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AA951D0B-A493-3C41-9380-6068BEA0C5B8}" xr6:coauthVersionLast="47" xr6:coauthVersionMax="47" xr10:uidLastSave="{00000000-0000-0000-0000-000000000000}"/>
  <bookViews>
    <workbookView xWindow="4180" yWindow="620" windowWidth="29420" windowHeight="19140" xr2:uid="{00000000-000D-0000-FFFF-FFFF00000000}"/>
  </bookViews>
  <sheets>
    <sheet name="Sheet1" sheetId="5" r:id="rId1"/>
    <sheet name="户籍难度" sheetId="6" r:id="rId2"/>
    <sheet name="方言分布" sheetId="2" r:id="rId3"/>
    <sheet name="prov_language" sheetId="3" r:id="rId4"/>
    <sheet name="复合指标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Sheet1!$A$1:$AQ$280</definedName>
    <definedName name="_xlnm._FilterDatabase" localSheetId="2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" i="5"/>
  <c r="S3" i="5" a="1"/>
  <c r="S3" i="5" s="1"/>
  <c r="S4" i="5" a="1"/>
  <c r="S4" i="5" s="1"/>
  <c r="S5" i="5" a="1"/>
  <c r="S5" i="5"/>
  <c r="S6" i="5" a="1"/>
  <c r="S6" i="5" s="1"/>
  <c r="S7" i="5" a="1"/>
  <c r="S7" i="5" s="1"/>
  <c r="S8" i="5" a="1"/>
  <c r="S8" i="5" s="1"/>
  <c r="S9" i="5" a="1"/>
  <c r="S9" i="5"/>
  <c r="S10" i="5" a="1"/>
  <c r="S10" i="5" s="1"/>
  <c r="S11" i="5" a="1"/>
  <c r="S11" i="5" s="1"/>
  <c r="S12" i="5" a="1"/>
  <c r="S12" i="5" s="1"/>
  <c r="S13" i="5" a="1"/>
  <c r="S13" i="5"/>
  <c r="S14" i="5" a="1"/>
  <c r="S14" i="5" s="1"/>
  <c r="S15" i="5" a="1"/>
  <c r="S15" i="5" s="1"/>
  <c r="S16" i="5" a="1"/>
  <c r="S16" i="5" s="1"/>
  <c r="S17" i="5" a="1"/>
  <c r="S17" i="5"/>
  <c r="S18" i="5" a="1"/>
  <c r="S18" i="5" s="1"/>
  <c r="S19" i="5" a="1"/>
  <c r="S19" i="5" s="1"/>
  <c r="S20" i="5" a="1"/>
  <c r="S20" i="5" s="1"/>
  <c r="S21" i="5" a="1"/>
  <c r="S21" i="5"/>
  <c r="S22" i="5" a="1"/>
  <c r="S22" i="5" s="1"/>
  <c r="S23" i="5" a="1"/>
  <c r="S23" i="5" s="1"/>
  <c r="S24" i="5" a="1"/>
  <c r="S24" i="5" s="1"/>
  <c r="S25" i="5" a="1"/>
  <c r="S25" i="5"/>
  <c r="S26" i="5" a="1"/>
  <c r="S26" i="5" s="1"/>
  <c r="S27" i="5" a="1"/>
  <c r="S27" i="5" s="1"/>
  <c r="S28" i="5" a="1"/>
  <c r="S28" i="5" s="1"/>
  <c r="S29" i="5" a="1"/>
  <c r="S29" i="5"/>
  <c r="S30" i="5" a="1"/>
  <c r="S30" i="5" s="1"/>
  <c r="S31" i="5" a="1"/>
  <c r="S31" i="5" s="1"/>
  <c r="S32" i="5" a="1"/>
  <c r="S32" i="5" s="1"/>
  <c r="S33" i="5" a="1"/>
  <c r="S33" i="5"/>
  <c r="S34" i="5" a="1"/>
  <c r="S34" i="5" s="1"/>
  <c r="S35" i="5" a="1"/>
  <c r="S35" i="5" s="1"/>
  <c r="S36" i="5" a="1"/>
  <c r="S36" i="5" s="1"/>
  <c r="S37" i="5" a="1"/>
  <c r="S37" i="5" s="1"/>
  <c r="S38" i="5" a="1"/>
  <c r="S38" i="5" s="1"/>
  <c r="S39" i="5" a="1"/>
  <c r="S39" i="5" s="1"/>
  <c r="S40" i="5" a="1"/>
  <c r="S40" i="5" s="1"/>
  <c r="S41" i="5" a="1"/>
  <c r="S41" i="5"/>
  <c r="S42" i="5" a="1"/>
  <c r="S42" i="5" s="1"/>
  <c r="S43" i="5" a="1"/>
  <c r="S43" i="5" s="1"/>
  <c r="S44" i="5" a="1"/>
  <c r="S44" i="5" s="1"/>
  <c r="S45" i="5" a="1"/>
  <c r="S45" i="5"/>
  <c r="S46" i="5" a="1"/>
  <c r="S46" i="5" s="1"/>
  <c r="S47" i="5" a="1"/>
  <c r="S47" i="5" s="1"/>
  <c r="S48" i="5" a="1"/>
  <c r="S48" i="5" s="1"/>
  <c r="S49" i="5" a="1"/>
  <c r="S49" i="5" s="1"/>
  <c r="S50" i="5" a="1"/>
  <c r="S50" i="5" s="1"/>
  <c r="S51" i="5" a="1"/>
  <c r="S51" i="5" s="1"/>
  <c r="S52" i="5" a="1"/>
  <c r="S52" i="5" s="1"/>
  <c r="S53" i="5" a="1"/>
  <c r="S53" i="5" s="1"/>
  <c r="S54" i="5" a="1"/>
  <c r="S54" i="5" s="1"/>
  <c r="S55" i="5" a="1"/>
  <c r="S55" i="5" s="1"/>
  <c r="S56" i="5" a="1"/>
  <c r="S56" i="5" s="1"/>
  <c r="S57" i="5" a="1"/>
  <c r="S57" i="5" s="1"/>
  <c r="S58" i="5" a="1"/>
  <c r="S58" i="5" s="1"/>
  <c r="S59" i="5" a="1"/>
  <c r="S59" i="5" s="1"/>
  <c r="S60" i="5" a="1"/>
  <c r="S60" i="5" s="1"/>
  <c r="S61" i="5" a="1"/>
  <c r="S61" i="5" s="1"/>
  <c r="S62" i="5" a="1"/>
  <c r="S62" i="5" s="1"/>
  <c r="S63" i="5" a="1"/>
  <c r="S63" i="5" s="1"/>
  <c r="S64" i="5" a="1"/>
  <c r="S64" i="5" s="1"/>
  <c r="S65" i="5" a="1"/>
  <c r="S65" i="5" s="1"/>
  <c r="S66" i="5" a="1"/>
  <c r="S66" i="5" s="1"/>
  <c r="S67" i="5" a="1"/>
  <c r="S67" i="5" s="1"/>
  <c r="S68" i="5" a="1"/>
  <c r="S68" i="5" s="1"/>
  <c r="S69" i="5" a="1"/>
  <c r="S69" i="5" s="1"/>
  <c r="S70" i="5" a="1"/>
  <c r="S70" i="5" s="1"/>
  <c r="S71" i="5" a="1"/>
  <c r="S71" i="5" s="1"/>
  <c r="S72" i="5" a="1"/>
  <c r="S72" i="5" s="1"/>
  <c r="S73" i="5" a="1"/>
  <c r="S73" i="5" s="1"/>
  <c r="S74" i="5" a="1"/>
  <c r="S74" i="5" s="1"/>
  <c r="S75" i="5" a="1"/>
  <c r="S75" i="5" s="1"/>
  <c r="S76" i="5" a="1"/>
  <c r="S76" i="5" s="1"/>
  <c r="S77" i="5" a="1"/>
  <c r="S77" i="5" s="1"/>
  <c r="S78" i="5" a="1"/>
  <c r="S78" i="5" s="1"/>
  <c r="S79" i="5" a="1"/>
  <c r="S79" i="5" s="1"/>
  <c r="S80" i="5" a="1"/>
  <c r="S80" i="5" s="1"/>
  <c r="S81" i="5" a="1"/>
  <c r="S81" i="5" s="1"/>
  <c r="S82" i="5" a="1"/>
  <c r="S82" i="5" s="1"/>
  <c r="S83" i="5" a="1"/>
  <c r="S83" i="5" s="1"/>
  <c r="S84" i="5" a="1"/>
  <c r="S84" i="5" s="1"/>
  <c r="S85" i="5" a="1"/>
  <c r="S85" i="5" s="1"/>
  <c r="S86" i="5" a="1"/>
  <c r="S86" i="5" s="1"/>
  <c r="S87" i="5" a="1"/>
  <c r="S87" i="5" s="1"/>
  <c r="S88" i="5" a="1"/>
  <c r="S88" i="5" s="1"/>
  <c r="S89" i="5" a="1"/>
  <c r="S89" i="5" s="1"/>
  <c r="S90" i="5" a="1"/>
  <c r="S90" i="5" s="1"/>
  <c r="S91" i="5" a="1"/>
  <c r="S91" i="5" s="1"/>
  <c r="S92" i="5" a="1"/>
  <c r="S92" i="5" s="1"/>
  <c r="S93" i="5" a="1"/>
  <c r="S93" i="5" s="1"/>
  <c r="S94" i="5" a="1"/>
  <c r="S94" i="5" s="1"/>
  <c r="S95" i="5" a="1"/>
  <c r="S95" i="5" s="1"/>
  <c r="S96" i="5" a="1"/>
  <c r="S96" i="5" s="1"/>
  <c r="S97" i="5" a="1"/>
  <c r="S97" i="5" s="1"/>
  <c r="S98" i="5" a="1"/>
  <c r="S98" i="5" s="1"/>
  <c r="S99" i="5" a="1"/>
  <c r="S99" i="5" s="1"/>
  <c r="S100" i="5" a="1"/>
  <c r="S100" i="5" s="1"/>
  <c r="S101" i="5" a="1"/>
  <c r="S101" i="5" s="1"/>
  <c r="S102" i="5" a="1"/>
  <c r="S102" i="5" s="1"/>
  <c r="S103" i="5" a="1"/>
  <c r="S103" i="5" s="1"/>
  <c r="S104" i="5" a="1"/>
  <c r="S104" i="5" s="1"/>
  <c r="S105" i="5" a="1"/>
  <c r="S105" i="5" s="1"/>
  <c r="S106" i="5" a="1"/>
  <c r="S106" i="5" s="1"/>
  <c r="S107" i="5" a="1"/>
  <c r="S107" i="5" s="1"/>
  <c r="S108" i="5" a="1"/>
  <c r="S108" i="5" s="1"/>
  <c r="S109" i="5" a="1"/>
  <c r="S109" i="5" s="1"/>
  <c r="S110" i="5" a="1"/>
  <c r="S110" i="5" s="1"/>
  <c r="S111" i="5" a="1"/>
  <c r="S111" i="5" s="1"/>
  <c r="S112" i="5" a="1"/>
  <c r="S112" i="5" s="1"/>
  <c r="S113" i="5" a="1"/>
  <c r="S113" i="5" s="1"/>
  <c r="S114" i="5" a="1"/>
  <c r="S114" i="5" s="1"/>
  <c r="S115" i="5" a="1"/>
  <c r="S115" i="5" s="1"/>
  <c r="S116" i="5" a="1"/>
  <c r="S116" i="5" s="1"/>
  <c r="S117" i="5" a="1"/>
  <c r="S117" i="5" s="1"/>
  <c r="S118" i="5" a="1"/>
  <c r="S118" i="5" s="1"/>
  <c r="S119" i="5" a="1"/>
  <c r="S119" i="5" s="1"/>
  <c r="S120" i="5" a="1"/>
  <c r="S120" i="5" s="1"/>
  <c r="S121" i="5" a="1"/>
  <c r="S121" i="5" s="1"/>
  <c r="S122" i="5" a="1"/>
  <c r="S122" i="5" s="1"/>
  <c r="S123" i="5" a="1"/>
  <c r="S123" i="5" s="1"/>
  <c r="S124" i="5" a="1"/>
  <c r="S124" i="5" s="1"/>
  <c r="S125" i="5" a="1"/>
  <c r="S125" i="5" s="1"/>
  <c r="S126" i="5" a="1"/>
  <c r="S126" i="5" s="1"/>
  <c r="S127" i="5" a="1"/>
  <c r="S127" i="5" s="1"/>
  <c r="S128" i="5" a="1"/>
  <c r="S128" i="5" s="1"/>
  <c r="S129" i="5" a="1"/>
  <c r="S129" i="5" s="1"/>
  <c r="S130" i="5" a="1"/>
  <c r="S130" i="5" s="1"/>
  <c r="S131" i="5" a="1"/>
  <c r="S131" i="5" s="1"/>
  <c r="S132" i="5" a="1"/>
  <c r="S132" i="5" s="1"/>
  <c r="S133" i="5" a="1"/>
  <c r="S133" i="5" s="1"/>
  <c r="S134" i="5" a="1"/>
  <c r="S134" i="5" s="1"/>
  <c r="S135" i="5" a="1"/>
  <c r="S135" i="5" s="1"/>
  <c r="S136" i="5" a="1"/>
  <c r="S136" i="5" s="1"/>
  <c r="S137" i="5" a="1"/>
  <c r="S137" i="5" s="1"/>
  <c r="S138" i="5" a="1"/>
  <c r="S138" i="5" s="1"/>
  <c r="S139" i="5" a="1"/>
  <c r="S139" i="5" s="1"/>
  <c r="S140" i="5" a="1"/>
  <c r="S140" i="5" s="1"/>
  <c r="S141" i="5" a="1"/>
  <c r="S141" i="5" s="1"/>
  <c r="S142" i="5" a="1"/>
  <c r="S142" i="5" s="1"/>
  <c r="S143" i="5" a="1"/>
  <c r="S143" i="5" s="1"/>
  <c r="S144" i="5" a="1"/>
  <c r="S144" i="5" s="1"/>
  <c r="S145" i="5" a="1"/>
  <c r="S145" i="5" s="1"/>
  <c r="S146" i="5" a="1"/>
  <c r="S146" i="5" s="1"/>
  <c r="S147" i="5" a="1"/>
  <c r="S147" i="5" s="1"/>
  <c r="S148" i="5" a="1"/>
  <c r="S148" i="5" s="1"/>
  <c r="S149" i="5" a="1"/>
  <c r="S149" i="5" s="1"/>
  <c r="S150" i="5" a="1"/>
  <c r="S150" i="5" s="1"/>
  <c r="S151" i="5" a="1"/>
  <c r="S151" i="5" s="1"/>
  <c r="S152" i="5" a="1"/>
  <c r="S152" i="5" s="1"/>
  <c r="S153" i="5" a="1"/>
  <c r="S153" i="5" s="1"/>
  <c r="S154" i="5" a="1"/>
  <c r="S154" i="5" s="1"/>
  <c r="S155" i="5" a="1"/>
  <c r="S155" i="5" s="1"/>
  <c r="S156" i="5" a="1"/>
  <c r="S156" i="5" s="1"/>
  <c r="S157" i="5" a="1"/>
  <c r="S157" i="5" s="1"/>
  <c r="S158" i="5" a="1"/>
  <c r="S158" i="5" s="1"/>
  <c r="S159" i="5" a="1"/>
  <c r="S159" i="5" s="1"/>
  <c r="S160" i="5" a="1"/>
  <c r="S160" i="5" s="1"/>
  <c r="S161" i="5" a="1"/>
  <c r="S161" i="5" s="1"/>
  <c r="S162" i="5" a="1"/>
  <c r="S162" i="5" s="1"/>
  <c r="S163" i="5" a="1"/>
  <c r="S163" i="5" s="1"/>
  <c r="S164" i="5" a="1"/>
  <c r="S164" i="5" s="1"/>
  <c r="S165" i="5" a="1"/>
  <c r="S165" i="5" s="1"/>
  <c r="S166" i="5" a="1"/>
  <c r="S166" i="5" s="1"/>
  <c r="S167" i="5" a="1"/>
  <c r="S167" i="5" s="1"/>
  <c r="S168" i="5" a="1"/>
  <c r="S168" i="5" s="1"/>
  <c r="S169" i="5" a="1"/>
  <c r="S169" i="5" s="1"/>
  <c r="S170" i="5" a="1"/>
  <c r="S170" i="5" s="1"/>
  <c r="S171" i="5" a="1"/>
  <c r="S171" i="5" s="1"/>
  <c r="S172" i="5" a="1"/>
  <c r="S172" i="5" s="1"/>
  <c r="S173" i="5" a="1"/>
  <c r="S173" i="5" s="1"/>
  <c r="S174" i="5" a="1"/>
  <c r="S174" i="5" s="1"/>
  <c r="S175" i="5" a="1"/>
  <c r="S175" i="5" s="1"/>
  <c r="S176" i="5" a="1"/>
  <c r="S176" i="5" s="1"/>
  <c r="S177" i="5" a="1"/>
  <c r="S177" i="5" s="1"/>
  <c r="S178" i="5" a="1"/>
  <c r="S178" i="5" s="1"/>
  <c r="S179" i="5" a="1"/>
  <c r="S179" i="5" s="1"/>
  <c r="S180" i="5" a="1"/>
  <c r="S180" i="5" s="1"/>
  <c r="S181" i="5" a="1"/>
  <c r="S181" i="5" s="1"/>
  <c r="S182" i="5" a="1"/>
  <c r="S182" i="5" s="1"/>
  <c r="S183" i="5" a="1"/>
  <c r="S183" i="5" s="1"/>
  <c r="S184" i="5" a="1"/>
  <c r="S184" i="5" s="1"/>
  <c r="S185" i="5" a="1"/>
  <c r="S185" i="5" s="1"/>
  <c r="S186" i="5" a="1"/>
  <c r="S186" i="5" s="1"/>
  <c r="S187" i="5" a="1"/>
  <c r="S187" i="5" s="1"/>
  <c r="S188" i="5" a="1"/>
  <c r="S188" i="5" s="1"/>
  <c r="S189" i="5" a="1"/>
  <c r="S189" i="5" s="1"/>
  <c r="S190" i="5" a="1"/>
  <c r="S190" i="5" s="1"/>
  <c r="S191" i="5" a="1"/>
  <c r="S191" i="5" s="1"/>
  <c r="S192" i="5" a="1"/>
  <c r="S192" i="5" s="1"/>
  <c r="S193" i="5" a="1"/>
  <c r="S193" i="5" s="1"/>
  <c r="S194" i="5" a="1"/>
  <c r="S194" i="5" s="1"/>
  <c r="S195" i="5" a="1"/>
  <c r="S195" i="5" s="1"/>
  <c r="S196" i="5" a="1"/>
  <c r="S196" i="5" s="1"/>
  <c r="S197" i="5" a="1"/>
  <c r="S197" i="5" s="1"/>
  <c r="S198" i="5" a="1"/>
  <c r="S198" i="5" s="1"/>
  <c r="S199" i="5" a="1"/>
  <c r="S199" i="5" s="1"/>
  <c r="S200" i="5" a="1"/>
  <c r="S200" i="5" s="1"/>
  <c r="S201" i="5" a="1"/>
  <c r="S201" i="5" s="1"/>
  <c r="S202" i="5" a="1"/>
  <c r="S202" i="5" s="1"/>
  <c r="S203" i="5" a="1"/>
  <c r="S203" i="5" s="1"/>
  <c r="S204" i="5" a="1"/>
  <c r="S204" i="5" s="1"/>
  <c r="S205" i="5" a="1"/>
  <c r="S205" i="5" s="1"/>
  <c r="S206" i="5" a="1"/>
  <c r="S206" i="5" s="1"/>
  <c r="S207" i="5" a="1"/>
  <c r="S207" i="5" s="1"/>
  <c r="S208" i="5" a="1"/>
  <c r="S208" i="5" s="1"/>
  <c r="S209" i="5" a="1"/>
  <c r="S209" i="5" s="1"/>
  <c r="S210" i="5" a="1"/>
  <c r="S210" i="5" s="1"/>
  <c r="S211" i="5" a="1"/>
  <c r="S211" i="5" s="1"/>
  <c r="S212" i="5" a="1"/>
  <c r="S212" i="5" s="1"/>
  <c r="S213" i="5" a="1"/>
  <c r="S213" i="5" s="1"/>
  <c r="S214" i="5" a="1"/>
  <c r="S214" i="5" s="1"/>
  <c r="S215" i="5" a="1"/>
  <c r="S215" i="5" s="1"/>
  <c r="S216" i="5" a="1"/>
  <c r="S216" i="5" s="1"/>
  <c r="S217" i="5" a="1"/>
  <c r="S217" i="5" s="1"/>
  <c r="S218" i="5" a="1"/>
  <c r="S218" i="5" s="1"/>
  <c r="S219" i="5" a="1"/>
  <c r="S219" i="5" s="1"/>
  <c r="S220" i="5" a="1"/>
  <c r="S220" i="5" s="1"/>
  <c r="S221" i="5" a="1"/>
  <c r="S221" i="5" s="1"/>
  <c r="S222" i="5" a="1"/>
  <c r="S222" i="5" s="1"/>
  <c r="S223" i="5" a="1"/>
  <c r="S223" i="5" s="1"/>
  <c r="S224" i="5" a="1"/>
  <c r="S224" i="5" s="1"/>
  <c r="S225" i="5" a="1"/>
  <c r="S225" i="5" s="1"/>
  <c r="S226" i="5" a="1"/>
  <c r="S226" i="5" s="1"/>
  <c r="S227" i="5" a="1"/>
  <c r="S227" i="5" s="1"/>
  <c r="S228" i="5" a="1"/>
  <c r="S228" i="5" s="1"/>
  <c r="S229" i="5" a="1"/>
  <c r="S229" i="5" s="1"/>
  <c r="S230" i="5" a="1"/>
  <c r="S230" i="5" s="1"/>
  <c r="S231" i="5" a="1"/>
  <c r="S231" i="5" s="1"/>
  <c r="S232" i="5" a="1"/>
  <c r="S232" i="5" s="1"/>
  <c r="S233" i="5" a="1"/>
  <c r="S233" i="5" s="1"/>
  <c r="S234" i="5" a="1"/>
  <c r="S234" i="5" s="1"/>
  <c r="S235" i="5" a="1"/>
  <c r="S235" i="5" s="1"/>
  <c r="S236" i="5" a="1"/>
  <c r="S236" i="5" s="1"/>
  <c r="S237" i="5" a="1"/>
  <c r="S237" i="5" s="1"/>
  <c r="S238" i="5" a="1"/>
  <c r="S238" i="5" s="1"/>
  <c r="S239" i="5" a="1"/>
  <c r="S239" i="5" s="1"/>
  <c r="S240" i="5" a="1"/>
  <c r="S240" i="5" s="1"/>
  <c r="S241" i="5" a="1"/>
  <c r="S241" i="5" s="1"/>
  <c r="S242" i="5" a="1"/>
  <c r="S242" i="5" s="1"/>
  <c r="S243" i="5" a="1"/>
  <c r="S243" i="5" s="1"/>
  <c r="S244" i="5" a="1"/>
  <c r="S244" i="5" s="1"/>
  <c r="S245" i="5" a="1"/>
  <c r="S245" i="5" s="1"/>
  <c r="S246" i="5" a="1"/>
  <c r="S246" i="5" s="1"/>
  <c r="S247" i="5" a="1"/>
  <c r="S247" i="5" s="1"/>
  <c r="S248" i="5" a="1"/>
  <c r="S248" i="5" s="1"/>
  <c r="S249" i="5" a="1"/>
  <c r="S249" i="5" s="1"/>
  <c r="S250" i="5" a="1"/>
  <c r="S250" i="5" s="1"/>
  <c r="S251" i="5" a="1"/>
  <c r="S251" i="5" s="1"/>
  <c r="S252" i="5" a="1"/>
  <c r="S252" i="5" s="1"/>
  <c r="S253" i="5" a="1"/>
  <c r="S253" i="5" s="1"/>
  <c r="S254" i="5" a="1"/>
  <c r="S254" i="5" s="1"/>
  <c r="S255" i="5" a="1"/>
  <c r="S255" i="5" s="1"/>
  <c r="S256" i="5" a="1"/>
  <c r="S256" i="5" s="1"/>
  <c r="S257" i="5" a="1"/>
  <c r="S257" i="5" s="1"/>
  <c r="S258" i="5" a="1"/>
  <c r="S258" i="5" s="1"/>
  <c r="S259" i="5" a="1"/>
  <c r="S259" i="5" s="1"/>
  <c r="S260" i="5" a="1"/>
  <c r="S260" i="5" s="1"/>
  <c r="S261" i="5" a="1"/>
  <c r="S261" i="5" s="1"/>
  <c r="S262" i="5" a="1"/>
  <c r="S262" i="5" s="1"/>
  <c r="S263" i="5" a="1"/>
  <c r="S263" i="5" s="1"/>
  <c r="S264" i="5" a="1"/>
  <c r="S264" i="5" s="1"/>
  <c r="S265" i="5" a="1"/>
  <c r="S265" i="5" s="1"/>
  <c r="S266" i="5" a="1"/>
  <c r="S266" i="5" s="1"/>
  <c r="S267" i="5" a="1"/>
  <c r="S267" i="5" s="1"/>
  <c r="S268" i="5" a="1"/>
  <c r="S268" i="5" s="1"/>
  <c r="S269" i="5" a="1"/>
  <c r="S269" i="5" s="1"/>
  <c r="S270" i="5" a="1"/>
  <c r="S270" i="5" s="1"/>
  <c r="S271" i="5" a="1"/>
  <c r="S271" i="5" s="1"/>
  <c r="S272" i="5" a="1"/>
  <c r="S272" i="5" s="1"/>
  <c r="S273" i="5" a="1"/>
  <c r="S273" i="5" s="1"/>
  <c r="S274" i="5" a="1"/>
  <c r="S274" i="5" s="1"/>
  <c r="S275" i="5" a="1"/>
  <c r="S275" i="5" s="1"/>
  <c r="S276" i="5" a="1"/>
  <c r="S276" i="5" s="1"/>
  <c r="S277" i="5" a="1"/>
  <c r="S277" i="5" s="1"/>
  <c r="S278" i="5" a="1"/>
  <c r="S278" i="5" s="1"/>
  <c r="S279" i="5" a="1"/>
  <c r="S279" i="5" s="1"/>
  <c r="S280" i="5" a="1"/>
  <c r="S280" i="5" s="1"/>
  <c r="S2" i="5" a="1"/>
  <c r="S2" i="5" s="1"/>
  <c r="H280" i="5" a="1"/>
  <c r="H280" i="5" s="1"/>
  <c r="H279" i="5" a="1"/>
  <c r="H279" i="5" s="1"/>
  <c r="H278" i="5" a="1"/>
  <c r="H278" i="5" s="1"/>
  <c r="H277" i="5" a="1"/>
  <c r="H277" i="5" s="1"/>
  <c r="H276" i="5" a="1"/>
  <c r="H276" i="5" s="1"/>
  <c r="H275" i="5" a="1"/>
  <c r="H275" i="5" s="1"/>
  <c r="H274" i="5" a="1"/>
  <c r="H274" i="5" s="1"/>
  <c r="H273" i="5" a="1"/>
  <c r="H273" i="5" s="1"/>
  <c r="H272" i="5" a="1"/>
  <c r="H272" i="5" s="1"/>
  <c r="H271" i="5" a="1"/>
  <c r="H271" i="5" s="1"/>
  <c r="H270" i="5" a="1"/>
  <c r="H270" i="5" s="1"/>
  <c r="H269" i="5" a="1"/>
  <c r="H269" i="5" s="1"/>
  <c r="H268" i="5" a="1"/>
  <c r="H268" i="5" s="1"/>
  <c r="H267" i="5" a="1"/>
  <c r="H267" i="5" s="1"/>
  <c r="H266" i="5" a="1"/>
  <c r="H266" i="5" s="1"/>
  <c r="H265" i="5" a="1"/>
  <c r="H265" i="5" s="1"/>
  <c r="H264" i="5" a="1"/>
  <c r="H264" i="5" s="1"/>
  <c r="H263" i="5" a="1"/>
  <c r="H263" i="5" s="1"/>
  <c r="H262" i="5" a="1"/>
  <c r="H262" i="5" s="1"/>
  <c r="H261" i="5" a="1"/>
  <c r="H261" i="5" s="1"/>
  <c r="H260" i="5" a="1"/>
  <c r="H260" i="5" s="1"/>
  <c r="H259" i="5" a="1"/>
  <c r="H259" i="5" s="1"/>
  <c r="H258" i="5" a="1"/>
  <c r="H258" i="5" s="1"/>
  <c r="H257" i="5" a="1"/>
  <c r="H257" i="5" s="1"/>
  <c r="H256" i="5" a="1"/>
  <c r="H256" i="5" s="1"/>
  <c r="H255" i="5" a="1"/>
  <c r="H255" i="5" s="1"/>
  <c r="H254" i="5" a="1"/>
  <c r="H254" i="5" s="1"/>
  <c r="H253" i="5" a="1"/>
  <c r="H253" i="5" s="1"/>
  <c r="H252" i="5" a="1"/>
  <c r="H252" i="5" s="1"/>
  <c r="H251" i="5" a="1"/>
  <c r="H251" i="5" s="1"/>
  <c r="H250" i="5" a="1"/>
  <c r="H250" i="5" s="1"/>
  <c r="H249" i="5" a="1"/>
  <c r="H249" i="5" s="1"/>
  <c r="H248" i="5" a="1"/>
  <c r="H248" i="5" s="1"/>
  <c r="H247" i="5" a="1"/>
  <c r="H247" i="5" s="1"/>
  <c r="H246" i="5" a="1"/>
  <c r="H246" i="5" s="1"/>
  <c r="H245" i="5" a="1"/>
  <c r="H245" i="5" s="1"/>
  <c r="H244" i="5" a="1"/>
  <c r="H244" i="5" s="1"/>
  <c r="H243" i="5" a="1"/>
  <c r="H243" i="5" s="1"/>
  <c r="H242" i="5" a="1"/>
  <c r="H242" i="5" s="1"/>
  <c r="H241" i="5" a="1"/>
  <c r="H241" i="5" s="1"/>
  <c r="H240" i="5" a="1"/>
  <c r="H240" i="5" s="1"/>
  <c r="H239" i="5" a="1"/>
  <c r="H239" i="5" s="1"/>
  <c r="H238" i="5" a="1"/>
  <c r="H238" i="5" s="1"/>
  <c r="H237" i="5" a="1"/>
  <c r="H237" i="5" s="1"/>
  <c r="H236" i="5" a="1"/>
  <c r="H236" i="5" s="1"/>
  <c r="H235" i="5" a="1"/>
  <c r="H235" i="5" s="1"/>
  <c r="H234" i="5" a="1"/>
  <c r="H234" i="5" s="1"/>
  <c r="H233" i="5" a="1"/>
  <c r="H233" i="5" s="1"/>
  <c r="H232" i="5" a="1"/>
  <c r="H232" i="5" s="1"/>
  <c r="H231" i="5" a="1"/>
  <c r="H231" i="5" s="1"/>
  <c r="H230" i="5" a="1"/>
  <c r="H230" i="5" s="1"/>
  <c r="H229" i="5" a="1"/>
  <c r="H229" i="5" s="1"/>
  <c r="H228" i="5" a="1"/>
  <c r="H228" i="5" s="1"/>
  <c r="H227" i="5" a="1"/>
  <c r="H227" i="5" s="1"/>
  <c r="H226" i="5" a="1"/>
  <c r="H226" i="5" s="1"/>
  <c r="H225" i="5" a="1"/>
  <c r="H225" i="5" s="1"/>
  <c r="H224" i="5" a="1"/>
  <c r="H224" i="5" s="1"/>
  <c r="H223" i="5" a="1"/>
  <c r="H223" i="5" s="1"/>
  <c r="H222" i="5" a="1"/>
  <c r="H222" i="5" s="1"/>
  <c r="H221" i="5" a="1"/>
  <c r="H221" i="5" s="1"/>
  <c r="H220" i="5" a="1"/>
  <c r="H220" i="5" s="1"/>
  <c r="H219" i="5" a="1"/>
  <c r="H219" i="5" s="1"/>
  <c r="H218" i="5" a="1"/>
  <c r="H218" i="5" s="1"/>
  <c r="H217" i="5" a="1"/>
  <c r="H217" i="5" s="1"/>
  <c r="H216" i="5" a="1"/>
  <c r="H216" i="5" s="1"/>
  <c r="H215" i="5" a="1"/>
  <c r="H215" i="5" s="1"/>
  <c r="H214" i="5" a="1"/>
  <c r="H214" i="5" s="1"/>
  <c r="H213" i="5" a="1"/>
  <c r="H213" i="5" s="1"/>
  <c r="H212" i="5" a="1"/>
  <c r="H212" i="5" s="1"/>
  <c r="H211" i="5" a="1"/>
  <c r="H211" i="5" s="1"/>
  <c r="H210" i="5" a="1"/>
  <c r="H210" i="5" s="1"/>
  <c r="H209" i="5" a="1"/>
  <c r="H209" i="5" s="1"/>
  <c r="H208" i="5" a="1"/>
  <c r="H208" i="5" s="1"/>
  <c r="H207" i="5" a="1"/>
  <c r="H207" i="5" s="1"/>
  <c r="H206" i="5" a="1"/>
  <c r="H206" i="5" s="1"/>
  <c r="H205" i="5" a="1"/>
  <c r="H205" i="5" s="1"/>
  <c r="H204" i="5" a="1"/>
  <c r="H204" i="5" s="1"/>
  <c r="H203" i="5" a="1"/>
  <c r="H203" i="5" s="1"/>
  <c r="H202" i="5" a="1"/>
  <c r="H202" i="5" s="1"/>
  <c r="H201" i="5" a="1"/>
  <c r="H201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R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R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R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32" i="5" a="1"/>
  <c r="H32" i="5" s="1"/>
  <c r="H31" i="5" a="1"/>
  <c r="H31" i="5" s="1"/>
  <c r="H30" i="5" a="1"/>
  <c r="H30" i="5" s="1"/>
  <c r="H29" i="5" a="1"/>
  <c r="H29" i="5" s="1"/>
  <c r="H28" i="5" a="1"/>
  <c r="H28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H22" i="5" a="1"/>
  <c r="H22" i="5" s="1"/>
  <c r="H21" i="5" a="1"/>
  <c r="H21" i="5" s="1"/>
  <c r="H20" i="5" a="1"/>
  <c r="H20" i="5" s="1"/>
  <c r="H19" i="5" a="1"/>
  <c r="H19" i="5" s="1"/>
  <c r="H18" i="5" a="1"/>
  <c r="H18" i="5" s="1"/>
  <c r="H17" i="5" a="1"/>
  <c r="H17" i="5" s="1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H11" i="5" a="1"/>
  <c r="H11" i="5" s="1"/>
  <c r="R11" i="5" s="1"/>
  <c r="H10" i="5" a="1"/>
  <c r="H10" i="5" s="1"/>
  <c r="H9" i="5" a="1"/>
  <c r="H9" i="5" s="1"/>
  <c r="H8" i="5" a="1"/>
  <c r="H8" i="5" s="1"/>
  <c r="H7" i="5" a="1"/>
  <c r="H7" i="5" s="1"/>
  <c r="H6" i="5" a="1"/>
  <c r="H6" i="5" s="1"/>
  <c r="H5" i="5" a="1"/>
  <c r="H5" i="5" s="1"/>
  <c r="H4" i="5" a="1"/>
  <c r="H4" i="5" s="1"/>
  <c r="H3" i="5" a="1"/>
  <c r="H3" i="5" s="1"/>
  <c r="H2" i="5" a="1"/>
  <c r="H2" i="5" s="1"/>
  <c r="R3" i="5"/>
  <c r="I16" i="5" a="1"/>
  <c r="I16" i="5" s="1"/>
  <c r="U102" i="5"/>
  <c r="U103" i="5"/>
  <c r="U104" i="5"/>
  <c r="U105" i="5"/>
  <c r="U106" i="5"/>
  <c r="U107" i="5"/>
  <c r="U108" i="5"/>
  <c r="U109" i="5"/>
  <c r="U2" i="5"/>
  <c r="U3" i="5"/>
  <c r="U4" i="5"/>
  <c r="U5" i="5"/>
  <c r="U6" i="5"/>
  <c r="U7" i="5"/>
  <c r="U8" i="5"/>
  <c r="U9" i="5"/>
  <c r="U10" i="5"/>
  <c r="U110" i="5"/>
  <c r="U111" i="5"/>
  <c r="U112" i="5"/>
  <c r="U113" i="5"/>
  <c r="U114" i="5"/>
  <c r="U115" i="5"/>
  <c r="U116" i="5"/>
  <c r="U117" i="5"/>
  <c r="U118" i="5"/>
  <c r="U245" i="5"/>
  <c r="U246" i="5"/>
  <c r="U247" i="5"/>
  <c r="U248" i="5"/>
  <c r="U249" i="5"/>
  <c r="U250" i="5"/>
  <c r="U251" i="5"/>
  <c r="U252" i="5"/>
  <c r="U25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209" i="5"/>
  <c r="U210" i="5"/>
  <c r="U211" i="5"/>
  <c r="U212" i="5"/>
  <c r="U213" i="5"/>
  <c r="U214" i="5"/>
  <c r="U215" i="5"/>
  <c r="U216" i="5"/>
  <c r="U217" i="5"/>
  <c r="U182" i="5"/>
  <c r="U183" i="5"/>
  <c r="U184" i="5"/>
  <c r="U185" i="5"/>
  <c r="U186" i="5"/>
  <c r="U187" i="5"/>
  <c r="U188" i="5"/>
  <c r="U189" i="5"/>
  <c r="U190" i="5"/>
  <c r="U20" i="5"/>
  <c r="U21" i="5"/>
  <c r="U22" i="5"/>
  <c r="U23" i="5"/>
  <c r="U24" i="5"/>
  <c r="U25" i="5"/>
  <c r="U26" i="5"/>
  <c r="U27" i="5"/>
  <c r="U28" i="5"/>
  <c r="U137" i="5"/>
  <c r="U138" i="5"/>
  <c r="U139" i="5"/>
  <c r="U140" i="5"/>
  <c r="U141" i="5"/>
  <c r="U142" i="5"/>
  <c r="U143" i="5"/>
  <c r="U144" i="5"/>
  <c r="U145" i="5"/>
  <c r="U65" i="5"/>
  <c r="U66" i="5"/>
  <c r="U67" i="5"/>
  <c r="U68" i="5"/>
  <c r="U69" i="5"/>
  <c r="U70" i="5"/>
  <c r="U71" i="5"/>
  <c r="U72" i="5"/>
  <c r="U73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56" i="5"/>
  <c r="U57" i="5"/>
  <c r="U58" i="5"/>
  <c r="U59" i="5"/>
  <c r="U60" i="5"/>
  <c r="U61" i="5"/>
  <c r="U62" i="5"/>
  <c r="U63" i="5"/>
  <c r="U64" i="5"/>
  <c r="U83" i="5"/>
  <c r="U84" i="5"/>
  <c r="U85" i="5"/>
  <c r="U86" i="5"/>
  <c r="U87" i="5"/>
  <c r="U88" i="5"/>
  <c r="U89" i="5"/>
  <c r="U90" i="5"/>
  <c r="U91" i="5"/>
  <c r="U119" i="5"/>
  <c r="U120" i="5"/>
  <c r="U121" i="5"/>
  <c r="U122" i="5"/>
  <c r="U123" i="5"/>
  <c r="U124" i="5"/>
  <c r="U125" i="5"/>
  <c r="U126" i="5"/>
  <c r="U127" i="5"/>
  <c r="U47" i="5"/>
  <c r="U48" i="5"/>
  <c r="U49" i="5"/>
  <c r="U50" i="5"/>
  <c r="U51" i="5"/>
  <c r="U52" i="5"/>
  <c r="U53" i="5"/>
  <c r="U54" i="5"/>
  <c r="U55" i="5"/>
  <c r="U38" i="5"/>
  <c r="U39" i="5"/>
  <c r="U40" i="5"/>
  <c r="U41" i="5"/>
  <c r="U42" i="5"/>
  <c r="U43" i="5"/>
  <c r="U44" i="5"/>
  <c r="U45" i="5"/>
  <c r="U46" i="5"/>
  <c r="U263" i="5"/>
  <c r="U264" i="5"/>
  <c r="U265" i="5"/>
  <c r="U266" i="5"/>
  <c r="U267" i="5"/>
  <c r="U268" i="5"/>
  <c r="U269" i="5"/>
  <c r="U270" i="5"/>
  <c r="U271" i="5"/>
  <c r="U254" i="5"/>
  <c r="U255" i="5"/>
  <c r="U256" i="5"/>
  <c r="U257" i="5"/>
  <c r="U258" i="5"/>
  <c r="U259" i="5"/>
  <c r="U260" i="5"/>
  <c r="U261" i="5"/>
  <c r="U262" i="5"/>
  <c r="U128" i="5"/>
  <c r="U129" i="5"/>
  <c r="U130" i="5"/>
  <c r="U131" i="5"/>
  <c r="U132" i="5"/>
  <c r="U133" i="5"/>
  <c r="U134" i="5"/>
  <c r="U135" i="5"/>
  <c r="U136" i="5"/>
  <c r="U29" i="5"/>
  <c r="U30" i="5"/>
  <c r="U31" i="5"/>
  <c r="U32" i="5"/>
  <c r="U33" i="5"/>
  <c r="U34" i="5"/>
  <c r="U35" i="5"/>
  <c r="U36" i="5"/>
  <c r="U37" i="5"/>
  <c r="U236" i="5"/>
  <c r="U237" i="5"/>
  <c r="U238" i="5"/>
  <c r="U239" i="5"/>
  <c r="U240" i="5"/>
  <c r="U241" i="5"/>
  <c r="U242" i="5"/>
  <c r="U243" i="5"/>
  <c r="U244" i="5"/>
  <c r="U74" i="5"/>
  <c r="U75" i="5"/>
  <c r="U76" i="5"/>
  <c r="U77" i="5"/>
  <c r="U78" i="5"/>
  <c r="U79" i="5"/>
  <c r="U80" i="5"/>
  <c r="U81" i="5"/>
  <c r="U82" i="5"/>
  <c r="U200" i="5"/>
  <c r="U201" i="5"/>
  <c r="U202" i="5"/>
  <c r="U203" i="5"/>
  <c r="U204" i="5"/>
  <c r="U205" i="5"/>
  <c r="U206" i="5"/>
  <c r="U207" i="5"/>
  <c r="U208" i="5"/>
  <c r="U11" i="5"/>
  <c r="U12" i="5"/>
  <c r="U13" i="5"/>
  <c r="U14" i="5"/>
  <c r="U15" i="5"/>
  <c r="U16" i="5"/>
  <c r="U17" i="5"/>
  <c r="U18" i="5"/>
  <c r="U19" i="5"/>
  <c r="U227" i="5"/>
  <c r="U228" i="5"/>
  <c r="U229" i="5"/>
  <c r="U230" i="5"/>
  <c r="U231" i="5"/>
  <c r="U232" i="5"/>
  <c r="U233" i="5"/>
  <c r="U234" i="5"/>
  <c r="U235" i="5"/>
  <c r="U272" i="5"/>
  <c r="U273" i="5"/>
  <c r="U274" i="5"/>
  <c r="U275" i="5"/>
  <c r="U276" i="5"/>
  <c r="U277" i="5"/>
  <c r="U278" i="5"/>
  <c r="U279" i="5"/>
  <c r="U280" i="5"/>
  <c r="U218" i="5"/>
  <c r="U219" i="5"/>
  <c r="U220" i="5"/>
  <c r="U221" i="5"/>
  <c r="U222" i="5"/>
  <c r="U223" i="5"/>
  <c r="U224" i="5"/>
  <c r="U225" i="5"/>
  <c r="U226" i="5"/>
  <c r="U92" i="5"/>
  <c r="U93" i="5"/>
  <c r="U94" i="5"/>
  <c r="U95" i="5"/>
  <c r="U96" i="5"/>
  <c r="U97" i="5"/>
  <c r="U98" i="5"/>
  <c r="U99" i="5"/>
  <c r="U100" i="5"/>
  <c r="U191" i="5"/>
  <c r="U192" i="5"/>
  <c r="U193" i="5"/>
  <c r="U194" i="5"/>
  <c r="U195" i="5"/>
  <c r="U196" i="5"/>
  <c r="U197" i="5"/>
  <c r="U198" i="5"/>
  <c r="U199" i="5"/>
  <c r="U101" i="5"/>
  <c r="Q11" i="5" a="1"/>
  <c r="Q11" i="5" s="1"/>
  <c r="Q20" i="5" a="1"/>
  <c r="Q20" i="5" s="1"/>
  <c r="Q29" i="5" a="1"/>
  <c r="Q29" i="5" s="1"/>
  <c r="Q38" i="5" a="1"/>
  <c r="Q38" i="5" s="1"/>
  <c r="R38" i="5" s="1"/>
  <c r="Q47" i="5" a="1"/>
  <c r="Q47" i="5" s="1"/>
  <c r="Q56" i="5" a="1"/>
  <c r="Q56" i="5" s="1"/>
  <c r="R56" i="5" s="1"/>
  <c r="Q65" i="5" a="1"/>
  <c r="Q65" i="5" s="1"/>
  <c r="Q74" i="5" a="1"/>
  <c r="Q74" i="5" s="1"/>
  <c r="Q83" i="5" a="1"/>
  <c r="Q83" i="5" s="1"/>
  <c r="Q92" i="5" a="1"/>
  <c r="Q92" i="5" s="1"/>
  <c r="Q101" i="5" a="1"/>
  <c r="Q101" i="5" s="1"/>
  <c r="Q110" i="5" a="1"/>
  <c r="Q110" i="5" s="1"/>
  <c r="R110" i="5" s="1"/>
  <c r="Q119" i="5" a="1"/>
  <c r="Q119" i="5" s="1"/>
  <c r="Q128" i="5" a="1"/>
  <c r="Q128" i="5" s="1"/>
  <c r="R128" i="5" s="1"/>
  <c r="Q137" i="5" a="1"/>
  <c r="Q137" i="5" s="1"/>
  <c r="Q146" i="5" a="1"/>
  <c r="Q146" i="5" s="1"/>
  <c r="Q155" i="5" a="1"/>
  <c r="Q155" i="5" s="1"/>
  <c r="Q164" i="5" a="1"/>
  <c r="Q164" i="5" s="1"/>
  <c r="Q173" i="5" a="1"/>
  <c r="Q173" i="5" s="1"/>
  <c r="Q182" i="5" a="1"/>
  <c r="Q182" i="5" s="1"/>
  <c r="R182" i="5" s="1"/>
  <c r="Q191" i="5" a="1"/>
  <c r="Q191" i="5" s="1"/>
  <c r="Q200" i="5" a="1"/>
  <c r="Q200" i="5" s="1"/>
  <c r="R200" i="5" s="1"/>
  <c r="Q209" i="5" a="1"/>
  <c r="Q209" i="5" s="1"/>
  <c r="Q218" i="5" a="1"/>
  <c r="Q218" i="5" s="1"/>
  <c r="Q227" i="5" a="1"/>
  <c r="Q227" i="5" s="1"/>
  <c r="Q236" i="5" a="1"/>
  <c r="Q236" i="5" s="1"/>
  <c r="R236" i="5" s="1"/>
  <c r="Q245" i="5" a="1"/>
  <c r="Q245" i="5" s="1"/>
  <c r="Q254" i="5" a="1"/>
  <c r="Q254" i="5" s="1"/>
  <c r="R254" i="5" s="1"/>
  <c r="Q263" i="5" a="1"/>
  <c r="Q263" i="5" s="1"/>
  <c r="Q272" i="5" a="1"/>
  <c r="Q272" i="5" s="1"/>
  <c r="R272" i="5" s="1"/>
  <c r="Q3" i="5" a="1"/>
  <c r="Q3" i="5" s="1"/>
  <c r="Q12" i="5" a="1"/>
  <c r="Q12" i="5" s="1"/>
  <c r="Q21" i="5" a="1"/>
  <c r="Q21" i="5" s="1"/>
  <c r="Q30" i="5" a="1"/>
  <c r="Q30" i="5" s="1"/>
  <c r="Q39" i="5" a="1"/>
  <c r="Q39" i="5" s="1"/>
  <c r="Q48" i="5" a="1"/>
  <c r="Q48" i="5" s="1"/>
  <c r="R48" i="5" s="1"/>
  <c r="Q57" i="5" a="1"/>
  <c r="Q57" i="5" s="1"/>
  <c r="Q66" i="5" a="1"/>
  <c r="Q66" i="5" s="1"/>
  <c r="Q75" i="5" a="1"/>
  <c r="Q75" i="5" s="1"/>
  <c r="Q84" i="5" a="1"/>
  <c r="Q84" i="5" s="1"/>
  <c r="Q93" i="5" a="1"/>
  <c r="Q93" i="5" s="1"/>
  <c r="Q102" i="5" a="1"/>
  <c r="Q102" i="5" s="1"/>
  <c r="R102" i="5" s="1"/>
  <c r="Q111" i="5" a="1"/>
  <c r="Q111" i="5" s="1"/>
  <c r="Q120" i="5" a="1"/>
  <c r="Q120" i="5" s="1"/>
  <c r="R120" i="5" s="1"/>
  <c r="Q129" i="5" a="1"/>
  <c r="Q129" i="5" s="1"/>
  <c r="R129" i="5" s="1"/>
  <c r="Q138" i="5" a="1"/>
  <c r="Q138" i="5" s="1"/>
  <c r="Q147" i="5" a="1"/>
  <c r="Q147" i="5" s="1"/>
  <c r="Q156" i="5" a="1"/>
  <c r="Q156" i="5" s="1"/>
  <c r="Q165" i="5" a="1"/>
  <c r="Q165" i="5" s="1"/>
  <c r="Q174" i="5" a="1"/>
  <c r="Q174" i="5" s="1"/>
  <c r="R174" i="5" s="1"/>
  <c r="Q183" i="5" a="1"/>
  <c r="Q183" i="5" s="1"/>
  <c r="Q192" i="5" a="1"/>
  <c r="Q192" i="5" s="1"/>
  <c r="R192" i="5" s="1"/>
  <c r="Q201" i="5" a="1"/>
  <c r="Q201" i="5" s="1"/>
  <c r="R201" i="5" s="1"/>
  <c r="Q210" i="5" a="1"/>
  <c r="Q210" i="5" s="1"/>
  <c r="Q219" i="5" a="1"/>
  <c r="Q219" i="5" s="1"/>
  <c r="Q228" i="5" a="1"/>
  <c r="Q228" i="5" s="1"/>
  <c r="R228" i="5" s="1"/>
  <c r="Q237" i="5" a="1"/>
  <c r="Q237" i="5" s="1"/>
  <c r="Q246" i="5" a="1"/>
  <c r="Q246" i="5" s="1"/>
  <c r="R246" i="5" s="1"/>
  <c r="Q255" i="5" a="1"/>
  <c r="Q255" i="5" s="1"/>
  <c r="Q264" i="5" a="1"/>
  <c r="Q264" i="5" s="1"/>
  <c r="R264" i="5" s="1"/>
  <c r="Q273" i="5" a="1"/>
  <c r="Q273" i="5" s="1"/>
  <c r="R273" i="5" s="1"/>
  <c r="Q4" i="5" a="1"/>
  <c r="Q4" i="5" s="1"/>
  <c r="Q13" i="5" a="1"/>
  <c r="Q13" i="5" s="1"/>
  <c r="Q22" i="5" a="1"/>
  <c r="Q22" i="5" s="1"/>
  <c r="Q31" i="5" a="1"/>
  <c r="Q31" i="5" s="1"/>
  <c r="Q40" i="5" a="1"/>
  <c r="Q40" i="5" s="1"/>
  <c r="R40" i="5" s="1"/>
  <c r="Q49" i="5" a="1"/>
  <c r="Q49" i="5" s="1"/>
  <c r="Q58" i="5" a="1"/>
  <c r="Q58" i="5" s="1"/>
  <c r="Q67" i="5" a="1"/>
  <c r="Q67" i="5" s="1"/>
  <c r="Q76" i="5" a="1"/>
  <c r="Q76" i="5" s="1"/>
  <c r="Q85" i="5" a="1"/>
  <c r="Q85" i="5" s="1"/>
  <c r="Q94" i="5" a="1"/>
  <c r="Q94" i="5" s="1"/>
  <c r="R94" i="5" s="1"/>
  <c r="Q103" i="5" a="1"/>
  <c r="Q103" i="5" s="1"/>
  <c r="Q112" i="5" a="1"/>
  <c r="Q112" i="5" s="1"/>
  <c r="R112" i="5" s="1"/>
  <c r="Q121" i="5" a="1"/>
  <c r="Q121" i="5" s="1"/>
  <c r="Q130" i="5" a="1"/>
  <c r="Q130" i="5" s="1"/>
  <c r="Q139" i="5" a="1"/>
  <c r="Q139" i="5" s="1"/>
  <c r="Q148" i="5" a="1"/>
  <c r="Q148" i="5" s="1"/>
  <c r="Q157" i="5" a="1"/>
  <c r="Q157" i="5" s="1"/>
  <c r="Q166" i="5" a="1"/>
  <c r="Q166" i="5" s="1"/>
  <c r="R166" i="5" s="1"/>
  <c r="Q175" i="5" a="1"/>
  <c r="Q175" i="5" s="1"/>
  <c r="Q184" i="5" a="1"/>
  <c r="Q184" i="5" s="1"/>
  <c r="R184" i="5" s="1"/>
  <c r="Q193" i="5" a="1"/>
  <c r="Q193" i="5" s="1"/>
  <c r="Q202" i="5" a="1"/>
  <c r="Q202" i="5" s="1"/>
  <c r="Q211" i="5" a="1"/>
  <c r="Q211" i="5" s="1"/>
  <c r="Q220" i="5" a="1"/>
  <c r="Q220" i="5" s="1"/>
  <c r="R220" i="5" s="1"/>
  <c r="Q229" i="5" a="1"/>
  <c r="Q229" i="5" s="1"/>
  <c r="Q238" i="5" a="1"/>
  <c r="Q238" i="5" s="1"/>
  <c r="R238" i="5" s="1"/>
  <c r="Q247" i="5" a="1"/>
  <c r="Q247" i="5" s="1"/>
  <c r="Q256" i="5" a="1"/>
  <c r="Q256" i="5" s="1"/>
  <c r="R256" i="5" s="1"/>
  <c r="Q265" i="5" a="1"/>
  <c r="Q265" i="5" s="1"/>
  <c r="Q274" i="5" a="1"/>
  <c r="Q274" i="5" s="1"/>
  <c r="Q5" i="5" a="1"/>
  <c r="Q5" i="5" s="1"/>
  <c r="Q14" i="5" a="1"/>
  <c r="Q14" i="5" s="1"/>
  <c r="Q23" i="5" a="1"/>
  <c r="Q23" i="5" s="1"/>
  <c r="Q32" i="5" a="1"/>
  <c r="Q32" i="5" s="1"/>
  <c r="R32" i="5" s="1"/>
  <c r="Q41" i="5" a="1"/>
  <c r="Q41" i="5" s="1"/>
  <c r="Q50" i="5" a="1"/>
  <c r="Q50" i="5" s="1"/>
  <c r="Q59" i="5" a="1"/>
  <c r="Q59" i="5" s="1"/>
  <c r="Q68" i="5" a="1"/>
  <c r="Q68" i="5" s="1"/>
  <c r="Q77" i="5" a="1"/>
  <c r="Q77" i="5" s="1"/>
  <c r="Q86" i="5" a="1"/>
  <c r="Q86" i="5" s="1"/>
  <c r="Q95" i="5" a="1"/>
  <c r="Q95" i="5" s="1"/>
  <c r="Q104" i="5" a="1"/>
  <c r="Q104" i="5" s="1"/>
  <c r="R104" i="5" s="1"/>
  <c r="Q113" i="5" a="1"/>
  <c r="Q113" i="5" s="1"/>
  <c r="Q122" i="5" a="1"/>
  <c r="Q122" i="5" s="1"/>
  <c r="Q131" i="5" a="1"/>
  <c r="Q131" i="5" s="1"/>
  <c r="Q140" i="5" a="1"/>
  <c r="Q140" i="5" s="1"/>
  <c r="R140" i="5" s="1"/>
  <c r="Q149" i="5" a="1"/>
  <c r="Q149" i="5" s="1"/>
  <c r="Q158" i="5" a="1"/>
  <c r="Q158" i="5" s="1"/>
  <c r="R158" i="5" s="1"/>
  <c r="Q167" i="5" a="1"/>
  <c r="Q167" i="5" s="1"/>
  <c r="Q176" i="5" a="1"/>
  <c r="Q176" i="5" s="1"/>
  <c r="R176" i="5" s="1"/>
  <c r="Q185" i="5" a="1"/>
  <c r="Q185" i="5" s="1"/>
  <c r="Q194" i="5" a="1"/>
  <c r="Q194" i="5" s="1"/>
  <c r="Q203" i="5" a="1"/>
  <c r="Q203" i="5" s="1"/>
  <c r="Q212" i="5" a="1"/>
  <c r="Q212" i="5" s="1"/>
  <c r="R212" i="5" s="1"/>
  <c r="Q221" i="5" a="1"/>
  <c r="Q221" i="5" s="1"/>
  <c r="R221" i="5" s="1"/>
  <c r="Q230" i="5" a="1"/>
  <c r="Q230" i="5" s="1"/>
  <c r="R230" i="5" s="1"/>
  <c r="Q239" i="5" a="1"/>
  <c r="Q239" i="5" s="1"/>
  <c r="Q248" i="5" a="1"/>
  <c r="Q248" i="5" s="1"/>
  <c r="R248" i="5" s="1"/>
  <c r="Q257" i="5" a="1"/>
  <c r="Q257" i="5" s="1"/>
  <c r="Q266" i="5" a="1"/>
  <c r="Q266" i="5" s="1"/>
  <c r="Q275" i="5" a="1"/>
  <c r="Q275" i="5" s="1"/>
  <c r="Q6" i="5" a="1"/>
  <c r="Q6" i="5" s="1"/>
  <c r="R6" i="5" s="1"/>
  <c r="Q15" i="5" a="1"/>
  <c r="Q15" i="5" s="1"/>
  <c r="Q24" i="5" a="1"/>
  <c r="Q24" i="5" s="1"/>
  <c r="R24" i="5" s="1"/>
  <c r="Q33" i="5" a="1"/>
  <c r="Q33" i="5" s="1"/>
  <c r="Q42" i="5" a="1"/>
  <c r="Q42" i="5" s="1"/>
  <c r="Q51" i="5" a="1"/>
  <c r="Q51" i="5" s="1"/>
  <c r="Q60" i="5" a="1"/>
  <c r="Q60" i="5" s="1"/>
  <c r="Q69" i="5" a="1"/>
  <c r="Q69" i="5" s="1"/>
  <c r="Q78" i="5" a="1"/>
  <c r="Q78" i="5" s="1"/>
  <c r="R78" i="5" s="1"/>
  <c r="Q87" i="5" a="1"/>
  <c r="Q87" i="5" s="1"/>
  <c r="R87" i="5" s="1"/>
  <c r="Q96" i="5" a="1"/>
  <c r="Q96" i="5" s="1"/>
  <c r="R96" i="5" s="1"/>
  <c r="Q105" i="5" a="1"/>
  <c r="Q105" i="5" s="1"/>
  <c r="Q114" i="5" a="1"/>
  <c r="Q114" i="5" s="1"/>
  <c r="Q123" i="5" a="1"/>
  <c r="Q123" i="5" s="1"/>
  <c r="Q132" i="5" a="1"/>
  <c r="Q132" i="5" s="1"/>
  <c r="Q141" i="5" a="1"/>
  <c r="Q141" i="5" s="1"/>
  <c r="Q150" i="5" a="1"/>
  <c r="Q150" i="5" s="1"/>
  <c r="R150" i="5" s="1"/>
  <c r="Q159" i="5" a="1"/>
  <c r="Q159" i="5" s="1"/>
  <c r="R159" i="5" s="1"/>
  <c r="Q168" i="5" a="1"/>
  <c r="Q168" i="5" s="1"/>
  <c r="R168" i="5" s="1"/>
  <c r="Q177" i="5" a="1"/>
  <c r="Q177" i="5" s="1"/>
  <c r="Q186" i="5" a="1"/>
  <c r="Q186" i="5" s="1"/>
  <c r="Q195" i="5" a="1"/>
  <c r="Q195" i="5" s="1"/>
  <c r="Q204" i="5" a="1"/>
  <c r="Q204" i="5" s="1"/>
  <c r="Q213" i="5" a="1"/>
  <c r="Q213" i="5" s="1"/>
  <c r="Q222" i="5" a="1"/>
  <c r="Q222" i="5" s="1"/>
  <c r="R222" i="5" s="1"/>
  <c r="Q231" i="5" a="1"/>
  <c r="Q231" i="5" s="1"/>
  <c r="R231" i="5" s="1"/>
  <c r="Q240" i="5" a="1"/>
  <c r="Q240" i="5" s="1"/>
  <c r="R240" i="5" s="1"/>
  <c r="Q249" i="5" a="1"/>
  <c r="Q249" i="5" s="1"/>
  <c r="R249" i="5" s="1"/>
  <c r="Q258" i="5" a="1"/>
  <c r="Q258" i="5" s="1"/>
  <c r="Q267" i="5" a="1"/>
  <c r="Q267" i="5" s="1"/>
  <c r="R267" i="5" s="1"/>
  <c r="Q276" i="5" a="1"/>
  <c r="Q276" i="5" s="1"/>
  <c r="R276" i="5" s="1"/>
  <c r="Q7" i="5" a="1"/>
  <c r="Q7" i="5" s="1"/>
  <c r="R7" i="5" s="1"/>
  <c r="Q16" i="5" a="1"/>
  <c r="Q16" i="5" s="1"/>
  <c r="R16" i="5" s="1"/>
  <c r="Q25" i="5" a="1"/>
  <c r="Q25" i="5" s="1"/>
  <c r="R25" i="5" s="1"/>
  <c r="Q34" i="5" a="1"/>
  <c r="Q34" i="5" s="1"/>
  <c r="Q43" i="5" a="1"/>
  <c r="Q43" i="5" s="1"/>
  <c r="Q52" i="5" a="1"/>
  <c r="Q52" i="5" s="1"/>
  <c r="Q61" i="5" a="1"/>
  <c r="Q61" i="5" s="1"/>
  <c r="Q70" i="5" a="1"/>
  <c r="Q70" i="5" s="1"/>
  <c r="R70" i="5" s="1"/>
  <c r="Q79" i="5" a="1"/>
  <c r="Q79" i="5" s="1"/>
  <c r="R79" i="5" s="1"/>
  <c r="Q88" i="5" a="1"/>
  <c r="Q88" i="5" s="1"/>
  <c r="R88" i="5" s="1"/>
  <c r="Q97" i="5" a="1"/>
  <c r="Q97" i="5" s="1"/>
  <c r="R97" i="5" s="1"/>
  <c r="Q106" i="5" a="1"/>
  <c r="Q106" i="5" s="1"/>
  <c r="Q115" i="5" a="1"/>
  <c r="Q115" i="5" s="1"/>
  <c r="R115" i="5" s="1"/>
  <c r="Q124" i="5" a="1"/>
  <c r="Q124" i="5" s="1"/>
  <c r="Q133" i="5" a="1"/>
  <c r="Q133" i="5" s="1"/>
  <c r="Q142" i="5" a="1"/>
  <c r="Q142" i="5" s="1"/>
  <c r="R142" i="5" s="1"/>
  <c r="Q151" i="5" a="1"/>
  <c r="Q151" i="5" s="1"/>
  <c r="R151" i="5" s="1"/>
  <c r="Q160" i="5" a="1"/>
  <c r="Q160" i="5" s="1"/>
  <c r="R160" i="5" s="1"/>
  <c r="Q169" i="5" a="1"/>
  <c r="Q169" i="5" s="1"/>
  <c r="R169" i="5" s="1"/>
  <c r="Q178" i="5" a="1"/>
  <c r="Q178" i="5" s="1"/>
  <c r="Q187" i="5" a="1"/>
  <c r="Q187" i="5" s="1"/>
  <c r="R187" i="5" s="1"/>
  <c r="Q196" i="5" a="1"/>
  <c r="Q196" i="5" s="1"/>
  <c r="Q205" i="5" a="1"/>
  <c r="Q205" i="5" s="1"/>
  <c r="Q214" i="5" a="1"/>
  <c r="Q214" i="5" s="1"/>
  <c r="R214" i="5" s="1"/>
  <c r="Q223" i="5" a="1"/>
  <c r="Q223" i="5" s="1"/>
  <c r="R223" i="5" s="1"/>
  <c r="Q232" i="5" a="1"/>
  <c r="Q232" i="5" s="1"/>
  <c r="R232" i="5" s="1"/>
  <c r="Q241" i="5" a="1"/>
  <c r="Q241" i="5" s="1"/>
  <c r="R241" i="5" s="1"/>
  <c r="Q250" i="5" a="1"/>
  <c r="Q250" i="5" s="1"/>
  <c r="Q259" i="5" a="1"/>
  <c r="Q259" i="5" s="1"/>
  <c r="R259" i="5" s="1"/>
  <c r="Q268" i="5" a="1"/>
  <c r="Q268" i="5" s="1"/>
  <c r="R268" i="5" s="1"/>
  <c r="Q277" i="5" a="1"/>
  <c r="Q277" i="5" s="1"/>
  <c r="R277" i="5" s="1"/>
  <c r="Q8" i="5" a="1"/>
  <c r="Q8" i="5" s="1"/>
  <c r="R8" i="5" s="1"/>
  <c r="Q17" i="5" a="1"/>
  <c r="Q17" i="5" s="1"/>
  <c r="R17" i="5" s="1"/>
  <c r="Q26" i="5" a="1"/>
  <c r="Q26" i="5" s="1"/>
  <c r="Q35" i="5" a="1"/>
  <c r="Q35" i="5" s="1"/>
  <c r="Q44" i="5" a="1"/>
  <c r="Q44" i="5" s="1"/>
  <c r="Q53" i="5" a="1"/>
  <c r="Q53" i="5" s="1"/>
  <c r="Q62" i="5" a="1"/>
  <c r="Q62" i="5" s="1"/>
  <c r="R62" i="5" s="1"/>
  <c r="Q71" i="5" a="1"/>
  <c r="Q71" i="5" s="1"/>
  <c r="R71" i="5" s="1"/>
  <c r="Q80" i="5" a="1"/>
  <c r="Q80" i="5" s="1"/>
  <c r="R80" i="5" s="1"/>
  <c r="Q89" i="5" a="1"/>
  <c r="Q89" i="5" s="1"/>
  <c r="R89" i="5" s="1"/>
  <c r="Q98" i="5" a="1"/>
  <c r="Q98" i="5" s="1"/>
  <c r="Q107" i="5" a="1"/>
  <c r="Q107" i="5" s="1"/>
  <c r="Q116" i="5" a="1"/>
  <c r="Q116" i="5" s="1"/>
  <c r="Q125" i="5" a="1"/>
  <c r="Q125" i="5" s="1"/>
  <c r="Q134" i="5" a="1"/>
  <c r="Q134" i="5" s="1"/>
  <c r="R134" i="5" s="1"/>
  <c r="Q143" i="5" a="1"/>
  <c r="Q143" i="5" s="1"/>
  <c r="R143" i="5" s="1"/>
  <c r="Q152" i="5" a="1"/>
  <c r="Q152" i="5" s="1"/>
  <c r="R152" i="5" s="1"/>
  <c r="Q161" i="5" a="1"/>
  <c r="Q161" i="5" s="1"/>
  <c r="R161" i="5" s="1"/>
  <c r="Q170" i="5" a="1"/>
  <c r="Q170" i="5" s="1"/>
  <c r="Q179" i="5" a="1"/>
  <c r="Q179" i="5" s="1"/>
  <c r="R179" i="5" s="1"/>
  <c r="Q188" i="5" a="1"/>
  <c r="Q188" i="5" s="1"/>
  <c r="Q197" i="5" a="1"/>
  <c r="Q197" i="5" s="1"/>
  <c r="R197" i="5" s="1"/>
  <c r="Q206" i="5" a="1"/>
  <c r="Q206" i="5" s="1"/>
  <c r="R206" i="5" s="1"/>
  <c r="Q215" i="5" a="1"/>
  <c r="Q215" i="5" s="1"/>
  <c r="R215" i="5" s="1"/>
  <c r="Q224" i="5" a="1"/>
  <c r="Q224" i="5" s="1"/>
  <c r="R224" i="5" s="1"/>
  <c r="Q233" i="5" a="1"/>
  <c r="Q233" i="5" s="1"/>
  <c r="R233" i="5" s="1"/>
  <c r="Q242" i="5" a="1"/>
  <c r="Q242" i="5" s="1"/>
  <c r="Q251" i="5" a="1"/>
  <c r="Q251" i="5" s="1"/>
  <c r="R251" i="5" s="1"/>
  <c r="Q260" i="5" a="1"/>
  <c r="Q260" i="5" s="1"/>
  <c r="R260" i="5" s="1"/>
  <c r="Q269" i="5" a="1"/>
  <c r="Q269" i="5" s="1"/>
  <c r="R269" i="5" s="1"/>
  <c r="Q278" i="5" a="1"/>
  <c r="Q278" i="5" s="1"/>
  <c r="R278" i="5" s="1"/>
  <c r="Q9" i="5" a="1"/>
  <c r="Q9" i="5" s="1"/>
  <c r="Q18" i="5" a="1"/>
  <c r="Q18" i="5" s="1"/>
  <c r="Q27" i="5" a="1"/>
  <c r="Q27" i="5" s="1"/>
  <c r="Q36" i="5" a="1"/>
  <c r="Q36" i="5" s="1"/>
  <c r="Q45" i="5" a="1"/>
  <c r="Q45" i="5" s="1"/>
  <c r="Q54" i="5" a="1"/>
  <c r="Q54" i="5" s="1"/>
  <c r="Q63" i="5" a="1"/>
  <c r="Q63" i="5" s="1"/>
  <c r="R63" i="5" s="1"/>
  <c r="Q72" i="5" a="1"/>
  <c r="Q72" i="5" s="1"/>
  <c r="R72" i="5" s="1"/>
  <c r="Q81" i="5" a="1"/>
  <c r="Q81" i="5" s="1"/>
  <c r="R81" i="5" s="1"/>
  <c r="Q90" i="5" a="1"/>
  <c r="Q90" i="5" s="1"/>
  <c r="Q99" i="5" a="1"/>
  <c r="Q99" i="5" s="1"/>
  <c r="Q108" i="5" a="1"/>
  <c r="Q108" i="5" s="1"/>
  <c r="Q117" i="5" a="1"/>
  <c r="Q117" i="5" s="1"/>
  <c r="Q126" i="5" a="1"/>
  <c r="Q126" i="5" s="1"/>
  <c r="R126" i="5" s="1"/>
  <c r="Q135" i="5" a="1"/>
  <c r="Q135" i="5" s="1"/>
  <c r="R135" i="5" s="1"/>
  <c r="Q144" i="5" a="1"/>
  <c r="Q144" i="5" s="1"/>
  <c r="R144" i="5" s="1"/>
  <c r="Q153" i="5" a="1"/>
  <c r="Q153" i="5" s="1"/>
  <c r="R153" i="5" s="1"/>
  <c r="Q162" i="5" a="1"/>
  <c r="Q162" i="5" s="1"/>
  <c r="Q171" i="5" a="1"/>
  <c r="Q171" i="5" s="1"/>
  <c r="Q180" i="5" a="1"/>
  <c r="Q180" i="5" s="1"/>
  <c r="R180" i="5" s="1"/>
  <c r="Q189" i="5" a="1"/>
  <c r="Q189" i="5" s="1"/>
  <c r="R189" i="5" s="1"/>
  <c r="Q198" i="5" a="1"/>
  <c r="Q198" i="5" s="1"/>
  <c r="R198" i="5" s="1"/>
  <c r="Q207" i="5" a="1"/>
  <c r="Q207" i="5" s="1"/>
  <c r="R207" i="5" s="1"/>
  <c r="Q216" i="5" a="1"/>
  <c r="Q216" i="5" s="1"/>
  <c r="R216" i="5" s="1"/>
  <c r="Q225" i="5" a="1"/>
  <c r="Q225" i="5" s="1"/>
  <c r="R225" i="5" s="1"/>
  <c r="Q234" i="5" a="1"/>
  <c r="Q234" i="5" s="1"/>
  <c r="Q243" i="5" a="1"/>
  <c r="Q243" i="5" s="1"/>
  <c r="R243" i="5" s="1"/>
  <c r="Q252" i="5" a="1"/>
  <c r="Q252" i="5" s="1"/>
  <c r="R252" i="5" s="1"/>
  <c r="Q261" i="5" a="1"/>
  <c r="Q261" i="5" s="1"/>
  <c r="R261" i="5" s="1"/>
  <c r="Q270" i="5" a="1"/>
  <c r="Q270" i="5" s="1"/>
  <c r="R270" i="5" s="1"/>
  <c r="Q279" i="5" a="1"/>
  <c r="Q279" i="5" s="1"/>
  <c r="R279" i="5" s="1"/>
  <c r="Q10" i="5" a="1"/>
  <c r="Q10" i="5" s="1"/>
  <c r="Q19" i="5" a="1"/>
  <c r="Q19" i="5" s="1"/>
  <c r="Q28" i="5" a="1"/>
  <c r="Q28" i="5" s="1"/>
  <c r="Q37" i="5" a="1"/>
  <c r="Q37" i="5" s="1"/>
  <c r="Q46" i="5" a="1"/>
  <c r="Q46" i="5" s="1"/>
  <c r="R46" i="5" s="1"/>
  <c r="Q55" i="5" a="1"/>
  <c r="Q55" i="5" s="1"/>
  <c r="Q64" i="5" a="1"/>
  <c r="Q64" i="5" s="1"/>
  <c r="R64" i="5" s="1"/>
  <c r="Q73" i="5" a="1"/>
  <c r="Q73" i="5" s="1"/>
  <c r="R73" i="5" s="1"/>
  <c r="Q82" i="5" a="1"/>
  <c r="Q82" i="5" s="1"/>
  <c r="Q91" i="5" a="1"/>
  <c r="Q91" i="5" s="1"/>
  <c r="Q100" i="5" a="1"/>
  <c r="Q100" i="5" s="1"/>
  <c r="Q109" i="5" a="1"/>
  <c r="Q109" i="5" s="1"/>
  <c r="Q118" i="5" a="1"/>
  <c r="Q118" i="5" s="1"/>
  <c r="R118" i="5" s="1"/>
  <c r="Q127" i="5" a="1"/>
  <c r="Q127" i="5" s="1"/>
  <c r="R127" i="5" s="1"/>
  <c r="Q136" i="5" a="1"/>
  <c r="Q136" i="5" s="1"/>
  <c r="R136" i="5" s="1"/>
  <c r="Q145" i="5" a="1"/>
  <c r="Q145" i="5" s="1"/>
  <c r="R145" i="5" s="1"/>
  <c r="Q154" i="5" a="1"/>
  <c r="Q154" i="5" s="1"/>
  <c r="Q163" i="5" a="1"/>
  <c r="Q163" i="5" s="1"/>
  <c r="Q172" i="5" a="1"/>
  <c r="Q172" i="5" s="1"/>
  <c r="Q181" i="5" a="1"/>
  <c r="Q181" i="5" s="1"/>
  <c r="Q190" i="5" a="1"/>
  <c r="Q190" i="5" s="1"/>
  <c r="R190" i="5" s="1"/>
  <c r="Q199" i="5" a="1"/>
  <c r="Q199" i="5" s="1"/>
  <c r="R199" i="5" s="1"/>
  <c r="Q208" i="5" a="1"/>
  <c r="Q208" i="5" s="1"/>
  <c r="R208" i="5" s="1"/>
  <c r="Q217" i="5" a="1"/>
  <c r="Q217" i="5" s="1"/>
  <c r="R217" i="5" s="1"/>
  <c r="Q226" i="5" a="1"/>
  <c r="Q226" i="5" s="1"/>
  <c r="Q235" i="5" a="1"/>
  <c r="Q235" i="5" s="1"/>
  <c r="R235" i="5" s="1"/>
  <c r="Q244" i="5" a="1"/>
  <c r="Q244" i="5" s="1"/>
  <c r="R244" i="5" s="1"/>
  <c r="Q253" i="5" a="1"/>
  <c r="Q253" i="5" s="1"/>
  <c r="R253" i="5" s="1"/>
  <c r="Q262" i="5" a="1"/>
  <c r="Q262" i="5" s="1"/>
  <c r="R262" i="5" s="1"/>
  <c r="Q271" i="5" a="1"/>
  <c r="Q271" i="5" s="1"/>
  <c r="R271" i="5" s="1"/>
  <c r="Q280" i="5" a="1"/>
  <c r="Q280" i="5" s="1"/>
  <c r="R280" i="5" s="1"/>
  <c r="Q2" i="5" a="1"/>
  <c r="Q2" i="5" s="1"/>
  <c r="R2" i="5" s="1"/>
  <c r="V11" i="5" a="1"/>
  <c r="V11" i="5" s="1"/>
  <c r="W11" i="5" a="1"/>
  <c r="W11" i="5" s="1"/>
  <c r="X11" i="5" a="1"/>
  <c r="X11" i="5" s="1"/>
  <c r="Y11" i="5" a="1"/>
  <c r="Y11" i="5" s="1"/>
  <c r="Z11" i="5" a="1"/>
  <c r="Z11" i="5" s="1"/>
  <c r="V20" i="5" a="1"/>
  <c r="V20" i="5" s="1"/>
  <c r="W20" i="5" a="1"/>
  <c r="W20" i="5" s="1"/>
  <c r="X20" i="5" a="1"/>
  <c r="X20" i="5" s="1"/>
  <c r="Y20" i="5" a="1"/>
  <c r="Y20" i="5" s="1"/>
  <c r="Z20" i="5" a="1"/>
  <c r="Z20" i="5" s="1"/>
  <c r="V29" i="5" a="1"/>
  <c r="V29" i="5" s="1"/>
  <c r="W29" i="5" a="1"/>
  <c r="W29" i="5" s="1"/>
  <c r="X29" i="5" a="1"/>
  <c r="X29" i="5" s="1"/>
  <c r="Y29" i="5" a="1"/>
  <c r="Y29" i="5" s="1"/>
  <c r="Z29" i="5" a="1"/>
  <c r="Z29" i="5" s="1"/>
  <c r="V38" i="5" a="1"/>
  <c r="V38" i="5" s="1"/>
  <c r="W38" i="5" a="1"/>
  <c r="W38" i="5" s="1"/>
  <c r="X38" i="5" a="1"/>
  <c r="X38" i="5" s="1"/>
  <c r="Y38" i="5" a="1"/>
  <c r="Y38" i="5" s="1"/>
  <c r="Z38" i="5" a="1"/>
  <c r="Z38" i="5" s="1"/>
  <c r="V47" i="5" a="1"/>
  <c r="V47" i="5" s="1"/>
  <c r="W47" i="5" a="1"/>
  <c r="W47" i="5" s="1"/>
  <c r="X47" i="5" a="1"/>
  <c r="X47" i="5" s="1"/>
  <c r="Y47" i="5" a="1"/>
  <c r="Y47" i="5" s="1"/>
  <c r="Z47" i="5" a="1"/>
  <c r="Z47" i="5" s="1"/>
  <c r="V56" i="5" a="1"/>
  <c r="V56" i="5" s="1"/>
  <c r="W56" i="5" a="1"/>
  <c r="W56" i="5" s="1"/>
  <c r="X56" i="5" a="1"/>
  <c r="X56" i="5" s="1"/>
  <c r="Y56" i="5" a="1"/>
  <c r="Y56" i="5" s="1"/>
  <c r="Z56" i="5" a="1"/>
  <c r="Z56" i="5" s="1"/>
  <c r="V65" i="5" a="1"/>
  <c r="V65" i="5" s="1"/>
  <c r="W65" i="5" a="1"/>
  <c r="W65" i="5" s="1"/>
  <c r="X65" i="5" a="1"/>
  <c r="X65" i="5" s="1"/>
  <c r="Y65" i="5" a="1"/>
  <c r="Y65" i="5" s="1"/>
  <c r="Z65" i="5" a="1"/>
  <c r="Z65" i="5" s="1"/>
  <c r="V74" i="5" a="1"/>
  <c r="V74" i="5" s="1"/>
  <c r="W74" i="5" a="1"/>
  <c r="W74" i="5" s="1"/>
  <c r="X74" i="5" a="1"/>
  <c r="X74" i="5" s="1"/>
  <c r="Y74" i="5" a="1"/>
  <c r="Y74" i="5" s="1"/>
  <c r="Z74" i="5" a="1"/>
  <c r="Z74" i="5" s="1"/>
  <c r="V83" i="5" a="1"/>
  <c r="V83" i="5" s="1"/>
  <c r="W83" i="5" a="1"/>
  <c r="W83" i="5" s="1"/>
  <c r="X83" i="5" a="1"/>
  <c r="X83" i="5" s="1"/>
  <c r="Y83" i="5" a="1"/>
  <c r="Y83" i="5" s="1"/>
  <c r="Z83" i="5" a="1"/>
  <c r="Z83" i="5" s="1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V101" i="5" a="1"/>
  <c r="V101" i="5" s="1"/>
  <c r="W101" i="5" a="1"/>
  <c r="W101" i="5" s="1"/>
  <c r="X101" i="5" a="1"/>
  <c r="X101" i="5" s="1"/>
  <c r="Y101" i="5" a="1"/>
  <c r="Y101" i="5" s="1"/>
  <c r="Z101" i="5" a="1"/>
  <c r="Z101" i="5" s="1"/>
  <c r="V110" i="5" a="1"/>
  <c r="V110" i="5" s="1"/>
  <c r="W110" i="5" a="1"/>
  <c r="W110" i="5" s="1"/>
  <c r="X110" i="5" a="1"/>
  <c r="X110" i="5" s="1"/>
  <c r="Y110" i="5" a="1"/>
  <c r="Y110" i="5" s="1"/>
  <c r="Z110" i="5" a="1"/>
  <c r="Z110" i="5" s="1"/>
  <c r="V119" i="5" a="1"/>
  <c r="V119" i="5" s="1"/>
  <c r="W119" i="5" a="1"/>
  <c r="W119" i="5" s="1"/>
  <c r="X119" i="5" a="1"/>
  <c r="X119" i="5" s="1"/>
  <c r="Y119" i="5" a="1"/>
  <c r="Y119" i="5" s="1"/>
  <c r="Z119" i="5" a="1"/>
  <c r="Z119" i="5" s="1"/>
  <c r="V128" i="5" a="1"/>
  <c r="V128" i="5" s="1"/>
  <c r="W128" i="5" a="1"/>
  <c r="W128" i="5" s="1"/>
  <c r="X128" i="5" a="1"/>
  <c r="X128" i="5" s="1"/>
  <c r="Y128" i="5" a="1"/>
  <c r="Y128" i="5" s="1"/>
  <c r="Z128" i="5" a="1"/>
  <c r="Z128" i="5" s="1"/>
  <c r="V137" i="5" a="1"/>
  <c r="V137" i="5" s="1"/>
  <c r="W137" i="5" a="1"/>
  <c r="W137" i="5" s="1"/>
  <c r="X137" i="5" a="1"/>
  <c r="X137" i="5" s="1"/>
  <c r="Y137" i="5" a="1"/>
  <c r="Y137" i="5" s="1"/>
  <c r="Z137" i="5" a="1"/>
  <c r="Z137" i="5" s="1"/>
  <c r="V146" i="5" a="1"/>
  <c r="V146" i="5" s="1"/>
  <c r="W146" i="5" a="1"/>
  <c r="W146" i="5" s="1"/>
  <c r="X146" i="5" a="1"/>
  <c r="X146" i="5" s="1"/>
  <c r="Y146" i="5" a="1"/>
  <c r="Y146" i="5" s="1"/>
  <c r="Z146" i="5" a="1"/>
  <c r="Z146" i="5" s="1"/>
  <c r="V155" i="5" a="1"/>
  <c r="V155" i="5" s="1"/>
  <c r="W155" i="5" a="1"/>
  <c r="W155" i="5" s="1"/>
  <c r="X155" i="5" a="1"/>
  <c r="X155" i="5" s="1"/>
  <c r="Y155" i="5" a="1"/>
  <c r="Y155" i="5" s="1"/>
  <c r="Z155" i="5" a="1"/>
  <c r="Z155" i="5" s="1"/>
  <c r="V164" i="5" a="1"/>
  <c r="V164" i="5" s="1"/>
  <c r="W164" i="5" a="1"/>
  <c r="W164" i="5" s="1"/>
  <c r="X164" i="5" a="1"/>
  <c r="X164" i="5" s="1"/>
  <c r="Y164" i="5" a="1"/>
  <c r="Y164" i="5" s="1"/>
  <c r="Z164" i="5" a="1"/>
  <c r="Z164" i="5" s="1"/>
  <c r="V173" i="5" a="1"/>
  <c r="V173" i="5" s="1"/>
  <c r="W173" i="5" a="1"/>
  <c r="W173" i="5" s="1"/>
  <c r="X173" i="5" a="1"/>
  <c r="X173" i="5" s="1"/>
  <c r="Y173" i="5" a="1"/>
  <c r="Y173" i="5" s="1"/>
  <c r="Z173" i="5" a="1"/>
  <c r="Z173" i="5" s="1"/>
  <c r="V182" i="5" a="1"/>
  <c r="V182" i="5" s="1"/>
  <c r="W182" i="5" a="1"/>
  <c r="W182" i="5" s="1"/>
  <c r="X182" i="5" a="1"/>
  <c r="X182" i="5" s="1"/>
  <c r="Y182" i="5" a="1"/>
  <c r="Y182" i="5" s="1"/>
  <c r="Z182" i="5" a="1"/>
  <c r="Z182" i="5" s="1"/>
  <c r="V191" i="5" a="1"/>
  <c r="V191" i="5" s="1"/>
  <c r="W191" i="5" a="1"/>
  <c r="W191" i="5" s="1"/>
  <c r="X191" i="5" a="1"/>
  <c r="X191" i="5" s="1"/>
  <c r="Y191" i="5" a="1"/>
  <c r="Y191" i="5" s="1"/>
  <c r="Z191" i="5" a="1"/>
  <c r="Z191" i="5" s="1"/>
  <c r="V200" i="5" a="1"/>
  <c r="V200" i="5" s="1"/>
  <c r="W200" i="5" a="1"/>
  <c r="W200" i="5" s="1"/>
  <c r="X200" i="5" a="1"/>
  <c r="X200" i="5" s="1"/>
  <c r="Y200" i="5" a="1"/>
  <c r="Y200" i="5" s="1"/>
  <c r="Z200" i="5" a="1"/>
  <c r="Z200" i="5" s="1"/>
  <c r="V209" i="5" a="1"/>
  <c r="V209" i="5" s="1"/>
  <c r="W209" i="5" a="1"/>
  <c r="W209" i="5" s="1"/>
  <c r="X209" i="5" a="1"/>
  <c r="X209" i="5" s="1"/>
  <c r="Y209" i="5" a="1"/>
  <c r="Y209" i="5" s="1"/>
  <c r="Z209" i="5" a="1"/>
  <c r="Z209" i="5" s="1"/>
  <c r="V218" i="5" a="1"/>
  <c r="V218" i="5" s="1"/>
  <c r="W218" i="5" a="1"/>
  <c r="W218" i="5" s="1"/>
  <c r="X218" i="5" a="1"/>
  <c r="X218" i="5" s="1"/>
  <c r="Y218" i="5" a="1"/>
  <c r="Y218" i="5" s="1"/>
  <c r="Z218" i="5" a="1"/>
  <c r="Z218" i="5" s="1"/>
  <c r="V227" i="5" a="1"/>
  <c r="V227" i="5" s="1"/>
  <c r="W227" i="5" a="1"/>
  <c r="W227" i="5" s="1"/>
  <c r="X227" i="5" a="1"/>
  <c r="X227" i="5" s="1"/>
  <c r="Y227" i="5" a="1"/>
  <c r="Y227" i="5" s="1"/>
  <c r="Z227" i="5" a="1"/>
  <c r="Z227" i="5" s="1"/>
  <c r="V236" i="5" a="1"/>
  <c r="V236" i="5" s="1"/>
  <c r="W236" i="5" a="1"/>
  <c r="W236" i="5" s="1"/>
  <c r="X236" i="5" a="1"/>
  <c r="X236" i="5" s="1"/>
  <c r="Y236" i="5" a="1"/>
  <c r="Y236" i="5" s="1"/>
  <c r="Z236" i="5" a="1"/>
  <c r="Z236" i="5" s="1"/>
  <c r="V245" i="5" a="1"/>
  <c r="V245" i="5" s="1"/>
  <c r="W245" i="5" a="1"/>
  <c r="W245" i="5" s="1"/>
  <c r="X245" i="5" a="1"/>
  <c r="X245" i="5" s="1"/>
  <c r="Y245" i="5" a="1"/>
  <c r="Y245" i="5" s="1"/>
  <c r="Z245" i="5" a="1"/>
  <c r="Z245" i="5" s="1"/>
  <c r="V254" i="5" a="1"/>
  <c r="V254" i="5" s="1"/>
  <c r="W254" i="5" a="1"/>
  <c r="W254" i="5" s="1"/>
  <c r="X254" i="5" a="1"/>
  <c r="X254" i="5" s="1"/>
  <c r="Y254" i="5" a="1"/>
  <c r="Y254" i="5" s="1"/>
  <c r="Z254" i="5" a="1"/>
  <c r="Z254" i="5" s="1"/>
  <c r="V263" i="5" a="1"/>
  <c r="V263" i="5" s="1"/>
  <c r="W263" i="5" a="1"/>
  <c r="W263" i="5" s="1"/>
  <c r="X263" i="5" a="1"/>
  <c r="X263" i="5" s="1"/>
  <c r="Y263" i="5" a="1"/>
  <c r="Y263" i="5" s="1"/>
  <c r="Z263" i="5" a="1"/>
  <c r="Z263" i="5" s="1"/>
  <c r="V272" i="5" a="1"/>
  <c r="V272" i="5" s="1"/>
  <c r="W272" i="5" a="1"/>
  <c r="W272" i="5" s="1"/>
  <c r="X272" i="5" a="1"/>
  <c r="X272" i="5" s="1"/>
  <c r="Y272" i="5" a="1"/>
  <c r="Y272" i="5" s="1"/>
  <c r="Z272" i="5" a="1"/>
  <c r="Z272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V39" i="5" a="1"/>
  <c r="V39" i="5" s="1"/>
  <c r="W39" i="5" a="1"/>
  <c r="W39" i="5" s="1"/>
  <c r="X39" i="5" a="1"/>
  <c r="X39" i="5" s="1"/>
  <c r="Y39" i="5" a="1"/>
  <c r="Y39" i="5" s="1"/>
  <c r="Z39" i="5" a="1"/>
  <c r="Z39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V57" i="5" a="1"/>
  <c r="V57" i="5" s="1"/>
  <c r="W57" i="5" a="1"/>
  <c r="W57" i="5" s="1"/>
  <c r="X57" i="5" a="1"/>
  <c r="X57" i="5" s="1"/>
  <c r="Y57" i="5" a="1"/>
  <c r="Y57" i="5" s="1"/>
  <c r="Z57" i="5" a="1"/>
  <c r="Z57" i="5" s="1"/>
  <c r="V66" i="5" a="1"/>
  <c r="V66" i="5" s="1"/>
  <c r="W66" i="5" a="1"/>
  <c r="W66" i="5" s="1"/>
  <c r="X66" i="5" a="1"/>
  <c r="X66" i="5" s="1"/>
  <c r="Y66" i="5" a="1"/>
  <c r="Y66" i="5" s="1"/>
  <c r="Z66" i="5" a="1"/>
  <c r="Z66" i="5" s="1"/>
  <c r="V75" i="5" a="1"/>
  <c r="V75" i="5" s="1"/>
  <c r="W75" i="5" a="1"/>
  <c r="W75" i="5" s="1"/>
  <c r="X75" i="5" a="1"/>
  <c r="X75" i="5" s="1"/>
  <c r="Y75" i="5" a="1"/>
  <c r="Y75" i="5" s="1"/>
  <c r="Z75" i="5" a="1"/>
  <c r="Z75" i="5" s="1"/>
  <c r="V84" i="5" a="1"/>
  <c r="V84" i="5" s="1"/>
  <c r="W84" i="5" a="1"/>
  <c r="W84" i="5" s="1"/>
  <c r="X84" i="5" a="1"/>
  <c r="X84" i="5" s="1"/>
  <c r="Y84" i="5" a="1"/>
  <c r="Y84" i="5" s="1"/>
  <c r="Z84" i="5" a="1"/>
  <c r="Z84" i="5" s="1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V102" i="5" a="1"/>
  <c r="V102" i="5" s="1"/>
  <c r="W102" i="5" a="1"/>
  <c r="W102" i="5" s="1"/>
  <c r="X102" i="5" a="1"/>
  <c r="X102" i="5" s="1"/>
  <c r="Y102" i="5" a="1"/>
  <c r="Y102" i="5" s="1"/>
  <c r="Z102" i="5" a="1"/>
  <c r="Z102" i="5" s="1"/>
  <c r="V111" i="5" a="1"/>
  <c r="V111" i="5" s="1"/>
  <c r="W111" i="5" a="1"/>
  <c r="W111" i="5" s="1"/>
  <c r="X111" i="5" a="1"/>
  <c r="X111" i="5" s="1"/>
  <c r="Y111" i="5" a="1"/>
  <c r="Y111" i="5" s="1"/>
  <c r="Z111" i="5" a="1"/>
  <c r="Z111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V129" i="5" a="1"/>
  <c r="V129" i="5" s="1"/>
  <c r="W129" i="5" a="1"/>
  <c r="W129" i="5" s="1"/>
  <c r="X129" i="5" a="1"/>
  <c r="X129" i="5" s="1"/>
  <c r="Y129" i="5" a="1"/>
  <c r="Y129" i="5" s="1"/>
  <c r="Z129" i="5" a="1"/>
  <c r="Z129" i="5" s="1"/>
  <c r="V138" i="5" a="1"/>
  <c r="V138" i="5" s="1"/>
  <c r="W138" i="5" a="1"/>
  <c r="W138" i="5" s="1"/>
  <c r="X138" i="5" a="1"/>
  <c r="X138" i="5" s="1"/>
  <c r="Y138" i="5" a="1"/>
  <c r="Y138" i="5" s="1"/>
  <c r="Z138" i="5" a="1"/>
  <c r="Z138" i="5" s="1"/>
  <c r="V147" i="5" a="1"/>
  <c r="V147" i="5" s="1"/>
  <c r="W147" i="5" a="1"/>
  <c r="W147" i="5" s="1"/>
  <c r="X147" i="5" a="1"/>
  <c r="X147" i="5" s="1"/>
  <c r="Y147" i="5" a="1"/>
  <c r="Y147" i="5" s="1"/>
  <c r="Z147" i="5" a="1"/>
  <c r="Z147" i="5" s="1"/>
  <c r="V156" i="5" a="1"/>
  <c r="V156" i="5" s="1"/>
  <c r="W156" i="5" a="1"/>
  <c r="W156" i="5" s="1"/>
  <c r="X156" i="5" a="1"/>
  <c r="X156" i="5" s="1"/>
  <c r="Y156" i="5" a="1"/>
  <c r="Y156" i="5" s="1"/>
  <c r="Z156" i="5" a="1"/>
  <c r="Z156" i="5" s="1"/>
  <c r="V165" i="5" a="1"/>
  <c r="V165" i="5" s="1"/>
  <c r="W165" i="5" a="1"/>
  <c r="W165" i="5" s="1"/>
  <c r="X165" i="5" a="1"/>
  <c r="X165" i="5" s="1"/>
  <c r="Y165" i="5" a="1"/>
  <c r="Y165" i="5" s="1"/>
  <c r="Z165" i="5" a="1"/>
  <c r="Z165" i="5" s="1"/>
  <c r="V174" i="5" a="1"/>
  <c r="V174" i="5" s="1"/>
  <c r="W174" i="5" a="1"/>
  <c r="W174" i="5" s="1"/>
  <c r="X174" i="5" a="1"/>
  <c r="X174" i="5" s="1"/>
  <c r="Y174" i="5" a="1"/>
  <c r="Y174" i="5" s="1"/>
  <c r="Z174" i="5" a="1"/>
  <c r="Z174" i="5" s="1"/>
  <c r="V183" i="5" a="1"/>
  <c r="V183" i="5" s="1"/>
  <c r="W183" i="5" a="1"/>
  <c r="W183" i="5" s="1"/>
  <c r="X183" i="5" a="1"/>
  <c r="X183" i="5" s="1"/>
  <c r="Y183" i="5" a="1"/>
  <c r="Y183" i="5" s="1"/>
  <c r="Z183" i="5" a="1"/>
  <c r="Z183" i="5" s="1"/>
  <c r="V192" i="5" a="1"/>
  <c r="V192" i="5" s="1"/>
  <c r="W192" i="5" a="1"/>
  <c r="W192" i="5" s="1"/>
  <c r="X192" i="5" a="1"/>
  <c r="X192" i="5" s="1"/>
  <c r="Y192" i="5" a="1"/>
  <c r="Y192" i="5" s="1"/>
  <c r="Z192" i="5" a="1"/>
  <c r="Z192" i="5" s="1"/>
  <c r="V201" i="5" a="1"/>
  <c r="V201" i="5" s="1"/>
  <c r="W201" i="5" a="1"/>
  <c r="W201" i="5" s="1"/>
  <c r="X201" i="5" a="1"/>
  <c r="X201" i="5" s="1"/>
  <c r="Y201" i="5" a="1"/>
  <c r="Y201" i="5" s="1"/>
  <c r="Z201" i="5" a="1"/>
  <c r="Z201" i="5" s="1"/>
  <c r="V210" i="5" a="1"/>
  <c r="V210" i="5" s="1"/>
  <c r="W210" i="5" a="1"/>
  <c r="W210" i="5" s="1"/>
  <c r="X210" i="5" a="1"/>
  <c r="X210" i="5" s="1"/>
  <c r="Y210" i="5" a="1"/>
  <c r="Y210" i="5" s="1"/>
  <c r="Z210" i="5" a="1"/>
  <c r="Z210" i="5" s="1"/>
  <c r="V219" i="5" a="1"/>
  <c r="V219" i="5" s="1"/>
  <c r="W219" i="5" a="1"/>
  <c r="W219" i="5" s="1"/>
  <c r="X219" i="5" a="1"/>
  <c r="X219" i="5" s="1"/>
  <c r="Y219" i="5" a="1"/>
  <c r="Y219" i="5" s="1"/>
  <c r="Z219" i="5" a="1"/>
  <c r="Z219" i="5" s="1"/>
  <c r="V228" i="5" a="1"/>
  <c r="V228" i="5" s="1"/>
  <c r="W228" i="5" a="1"/>
  <c r="W228" i="5" s="1"/>
  <c r="X228" i="5" a="1"/>
  <c r="X228" i="5" s="1"/>
  <c r="Y228" i="5" a="1"/>
  <c r="Y228" i="5" s="1"/>
  <c r="Z228" i="5" a="1"/>
  <c r="Z228" i="5" s="1"/>
  <c r="V237" i="5" a="1"/>
  <c r="V237" i="5" s="1"/>
  <c r="W237" i="5" a="1"/>
  <c r="W237" i="5" s="1"/>
  <c r="X237" i="5" a="1"/>
  <c r="X237" i="5" s="1"/>
  <c r="Y237" i="5" a="1"/>
  <c r="Y237" i="5" s="1"/>
  <c r="Z237" i="5" a="1"/>
  <c r="Z237" i="5" s="1"/>
  <c r="V246" i="5" a="1"/>
  <c r="V246" i="5" s="1"/>
  <c r="W246" i="5" a="1"/>
  <c r="W246" i="5" s="1"/>
  <c r="X246" i="5" a="1"/>
  <c r="X246" i="5" s="1"/>
  <c r="Y246" i="5" a="1"/>
  <c r="Y246" i="5" s="1"/>
  <c r="Z246" i="5" a="1"/>
  <c r="Z246" i="5" s="1"/>
  <c r="V255" i="5" a="1"/>
  <c r="V255" i="5" s="1"/>
  <c r="W255" i="5" a="1"/>
  <c r="W255" i="5" s="1"/>
  <c r="X255" i="5" a="1"/>
  <c r="X255" i="5" s="1"/>
  <c r="Y255" i="5" a="1"/>
  <c r="Y255" i="5" s="1"/>
  <c r="Z255" i="5" a="1"/>
  <c r="Z255" i="5" s="1"/>
  <c r="V264" i="5" a="1"/>
  <c r="V264" i="5" s="1"/>
  <c r="W264" i="5" a="1"/>
  <c r="W264" i="5" s="1"/>
  <c r="X264" i="5" a="1"/>
  <c r="X264" i="5" s="1"/>
  <c r="Y264" i="5" a="1"/>
  <c r="Y264" i="5" s="1"/>
  <c r="Z264" i="5" a="1"/>
  <c r="Z264" i="5" s="1"/>
  <c r="V273" i="5" a="1"/>
  <c r="V273" i="5" s="1"/>
  <c r="W273" i="5" a="1"/>
  <c r="W273" i="5" s="1"/>
  <c r="X273" i="5" a="1"/>
  <c r="X273" i="5" s="1"/>
  <c r="Y273" i="5" a="1"/>
  <c r="Y273" i="5" s="1"/>
  <c r="Z273" i="5" a="1"/>
  <c r="Z273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V40" i="5" a="1"/>
  <c r="V40" i="5" s="1"/>
  <c r="W40" i="5" a="1"/>
  <c r="W40" i="5" s="1"/>
  <c r="X40" i="5" a="1"/>
  <c r="X40" i="5" s="1"/>
  <c r="Y40" i="5" a="1"/>
  <c r="Y40" i="5" s="1"/>
  <c r="Z40" i="5" a="1"/>
  <c r="Z40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V58" i="5" a="1"/>
  <c r="V58" i="5" s="1"/>
  <c r="W58" i="5" a="1"/>
  <c r="W58" i="5" s="1"/>
  <c r="X58" i="5" a="1"/>
  <c r="X58" i="5" s="1"/>
  <c r="Y58" i="5" a="1"/>
  <c r="Y58" i="5" s="1"/>
  <c r="Z58" i="5" a="1"/>
  <c r="Z58" i="5" s="1"/>
  <c r="V67" i="5" a="1"/>
  <c r="V67" i="5" s="1"/>
  <c r="W67" i="5" a="1"/>
  <c r="W67" i="5" s="1"/>
  <c r="X67" i="5" a="1"/>
  <c r="X67" i="5" s="1"/>
  <c r="Y67" i="5" a="1"/>
  <c r="Y67" i="5" s="1"/>
  <c r="Z67" i="5" a="1"/>
  <c r="Z67" i="5" s="1"/>
  <c r="V76" i="5" a="1"/>
  <c r="V76" i="5" s="1"/>
  <c r="W76" i="5" a="1"/>
  <c r="W76" i="5" s="1"/>
  <c r="X76" i="5" a="1"/>
  <c r="X76" i="5" s="1"/>
  <c r="Y76" i="5" a="1"/>
  <c r="Y76" i="5" s="1"/>
  <c r="Z76" i="5" a="1"/>
  <c r="Z76" i="5" s="1"/>
  <c r="V85" i="5" a="1"/>
  <c r="V85" i="5" s="1"/>
  <c r="W85" i="5" a="1"/>
  <c r="W85" i="5" s="1"/>
  <c r="X85" i="5" a="1"/>
  <c r="X85" i="5" s="1"/>
  <c r="Y85" i="5" a="1"/>
  <c r="Y85" i="5" s="1"/>
  <c r="Z85" i="5" a="1"/>
  <c r="Z85" i="5" s="1"/>
  <c r="V94" i="5" a="1"/>
  <c r="V94" i="5" s="1"/>
  <c r="W94" i="5" a="1"/>
  <c r="W94" i="5"/>
  <c r="X94" i="5" a="1"/>
  <c r="X94" i="5" s="1"/>
  <c r="Y94" i="5" a="1"/>
  <c r="Y94" i="5" s="1"/>
  <c r="Z94" i="5" a="1"/>
  <c r="Z94" i="5" s="1"/>
  <c r="V103" i="5" a="1"/>
  <c r="V103" i="5" s="1"/>
  <c r="W103" i="5" a="1"/>
  <c r="W103" i="5" s="1"/>
  <c r="X103" i="5" a="1"/>
  <c r="X103" i="5" s="1"/>
  <c r="Y103" i="5" a="1"/>
  <c r="Y103" i="5" s="1"/>
  <c r="Z103" i="5" a="1"/>
  <c r="Z103" i="5" s="1"/>
  <c r="V112" i="5" a="1"/>
  <c r="V112" i="5" s="1"/>
  <c r="W112" i="5" a="1"/>
  <c r="W112" i="5" s="1"/>
  <c r="X112" i="5" a="1"/>
  <c r="X112" i="5" s="1"/>
  <c r="Y112" i="5" a="1"/>
  <c r="Y112" i="5" s="1"/>
  <c r="Z112" i="5" a="1"/>
  <c r="Z112" i="5" s="1"/>
  <c r="V121" i="5" a="1"/>
  <c r="V121" i="5" s="1"/>
  <c r="W121" i="5" a="1"/>
  <c r="W121" i="5" s="1"/>
  <c r="X121" i="5" a="1"/>
  <c r="X121" i="5" s="1"/>
  <c r="Y121" i="5" a="1"/>
  <c r="Y121" i="5" s="1"/>
  <c r="Z121" i="5" a="1"/>
  <c r="Z121" i="5" s="1"/>
  <c r="V130" i="5" a="1"/>
  <c r="V130" i="5" s="1"/>
  <c r="W130" i="5" a="1"/>
  <c r="W130" i="5" s="1"/>
  <c r="X130" i="5" a="1"/>
  <c r="X130" i="5" s="1"/>
  <c r="Y130" i="5" a="1"/>
  <c r="Y130" i="5" s="1"/>
  <c r="Z130" i="5" a="1"/>
  <c r="Z130" i="5" s="1"/>
  <c r="V139" i="5" a="1"/>
  <c r="V139" i="5" s="1"/>
  <c r="W139" i="5" a="1"/>
  <c r="W139" i="5" s="1"/>
  <c r="X139" i="5" a="1"/>
  <c r="X139" i="5" s="1"/>
  <c r="Y139" i="5" a="1"/>
  <c r="Y139" i="5" s="1"/>
  <c r="Z139" i="5" a="1"/>
  <c r="Z139" i="5" s="1"/>
  <c r="V148" i="5" a="1"/>
  <c r="V148" i="5" s="1"/>
  <c r="W148" i="5" a="1"/>
  <c r="W148" i="5" s="1"/>
  <c r="X148" i="5" a="1"/>
  <c r="X148" i="5" s="1"/>
  <c r="Y148" i="5" a="1"/>
  <c r="Y148" i="5" s="1"/>
  <c r="Z148" i="5" a="1"/>
  <c r="Z148" i="5" s="1"/>
  <c r="V157" i="5" a="1"/>
  <c r="V157" i="5" s="1"/>
  <c r="W157" i="5" a="1"/>
  <c r="W157" i="5" s="1"/>
  <c r="X157" i="5" a="1"/>
  <c r="X157" i="5" s="1"/>
  <c r="Y157" i="5" a="1"/>
  <c r="Y157" i="5" s="1"/>
  <c r="Z157" i="5" a="1"/>
  <c r="Z157" i="5" s="1"/>
  <c r="V166" i="5" a="1"/>
  <c r="V166" i="5"/>
  <c r="W166" i="5" a="1"/>
  <c r="W166" i="5" s="1"/>
  <c r="X166" i="5" a="1"/>
  <c r="X166" i="5" s="1"/>
  <c r="Y166" i="5" a="1"/>
  <c r="Y166" i="5" s="1"/>
  <c r="Z166" i="5" a="1"/>
  <c r="Z166" i="5" s="1"/>
  <c r="V175" i="5" a="1"/>
  <c r="V175" i="5" s="1"/>
  <c r="W175" i="5" a="1"/>
  <c r="W175" i="5" s="1"/>
  <c r="X175" i="5" a="1"/>
  <c r="X175" i="5" s="1"/>
  <c r="Y175" i="5" a="1"/>
  <c r="Y175" i="5" s="1"/>
  <c r="Z175" i="5" a="1"/>
  <c r="Z175" i="5" s="1"/>
  <c r="V184" i="5" a="1"/>
  <c r="V184" i="5" s="1"/>
  <c r="W184" i="5" a="1"/>
  <c r="W184" i="5" s="1"/>
  <c r="X184" i="5" a="1"/>
  <c r="X184" i="5" s="1"/>
  <c r="Y184" i="5" a="1"/>
  <c r="Y184" i="5" s="1"/>
  <c r="Z184" i="5" a="1"/>
  <c r="Z184" i="5" s="1"/>
  <c r="V193" i="5" a="1"/>
  <c r="V193" i="5" s="1"/>
  <c r="W193" i="5" a="1"/>
  <c r="W193" i="5" s="1"/>
  <c r="X193" i="5" a="1"/>
  <c r="X193" i="5" s="1"/>
  <c r="Y193" i="5" a="1"/>
  <c r="Y193" i="5" s="1"/>
  <c r="Z193" i="5" a="1"/>
  <c r="Z193" i="5" s="1"/>
  <c r="V202" i="5" a="1"/>
  <c r="V202" i="5" s="1"/>
  <c r="W202" i="5" a="1"/>
  <c r="W202" i="5" s="1"/>
  <c r="X202" i="5" a="1"/>
  <c r="X202" i="5" s="1"/>
  <c r="Y202" i="5" a="1"/>
  <c r="Y202" i="5" s="1"/>
  <c r="Z202" i="5" a="1"/>
  <c r="Z202" i="5" s="1"/>
  <c r="V211" i="5" a="1"/>
  <c r="V211" i="5" s="1"/>
  <c r="W211" i="5" a="1"/>
  <c r="W211" i="5" s="1"/>
  <c r="X211" i="5" a="1"/>
  <c r="X211" i="5" s="1"/>
  <c r="Y211" i="5" a="1"/>
  <c r="Y211" i="5" s="1"/>
  <c r="Z211" i="5" a="1"/>
  <c r="Z211" i="5" s="1"/>
  <c r="V220" i="5" a="1"/>
  <c r="V220" i="5" s="1"/>
  <c r="W220" i="5" a="1"/>
  <c r="W220" i="5" s="1"/>
  <c r="X220" i="5" a="1"/>
  <c r="X220" i="5" s="1"/>
  <c r="Y220" i="5" a="1"/>
  <c r="Y220" i="5" s="1"/>
  <c r="Z220" i="5" a="1"/>
  <c r="Z220" i="5" s="1"/>
  <c r="V229" i="5" a="1"/>
  <c r="V229" i="5" s="1"/>
  <c r="W229" i="5" a="1"/>
  <c r="W229" i="5" s="1"/>
  <c r="X229" i="5" a="1"/>
  <c r="X229" i="5" s="1"/>
  <c r="Y229" i="5" a="1"/>
  <c r="Y229" i="5" s="1"/>
  <c r="Z229" i="5" a="1"/>
  <c r="Z229" i="5" s="1"/>
  <c r="V238" i="5" a="1"/>
  <c r="V238" i="5" s="1"/>
  <c r="W238" i="5" a="1"/>
  <c r="W238" i="5" s="1"/>
  <c r="X238" i="5" a="1"/>
  <c r="X238" i="5" s="1"/>
  <c r="Y238" i="5" a="1"/>
  <c r="Y238" i="5" s="1"/>
  <c r="Z238" i="5" a="1"/>
  <c r="Z238" i="5" s="1"/>
  <c r="V247" i="5" a="1"/>
  <c r="V247" i="5" s="1"/>
  <c r="W247" i="5" a="1"/>
  <c r="W247" i="5" s="1"/>
  <c r="X247" i="5" a="1"/>
  <c r="X247" i="5" s="1"/>
  <c r="Y247" i="5" a="1"/>
  <c r="Y247" i="5" s="1"/>
  <c r="Z247" i="5" a="1"/>
  <c r="Z247" i="5" s="1"/>
  <c r="V256" i="5" a="1"/>
  <c r="V256" i="5" s="1"/>
  <c r="W256" i="5" a="1"/>
  <c r="W256" i="5" s="1"/>
  <c r="X256" i="5" a="1"/>
  <c r="X256" i="5" s="1"/>
  <c r="Y256" i="5" a="1"/>
  <c r="Y256" i="5" s="1"/>
  <c r="Z256" i="5" a="1"/>
  <c r="Z256" i="5" s="1"/>
  <c r="V265" i="5" a="1"/>
  <c r="V265" i="5" s="1"/>
  <c r="W265" i="5" a="1"/>
  <c r="W265" i="5" s="1"/>
  <c r="X265" i="5" a="1"/>
  <c r="X265" i="5" s="1"/>
  <c r="Y265" i="5" a="1"/>
  <c r="Y265" i="5" s="1"/>
  <c r="Z265" i="5" a="1"/>
  <c r="Z265" i="5" s="1"/>
  <c r="V274" i="5" a="1"/>
  <c r="V274" i="5" s="1"/>
  <c r="W274" i="5" a="1"/>
  <c r="W274" i="5" s="1"/>
  <c r="X274" i="5" a="1"/>
  <c r="X274" i="5" s="1"/>
  <c r="Y274" i="5" a="1"/>
  <c r="Y274" i="5" s="1"/>
  <c r="Z274" i="5" a="1"/>
  <c r="Z274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V32" i="5" a="1"/>
  <c r="V32" i="5" s="1"/>
  <c r="W32" i="5" a="1"/>
  <c r="W32" i="5" s="1"/>
  <c r="X32" i="5" a="1"/>
  <c r="X32" i="5" s="1"/>
  <c r="Y32" i="5" a="1"/>
  <c r="Y32" i="5" s="1"/>
  <c r="Z32" i="5" a="1"/>
  <c r="Z32" i="5" s="1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V50" i="5" a="1"/>
  <c r="V50" i="5" s="1"/>
  <c r="W50" i="5" a="1"/>
  <c r="W50" i="5" s="1"/>
  <c r="X50" i="5" a="1"/>
  <c r="X50" i="5" s="1"/>
  <c r="Y50" i="5" a="1"/>
  <c r="Y50" i="5" s="1"/>
  <c r="Z50" i="5" a="1"/>
  <c r="Z50" i="5" s="1"/>
  <c r="V59" i="5" a="1"/>
  <c r="V59" i="5" s="1"/>
  <c r="W59" i="5" a="1"/>
  <c r="W59" i="5" s="1"/>
  <c r="X59" i="5" a="1"/>
  <c r="X59" i="5" s="1"/>
  <c r="Y59" i="5" a="1"/>
  <c r="Y59" i="5" s="1"/>
  <c r="Z59" i="5" a="1"/>
  <c r="Z59" i="5" s="1"/>
  <c r="V68" i="5" a="1"/>
  <c r="V68" i="5" s="1"/>
  <c r="W68" i="5" a="1"/>
  <c r="W68" i="5" s="1"/>
  <c r="X68" i="5" a="1"/>
  <c r="X68" i="5" s="1"/>
  <c r="Y68" i="5" a="1"/>
  <c r="Y68" i="5" s="1"/>
  <c r="Z68" i="5" a="1"/>
  <c r="Z68" i="5" s="1"/>
  <c r="V77" i="5" a="1"/>
  <c r="V77" i="5" s="1"/>
  <c r="W77" i="5" a="1"/>
  <c r="W77" i="5" s="1"/>
  <c r="X77" i="5" a="1"/>
  <c r="X77" i="5" s="1"/>
  <c r="Y77" i="5" a="1"/>
  <c r="Y77" i="5" s="1"/>
  <c r="Z77" i="5" a="1"/>
  <c r="Z77" i="5" s="1"/>
  <c r="V86" i="5" a="1"/>
  <c r="V86" i="5" s="1"/>
  <c r="W86" i="5" a="1"/>
  <c r="W86" i="5" s="1"/>
  <c r="X86" i="5" a="1"/>
  <c r="X86" i="5" s="1"/>
  <c r="Y86" i="5" a="1"/>
  <c r="Y86" i="5" s="1"/>
  <c r="Z86" i="5" a="1"/>
  <c r="Z86" i="5" s="1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V113" i="5" a="1"/>
  <c r="V113" i="5" s="1"/>
  <c r="W113" i="5" a="1"/>
  <c r="W113" i="5" s="1"/>
  <c r="X113" i="5" a="1"/>
  <c r="X113" i="5" s="1"/>
  <c r="Y113" i="5" a="1"/>
  <c r="Y113" i="5" s="1"/>
  <c r="Z113" i="5" a="1"/>
  <c r="Z113" i="5" s="1"/>
  <c r="V122" i="5" a="1"/>
  <c r="V122" i="5" s="1"/>
  <c r="W122" i="5" a="1"/>
  <c r="W122" i="5" s="1"/>
  <c r="X122" i="5" a="1"/>
  <c r="X122" i="5" s="1"/>
  <c r="Y122" i="5" a="1"/>
  <c r="Y122" i="5" s="1"/>
  <c r="Z122" i="5" a="1"/>
  <c r="Z122" i="5" s="1"/>
  <c r="V131" i="5" a="1"/>
  <c r="V131" i="5" s="1"/>
  <c r="W131" i="5" a="1"/>
  <c r="W131" i="5" s="1"/>
  <c r="X131" i="5" a="1"/>
  <c r="X131" i="5" s="1"/>
  <c r="Y131" i="5" a="1"/>
  <c r="Y131" i="5" s="1"/>
  <c r="Z131" i="5" a="1"/>
  <c r="Z131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 s="1"/>
  <c r="V149" i="5" a="1"/>
  <c r="V149" i="5" s="1"/>
  <c r="W149" i="5" a="1"/>
  <c r="W149" i="5" s="1"/>
  <c r="X149" i="5" a="1"/>
  <c r="X149" i="5" s="1"/>
  <c r="Y149" i="5" a="1"/>
  <c r="Y149" i="5" s="1"/>
  <c r="Z149" i="5" a="1"/>
  <c r="Z149" i="5" s="1"/>
  <c r="V158" i="5" a="1"/>
  <c r="V158" i="5" s="1"/>
  <c r="W158" i="5" a="1"/>
  <c r="W158" i="5" s="1"/>
  <c r="X158" i="5" a="1"/>
  <c r="X158" i="5" s="1"/>
  <c r="Y158" i="5" a="1"/>
  <c r="Y158" i="5" s="1"/>
  <c r="Z158" i="5" a="1"/>
  <c r="Z158" i="5" s="1"/>
  <c r="V167" i="5" a="1"/>
  <c r="V167" i="5" s="1"/>
  <c r="W167" i="5" a="1"/>
  <c r="W167" i="5" s="1"/>
  <c r="X167" i="5" a="1"/>
  <c r="X167" i="5" s="1"/>
  <c r="Y167" i="5" a="1"/>
  <c r="Y167" i="5" s="1"/>
  <c r="Z167" i="5" a="1"/>
  <c r="Z167" i="5" s="1"/>
  <c r="V176" i="5" a="1"/>
  <c r="V176" i="5" s="1"/>
  <c r="W176" i="5" a="1"/>
  <c r="W176" i="5" s="1"/>
  <c r="X176" i="5" a="1"/>
  <c r="X176" i="5" s="1"/>
  <c r="Y176" i="5" a="1"/>
  <c r="Y176" i="5" s="1"/>
  <c r="Z176" i="5" a="1"/>
  <c r="Z176" i="5" s="1"/>
  <c r="V185" i="5" a="1"/>
  <c r="V185" i="5" s="1"/>
  <c r="W185" i="5" a="1"/>
  <c r="W185" i="5" s="1"/>
  <c r="X185" i="5" a="1"/>
  <c r="X185" i="5" s="1"/>
  <c r="Y185" i="5" a="1"/>
  <c r="Y185" i="5" s="1"/>
  <c r="Z185" i="5" a="1"/>
  <c r="Z185" i="5" s="1"/>
  <c r="V194" i="5" a="1"/>
  <c r="V194" i="5" s="1"/>
  <c r="W194" i="5" a="1"/>
  <c r="W194" i="5" s="1"/>
  <c r="X194" i="5" a="1"/>
  <c r="X194" i="5" s="1"/>
  <c r="Y194" i="5" a="1"/>
  <c r="Y194" i="5" s="1"/>
  <c r="Z194" i="5" a="1"/>
  <c r="Z194" i="5" s="1"/>
  <c r="V203" i="5" a="1"/>
  <c r="V203" i="5" s="1"/>
  <c r="W203" i="5" a="1"/>
  <c r="W203" i="5" s="1"/>
  <c r="X203" i="5" a="1"/>
  <c r="X203" i="5" s="1"/>
  <c r="Y203" i="5" a="1"/>
  <c r="Y203" i="5" s="1"/>
  <c r="Z203" i="5" a="1"/>
  <c r="Z203" i="5" s="1"/>
  <c r="V212" i="5" a="1"/>
  <c r="V212" i="5" s="1"/>
  <c r="W212" i="5" a="1"/>
  <c r="W212" i="5" s="1"/>
  <c r="X212" i="5" a="1"/>
  <c r="X212" i="5" s="1"/>
  <c r="Y212" i="5" a="1"/>
  <c r="Y212" i="5" s="1"/>
  <c r="Z212" i="5" a="1"/>
  <c r="Z212" i="5" s="1"/>
  <c r="V221" i="5" a="1"/>
  <c r="V221" i="5" s="1"/>
  <c r="W221" i="5" a="1"/>
  <c r="W221" i="5" s="1"/>
  <c r="X221" i="5" a="1"/>
  <c r="X221" i="5" s="1"/>
  <c r="Y221" i="5" a="1"/>
  <c r="Y221" i="5" s="1"/>
  <c r="Z221" i="5" a="1"/>
  <c r="Z221" i="5" s="1"/>
  <c r="V230" i="5" a="1"/>
  <c r="V230" i="5" s="1"/>
  <c r="W230" i="5" a="1"/>
  <c r="W230" i="5" s="1"/>
  <c r="X230" i="5" a="1"/>
  <c r="X230" i="5" s="1"/>
  <c r="Y230" i="5" a="1"/>
  <c r="Y230" i="5" s="1"/>
  <c r="Z230" i="5" a="1"/>
  <c r="Z230" i="5" s="1"/>
  <c r="V239" i="5" a="1"/>
  <c r="V239" i="5" s="1"/>
  <c r="W239" i="5" a="1"/>
  <c r="W239" i="5" s="1"/>
  <c r="X239" i="5" a="1"/>
  <c r="X239" i="5" s="1"/>
  <c r="Y239" i="5" a="1"/>
  <c r="Y239" i="5" s="1"/>
  <c r="Z239" i="5" a="1"/>
  <c r="Z239" i="5" s="1"/>
  <c r="V248" i="5" a="1"/>
  <c r="V248" i="5" s="1"/>
  <c r="W248" i="5" a="1"/>
  <c r="W248" i="5" s="1"/>
  <c r="X248" i="5" a="1"/>
  <c r="X248" i="5" s="1"/>
  <c r="Y248" i="5" a="1"/>
  <c r="Y248" i="5" s="1"/>
  <c r="Z248" i="5" a="1"/>
  <c r="Z248" i="5" s="1"/>
  <c r="V257" i="5" a="1"/>
  <c r="V257" i="5" s="1"/>
  <c r="W257" i="5" a="1"/>
  <c r="W257" i="5" s="1"/>
  <c r="X257" i="5" a="1"/>
  <c r="X257" i="5" s="1"/>
  <c r="Y257" i="5" a="1"/>
  <c r="Y257" i="5" s="1"/>
  <c r="Z257" i="5" a="1"/>
  <c r="Z257" i="5" s="1"/>
  <c r="V266" i="5" a="1"/>
  <c r="V266" i="5" s="1"/>
  <c r="W266" i="5" a="1"/>
  <c r="W266" i="5" s="1"/>
  <c r="X266" i="5" a="1"/>
  <c r="X266" i="5" s="1"/>
  <c r="Y266" i="5" a="1"/>
  <c r="Y266" i="5" s="1"/>
  <c r="Z266" i="5" a="1"/>
  <c r="Z266" i="5" s="1"/>
  <c r="V275" i="5" a="1"/>
  <c r="V275" i="5" s="1"/>
  <c r="W275" i="5" a="1"/>
  <c r="W275" i="5" s="1"/>
  <c r="X275" i="5" a="1"/>
  <c r="X275" i="5" s="1"/>
  <c r="Y275" i="5" a="1"/>
  <c r="Y275" i="5" s="1"/>
  <c r="Z275" i="5" a="1"/>
  <c r="Z275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V42" i="5" a="1"/>
  <c r="V42" i="5" s="1"/>
  <c r="W42" i="5" a="1"/>
  <c r="W42" i="5" s="1"/>
  <c r="X42" i="5" a="1"/>
  <c r="X42" i="5" s="1"/>
  <c r="Y42" i="5" a="1"/>
  <c r="Y42" i="5" s="1"/>
  <c r="Z42" i="5" a="1"/>
  <c r="Z42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V60" i="5" a="1"/>
  <c r="V60" i="5" s="1"/>
  <c r="W60" i="5" a="1"/>
  <c r="W60" i="5" s="1"/>
  <c r="X60" i="5" a="1"/>
  <c r="X60" i="5" s="1"/>
  <c r="Y60" i="5" a="1"/>
  <c r="Y60" i="5" s="1"/>
  <c r="Z60" i="5" a="1"/>
  <c r="Z60" i="5" s="1"/>
  <c r="V69" i="5" a="1"/>
  <c r="V69" i="5" s="1"/>
  <c r="W69" i="5" a="1"/>
  <c r="W69" i="5" s="1"/>
  <c r="X69" i="5" a="1"/>
  <c r="X69" i="5" s="1"/>
  <c r="Y69" i="5" a="1"/>
  <c r="Y69" i="5" s="1"/>
  <c r="Z69" i="5" a="1"/>
  <c r="Z69" i="5" s="1"/>
  <c r="V78" i="5" a="1"/>
  <c r="V78" i="5" s="1"/>
  <c r="W78" i="5" a="1"/>
  <c r="W78" i="5" s="1"/>
  <c r="X78" i="5" a="1"/>
  <c r="X78" i="5" s="1"/>
  <c r="Y78" i="5" a="1"/>
  <c r="Y78" i="5" s="1"/>
  <c r="Z78" i="5" a="1"/>
  <c r="Z78" i="5" s="1"/>
  <c r="V87" i="5" a="1"/>
  <c r="V87" i="5" s="1"/>
  <c r="W87" i="5" a="1"/>
  <c r="W87" i="5" s="1"/>
  <c r="X87" i="5" a="1"/>
  <c r="X87" i="5" s="1"/>
  <c r="Y87" i="5" a="1"/>
  <c r="Y87" i="5" s="1"/>
  <c r="Z87" i="5" a="1"/>
  <c r="Z87" i="5" s="1"/>
  <c r="V96" i="5" a="1"/>
  <c r="V96" i="5" s="1"/>
  <c r="W96" i="5" a="1"/>
  <c r="W96" i="5" s="1"/>
  <c r="X96" i="5" a="1"/>
  <c r="X96" i="5" s="1"/>
  <c r="Y96" i="5" a="1"/>
  <c r="Y96" i="5" s="1"/>
  <c r="Z96" i="5" a="1"/>
  <c r="Z96" i="5" s="1"/>
  <c r="V105" i="5" a="1"/>
  <c r="V105" i="5" s="1"/>
  <c r="W105" i="5" a="1"/>
  <c r="W105" i="5" s="1"/>
  <c r="X105" i="5" a="1"/>
  <c r="X105" i="5" s="1"/>
  <c r="Y105" i="5" a="1"/>
  <c r="Y105" i="5" s="1"/>
  <c r="Z105" i="5" a="1"/>
  <c r="Z105" i="5" s="1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V123" i="5" a="1"/>
  <c r="V123" i="5" s="1"/>
  <c r="W123" i="5" a="1"/>
  <c r="W123" i="5" s="1"/>
  <c r="X123" i="5" a="1"/>
  <c r="X123" i="5" s="1"/>
  <c r="Y123" i="5" a="1"/>
  <c r="Y123" i="5" s="1"/>
  <c r="Z123" i="5" a="1"/>
  <c r="Z123" i="5" s="1"/>
  <c r="V132" i="5" a="1"/>
  <c r="V132" i="5" s="1"/>
  <c r="W132" i="5" a="1"/>
  <c r="W132" i="5" s="1"/>
  <c r="X132" i="5" a="1"/>
  <c r="X132" i="5" s="1"/>
  <c r="Y132" i="5" a="1"/>
  <c r="Y132" i="5" s="1"/>
  <c r="Z132" i="5" a="1"/>
  <c r="Z132" i="5" s="1"/>
  <c r="V141" i="5" a="1"/>
  <c r="V141" i="5" s="1"/>
  <c r="W141" i="5" a="1"/>
  <c r="W141" i="5" s="1"/>
  <c r="X141" i="5" a="1"/>
  <c r="X141" i="5" s="1"/>
  <c r="Y141" i="5" a="1"/>
  <c r="Y141" i="5" s="1"/>
  <c r="Z141" i="5" a="1"/>
  <c r="Z141" i="5" s="1"/>
  <c r="V150" i="5" a="1"/>
  <c r="V150" i="5" s="1"/>
  <c r="W150" i="5" a="1"/>
  <c r="W150" i="5" s="1"/>
  <c r="X150" i="5" a="1"/>
  <c r="X150" i="5" s="1"/>
  <c r="Y150" i="5" a="1"/>
  <c r="Y150" i="5" s="1"/>
  <c r="Z150" i="5" a="1"/>
  <c r="Z150" i="5" s="1"/>
  <c r="V159" i="5" a="1"/>
  <c r="V159" i="5" s="1"/>
  <c r="W159" i="5" a="1"/>
  <c r="W159" i="5" s="1"/>
  <c r="X159" i="5" a="1"/>
  <c r="X159" i="5" s="1"/>
  <c r="Y159" i="5" a="1"/>
  <c r="Y159" i="5" s="1"/>
  <c r="Z159" i="5" a="1"/>
  <c r="Z159" i="5" s="1"/>
  <c r="V168" i="5" a="1"/>
  <c r="V168" i="5" s="1"/>
  <c r="W168" i="5" a="1"/>
  <c r="W168" i="5" s="1"/>
  <c r="X168" i="5" a="1"/>
  <c r="X168" i="5" s="1"/>
  <c r="Y168" i="5" a="1"/>
  <c r="Y168" i="5" s="1"/>
  <c r="Z168" i="5" a="1"/>
  <c r="Z168" i="5" s="1"/>
  <c r="V177" i="5" a="1"/>
  <c r="V177" i="5" s="1"/>
  <c r="W177" i="5" a="1"/>
  <c r="W177" i="5" s="1"/>
  <c r="X177" i="5" a="1"/>
  <c r="X177" i="5" s="1"/>
  <c r="Y177" i="5" a="1"/>
  <c r="Y177" i="5" s="1"/>
  <c r="Z177" i="5" a="1"/>
  <c r="Z177" i="5" s="1"/>
  <c r="V186" i="5" a="1"/>
  <c r="V186" i="5" s="1"/>
  <c r="W186" i="5" a="1"/>
  <c r="W186" i="5" s="1"/>
  <c r="X186" i="5" a="1"/>
  <c r="X186" i="5" s="1"/>
  <c r="Y186" i="5" a="1"/>
  <c r="Y186" i="5" s="1"/>
  <c r="Z186" i="5" a="1"/>
  <c r="Z186" i="5" s="1"/>
  <c r="V195" i="5" a="1"/>
  <c r="V195" i="5" s="1"/>
  <c r="W195" i="5" a="1"/>
  <c r="W195" i="5" s="1"/>
  <c r="X195" i="5" a="1"/>
  <c r="X195" i="5" s="1"/>
  <c r="Y195" i="5" a="1"/>
  <c r="Y195" i="5" s="1"/>
  <c r="Z195" i="5" a="1"/>
  <c r="Z195" i="5" s="1"/>
  <c r="V204" i="5" a="1"/>
  <c r="V204" i="5" s="1"/>
  <c r="W204" i="5" a="1"/>
  <c r="W204" i="5" s="1"/>
  <c r="X204" i="5" a="1"/>
  <c r="X204" i="5" s="1"/>
  <c r="Y204" i="5" a="1"/>
  <c r="Y204" i="5" s="1"/>
  <c r="Z204" i="5" a="1"/>
  <c r="Z204" i="5" s="1"/>
  <c r="V213" i="5" a="1"/>
  <c r="V213" i="5" s="1"/>
  <c r="W213" i="5" a="1"/>
  <c r="W213" i="5" s="1"/>
  <c r="X213" i="5" a="1"/>
  <c r="X213" i="5" s="1"/>
  <c r="Y213" i="5" a="1"/>
  <c r="Y213" i="5" s="1"/>
  <c r="Z213" i="5" a="1"/>
  <c r="Z213" i="5" s="1"/>
  <c r="V222" i="5" a="1"/>
  <c r="V222" i="5" s="1"/>
  <c r="W222" i="5" a="1"/>
  <c r="W222" i="5" s="1"/>
  <c r="X222" i="5" a="1"/>
  <c r="X222" i="5" s="1"/>
  <c r="Y222" i="5" a="1"/>
  <c r="Y222" i="5" s="1"/>
  <c r="Z222" i="5" a="1"/>
  <c r="Z222" i="5" s="1"/>
  <c r="V231" i="5" a="1"/>
  <c r="V231" i="5" s="1"/>
  <c r="W231" i="5" a="1"/>
  <c r="W231" i="5" s="1"/>
  <c r="X231" i="5" a="1"/>
  <c r="X231" i="5" s="1"/>
  <c r="Y231" i="5" a="1"/>
  <c r="Y231" i="5" s="1"/>
  <c r="Z231" i="5" a="1"/>
  <c r="Z231" i="5" s="1"/>
  <c r="V240" i="5" a="1"/>
  <c r="V240" i="5" s="1"/>
  <c r="W240" i="5" a="1"/>
  <c r="W240" i="5" s="1"/>
  <c r="X240" i="5" a="1"/>
  <c r="X240" i="5" s="1"/>
  <c r="Y240" i="5" a="1"/>
  <c r="Y240" i="5" s="1"/>
  <c r="Z240" i="5" a="1"/>
  <c r="Z240" i="5" s="1"/>
  <c r="V249" i="5" a="1"/>
  <c r="V249" i="5" s="1"/>
  <c r="W249" i="5" a="1"/>
  <c r="W249" i="5" s="1"/>
  <c r="X249" i="5" a="1"/>
  <c r="X249" i="5" s="1"/>
  <c r="Y249" i="5" a="1"/>
  <c r="Y249" i="5" s="1"/>
  <c r="Z249" i="5" a="1"/>
  <c r="Z249" i="5" s="1"/>
  <c r="V258" i="5" a="1"/>
  <c r="V258" i="5" s="1"/>
  <c r="W258" i="5" a="1"/>
  <c r="W258" i="5" s="1"/>
  <c r="X258" i="5" a="1"/>
  <c r="X258" i="5" s="1"/>
  <c r="Y258" i="5" a="1"/>
  <c r="Y258" i="5" s="1"/>
  <c r="Z258" i="5" a="1"/>
  <c r="Z258" i="5" s="1"/>
  <c r="V267" i="5" a="1"/>
  <c r="V267" i="5" s="1"/>
  <c r="W267" i="5" a="1"/>
  <c r="W267" i="5" s="1"/>
  <c r="X267" i="5" a="1"/>
  <c r="X267" i="5" s="1"/>
  <c r="Y267" i="5" a="1"/>
  <c r="Y267" i="5" s="1"/>
  <c r="Z267" i="5" a="1"/>
  <c r="Z267" i="5" s="1"/>
  <c r="V276" i="5" a="1"/>
  <c r="V276" i="5" s="1"/>
  <c r="W276" i="5" a="1"/>
  <c r="W276" i="5" s="1"/>
  <c r="X276" i="5" a="1"/>
  <c r="X276" i="5" s="1"/>
  <c r="Y276" i="5" a="1"/>
  <c r="Y276" i="5" s="1"/>
  <c r="Z276" i="5" a="1"/>
  <c r="Z276" i="5" s="1"/>
  <c r="V7" i="5" a="1"/>
  <c r="V7" i="5" s="1"/>
  <c r="W7" i="5" a="1"/>
  <c r="W7" i="5" s="1"/>
  <c r="X7" i="5" a="1"/>
  <c r="X7" i="5" s="1"/>
  <c r="Y7" i="5" a="1"/>
  <c r="Y7" i="5" s="1"/>
  <c r="Z7" i="5" a="1"/>
  <c r="Z7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V25" i="5" a="1"/>
  <c r="V25" i="5" s="1"/>
  <c r="W25" i="5" a="1"/>
  <c r="W25" i="5" s="1"/>
  <c r="X25" i="5" a="1"/>
  <c r="X25" i="5" s="1"/>
  <c r="Y25" i="5" a="1"/>
  <c r="Y25" i="5" s="1"/>
  <c r="Z25" i="5" a="1"/>
  <c r="Z25" i="5"/>
  <c r="V34" i="5" a="1"/>
  <c r="V34" i="5" s="1"/>
  <c r="W34" i="5" a="1"/>
  <c r="W34" i="5" s="1"/>
  <c r="X34" i="5" a="1"/>
  <c r="X34" i="5" s="1"/>
  <c r="Y34" i="5" a="1"/>
  <c r="Y34" i="5" s="1"/>
  <c r="Z34" i="5" a="1"/>
  <c r="Z34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V61" i="5" a="1"/>
  <c r="V61" i="5" s="1"/>
  <c r="W61" i="5" a="1"/>
  <c r="W61" i="5" s="1"/>
  <c r="X61" i="5" a="1"/>
  <c r="X61" i="5" s="1"/>
  <c r="Y61" i="5" a="1"/>
  <c r="Y61" i="5" s="1"/>
  <c r="Z61" i="5" a="1"/>
  <c r="Z61" i="5" s="1"/>
  <c r="V70" i="5" a="1"/>
  <c r="V70" i="5" s="1"/>
  <c r="W70" i="5" a="1"/>
  <c r="W70" i="5" s="1"/>
  <c r="X70" i="5" a="1"/>
  <c r="X70" i="5" s="1"/>
  <c r="Y70" i="5" a="1"/>
  <c r="Y70" i="5" s="1"/>
  <c r="Z70" i="5" a="1"/>
  <c r="Z70" i="5" s="1"/>
  <c r="V79" i="5" a="1"/>
  <c r="V79" i="5" s="1"/>
  <c r="W79" i="5" a="1"/>
  <c r="W79" i="5" s="1"/>
  <c r="X79" i="5" a="1"/>
  <c r="X79" i="5" s="1"/>
  <c r="Y79" i="5" a="1"/>
  <c r="Y79" i="5" s="1"/>
  <c r="Z79" i="5" a="1"/>
  <c r="Z79" i="5" s="1"/>
  <c r="V88" i="5" a="1"/>
  <c r="V88" i="5" s="1"/>
  <c r="W88" i="5" a="1"/>
  <c r="W88" i="5" s="1"/>
  <c r="X88" i="5" a="1"/>
  <c r="X88" i="5" s="1"/>
  <c r="Y88" i="5" a="1"/>
  <c r="Y88" i="5" s="1"/>
  <c r="Z88" i="5" a="1"/>
  <c r="Z88" i="5" s="1"/>
  <c r="V97" i="5" a="1"/>
  <c r="V97" i="5" s="1"/>
  <c r="W97" i="5" a="1"/>
  <c r="W97" i="5" s="1"/>
  <c r="X97" i="5" a="1"/>
  <c r="X97" i="5" s="1"/>
  <c r="Y97" i="5" a="1"/>
  <c r="Y97" i="5" s="1"/>
  <c r="Z97" i="5" a="1"/>
  <c r="Z97" i="5" s="1"/>
  <c r="V106" i="5" a="1"/>
  <c r="V106" i="5" s="1"/>
  <c r="W106" i="5" a="1"/>
  <c r="W106" i="5" s="1"/>
  <c r="X106" i="5" a="1"/>
  <c r="X106" i="5" s="1"/>
  <c r="Y106" i="5" a="1"/>
  <c r="Y106" i="5" s="1"/>
  <c r="Z106" i="5" a="1"/>
  <c r="Z106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 s="1"/>
  <c r="V124" i="5" a="1"/>
  <c r="V124" i="5" s="1"/>
  <c r="W124" i="5" a="1"/>
  <c r="W124" i="5" s="1"/>
  <c r="X124" i="5" a="1"/>
  <c r="X124" i="5" s="1"/>
  <c r="Y124" i="5" a="1"/>
  <c r="Y124" i="5" s="1"/>
  <c r="Z124" i="5" a="1"/>
  <c r="Z124" i="5" s="1"/>
  <c r="V133" i="5" a="1"/>
  <c r="V133" i="5" s="1"/>
  <c r="W133" i="5" a="1"/>
  <c r="W133" i="5" s="1"/>
  <c r="X133" i="5" a="1"/>
  <c r="X133" i="5" s="1"/>
  <c r="Y133" i="5" a="1"/>
  <c r="Y133" i="5" s="1"/>
  <c r="Z133" i="5" a="1"/>
  <c r="Z133" i="5" s="1"/>
  <c r="V142" i="5" a="1"/>
  <c r="V142" i="5" s="1"/>
  <c r="W142" i="5" a="1"/>
  <c r="W142" i="5" s="1"/>
  <c r="X142" i="5" a="1"/>
  <c r="X142" i="5" s="1"/>
  <c r="Y142" i="5" a="1"/>
  <c r="Y142" i="5" s="1"/>
  <c r="Z142" i="5" a="1"/>
  <c r="Z142" i="5" s="1"/>
  <c r="V151" i="5" a="1"/>
  <c r="V151" i="5" s="1"/>
  <c r="W151" i="5" a="1"/>
  <c r="W151" i="5" s="1"/>
  <c r="X151" i="5" a="1"/>
  <c r="X151" i="5" s="1"/>
  <c r="Y151" i="5" a="1"/>
  <c r="Y151" i="5" s="1"/>
  <c r="Z151" i="5" a="1"/>
  <c r="Z151" i="5" s="1"/>
  <c r="V160" i="5" a="1"/>
  <c r="V160" i="5" s="1"/>
  <c r="W160" i="5" a="1"/>
  <c r="W160" i="5" s="1"/>
  <c r="X160" i="5" a="1"/>
  <c r="X160" i="5" s="1"/>
  <c r="Y160" i="5" a="1"/>
  <c r="Y160" i="5" s="1"/>
  <c r="Z160" i="5" a="1"/>
  <c r="Z160" i="5" s="1"/>
  <c r="V169" i="5" a="1"/>
  <c r="V169" i="5" s="1"/>
  <c r="W169" i="5" a="1"/>
  <c r="W169" i="5" s="1"/>
  <c r="X169" i="5" a="1"/>
  <c r="X169" i="5" s="1"/>
  <c r="Y169" i="5" a="1"/>
  <c r="Y169" i="5" s="1"/>
  <c r="Z169" i="5" a="1"/>
  <c r="Z169" i="5" s="1"/>
  <c r="V178" i="5" a="1"/>
  <c r="V178" i="5" s="1"/>
  <c r="W178" i="5" a="1"/>
  <c r="W178" i="5" s="1"/>
  <c r="X178" i="5" a="1"/>
  <c r="X178" i="5" s="1"/>
  <c r="Y178" i="5" a="1"/>
  <c r="Y178" i="5" s="1"/>
  <c r="Z178" i="5" a="1"/>
  <c r="Z178" i="5" s="1"/>
  <c r="V187" i="5" a="1"/>
  <c r="V187" i="5" s="1"/>
  <c r="W187" i="5" a="1"/>
  <c r="W187" i="5" s="1"/>
  <c r="X187" i="5" a="1"/>
  <c r="X187" i="5" s="1"/>
  <c r="Y187" i="5" a="1"/>
  <c r="Y187" i="5" s="1"/>
  <c r="Z187" i="5" a="1"/>
  <c r="Z187" i="5" s="1"/>
  <c r="V196" i="5" a="1"/>
  <c r="V196" i="5" s="1"/>
  <c r="W196" i="5" a="1"/>
  <c r="W196" i="5" s="1"/>
  <c r="X196" i="5" a="1"/>
  <c r="X196" i="5" s="1"/>
  <c r="Y196" i="5" a="1"/>
  <c r="Y196" i="5" s="1"/>
  <c r="Z196" i="5" a="1"/>
  <c r="Z196" i="5" s="1"/>
  <c r="V205" i="5" a="1"/>
  <c r="V205" i="5" s="1"/>
  <c r="W205" i="5" a="1"/>
  <c r="W205" i="5" s="1"/>
  <c r="X205" i="5" a="1"/>
  <c r="X205" i="5" s="1"/>
  <c r="Y205" i="5" a="1"/>
  <c r="Y205" i="5" s="1"/>
  <c r="Z205" i="5" a="1"/>
  <c r="Z205" i="5" s="1"/>
  <c r="V214" i="5" a="1"/>
  <c r="V214" i="5" s="1"/>
  <c r="W214" i="5" a="1"/>
  <c r="W214" i="5" s="1"/>
  <c r="X214" i="5" a="1"/>
  <c r="X214" i="5" s="1"/>
  <c r="Y214" i="5" a="1"/>
  <c r="Y214" i="5" s="1"/>
  <c r="Z214" i="5" a="1"/>
  <c r="Z214" i="5" s="1"/>
  <c r="V223" i="5" a="1"/>
  <c r="V223" i="5" s="1"/>
  <c r="W223" i="5" a="1"/>
  <c r="W223" i="5" s="1"/>
  <c r="X223" i="5" a="1"/>
  <c r="X223" i="5" s="1"/>
  <c r="Y223" i="5" a="1"/>
  <c r="Y223" i="5" s="1"/>
  <c r="Z223" i="5" a="1"/>
  <c r="Z223" i="5" s="1"/>
  <c r="V232" i="5" a="1"/>
  <c r="V232" i="5" s="1"/>
  <c r="W232" i="5" a="1"/>
  <c r="W232" i="5" s="1"/>
  <c r="X232" i="5" a="1"/>
  <c r="X232" i="5" s="1"/>
  <c r="Y232" i="5" a="1"/>
  <c r="Y232" i="5" s="1"/>
  <c r="Z232" i="5" a="1"/>
  <c r="Z232" i="5" s="1"/>
  <c r="V241" i="5" a="1"/>
  <c r="V241" i="5"/>
  <c r="W241" i="5" a="1"/>
  <c r="W241" i="5" s="1"/>
  <c r="X241" i="5" a="1"/>
  <c r="X241" i="5" s="1"/>
  <c r="Y241" i="5" a="1"/>
  <c r="Y241" i="5" s="1"/>
  <c r="Z241" i="5" a="1"/>
  <c r="Z241" i="5" s="1"/>
  <c r="V250" i="5" a="1"/>
  <c r="V250" i="5" s="1"/>
  <c r="W250" i="5" a="1"/>
  <c r="W250" i="5" s="1"/>
  <c r="X250" i="5" a="1"/>
  <c r="X250" i="5" s="1"/>
  <c r="Y250" i="5" a="1"/>
  <c r="Y250" i="5" s="1"/>
  <c r="Z250" i="5" a="1"/>
  <c r="Z250" i="5" s="1"/>
  <c r="V259" i="5" a="1"/>
  <c r="V259" i="5" s="1"/>
  <c r="W259" i="5" a="1"/>
  <c r="W259" i="5" s="1"/>
  <c r="X259" i="5" a="1"/>
  <c r="X259" i="5" s="1"/>
  <c r="Y259" i="5" a="1"/>
  <c r="Y259" i="5" s="1"/>
  <c r="Z259" i="5" a="1"/>
  <c r="Z259" i="5" s="1"/>
  <c r="V268" i="5" a="1"/>
  <c r="V268" i="5" s="1"/>
  <c r="W268" i="5" a="1"/>
  <c r="W268" i="5" s="1"/>
  <c r="X268" i="5" a="1"/>
  <c r="X268" i="5" s="1"/>
  <c r="Y268" i="5" a="1"/>
  <c r="Y268" i="5" s="1"/>
  <c r="Z268" i="5" a="1"/>
  <c r="Z268" i="5" s="1"/>
  <c r="V277" i="5" a="1"/>
  <c r="V277" i="5" s="1"/>
  <c r="W277" i="5" a="1"/>
  <c r="W277" i="5" s="1"/>
  <c r="X277" i="5" a="1"/>
  <c r="X277" i="5" s="1"/>
  <c r="Y277" i="5" a="1"/>
  <c r="Y277" i="5" s="1"/>
  <c r="Z277" i="5" a="1"/>
  <c r="Z277" i="5" s="1"/>
  <c r="V8" i="5" a="1"/>
  <c r="V8" i="5" s="1"/>
  <c r="W8" i="5" a="1"/>
  <c r="W8" i="5" s="1"/>
  <c r="X8" i="5" a="1"/>
  <c r="X8" i="5" s="1"/>
  <c r="Y8" i="5" a="1"/>
  <c r="Y8" i="5" s="1"/>
  <c r="Z8" i="5" a="1"/>
  <c r="Z8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V26" i="5" a="1"/>
  <c r="V26" i="5" s="1"/>
  <c r="W26" i="5" a="1"/>
  <c r="W26" i="5" s="1"/>
  <c r="X26" i="5" a="1"/>
  <c r="X26" i="5" s="1"/>
  <c r="Y26" i="5" a="1"/>
  <c r="Y26" i="5" s="1"/>
  <c r="Z26" i="5" a="1"/>
  <c r="Z26" i="5" s="1"/>
  <c r="V35" i="5" a="1"/>
  <c r="V35" i="5" s="1"/>
  <c r="W35" i="5" a="1"/>
  <c r="W35" i="5" s="1"/>
  <c r="X35" i="5" a="1"/>
  <c r="X35" i="5" s="1"/>
  <c r="Y35" i="5" a="1"/>
  <c r="Y35" i="5" s="1"/>
  <c r="Z35" i="5" a="1"/>
  <c r="Z35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V53" i="5" a="1"/>
  <c r="V53" i="5" s="1"/>
  <c r="W53" i="5" a="1"/>
  <c r="W53" i="5" s="1"/>
  <c r="X53" i="5" a="1"/>
  <c r="X53" i="5" s="1"/>
  <c r="Y53" i="5" a="1"/>
  <c r="Y53" i="5" s="1"/>
  <c r="Z53" i="5" a="1"/>
  <c r="Z53" i="5" s="1"/>
  <c r="V62" i="5" a="1"/>
  <c r="V62" i="5" s="1"/>
  <c r="W62" i="5" a="1"/>
  <c r="W62" i="5" s="1"/>
  <c r="X62" i="5" a="1"/>
  <c r="X62" i="5" s="1"/>
  <c r="Y62" i="5" a="1"/>
  <c r="Y62" i="5" s="1"/>
  <c r="Z62" i="5" a="1"/>
  <c r="Z62" i="5" s="1"/>
  <c r="V71" i="5" a="1"/>
  <c r="V71" i="5" s="1"/>
  <c r="W71" i="5" a="1"/>
  <c r="W71" i="5" s="1"/>
  <c r="X71" i="5" a="1"/>
  <c r="X71" i="5" s="1"/>
  <c r="Y71" i="5" a="1"/>
  <c r="Y71" i="5" s="1"/>
  <c r="Z71" i="5" a="1"/>
  <c r="Z71" i="5" s="1"/>
  <c r="V80" i="5" a="1"/>
  <c r="V80" i="5" s="1"/>
  <c r="W80" i="5" a="1"/>
  <c r="W80" i="5" s="1"/>
  <c r="X80" i="5" a="1"/>
  <c r="X80" i="5" s="1"/>
  <c r="Y80" i="5" a="1"/>
  <c r="Y80" i="5" s="1"/>
  <c r="Z80" i="5" a="1"/>
  <c r="Z80" i="5" s="1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V98" i="5" a="1"/>
  <c r="V98" i="5" s="1"/>
  <c r="W98" i="5" a="1"/>
  <c r="W98" i="5" s="1"/>
  <c r="X98" i="5" a="1"/>
  <c r="X98" i="5" s="1"/>
  <c r="Y98" i="5" a="1"/>
  <c r="Y98" i="5" s="1"/>
  <c r="Z98" i="5" a="1"/>
  <c r="Z98" i="5" s="1"/>
  <c r="V107" i="5" a="1"/>
  <c r="V107" i="5" s="1"/>
  <c r="W107" i="5" a="1"/>
  <c r="W107" i="5" s="1"/>
  <c r="X107" i="5" a="1"/>
  <c r="X107" i="5" s="1"/>
  <c r="Y107" i="5" a="1"/>
  <c r="Y107" i="5" s="1"/>
  <c r="Z107" i="5" a="1"/>
  <c r="Z107" i="5" s="1"/>
  <c r="V116" i="5" a="1"/>
  <c r="V116" i="5" s="1"/>
  <c r="W116" i="5" a="1"/>
  <c r="W116" i="5" s="1"/>
  <c r="X116" i="5" a="1"/>
  <c r="X116" i="5" s="1"/>
  <c r="Y116" i="5" a="1"/>
  <c r="Y116" i="5" s="1"/>
  <c r="Z116" i="5" a="1"/>
  <c r="Z116" i="5" s="1"/>
  <c r="V125" i="5" a="1"/>
  <c r="V125" i="5" s="1"/>
  <c r="W125" i="5" a="1"/>
  <c r="W125" i="5" s="1"/>
  <c r="X125" i="5" a="1"/>
  <c r="X125" i="5" s="1"/>
  <c r="Y125" i="5" a="1"/>
  <c r="Y125" i="5" s="1"/>
  <c r="Z125" i="5" a="1"/>
  <c r="Z125" i="5" s="1"/>
  <c r="V134" i="5" a="1"/>
  <c r="V134" i="5" s="1"/>
  <c r="W134" i="5" a="1"/>
  <c r="W134" i="5" s="1"/>
  <c r="X134" i="5" a="1"/>
  <c r="X134" i="5" s="1"/>
  <c r="Y134" i="5" a="1"/>
  <c r="Y134" i="5" s="1"/>
  <c r="Z134" i="5" a="1"/>
  <c r="Z134" i="5" s="1"/>
  <c r="V143" i="5" a="1"/>
  <c r="V143" i="5" s="1"/>
  <c r="W143" i="5" a="1"/>
  <c r="W143" i="5" s="1"/>
  <c r="X143" i="5" a="1"/>
  <c r="X143" i="5" s="1"/>
  <c r="Y143" i="5" a="1"/>
  <c r="Y143" i="5" s="1"/>
  <c r="Z143" i="5" a="1"/>
  <c r="Z143" i="5" s="1"/>
  <c r="V152" i="5" a="1"/>
  <c r="V152" i="5" s="1"/>
  <c r="W152" i="5" a="1"/>
  <c r="W152" i="5" s="1"/>
  <c r="X152" i="5" a="1"/>
  <c r="X152" i="5" s="1"/>
  <c r="Y152" i="5" a="1"/>
  <c r="Y152" i="5" s="1"/>
  <c r="Z152" i="5" a="1"/>
  <c r="Z152" i="5" s="1"/>
  <c r="V161" i="5" a="1"/>
  <c r="V161" i="5" s="1"/>
  <c r="W161" i="5" a="1"/>
  <c r="W161" i="5" s="1"/>
  <c r="X161" i="5" a="1"/>
  <c r="X161" i="5" s="1"/>
  <c r="Y161" i="5" a="1"/>
  <c r="Y161" i="5" s="1"/>
  <c r="Z161" i="5" a="1"/>
  <c r="Z161" i="5" s="1"/>
  <c r="V170" i="5" a="1"/>
  <c r="V170" i="5" s="1"/>
  <c r="W170" i="5" a="1"/>
  <c r="W170" i="5" s="1"/>
  <c r="X170" i="5" a="1"/>
  <c r="X170" i="5" s="1"/>
  <c r="Y170" i="5" a="1"/>
  <c r="Y170" i="5" s="1"/>
  <c r="Z170" i="5" a="1"/>
  <c r="Z170" i="5" s="1"/>
  <c r="V179" i="5" a="1"/>
  <c r="V179" i="5" s="1"/>
  <c r="W179" i="5" a="1"/>
  <c r="W179" i="5" s="1"/>
  <c r="X179" i="5" a="1"/>
  <c r="X179" i="5" s="1"/>
  <c r="Y179" i="5" a="1"/>
  <c r="Y179" i="5" s="1"/>
  <c r="Z179" i="5" a="1"/>
  <c r="Z179" i="5" s="1"/>
  <c r="V188" i="5" a="1"/>
  <c r="V188" i="5" s="1"/>
  <c r="W188" i="5" a="1"/>
  <c r="W188" i="5" s="1"/>
  <c r="X188" i="5" a="1"/>
  <c r="X188" i="5" s="1"/>
  <c r="Y188" i="5" a="1"/>
  <c r="Y188" i="5" s="1"/>
  <c r="Z188" i="5" a="1"/>
  <c r="Z188" i="5" s="1"/>
  <c r="V197" i="5" a="1"/>
  <c r="V197" i="5" s="1"/>
  <c r="W197" i="5" a="1"/>
  <c r="W197" i="5" s="1"/>
  <c r="X197" i="5" a="1"/>
  <c r="X197" i="5" s="1"/>
  <c r="Y197" i="5" a="1"/>
  <c r="Y197" i="5" s="1"/>
  <c r="Z197" i="5" a="1"/>
  <c r="Z197" i="5" s="1"/>
  <c r="V206" i="5" a="1"/>
  <c r="V206" i="5" s="1"/>
  <c r="W206" i="5" a="1"/>
  <c r="W206" i="5" s="1"/>
  <c r="X206" i="5" a="1"/>
  <c r="X206" i="5" s="1"/>
  <c r="Y206" i="5" a="1"/>
  <c r="Y206" i="5" s="1"/>
  <c r="Z206" i="5" a="1"/>
  <c r="Z206" i="5" s="1"/>
  <c r="V215" i="5" a="1"/>
  <c r="V215" i="5" s="1"/>
  <c r="W215" i="5" a="1"/>
  <c r="W215" i="5" s="1"/>
  <c r="X215" i="5" a="1"/>
  <c r="X215" i="5" s="1"/>
  <c r="Y215" i="5" a="1"/>
  <c r="Y215" i="5" s="1"/>
  <c r="Z215" i="5" a="1"/>
  <c r="Z215" i="5" s="1"/>
  <c r="V224" i="5" a="1"/>
  <c r="V224" i="5" s="1"/>
  <c r="W224" i="5" a="1"/>
  <c r="W224" i="5" s="1"/>
  <c r="X224" i="5" a="1"/>
  <c r="X224" i="5" s="1"/>
  <c r="Y224" i="5" a="1"/>
  <c r="Y224" i="5" s="1"/>
  <c r="Z224" i="5" a="1"/>
  <c r="Z224" i="5" s="1"/>
  <c r="V233" i="5" a="1"/>
  <c r="V233" i="5" s="1"/>
  <c r="W233" i="5" a="1"/>
  <c r="W233" i="5" s="1"/>
  <c r="X233" i="5" a="1"/>
  <c r="X233" i="5" s="1"/>
  <c r="Y233" i="5" a="1"/>
  <c r="Y233" i="5" s="1"/>
  <c r="Z233" i="5" a="1"/>
  <c r="Z233" i="5" s="1"/>
  <c r="V242" i="5" a="1"/>
  <c r="V242" i="5" s="1"/>
  <c r="W242" i="5" a="1"/>
  <c r="W242" i="5" s="1"/>
  <c r="X242" i="5" a="1"/>
  <c r="X242" i="5" s="1"/>
  <c r="Y242" i="5" a="1"/>
  <c r="Y242" i="5" s="1"/>
  <c r="Z242" i="5" a="1"/>
  <c r="Z242" i="5" s="1"/>
  <c r="V251" i="5" a="1"/>
  <c r="V251" i="5" s="1"/>
  <c r="W251" i="5" a="1"/>
  <c r="W251" i="5" s="1"/>
  <c r="X251" i="5" a="1"/>
  <c r="X251" i="5" s="1"/>
  <c r="Y251" i="5" a="1"/>
  <c r="Y251" i="5" s="1"/>
  <c r="Z251" i="5" a="1"/>
  <c r="Z251" i="5" s="1"/>
  <c r="V260" i="5" a="1"/>
  <c r="V260" i="5" s="1"/>
  <c r="W260" i="5" a="1"/>
  <c r="W260" i="5" s="1"/>
  <c r="X260" i="5" a="1"/>
  <c r="X260" i="5" s="1"/>
  <c r="Y260" i="5" a="1"/>
  <c r="Y260" i="5" s="1"/>
  <c r="Z260" i="5" a="1"/>
  <c r="Z260" i="5" s="1"/>
  <c r="V269" i="5" a="1"/>
  <c r="V269" i="5" s="1"/>
  <c r="W269" i="5" a="1"/>
  <c r="W269" i="5" s="1"/>
  <c r="X269" i="5" a="1"/>
  <c r="X269" i="5" s="1"/>
  <c r="Y269" i="5" a="1"/>
  <c r="Y269" i="5" s="1"/>
  <c r="Z269" i="5" a="1"/>
  <c r="Z269" i="5" s="1"/>
  <c r="V278" i="5" a="1"/>
  <c r="V278" i="5" s="1"/>
  <c r="W278" i="5" a="1"/>
  <c r="W278" i="5" s="1"/>
  <c r="X278" i="5" a="1"/>
  <c r="X278" i="5" s="1"/>
  <c r="Y278" i="5" a="1"/>
  <c r="Y278" i="5" s="1"/>
  <c r="Z278" i="5" a="1"/>
  <c r="Z278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V36" i="5" a="1"/>
  <c r="V36" i="5" s="1"/>
  <c r="W36" i="5" a="1"/>
  <c r="W36" i="5" s="1"/>
  <c r="X36" i="5" a="1"/>
  <c r="X36" i="5" s="1"/>
  <c r="Y36" i="5" a="1"/>
  <c r="Y36" i="5" s="1"/>
  <c r="Z36" i="5" a="1"/>
  <c r="Z36" i="5" s="1"/>
  <c r="V45" i="5" a="1"/>
  <c r="V45" i="5" s="1"/>
  <c r="W45" i="5" a="1"/>
  <c r="W45" i="5" s="1"/>
  <c r="X45" i="5" a="1"/>
  <c r="X45" i="5" s="1"/>
  <c r="Y45" i="5" a="1"/>
  <c r="Y45" i="5" s="1"/>
  <c r="Z45" i="5" a="1"/>
  <c r="Z45" i="5" s="1"/>
  <c r="V54" i="5" a="1"/>
  <c r="V54" i="5" s="1"/>
  <c r="W54" i="5" a="1"/>
  <c r="W54" i="5" s="1"/>
  <c r="X54" i="5" a="1"/>
  <c r="X54" i="5" s="1"/>
  <c r="Y54" i="5" a="1"/>
  <c r="Y54" i="5" s="1"/>
  <c r="Z54" i="5" a="1"/>
  <c r="Z54" i="5" s="1"/>
  <c r="V63" i="5" a="1"/>
  <c r="V63" i="5" s="1"/>
  <c r="W63" i="5" a="1"/>
  <c r="W63" i="5" s="1"/>
  <c r="X63" i="5" a="1"/>
  <c r="X63" i="5" s="1"/>
  <c r="Y63" i="5" a="1"/>
  <c r="Y63" i="5" s="1"/>
  <c r="Z63" i="5" a="1"/>
  <c r="Z63" i="5" s="1"/>
  <c r="V72" i="5" a="1"/>
  <c r="V72" i="5" s="1"/>
  <c r="W72" i="5" a="1"/>
  <c r="W72" i="5" s="1"/>
  <c r="X72" i="5" a="1"/>
  <c r="X72" i="5" s="1"/>
  <c r="Y72" i="5" a="1"/>
  <c r="Y72" i="5" s="1"/>
  <c r="Z72" i="5" a="1"/>
  <c r="Z72" i="5" s="1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V99" i="5" a="1"/>
  <c r="V99" i="5" s="1"/>
  <c r="W99" i="5" a="1"/>
  <c r="W99" i="5" s="1"/>
  <c r="X99" i="5" a="1"/>
  <c r="X99" i="5" s="1"/>
  <c r="Y99" i="5" a="1"/>
  <c r="Y99" i="5" s="1"/>
  <c r="Z99" i="5" a="1"/>
  <c r="Z99" i="5" s="1"/>
  <c r="V108" i="5" a="1"/>
  <c r="V108" i="5" s="1"/>
  <c r="W108" i="5" a="1"/>
  <c r="W108" i="5" s="1"/>
  <c r="X108" i="5" a="1"/>
  <c r="X108" i="5" s="1"/>
  <c r="Y108" i="5" a="1"/>
  <c r="Y108" i="5" s="1"/>
  <c r="Z108" i="5" a="1"/>
  <c r="Z108" i="5" s="1"/>
  <c r="V117" i="5" a="1"/>
  <c r="V117" i="5" s="1"/>
  <c r="W117" i="5" a="1"/>
  <c r="W117" i="5" s="1"/>
  <c r="X117" i="5" a="1"/>
  <c r="X117" i="5" s="1"/>
  <c r="Y117" i="5" a="1"/>
  <c r="Y117" i="5" s="1"/>
  <c r="Z117" i="5" a="1"/>
  <c r="Z117" i="5" s="1"/>
  <c r="V126" i="5" a="1"/>
  <c r="V126" i="5" s="1"/>
  <c r="W126" i="5" a="1"/>
  <c r="W126" i="5" s="1"/>
  <c r="X126" i="5" a="1"/>
  <c r="X126" i="5" s="1"/>
  <c r="Y126" i="5" a="1"/>
  <c r="Y126" i="5" s="1"/>
  <c r="Z126" i="5" a="1"/>
  <c r="Z126" i="5" s="1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V144" i="5" a="1"/>
  <c r="V144" i="5" s="1"/>
  <c r="W144" i="5" a="1"/>
  <c r="W144" i="5" s="1"/>
  <c r="X144" i="5" a="1"/>
  <c r="X144" i="5" s="1"/>
  <c r="Y144" i="5" a="1"/>
  <c r="Y144" i="5" s="1"/>
  <c r="Z144" i="5" a="1"/>
  <c r="Z144" i="5" s="1"/>
  <c r="V153" i="5" a="1"/>
  <c r="V153" i="5" s="1"/>
  <c r="W153" i="5" a="1"/>
  <c r="W153" i="5" s="1"/>
  <c r="X153" i="5" a="1"/>
  <c r="X153" i="5" s="1"/>
  <c r="Y153" i="5" a="1"/>
  <c r="Y153" i="5" s="1"/>
  <c r="Z153" i="5" a="1"/>
  <c r="Z153" i="5" s="1"/>
  <c r="V162" i="5" a="1"/>
  <c r="V162" i="5" s="1"/>
  <c r="W162" i="5" a="1"/>
  <c r="W162" i="5" s="1"/>
  <c r="X162" i="5" a="1"/>
  <c r="X162" i="5" s="1"/>
  <c r="Y162" i="5" a="1"/>
  <c r="Y162" i="5" s="1"/>
  <c r="Z162" i="5" a="1"/>
  <c r="Z162" i="5" s="1"/>
  <c r="V171" i="5" a="1"/>
  <c r="V171" i="5" s="1"/>
  <c r="W171" i="5" a="1"/>
  <c r="W171" i="5" s="1"/>
  <c r="X171" i="5" a="1"/>
  <c r="X171" i="5" s="1"/>
  <c r="Y171" i="5" a="1"/>
  <c r="Y171" i="5" s="1"/>
  <c r="Z171" i="5" a="1"/>
  <c r="Z171" i="5" s="1"/>
  <c r="V180" i="5" a="1"/>
  <c r="V180" i="5" s="1"/>
  <c r="W180" i="5" a="1"/>
  <c r="W180" i="5" s="1"/>
  <c r="X180" i="5" a="1"/>
  <c r="X180" i="5" s="1"/>
  <c r="Y180" i="5" a="1"/>
  <c r="Y180" i="5" s="1"/>
  <c r="Z180" i="5" a="1"/>
  <c r="Z180" i="5" s="1"/>
  <c r="V189" i="5" a="1"/>
  <c r="V189" i="5" s="1"/>
  <c r="W189" i="5" a="1"/>
  <c r="W189" i="5" s="1"/>
  <c r="X189" i="5" a="1"/>
  <c r="X189" i="5" s="1"/>
  <c r="Y189" i="5" a="1"/>
  <c r="Y189" i="5" s="1"/>
  <c r="Z189" i="5" a="1"/>
  <c r="Z189" i="5" s="1"/>
  <c r="V198" i="5" a="1"/>
  <c r="V198" i="5" s="1"/>
  <c r="W198" i="5" a="1"/>
  <c r="W198" i="5" s="1"/>
  <c r="X198" i="5" a="1"/>
  <c r="X198" i="5" s="1"/>
  <c r="Y198" i="5" a="1"/>
  <c r="Y198" i="5" s="1"/>
  <c r="Z198" i="5" a="1"/>
  <c r="Z198" i="5" s="1"/>
  <c r="V207" i="5" a="1"/>
  <c r="V207" i="5"/>
  <c r="W207" i="5" a="1"/>
  <c r="W207" i="5" s="1"/>
  <c r="X207" i="5" a="1"/>
  <c r="X207" i="5" s="1"/>
  <c r="Y207" i="5" a="1"/>
  <c r="Y207" i="5" s="1"/>
  <c r="Z207" i="5" a="1"/>
  <c r="Z207" i="5" s="1"/>
  <c r="V216" i="5" a="1"/>
  <c r="V216" i="5" s="1"/>
  <c r="W216" i="5" a="1"/>
  <c r="W216" i="5" s="1"/>
  <c r="X216" i="5" a="1"/>
  <c r="X216" i="5" s="1"/>
  <c r="Y216" i="5" a="1"/>
  <c r="Y216" i="5" s="1"/>
  <c r="Z216" i="5" a="1"/>
  <c r="Z216" i="5" s="1"/>
  <c r="V225" i="5" a="1"/>
  <c r="V225" i="5" s="1"/>
  <c r="W225" i="5" a="1"/>
  <c r="W225" i="5" s="1"/>
  <c r="X225" i="5" a="1"/>
  <c r="X225" i="5" s="1"/>
  <c r="Y225" i="5" a="1"/>
  <c r="Y225" i="5" s="1"/>
  <c r="Z225" i="5" a="1"/>
  <c r="Z225" i="5" s="1"/>
  <c r="V234" i="5" a="1"/>
  <c r="V234" i="5" s="1"/>
  <c r="W234" i="5" a="1"/>
  <c r="W234" i="5" s="1"/>
  <c r="X234" i="5" a="1"/>
  <c r="X234" i="5" s="1"/>
  <c r="Y234" i="5" a="1"/>
  <c r="Y234" i="5" s="1"/>
  <c r="Z234" i="5" a="1"/>
  <c r="Z234" i="5" s="1"/>
  <c r="V243" i="5" a="1"/>
  <c r="V243" i="5" s="1"/>
  <c r="W243" i="5" a="1"/>
  <c r="W243" i="5" s="1"/>
  <c r="X243" i="5" a="1"/>
  <c r="X243" i="5" s="1"/>
  <c r="Y243" i="5" a="1"/>
  <c r="Y243" i="5" s="1"/>
  <c r="Z243" i="5" a="1"/>
  <c r="Z243" i="5" s="1"/>
  <c r="V252" i="5" a="1"/>
  <c r="V252" i="5" s="1"/>
  <c r="W252" i="5" a="1"/>
  <c r="W252" i="5" s="1"/>
  <c r="X252" i="5" a="1"/>
  <c r="X252" i="5" s="1"/>
  <c r="Y252" i="5" a="1"/>
  <c r="Y252" i="5" s="1"/>
  <c r="Z252" i="5" a="1"/>
  <c r="Z252" i="5" s="1"/>
  <c r="V261" i="5" a="1"/>
  <c r="V261" i="5" s="1"/>
  <c r="W261" i="5" a="1"/>
  <c r="W261" i="5" s="1"/>
  <c r="X261" i="5" a="1"/>
  <c r="X261" i="5" s="1"/>
  <c r="Y261" i="5" a="1"/>
  <c r="Y261" i="5" s="1"/>
  <c r="Z261" i="5" a="1"/>
  <c r="Z261" i="5" s="1"/>
  <c r="V270" i="5" a="1"/>
  <c r="V270" i="5" s="1"/>
  <c r="W270" i="5" a="1"/>
  <c r="W270" i="5" s="1"/>
  <c r="X270" i="5" a="1"/>
  <c r="X270" i="5" s="1"/>
  <c r="Y270" i="5" a="1"/>
  <c r="Y270" i="5" s="1"/>
  <c r="Z270" i="5" a="1"/>
  <c r="Z270" i="5" s="1"/>
  <c r="V279" i="5" a="1"/>
  <c r="V279" i="5" s="1"/>
  <c r="W279" i="5" a="1"/>
  <c r="W279" i="5" s="1"/>
  <c r="X279" i="5" a="1"/>
  <c r="X279" i="5" s="1"/>
  <c r="Y279" i="5" a="1"/>
  <c r="Y279" i="5" s="1"/>
  <c r="Z279" i="5" a="1"/>
  <c r="Z279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V19" i="5" a="1"/>
  <c r="V19" i="5" s="1"/>
  <c r="W19" i="5" a="1"/>
  <c r="W19" i="5" s="1"/>
  <c r="X19" i="5" a="1"/>
  <c r="X19" i="5" s="1"/>
  <c r="Y19" i="5" a="1"/>
  <c r="Y19" i="5" s="1"/>
  <c r="Z19" i="5" a="1"/>
  <c r="Z19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V37" i="5" a="1"/>
  <c r="V37" i="5" s="1"/>
  <c r="W37" i="5" a="1"/>
  <c r="W37" i="5" s="1"/>
  <c r="X37" i="5" a="1"/>
  <c r="X37" i="5" s="1"/>
  <c r="Y37" i="5" a="1"/>
  <c r="Y37" i="5" s="1"/>
  <c r="Z37" i="5" a="1"/>
  <c r="Z37" i="5" s="1"/>
  <c r="V46" i="5" a="1"/>
  <c r="V46" i="5" s="1"/>
  <c r="W46" i="5" a="1"/>
  <c r="W46" i="5" s="1"/>
  <c r="X46" i="5" a="1"/>
  <c r="X46" i="5" s="1"/>
  <c r="Y46" i="5" a="1"/>
  <c r="Y46" i="5" s="1"/>
  <c r="Z46" i="5" a="1"/>
  <c r="Z46" i="5" s="1"/>
  <c r="V55" i="5" a="1"/>
  <c r="V55" i="5" s="1"/>
  <c r="W55" i="5" a="1"/>
  <c r="W55" i="5" s="1"/>
  <c r="X55" i="5" a="1"/>
  <c r="X55" i="5" s="1"/>
  <c r="Y55" i="5" a="1"/>
  <c r="Y55" i="5" s="1"/>
  <c r="Z55" i="5" a="1"/>
  <c r="Z55" i="5" s="1"/>
  <c r="V64" i="5" a="1"/>
  <c r="V64" i="5" s="1"/>
  <c r="W64" i="5" a="1"/>
  <c r="W64" i="5" s="1"/>
  <c r="X64" i="5" a="1"/>
  <c r="X64" i="5" s="1"/>
  <c r="Y64" i="5" a="1"/>
  <c r="Y64" i="5" s="1"/>
  <c r="Z64" i="5" a="1"/>
  <c r="Z64" i="5" s="1"/>
  <c r="V73" i="5" a="1"/>
  <c r="V73" i="5" s="1"/>
  <c r="W73" i="5" a="1"/>
  <c r="W73" i="5" s="1"/>
  <c r="X73" i="5" a="1"/>
  <c r="X73" i="5" s="1"/>
  <c r="Y73" i="5" a="1"/>
  <c r="Y73" i="5" s="1"/>
  <c r="Z73" i="5" a="1"/>
  <c r="Z73" i="5" s="1"/>
  <c r="V82" i="5" a="1"/>
  <c r="V82" i="5" s="1"/>
  <c r="W82" i="5" a="1"/>
  <c r="W82" i="5" s="1"/>
  <c r="X82" i="5" a="1"/>
  <c r="X82" i="5" s="1"/>
  <c r="Y82" i="5" a="1"/>
  <c r="Y82" i="5" s="1"/>
  <c r="Z82" i="5" a="1"/>
  <c r="Z82" i="5" s="1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V100" i="5" a="1"/>
  <c r="V100" i="5" s="1"/>
  <c r="W100" i="5" a="1"/>
  <c r="W100" i="5" s="1"/>
  <c r="X100" i="5" a="1"/>
  <c r="X100" i="5" s="1"/>
  <c r="Y100" i="5" a="1"/>
  <c r="Y100" i="5" s="1"/>
  <c r="Z100" i="5" a="1"/>
  <c r="Z100" i="5" s="1"/>
  <c r="V109" i="5" a="1"/>
  <c r="V109" i="5" s="1"/>
  <c r="W109" i="5" a="1"/>
  <c r="W109" i="5" s="1"/>
  <c r="X109" i="5" a="1"/>
  <c r="X109" i="5" s="1"/>
  <c r="Y109" i="5" a="1"/>
  <c r="Y109" i="5" s="1"/>
  <c r="Z109" i="5" a="1"/>
  <c r="Z109" i="5" s="1"/>
  <c r="V118" i="5" a="1"/>
  <c r="V118" i="5" s="1"/>
  <c r="W118" i="5" a="1"/>
  <c r="W118" i="5" s="1"/>
  <c r="X118" i="5" a="1"/>
  <c r="X118" i="5" s="1"/>
  <c r="Y118" i="5" a="1"/>
  <c r="Y118" i="5" s="1"/>
  <c r="Z118" i="5" a="1"/>
  <c r="Z118" i="5" s="1"/>
  <c r="V127" i="5" a="1"/>
  <c r="V127" i="5" s="1"/>
  <c r="W127" i="5" a="1"/>
  <c r="W127" i="5" s="1"/>
  <c r="X127" i="5" a="1"/>
  <c r="X127" i="5" s="1"/>
  <c r="Y127" i="5" a="1"/>
  <c r="Y127" i="5" s="1"/>
  <c r="Z127" i="5" a="1"/>
  <c r="Z127" i="5" s="1"/>
  <c r="V136" i="5" a="1"/>
  <c r="V136" i="5" s="1"/>
  <c r="W136" i="5" a="1"/>
  <c r="W136" i="5" s="1"/>
  <c r="X136" i="5" a="1"/>
  <c r="X136" i="5" s="1"/>
  <c r="Y136" i="5" a="1"/>
  <c r="Y136" i="5" s="1"/>
  <c r="Z136" i="5" a="1"/>
  <c r="Z136" i="5" s="1"/>
  <c r="V145" i="5" a="1"/>
  <c r="V145" i="5" s="1"/>
  <c r="W145" i="5" a="1"/>
  <c r="W145" i="5" s="1"/>
  <c r="X145" i="5" a="1"/>
  <c r="X145" i="5" s="1"/>
  <c r="Y145" i="5" a="1"/>
  <c r="Y145" i="5" s="1"/>
  <c r="Z145" i="5" a="1"/>
  <c r="Z145" i="5" s="1"/>
  <c r="V154" i="5" a="1"/>
  <c r="V154" i="5" s="1"/>
  <c r="W154" i="5" a="1"/>
  <c r="W154" i="5" s="1"/>
  <c r="X154" i="5" a="1"/>
  <c r="X154" i="5" s="1"/>
  <c r="Y154" i="5" a="1"/>
  <c r="Y154" i="5" s="1"/>
  <c r="Z154" i="5" a="1"/>
  <c r="Z154" i="5" s="1"/>
  <c r="V163" i="5" a="1"/>
  <c r="V163" i="5" s="1"/>
  <c r="W163" i="5" a="1"/>
  <c r="W163" i="5" s="1"/>
  <c r="X163" i="5" a="1"/>
  <c r="X163" i="5" s="1"/>
  <c r="Y163" i="5" a="1"/>
  <c r="Y163" i="5" s="1"/>
  <c r="Z163" i="5" a="1"/>
  <c r="Z163" i="5" s="1"/>
  <c r="V172" i="5" a="1"/>
  <c r="V172" i="5" s="1"/>
  <c r="W172" i="5" a="1"/>
  <c r="W172" i="5" s="1"/>
  <c r="X172" i="5" a="1"/>
  <c r="X172" i="5" s="1"/>
  <c r="Y172" i="5" a="1"/>
  <c r="Y172" i="5" s="1"/>
  <c r="Z172" i="5" a="1"/>
  <c r="Z172" i="5" s="1"/>
  <c r="V181" i="5" a="1"/>
  <c r="V181" i="5" s="1"/>
  <c r="W181" i="5" a="1"/>
  <c r="W181" i="5" s="1"/>
  <c r="X181" i="5" a="1"/>
  <c r="X181" i="5" s="1"/>
  <c r="Y181" i="5" a="1"/>
  <c r="Y181" i="5" s="1"/>
  <c r="Z181" i="5" a="1"/>
  <c r="Z181" i="5" s="1"/>
  <c r="V190" i="5" a="1"/>
  <c r="V190" i="5" s="1"/>
  <c r="W190" i="5" a="1"/>
  <c r="W190" i="5" s="1"/>
  <c r="X190" i="5" a="1"/>
  <c r="X190" i="5" s="1"/>
  <c r="Y190" i="5" a="1"/>
  <c r="Y190" i="5" s="1"/>
  <c r="Z190" i="5" a="1"/>
  <c r="Z190" i="5" s="1"/>
  <c r="V199" i="5" a="1"/>
  <c r="V199" i="5" s="1"/>
  <c r="W199" i="5" a="1"/>
  <c r="W199" i="5" s="1"/>
  <c r="X199" i="5" a="1"/>
  <c r="X199" i="5" s="1"/>
  <c r="Y199" i="5" a="1"/>
  <c r="Y199" i="5" s="1"/>
  <c r="Z199" i="5" a="1"/>
  <c r="Z199" i="5" s="1"/>
  <c r="V208" i="5" a="1"/>
  <c r="V208" i="5" s="1"/>
  <c r="W208" i="5" a="1"/>
  <c r="W208" i="5" s="1"/>
  <c r="X208" i="5" a="1"/>
  <c r="X208" i="5" s="1"/>
  <c r="Y208" i="5" a="1"/>
  <c r="Y208" i="5" s="1"/>
  <c r="Z208" i="5" a="1"/>
  <c r="Z208" i="5" s="1"/>
  <c r="V217" i="5" a="1"/>
  <c r="V217" i="5" s="1"/>
  <c r="W217" i="5" a="1"/>
  <c r="W217" i="5" s="1"/>
  <c r="X217" i="5" a="1"/>
  <c r="X217" i="5" s="1"/>
  <c r="Y217" i="5" a="1"/>
  <c r="Y217" i="5" s="1"/>
  <c r="Z217" i="5" a="1"/>
  <c r="Z217" i="5" s="1"/>
  <c r="V226" i="5" a="1"/>
  <c r="V226" i="5" s="1"/>
  <c r="W226" i="5" a="1"/>
  <c r="W226" i="5" s="1"/>
  <c r="X226" i="5" a="1"/>
  <c r="X226" i="5" s="1"/>
  <c r="Y226" i="5" a="1"/>
  <c r="Y226" i="5" s="1"/>
  <c r="Z226" i="5" a="1"/>
  <c r="Z226" i="5" s="1"/>
  <c r="V235" i="5" a="1"/>
  <c r="V235" i="5" s="1"/>
  <c r="W235" i="5" a="1"/>
  <c r="W235" i="5" s="1"/>
  <c r="X235" i="5" a="1"/>
  <c r="X235" i="5" s="1"/>
  <c r="Y235" i="5" a="1"/>
  <c r="Y235" i="5" s="1"/>
  <c r="Z235" i="5" a="1"/>
  <c r="Z235" i="5" s="1"/>
  <c r="V244" i="5" a="1"/>
  <c r="V244" i="5" s="1"/>
  <c r="W244" i="5" a="1"/>
  <c r="W244" i="5" s="1"/>
  <c r="X244" i="5" a="1"/>
  <c r="X244" i="5" s="1"/>
  <c r="Y244" i="5" a="1"/>
  <c r="Y244" i="5" s="1"/>
  <c r="Z244" i="5" a="1"/>
  <c r="Z244" i="5" s="1"/>
  <c r="V253" i="5" a="1"/>
  <c r="V253" i="5" s="1"/>
  <c r="W253" i="5" a="1"/>
  <c r="W253" i="5" s="1"/>
  <c r="X253" i="5" a="1"/>
  <c r="X253" i="5" s="1"/>
  <c r="Y253" i="5" a="1"/>
  <c r="Y253" i="5" s="1"/>
  <c r="Z253" i="5" a="1"/>
  <c r="Z253" i="5" s="1"/>
  <c r="V262" i="5" a="1"/>
  <c r="V262" i="5" s="1"/>
  <c r="W262" i="5" a="1"/>
  <c r="W262" i="5" s="1"/>
  <c r="X262" i="5" a="1"/>
  <c r="X262" i="5" s="1"/>
  <c r="Y262" i="5" a="1"/>
  <c r="Y262" i="5" s="1"/>
  <c r="Z262" i="5" a="1"/>
  <c r="Z262" i="5" s="1"/>
  <c r="V271" i="5" a="1"/>
  <c r="V271" i="5" s="1"/>
  <c r="W271" i="5" a="1"/>
  <c r="W271" i="5" s="1"/>
  <c r="X271" i="5" a="1"/>
  <c r="X271" i="5" s="1"/>
  <c r="Y271" i="5" a="1"/>
  <c r="Y271" i="5" s="1"/>
  <c r="Z271" i="5" a="1"/>
  <c r="Z271" i="5" s="1"/>
  <c r="V280" i="5" a="1"/>
  <c r="V280" i="5" s="1"/>
  <c r="W280" i="5" a="1"/>
  <c r="W280" i="5" s="1"/>
  <c r="X280" i="5" a="1"/>
  <c r="X280" i="5" s="1"/>
  <c r="Y280" i="5" a="1"/>
  <c r="Y280" i="5" s="1"/>
  <c r="Z280" i="5" a="1"/>
  <c r="Z280" i="5" s="1"/>
  <c r="Z2" i="5" a="1"/>
  <c r="Z2" i="5" s="1"/>
  <c r="Y2" i="5" a="1"/>
  <c r="Y2" i="5" s="1"/>
  <c r="AN280" i="5" a="1"/>
  <c r="AN280" i="5" s="1"/>
  <c r="AN271" i="5" a="1"/>
  <c r="AN271" i="5" s="1"/>
  <c r="AN262" i="5" a="1"/>
  <c r="AN262" i="5" s="1"/>
  <c r="AN253" i="5" a="1"/>
  <c r="AN253" i="5" s="1"/>
  <c r="AN244" i="5" a="1"/>
  <c r="AN244" i="5" s="1"/>
  <c r="AN235" i="5" a="1"/>
  <c r="AN235" i="5" s="1"/>
  <c r="AN226" i="5" a="1"/>
  <c r="AN226" i="5" s="1"/>
  <c r="AN217" i="5" a="1"/>
  <c r="AN217" i="5" s="1"/>
  <c r="AN208" i="5" a="1"/>
  <c r="AN208" i="5" s="1"/>
  <c r="AN199" i="5" a="1"/>
  <c r="AN199" i="5" s="1"/>
  <c r="AN190" i="5" a="1"/>
  <c r="AN190" i="5" s="1"/>
  <c r="AN181" i="5" a="1"/>
  <c r="AN181" i="5" s="1"/>
  <c r="AN172" i="5" a="1"/>
  <c r="AN172" i="5" s="1"/>
  <c r="AN163" i="5" a="1"/>
  <c r="AN163" i="5" s="1"/>
  <c r="AN154" i="5" a="1"/>
  <c r="AN154" i="5" s="1"/>
  <c r="AN145" i="5" a="1"/>
  <c r="AN145" i="5" s="1"/>
  <c r="AN136" i="5" a="1"/>
  <c r="AN136" i="5" s="1"/>
  <c r="AN127" i="5" a="1"/>
  <c r="AN127" i="5" s="1"/>
  <c r="AN118" i="5" a="1"/>
  <c r="AN118" i="5" s="1"/>
  <c r="AN109" i="5" a="1"/>
  <c r="AN109" i="5" s="1"/>
  <c r="AN100" i="5" a="1"/>
  <c r="AN100" i="5" s="1"/>
  <c r="AN91" i="5" a="1"/>
  <c r="AN91" i="5" s="1"/>
  <c r="AN82" i="5" a="1"/>
  <c r="AN82" i="5" s="1"/>
  <c r="AN73" i="5" a="1"/>
  <c r="AN73" i="5" s="1"/>
  <c r="AN64" i="5" a="1"/>
  <c r="AN64" i="5" s="1"/>
  <c r="AN55" i="5" a="1"/>
  <c r="AN55" i="5" s="1"/>
  <c r="AN46" i="5" a="1"/>
  <c r="AN46" i="5" s="1"/>
  <c r="AN37" i="5" a="1"/>
  <c r="AN37" i="5" s="1"/>
  <c r="AN28" i="5" a="1"/>
  <c r="AN28" i="5" s="1"/>
  <c r="AN19" i="5" a="1"/>
  <c r="AN19" i="5" s="1"/>
  <c r="AN10" i="5" a="1"/>
  <c r="AN10" i="5" s="1"/>
  <c r="AN279" i="5" a="1"/>
  <c r="AN279" i="5" s="1"/>
  <c r="AN270" i="5" a="1"/>
  <c r="AN270" i="5" s="1"/>
  <c r="AN261" i="5" a="1"/>
  <c r="AN261" i="5" s="1"/>
  <c r="AN252" i="5" a="1"/>
  <c r="AN252" i="5" s="1"/>
  <c r="AN243" i="5" a="1"/>
  <c r="AN243" i="5" s="1"/>
  <c r="AN234" i="5" a="1"/>
  <c r="AN234" i="5" s="1"/>
  <c r="AN225" i="5" a="1"/>
  <c r="AN225" i="5" s="1"/>
  <c r="AN216" i="5" a="1"/>
  <c r="AN216" i="5" s="1"/>
  <c r="AN207" i="5" a="1"/>
  <c r="AN207" i="5" s="1"/>
  <c r="AN198" i="5" a="1"/>
  <c r="AN198" i="5" s="1"/>
  <c r="AN189" i="5" a="1"/>
  <c r="AN189" i="5" s="1"/>
  <c r="AN180" i="5" a="1"/>
  <c r="AN180" i="5" s="1"/>
  <c r="AN171" i="5" a="1"/>
  <c r="AN171" i="5" s="1"/>
  <c r="AN162" i="5" a="1"/>
  <c r="AN162" i="5" s="1"/>
  <c r="AN153" i="5" a="1"/>
  <c r="AN153" i="5" s="1"/>
  <c r="AN144" i="5" a="1"/>
  <c r="AN144" i="5" s="1"/>
  <c r="AN135" i="5" a="1"/>
  <c r="AN135" i="5" s="1"/>
  <c r="AN126" i="5" a="1"/>
  <c r="AN126" i="5" s="1"/>
  <c r="AN117" i="5" a="1"/>
  <c r="AN117" i="5" s="1"/>
  <c r="AN108" i="5" a="1"/>
  <c r="AN108" i="5" s="1"/>
  <c r="AN99" i="5" a="1"/>
  <c r="AN99" i="5" s="1"/>
  <c r="AN90" i="5" a="1"/>
  <c r="AN90" i="5" s="1"/>
  <c r="AN81" i="5" a="1"/>
  <c r="AN81" i="5" s="1"/>
  <c r="AN72" i="5" a="1"/>
  <c r="AN72" i="5" s="1"/>
  <c r="AN63" i="5" a="1"/>
  <c r="AN63" i="5" s="1"/>
  <c r="AN54" i="5" a="1"/>
  <c r="AN54" i="5" s="1"/>
  <c r="AN45" i="5" a="1"/>
  <c r="AN45" i="5" s="1"/>
  <c r="AN36" i="5" a="1"/>
  <c r="AN36" i="5" s="1"/>
  <c r="AN27" i="5" a="1"/>
  <c r="AN27" i="5" s="1"/>
  <c r="AN18" i="5" a="1"/>
  <c r="AN18" i="5" s="1"/>
  <c r="AN9" i="5" a="1"/>
  <c r="AN9" i="5" s="1"/>
  <c r="AN278" i="5" a="1"/>
  <c r="AN278" i="5" s="1"/>
  <c r="AN269" i="5" a="1"/>
  <c r="AN269" i="5" s="1"/>
  <c r="AN260" i="5" a="1"/>
  <c r="AN260" i="5" s="1"/>
  <c r="AN251" i="5" a="1"/>
  <c r="AN251" i="5" s="1"/>
  <c r="AN242" i="5" a="1"/>
  <c r="AN242" i="5" s="1"/>
  <c r="AN233" i="5" a="1"/>
  <c r="AN233" i="5" s="1"/>
  <c r="AN224" i="5" a="1"/>
  <c r="AN224" i="5" s="1"/>
  <c r="AN215" i="5" a="1"/>
  <c r="AN215" i="5" s="1"/>
  <c r="AN206" i="5" a="1"/>
  <c r="AN206" i="5" s="1"/>
  <c r="AN197" i="5" a="1"/>
  <c r="AN197" i="5" s="1"/>
  <c r="AN188" i="5" a="1"/>
  <c r="AN188" i="5" s="1"/>
  <c r="AN179" i="5" a="1"/>
  <c r="AN179" i="5" s="1"/>
  <c r="AN170" i="5" a="1"/>
  <c r="AN170" i="5" s="1"/>
  <c r="AN161" i="5" a="1"/>
  <c r="AN161" i="5" s="1"/>
  <c r="AN152" i="5" a="1"/>
  <c r="AN152" i="5" s="1"/>
  <c r="AN143" i="5" a="1"/>
  <c r="AN143" i="5" s="1"/>
  <c r="AN134" i="5" a="1"/>
  <c r="AN134" i="5" s="1"/>
  <c r="AN125" i="5" a="1"/>
  <c r="AN125" i="5" s="1"/>
  <c r="AN116" i="5" a="1"/>
  <c r="AN116" i="5" s="1"/>
  <c r="AN107" i="5" a="1"/>
  <c r="AN107" i="5" s="1"/>
  <c r="AN98" i="5" a="1"/>
  <c r="AN98" i="5" s="1"/>
  <c r="AN89" i="5" a="1"/>
  <c r="AN89" i="5" s="1"/>
  <c r="AN80" i="5" a="1"/>
  <c r="AN80" i="5" s="1"/>
  <c r="AN71" i="5" a="1"/>
  <c r="AN71" i="5" s="1"/>
  <c r="AN62" i="5" a="1"/>
  <c r="AN62" i="5" s="1"/>
  <c r="AN53" i="5" a="1"/>
  <c r="AN53" i="5" s="1"/>
  <c r="AN44" i="5" a="1"/>
  <c r="AN44" i="5" s="1"/>
  <c r="AN35" i="5" a="1"/>
  <c r="AN35" i="5" s="1"/>
  <c r="AN26" i="5" a="1"/>
  <c r="AN26" i="5" s="1"/>
  <c r="AN17" i="5" a="1"/>
  <c r="AN17" i="5" s="1"/>
  <c r="AN8" i="5" a="1"/>
  <c r="AN8" i="5" s="1"/>
  <c r="AN277" i="5" a="1"/>
  <c r="AN277" i="5" s="1"/>
  <c r="AN268" i="5" a="1"/>
  <c r="AN268" i="5" s="1"/>
  <c r="AN259" i="5" a="1"/>
  <c r="AN259" i="5" s="1"/>
  <c r="AN250" i="5" a="1"/>
  <c r="AN250" i="5" s="1"/>
  <c r="AN241" i="5" a="1"/>
  <c r="AN241" i="5" s="1"/>
  <c r="AN232" i="5" a="1"/>
  <c r="AN232" i="5" s="1"/>
  <c r="AN223" i="5" a="1"/>
  <c r="AN223" i="5" s="1"/>
  <c r="AN214" i="5" a="1"/>
  <c r="AN214" i="5" s="1"/>
  <c r="AN205" i="5" a="1"/>
  <c r="AN205" i="5" s="1"/>
  <c r="AN196" i="5" a="1"/>
  <c r="AN196" i="5" s="1"/>
  <c r="AN187" i="5" a="1"/>
  <c r="AN187" i="5" s="1"/>
  <c r="AN178" i="5" a="1"/>
  <c r="AN178" i="5" s="1"/>
  <c r="AN169" i="5" a="1"/>
  <c r="AN169" i="5" s="1"/>
  <c r="AN160" i="5" a="1"/>
  <c r="AN160" i="5" s="1"/>
  <c r="AN151" i="5" a="1"/>
  <c r="AN151" i="5" s="1"/>
  <c r="AN142" i="5" a="1"/>
  <c r="AN142" i="5" s="1"/>
  <c r="AN133" i="5" a="1"/>
  <c r="AN133" i="5" s="1"/>
  <c r="AN124" i="5" a="1"/>
  <c r="AN124" i="5" s="1"/>
  <c r="AN115" i="5" a="1"/>
  <c r="AN115" i="5" s="1"/>
  <c r="AN106" i="5" a="1"/>
  <c r="AN106" i="5" s="1"/>
  <c r="AN97" i="5" a="1"/>
  <c r="AN97" i="5" s="1"/>
  <c r="AN88" i="5" a="1"/>
  <c r="AN88" i="5" s="1"/>
  <c r="AN79" i="5" a="1"/>
  <c r="AN79" i="5" s="1"/>
  <c r="AN70" i="5" a="1"/>
  <c r="AN70" i="5" s="1"/>
  <c r="AN61" i="5" a="1"/>
  <c r="AN61" i="5" s="1"/>
  <c r="AN52" i="5" a="1"/>
  <c r="AN52" i="5" s="1"/>
  <c r="AN43" i="5" a="1"/>
  <c r="AN43" i="5" s="1"/>
  <c r="AN34" i="5" a="1"/>
  <c r="AN34" i="5" s="1"/>
  <c r="AN25" i="5" a="1"/>
  <c r="AN25" i="5" s="1"/>
  <c r="AN16" i="5" a="1"/>
  <c r="AN16" i="5" s="1"/>
  <c r="AN7" i="5" a="1"/>
  <c r="AN7" i="5" s="1"/>
  <c r="AN276" i="5" a="1"/>
  <c r="AN276" i="5" s="1"/>
  <c r="AN267" i="5" a="1"/>
  <c r="AN267" i="5" s="1"/>
  <c r="AN258" i="5" a="1"/>
  <c r="AN258" i="5" s="1"/>
  <c r="AN249" i="5" a="1"/>
  <c r="AN249" i="5" s="1"/>
  <c r="AN240" i="5" a="1"/>
  <c r="AN240" i="5" s="1"/>
  <c r="AN231" i="5" a="1"/>
  <c r="AN231" i="5" s="1"/>
  <c r="AN222" i="5" a="1"/>
  <c r="AN222" i="5" s="1"/>
  <c r="AN213" i="5" a="1"/>
  <c r="AN213" i="5" s="1"/>
  <c r="AN204" i="5" a="1"/>
  <c r="AN204" i="5" s="1"/>
  <c r="AN195" i="5" a="1"/>
  <c r="AN195" i="5" s="1"/>
  <c r="AN186" i="5" a="1"/>
  <c r="AN186" i="5" s="1"/>
  <c r="AN177" i="5" a="1"/>
  <c r="AN177" i="5" s="1"/>
  <c r="AN168" i="5" a="1"/>
  <c r="AN168" i="5" s="1"/>
  <c r="AN159" i="5" a="1"/>
  <c r="AN159" i="5" s="1"/>
  <c r="AN150" i="5" a="1"/>
  <c r="AN150" i="5" s="1"/>
  <c r="AN141" i="5" a="1"/>
  <c r="AN141" i="5" s="1"/>
  <c r="AN132" i="5" a="1"/>
  <c r="AN132" i="5" s="1"/>
  <c r="AN123" i="5" a="1"/>
  <c r="AN123" i="5" s="1"/>
  <c r="AN114" i="5" a="1"/>
  <c r="AN114" i="5" s="1"/>
  <c r="AN105" i="5" a="1"/>
  <c r="AN105" i="5" s="1"/>
  <c r="AN96" i="5" a="1"/>
  <c r="AN96" i="5" s="1"/>
  <c r="AN87" i="5" a="1"/>
  <c r="AN87" i="5" s="1"/>
  <c r="AN78" i="5" a="1"/>
  <c r="AN78" i="5" s="1"/>
  <c r="AN69" i="5" a="1"/>
  <c r="AN69" i="5" s="1"/>
  <c r="AN60" i="5" a="1"/>
  <c r="AN60" i="5" s="1"/>
  <c r="AN51" i="5" a="1"/>
  <c r="AN51" i="5" s="1"/>
  <c r="AN42" i="5" a="1"/>
  <c r="AN42" i="5" s="1"/>
  <c r="AN33" i="5" a="1"/>
  <c r="AN33" i="5" s="1"/>
  <c r="AN24" i="5" a="1"/>
  <c r="AN24" i="5" s="1"/>
  <c r="AN15" i="5" a="1"/>
  <c r="AN15" i="5" s="1"/>
  <c r="AN6" i="5" a="1"/>
  <c r="AN6" i="5" s="1"/>
  <c r="AN275" i="5" a="1"/>
  <c r="AN275" i="5" s="1"/>
  <c r="AN266" i="5" a="1"/>
  <c r="AN266" i="5" s="1"/>
  <c r="AN257" i="5" a="1"/>
  <c r="AN257" i="5" s="1"/>
  <c r="AN248" i="5" a="1"/>
  <c r="AN248" i="5" s="1"/>
  <c r="AN239" i="5" a="1"/>
  <c r="AN239" i="5" s="1"/>
  <c r="AN230" i="5" a="1"/>
  <c r="AN230" i="5" s="1"/>
  <c r="AN221" i="5" a="1"/>
  <c r="AN221" i="5" s="1"/>
  <c r="AN212" i="5" a="1"/>
  <c r="AN212" i="5" s="1"/>
  <c r="AN203" i="5" a="1"/>
  <c r="AN203" i="5" s="1"/>
  <c r="AN194" i="5" a="1"/>
  <c r="AN194" i="5" s="1"/>
  <c r="AN185" i="5" a="1"/>
  <c r="AN185" i="5" s="1"/>
  <c r="AN176" i="5" a="1"/>
  <c r="AN176" i="5" s="1"/>
  <c r="AN167" i="5" a="1"/>
  <c r="AN167" i="5" s="1"/>
  <c r="AN158" i="5" a="1"/>
  <c r="AN158" i="5" s="1"/>
  <c r="AN149" i="5" a="1"/>
  <c r="AN149" i="5" s="1"/>
  <c r="AN140" i="5" a="1"/>
  <c r="AN140" i="5" s="1"/>
  <c r="AN131" i="5" a="1"/>
  <c r="AN131" i="5" s="1"/>
  <c r="AN122" i="5" a="1"/>
  <c r="AN122" i="5" s="1"/>
  <c r="AN113" i="5" a="1"/>
  <c r="AN113" i="5" s="1"/>
  <c r="AN104" i="5" a="1"/>
  <c r="AN104" i="5" s="1"/>
  <c r="AN95" i="5" a="1"/>
  <c r="AN95" i="5" s="1"/>
  <c r="AN86" i="5" a="1"/>
  <c r="AN86" i="5" s="1"/>
  <c r="AN77" i="5" a="1"/>
  <c r="AN77" i="5" s="1"/>
  <c r="AN68" i="5" a="1"/>
  <c r="AN68" i="5" s="1"/>
  <c r="AN59" i="5" a="1"/>
  <c r="AN59" i="5" s="1"/>
  <c r="AN50" i="5" a="1"/>
  <c r="AN50" i="5" s="1"/>
  <c r="AN41" i="5" a="1"/>
  <c r="AN41" i="5" s="1"/>
  <c r="AN32" i="5" a="1"/>
  <c r="AN32" i="5" s="1"/>
  <c r="AN23" i="5" a="1"/>
  <c r="AN23" i="5" s="1"/>
  <c r="AN14" i="5" a="1"/>
  <c r="AN14" i="5" s="1"/>
  <c r="AN5" i="5" a="1"/>
  <c r="AN5" i="5" s="1"/>
  <c r="AN274" i="5" a="1"/>
  <c r="AN274" i="5" s="1"/>
  <c r="AN265" i="5" a="1"/>
  <c r="AN265" i="5" s="1"/>
  <c r="AN256" i="5" a="1"/>
  <c r="AN256" i="5" s="1"/>
  <c r="AN247" i="5" a="1"/>
  <c r="AN247" i="5" s="1"/>
  <c r="AN238" i="5" a="1"/>
  <c r="AN238" i="5" s="1"/>
  <c r="AN229" i="5" a="1"/>
  <c r="AN229" i="5" s="1"/>
  <c r="AN220" i="5" a="1"/>
  <c r="AN220" i="5" s="1"/>
  <c r="AN211" i="5" a="1"/>
  <c r="AN211" i="5" s="1"/>
  <c r="AN202" i="5" a="1"/>
  <c r="AN202" i="5" s="1"/>
  <c r="AN193" i="5" a="1"/>
  <c r="AN193" i="5" s="1"/>
  <c r="AN184" i="5" a="1"/>
  <c r="AN184" i="5" s="1"/>
  <c r="AN175" i="5" a="1"/>
  <c r="AN175" i="5" s="1"/>
  <c r="AN166" i="5" a="1"/>
  <c r="AN166" i="5" s="1"/>
  <c r="AN157" i="5" a="1"/>
  <c r="AN157" i="5" s="1"/>
  <c r="AN148" i="5" a="1"/>
  <c r="AN148" i="5" s="1"/>
  <c r="AN139" i="5" a="1"/>
  <c r="AN139" i="5" s="1"/>
  <c r="AN130" i="5" a="1"/>
  <c r="AN130" i="5" s="1"/>
  <c r="AN121" i="5" a="1"/>
  <c r="AN121" i="5" s="1"/>
  <c r="AN112" i="5" a="1"/>
  <c r="AN112" i="5" s="1"/>
  <c r="AN103" i="5" a="1"/>
  <c r="AN103" i="5" s="1"/>
  <c r="AN94" i="5" a="1"/>
  <c r="AN94" i="5" s="1"/>
  <c r="AN85" i="5" a="1"/>
  <c r="AN85" i="5" s="1"/>
  <c r="AN76" i="5" a="1"/>
  <c r="AN76" i="5" s="1"/>
  <c r="AN67" i="5" a="1"/>
  <c r="AN67" i="5" s="1"/>
  <c r="AN58" i="5" a="1"/>
  <c r="AN58" i="5" s="1"/>
  <c r="AN49" i="5" a="1"/>
  <c r="AN49" i="5" s="1"/>
  <c r="AN40" i="5" a="1"/>
  <c r="AN40" i="5" s="1"/>
  <c r="AN31" i="5" a="1"/>
  <c r="AN31" i="5" s="1"/>
  <c r="AN22" i="5" a="1"/>
  <c r="AN22" i="5" s="1"/>
  <c r="AN13" i="5" a="1"/>
  <c r="AN13" i="5" s="1"/>
  <c r="AN4" i="5" a="1"/>
  <c r="AN4" i="5" s="1"/>
  <c r="AN273" i="5" a="1"/>
  <c r="AN273" i="5" s="1"/>
  <c r="AN264" i="5" a="1"/>
  <c r="AN264" i="5" s="1"/>
  <c r="AN255" i="5" a="1"/>
  <c r="AN255" i="5" s="1"/>
  <c r="AN246" i="5" a="1"/>
  <c r="AN246" i="5" s="1"/>
  <c r="AN237" i="5" a="1"/>
  <c r="AN237" i="5" s="1"/>
  <c r="AN228" i="5" a="1"/>
  <c r="AN228" i="5" s="1"/>
  <c r="AN219" i="5" a="1"/>
  <c r="AN219" i="5" s="1"/>
  <c r="AN210" i="5" a="1"/>
  <c r="AN210" i="5" s="1"/>
  <c r="AN201" i="5" a="1"/>
  <c r="AN201" i="5" s="1"/>
  <c r="AN192" i="5" a="1"/>
  <c r="AN192" i="5" s="1"/>
  <c r="AN183" i="5" a="1"/>
  <c r="AN183" i="5" s="1"/>
  <c r="AN174" i="5" a="1"/>
  <c r="AN174" i="5" s="1"/>
  <c r="AN165" i="5" a="1"/>
  <c r="AN165" i="5" s="1"/>
  <c r="AN156" i="5" a="1"/>
  <c r="AN156" i="5" s="1"/>
  <c r="AN147" i="5" a="1"/>
  <c r="AN147" i="5" s="1"/>
  <c r="AN138" i="5" a="1"/>
  <c r="AN138" i="5" s="1"/>
  <c r="AN129" i="5" a="1"/>
  <c r="AN129" i="5" s="1"/>
  <c r="AN120" i="5" a="1"/>
  <c r="AN120" i="5" s="1"/>
  <c r="AN111" i="5" a="1"/>
  <c r="AN111" i="5" s="1"/>
  <c r="AN102" i="5" a="1"/>
  <c r="AN102" i="5" s="1"/>
  <c r="AN93" i="5" a="1"/>
  <c r="AN93" i="5" s="1"/>
  <c r="AN84" i="5" a="1"/>
  <c r="AN84" i="5" s="1"/>
  <c r="AN75" i="5" a="1"/>
  <c r="AN75" i="5" s="1"/>
  <c r="AN66" i="5" a="1"/>
  <c r="AN66" i="5" s="1"/>
  <c r="AN57" i="5" a="1"/>
  <c r="AN57" i="5" s="1"/>
  <c r="AN48" i="5" a="1"/>
  <c r="AN48" i="5" s="1"/>
  <c r="AN39" i="5" a="1"/>
  <c r="AN39" i="5" s="1"/>
  <c r="AN30" i="5" a="1"/>
  <c r="AN30" i="5" s="1"/>
  <c r="AN21" i="5" a="1"/>
  <c r="AN21" i="5" s="1"/>
  <c r="AN12" i="5" a="1"/>
  <c r="AN12" i="5" s="1"/>
  <c r="AN3" i="5" a="1"/>
  <c r="AN3" i="5" s="1"/>
  <c r="AN272" i="5" a="1"/>
  <c r="AN272" i="5" s="1"/>
  <c r="AN263" i="5" a="1"/>
  <c r="AN263" i="5" s="1"/>
  <c r="AN254" i="5" a="1"/>
  <c r="AN254" i="5" s="1"/>
  <c r="AN245" i="5" a="1"/>
  <c r="AN245" i="5" s="1"/>
  <c r="AN236" i="5" a="1"/>
  <c r="AN236" i="5" s="1"/>
  <c r="AN227" i="5" a="1"/>
  <c r="AN227" i="5" s="1"/>
  <c r="AN218" i="5" a="1"/>
  <c r="AN218" i="5" s="1"/>
  <c r="AN209" i="5" a="1"/>
  <c r="AN209" i="5" s="1"/>
  <c r="AN200" i="5" a="1"/>
  <c r="AN200" i="5" s="1"/>
  <c r="AN191" i="5" a="1"/>
  <c r="AN191" i="5" s="1"/>
  <c r="AN182" i="5" a="1"/>
  <c r="AN182" i="5" s="1"/>
  <c r="AN173" i="5" a="1"/>
  <c r="AN173" i="5" s="1"/>
  <c r="AN164" i="5" a="1"/>
  <c r="AN164" i="5" s="1"/>
  <c r="AN155" i="5" a="1"/>
  <c r="AN155" i="5" s="1"/>
  <c r="AN146" i="5" a="1"/>
  <c r="AN146" i="5" s="1"/>
  <c r="AN137" i="5" a="1"/>
  <c r="AN137" i="5" s="1"/>
  <c r="AN128" i="5" a="1"/>
  <c r="AN128" i="5" s="1"/>
  <c r="AN119" i="5" a="1"/>
  <c r="AN119" i="5" s="1"/>
  <c r="AN110" i="5" a="1"/>
  <c r="AN110" i="5" s="1"/>
  <c r="AN101" i="5" a="1"/>
  <c r="AN101" i="5" s="1"/>
  <c r="AN92" i="5" a="1"/>
  <c r="AN92" i="5" s="1"/>
  <c r="AN83" i="5" a="1"/>
  <c r="AN83" i="5" s="1"/>
  <c r="AN74" i="5" a="1"/>
  <c r="AN74" i="5" s="1"/>
  <c r="AN65" i="5" a="1"/>
  <c r="AN65" i="5" s="1"/>
  <c r="AN56" i="5" a="1"/>
  <c r="AN56" i="5" s="1"/>
  <c r="AN47" i="5" a="1"/>
  <c r="AN47" i="5" s="1"/>
  <c r="AN38" i="5" a="1"/>
  <c r="AN38" i="5" s="1"/>
  <c r="AN29" i="5" a="1"/>
  <c r="AN29" i="5" s="1"/>
  <c r="AN20" i="5" a="1"/>
  <c r="AN20" i="5" s="1"/>
  <c r="AN11" i="5" a="1"/>
  <c r="AN11" i="5" s="1"/>
  <c r="AN2" i="5" a="1"/>
  <c r="AN2" i="5" s="1"/>
  <c r="X2" i="5" a="1"/>
  <c r="X2" i="5" s="1"/>
  <c r="W2" i="5" a="1"/>
  <c r="W2" i="5" s="1"/>
  <c r="V2" i="5" a="1"/>
  <c r="V2" i="5" s="1"/>
  <c r="AA11" i="5" a="1"/>
  <c r="AA11" i="5" s="1"/>
  <c r="AB11" i="5" a="1"/>
  <c r="AB11" i="5" s="1"/>
  <c r="AC11" i="5" a="1"/>
  <c r="AC11" i="5" s="1"/>
  <c r="AE11" i="5" a="1"/>
  <c r="AE11" i="5" s="1"/>
  <c r="AF11" i="5" a="1"/>
  <c r="AF11" i="5" s="1"/>
  <c r="AA20" i="5" a="1"/>
  <c r="AA20" i="5" s="1"/>
  <c r="AB20" i="5" a="1"/>
  <c r="AB20" i="5" s="1"/>
  <c r="AC20" i="5" a="1"/>
  <c r="AC20" i="5" s="1"/>
  <c r="AE20" i="5" a="1"/>
  <c r="AE20" i="5" s="1"/>
  <c r="AF20" i="5" a="1"/>
  <c r="AF20" i="5" s="1"/>
  <c r="AA29" i="5" a="1"/>
  <c r="AA29" i="5" s="1"/>
  <c r="AB29" i="5" a="1"/>
  <c r="AB29" i="5" s="1"/>
  <c r="AC29" i="5" a="1"/>
  <c r="AC29" i="5" s="1"/>
  <c r="AE29" i="5" a="1"/>
  <c r="AE29" i="5" s="1"/>
  <c r="AF29" i="5" a="1"/>
  <c r="AF29" i="5" s="1"/>
  <c r="AA38" i="5" a="1"/>
  <c r="AA38" i="5" s="1"/>
  <c r="AB38" i="5" a="1"/>
  <c r="AB38" i="5" s="1"/>
  <c r="AC38" i="5" a="1"/>
  <c r="AC38" i="5" s="1"/>
  <c r="AE38" i="5" a="1"/>
  <c r="AE38" i="5" s="1"/>
  <c r="AF38" i="5" a="1"/>
  <c r="AF38" i="5" s="1"/>
  <c r="AA47" i="5" a="1"/>
  <c r="AA47" i="5" s="1"/>
  <c r="AB47" i="5" a="1"/>
  <c r="AB47" i="5" s="1"/>
  <c r="AC47" i="5" a="1"/>
  <c r="AC47" i="5" s="1"/>
  <c r="AE47" i="5" a="1"/>
  <c r="AE47" i="5" s="1"/>
  <c r="AF47" i="5" a="1"/>
  <c r="AF47" i="5" s="1"/>
  <c r="AA56" i="5" a="1"/>
  <c r="AA56" i="5" s="1"/>
  <c r="AB56" i="5" a="1"/>
  <c r="AB56" i="5" s="1"/>
  <c r="AC56" i="5" a="1"/>
  <c r="AC56" i="5" s="1"/>
  <c r="AE56" i="5" a="1"/>
  <c r="AE56" i="5" s="1"/>
  <c r="AF56" i="5" a="1"/>
  <c r="AF56" i="5" s="1"/>
  <c r="AA65" i="5" a="1"/>
  <c r="AA65" i="5" s="1"/>
  <c r="AB65" i="5" a="1"/>
  <c r="AB65" i="5" s="1"/>
  <c r="AC65" i="5" a="1"/>
  <c r="AC65" i="5" s="1"/>
  <c r="AE65" i="5" a="1"/>
  <c r="AE65" i="5" s="1"/>
  <c r="AF65" i="5" a="1"/>
  <c r="AF65" i="5" s="1"/>
  <c r="AA74" i="5" a="1"/>
  <c r="AA74" i="5" s="1"/>
  <c r="AB74" i="5" a="1"/>
  <c r="AB74" i="5" s="1"/>
  <c r="AC74" i="5" a="1"/>
  <c r="AC74" i="5" s="1"/>
  <c r="AE74" i="5" a="1"/>
  <c r="AE74" i="5" s="1"/>
  <c r="AF74" i="5" a="1"/>
  <c r="AF74" i="5" s="1"/>
  <c r="AA83" i="5" a="1"/>
  <c r="AA83" i="5" s="1"/>
  <c r="AB83" i="5" a="1"/>
  <c r="AB83" i="5" s="1"/>
  <c r="AC83" i="5" a="1"/>
  <c r="AC83" i="5" s="1"/>
  <c r="AE83" i="5" a="1"/>
  <c r="AE83" i="5" s="1"/>
  <c r="AF83" i="5" a="1"/>
  <c r="AF83" i="5" s="1"/>
  <c r="AA92" i="5" a="1"/>
  <c r="AA92" i="5" s="1"/>
  <c r="AB92" i="5" a="1"/>
  <c r="AB92" i="5" s="1"/>
  <c r="AC92" i="5" a="1"/>
  <c r="AC92" i="5" s="1"/>
  <c r="AE92" i="5" a="1"/>
  <c r="AE92" i="5" s="1"/>
  <c r="AF92" i="5" a="1"/>
  <c r="AF92" i="5" s="1"/>
  <c r="AA101" i="5" a="1"/>
  <c r="AA101" i="5" s="1"/>
  <c r="AB101" i="5" a="1"/>
  <c r="AB101" i="5" s="1"/>
  <c r="AC101" i="5" a="1"/>
  <c r="AC101" i="5" s="1"/>
  <c r="AE101" i="5" a="1"/>
  <c r="AE101" i="5" s="1"/>
  <c r="AF101" i="5" a="1"/>
  <c r="AF101" i="5" s="1"/>
  <c r="AA110" i="5" a="1"/>
  <c r="AA110" i="5" s="1"/>
  <c r="AB110" i="5" a="1"/>
  <c r="AB110" i="5" s="1"/>
  <c r="AC110" i="5" a="1"/>
  <c r="AC110" i="5" s="1"/>
  <c r="AE110" i="5" a="1"/>
  <c r="AE110" i="5" s="1"/>
  <c r="AF110" i="5" a="1"/>
  <c r="AF110" i="5" s="1"/>
  <c r="AA119" i="5" a="1"/>
  <c r="AA119" i="5" s="1"/>
  <c r="AB119" i="5" a="1"/>
  <c r="AB119" i="5" s="1"/>
  <c r="AC119" i="5" a="1"/>
  <c r="AC119" i="5" s="1"/>
  <c r="AE119" i="5" a="1"/>
  <c r="AE119" i="5" s="1"/>
  <c r="AF119" i="5" a="1"/>
  <c r="AF119" i="5" s="1"/>
  <c r="AA128" i="5" a="1"/>
  <c r="AA128" i="5" s="1"/>
  <c r="AB128" i="5" a="1"/>
  <c r="AB128" i="5" s="1"/>
  <c r="AC128" i="5" a="1"/>
  <c r="AC128" i="5" s="1"/>
  <c r="AE128" i="5" a="1"/>
  <c r="AE128" i="5" s="1"/>
  <c r="AF128" i="5" a="1"/>
  <c r="AF128" i="5" s="1"/>
  <c r="AA137" i="5" a="1"/>
  <c r="AA137" i="5" s="1"/>
  <c r="AB137" i="5" a="1"/>
  <c r="AB137" i="5" s="1"/>
  <c r="AC137" i="5" a="1"/>
  <c r="AC137" i="5" s="1"/>
  <c r="AE137" i="5" a="1"/>
  <c r="AE137" i="5" s="1"/>
  <c r="AF137" i="5" a="1"/>
  <c r="AF137" i="5" s="1"/>
  <c r="AA146" i="5" a="1"/>
  <c r="AA146" i="5" s="1"/>
  <c r="AB146" i="5" a="1"/>
  <c r="AB146" i="5" s="1"/>
  <c r="AC146" i="5" a="1"/>
  <c r="AC146" i="5" s="1"/>
  <c r="AE146" i="5" a="1"/>
  <c r="AE146" i="5" s="1"/>
  <c r="AF146" i="5" a="1"/>
  <c r="AF146" i="5" s="1"/>
  <c r="AA155" i="5" a="1"/>
  <c r="AA155" i="5" s="1"/>
  <c r="AB155" i="5" a="1"/>
  <c r="AB155" i="5" s="1"/>
  <c r="AC155" i="5" a="1"/>
  <c r="AC155" i="5" s="1"/>
  <c r="AE155" i="5" a="1"/>
  <c r="AE155" i="5" s="1"/>
  <c r="AF155" i="5" a="1"/>
  <c r="AF155" i="5" s="1"/>
  <c r="AA164" i="5" a="1"/>
  <c r="AA164" i="5" s="1"/>
  <c r="AB164" i="5" a="1"/>
  <c r="AB164" i="5" s="1"/>
  <c r="AC164" i="5" a="1"/>
  <c r="AC164" i="5" s="1"/>
  <c r="AE164" i="5" a="1"/>
  <c r="AE164" i="5" s="1"/>
  <c r="AF164" i="5" a="1"/>
  <c r="AF164" i="5" s="1"/>
  <c r="AA173" i="5" a="1"/>
  <c r="AA173" i="5" s="1"/>
  <c r="AB173" i="5" a="1"/>
  <c r="AB173" i="5" s="1"/>
  <c r="AC173" i="5" a="1"/>
  <c r="AC173" i="5" s="1"/>
  <c r="AE173" i="5" a="1"/>
  <c r="AE173" i="5" s="1"/>
  <c r="AF173" i="5" a="1"/>
  <c r="AF173" i="5" s="1"/>
  <c r="AA182" i="5" a="1"/>
  <c r="AA182" i="5" s="1"/>
  <c r="AB182" i="5" a="1"/>
  <c r="AB182" i="5" s="1"/>
  <c r="AC182" i="5" a="1"/>
  <c r="AC182" i="5" s="1"/>
  <c r="AE182" i="5" a="1"/>
  <c r="AE182" i="5" s="1"/>
  <c r="AF182" i="5" a="1"/>
  <c r="AF182" i="5" s="1"/>
  <c r="AA191" i="5" a="1"/>
  <c r="AA191" i="5" s="1"/>
  <c r="AB191" i="5" a="1"/>
  <c r="AB191" i="5" s="1"/>
  <c r="AC191" i="5" a="1"/>
  <c r="AC191" i="5" s="1"/>
  <c r="AE191" i="5" a="1"/>
  <c r="AE191" i="5" s="1"/>
  <c r="AF191" i="5" a="1"/>
  <c r="AF191" i="5" s="1"/>
  <c r="AA200" i="5" a="1"/>
  <c r="AA200" i="5" s="1"/>
  <c r="AB200" i="5" a="1"/>
  <c r="AB200" i="5" s="1"/>
  <c r="AC200" i="5" a="1"/>
  <c r="AC200" i="5" s="1"/>
  <c r="AE200" i="5" a="1"/>
  <c r="AE200" i="5" s="1"/>
  <c r="AF200" i="5" a="1"/>
  <c r="AF200" i="5" s="1"/>
  <c r="AA209" i="5" a="1"/>
  <c r="AA209" i="5" s="1"/>
  <c r="AB209" i="5" a="1"/>
  <c r="AB209" i="5" s="1"/>
  <c r="AC209" i="5" a="1"/>
  <c r="AC209" i="5" s="1"/>
  <c r="AE209" i="5" a="1"/>
  <c r="AE209" i="5" s="1"/>
  <c r="AF209" i="5" a="1"/>
  <c r="AF209" i="5" s="1"/>
  <c r="AA218" i="5" a="1"/>
  <c r="AA218" i="5" s="1"/>
  <c r="AB218" i="5" a="1"/>
  <c r="AB218" i="5" s="1"/>
  <c r="AC218" i="5" a="1"/>
  <c r="AC218" i="5" s="1"/>
  <c r="AE218" i="5" a="1"/>
  <c r="AE218" i="5" s="1"/>
  <c r="AF218" i="5" a="1"/>
  <c r="AF218" i="5" s="1"/>
  <c r="AA227" i="5" a="1"/>
  <c r="AA227" i="5" s="1"/>
  <c r="AB227" i="5" a="1"/>
  <c r="AB227" i="5" s="1"/>
  <c r="AC227" i="5" a="1"/>
  <c r="AC227" i="5" s="1"/>
  <c r="AE227" i="5" a="1"/>
  <c r="AE227" i="5" s="1"/>
  <c r="AF227" i="5" a="1"/>
  <c r="AF227" i="5" s="1"/>
  <c r="AA236" i="5" a="1"/>
  <c r="AA236" i="5" s="1"/>
  <c r="AB236" i="5" a="1"/>
  <c r="AB236" i="5" s="1"/>
  <c r="AC236" i="5" a="1"/>
  <c r="AC236" i="5" s="1"/>
  <c r="AE236" i="5" a="1"/>
  <c r="AE236" i="5" s="1"/>
  <c r="AF236" i="5" a="1"/>
  <c r="AF236" i="5" s="1"/>
  <c r="AA245" i="5" a="1"/>
  <c r="AA245" i="5" s="1"/>
  <c r="AB245" i="5" a="1"/>
  <c r="AB245" i="5" s="1"/>
  <c r="AC245" i="5" a="1"/>
  <c r="AC245" i="5" s="1"/>
  <c r="AE245" i="5" a="1"/>
  <c r="AE245" i="5" s="1"/>
  <c r="AF245" i="5" a="1"/>
  <c r="AF245" i="5" s="1"/>
  <c r="AA254" i="5" a="1"/>
  <c r="AA254" i="5" s="1"/>
  <c r="AB254" i="5" a="1"/>
  <c r="AB254" i="5" s="1"/>
  <c r="AC254" i="5" a="1"/>
  <c r="AC254" i="5" s="1"/>
  <c r="AE254" i="5" a="1"/>
  <c r="AE254" i="5" s="1"/>
  <c r="AF254" i="5" a="1"/>
  <c r="AF254" i="5" s="1"/>
  <c r="AA263" i="5" a="1"/>
  <c r="AA263" i="5" s="1"/>
  <c r="AB263" i="5" a="1"/>
  <c r="AB263" i="5" s="1"/>
  <c r="AC263" i="5" a="1"/>
  <c r="AC263" i="5" s="1"/>
  <c r="AE263" i="5" a="1"/>
  <c r="AE263" i="5" s="1"/>
  <c r="AF263" i="5" a="1"/>
  <c r="AF263" i="5" s="1"/>
  <c r="AA272" i="5" a="1"/>
  <c r="AA272" i="5" s="1"/>
  <c r="AB272" i="5" a="1"/>
  <c r="AB272" i="5" s="1"/>
  <c r="AC272" i="5" a="1"/>
  <c r="AC272" i="5" s="1"/>
  <c r="AE272" i="5" a="1"/>
  <c r="AE272" i="5" s="1"/>
  <c r="AF272" i="5" a="1"/>
  <c r="AF272" i="5" s="1"/>
  <c r="AA3" i="5" a="1"/>
  <c r="AA3" i="5" s="1"/>
  <c r="AB3" i="5" a="1"/>
  <c r="AB3" i="5" s="1"/>
  <c r="AC3" i="5" a="1"/>
  <c r="AC3" i="5" s="1"/>
  <c r="AE3" i="5" a="1"/>
  <c r="AE3" i="5" s="1"/>
  <c r="AF3" i="5" a="1"/>
  <c r="AF3" i="5" s="1"/>
  <c r="AA12" i="5" a="1"/>
  <c r="AA12" i="5" s="1"/>
  <c r="AB12" i="5" a="1"/>
  <c r="AB12" i="5" s="1"/>
  <c r="AC12" i="5" a="1"/>
  <c r="AC12" i="5" s="1"/>
  <c r="AE12" i="5" a="1"/>
  <c r="AE12" i="5" s="1"/>
  <c r="AF12" i="5" a="1"/>
  <c r="AF12" i="5" s="1"/>
  <c r="AA21" i="5" a="1"/>
  <c r="AA21" i="5" s="1"/>
  <c r="AB21" i="5" a="1"/>
  <c r="AB21" i="5" s="1"/>
  <c r="AC21" i="5" a="1"/>
  <c r="AC21" i="5" s="1"/>
  <c r="AE21" i="5" a="1"/>
  <c r="AE21" i="5" s="1"/>
  <c r="AF21" i="5" a="1"/>
  <c r="AF21" i="5" s="1"/>
  <c r="AA30" i="5" a="1"/>
  <c r="AA30" i="5" s="1"/>
  <c r="AB30" i="5" a="1"/>
  <c r="AB30" i="5" s="1"/>
  <c r="AC30" i="5" a="1"/>
  <c r="AC30" i="5" s="1"/>
  <c r="AE30" i="5" a="1"/>
  <c r="AE30" i="5" s="1"/>
  <c r="AF30" i="5" a="1"/>
  <c r="AF30" i="5" s="1"/>
  <c r="AA39" i="5" a="1"/>
  <c r="AA39" i="5" s="1"/>
  <c r="AB39" i="5" a="1"/>
  <c r="AB39" i="5" s="1"/>
  <c r="AC39" i="5" a="1"/>
  <c r="AC39" i="5" s="1"/>
  <c r="AE39" i="5" a="1"/>
  <c r="AE39" i="5" s="1"/>
  <c r="AF39" i="5" a="1"/>
  <c r="AF39" i="5" s="1"/>
  <c r="AA48" i="5" a="1"/>
  <c r="AA48" i="5" s="1"/>
  <c r="AB48" i="5" a="1"/>
  <c r="AB48" i="5" s="1"/>
  <c r="AC48" i="5" a="1"/>
  <c r="AC48" i="5" s="1"/>
  <c r="AE48" i="5" a="1"/>
  <c r="AE48" i="5" s="1"/>
  <c r="AF48" i="5" a="1"/>
  <c r="AF48" i="5" s="1"/>
  <c r="AA57" i="5" a="1"/>
  <c r="AA57" i="5" s="1"/>
  <c r="AB57" i="5" a="1"/>
  <c r="AB57" i="5" s="1"/>
  <c r="AC57" i="5" a="1"/>
  <c r="AC57" i="5" s="1"/>
  <c r="AE57" i="5" a="1"/>
  <c r="AE57" i="5" s="1"/>
  <c r="AF57" i="5" a="1"/>
  <c r="AF57" i="5" s="1"/>
  <c r="AA66" i="5" a="1"/>
  <c r="AA66" i="5" s="1"/>
  <c r="AB66" i="5" a="1"/>
  <c r="AB66" i="5" s="1"/>
  <c r="AC66" i="5" a="1"/>
  <c r="AC66" i="5" s="1"/>
  <c r="AE66" i="5" a="1"/>
  <c r="AE66" i="5" s="1"/>
  <c r="AF66" i="5" a="1"/>
  <c r="AF66" i="5" s="1"/>
  <c r="AA75" i="5" a="1"/>
  <c r="AA75" i="5" s="1"/>
  <c r="AB75" i="5" a="1"/>
  <c r="AB75" i="5" s="1"/>
  <c r="AC75" i="5" a="1"/>
  <c r="AC75" i="5" s="1"/>
  <c r="AE75" i="5" a="1"/>
  <c r="AE75" i="5" s="1"/>
  <c r="AF75" i="5" a="1"/>
  <c r="AF75" i="5" s="1"/>
  <c r="AA84" i="5" a="1"/>
  <c r="AA84" i="5" s="1"/>
  <c r="AB84" i="5" a="1"/>
  <c r="AB84" i="5" s="1"/>
  <c r="AC84" i="5" a="1"/>
  <c r="AC84" i="5" s="1"/>
  <c r="AE84" i="5" a="1"/>
  <c r="AE84" i="5" s="1"/>
  <c r="AF84" i="5" a="1"/>
  <c r="AF84" i="5" s="1"/>
  <c r="AA93" i="5" a="1"/>
  <c r="AA93" i="5" s="1"/>
  <c r="AB93" i="5" a="1"/>
  <c r="AB93" i="5" s="1"/>
  <c r="AC93" i="5" a="1"/>
  <c r="AC93" i="5" s="1"/>
  <c r="AE93" i="5" a="1"/>
  <c r="AE93" i="5" s="1"/>
  <c r="AF93" i="5" a="1"/>
  <c r="AF93" i="5" s="1"/>
  <c r="AA102" i="5" a="1"/>
  <c r="AA102" i="5" s="1"/>
  <c r="AB102" i="5" a="1"/>
  <c r="AB102" i="5" s="1"/>
  <c r="AC102" i="5" a="1"/>
  <c r="AC102" i="5" s="1"/>
  <c r="AE102" i="5" a="1"/>
  <c r="AE102" i="5" s="1"/>
  <c r="AF102" i="5" a="1"/>
  <c r="AF102" i="5" s="1"/>
  <c r="AA111" i="5" a="1"/>
  <c r="AA111" i="5" s="1"/>
  <c r="AB111" i="5" a="1"/>
  <c r="AB111" i="5" s="1"/>
  <c r="AC111" i="5" a="1"/>
  <c r="AC111" i="5" s="1"/>
  <c r="AE111" i="5" a="1"/>
  <c r="AE111" i="5" s="1"/>
  <c r="AF111" i="5" a="1"/>
  <c r="AF111" i="5" s="1"/>
  <c r="AA120" i="5" a="1"/>
  <c r="AA120" i="5" s="1"/>
  <c r="AB120" i="5" a="1"/>
  <c r="AB120" i="5" s="1"/>
  <c r="AC120" i="5" a="1"/>
  <c r="AC120" i="5" s="1"/>
  <c r="AE120" i="5" a="1"/>
  <c r="AE120" i="5" s="1"/>
  <c r="AF120" i="5" a="1"/>
  <c r="AF120" i="5" s="1"/>
  <c r="AA129" i="5" a="1"/>
  <c r="AA129" i="5" s="1"/>
  <c r="AB129" i="5" a="1"/>
  <c r="AB129" i="5" s="1"/>
  <c r="AC129" i="5" a="1"/>
  <c r="AC129" i="5" s="1"/>
  <c r="AE129" i="5" a="1"/>
  <c r="AE129" i="5" s="1"/>
  <c r="AF129" i="5" a="1"/>
  <c r="AF129" i="5" s="1"/>
  <c r="AA138" i="5" a="1"/>
  <c r="AA138" i="5" s="1"/>
  <c r="AB138" i="5" a="1"/>
  <c r="AB138" i="5" s="1"/>
  <c r="AC138" i="5" a="1"/>
  <c r="AC138" i="5" s="1"/>
  <c r="AE138" i="5" a="1"/>
  <c r="AE138" i="5" s="1"/>
  <c r="AF138" i="5" a="1"/>
  <c r="AF138" i="5" s="1"/>
  <c r="AA147" i="5" a="1"/>
  <c r="AA147" i="5" s="1"/>
  <c r="AB147" i="5" a="1"/>
  <c r="AB147" i="5" s="1"/>
  <c r="AC147" i="5" a="1"/>
  <c r="AC147" i="5" s="1"/>
  <c r="AE147" i="5" a="1"/>
  <c r="AE147" i="5" s="1"/>
  <c r="AF147" i="5" a="1"/>
  <c r="AF147" i="5" s="1"/>
  <c r="AA156" i="5" a="1"/>
  <c r="AA156" i="5" s="1"/>
  <c r="AB156" i="5" a="1"/>
  <c r="AB156" i="5" s="1"/>
  <c r="AC156" i="5" a="1"/>
  <c r="AC156" i="5" s="1"/>
  <c r="AE156" i="5" a="1"/>
  <c r="AE156" i="5" s="1"/>
  <c r="AF156" i="5" a="1"/>
  <c r="AF156" i="5" s="1"/>
  <c r="AA165" i="5" a="1"/>
  <c r="AA165" i="5" s="1"/>
  <c r="AB165" i="5" a="1"/>
  <c r="AB165" i="5" s="1"/>
  <c r="AC165" i="5" a="1"/>
  <c r="AC165" i="5" s="1"/>
  <c r="AE165" i="5" a="1"/>
  <c r="AE165" i="5" s="1"/>
  <c r="AF165" i="5" a="1"/>
  <c r="AF165" i="5" s="1"/>
  <c r="AA174" i="5" a="1"/>
  <c r="AA174" i="5" s="1"/>
  <c r="AB174" i="5" a="1"/>
  <c r="AB174" i="5" s="1"/>
  <c r="AC174" i="5" a="1"/>
  <c r="AC174" i="5" s="1"/>
  <c r="AE174" i="5" a="1"/>
  <c r="AE174" i="5" s="1"/>
  <c r="AF174" i="5" a="1"/>
  <c r="AF174" i="5" s="1"/>
  <c r="AA183" i="5" a="1"/>
  <c r="AA183" i="5" s="1"/>
  <c r="AB183" i="5" a="1"/>
  <c r="AB183" i="5" s="1"/>
  <c r="AC183" i="5" a="1"/>
  <c r="AC183" i="5" s="1"/>
  <c r="AE183" i="5" a="1"/>
  <c r="AE183" i="5" s="1"/>
  <c r="AF183" i="5" a="1"/>
  <c r="AF183" i="5" s="1"/>
  <c r="AA192" i="5" a="1"/>
  <c r="AA192" i="5" s="1"/>
  <c r="AB192" i="5" a="1"/>
  <c r="AB192" i="5" s="1"/>
  <c r="AC192" i="5" a="1"/>
  <c r="AC192" i="5" s="1"/>
  <c r="AE192" i="5" a="1"/>
  <c r="AE192" i="5" s="1"/>
  <c r="AF192" i="5" a="1"/>
  <c r="AF192" i="5" s="1"/>
  <c r="AA201" i="5" a="1"/>
  <c r="AA201" i="5" s="1"/>
  <c r="AB201" i="5" a="1"/>
  <c r="AB201" i="5" s="1"/>
  <c r="AC201" i="5" a="1"/>
  <c r="AC201" i="5" s="1"/>
  <c r="AE201" i="5" a="1"/>
  <c r="AE201" i="5" s="1"/>
  <c r="AF201" i="5" a="1"/>
  <c r="AF201" i="5" s="1"/>
  <c r="AA210" i="5" a="1"/>
  <c r="AA210" i="5" s="1"/>
  <c r="AB210" i="5" a="1"/>
  <c r="AB210" i="5" s="1"/>
  <c r="AC210" i="5" a="1"/>
  <c r="AC210" i="5" s="1"/>
  <c r="AE210" i="5" a="1"/>
  <c r="AE210" i="5" s="1"/>
  <c r="AF210" i="5" a="1"/>
  <c r="AF210" i="5" s="1"/>
  <c r="AA219" i="5" a="1"/>
  <c r="AA219" i="5" s="1"/>
  <c r="AB219" i="5" a="1"/>
  <c r="AB219" i="5" s="1"/>
  <c r="AC219" i="5" a="1"/>
  <c r="AC219" i="5" s="1"/>
  <c r="AE219" i="5" a="1"/>
  <c r="AE219" i="5" s="1"/>
  <c r="AF219" i="5" a="1"/>
  <c r="AF219" i="5" s="1"/>
  <c r="AA228" i="5" a="1"/>
  <c r="AA228" i="5" s="1"/>
  <c r="AB228" i="5" a="1"/>
  <c r="AB228" i="5" s="1"/>
  <c r="AC228" i="5" a="1"/>
  <c r="AC228" i="5" s="1"/>
  <c r="AE228" i="5" a="1"/>
  <c r="AE228" i="5" s="1"/>
  <c r="AF228" i="5" a="1"/>
  <c r="AF228" i="5" s="1"/>
  <c r="AA237" i="5" a="1"/>
  <c r="AA237" i="5" s="1"/>
  <c r="AB237" i="5" a="1"/>
  <c r="AB237" i="5" s="1"/>
  <c r="AC237" i="5" a="1"/>
  <c r="AC237" i="5" s="1"/>
  <c r="AE237" i="5" a="1"/>
  <c r="AE237" i="5" s="1"/>
  <c r="AF237" i="5" a="1"/>
  <c r="AF237" i="5" s="1"/>
  <c r="AA246" i="5" a="1"/>
  <c r="AA246" i="5" s="1"/>
  <c r="AB246" i="5" a="1"/>
  <c r="AB246" i="5" s="1"/>
  <c r="AC246" i="5" a="1"/>
  <c r="AC246" i="5" s="1"/>
  <c r="AE246" i="5" a="1"/>
  <c r="AE246" i="5" s="1"/>
  <c r="AF246" i="5" a="1"/>
  <c r="AF246" i="5" s="1"/>
  <c r="AA255" i="5" a="1"/>
  <c r="AA255" i="5" s="1"/>
  <c r="AB255" i="5" a="1"/>
  <c r="AB255" i="5" s="1"/>
  <c r="AC255" i="5" a="1"/>
  <c r="AC255" i="5" s="1"/>
  <c r="AE255" i="5" a="1"/>
  <c r="AE255" i="5" s="1"/>
  <c r="AF255" i="5" a="1"/>
  <c r="AF255" i="5" s="1"/>
  <c r="AA264" i="5" a="1"/>
  <c r="AA264" i="5" s="1"/>
  <c r="AB264" i="5" a="1"/>
  <c r="AB264" i="5" s="1"/>
  <c r="AC264" i="5" a="1"/>
  <c r="AC264" i="5" s="1"/>
  <c r="AE264" i="5" a="1"/>
  <c r="AE264" i="5" s="1"/>
  <c r="AF264" i="5" a="1"/>
  <c r="AF264" i="5" s="1"/>
  <c r="AA273" i="5" a="1"/>
  <c r="AA273" i="5" s="1"/>
  <c r="AB273" i="5" a="1"/>
  <c r="AB273" i="5" s="1"/>
  <c r="AC273" i="5" a="1"/>
  <c r="AC273" i="5" s="1"/>
  <c r="AE273" i="5" a="1"/>
  <c r="AE273" i="5" s="1"/>
  <c r="AF273" i="5" a="1"/>
  <c r="AF273" i="5" s="1"/>
  <c r="AA4" i="5" a="1"/>
  <c r="AA4" i="5" s="1"/>
  <c r="AB4" i="5" a="1"/>
  <c r="AB4" i="5" s="1"/>
  <c r="AC4" i="5" a="1"/>
  <c r="AC4" i="5" s="1"/>
  <c r="AE4" i="5" a="1"/>
  <c r="AE4" i="5" s="1"/>
  <c r="AF4" i="5" a="1"/>
  <c r="AF4" i="5" s="1"/>
  <c r="AA13" i="5" a="1"/>
  <c r="AA13" i="5" s="1"/>
  <c r="AB13" i="5" a="1"/>
  <c r="AB13" i="5" s="1"/>
  <c r="AC13" i="5" a="1"/>
  <c r="AC13" i="5" s="1"/>
  <c r="AE13" i="5" a="1"/>
  <c r="AE13" i="5" s="1"/>
  <c r="AF13" i="5" a="1"/>
  <c r="AF13" i="5" s="1"/>
  <c r="AA22" i="5" a="1"/>
  <c r="AA22" i="5" s="1"/>
  <c r="AB22" i="5" a="1"/>
  <c r="AB22" i="5" s="1"/>
  <c r="AC22" i="5" a="1"/>
  <c r="AC22" i="5" s="1"/>
  <c r="AE22" i="5" a="1"/>
  <c r="AE22" i="5" s="1"/>
  <c r="AF22" i="5" a="1"/>
  <c r="AF22" i="5" s="1"/>
  <c r="AA31" i="5" a="1"/>
  <c r="AA31" i="5" s="1"/>
  <c r="AB31" i="5" a="1"/>
  <c r="AB31" i="5" s="1"/>
  <c r="AC31" i="5" a="1"/>
  <c r="AC31" i="5" s="1"/>
  <c r="AE31" i="5" a="1"/>
  <c r="AE31" i="5" s="1"/>
  <c r="AF31" i="5" a="1"/>
  <c r="AF31" i="5" s="1"/>
  <c r="AA40" i="5" a="1"/>
  <c r="AA40" i="5" s="1"/>
  <c r="AB40" i="5" a="1"/>
  <c r="AB40" i="5" s="1"/>
  <c r="AC40" i="5" a="1"/>
  <c r="AC40" i="5" s="1"/>
  <c r="AE40" i="5" a="1"/>
  <c r="AE40" i="5" s="1"/>
  <c r="AF40" i="5" a="1"/>
  <c r="AF40" i="5" s="1"/>
  <c r="AA49" i="5" a="1"/>
  <c r="AA49" i="5" s="1"/>
  <c r="AB49" i="5" a="1"/>
  <c r="AB49" i="5" s="1"/>
  <c r="AC49" i="5" a="1"/>
  <c r="AC49" i="5" s="1"/>
  <c r="AE49" i="5" a="1"/>
  <c r="AE49" i="5" s="1"/>
  <c r="AF49" i="5" a="1"/>
  <c r="AF49" i="5" s="1"/>
  <c r="AA58" i="5" a="1"/>
  <c r="AA58" i="5" s="1"/>
  <c r="AB58" i="5" a="1"/>
  <c r="AB58" i="5" s="1"/>
  <c r="AC58" i="5" a="1"/>
  <c r="AC58" i="5" s="1"/>
  <c r="AE58" i="5" a="1"/>
  <c r="AE58" i="5" s="1"/>
  <c r="AF58" i="5" a="1"/>
  <c r="AF58" i="5" s="1"/>
  <c r="AA67" i="5" a="1"/>
  <c r="AA67" i="5" s="1"/>
  <c r="AB67" i="5" a="1"/>
  <c r="AB67" i="5" s="1"/>
  <c r="AC67" i="5" a="1"/>
  <c r="AC67" i="5" s="1"/>
  <c r="AE67" i="5" a="1"/>
  <c r="AE67" i="5" s="1"/>
  <c r="AF67" i="5" a="1"/>
  <c r="AF67" i="5" s="1"/>
  <c r="AA76" i="5" a="1"/>
  <c r="AA76" i="5" s="1"/>
  <c r="AB76" i="5" a="1"/>
  <c r="AB76" i="5" s="1"/>
  <c r="AC76" i="5" a="1"/>
  <c r="AC76" i="5" s="1"/>
  <c r="AE76" i="5" a="1"/>
  <c r="AE76" i="5" s="1"/>
  <c r="AF76" i="5" a="1"/>
  <c r="AF76" i="5" s="1"/>
  <c r="AA85" i="5" a="1"/>
  <c r="AA85" i="5" s="1"/>
  <c r="AB85" i="5" a="1"/>
  <c r="AB85" i="5" s="1"/>
  <c r="AC85" i="5" a="1"/>
  <c r="AC85" i="5" s="1"/>
  <c r="AE85" i="5" a="1"/>
  <c r="AE85" i="5" s="1"/>
  <c r="AF85" i="5" a="1"/>
  <c r="AF85" i="5" s="1"/>
  <c r="AA94" i="5" a="1"/>
  <c r="AA94" i="5" s="1"/>
  <c r="AB94" i="5" a="1"/>
  <c r="AB94" i="5" s="1"/>
  <c r="AC94" i="5" a="1"/>
  <c r="AC94" i="5" s="1"/>
  <c r="AE94" i="5" a="1"/>
  <c r="AE94" i="5" s="1"/>
  <c r="AF94" i="5" a="1"/>
  <c r="AF94" i="5" s="1"/>
  <c r="AA103" i="5" a="1"/>
  <c r="AA103" i="5" s="1"/>
  <c r="AB103" i="5" a="1"/>
  <c r="AB103" i="5" s="1"/>
  <c r="AC103" i="5" a="1"/>
  <c r="AC103" i="5" s="1"/>
  <c r="AE103" i="5" a="1"/>
  <c r="AE103" i="5" s="1"/>
  <c r="AF103" i="5" a="1"/>
  <c r="AF103" i="5" s="1"/>
  <c r="AA112" i="5" a="1"/>
  <c r="AA112" i="5" s="1"/>
  <c r="AB112" i="5" a="1"/>
  <c r="AB112" i="5" s="1"/>
  <c r="AC112" i="5" a="1"/>
  <c r="AC112" i="5" s="1"/>
  <c r="AE112" i="5" a="1"/>
  <c r="AE112" i="5" s="1"/>
  <c r="AF112" i="5" a="1"/>
  <c r="AF112" i="5" s="1"/>
  <c r="AA121" i="5" a="1"/>
  <c r="AA121" i="5" s="1"/>
  <c r="AB121" i="5" a="1"/>
  <c r="AB121" i="5" s="1"/>
  <c r="AC121" i="5" a="1"/>
  <c r="AC121" i="5" s="1"/>
  <c r="AE121" i="5" a="1"/>
  <c r="AE121" i="5" s="1"/>
  <c r="AF121" i="5" a="1"/>
  <c r="AF121" i="5" s="1"/>
  <c r="AA130" i="5" a="1"/>
  <c r="AA130" i="5" s="1"/>
  <c r="AB130" i="5" a="1"/>
  <c r="AB130" i="5" s="1"/>
  <c r="AC130" i="5" a="1"/>
  <c r="AC130" i="5" s="1"/>
  <c r="AE130" i="5" a="1"/>
  <c r="AE130" i="5" s="1"/>
  <c r="AF130" i="5" a="1"/>
  <c r="AF130" i="5" s="1"/>
  <c r="AA139" i="5" a="1"/>
  <c r="AA139" i="5" s="1"/>
  <c r="AB139" i="5" a="1"/>
  <c r="AB139" i="5" s="1"/>
  <c r="AC139" i="5" a="1"/>
  <c r="AC139" i="5" s="1"/>
  <c r="AE139" i="5" a="1"/>
  <c r="AE139" i="5" s="1"/>
  <c r="AF139" i="5" a="1"/>
  <c r="AF139" i="5" s="1"/>
  <c r="AA148" i="5" a="1"/>
  <c r="AA148" i="5" s="1"/>
  <c r="AB148" i="5" a="1"/>
  <c r="AB148" i="5" s="1"/>
  <c r="AC148" i="5" a="1"/>
  <c r="AC148" i="5" s="1"/>
  <c r="AE148" i="5" a="1"/>
  <c r="AE148" i="5" s="1"/>
  <c r="AF148" i="5" a="1"/>
  <c r="AF148" i="5" s="1"/>
  <c r="AA157" i="5" a="1"/>
  <c r="AA157" i="5" s="1"/>
  <c r="AB157" i="5" a="1"/>
  <c r="AB157" i="5" s="1"/>
  <c r="AC157" i="5" a="1"/>
  <c r="AC157" i="5" s="1"/>
  <c r="AE157" i="5" a="1"/>
  <c r="AE157" i="5" s="1"/>
  <c r="AF157" i="5" a="1"/>
  <c r="AF157" i="5" s="1"/>
  <c r="AA166" i="5" a="1"/>
  <c r="AA166" i="5" s="1"/>
  <c r="AB166" i="5" a="1"/>
  <c r="AB166" i="5" s="1"/>
  <c r="AC166" i="5" a="1"/>
  <c r="AC166" i="5" s="1"/>
  <c r="AE166" i="5" a="1"/>
  <c r="AE166" i="5" s="1"/>
  <c r="AF166" i="5" a="1"/>
  <c r="AF166" i="5" s="1"/>
  <c r="AA175" i="5" a="1"/>
  <c r="AA175" i="5" s="1"/>
  <c r="AB175" i="5" a="1"/>
  <c r="AB175" i="5" s="1"/>
  <c r="AC175" i="5" a="1"/>
  <c r="AC175" i="5" s="1"/>
  <c r="AE175" i="5" a="1"/>
  <c r="AE175" i="5" s="1"/>
  <c r="AF175" i="5" a="1"/>
  <c r="AF175" i="5" s="1"/>
  <c r="AA184" i="5" a="1"/>
  <c r="AA184" i="5" s="1"/>
  <c r="AB184" i="5" a="1"/>
  <c r="AB184" i="5" s="1"/>
  <c r="AC184" i="5" a="1"/>
  <c r="AC184" i="5" s="1"/>
  <c r="AE184" i="5" a="1"/>
  <c r="AE184" i="5" s="1"/>
  <c r="AF184" i="5" a="1"/>
  <c r="AF184" i="5" s="1"/>
  <c r="AA193" i="5" a="1"/>
  <c r="AA193" i="5" s="1"/>
  <c r="AB193" i="5" a="1"/>
  <c r="AB193" i="5" s="1"/>
  <c r="AC193" i="5" a="1"/>
  <c r="AC193" i="5" s="1"/>
  <c r="AE193" i="5" a="1"/>
  <c r="AE193" i="5" s="1"/>
  <c r="AF193" i="5" a="1"/>
  <c r="AF193" i="5" s="1"/>
  <c r="AA202" i="5" a="1"/>
  <c r="AA202" i="5" s="1"/>
  <c r="AB202" i="5" a="1"/>
  <c r="AB202" i="5" s="1"/>
  <c r="AC202" i="5" a="1"/>
  <c r="AC202" i="5" s="1"/>
  <c r="AE202" i="5" a="1"/>
  <c r="AE202" i="5" s="1"/>
  <c r="AF202" i="5" a="1"/>
  <c r="AF202" i="5" s="1"/>
  <c r="AA211" i="5" a="1"/>
  <c r="AA211" i="5" s="1"/>
  <c r="AB211" i="5" a="1"/>
  <c r="AB211" i="5" s="1"/>
  <c r="AC211" i="5" a="1"/>
  <c r="AC211" i="5" s="1"/>
  <c r="AE211" i="5" a="1"/>
  <c r="AE211" i="5" s="1"/>
  <c r="AF211" i="5" a="1"/>
  <c r="AF211" i="5" s="1"/>
  <c r="AA220" i="5" a="1"/>
  <c r="AA220" i="5" s="1"/>
  <c r="AB220" i="5" a="1"/>
  <c r="AB220" i="5" s="1"/>
  <c r="AC220" i="5" a="1"/>
  <c r="AC220" i="5" s="1"/>
  <c r="AE220" i="5" a="1"/>
  <c r="AE220" i="5" s="1"/>
  <c r="AF220" i="5" a="1"/>
  <c r="AF220" i="5" s="1"/>
  <c r="AA229" i="5" a="1"/>
  <c r="AA229" i="5" s="1"/>
  <c r="AB229" i="5" a="1"/>
  <c r="AB229" i="5" s="1"/>
  <c r="AC229" i="5" a="1"/>
  <c r="AC229" i="5" s="1"/>
  <c r="AE229" i="5" a="1"/>
  <c r="AE229" i="5" s="1"/>
  <c r="AF229" i="5" a="1"/>
  <c r="AF229" i="5" s="1"/>
  <c r="AA238" i="5" a="1"/>
  <c r="AA238" i="5" s="1"/>
  <c r="AB238" i="5" a="1"/>
  <c r="AB238" i="5" s="1"/>
  <c r="AC238" i="5" a="1"/>
  <c r="AC238" i="5" s="1"/>
  <c r="AE238" i="5" a="1"/>
  <c r="AE238" i="5" s="1"/>
  <c r="AF238" i="5" a="1"/>
  <c r="AF238" i="5"/>
  <c r="AA247" i="5" a="1"/>
  <c r="AA247" i="5" s="1"/>
  <c r="AB247" i="5" a="1"/>
  <c r="AB247" i="5" s="1"/>
  <c r="AC247" i="5" a="1"/>
  <c r="AC247" i="5" s="1"/>
  <c r="AE247" i="5" a="1"/>
  <c r="AE247" i="5" s="1"/>
  <c r="AF247" i="5" a="1"/>
  <c r="AF247" i="5" s="1"/>
  <c r="AA256" i="5" a="1"/>
  <c r="AA256" i="5" s="1"/>
  <c r="AB256" i="5" a="1"/>
  <c r="AB256" i="5" s="1"/>
  <c r="AC256" i="5" a="1"/>
  <c r="AC256" i="5" s="1"/>
  <c r="AE256" i="5" a="1"/>
  <c r="AE256" i="5" s="1"/>
  <c r="AF256" i="5" a="1"/>
  <c r="AF256" i="5" s="1"/>
  <c r="AA265" i="5" a="1"/>
  <c r="AA265" i="5" s="1"/>
  <c r="AB265" i="5" a="1"/>
  <c r="AB265" i="5" s="1"/>
  <c r="AC265" i="5" a="1"/>
  <c r="AC265" i="5" s="1"/>
  <c r="AE265" i="5" a="1"/>
  <c r="AE265" i="5" s="1"/>
  <c r="AF265" i="5" a="1"/>
  <c r="AF265" i="5" s="1"/>
  <c r="AA274" i="5" a="1"/>
  <c r="AA274" i="5" s="1"/>
  <c r="AB274" i="5" a="1"/>
  <c r="AB274" i="5" s="1"/>
  <c r="AC274" i="5" a="1"/>
  <c r="AC274" i="5" s="1"/>
  <c r="AE274" i="5" a="1"/>
  <c r="AE274" i="5" s="1"/>
  <c r="AF274" i="5" a="1"/>
  <c r="AF274" i="5" s="1"/>
  <c r="AA5" i="5" a="1"/>
  <c r="AA5" i="5" s="1"/>
  <c r="AB5" i="5" a="1"/>
  <c r="AB5" i="5"/>
  <c r="AC5" i="5" a="1"/>
  <c r="AC5" i="5" s="1"/>
  <c r="AE5" i="5" a="1"/>
  <c r="AE5" i="5" s="1"/>
  <c r="AF5" i="5" a="1"/>
  <c r="AF5" i="5" s="1"/>
  <c r="AA14" i="5" a="1"/>
  <c r="AA14" i="5" s="1"/>
  <c r="AB14" i="5" a="1"/>
  <c r="AB14" i="5" s="1"/>
  <c r="AC14" i="5" a="1"/>
  <c r="AC14" i="5" s="1"/>
  <c r="AE14" i="5" a="1"/>
  <c r="AE14" i="5"/>
  <c r="AF14" i="5" a="1"/>
  <c r="AF14" i="5" s="1"/>
  <c r="AA23" i="5" a="1"/>
  <c r="AA23" i="5" s="1"/>
  <c r="AB23" i="5" a="1"/>
  <c r="AB23" i="5" s="1"/>
  <c r="AC23" i="5" a="1"/>
  <c r="AC23" i="5" s="1"/>
  <c r="AE23" i="5" a="1"/>
  <c r="AE23" i="5" s="1"/>
  <c r="AF23" i="5" a="1"/>
  <c r="AF23" i="5" s="1"/>
  <c r="AA32" i="5" a="1"/>
  <c r="AA32" i="5" s="1"/>
  <c r="AB32" i="5" a="1"/>
  <c r="AB32" i="5" s="1"/>
  <c r="AC32" i="5" a="1"/>
  <c r="AC32" i="5" s="1"/>
  <c r="AE32" i="5" a="1"/>
  <c r="AE32" i="5" s="1"/>
  <c r="AF32" i="5" a="1"/>
  <c r="AF32" i="5" s="1"/>
  <c r="AA41" i="5" a="1"/>
  <c r="AA41" i="5" s="1"/>
  <c r="AB41" i="5" a="1"/>
  <c r="AB41" i="5" s="1"/>
  <c r="AC41" i="5" a="1"/>
  <c r="AC41" i="5" s="1"/>
  <c r="AE41" i="5" a="1"/>
  <c r="AE41" i="5" s="1"/>
  <c r="AF41" i="5" a="1"/>
  <c r="AF41" i="5" s="1"/>
  <c r="AA50" i="5" a="1"/>
  <c r="AA50" i="5" s="1"/>
  <c r="AB50" i="5" a="1"/>
  <c r="AB50" i="5" s="1"/>
  <c r="AC50" i="5" a="1"/>
  <c r="AC50" i="5" s="1"/>
  <c r="AE50" i="5" a="1"/>
  <c r="AE50" i="5" s="1"/>
  <c r="AF50" i="5" a="1"/>
  <c r="AF50" i="5" s="1"/>
  <c r="AA59" i="5" a="1"/>
  <c r="AA59" i="5" s="1"/>
  <c r="AB59" i="5" a="1"/>
  <c r="AB59" i="5" s="1"/>
  <c r="AC59" i="5" a="1"/>
  <c r="AC59" i="5" s="1"/>
  <c r="AE59" i="5" a="1"/>
  <c r="AE59" i="5" s="1"/>
  <c r="AF59" i="5" a="1"/>
  <c r="AF59" i="5" s="1"/>
  <c r="AA68" i="5" a="1"/>
  <c r="AA68" i="5" s="1"/>
  <c r="AB68" i="5" a="1"/>
  <c r="AB68" i="5" s="1"/>
  <c r="AC68" i="5" a="1"/>
  <c r="AC68" i="5" s="1"/>
  <c r="AE68" i="5" a="1"/>
  <c r="AE68" i="5" s="1"/>
  <c r="AF68" i="5" a="1"/>
  <c r="AF68" i="5" s="1"/>
  <c r="AA77" i="5" a="1"/>
  <c r="AA77" i="5" s="1"/>
  <c r="AB77" i="5" a="1"/>
  <c r="AB77" i="5" s="1"/>
  <c r="AC77" i="5" a="1"/>
  <c r="AC77" i="5" s="1"/>
  <c r="AE77" i="5" a="1"/>
  <c r="AE77" i="5" s="1"/>
  <c r="AF77" i="5" a="1"/>
  <c r="AF77" i="5" s="1"/>
  <c r="AA86" i="5" a="1"/>
  <c r="AA86" i="5" s="1"/>
  <c r="AB86" i="5" a="1"/>
  <c r="AB86" i="5" s="1"/>
  <c r="AC86" i="5" a="1"/>
  <c r="AC86" i="5" s="1"/>
  <c r="AE86" i="5" a="1"/>
  <c r="AE86" i="5" s="1"/>
  <c r="AF86" i="5" a="1"/>
  <c r="AF86" i="5" s="1"/>
  <c r="AA95" i="5" a="1"/>
  <c r="AA95" i="5" s="1"/>
  <c r="AB95" i="5" a="1"/>
  <c r="AB95" i="5" s="1"/>
  <c r="AC95" i="5" a="1"/>
  <c r="AC95" i="5" s="1"/>
  <c r="AE95" i="5" a="1"/>
  <c r="AE95" i="5" s="1"/>
  <c r="AF95" i="5" a="1"/>
  <c r="AF95" i="5" s="1"/>
  <c r="AA104" i="5" a="1"/>
  <c r="AA104" i="5" s="1"/>
  <c r="AB104" i="5" a="1"/>
  <c r="AB104" i="5" s="1"/>
  <c r="AC104" i="5" a="1"/>
  <c r="AC104" i="5" s="1"/>
  <c r="AE104" i="5" a="1"/>
  <c r="AE104" i="5" s="1"/>
  <c r="AF104" i="5" a="1"/>
  <c r="AF104" i="5" s="1"/>
  <c r="AA113" i="5" a="1"/>
  <c r="AA113" i="5" s="1"/>
  <c r="AB113" i="5" a="1"/>
  <c r="AB113" i="5" s="1"/>
  <c r="AC113" i="5" a="1"/>
  <c r="AC113" i="5" s="1"/>
  <c r="AE113" i="5" a="1"/>
  <c r="AE113" i="5" s="1"/>
  <c r="AF113" i="5" a="1"/>
  <c r="AF113" i="5" s="1"/>
  <c r="AA122" i="5" a="1"/>
  <c r="AA122" i="5" s="1"/>
  <c r="AB122" i="5" a="1"/>
  <c r="AB122" i="5" s="1"/>
  <c r="AC122" i="5" a="1"/>
  <c r="AC122" i="5" s="1"/>
  <c r="AE122" i="5" a="1"/>
  <c r="AE122" i="5" s="1"/>
  <c r="AF122" i="5" a="1"/>
  <c r="AF122" i="5" s="1"/>
  <c r="AA131" i="5" a="1"/>
  <c r="AA131" i="5" s="1"/>
  <c r="AB131" i="5" a="1"/>
  <c r="AB131" i="5" s="1"/>
  <c r="AC131" i="5" a="1"/>
  <c r="AC131" i="5" s="1"/>
  <c r="AE131" i="5" a="1"/>
  <c r="AE131" i="5" s="1"/>
  <c r="AF131" i="5" a="1"/>
  <c r="AF131" i="5" s="1"/>
  <c r="AA140" i="5" a="1"/>
  <c r="AA140" i="5" s="1"/>
  <c r="AB140" i="5" a="1"/>
  <c r="AB140" i="5" s="1"/>
  <c r="AC140" i="5" a="1"/>
  <c r="AC140" i="5" s="1"/>
  <c r="AE140" i="5" a="1"/>
  <c r="AE140" i="5" s="1"/>
  <c r="AF140" i="5" a="1"/>
  <c r="AF140" i="5" s="1"/>
  <c r="AA149" i="5" a="1"/>
  <c r="AA149" i="5" s="1"/>
  <c r="AB149" i="5" a="1"/>
  <c r="AB149" i="5" s="1"/>
  <c r="AC149" i="5" a="1"/>
  <c r="AC149" i="5" s="1"/>
  <c r="AE149" i="5" a="1"/>
  <c r="AE149" i="5" s="1"/>
  <c r="AF149" i="5" a="1"/>
  <c r="AF149" i="5" s="1"/>
  <c r="AA158" i="5" a="1"/>
  <c r="AA158" i="5" s="1"/>
  <c r="AB158" i="5" a="1"/>
  <c r="AB158" i="5" s="1"/>
  <c r="AC158" i="5" a="1"/>
  <c r="AC158" i="5" s="1"/>
  <c r="AE158" i="5" a="1"/>
  <c r="AE158" i="5" s="1"/>
  <c r="AF158" i="5" a="1"/>
  <c r="AF158" i="5" s="1"/>
  <c r="AA167" i="5" a="1"/>
  <c r="AA167" i="5" s="1"/>
  <c r="AB167" i="5" a="1"/>
  <c r="AB167" i="5" s="1"/>
  <c r="AC167" i="5" a="1"/>
  <c r="AC167" i="5" s="1"/>
  <c r="AE167" i="5" a="1"/>
  <c r="AE167" i="5" s="1"/>
  <c r="AF167" i="5" a="1"/>
  <c r="AF167" i="5" s="1"/>
  <c r="AA176" i="5" a="1"/>
  <c r="AA176" i="5" s="1"/>
  <c r="AB176" i="5" a="1"/>
  <c r="AB176" i="5" s="1"/>
  <c r="AC176" i="5" a="1"/>
  <c r="AC176" i="5" s="1"/>
  <c r="AE176" i="5" a="1"/>
  <c r="AE176" i="5" s="1"/>
  <c r="AF176" i="5" a="1"/>
  <c r="AF176" i="5" s="1"/>
  <c r="AA185" i="5" a="1"/>
  <c r="AA185" i="5" s="1"/>
  <c r="AB185" i="5" a="1"/>
  <c r="AB185" i="5" s="1"/>
  <c r="AC185" i="5" a="1"/>
  <c r="AC185" i="5" s="1"/>
  <c r="AE185" i="5" a="1"/>
  <c r="AE185" i="5" s="1"/>
  <c r="AF185" i="5" a="1"/>
  <c r="AF185" i="5" s="1"/>
  <c r="AA194" i="5" a="1"/>
  <c r="AA194" i="5" s="1"/>
  <c r="AB194" i="5" a="1"/>
  <c r="AB194" i="5" s="1"/>
  <c r="AC194" i="5" a="1"/>
  <c r="AC194" i="5" s="1"/>
  <c r="AE194" i="5" a="1"/>
  <c r="AE194" i="5" s="1"/>
  <c r="AF194" i="5" a="1"/>
  <c r="AF194" i="5" s="1"/>
  <c r="AA203" i="5" a="1"/>
  <c r="AA203" i="5" s="1"/>
  <c r="AB203" i="5" a="1"/>
  <c r="AB203" i="5" s="1"/>
  <c r="AC203" i="5" a="1"/>
  <c r="AC203" i="5" s="1"/>
  <c r="AE203" i="5" a="1"/>
  <c r="AE203" i="5" s="1"/>
  <c r="AF203" i="5" a="1"/>
  <c r="AF203" i="5" s="1"/>
  <c r="AA212" i="5" a="1"/>
  <c r="AA212" i="5" s="1"/>
  <c r="AB212" i="5" a="1"/>
  <c r="AB212" i="5" s="1"/>
  <c r="AC212" i="5" a="1"/>
  <c r="AC212" i="5" s="1"/>
  <c r="AE212" i="5" a="1"/>
  <c r="AE212" i="5" s="1"/>
  <c r="AF212" i="5" a="1"/>
  <c r="AF212" i="5" s="1"/>
  <c r="AA221" i="5" a="1"/>
  <c r="AA221" i="5" s="1"/>
  <c r="AB221" i="5" a="1"/>
  <c r="AB221" i="5" s="1"/>
  <c r="AC221" i="5" a="1"/>
  <c r="AC221" i="5" s="1"/>
  <c r="AE221" i="5" a="1"/>
  <c r="AE221" i="5" s="1"/>
  <c r="AF221" i="5" a="1"/>
  <c r="AF221" i="5" s="1"/>
  <c r="AA230" i="5" a="1"/>
  <c r="AA230" i="5" s="1"/>
  <c r="AB230" i="5" a="1"/>
  <c r="AB230" i="5" s="1"/>
  <c r="AC230" i="5" a="1"/>
  <c r="AC230" i="5" s="1"/>
  <c r="AE230" i="5" a="1"/>
  <c r="AE230" i="5" s="1"/>
  <c r="AF230" i="5" a="1"/>
  <c r="AF230" i="5" s="1"/>
  <c r="AA239" i="5" a="1"/>
  <c r="AA239" i="5" s="1"/>
  <c r="AB239" i="5" a="1"/>
  <c r="AB239" i="5" s="1"/>
  <c r="AC239" i="5" a="1"/>
  <c r="AC239" i="5" s="1"/>
  <c r="AE239" i="5" a="1"/>
  <c r="AE239" i="5" s="1"/>
  <c r="AF239" i="5" a="1"/>
  <c r="AF239" i="5" s="1"/>
  <c r="AA248" i="5" a="1"/>
  <c r="AA248" i="5" s="1"/>
  <c r="AB248" i="5" a="1"/>
  <c r="AB248" i="5" s="1"/>
  <c r="AC248" i="5" a="1"/>
  <c r="AC248" i="5" s="1"/>
  <c r="AE248" i="5" a="1"/>
  <c r="AE248" i="5" s="1"/>
  <c r="AF248" i="5" a="1"/>
  <c r="AF248" i="5" s="1"/>
  <c r="AA257" i="5" a="1"/>
  <c r="AA257" i="5" s="1"/>
  <c r="AB257" i="5" a="1"/>
  <c r="AB257" i="5" s="1"/>
  <c r="AC257" i="5" a="1"/>
  <c r="AC257" i="5" s="1"/>
  <c r="AE257" i="5" a="1"/>
  <c r="AE257" i="5" s="1"/>
  <c r="AF257" i="5" a="1"/>
  <c r="AF257" i="5" s="1"/>
  <c r="AA266" i="5" a="1"/>
  <c r="AA266" i="5" s="1"/>
  <c r="AB266" i="5" a="1"/>
  <c r="AB266" i="5" s="1"/>
  <c r="AC266" i="5" a="1"/>
  <c r="AC266" i="5" s="1"/>
  <c r="AE266" i="5" a="1"/>
  <c r="AE266" i="5" s="1"/>
  <c r="AF266" i="5" a="1"/>
  <c r="AF266" i="5" s="1"/>
  <c r="AA275" i="5" a="1"/>
  <c r="AA275" i="5" s="1"/>
  <c r="AB275" i="5" a="1"/>
  <c r="AB275" i="5" s="1"/>
  <c r="AC275" i="5" a="1"/>
  <c r="AC275" i="5" s="1"/>
  <c r="AE275" i="5" a="1"/>
  <c r="AE275" i="5" s="1"/>
  <c r="AF275" i="5" a="1"/>
  <c r="AF275" i="5" s="1"/>
  <c r="AA6" i="5" a="1"/>
  <c r="AA6" i="5" s="1"/>
  <c r="AB6" i="5" a="1"/>
  <c r="AB6" i="5"/>
  <c r="AC6" i="5" a="1"/>
  <c r="AC6" i="5" s="1"/>
  <c r="AE6" i="5" a="1"/>
  <c r="AE6" i="5" s="1"/>
  <c r="AF6" i="5" a="1"/>
  <c r="AF6" i="5" s="1"/>
  <c r="AA15" i="5" a="1"/>
  <c r="AA15" i="5" s="1"/>
  <c r="AB15" i="5" a="1"/>
  <c r="AB15" i="5" s="1"/>
  <c r="AC15" i="5" a="1"/>
  <c r="AC15" i="5" s="1"/>
  <c r="AE15" i="5" a="1"/>
  <c r="AE15" i="5" s="1"/>
  <c r="AF15" i="5" a="1"/>
  <c r="AF15" i="5" s="1"/>
  <c r="AA24" i="5" a="1"/>
  <c r="AA24" i="5" s="1"/>
  <c r="AB24" i="5" a="1"/>
  <c r="AB24" i="5" s="1"/>
  <c r="AC24" i="5" a="1"/>
  <c r="AC24" i="5" s="1"/>
  <c r="AE24" i="5" a="1"/>
  <c r="AE24" i="5" s="1"/>
  <c r="AF24" i="5" a="1"/>
  <c r="AF24" i="5" s="1"/>
  <c r="AA33" i="5" a="1"/>
  <c r="AA33" i="5" s="1"/>
  <c r="AB33" i="5" a="1"/>
  <c r="AB33" i="5" s="1"/>
  <c r="AC33" i="5" a="1"/>
  <c r="AC33" i="5" s="1"/>
  <c r="AE33" i="5" a="1"/>
  <c r="AE33" i="5" s="1"/>
  <c r="AF33" i="5" a="1"/>
  <c r="AF33" i="5" s="1"/>
  <c r="AA42" i="5" a="1"/>
  <c r="AA42" i="5" s="1"/>
  <c r="AB42" i="5" a="1"/>
  <c r="AB42" i="5" s="1"/>
  <c r="AC42" i="5" a="1"/>
  <c r="AC42" i="5" s="1"/>
  <c r="AE42" i="5" a="1"/>
  <c r="AE42" i="5" s="1"/>
  <c r="AF42" i="5" a="1"/>
  <c r="AF42" i="5" s="1"/>
  <c r="AA51" i="5" a="1"/>
  <c r="AA51" i="5" s="1"/>
  <c r="AB51" i="5" a="1"/>
  <c r="AB51" i="5" s="1"/>
  <c r="AC51" i="5" a="1"/>
  <c r="AC51" i="5" s="1"/>
  <c r="AE51" i="5" a="1"/>
  <c r="AE51" i="5" s="1"/>
  <c r="AF51" i="5" a="1"/>
  <c r="AF51" i="5" s="1"/>
  <c r="AA60" i="5" a="1"/>
  <c r="AA60" i="5" s="1"/>
  <c r="AB60" i="5" a="1"/>
  <c r="AB60" i="5" s="1"/>
  <c r="AC60" i="5" a="1"/>
  <c r="AC60" i="5" s="1"/>
  <c r="AE60" i="5" a="1"/>
  <c r="AE60" i="5" s="1"/>
  <c r="AF60" i="5" a="1"/>
  <c r="AF60" i="5" s="1"/>
  <c r="AA69" i="5" a="1"/>
  <c r="AA69" i="5" s="1"/>
  <c r="AB69" i="5" a="1"/>
  <c r="AB69" i="5" s="1"/>
  <c r="AC69" i="5" a="1"/>
  <c r="AC69" i="5" s="1"/>
  <c r="AE69" i="5" a="1"/>
  <c r="AE69" i="5" s="1"/>
  <c r="AF69" i="5" a="1"/>
  <c r="AF69" i="5" s="1"/>
  <c r="AA78" i="5" a="1"/>
  <c r="AA78" i="5" s="1"/>
  <c r="AB78" i="5" a="1"/>
  <c r="AB78" i="5" s="1"/>
  <c r="AC78" i="5" a="1"/>
  <c r="AC78" i="5" s="1"/>
  <c r="AE78" i="5" a="1"/>
  <c r="AE78" i="5" s="1"/>
  <c r="AF78" i="5" a="1"/>
  <c r="AF78" i="5" s="1"/>
  <c r="AA87" i="5" a="1"/>
  <c r="AA87" i="5" s="1"/>
  <c r="AB87" i="5" a="1"/>
  <c r="AB87" i="5" s="1"/>
  <c r="AC87" i="5" a="1"/>
  <c r="AC87" i="5" s="1"/>
  <c r="AE87" i="5" a="1"/>
  <c r="AE87" i="5" s="1"/>
  <c r="AF87" i="5" a="1"/>
  <c r="AF87" i="5" s="1"/>
  <c r="AA96" i="5" a="1"/>
  <c r="AA96" i="5" s="1"/>
  <c r="AB96" i="5" a="1"/>
  <c r="AB96" i="5" s="1"/>
  <c r="AC96" i="5" a="1"/>
  <c r="AC96" i="5" s="1"/>
  <c r="AE96" i="5" a="1"/>
  <c r="AE96" i="5" s="1"/>
  <c r="AF96" i="5" a="1"/>
  <c r="AF96" i="5" s="1"/>
  <c r="AA105" i="5" a="1"/>
  <c r="AA105" i="5" s="1"/>
  <c r="AB105" i="5" a="1"/>
  <c r="AB105" i="5" s="1"/>
  <c r="AC105" i="5" a="1"/>
  <c r="AC105" i="5" s="1"/>
  <c r="AE105" i="5" a="1"/>
  <c r="AE105" i="5" s="1"/>
  <c r="AF105" i="5" a="1"/>
  <c r="AF105" i="5" s="1"/>
  <c r="AA114" i="5" a="1"/>
  <c r="AA114" i="5" s="1"/>
  <c r="AB114" i="5" a="1"/>
  <c r="AB114" i="5" s="1"/>
  <c r="AC114" i="5" a="1"/>
  <c r="AC114" i="5" s="1"/>
  <c r="AE114" i="5" a="1"/>
  <c r="AE114" i="5" s="1"/>
  <c r="AF114" i="5" a="1"/>
  <c r="AF114" i="5" s="1"/>
  <c r="AA123" i="5" a="1"/>
  <c r="AA123" i="5" s="1"/>
  <c r="AB123" i="5" a="1"/>
  <c r="AB123" i="5" s="1"/>
  <c r="AC123" i="5" a="1"/>
  <c r="AC123" i="5" s="1"/>
  <c r="AE123" i="5" a="1"/>
  <c r="AE123" i="5" s="1"/>
  <c r="AF123" i="5" a="1"/>
  <c r="AF123" i="5" s="1"/>
  <c r="AA132" i="5" a="1"/>
  <c r="AA132" i="5" s="1"/>
  <c r="AB132" i="5" a="1"/>
  <c r="AB132" i="5" s="1"/>
  <c r="AC132" i="5" a="1"/>
  <c r="AC132" i="5" s="1"/>
  <c r="AE132" i="5" a="1"/>
  <c r="AE132" i="5" s="1"/>
  <c r="AF132" i="5" a="1"/>
  <c r="AF132" i="5" s="1"/>
  <c r="AA141" i="5" a="1"/>
  <c r="AA141" i="5" s="1"/>
  <c r="AB141" i="5" a="1"/>
  <c r="AB141" i="5" s="1"/>
  <c r="AC141" i="5" a="1"/>
  <c r="AC141" i="5" s="1"/>
  <c r="AE141" i="5" a="1"/>
  <c r="AE141" i="5" s="1"/>
  <c r="AF141" i="5" a="1"/>
  <c r="AF141" i="5" s="1"/>
  <c r="AA150" i="5" a="1"/>
  <c r="AA150" i="5" s="1"/>
  <c r="AB150" i="5" a="1"/>
  <c r="AB150" i="5" s="1"/>
  <c r="AC150" i="5" a="1"/>
  <c r="AC150" i="5" s="1"/>
  <c r="AE150" i="5" a="1"/>
  <c r="AE150" i="5" s="1"/>
  <c r="AF150" i="5" a="1"/>
  <c r="AF150" i="5" s="1"/>
  <c r="AA159" i="5" a="1"/>
  <c r="AA159" i="5" s="1"/>
  <c r="AB159" i="5" a="1"/>
  <c r="AB159" i="5" s="1"/>
  <c r="AC159" i="5" a="1"/>
  <c r="AC159" i="5" s="1"/>
  <c r="AE159" i="5" a="1"/>
  <c r="AE159" i="5" s="1"/>
  <c r="AF159" i="5" a="1"/>
  <c r="AF159" i="5" s="1"/>
  <c r="AA168" i="5" a="1"/>
  <c r="AA168" i="5" s="1"/>
  <c r="AB168" i="5" a="1"/>
  <c r="AB168" i="5" s="1"/>
  <c r="AC168" i="5" a="1"/>
  <c r="AC168" i="5" s="1"/>
  <c r="AE168" i="5" a="1"/>
  <c r="AE168" i="5" s="1"/>
  <c r="AF168" i="5" a="1"/>
  <c r="AF168" i="5" s="1"/>
  <c r="AA177" i="5" a="1"/>
  <c r="AA177" i="5" s="1"/>
  <c r="AB177" i="5" a="1"/>
  <c r="AB177" i="5" s="1"/>
  <c r="AC177" i="5" a="1"/>
  <c r="AC177" i="5" s="1"/>
  <c r="AE177" i="5" a="1"/>
  <c r="AE177" i="5" s="1"/>
  <c r="AF177" i="5" a="1"/>
  <c r="AF177" i="5" s="1"/>
  <c r="AA186" i="5" a="1"/>
  <c r="AA186" i="5" s="1"/>
  <c r="AB186" i="5" a="1"/>
  <c r="AB186" i="5" s="1"/>
  <c r="AC186" i="5" a="1"/>
  <c r="AC186" i="5" s="1"/>
  <c r="AE186" i="5" a="1"/>
  <c r="AE186" i="5" s="1"/>
  <c r="AF186" i="5" a="1"/>
  <c r="AF186" i="5" s="1"/>
  <c r="AA195" i="5" a="1"/>
  <c r="AA195" i="5" s="1"/>
  <c r="AB195" i="5" a="1"/>
  <c r="AB195" i="5" s="1"/>
  <c r="AC195" i="5" a="1"/>
  <c r="AC195" i="5" s="1"/>
  <c r="AE195" i="5" a="1"/>
  <c r="AE195" i="5" s="1"/>
  <c r="AF195" i="5" a="1"/>
  <c r="AF195" i="5" s="1"/>
  <c r="AA204" i="5" a="1"/>
  <c r="AA204" i="5" s="1"/>
  <c r="AB204" i="5" a="1"/>
  <c r="AB204" i="5" s="1"/>
  <c r="AC204" i="5" a="1"/>
  <c r="AC204" i="5" s="1"/>
  <c r="AE204" i="5" a="1"/>
  <c r="AE204" i="5" s="1"/>
  <c r="AF204" i="5" a="1"/>
  <c r="AF204" i="5" s="1"/>
  <c r="AA213" i="5" a="1"/>
  <c r="AA213" i="5" s="1"/>
  <c r="AB213" i="5" a="1"/>
  <c r="AB213" i="5" s="1"/>
  <c r="AC213" i="5" a="1"/>
  <c r="AC213" i="5" s="1"/>
  <c r="AE213" i="5" a="1"/>
  <c r="AE213" i="5" s="1"/>
  <c r="AF213" i="5" a="1"/>
  <c r="AF213" i="5" s="1"/>
  <c r="AA222" i="5" a="1"/>
  <c r="AA222" i="5" s="1"/>
  <c r="AB222" i="5" a="1"/>
  <c r="AB222" i="5" s="1"/>
  <c r="AC222" i="5" a="1"/>
  <c r="AC222" i="5" s="1"/>
  <c r="AE222" i="5" a="1"/>
  <c r="AE222" i="5" s="1"/>
  <c r="AF222" i="5" a="1"/>
  <c r="AF222" i="5" s="1"/>
  <c r="AA231" i="5" a="1"/>
  <c r="AA231" i="5" s="1"/>
  <c r="AB231" i="5" a="1"/>
  <c r="AB231" i="5" s="1"/>
  <c r="AC231" i="5" a="1"/>
  <c r="AC231" i="5" s="1"/>
  <c r="AE231" i="5" a="1"/>
  <c r="AE231" i="5" s="1"/>
  <c r="AF231" i="5" a="1"/>
  <c r="AF231" i="5" s="1"/>
  <c r="AA240" i="5" a="1"/>
  <c r="AA240" i="5" s="1"/>
  <c r="AB240" i="5" a="1"/>
  <c r="AB240" i="5" s="1"/>
  <c r="AC240" i="5" a="1"/>
  <c r="AC240" i="5" s="1"/>
  <c r="AE240" i="5" a="1"/>
  <c r="AE240" i="5" s="1"/>
  <c r="AF240" i="5" a="1"/>
  <c r="AF240" i="5" s="1"/>
  <c r="AA249" i="5" a="1"/>
  <c r="AA249" i="5" s="1"/>
  <c r="AB249" i="5" a="1"/>
  <c r="AB249" i="5" s="1"/>
  <c r="AC249" i="5" a="1"/>
  <c r="AC249" i="5" s="1"/>
  <c r="AE249" i="5" a="1"/>
  <c r="AE249" i="5" s="1"/>
  <c r="AF249" i="5" a="1"/>
  <c r="AF249" i="5" s="1"/>
  <c r="AA258" i="5" a="1"/>
  <c r="AA258" i="5" s="1"/>
  <c r="AB258" i="5" a="1"/>
  <c r="AB258" i="5" s="1"/>
  <c r="AC258" i="5" a="1"/>
  <c r="AC258" i="5" s="1"/>
  <c r="AE258" i="5" a="1"/>
  <c r="AE258" i="5" s="1"/>
  <c r="AF258" i="5" a="1"/>
  <c r="AF258" i="5" s="1"/>
  <c r="AA267" i="5" a="1"/>
  <c r="AA267" i="5" s="1"/>
  <c r="AB267" i="5" a="1"/>
  <c r="AB267" i="5" s="1"/>
  <c r="AC267" i="5" a="1"/>
  <c r="AC267" i="5" s="1"/>
  <c r="AE267" i="5" a="1"/>
  <c r="AE267" i="5" s="1"/>
  <c r="AF267" i="5" a="1"/>
  <c r="AF267" i="5" s="1"/>
  <c r="AA276" i="5" a="1"/>
  <c r="AA276" i="5" s="1"/>
  <c r="AB276" i="5" a="1"/>
  <c r="AB276" i="5" s="1"/>
  <c r="AC276" i="5" a="1"/>
  <c r="AC276" i="5" s="1"/>
  <c r="AE276" i="5" a="1"/>
  <c r="AE276" i="5" s="1"/>
  <c r="AF276" i="5" a="1"/>
  <c r="AF276" i="5" s="1"/>
  <c r="AA7" i="5" a="1"/>
  <c r="AA7" i="5" s="1"/>
  <c r="AB7" i="5" a="1"/>
  <c r="AB7" i="5" s="1"/>
  <c r="AC7" i="5" a="1"/>
  <c r="AC7" i="5" s="1"/>
  <c r="AE7" i="5" a="1"/>
  <c r="AE7" i="5" s="1"/>
  <c r="AF7" i="5" a="1"/>
  <c r="AF7" i="5" s="1"/>
  <c r="AA16" i="5" a="1"/>
  <c r="AA16" i="5" s="1"/>
  <c r="AB16" i="5" a="1"/>
  <c r="AB16" i="5" s="1"/>
  <c r="AC16" i="5" a="1"/>
  <c r="AC16" i="5" s="1"/>
  <c r="AE16" i="5" a="1"/>
  <c r="AE16" i="5" s="1"/>
  <c r="AF16" i="5" a="1"/>
  <c r="AF16" i="5" s="1"/>
  <c r="AA25" i="5" a="1"/>
  <c r="AA25" i="5" s="1"/>
  <c r="AB25" i="5" a="1"/>
  <c r="AB25" i="5" s="1"/>
  <c r="AC25" i="5" a="1"/>
  <c r="AC25" i="5" s="1"/>
  <c r="AE25" i="5" a="1"/>
  <c r="AE25" i="5" s="1"/>
  <c r="AF25" i="5" a="1"/>
  <c r="AF25" i="5" s="1"/>
  <c r="AA34" i="5" a="1"/>
  <c r="AA34" i="5" s="1"/>
  <c r="AB34" i="5" a="1"/>
  <c r="AB34" i="5" s="1"/>
  <c r="AC34" i="5" a="1"/>
  <c r="AC34" i="5" s="1"/>
  <c r="AE34" i="5" a="1"/>
  <c r="AE34" i="5" s="1"/>
  <c r="AF34" i="5" a="1"/>
  <c r="AF34" i="5" s="1"/>
  <c r="AA43" i="5" a="1"/>
  <c r="AA43" i="5" s="1"/>
  <c r="AB43" i="5" a="1"/>
  <c r="AB43" i="5" s="1"/>
  <c r="AC43" i="5" a="1"/>
  <c r="AC43" i="5" s="1"/>
  <c r="AE43" i="5" a="1"/>
  <c r="AE43" i="5" s="1"/>
  <c r="AF43" i="5" a="1"/>
  <c r="AF43" i="5" s="1"/>
  <c r="AA52" i="5" a="1"/>
  <c r="AA52" i="5" s="1"/>
  <c r="AB52" i="5" a="1"/>
  <c r="AB52" i="5" s="1"/>
  <c r="AC52" i="5" a="1"/>
  <c r="AC52" i="5" s="1"/>
  <c r="AE52" i="5" a="1"/>
  <c r="AE52" i="5" s="1"/>
  <c r="AF52" i="5" a="1"/>
  <c r="AF52" i="5" s="1"/>
  <c r="AA61" i="5" a="1"/>
  <c r="AA61" i="5" s="1"/>
  <c r="AB61" i="5" a="1"/>
  <c r="AB61" i="5" s="1"/>
  <c r="AC61" i="5" a="1"/>
  <c r="AC61" i="5" s="1"/>
  <c r="AE61" i="5" a="1"/>
  <c r="AE61" i="5" s="1"/>
  <c r="AF61" i="5" a="1"/>
  <c r="AF61" i="5" s="1"/>
  <c r="AA70" i="5" a="1"/>
  <c r="AA70" i="5" s="1"/>
  <c r="AB70" i="5" a="1"/>
  <c r="AB70" i="5" s="1"/>
  <c r="AC70" i="5" a="1"/>
  <c r="AC70" i="5" s="1"/>
  <c r="AE70" i="5" a="1"/>
  <c r="AE70" i="5" s="1"/>
  <c r="AF70" i="5" a="1"/>
  <c r="AF70" i="5" s="1"/>
  <c r="AA79" i="5" a="1"/>
  <c r="AA79" i="5" s="1"/>
  <c r="AB79" i="5" a="1"/>
  <c r="AB79" i="5" s="1"/>
  <c r="AC79" i="5" a="1"/>
  <c r="AC79" i="5" s="1"/>
  <c r="AE79" i="5" a="1"/>
  <c r="AE79" i="5" s="1"/>
  <c r="AF79" i="5" a="1"/>
  <c r="AF79" i="5" s="1"/>
  <c r="AA88" i="5" a="1"/>
  <c r="AA88" i="5" s="1"/>
  <c r="AB88" i="5" a="1"/>
  <c r="AB88" i="5" s="1"/>
  <c r="AC88" i="5" a="1"/>
  <c r="AC88" i="5" s="1"/>
  <c r="AE88" i="5" a="1"/>
  <c r="AE88" i="5" s="1"/>
  <c r="AF88" i="5" a="1"/>
  <c r="AF88" i="5" s="1"/>
  <c r="AA97" i="5" a="1"/>
  <c r="AA97" i="5" s="1"/>
  <c r="AB97" i="5" a="1"/>
  <c r="AB97" i="5" s="1"/>
  <c r="AC97" i="5" a="1"/>
  <c r="AC97" i="5" s="1"/>
  <c r="AE97" i="5" a="1"/>
  <c r="AE97" i="5" s="1"/>
  <c r="AF97" i="5" a="1"/>
  <c r="AF97" i="5" s="1"/>
  <c r="AA106" i="5" a="1"/>
  <c r="AA106" i="5" s="1"/>
  <c r="AB106" i="5" a="1"/>
  <c r="AB106" i="5" s="1"/>
  <c r="AC106" i="5" a="1"/>
  <c r="AC106" i="5" s="1"/>
  <c r="AE106" i="5" a="1"/>
  <c r="AE106" i="5" s="1"/>
  <c r="AF106" i="5" a="1"/>
  <c r="AF106" i="5" s="1"/>
  <c r="AA115" i="5" a="1"/>
  <c r="AA115" i="5" s="1"/>
  <c r="AB115" i="5" a="1"/>
  <c r="AB115" i="5" s="1"/>
  <c r="AC115" i="5" a="1"/>
  <c r="AC115" i="5" s="1"/>
  <c r="AE115" i="5" a="1"/>
  <c r="AE115" i="5" s="1"/>
  <c r="AF115" i="5" a="1"/>
  <c r="AF115" i="5" s="1"/>
  <c r="AA124" i="5" a="1"/>
  <c r="AA124" i="5" s="1"/>
  <c r="AB124" i="5" a="1"/>
  <c r="AB124" i="5" s="1"/>
  <c r="AC124" i="5" a="1"/>
  <c r="AC124" i="5" s="1"/>
  <c r="AE124" i="5" a="1"/>
  <c r="AE124" i="5" s="1"/>
  <c r="AF124" i="5" a="1"/>
  <c r="AF124" i="5" s="1"/>
  <c r="AA133" i="5" a="1"/>
  <c r="AA133" i="5" s="1"/>
  <c r="AB133" i="5" a="1"/>
  <c r="AB133" i="5" s="1"/>
  <c r="AC133" i="5" a="1"/>
  <c r="AC133" i="5" s="1"/>
  <c r="AE133" i="5" a="1"/>
  <c r="AE133" i="5" s="1"/>
  <c r="AF133" i="5" a="1"/>
  <c r="AF133" i="5" s="1"/>
  <c r="AA142" i="5" a="1"/>
  <c r="AA142" i="5" s="1"/>
  <c r="AB142" i="5" a="1"/>
  <c r="AB142" i="5" s="1"/>
  <c r="AC142" i="5" a="1"/>
  <c r="AC142" i="5" s="1"/>
  <c r="AE142" i="5" a="1"/>
  <c r="AE142" i="5" s="1"/>
  <c r="AF142" i="5" a="1"/>
  <c r="AF142" i="5" s="1"/>
  <c r="AA151" i="5" a="1"/>
  <c r="AA151" i="5" s="1"/>
  <c r="AB151" i="5" a="1"/>
  <c r="AB151" i="5" s="1"/>
  <c r="AC151" i="5" a="1"/>
  <c r="AC151" i="5" s="1"/>
  <c r="AE151" i="5" a="1"/>
  <c r="AE151" i="5" s="1"/>
  <c r="AF151" i="5" a="1"/>
  <c r="AF151" i="5" s="1"/>
  <c r="AA160" i="5" a="1"/>
  <c r="AA160" i="5" s="1"/>
  <c r="AB160" i="5" a="1"/>
  <c r="AB160" i="5" s="1"/>
  <c r="AC160" i="5" a="1"/>
  <c r="AC160" i="5" s="1"/>
  <c r="AE160" i="5" a="1"/>
  <c r="AE160" i="5" s="1"/>
  <c r="AF160" i="5" a="1"/>
  <c r="AF160" i="5" s="1"/>
  <c r="AA169" i="5" a="1"/>
  <c r="AA169" i="5" s="1"/>
  <c r="AB169" i="5" a="1"/>
  <c r="AB169" i="5" s="1"/>
  <c r="AC169" i="5" a="1"/>
  <c r="AC169" i="5" s="1"/>
  <c r="AE169" i="5" a="1"/>
  <c r="AE169" i="5" s="1"/>
  <c r="AF169" i="5" a="1"/>
  <c r="AF169" i="5" s="1"/>
  <c r="AA178" i="5" a="1"/>
  <c r="AA178" i="5" s="1"/>
  <c r="AB178" i="5" a="1"/>
  <c r="AB178" i="5" s="1"/>
  <c r="AC178" i="5" a="1"/>
  <c r="AC178" i="5" s="1"/>
  <c r="AE178" i="5" a="1"/>
  <c r="AE178" i="5" s="1"/>
  <c r="AF178" i="5" a="1"/>
  <c r="AF178" i="5" s="1"/>
  <c r="AA187" i="5" a="1"/>
  <c r="AA187" i="5" s="1"/>
  <c r="AB187" i="5" a="1"/>
  <c r="AB187" i="5" s="1"/>
  <c r="AC187" i="5" a="1"/>
  <c r="AC187" i="5" s="1"/>
  <c r="AE187" i="5" a="1"/>
  <c r="AE187" i="5" s="1"/>
  <c r="AF187" i="5" a="1"/>
  <c r="AF187" i="5" s="1"/>
  <c r="AA196" i="5" a="1"/>
  <c r="AA196" i="5" s="1"/>
  <c r="AB196" i="5" a="1"/>
  <c r="AB196" i="5" s="1"/>
  <c r="AC196" i="5" a="1"/>
  <c r="AC196" i="5" s="1"/>
  <c r="AE196" i="5" a="1"/>
  <c r="AE196" i="5" s="1"/>
  <c r="AF196" i="5" a="1"/>
  <c r="AF196" i="5" s="1"/>
  <c r="AA205" i="5" a="1"/>
  <c r="AA205" i="5" s="1"/>
  <c r="AB205" i="5" a="1"/>
  <c r="AB205" i="5" s="1"/>
  <c r="AC205" i="5" a="1"/>
  <c r="AC205" i="5" s="1"/>
  <c r="AE205" i="5" a="1"/>
  <c r="AE205" i="5" s="1"/>
  <c r="AF205" i="5" a="1"/>
  <c r="AF205" i="5" s="1"/>
  <c r="AA214" i="5" a="1"/>
  <c r="AA214" i="5" s="1"/>
  <c r="AB214" i="5" a="1"/>
  <c r="AB214" i="5" s="1"/>
  <c r="AC214" i="5" a="1"/>
  <c r="AC214" i="5" s="1"/>
  <c r="AE214" i="5" a="1"/>
  <c r="AE214" i="5" s="1"/>
  <c r="AF214" i="5" a="1"/>
  <c r="AF214" i="5" s="1"/>
  <c r="AA223" i="5" a="1"/>
  <c r="AA223" i="5" s="1"/>
  <c r="AB223" i="5" a="1"/>
  <c r="AB223" i="5" s="1"/>
  <c r="AC223" i="5" a="1"/>
  <c r="AC223" i="5" s="1"/>
  <c r="AE223" i="5" a="1"/>
  <c r="AE223" i="5" s="1"/>
  <c r="AF223" i="5" a="1"/>
  <c r="AF223" i="5" s="1"/>
  <c r="AA232" i="5" a="1"/>
  <c r="AA232" i="5" s="1"/>
  <c r="AB232" i="5" a="1"/>
  <c r="AB232" i="5" s="1"/>
  <c r="AC232" i="5" a="1"/>
  <c r="AC232" i="5" s="1"/>
  <c r="AE232" i="5" a="1"/>
  <c r="AE232" i="5" s="1"/>
  <c r="AF232" i="5" a="1"/>
  <c r="AF232" i="5" s="1"/>
  <c r="AA241" i="5" a="1"/>
  <c r="AA241" i="5" s="1"/>
  <c r="AB241" i="5" a="1"/>
  <c r="AB241" i="5" s="1"/>
  <c r="AC241" i="5" a="1"/>
  <c r="AC241" i="5" s="1"/>
  <c r="AE241" i="5" a="1"/>
  <c r="AE241" i="5" s="1"/>
  <c r="AF241" i="5" a="1"/>
  <c r="AF241" i="5" s="1"/>
  <c r="AA250" i="5" a="1"/>
  <c r="AA250" i="5" s="1"/>
  <c r="AB250" i="5" a="1"/>
  <c r="AB250" i="5" s="1"/>
  <c r="AC250" i="5" a="1"/>
  <c r="AC250" i="5" s="1"/>
  <c r="AE250" i="5" a="1"/>
  <c r="AE250" i="5" s="1"/>
  <c r="AF250" i="5" a="1"/>
  <c r="AF250" i="5" s="1"/>
  <c r="AA259" i="5" a="1"/>
  <c r="AA259" i="5" s="1"/>
  <c r="AB259" i="5" a="1"/>
  <c r="AB259" i="5" s="1"/>
  <c r="AC259" i="5" a="1"/>
  <c r="AC259" i="5" s="1"/>
  <c r="AE259" i="5" a="1"/>
  <c r="AE259" i="5" s="1"/>
  <c r="AF259" i="5" a="1"/>
  <c r="AF259" i="5" s="1"/>
  <c r="AA268" i="5" a="1"/>
  <c r="AA268" i="5" s="1"/>
  <c r="AB268" i="5" a="1"/>
  <c r="AB268" i="5" s="1"/>
  <c r="AC268" i="5" a="1"/>
  <c r="AC268" i="5" s="1"/>
  <c r="AE268" i="5" a="1"/>
  <c r="AE268" i="5" s="1"/>
  <c r="AF268" i="5" a="1"/>
  <c r="AF268" i="5" s="1"/>
  <c r="AA277" i="5" a="1"/>
  <c r="AA277" i="5" s="1"/>
  <c r="AB277" i="5" a="1"/>
  <c r="AB277" i="5" s="1"/>
  <c r="AC277" i="5" a="1"/>
  <c r="AC277" i="5" s="1"/>
  <c r="AE277" i="5" a="1"/>
  <c r="AE277" i="5" s="1"/>
  <c r="AF277" i="5" a="1"/>
  <c r="AF277" i="5" s="1"/>
  <c r="AA8" i="5" a="1"/>
  <c r="AA8" i="5" s="1"/>
  <c r="AB8" i="5" a="1"/>
  <c r="AB8" i="5" s="1"/>
  <c r="AC8" i="5" a="1"/>
  <c r="AC8" i="5" s="1"/>
  <c r="AE8" i="5" a="1"/>
  <c r="AE8" i="5" s="1"/>
  <c r="AF8" i="5" a="1"/>
  <c r="AF8" i="5" s="1"/>
  <c r="AA17" i="5" a="1"/>
  <c r="AA17" i="5" s="1"/>
  <c r="AB17" i="5" a="1"/>
  <c r="AB17" i="5" s="1"/>
  <c r="AC17" i="5" a="1"/>
  <c r="AC17" i="5" s="1"/>
  <c r="AE17" i="5" a="1"/>
  <c r="AE17" i="5" s="1"/>
  <c r="AF17" i="5" a="1"/>
  <c r="AF17" i="5" s="1"/>
  <c r="AA26" i="5" a="1"/>
  <c r="AA26" i="5" s="1"/>
  <c r="AB26" i="5" a="1"/>
  <c r="AB26" i="5" s="1"/>
  <c r="AC26" i="5" a="1"/>
  <c r="AC26" i="5" s="1"/>
  <c r="AE26" i="5" a="1"/>
  <c r="AE26" i="5" s="1"/>
  <c r="AF26" i="5" a="1"/>
  <c r="AF26" i="5" s="1"/>
  <c r="AA35" i="5" a="1"/>
  <c r="AA35" i="5" s="1"/>
  <c r="AB35" i="5" a="1"/>
  <c r="AB35" i="5" s="1"/>
  <c r="AC35" i="5" a="1"/>
  <c r="AC35" i="5" s="1"/>
  <c r="AE35" i="5" a="1"/>
  <c r="AE35" i="5" s="1"/>
  <c r="AF35" i="5" a="1"/>
  <c r="AF35" i="5" s="1"/>
  <c r="AA44" i="5" a="1"/>
  <c r="AA44" i="5" s="1"/>
  <c r="AB44" i="5" a="1"/>
  <c r="AB44" i="5" s="1"/>
  <c r="AC44" i="5" a="1"/>
  <c r="AC44" i="5" s="1"/>
  <c r="AE44" i="5" a="1"/>
  <c r="AE44" i="5" s="1"/>
  <c r="AF44" i="5" a="1"/>
  <c r="AF44" i="5" s="1"/>
  <c r="AA53" i="5" a="1"/>
  <c r="AA53" i="5" s="1"/>
  <c r="AB53" i="5" a="1"/>
  <c r="AB53" i="5" s="1"/>
  <c r="AC53" i="5" a="1"/>
  <c r="AC53" i="5" s="1"/>
  <c r="AE53" i="5" a="1"/>
  <c r="AE53" i="5" s="1"/>
  <c r="AF53" i="5" a="1"/>
  <c r="AF53" i="5" s="1"/>
  <c r="AA62" i="5" a="1"/>
  <c r="AA62" i="5" s="1"/>
  <c r="AB62" i="5" a="1"/>
  <c r="AB62" i="5" s="1"/>
  <c r="AC62" i="5" a="1"/>
  <c r="AC62" i="5" s="1"/>
  <c r="AE62" i="5" a="1"/>
  <c r="AE62" i="5" s="1"/>
  <c r="AF62" i="5" a="1"/>
  <c r="AF62" i="5" s="1"/>
  <c r="AA71" i="5" a="1"/>
  <c r="AA71" i="5" s="1"/>
  <c r="AB71" i="5" a="1"/>
  <c r="AB71" i="5" s="1"/>
  <c r="AC71" i="5" a="1"/>
  <c r="AC71" i="5" s="1"/>
  <c r="AE71" i="5" a="1"/>
  <c r="AE71" i="5" s="1"/>
  <c r="AF71" i="5" a="1"/>
  <c r="AF71" i="5" s="1"/>
  <c r="AA80" i="5" a="1"/>
  <c r="AA80" i="5" s="1"/>
  <c r="AB80" i="5" a="1"/>
  <c r="AB80" i="5" s="1"/>
  <c r="AC80" i="5" a="1"/>
  <c r="AC80" i="5" s="1"/>
  <c r="AE80" i="5" a="1"/>
  <c r="AE80" i="5" s="1"/>
  <c r="AF80" i="5" a="1"/>
  <c r="AF80" i="5" s="1"/>
  <c r="AA89" i="5" a="1"/>
  <c r="AA89" i="5" s="1"/>
  <c r="AB89" i="5" a="1"/>
  <c r="AB89" i="5" s="1"/>
  <c r="AC89" i="5" a="1"/>
  <c r="AC89" i="5" s="1"/>
  <c r="AE89" i="5" a="1"/>
  <c r="AE89" i="5" s="1"/>
  <c r="AF89" i="5" a="1"/>
  <c r="AF89" i="5" s="1"/>
  <c r="AA98" i="5" a="1"/>
  <c r="AA98" i="5" s="1"/>
  <c r="AB98" i="5" a="1"/>
  <c r="AB98" i="5" s="1"/>
  <c r="AC98" i="5" a="1"/>
  <c r="AC98" i="5" s="1"/>
  <c r="AE98" i="5" a="1"/>
  <c r="AE98" i="5" s="1"/>
  <c r="AF98" i="5" a="1"/>
  <c r="AF98" i="5" s="1"/>
  <c r="AA107" i="5" a="1"/>
  <c r="AA107" i="5" s="1"/>
  <c r="AB107" i="5" a="1"/>
  <c r="AB107" i="5" s="1"/>
  <c r="AC107" i="5" a="1"/>
  <c r="AC107" i="5" s="1"/>
  <c r="AE107" i="5" a="1"/>
  <c r="AE107" i="5" s="1"/>
  <c r="AF107" i="5" a="1"/>
  <c r="AF107" i="5" s="1"/>
  <c r="AA116" i="5" a="1"/>
  <c r="AA116" i="5" s="1"/>
  <c r="AB116" i="5" a="1"/>
  <c r="AB116" i="5" s="1"/>
  <c r="AC116" i="5" a="1"/>
  <c r="AC116" i="5" s="1"/>
  <c r="AE116" i="5" a="1"/>
  <c r="AE116" i="5" s="1"/>
  <c r="AF116" i="5" a="1"/>
  <c r="AF116" i="5" s="1"/>
  <c r="AA125" i="5" a="1"/>
  <c r="AA125" i="5" s="1"/>
  <c r="AB125" i="5" a="1"/>
  <c r="AB125" i="5" s="1"/>
  <c r="AC125" i="5" a="1"/>
  <c r="AC125" i="5" s="1"/>
  <c r="AE125" i="5" a="1"/>
  <c r="AE125" i="5" s="1"/>
  <c r="AF125" i="5" a="1"/>
  <c r="AF125" i="5" s="1"/>
  <c r="AA134" i="5" a="1"/>
  <c r="AA134" i="5" s="1"/>
  <c r="AB134" i="5" a="1"/>
  <c r="AB134" i="5" s="1"/>
  <c r="AC134" i="5" a="1"/>
  <c r="AC134" i="5" s="1"/>
  <c r="AE134" i="5" a="1"/>
  <c r="AE134" i="5" s="1"/>
  <c r="AF134" i="5" a="1"/>
  <c r="AF134" i="5" s="1"/>
  <c r="AA143" i="5" a="1"/>
  <c r="AA143" i="5" s="1"/>
  <c r="AB143" i="5" a="1"/>
  <c r="AB143" i="5" s="1"/>
  <c r="AC143" i="5" a="1"/>
  <c r="AC143" i="5" s="1"/>
  <c r="AE143" i="5" a="1"/>
  <c r="AE143" i="5" s="1"/>
  <c r="AF143" i="5" a="1"/>
  <c r="AF143" i="5" s="1"/>
  <c r="AA152" i="5" a="1"/>
  <c r="AA152" i="5" s="1"/>
  <c r="AB152" i="5" a="1"/>
  <c r="AB152" i="5" s="1"/>
  <c r="AC152" i="5" a="1"/>
  <c r="AC152" i="5" s="1"/>
  <c r="AE152" i="5" a="1"/>
  <c r="AE152" i="5" s="1"/>
  <c r="AF152" i="5" a="1"/>
  <c r="AF152" i="5" s="1"/>
  <c r="AA161" i="5" a="1"/>
  <c r="AA161" i="5" s="1"/>
  <c r="AB161" i="5" a="1"/>
  <c r="AB161" i="5" s="1"/>
  <c r="AC161" i="5" a="1"/>
  <c r="AC161" i="5" s="1"/>
  <c r="AE161" i="5" a="1"/>
  <c r="AE161" i="5" s="1"/>
  <c r="AF161" i="5" a="1"/>
  <c r="AF161" i="5" s="1"/>
  <c r="AA170" i="5" a="1"/>
  <c r="AA170" i="5" s="1"/>
  <c r="AB170" i="5" a="1"/>
  <c r="AB170" i="5" s="1"/>
  <c r="AC170" i="5" a="1"/>
  <c r="AC170" i="5" s="1"/>
  <c r="AE170" i="5" a="1"/>
  <c r="AE170" i="5" s="1"/>
  <c r="AF170" i="5" a="1"/>
  <c r="AF170" i="5"/>
  <c r="AA179" i="5" a="1"/>
  <c r="AA179" i="5" s="1"/>
  <c r="AB179" i="5" a="1"/>
  <c r="AB179" i="5" s="1"/>
  <c r="AC179" i="5" a="1"/>
  <c r="AC179" i="5" s="1"/>
  <c r="AE179" i="5" a="1"/>
  <c r="AE179" i="5" s="1"/>
  <c r="AF179" i="5" a="1"/>
  <c r="AF179" i="5" s="1"/>
  <c r="AA188" i="5" a="1"/>
  <c r="AA188" i="5" s="1"/>
  <c r="AB188" i="5" a="1"/>
  <c r="AB188" i="5" s="1"/>
  <c r="AC188" i="5" a="1"/>
  <c r="AC188" i="5" s="1"/>
  <c r="AE188" i="5" a="1"/>
  <c r="AE188" i="5" s="1"/>
  <c r="AF188" i="5" a="1"/>
  <c r="AF188" i="5" s="1"/>
  <c r="AA197" i="5" a="1"/>
  <c r="AA197" i="5" s="1"/>
  <c r="AB197" i="5" a="1"/>
  <c r="AB197" i="5" s="1"/>
  <c r="AC197" i="5" a="1"/>
  <c r="AC197" i="5" s="1"/>
  <c r="AE197" i="5" a="1"/>
  <c r="AE197" i="5" s="1"/>
  <c r="AF197" i="5" a="1"/>
  <c r="AF197" i="5" s="1"/>
  <c r="AA206" i="5" a="1"/>
  <c r="AA206" i="5" s="1"/>
  <c r="AB206" i="5" a="1"/>
  <c r="AB206" i="5" s="1"/>
  <c r="AC206" i="5" a="1"/>
  <c r="AC206" i="5" s="1"/>
  <c r="AE206" i="5" a="1"/>
  <c r="AE206" i="5" s="1"/>
  <c r="AF206" i="5" a="1"/>
  <c r="AF206" i="5" s="1"/>
  <c r="AA215" i="5" a="1"/>
  <c r="AA215" i="5" s="1"/>
  <c r="AB215" i="5" a="1"/>
  <c r="AB215" i="5" s="1"/>
  <c r="AC215" i="5" a="1"/>
  <c r="AC215" i="5" s="1"/>
  <c r="AE215" i="5" a="1"/>
  <c r="AE215" i="5" s="1"/>
  <c r="AF215" i="5" a="1"/>
  <c r="AF215" i="5" s="1"/>
  <c r="AA224" i="5" a="1"/>
  <c r="AA224" i="5" s="1"/>
  <c r="AB224" i="5" a="1"/>
  <c r="AB224" i="5" s="1"/>
  <c r="AC224" i="5" a="1"/>
  <c r="AC224" i="5" s="1"/>
  <c r="AE224" i="5" a="1"/>
  <c r="AE224" i="5" s="1"/>
  <c r="AF224" i="5" a="1"/>
  <c r="AF224" i="5" s="1"/>
  <c r="AA233" i="5" a="1"/>
  <c r="AA233" i="5" s="1"/>
  <c r="AB233" i="5" a="1"/>
  <c r="AB233" i="5" s="1"/>
  <c r="AC233" i="5" a="1"/>
  <c r="AC233" i="5" s="1"/>
  <c r="AE233" i="5" a="1"/>
  <c r="AE233" i="5" s="1"/>
  <c r="AF233" i="5" a="1"/>
  <c r="AF233" i="5" s="1"/>
  <c r="AA242" i="5" a="1"/>
  <c r="AA242" i="5" s="1"/>
  <c r="AB242" i="5" a="1"/>
  <c r="AB242" i="5" s="1"/>
  <c r="AC242" i="5" a="1"/>
  <c r="AC242" i="5" s="1"/>
  <c r="AE242" i="5" a="1"/>
  <c r="AE242" i="5" s="1"/>
  <c r="AF242" i="5" a="1"/>
  <c r="AF242" i="5" s="1"/>
  <c r="AA251" i="5" a="1"/>
  <c r="AA251" i="5" s="1"/>
  <c r="AB251" i="5" a="1"/>
  <c r="AB251" i="5" s="1"/>
  <c r="AC251" i="5" a="1"/>
  <c r="AC251" i="5" s="1"/>
  <c r="AE251" i="5" a="1"/>
  <c r="AE251" i="5" s="1"/>
  <c r="AF251" i="5" a="1"/>
  <c r="AF251" i="5" s="1"/>
  <c r="AA260" i="5" a="1"/>
  <c r="AA260" i="5" s="1"/>
  <c r="AB260" i="5" a="1"/>
  <c r="AB260" i="5" s="1"/>
  <c r="AC260" i="5" a="1"/>
  <c r="AC260" i="5" s="1"/>
  <c r="AE260" i="5" a="1"/>
  <c r="AE260" i="5" s="1"/>
  <c r="AF260" i="5" a="1"/>
  <c r="AF260" i="5" s="1"/>
  <c r="AA269" i="5" a="1"/>
  <c r="AA269" i="5" s="1"/>
  <c r="AB269" i="5" a="1"/>
  <c r="AB269" i="5" s="1"/>
  <c r="AC269" i="5" a="1"/>
  <c r="AC269" i="5" s="1"/>
  <c r="AE269" i="5" a="1"/>
  <c r="AE269" i="5" s="1"/>
  <c r="AF269" i="5" a="1"/>
  <c r="AF269" i="5" s="1"/>
  <c r="AA278" i="5" a="1"/>
  <c r="AA278" i="5" s="1"/>
  <c r="AB278" i="5" a="1"/>
  <c r="AB278" i="5" s="1"/>
  <c r="AC278" i="5" a="1"/>
  <c r="AC278" i="5" s="1"/>
  <c r="AE278" i="5" a="1"/>
  <c r="AE278" i="5" s="1"/>
  <c r="AF278" i="5" a="1"/>
  <c r="AF278" i="5" s="1"/>
  <c r="AA9" i="5" a="1"/>
  <c r="AA9" i="5" s="1"/>
  <c r="AB9" i="5" a="1"/>
  <c r="AB9" i="5" s="1"/>
  <c r="AC9" i="5" a="1"/>
  <c r="AC9" i="5" s="1"/>
  <c r="AE9" i="5" a="1"/>
  <c r="AE9" i="5" s="1"/>
  <c r="AF9" i="5" a="1"/>
  <c r="AF9" i="5" s="1"/>
  <c r="AA18" i="5" a="1"/>
  <c r="AA18" i="5" s="1"/>
  <c r="AB18" i="5" a="1"/>
  <c r="AB18" i="5" s="1"/>
  <c r="AC18" i="5" a="1"/>
  <c r="AC18" i="5" s="1"/>
  <c r="AE18" i="5" a="1"/>
  <c r="AE18" i="5" s="1"/>
  <c r="AF18" i="5" a="1"/>
  <c r="AF18" i="5" s="1"/>
  <c r="AA27" i="5" a="1"/>
  <c r="AA27" i="5" s="1"/>
  <c r="AB27" i="5" a="1"/>
  <c r="AB27" i="5" s="1"/>
  <c r="AC27" i="5" a="1"/>
  <c r="AC27" i="5" s="1"/>
  <c r="AE27" i="5" a="1"/>
  <c r="AE27" i="5" s="1"/>
  <c r="AF27" i="5" a="1"/>
  <c r="AF27" i="5" s="1"/>
  <c r="AA36" i="5" a="1"/>
  <c r="AA36" i="5" s="1"/>
  <c r="AB36" i="5" a="1"/>
  <c r="AB36" i="5" s="1"/>
  <c r="AC36" i="5" a="1"/>
  <c r="AC36" i="5" s="1"/>
  <c r="AE36" i="5" a="1"/>
  <c r="AE36" i="5" s="1"/>
  <c r="AF36" i="5" a="1"/>
  <c r="AF36" i="5" s="1"/>
  <c r="AA45" i="5" a="1"/>
  <c r="AA45" i="5" s="1"/>
  <c r="AB45" i="5" a="1"/>
  <c r="AB45" i="5" s="1"/>
  <c r="AC45" i="5" a="1"/>
  <c r="AC45" i="5" s="1"/>
  <c r="AE45" i="5" a="1"/>
  <c r="AE45" i="5" s="1"/>
  <c r="AF45" i="5" a="1"/>
  <c r="AF45" i="5" s="1"/>
  <c r="AA54" i="5" a="1"/>
  <c r="AA54" i="5" s="1"/>
  <c r="AB54" i="5" a="1"/>
  <c r="AB54" i="5" s="1"/>
  <c r="AC54" i="5" a="1"/>
  <c r="AC54" i="5" s="1"/>
  <c r="AE54" i="5" a="1"/>
  <c r="AE54" i="5" s="1"/>
  <c r="AF54" i="5" a="1"/>
  <c r="AF54" i="5" s="1"/>
  <c r="AA63" i="5" a="1"/>
  <c r="AA63" i="5" s="1"/>
  <c r="AB63" i="5" a="1"/>
  <c r="AB63" i="5" s="1"/>
  <c r="AC63" i="5" a="1"/>
  <c r="AC63" i="5" s="1"/>
  <c r="AE63" i="5" a="1"/>
  <c r="AE63" i="5" s="1"/>
  <c r="AF63" i="5" a="1"/>
  <c r="AF63" i="5" s="1"/>
  <c r="AA72" i="5" a="1"/>
  <c r="AA72" i="5" s="1"/>
  <c r="AB72" i="5" a="1"/>
  <c r="AB72" i="5" s="1"/>
  <c r="AC72" i="5" a="1"/>
  <c r="AC72" i="5" s="1"/>
  <c r="AE72" i="5" a="1"/>
  <c r="AE72" i="5" s="1"/>
  <c r="AF72" i="5" a="1"/>
  <c r="AF72" i="5" s="1"/>
  <c r="AA81" i="5" a="1"/>
  <c r="AA81" i="5" s="1"/>
  <c r="AB81" i="5" a="1"/>
  <c r="AB81" i="5" s="1"/>
  <c r="AC81" i="5" a="1"/>
  <c r="AC81" i="5" s="1"/>
  <c r="AE81" i="5" a="1"/>
  <c r="AE81" i="5" s="1"/>
  <c r="AF81" i="5" a="1"/>
  <c r="AF81" i="5" s="1"/>
  <c r="AA90" i="5" a="1"/>
  <c r="AA90" i="5" s="1"/>
  <c r="AB90" i="5" a="1"/>
  <c r="AB90" i="5" s="1"/>
  <c r="AC90" i="5" a="1"/>
  <c r="AC90" i="5" s="1"/>
  <c r="AE90" i="5" a="1"/>
  <c r="AE90" i="5" s="1"/>
  <c r="AF90" i="5" a="1"/>
  <c r="AF90" i="5" s="1"/>
  <c r="AA99" i="5" a="1"/>
  <c r="AA99" i="5" s="1"/>
  <c r="AB99" i="5" a="1"/>
  <c r="AB99" i="5" s="1"/>
  <c r="AC99" i="5" a="1"/>
  <c r="AC99" i="5" s="1"/>
  <c r="AE99" i="5" a="1"/>
  <c r="AE99" i="5" s="1"/>
  <c r="AF99" i="5" a="1"/>
  <c r="AF99" i="5" s="1"/>
  <c r="AA108" i="5" a="1"/>
  <c r="AA108" i="5" s="1"/>
  <c r="AB108" i="5" a="1"/>
  <c r="AB108" i="5" s="1"/>
  <c r="AC108" i="5" a="1"/>
  <c r="AC108" i="5" s="1"/>
  <c r="AE108" i="5" a="1"/>
  <c r="AE108" i="5" s="1"/>
  <c r="AF108" i="5" a="1"/>
  <c r="AF108" i="5" s="1"/>
  <c r="AA117" i="5" a="1"/>
  <c r="AA117" i="5" s="1"/>
  <c r="AB117" i="5" a="1"/>
  <c r="AB117" i="5" s="1"/>
  <c r="AC117" i="5" a="1"/>
  <c r="AC117" i="5" s="1"/>
  <c r="AE117" i="5" a="1"/>
  <c r="AE117" i="5" s="1"/>
  <c r="AF117" i="5" a="1"/>
  <c r="AF117" i="5" s="1"/>
  <c r="AA126" i="5" a="1"/>
  <c r="AA126" i="5" s="1"/>
  <c r="AB126" i="5" a="1"/>
  <c r="AB126" i="5" s="1"/>
  <c r="AC126" i="5" a="1"/>
  <c r="AC126" i="5" s="1"/>
  <c r="AE126" i="5" a="1"/>
  <c r="AE126" i="5" s="1"/>
  <c r="AF126" i="5" a="1"/>
  <c r="AF126" i="5" s="1"/>
  <c r="AA135" i="5" a="1"/>
  <c r="AA135" i="5" s="1"/>
  <c r="AB135" i="5" a="1"/>
  <c r="AB135" i="5" s="1"/>
  <c r="AC135" i="5" a="1"/>
  <c r="AC135" i="5" s="1"/>
  <c r="AE135" i="5" a="1"/>
  <c r="AE135" i="5" s="1"/>
  <c r="AF135" i="5" a="1"/>
  <c r="AF135" i="5" s="1"/>
  <c r="AA144" i="5" a="1"/>
  <c r="AA144" i="5" s="1"/>
  <c r="AB144" i="5" a="1"/>
  <c r="AB144" i="5" s="1"/>
  <c r="AC144" i="5" a="1"/>
  <c r="AC144" i="5" s="1"/>
  <c r="AE144" i="5" a="1"/>
  <c r="AE144" i="5" s="1"/>
  <c r="AF144" i="5" a="1"/>
  <c r="AF144" i="5" s="1"/>
  <c r="AA153" i="5" a="1"/>
  <c r="AA153" i="5" s="1"/>
  <c r="AB153" i="5" a="1"/>
  <c r="AB153" i="5" s="1"/>
  <c r="AC153" i="5" a="1"/>
  <c r="AC153" i="5" s="1"/>
  <c r="AE153" i="5" a="1"/>
  <c r="AE153" i="5" s="1"/>
  <c r="AF153" i="5" a="1"/>
  <c r="AF153" i="5" s="1"/>
  <c r="AA162" i="5" a="1"/>
  <c r="AA162" i="5" s="1"/>
  <c r="AB162" i="5" a="1"/>
  <c r="AB162" i="5" s="1"/>
  <c r="AC162" i="5" a="1"/>
  <c r="AC162" i="5" s="1"/>
  <c r="AE162" i="5" a="1"/>
  <c r="AE162" i="5" s="1"/>
  <c r="AF162" i="5" a="1"/>
  <c r="AF162" i="5" s="1"/>
  <c r="AA171" i="5" a="1"/>
  <c r="AA171" i="5" s="1"/>
  <c r="AB171" i="5" a="1"/>
  <c r="AB171" i="5" s="1"/>
  <c r="AC171" i="5" a="1"/>
  <c r="AC171" i="5" s="1"/>
  <c r="AE171" i="5" a="1"/>
  <c r="AE171" i="5" s="1"/>
  <c r="AF171" i="5" a="1"/>
  <c r="AF171" i="5" s="1"/>
  <c r="AA180" i="5" a="1"/>
  <c r="AA180" i="5" s="1"/>
  <c r="AB180" i="5" a="1"/>
  <c r="AB180" i="5" s="1"/>
  <c r="AC180" i="5" a="1"/>
  <c r="AC180" i="5" s="1"/>
  <c r="AE180" i="5" a="1"/>
  <c r="AE180" i="5" s="1"/>
  <c r="AF180" i="5" a="1"/>
  <c r="AF180" i="5" s="1"/>
  <c r="AA189" i="5" a="1"/>
  <c r="AA189" i="5" s="1"/>
  <c r="AB189" i="5" a="1"/>
  <c r="AB189" i="5" s="1"/>
  <c r="AC189" i="5" a="1"/>
  <c r="AC189" i="5" s="1"/>
  <c r="AE189" i="5" a="1"/>
  <c r="AE189" i="5" s="1"/>
  <c r="AF189" i="5" a="1"/>
  <c r="AF189" i="5" s="1"/>
  <c r="AA198" i="5" a="1"/>
  <c r="AA198" i="5" s="1"/>
  <c r="AB198" i="5" a="1"/>
  <c r="AB198" i="5" s="1"/>
  <c r="AC198" i="5" a="1"/>
  <c r="AC198" i="5" s="1"/>
  <c r="AE198" i="5" a="1"/>
  <c r="AE198" i="5" s="1"/>
  <c r="AF198" i="5" a="1"/>
  <c r="AF198" i="5" s="1"/>
  <c r="AA207" i="5" a="1"/>
  <c r="AA207" i="5" s="1"/>
  <c r="AB207" i="5" a="1"/>
  <c r="AB207" i="5" s="1"/>
  <c r="AC207" i="5" a="1"/>
  <c r="AC207" i="5" s="1"/>
  <c r="AE207" i="5" a="1"/>
  <c r="AE207" i="5" s="1"/>
  <c r="AF207" i="5" a="1"/>
  <c r="AF207" i="5" s="1"/>
  <c r="AA216" i="5" a="1"/>
  <c r="AA216" i="5" s="1"/>
  <c r="AB216" i="5" a="1"/>
  <c r="AB216" i="5" s="1"/>
  <c r="AC216" i="5" a="1"/>
  <c r="AC216" i="5" s="1"/>
  <c r="AE216" i="5" a="1"/>
  <c r="AE216" i="5" s="1"/>
  <c r="AF216" i="5" a="1"/>
  <c r="AF216" i="5" s="1"/>
  <c r="AA225" i="5" a="1"/>
  <c r="AA225" i="5" s="1"/>
  <c r="AB225" i="5" a="1"/>
  <c r="AB225" i="5" s="1"/>
  <c r="AC225" i="5" a="1"/>
  <c r="AC225" i="5" s="1"/>
  <c r="AE225" i="5" a="1"/>
  <c r="AE225" i="5" s="1"/>
  <c r="AF225" i="5" a="1"/>
  <c r="AF225" i="5" s="1"/>
  <c r="AA234" i="5" a="1"/>
  <c r="AA234" i="5" s="1"/>
  <c r="AB234" i="5" a="1"/>
  <c r="AB234" i="5" s="1"/>
  <c r="AC234" i="5" a="1"/>
  <c r="AC234" i="5" s="1"/>
  <c r="AE234" i="5" a="1"/>
  <c r="AE234" i="5" s="1"/>
  <c r="AF234" i="5" a="1"/>
  <c r="AF234" i="5" s="1"/>
  <c r="AA243" i="5" a="1"/>
  <c r="AA243" i="5" s="1"/>
  <c r="AB243" i="5" a="1"/>
  <c r="AB243" i="5" s="1"/>
  <c r="AC243" i="5" a="1"/>
  <c r="AC243" i="5" s="1"/>
  <c r="AE243" i="5" a="1"/>
  <c r="AE243" i="5" s="1"/>
  <c r="AF243" i="5" a="1"/>
  <c r="AF243" i="5" s="1"/>
  <c r="AA252" i="5" a="1"/>
  <c r="AA252" i="5" s="1"/>
  <c r="AB252" i="5" a="1"/>
  <c r="AB252" i="5" s="1"/>
  <c r="AC252" i="5" a="1"/>
  <c r="AC252" i="5" s="1"/>
  <c r="AE252" i="5" a="1"/>
  <c r="AE252" i="5" s="1"/>
  <c r="AF252" i="5" a="1"/>
  <c r="AF252" i="5" s="1"/>
  <c r="AA261" i="5" a="1"/>
  <c r="AA261" i="5" s="1"/>
  <c r="AB261" i="5" a="1"/>
  <c r="AB261" i="5" s="1"/>
  <c r="AC261" i="5" a="1"/>
  <c r="AC261" i="5" s="1"/>
  <c r="AE261" i="5" a="1"/>
  <c r="AE261" i="5" s="1"/>
  <c r="AF261" i="5" a="1"/>
  <c r="AF261" i="5" s="1"/>
  <c r="AA270" i="5" a="1"/>
  <c r="AA270" i="5" s="1"/>
  <c r="AB270" i="5" a="1"/>
  <c r="AB270" i="5" s="1"/>
  <c r="AC270" i="5" a="1"/>
  <c r="AC270" i="5" s="1"/>
  <c r="AE270" i="5" a="1"/>
  <c r="AE270" i="5" s="1"/>
  <c r="AF270" i="5" a="1"/>
  <c r="AF270" i="5" s="1"/>
  <c r="AA279" i="5" a="1"/>
  <c r="AA279" i="5" s="1"/>
  <c r="AB279" i="5" a="1"/>
  <c r="AB279" i="5" s="1"/>
  <c r="AC279" i="5" a="1"/>
  <c r="AC279" i="5" s="1"/>
  <c r="AE279" i="5" a="1"/>
  <c r="AE279" i="5" s="1"/>
  <c r="AF279" i="5" a="1"/>
  <c r="AF279" i="5" s="1"/>
  <c r="AA10" i="5" a="1"/>
  <c r="AA10" i="5" s="1"/>
  <c r="AB10" i="5" a="1"/>
  <c r="AB10" i="5" s="1"/>
  <c r="AC10" i="5" a="1"/>
  <c r="AC10" i="5" s="1"/>
  <c r="AE10" i="5" a="1"/>
  <c r="AE10" i="5" s="1"/>
  <c r="AF10" i="5" a="1"/>
  <c r="AF10" i="5" s="1"/>
  <c r="AA19" i="5" a="1"/>
  <c r="AA19" i="5" s="1"/>
  <c r="AB19" i="5" a="1"/>
  <c r="AB19" i="5" s="1"/>
  <c r="AC19" i="5" a="1"/>
  <c r="AC19" i="5" s="1"/>
  <c r="AE19" i="5" a="1"/>
  <c r="AE19" i="5" s="1"/>
  <c r="AF19" i="5" a="1"/>
  <c r="AF19" i="5" s="1"/>
  <c r="AA28" i="5" a="1"/>
  <c r="AA28" i="5" s="1"/>
  <c r="AB28" i="5" a="1"/>
  <c r="AB28" i="5" s="1"/>
  <c r="AC28" i="5" a="1"/>
  <c r="AC28" i="5" s="1"/>
  <c r="AE28" i="5" a="1"/>
  <c r="AE28" i="5" s="1"/>
  <c r="AF28" i="5" a="1"/>
  <c r="AF28" i="5" s="1"/>
  <c r="AA37" i="5" a="1"/>
  <c r="AA37" i="5" s="1"/>
  <c r="AB37" i="5" a="1"/>
  <c r="AB37" i="5" s="1"/>
  <c r="AC37" i="5" a="1"/>
  <c r="AC37" i="5" s="1"/>
  <c r="AE37" i="5" a="1"/>
  <c r="AE37" i="5" s="1"/>
  <c r="AF37" i="5" a="1"/>
  <c r="AF37" i="5" s="1"/>
  <c r="AA46" i="5" a="1"/>
  <c r="AA46" i="5" s="1"/>
  <c r="AB46" i="5" a="1"/>
  <c r="AB46" i="5" s="1"/>
  <c r="AC46" i="5" a="1"/>
  <c r="AC46" i="5" s="1"/>
  <c r="AE46" i="5" a="1"/>
  <c r="AE46" i="5" s="1"/>
  <c r="AF46" i="5" a="1"/>
  <c r="AF46" i="5" s="1"/>
  <c r="AA55" i="5" a="1"/>
  <c r="AA55" i="5" s="1"/>
  <c r="AB55" i="5" a="1"/>
  <c r="AB55" i="5" s="1"/>
  <c r="AC55" i="5" a="1"/>
  <c r="AC55" i="5" s="1"/>
  <c r="AE55" i="5" a="1"/>
  <c r="AE55" i="5" s="1"/>
  <c r="AF55" i="5" a="1"/>
  <c r="AF55" i="5" s="1"/>
  <c r="AA64" i="5" a="1"/>
  <c r="AA64" i="5" s="1"/>
  <c r="AB64" i="5" a="1"/>
  <c r="AB64" i="5" s="1"/>
  <c r="AC64" i="5" a="1"/>
  <c r="AC64" i="5" s="1"/>
  <c r="AE64" i="5" a="1"/>
  <c r="AE64" i="5" s="1"/>
  <c r="AF64" i="5" a="1"/>
  <c r="AF64" i="5" s="1"/>
  <c r="AA73" i="5" a="1"/>
  <c r="AA73" i="5" s="1"/>
  <c r="AB73" i="5" a="1"/>
  <c r="AB73" i="5" s="1"/>
  <c r="AC73" i="5" a="1"/>
  <c r="AC73" i="5" s="1"/>
  <c r="AE73" i="5" a="1"/>
  <c r="AE73" i="5" s="1"/>
  <c r="AF73" i="5" a="1"/>
  <c r="AF73" i="5" s="1"/>
  <c r="AA82" i="5" a="1"/>
  <c r="AA82" i="5" s="1"/>
  <c r="AB82" i="5" a="1"/>
  <c r="AB82" i="5" s="1"/>
  <c r="AC82" i="5" a="1"/>
  <c r="AC82" i="5" s="1"/>
  <c r="AE82" i="5" a="1"/>
  <c r="AE82" i="5" s="1"/>
  <c r="AF82" i="5" a="1"/>
  <c r="AF82" i="5" s="1"/>
  <c r="AA91" i="5" a="1"/>
  <c r="AA91" i="5" s="1"/>
  <c r="AB91" i="5" a="1"/>
  <c r="AB91" i="5" s="1"/>
  <c r="AC91" i="5" a="1"/>
  <c r="AC91" i="5" s="1"/>
  <c r="AE91" i="5" a="1"/>
  <c r="AE91" i="5" s="1"/>
  <c r="AF91" i="5" a="1"/>
  <c r="AF91" i="5" s="1"/>
  <c r="AA100" i="5" a="1"/>
  <c r="AA100" i="5" s="1"/>
  <c r="AB100" i="5" a="1"/>
  <c r="AB100" i="5" s="1"/>
  <c r="AC100" i="5" a="1"/>
  <c r="AC100" i="5" s="1"/>
  <c r="AE100" i="5" a="1"/>
  <c r="AE100" i="5" s="1"/>
  <c r="AF100" i="5" a="1"/>
  <c r="AF100" i="5" s="1"/>
  <c r="AA109" i="5" a="1"/>
  <c r="AA109" i="5" s="1"/>
  <c r="AB109" i="5" a="1"/>
  <c r="AB109" i="5" s="1"/>
  <c r="AC109" i="5" a="1"/>
  <c r="AC109" i="5" s="1"/>
  <c r="AE109" i="5" a="1"/>
  <c r="AE109" i="5" s="1"/>
  <c r="AF109" i="5" a="1"/>
  <c r="AF109" i="5" s="1"/>
  <c r="AA118" i="5" a="1"/>
  <c r="AA118" i="5" s="1"/>
  <c r="AB118" i="5" a="1"/>
  <c r="AB118" i="5" s="1"/>
  <c r="AC118" i="5" a="1"/>
  <c r="AC118" i="5" s="1"/>
  <c r="AE118" i="5" a="1"/>
  <c r="AE118" i="5" s="1"/>
  <c r="AF118" i="5" a="1"/>
  <c r="AF118" i="5"/>
  <c r="AA127" i="5" a="1"/>
  <c r="AA127" i="5" s="1"/>
  <c r="AB127" i="5" a="1"/>
  <c r="AB127" i="5" s="1"/>
  <c r="AC127" i="5" a="1"/>
  <c r="AC127" i="5" s="1"/>
  <c r="AE127" i="5" a="1"/>
  <c r="AE127" i="5" s="1"/>
  <c r="AF127" i="5" a="1"/>
  <c r="AF127" i="5" s="1"/>
  <c r="AA136" i="5" a="1"/>
  <c r="AA136" i="5" s="1"/>
  <c r="AB136" i="5" a="1"/>
  <c r="AB136" i="5" s="1"/>
  <c r="AC136" i="5" a="1"/>
  <c r="AC136" i="5" s="1"/>
  <c r="AE136" i="5" a="1"/>
  <c r="AE136" i="5" s="1"/>
  <c r="AF136" i="5" a="1"/>
  <c r="AF136" i="5" s="1"/>
  <c r="AA145" i="5" a="1"/>
  <c r="AA145" i="5" s="1"/>
  <c r="AB145" i="5" a="1"/>
  <c r="AB145" i="5" s="1"/>
  <c r="AC145" i="5" a="1"/>
  <c r="AC145" i="5" s="1"/>
  <c r="AE145" i="5" a="1"/>
  <c r="AE145" i="5" s="1"/>
  <c r="AF145" i="5" a="1"/>
  <c r="AF145" i="5" s="1"/>
  <c r="AA154" i="5" a="1"/>
  <c r="AA154" i="5" s="1"/>
  <c r="AB154" i="5" a="1"/>
  <c r="AB154" i="5" s="1"/>
  <c r="AC154" i="5" a="1"/>
  <c r="AC154" i="5" s="1"/>
  <c r="AE154" i="5" a="1"/>
  <c r="AE154" i="5" s="1"/>
  <c r="AF154" i="5" a="1"/>
  <c r="AF154" i="5" s="1"/>
  <c r="AA163" i="5" a="1"/>
  <c r="AA163" i="5" s="1"/>
  <c r="AB163" i="5" a="1"/>
  <c r="AB163" i="5" s="1"/>
  <c r="AC163" i="5" a="1"/>
  <c r="AC163" i="5" s="1"/>
  <c r="AE163" i="5" a="1"/>
  <c r="AE163" i="5" s="1"/>
  <c r="AF163" i="5" a="1"/>
  <c r="AF163" i="5" s="1"/>
  <c r="AA172" i="5" a="1"/>
  <c r="AA172" i="5" s="1"/>
  <c r="AB172" i="5" a="1"/>
  <c r="AB172" i="5" s="1"/>
  <c r="AC172" i="5" a="1"/>
  <c r="AC172" i="5" s="1"/>
  <c r="AE172" i="5" a="1"/>
  <c r="AE172" i="5" s="1"/>
  <c r="AF172" i="5" a="1"/>
  <c r="AF172" i="5" s="1"/>
  <c r="AA181" i="5" a="1"/>
  <c r="AA181" i="5" s="1"/>
  <c r="AB181" i="5" a="1"/>
  <c r="AB181" i="5" s="1"/>
  <c r="AC181" i="5" a="1"/>
  <c r="AC181" i="5"/>
  <c r="AE181" i="5" a="1"/>
  <c r="AE181" i="5" s="1"/>
  <c r="AF181" i="5" a="1"/>
  <c r="AF181" i="5" s="1"/>
  <c r="AA190" i="5" a="1"/>
  <c r="AA190" i="5" s="1"/>
  <c r="AB190" i="5" a="1"/>
  <c r="AB190" i="5" s="1"/>
  <c r="AC190" i="5" a="1"/>
  <c r="AC190" i="5" s="1"/>
  <c r="AE190" i="5" a="1"/>
  <c r="AE190" i="5" s="1"/>
  <c r="AF190" i="5" a="1"/>
  <c r="AF190" i="5" s="1"/>
  <c r="AA199" i="5" a="1"/>
  <c r="AA199" i="5" s="1"/>
  <c r="AB199" i="5" a="1"/>
  <c r="AB199" i="5" s="1"/>
  <c r="AC199" i="5" a="1"/>
  <c r="AC199" i="5" s="1"/>
  <c r="AE199" i="5" a="1"/>
  <c r="AE199" i="5" s="1"/>
  <c r="AF199" i="5" a="1"/>
  <c r="AF199" i="5" s="1"/>
  <c r="AA208" i="5" a="1"/>
  <c r="AA208" i="5" s="1"/>
  <c r="AB208" i="5" a="1"/>
  <c r="AB208" i="5" s="1"/>
  <c r="AC208" i="5" a="1"/>
  <c r="AC208" i="5" s="1"/>
  <c r="AE208" i="5" a="1"/>
  <c r="AE208" i="5" s="1"/>
  <c r="AF208" i="5" a="1"/>
  <c r="AF208" i="5" s="1"/>
  <c r="AA217" i="5" a="1"/>
  <c r="AA217" i="5" s="1"/>
  <c r="AB217" i="5" a="1"/>
  <c r="AB217" i="5" s="1"/>
  <c r="AC217" i="5" a="1"/>
  <c r="AC217" i="5" s="1"/>
  <c r="AE217" i="5" a="1"/>
  <c r="AE217" i="5" s="1"/>
  <c r="AF217" i="5" a="1"/>
  <c r="AF217" i="5" s="1"/>
  <c r="AA226" i="5" a="1"/>
  <c r="AA226" i="5" s="1"/>
  <c r="AB226" i="5" a="1"/>
  <c r="AB226" i="5" s="1"/>
  <c r="AC226" i="5" a="1"/>
  <c r="AC226" i="5" s="1"/>
  <c r="AE226" i="5" a="1"/>
  <c r="AE226" i="5" s="1"/>
  <c r="AF226" i="5" a="1"/>
  <c r="AF226" i="5" s="1"/>
  <c r="AA235" i="5" a="1"/>
  <c r="AA235" i="5" s="1"/>
  <c r="AB235" i="5" a="1"/>
  <c r="AB235" i="5" s="1"/>
  <c r="AC235" i="5" a="1"/>
  <c r="AC235" i="5"/>
  <c r="AE235" i="5" a="1"/>
  <c r="AE235" i="5" s="1"/>
  <c r="AF235" i="5" a="1"/>
  <c r="AF235" i="5" s="1"/>
  <c r="AA244" i="5" a="1"/>
  <c r="AA244" i="5" s="1"/>
  <c r="AB244" i="5" a="1"/>
  <c r="AB244" i="5" s="1"/>
  <c r="AC244" i="5" a="1"/>
  <c r="AC244" i="5" s="1"/>
  <c r="AE244" i="5" a="1"/>
  <c r="AE244" i="5" s="1"/>
  <c r="AF244" i="5" a="1"/>
  <c r="AF244" i="5" s="1"/>
  <c r="AA253" i="5" a="1"/>
  <c r="AA253" i="5" s="1"/>
  <c r="AB253" i="5" a="1"/>
  <c r="AB253" i="5" s="1"/>
  <c r="AC253" i="5" a="1"/>
  <c r="AC253" i="5" s="1"/>
  <c r="AE253" i="5" a="1"/>
  <c r="AE253" i="5" s="1"/>
  <c r="AF253" i="5" a="1"/>
  <c r="AF253" i="5" s="1"/>
  <c r="AA262" i="5" a="1"/>
  <c r="AA262" i="5" s="1"/>
  <c r="AB262" i="5" a="1"/>
  <c r="AB262" i="5" s="1"/>
  <c r="AC262" i="5" a="1"/>
  <c r="AC262" i="5" s="1"/>
  <c r="AE262" i="5" a="1"/>
  <c r="AE262" i="5" s="1"/>
  <c r="AF262" i="5" a="1"/>
  <c r="AF262" i="5" s="1"/>
  <c r="AA271" i="5" a="1"/>
  <c r="AA271" i="5" s="1"/>
  <c r="AB271" i="5" a="1"/>
  <c r="AB271" i="5" s="1"/>
  <c r="AC271" i="5" a="1"/>
  <c r="AC271" i="5" s="1"/>
  <c r="AE271" i="5" a="1"/>
  <c r="AE271" i="5" s="1"/>
  <c r="AF271" i="5" a="1"/>
  <c r="AF271" i="5" s="1"/>
  <c r="AA280" i="5" a="1"/>
  <c r="AA280" i="5" s="1"/>
  <c r="AB280" i="5" a="1"/>
  <c r="AB280" i="5" s="1"/>
  <c r="AC280" i="5" a="1"/>
  <c r="AC280" i="5" s="1"/>
  <c r="AE280" i="5" a="1"/>
  <c r="AE280" i="5" s="1"/>
  <c r="AF280" i="5" a="1"/>
  <c r="AF280" i="5" s="1"/>
  <c r="AF2" i="5" a="1"/>
  <c r="AF2" i="5" s="1"/>
  <c r="AE2" i="5" a="1"/>
  <c r="AE2" i="5" s="1"/>
  <c r="AC2" i="5" a="1"/>
  <c r="AC2" i="5" s="1"/>
  <c r="AB2" i="5" a="1"/>
  <c r="AB2" i="5" s="1"/>
  <c r="AA2" i="5" a="1"/>
  <c r="AA2" i="5" s="1"/>
  <c r="AG11" i="5" a="1"/>
  <c r="AG11" i="5" s="1"/>
  <c r="AG20" i="5" a="1"/>
  <c r="AG20" i="5" s="1"/>
  <c r="AG29" i="5" a="1"/>
  <c r="AG29" i="5" s="1"/>
  <c r="AG38" i="5" a="1"/>
  <c r="AG38" i="5" s="1"/>
  <c r="AG47" i="5" a="1"/>
  <c r="AG47" i="5" s="1"/>
  <c r="AG56" i="5" a="1"/>
  <c r="AG56" i="5" s="1"/>
  <c r="AG65" i="5" a="1"/>
  <c r="AG65" i="5" s="1"/>
  <c r="AG74" i="5" a="1"/>
  <c r="AG74" i="5" s="1"/>
  <c r="AG83" i="5" a="1"/>
  <c r="AG83" i="5" s="1"/>
  <c r="AG92" i="5" a="1"/>
  <c r="AG92" i="5" s="1"/>
  <c r="AG101" i="5" a="1"/>
  <c r="AG101" i="5" s="1"/>
  <c r="AG110" i="5" a="1"/>
  <c r="AG110" i="5" s="1"/>
  <c r="AG119" i="5" a="1"/>
  <c r="AG119" i="5" s="1"/>
  <c r="AG128" i="5" a="1"/>
  <c r="AG128" i="5" s="1"/>
  <c r="AG137" i="5" a="1"/>
  <c r="AG137" i="5" s="1"/>
  <c r="AG146" i="5" a="1"/>
  <c r="AG146" i="5" s="1"/>
  <c r="AG155" i="5" a="1"/>
  <c r="AG155" i="5" s="1"/>
  <c r="AG164" i="5" a="1"/>
  <c r="AG164" i="5" s="1"/>
  <c r="AG173" i="5" a="1"/>
  <c r="AG173" i="5" s="1"/>
  <c r="AG182" i="5" a="1"/>
  <c r="AG182" i="5" s="1"/>
  <c r="AG191" i="5" a="1"/>
  <c r="AG191" i="5" s="1"/>
  <c r="AG200" i="5" a="1"/>
  <c r="AG200" i="5" s="1"/>
  <c r="AG209" i="5" a="1"/>
  <c r="AG209" i="5" s="1"/>
  <c r="AG218" i="5" a="1"/>
  <c r="AG218" i="5" s="1"/>
  <c r="AG227" i="5" a="1"/>
  <c r="AG227" i="5" s="1"/>
  <c r="AG236" i="5" a="1"/>
  <c r="AG236" i="5" s="1"/>
  <c r="AG245" i="5" a="1"/>
  <c r="AG245" i="5" s="1"/>
  <c r="AG254" i="5" a="1"/>
  <c r="AG254" i="5" s="1"/>
  <c r="AG263" i="5" a="1"/>
  <c r="AG263" i="5" s="1"/>
  <c r="AG272" i="5" a="1"/>
  <c r="AG272" i="5" s="1"/>
  <c r="AG3" i="5" a="1"/>
  <c r="AG3" i="5" s="1"/>
  <c r="AG12" i="5" a="1"/>
  <c r="AG12" i="5" s="1"/>
  <c r="AG21" i="5" a="1"/>
  <c r="AG21" i="5" s="1"/>
  <c r="AG30" i="5" a="1"/>
  <c r="AG30" i="5" s="1"/>
  <c r="AG39" i="5" a="1"/>
  <c r="AG39" i="5" s="1"/>
  <c r="AG48" i="5" a="1"/>
  <c r="AG48" i="5" s="1"/>
  <c r="AG57" i="5" a="1"/>
  <c r="AG57" i="5" s="1"/>
  <c r="AG66" i="5" a="1"/>
  <c r="AG66" i="5" s="1"/>
  <c r="AG75" i="5" a="1"/>
  <c r="AG75" i="5" s="1"/>
  <c r="AG84" i="5" a="1"/>
  <c r="AG84" i="5" s="1"/>
  <c r="AG93" i="5" a="1"/>
  <c r="AG93" i="5" s="1"/>
  <c r="AG102" i="5" a="1"/>
  <c r="AG102" i="5" s="1"/>
  <c r="AG111" i="5" a="1"/>
  <c r="AG111" i="5" s="1"/>
  <c r="AG120" i="5" a="1"/>
  <c r="AG120" i="5" s="1"/>
  <c r="AG129" i="5" a="1"/>
  <c r="AG129" i="5" s="1"/>
  <c r="AG138" i="5" a="1"/>
  <c r="AG138" i="5" s="1"/>
  <c r="AG147" i="5" a="1"/>
  <c r="AG147" i="5" s="1"/>
  <c r="AG156" i="5" a="1"/>
  <c r="AG156" i="5" s="1"/>
  <c r="AG165" i="5" a="1"/>
  <c r="AG165" i="5" s="1"/>
  <c r="AG174" i="5" a="1"/>
  <c r="AG174" i="5" s="1"/>
  <c r="AG183" i="5" a="1"/>
  <c r="AG183" i="5" s="1"/>
  <c r="AG192" i="5" a="1"/>
  <c r="AG192" i="5" s="1"/>
  <c r="AG201" i="5" a="1"/>
  <c r="AG201" i="5" s="1"/>
  <c r="AG210" i="5" a="1"/>
  <c r="AG210" i="5" s="1"/>
  <c r="AG219" i="5" a="1"/>
  <c r="AG219" i="5" s="1"/>
  <c r="AG228" i="5" a="1"/>
  <c r="AG228" i="5" s="1"/>
  <c r="AG237" i="5" a="1"/>
  <c r="AG237" i="5" s="1"/>
  <c r="AG246" i="5" a="1"/>
  <c r="AG246" i="5" s="1"/>
  <c r="AG255" i="5" a="1"/>
  <c r="AG255" i="5" s="1"/>
  <c r="AG264" i="5" a="1"/>
  <c r="AG264" i="5" s="1"/>
  <c r="AG273" i="5" a="1"/>
  <c r="AG273" i="5" s="1"/>
  <c r="AG4" i="5" a="1"/>
  <c r="AG4" i="5" s="1"/>
  <c r="AG13" i="5" a="1"/>
  <c r="AG13" i="5" s="1"/>
  <c r="AG22" i="5" a="1"/>
  <c r="AG22" i="5" s="1"/>
  <c r="AG31" i="5" a="1"/>
  <c r="AG31" i="5" s="1"/>
  <c r="AG40" i="5" a="1"/>
  <c r="AG40" i="5" s="1"/>
  <c r="AG49" i="5" a="1"/>
  <c r="AG49" i="5" s="1"/>
  <c r="AG58" i="5" a="1"/>
  <c r="AG58" i="5" s="1"/>
  <c r="AG67" i="5" a="1"/>
  <c r="AG67" i="5" s="1"/>
  <c r="AG76" i="5" a="1"/>
  <c r="AG76" i="5" s="1"/>
  <c r="AG85" i="5" a="1"/>
  <c r="AG85" i="5" s="1"/>
  <c r="AG94" i="5" a="1"/>
  <c r="AG94" i="5" s="1"/>
  <c r="AG103" i="5" a="1"/>
  <c r="AG103" i="5" s="1"/>
  <c r="AG112" i="5" a="1"/>
  <c r="AG112" i="5" s="1"/>
  <c r="AG121" i="5" a="1"/>
  <c r="AG121" i="5" s="1"/>
  <c r="AG130" i="5" a="1"/>
  <c r="AG130" i="5" s="1"/>
  <c r="AG139" i="5" a="1"/>
  <c r="AG139" i="5" s="1"/>
  <c r="AG148" i="5" a="1"/>
  <c r="AG148" i="5" s="1"/>
  <c r="AG157" i="5" a="1"/>
  <c r="AG157" i="5" s="1"/>
  <c r="AG166" i="5" a="1"/>
  <c r="AG166" i="5" s="1"/>
  <c r="AG175" i="5" a="1"/>
  <c r="AG175" i="5" s="1"/>
  <c r="AG184" i="5" a="1"/>
  <c r="AG184" i="5" s="1"/>
  <c r="AG193" i="5" a="1"/>
  <c r="AG193" i="5" s="1"/>
  <c r="AG202" i="5" a="1"/>
  <c r="AG202" i="5" s="1"/>
  <c r="AG211" i="5" a="1"/>
  <c r="AG211" i="5" s="1"/>
  <c r="AG220" i="5" a="1"/>
  <c r="AG220" i="5" s="1"/>
  <c r="AG229" i="5" a="1"/>
  <c r="AG229" i="5" s="1"/>
  <c r="AG238" i="5" a="1"/>
  <c r="AG238" i="5" s="1"/>
  <c r="AG247" i="5" a="1"/>
  <c r="AG247" i="5" s="1"/>
  <c r="AG256" i="5" a="1"/>
  <c r="AG256" i="5" s="1"/>
  <c r="AG265" i="5" a="1"/>
  <c r="AG265" i="5" s="1"/>
  <c r="AG274" i="5" a="1"/>
  <c r="AG274" i="5" s="1"/>
  <c r="AG5" i="5" a="1"/>
  <c r="AG5" i="5" s="1"/>
  <c r="AG14" i="5" a="1"/>
  <c r="AG14" i="5" s="1"/>
  <c r="AG23" i="5" a="1"/>
  <c r="AG23" i="5" s="1"/>
  <c r="AG32" i="5" a="1"/>
  <c r="AG32" i="5" s="1"/>
  <c r="AG41" i="5" a="1"/>
  <c r="AG41" i="5" s="1"/>
  <c r="AG50" i="5" a="1"/>
  <c r="AG50" i="5" s="1"/>
  <c r="AG59" i="5" a="1"/>
  <c r="AG59" i="5" s="1"/>
  <c r="AG68" i="5" a="1"/>
  <c r="AG68" i="5" s="1"/>
  <c r="AG77" i="5" a="1"/>
  <c r="AG77" i="5" s="1"/>
  <c r="AG86" i="5" a="1"/>
  <c r="AG86" i="5" s="1"/>
  <c r="AG95" i="5" a="1"/>
  <c r="AG95" i="5" s="1"/>
  <c r="AG104" i="5" a="1"/>
  <c r="AG104" i="5" s="1"/>
  <c r="AG113" i="5" a="1"/>
  <c r="AG113" i="5" s="1"/>
  <c r="AG122" i="5" a="1"/>
  <c r="AG122" i="5" s="1"/>
  <c r="AG131" i="5" a="1"/>
  <c r="AG131" i="5" s="1"/>
  <c r="AG140" i="5" a="1"/>
  <c r="AG140" i="5" s="1"/>
  <c r="AG149" i="5" a="1"/>
  <c r="AG149" i="5" s="1"/>
  <c r="AG158" i="5" a="1"/>
  <c r="AG158" i="5" s="1"/>
  <c r="AG167" i="5" a="1"/>
  <c r="AG167" i="5" s="1"/>
  <c r="AG176" i="5" a="1"/>
  <c r="AG176" i="5" s="1"/>
  <c r="AG185" i="5" a="1"/>
  <c r="AG185" i="5" s="1"/>
  <c r="AG194" i="5" a="1"/>
  <c r="AG194" i="5" s="1"/>
  <c r="AG203" i="5" a="1"/>
  <c r="AG203" i="5" s="1"/>
  <c r="AG212" i="5" a="1"/>
  <c r="AG212" i="5" s="1"/>
  <c r="AG221" i="5" a="1"/>
  <c r="AG221" i="5" s="1"/>
  <c r="AG230" i="5" a="1"/>
  <c r="AG230" i="5" s="1"/>
  <c r="AG239" i="5" a="1"/>
  <c r="AG239" i="5" s="1"/>
  <c r="AG248" i="5" a="1"/>
  <c r="AG248" i="5" s="1"/>
  <c r="AG257" i="5" a="1"/>
  <c r="AG257" i="5" s="1"/>
  <c r="AG266" i="5" a="1"/>
  <c r="AG266" i="5" s="1"/>
  <c r="AG275" i="5" a="1"/>
  <c r="AG275" i="5" s="1"/>
  <c r="AG6" i="5" a="1"/>
  <c r="AG6" i="5" s="1"/>
  <c r="AG15" i="5" a="1"/>
  <c r="AG15" i="5" s="1"/>
  <c r="AG24" i="5" a="1"/>
  <c r="AG24" i="5" s="1"/>
  <c r="AG33" i="5" a="1"/>
  <c r="AG33" i="5" s="1"/>
  <c r="AG42" i="5" a="1"/>
  <c r="AG42" i="5" s="1"/>
  <c r="AG51" i="5" a="1"/>
  <c r="AG51" i="5" s="1"/>
  <c r="AG60" i="5" a="1"/>
  <c r="AG60" i="5" s="1"/>
  <c r="AG69" i="5" a="1"/>
  <c r="AG69" i="5" s="1"/>
  <c r="AG78" i="5" a="1"/>
  <c r="AG78" i="5" s="1"/>
  <c r="AG87" i="5" a="1"/>
  <c r="AG87" i="5" s="1"/>
  <c r="AG96" i="5" a="1"/>
  <c r="AG96" i="5" s="1"/>
  <c r="AG105" i="5" a="1"/>
  <c r="AG105" i="5" s="1"/>
  <c r="AG114" i="5" a="1"/>
  <c r="AG114" i="5" s="1"/>
  <c r="AG123" i="5" a="1"/>
  <c r="AG123" i="5" s="1"/>
  <c r="AG132" i="5" a="1"/>
  <c r="AG132" i="5" s="1"/>
  <c r="AG141" i="5" a="1"/>
  <c r="AG141" i="5" s="1"/>
  <c r="AG150" i="5" a="1"/>
  <c r="AG150" i="5" s="1"/>
  <c r="AG159" i="5" a="1"/>
  <c r="AG159" i="5" s="1"/>
  <c r="AG168" i="5" a="1"/>
  <c r="AG168" i="5" s="1"/>
  <c r="AG177" i="5" a="1"/>
  <c r="AG177" i="5" s="1"/>
  <c r="AG186" i="5" a="1"/>
  <c r="AG186" i="5" s="1"/>
  <c r="AG195" i="5" a="1"/>
  <c r="AG195" i="5" s="1"/>
  <c r="AG204" i="5" a="1"/>
  <c r="AG204" i="5" s="1"/>
  <c r="AG213" i="5" a="1"/>
  <c r="AG213" i="5" s="1"/>
  <c r="AG222" i="5" a="1"/>
  <c r="AG222" i="5" s="1"/>
  <c r="AG231" i="5" a="1"/>
  <c r="AG231" i="5" s="1"/>
  <c r="AG240" i="5" a="1"/>
  <c r="AG240" i="5" s="1"/>
  <c r="AG249" i="5" a="1"/>
  <c r="AG249" i="5" s="1"/>
  <c r="AG258" i="5" a="1"/>
  <c r="AG258" i="5" s="1"/>
  <c r="AG267" i="5" a="1"/>
  <c r="AG267" i="5" s="1"/>
  <c r="AG276" i="5" a="1"/>
  <c r="AG276" i="5" s="1"/>
  <c r="AG7" i="5" a="1"/>
  <c r="AG7" i="5" s="1"/>
  <c r="AG16" i="5" a="1"/>
  <c r="AG16" i="5" s="1"/>
  <c r="AG25" i="5" a="1"/>
  <c r="AG25" i="5" s="1"/>
  <c r="AG34" i="5" a="1"/>
  <c r="AG34" i="5" s="1"/>
  <c r="AG43" i="5" a="1"/>
  <c r="AG43" i="5" s="1"/>
  <c r="AG52" i="5" a="1"/>
  <c r="AG52" i="5" s="1"/>
  <c r="AG61" i="5" a="1"/>
  <c r="AG61" i="5" s="1"/>
  <c r="AG70" i="5" a="1"/>
  <c r="AG70" i="5" s="1"/>
  <c r="AG79" i="5" a="1"/>
  <c r="AG79" i="5" s="1"/>
  <c r="AG88" i="5" a="1"/>
  <c r="AG88" i="5" s="1"/>
  <c r="AG97" i="5" a="1"/>
  <c r="AG97" i="5" s="1"/>
  <c r="AG106" i="5" a="1"/>
  <c r="AG106" i="5" s="1"/>
  <c r="AG115" i="5" a="1"/>
  <c r="AG115" i="5" s="1"/>
  <c r="AG124" i="5" a="1"/>
  <c r="AG124" i="5" s="1"/>
  <c r="AG133" i="5" a="1"/>
  <c r="AG133" i="5" s="1"/>
  <c r="AG142" i="5" a="1"/>
  <c r="AG142" i="5" s="1"/>
  <c r="AG151" i="5" a="1"/>
  <c r="AG151" i="5" s="1"/>
  <c r="AG160" i="5" a="1"/>
  <c r="AG160" i="5" s="1"/>
  <c r="AG169" i="5" a="1"/>
  <c r="AG169" i="5" s="1"/>
  <c r="AG178" i="5" a="1"/>
  <c r="AG178" i="5" s="1"/>
  <c r="AG187" i="5" a="1"/>
  <c r="AG187" i="5" s="1"/>
  <c r="AG196" i="5" a="1"/>
  <c r="AG196" i="5" s="1"/>
  <c r="AG205" i="5" a="1"/>
  <c r="AG205" i="5" s="1"/>
  <c r="AG214" i="5" a="1"/>
  <c r="AG214" i="5" s="1"/>
  <c r="AG223" i="5" a="1"/>
  <c r="AG223" i="5" s="1"/>
  <c r="AG232" i="5" a="1"/>
  <c r="AG232" i="5" s="1"/>
  <c r="AG241" i="5" a="1"/>
  <c r="AG241" i="5" s="1"/>
  <c r="AG250" i="5" a="1"/>
  <c r="AG250" i="5" s="1"/>
  <c r="AG259" i="5" a="1"/>
  <c r="AG259" i="5" s="1"/>
  <c r="AG268" i="5" a="1"/>
  <c r="AG268" i="5" s="1"/>
  <c r="AG277" i="5" a="1"/>
  <c r="AG277" i="5" s="1"/>
  <c r="AG8" i="5" a="1"/>
  <c r="AG8" i="5" s="1"/>
  <c r="AG17" i="5" a="1"/>
  <c r="AG17" i="5" s="1"/>
  <c r="AG26" i="5" a="1"/>
  <c r="AG26" i="5" s="1"/>
  <c r="AG35" i="5" a="1"/>
  <c r="AG35" i="5" s="1"/>
  <c r="AG44" i="5" a="1"/>
  <c r="AG44" i="5" s="1"/>
  <c r="AG53" i="5" a="1"/>
  <c r="AG53" i="5" s="1"/>
  <c r="AG62" i="5" a="1"/>
  <c r="AG62" i="5" s="1"/>
  <c r="AG71" i="5" a="1"/>
  <c r="AG71" i="5" s="1"/>
  <c r="AG80" i="5" a="1"/>
  <c r="AG80" i="5" s="1"/>
  <c r="AG89" i="5" a="1"/>
  <c r="AG89" i="5" s="1"/>
  <c r="AG98" i="5" a="1"/>
  <c r="AG98" i="5" s="1"/>
  <c r="AG107" i="5" a="1"/>
  <c r="AG107" i="5" s="1"/>
  <c r="AG116" i="5" a="1"/>
  <c r="AG116" i="5" s="1"/>
  <c r="AG125" i="5" a="1"/>
  <c r="AG125" i="5" s="1"/>
  <c r="AG134" i="5" a="1"/>
  <c r="AG134" i="5" s="1"/>
  <c r="AG143" i="5" a="1"/>
  <c r="AG143" i="5" s="1"/>
  <c r="AG152" i="5" a="1"/>
  <c r="AG152" i="5" s="1"/>
  <c r="AG161" i="5" a="1"/>
  <c r="AG161" i="5" s="1"/>
  <c r="AG170" i="5" a="1"/>
  <c r="AG170" i="5" s="1"/>
  <c r="AG179" i="5" a="1"/>
  <c r="AG179" i="5" s="1"/>
  <c r="AG188" i="5" a="1"/>
  <c r="AG188" i="5" s="1"/>
  <c r="AG197" i="5" a="1"/>
  <c r="AG197" i="5" s="1"/>
  <c r="AG206" i="5" a="1"/>
  <c r="AG206" i="5" s="1"/>
  <c r="AG215" i="5" a="1"/>
  <c r="AG215" i="5" s="1"/>
  <c r="AG224" i="5" a="1"/>
  <c r="AG224" i="5" s="1"/>
  <c r="AG233" i="5" a="1"/>
  <c r="AG233" i="5" s="1"/>
  <c r="AG242" i="5" a="1"/>
  <c r="AG242" i="5" s="1"/>
  <c r="AG251" i="5" a="1"/>
  <c r="AG251" i="5" s="1"/>
  <c r="AG260" i="5" a="1"/>
  <c r="AG260" i="5" s="1"/>
  <c r="AG269" i="5" a="1"/>
  <c r="AG269" i="5" s="1"/>
  <c r="AG278" i="5" a="1"/>
  <c r="AG278" i="5" s="1"/>
  <c r="AG9" i="5" a="1"/>
  <c r="AG9" i="5" s="1"/>
  <c r="AG18" i="5" a="1"/>
  <c r="AG18" i="5" s="1"/>
  <c r="AG27" i="5" a="1"/>
  <c r="AG27" i="5" s="1"/>
  <c r="AG36" i="5" a="1"/>
  <c r="AG36" i="5" s="1"/>
  <c r="AG45" i="5" a="1"/>
  <c r="AG45" i="5" s="1"/>
  <c r="AG54" i="5" a="1"/>
  <c r="AG54" i="5" s="1"/>
  <c r="AG63" i="5" a="1"/>
  <c r="AG63" i="5" s="1"/>
  <c r="AG72" i="5" a="1"/>
  <c r="AG72" i="5" s="1"/>
  <c r="AG81" i="5" a="1"/>
  <c r="AG81" i="5" s="1"/>
  <c r="AG90" i="5" a="1"/>
  <c r="AG90" i="5" s="1"/>
  <c r="AG99" i="5" a="1"/>
  <c r="AG99" i="5" s="1"/>
  <c r="AG108" i="5" a="1"/>
  <c r="AG108" i="5" s="1"/>
  <c r="AG117" i="5" a="1"/>
  <c r="AG117" i="5" s="1"/>
  <c r="AG126" i="5" a="1"/>
  <c r="AG126" i="5" s="1"/>
  <c r="AG135" i="5" a="1"/>
  <c r="AG135" i="5" s="1"/>
  <c r="AG144" i="5" a="1"/>
  <c r="AG144" i="5" s="1"/>
  <c r="AG153" i="5" a="1"/>
  <c r="AG153" i="5" s="1"/>
  <c r="AG162" i="5" a="1"/>
  <c r="AG162" i="5" s="1"/>
  <c r="AG171" i="5" a="1"/>
  <c r="AG171" i="5" s="1"/>
  <c r="AG180" i="5" a="1"/>
  <c r="AG180" i="5" s="1"/>
  <c r="AG189" i="5" a="1"/>
  <c r="AG189" i="5" s="1"/>
  <c r="AG198" i="5" a="1"/>
  <c r="AG198" i="5" s="1"/>
  <c r="AG207" i="5" a="1"/>
  <c r="AG207" i="5" s="1"/>
  <c r="AG216" i="5" a="1"/>
  <c r="AG216" i="5" s="1"/>
  <c r="AG225" i="5" a="1"/>
  <c r="AG225" i="5" s="1"/>
  <c r="AG234" i="5" a="1"/>
  <c r="AG234" i="5" s="1"/>
  <c r="AG243" i="5" a="1"/>
  <c r="AG243" i="5" s="1"/>
  <c r="AG252" i="5" a="1"/>
  <c r="AG252" i="5" s="1"/>
  <c r="AG261" i="5" a="1"/>
  <c r="AG261" i="5" s="1"/>
  <c r="AG270" i="5" a="1"/>
  <c r="AG270" i="5" s="1"/>
  <c r="AG279" i="5" a="1"/>
  <c r="AG279" i="5" s="1"/>
  <c r="AG10" i="5" a="1"/>
  <c r="AG10" i="5" s="1"/>
  <c r="AG19" i="5" a="1"/>
  <c r="AG19" i="5" s="1"/>
  <c r="AG28" i="5" a="1"/>
  <c r="AG28" i="5" s="1"/>
  <c r="AG37" i="5" a="1"/>
  <c r="AG37" i="5" s="1"/>
  <c r="AG46" i="5" a="1"/>
  <c r="AG46" i="5" s="1"/>
  <c r="AG55" i="5" a="1"/>
  <c r="AG55" i="5" s="1"/>
  <c r="AG64" i="5" a="1"/>
  <c r="AG64" i="5" s="1"/>
  <c r="AG73" i="5" a="1"/>
  <c r="AG73" i="5" s="1"/>
  <c r="AG82" i="5" a="1"/>
  <c r="AG82" i="5" s="1"/>
  <c r="AG91" i="5" a="1"/>
  <c r="AG91" i="5" s="1"/>
  <c r="AG100" i="5" a="1"/>
  <c r="AG100" i="5" s="1"/>
  <c r="AG109" i="5" a="1"/>
  <c r="AG109" i="5" s="1"/>
  <c r="AG118" i="5" a="1"/>
  <c r="AG118" i="5" s="1"/>
  <c r="AG127" i="5" a="1"/>
  <c r="AG127" i="5" s="1"/>
  <c r="AG136" i="5" a="1"/>
  <c r="AG136" i="5" s="1"/>
  <c r="AG145" i="5" a="1"/>
  <c r="AG145" i="5" s="1"/>
  <c r="AG154" i="5" a="1"/>
  <c r="AG154" i="5" s="1"/>
  <c r="AG163" i="5" a="1"/>
  <c r="AG163" i="5" s="1"/>
  <c r="AG172" i="5" a="1"/>
  <c r="AG172" i="5" s="1"/>
  <c r="AG181" i="5" a="1"/>
  <c r="AG181" i="5" s="1"/>
  <c r="AG190" i="5" a="1"/>
  <c r="AG190" i="5" s="1"/>
  <c r="AG199" i="5" a="1"/>
  <c r="AG199" i="5" s="1"/>
  <c r="AG208" i="5" a="1"/>
  <c r="AG208" i="5" s="1"/>
  <c r="AG217" i="5" a="1"/>
  <c r="AG217" i="5" s="1"/>
  <c r="AG226" i="5" a="1"/>
  <c r="AG226" i="5" s="1"/>
  <c r="AG235" i="5" a="1"/>
  <c r="AG235" i="5" s="1"/>
  <c r="AG244" i="5" a="1"/>
  <c r="AG244" i="5" s="1"/>
  <c r="AG253" i="5" a="1"/>
  <c r="AG253" i="5" s="1"/>
  <c r="AG262" i="5" a="1"/>
  <c r="AG262" i="5" s="1"/>
  <c r="AG271" i="5" a="1"/>
  <c r="AG271" i="5" s="1"/>
  <c r="AG280" i="5" a="1"/>
  <c r="AG280" i="5" s="1"/>
  <c r="AG2" i="5" a="1"/>
  <c r="AG2" i="5" s="1"/>
  <c r="AH11" i="5" a="1"/>
  <c r="AH11" i="5" s="1"/>
  <c r="AH20" i="5" a="1"/>
  <c r="AH20" i="5" s="1"/>
  <c r="AH29" i="5" a="1"/>
  <c r="AH29" i="5" s="1"/>
  <c r="AH38" i="5" a="1"/>
  <c r="AH38" i="5" s="1"/>
  <c r="AH47" i="5" a="1"/>
  <c r="AH47" i="5" s="1"/>
  <c r="AH56" i="5" a="1"/>
  <c r="AH56" i="5" s="1"/>
  <c r="AH65" i="5" a="1"/>
  <c r="AH65" i="5" s="1"/>
  <c r="AH74" i="5" a="1"/>
  <c r="AH74" i="5" s="1"/>
  <c r="AH83" i="5" a="1"/>
  <c r="AH83" i="5" s="1"/>
  <c r="AH92" i="5" a="1"/>
  <c r="AH92" i="5" s="1"/>
  <c r="AH101" i="5" a="1"/>
  <c r="AH101" i="5" s="1"/>
  <c r="AH110" i="5" a="1"/>
  <c r="AH110" i="5" s="1"/>
  <c r="AH119" i="5" a="1"/>
  <c r="AH119" i="5" s="1"/>
  <c r="AH128" i="5" a="1"/>
  <c r="AH128" i="5" s="1"/>
  <c r="AH137" i="5" a="1"/>
  <c r="AH137" i="5" s="1"/>
  <c r="AH146" i="5" a="1"/>
  <c r="AH146" i="5" s="1"/>
  <c r="AH155" i="5" a="1"/>
  <c r="AH155" i="5" s="1"/>
  <c r="AH164" i="5" a="1"/>
  <c r="AH164" i="5" s="1"/>
  <c r="AH173" i="5" a="1"/>
  <c r="AH173" i="5" s="1"/>
  <c r="AH182" i="5" a="1"/>
  <c r="AH182" i="5" s="1"/>
  <c r="AH191" i="5" a="1"/>
  <c r="AH191" i="5" s="1"/>
  <c r="AH200" i="5" a="1"/>
  <c r="AH200" i="5" s="1"/>
  <c r="AH209" i="5" a="1"/>
  <c r="AH209" i="5" s="1"/>
  <c r="AH218" i="5" a="1"/>
  <c r="AH218" i="5" s="1"/>
  <c r="AH227" i="5" a="1"/>
  <c r="AH227" i="5" s="1"/>
  <c r="AH236" i="5" a="1"/>
  <c r="AH236" i="5" s="1"/>
  <c r="AH245" i="5" a="1"/>
  <c r="AH245" i="5" s="1"/>
  <c r="AH254" i="5" a="1"/>
  <c r="AH254" i="5" s="1"/>
  <c r="AH263" i="5" a="1"/>
  <c r="AH263" i="5" s="1"/>
  <c r="AH272" i="5" a="1"/>
  <c r="AH272" i="5" s="1"/>
  <c r="AH3" i="5" a="1"/>
  <c r="AH3" i="5" s="1"/>
  <c r="AH12" i="5" a="1"/>
  <c r="AH12" i="5" s="1"/>
  <c r="AH21" i="5" a="1"/>
  <c r="AH21" i="5" s="1"/>
  <c r="AH30" i="5" a="1"/>
  <c r="AH30" i="5" s="1"/>
  <c r="AH39" i="5" a="1"/>
  <c r="AH39" i="5" s="1"/>
  <c r="AH48" i="5" a="1"/>
  <c r="AH48" i="5" s="1"/>
  <c r="AH57" i="5" a="1"/>
  <c r="AH57" i="5" s="1"/>
  <c r="AH66" i="5" a="1"/>
  <c r="AH66" i="5" s="1"/>
  <c r="AH75" i="5" a="1"/>
  <c r="AH75" i="5" s="1"/>
  <c r="AH84" i="5" a="1"/>
  <c r="AH84" i="5" s="1"/>
  <c r="AH93" i="5" a="1"/>
  <c r="AH93" i="5" s="1"/>
  <c r="AH102" i="5" a="1"/>
  <c r="AH102" i="5" s="1"/>
  <c r="AH111" i="5" a="1"/>
  <c r="AH111" i="5" s="1"/>
  <c r="AH120" i="5" a="1"/>
  <c r="AH120" i="5" s="1"/>
  <c r="AH129" i="5" a="1"/>
  <c r="AH129" i="5" s="1"/>
  <c r="AH138" i="5" a="1"/>
  <c r="AH138" i="5" s="1"/>
  <c r="AH147" i="5" a="1"/>
  <c r="AH147" i="5" s="1"/>
  <c r="AH156" i="5" a="1"/>
  <c r="AH156" i="5" s="1"/>
  <c r="AH165" i="5" a="1"/>
  <c r="AH165" i="5" s="1"/>
  <c r="AH174" i="5" a="1"/>
  <c r="AH174" i="5" s="1"/>
  <c r="AH183" i="5" a="1"/>
  <c r="AH183" i="5" s="1"/>
  <c r="AH192" i="5" a="1"/>
  <c r="AH192" i="5" s="1"/>
  <c r="AH201" i="5" a="1"/>
  <c r="AH201" i="5" s="1"/>
  <c r="AH210" i="5" a="1"/>
  <c r="AH210" i="5" s="1"/>
  <c r="AH219" i="5" a="1"/>
  <c r="AH219" i="5" s="1"/>
  <c r="AH228" i="5" a="1"/>
  <c r="AH228" i="5" s="1"/>
  <c r="AH237" i="5" a="1"/>
  <c r="AH237" i="5" s="1"/>
  <c r="AH246" i="5" a="1"/>
  <c r="AH246" i="5" s="1"/>
  <c r="AH255" i="5" a="1"/>
  <c r="AH255" i="5" s="1"/>
  <c r="AH264" i="5" a="1"/>
  <c r="AH264" i="5" s="1"/>
  <c r="AH273" i="5" a="1"/>
  <c r="AH273" i="5" s="1"/>
  <c r="AH4" i="5" a="1"/>
  <c r="AH4" i="5" s="1"/>
  <c r="AH13" i="5" a="1"/>
  <c r="AH13" i="5" s="1"/>
  <c r="AH22" i="5" a="1"/>
  <c r="AH22" i="5" s="1"/>
  <c r="AH31" i="5" a="1"/>
  <c r="AH31" i="5" s="1"/>
  <c r="AH40" i="5" a="1"/>
  <c r="AH40" i="5" s="1"/>
  <c r="AH49" i="5" a="1"/>
  <c r="AH49" i="5" s="1"/>
  <c r="AH58" i="5" a="1"/>
  <c r="AH58" i="5" s="1"/>
  <c r="AH67" i="5" a="1"/>
  <c r="AH67" i="5" s="1"/>
  <c r="AH76" i="5" a="1"/>
  <c r="AH76" i="5" s="1"/>
  <c r="AH85" i="5" a="1"/>
  <c r="AH85" i="5" s="1"/>
  <c r="AH94" i="5" a="1"/>
  <c r="AH94" i="5" s="1"/>
  <c r="AH103" i="5" a="1"/>
  <c r="AH103" i="5" s="1"/>
  <c r="AH112" i="5" a="1"/>
  <c r="AH112" i="5" s="1"/>
  <c r="AH121" i="5" a="1"/>
  <c r="AH121" i="5" s="1"/>
  <c r="AH130" i="5" a="1"/>
  <c r="AH130" i="5" s="1"/>
  <c r="AH139" i="5" a="1"/>
  <c r="AH139" i="5" s="1"/>
  <c r="AH148" i="5" a="1"/>
  <c r="AH148" i="5" s="1"/>
  <c r="AH157" i="5" a="1"/>
  <c r="AH157" i="5" s="1"/>
  <c r="AH166" i="5" a="1"/>
  <c r="AH166" i="5" s="1"/>
  <c r="AH175" i="5" a="1"/>
  <c r="AH175" i="5" s="1"/>
  <c r="AH184" i="5" a="1"/>
  <c r="AH184" i="5" s="1"/>
  <c r="AH193" i="5" a="1"/>
  <c r="AH193" i="5" s="1"/>
  <c r="AH202" i="5" a="1"/>
  <c r="AH202" i="5" s="1"/>
  <c r="AH211" i="5" a="1"/>
  <c r="AH211" i="5" s="1"/>
  <c r="AH220" i="5" a="1"/>
  <c r="AH220" i="5" s="1"/>
  <c r="AH229" i="5" a="1"/>
  <c r="AH229" i="5" s="1"/>
  <c r="AH238" i="5" a="1"/>
  <c r="AH238" i="5" s="1"/>
  <c r="AH247" i="5" a="1"/>
  <c r="AH247" i="5" s="1"/>
  <c r="AH256" i="5" a="1"/>
  <c r="AH256" i="5" s="1"/>
  <c r="AH265" i="5" a="1"/>
  <c r="AH265" i="5" s="1"/>
  <c r="AH274" i="5" a="1"/>
  <c r="AH274" i="5" s="1"/>
  <c r="AH5" i="5" a="1"/>
  <c r="AH5" i="5" s="1"/>
  <c r="AH14" i="5" a="1"/>
  <c r="AH14" i="5" s="1"/>
  <c r="AH23" i="5" a="1"/>
  <c r="AH23" i="5" s="1"/>
  <c r="AH32" i="5" a="1"/>
  <c r="AH32" i="5" s="1"/>
  <c r="AH41" i="5" a="1"/>
  <c r="AH41" i="5" s="1"/>
  <c r="AH50" i="5" a="1"/>
  <c r="AH50" i="5" s="1"/>
  <c r="AH59" i="5" a="1"/>
  <c r="AH59" i="5" s="1"/>
  <c r="AH68" i="5" a="1"/>
  <c r="AH68" i="5" s="1"/>
  <c r="AH77" i="5" a="1"/>
  <c r="AH77" i="5" s="1"/>
  <c r="AH86" i="5" a="1"/>
  <c r="AH86" i="5" s="1"/>
  <c r="AH95" i="5" a="1"/>
  <c r="AH95" i="5" s="1"/>
  <c r="AH104" i="5" a="1"/>
  <c r="AH104" i="5" s="1"/>
  <c r="AH113" i="5" a="1"/>
  <c r="AH113" i="5" s="1"/>
  <c r="AH122" i="5" a="1"/>
  <c r="AH122" i="5" s="1"/>
  <c r="AH131" i="5" a="1"/>
  <c r="AH131" i="5" s="1"/>
  <c r="AH140" i="5" a="1"/>
  <c r="AH140" i="5" s="1"/>
  <c r="AH149" i="5" a="1"/>
  <c r="AH149" i="5" s="1"/>
  <c r="AH158" i="5" a="1"/>
  <c r="AH158" i="5" s="1"/>
  <c r="AH167" i="5" a="1"/>
  <c r="AH167" i="5" s="1"/>
  <c r="AH176" i="5" a="1"/>
  <c r="AH176" i="5" s="1"/>
  <c r="AH185" i="5" a="1"/>
  <c r="AH185" i="5" s="1"/>
  <c r="AH194" i="5" a="1"/>
  <c r="AH194" i="5" s="1"/>
  <c r="AH203" i="5" a="1"/>
  <c r="AH203" i="5" s="1"/>
  <c r="AH212" i="5" a="1"/>
  <c r="AH212" i="5" s="1"/>
  <c r="AH221" i="5" a="1"/>
  <c r="AH221" i="5" s="1"/>
  <c r="AH230" i="5" a="1"/>
  <c r="AH230" i="5" s="1"/>
  <c r="AH239" i="5" a="1"/>
  <c r="AH239" i="5" s="1"/>
  <c r="AH248" i="5" a="1"/>
  <c r="AH248" i="5" s="1"/>
  <c r="AH257" i="5" a="1"/>
  <c r="AH257" i="5" s="1"/>
  <c r="AH266" i="5" a="1"/>
  <c r="AH266" i="5" s="1"/>
  <c r="AH275" i="5" a="1"/>
  <c r="AH275" i="5" s="1"/>
  <c r="AH6" i="5" a="1"/>
  <c r="AH6" i="5" s="1"/>
  <c r="AH15" i="5" a="1"/>
  <c r="AH15" i="5" s="1"/>
  <c r="AH24" i="5" a="1"/>
  <c r="AH24" i="5" s="1"/>
  <c r="AH33" i="5" a="1"/>
  <c r="AH33" i="5" s="1"/>
  <c r="AH42" i="5" a="1"/>
  <c r="AH42" i="5" s="1"/>
  <c r="AH51" i="5" a="1"/>
  <c r="AH51" i="5" s="1"/>
  <c r="AH60" i="5" a="1"/>
  <c r="AH60" i="5" s="1"/>
  <c r="AH69" i="5" a="1"/>
  <c r="AH69" i="5" s="1"/>
  <c r="AH78" i="5" a="1"/>
  <c r="AH78" i="5" s="1"/>
  <c r="AH87" i="5" a="1"/>
  <c r="AH87" i="5" s="1"/>
  <c r="AH96" i="5" a="1"/>
  <c r="AH96" i="5" s="1"/>
  <c r="AH105" i="5" a="1"/>
  <c r="AH105" i="5" s="1"/>
  <c r="AH114" i="5" a="1"/>
  <c r="AH114" i="5" s="1"/>
  <c r="AH123" i="5" a="1"/>
  <c r="AH123" i="5" s="1"/>
  <c r="AH132" i="5" a="1"/>
  <c r="AH132" i="5" s="1"/>
  <c r="AH141" i="5" a="1"/>
  <c r="AH141" i="5" s="1"/>
  <c r="AH150" i="5" a="1"/>
  <c r="AH150" i="5" s="1"/>
  <c r="AH159" i="5" a="1"/>
  <c r="AH159" i="5" s="1"/>
  <c r="AH168" i="5" a="1"/>
  <c r="AH168" i="5" s="1"/>
  <c r="AH177" i="5" a="1"/>
  <c r="AH177" i="5" s="1"/>
  <c r="AH186" i="5" a="1"/>
  <c r="AH186" i="5" s="1"/>
  <c r="AH195" i="5" a="1"/>
  <c r="AH195" i="5" s="1"/>
  <c r="AH204" i="5" a="1"/>
  <c r="AH204" i="5" s="1"/>
  <c r="AH213" i="5" a="1"/>
  <c r="AH213" i="5" s="1"/>
  <c r="AH222" i="5" a="1"/>
  <c r="AH222" i="5" s="1"/>
  <c r="AH231" i="5" a="1"/>
  <c r="AH231" i="5" s="1"/>
  <c r="AH240" i="5" a="1"/>
  <c r="AH240" i="5" s="1"/>
  <c r="AH249" i="5" a="1"/>
  <c r="AH249" i="5" s="1"/>
  <c r="AH258" i="5" a="1"/>
  <c r="AH258" i="5" s="1"/>
  <c r="AH267" i="5" a="1"/>
  <c r="AH267" i="5" s="1"/>
  <c r="AH276" i="5" a="1"/>
  <c r="AH276" i="5" s="1"/>
  <c r="AH7" i="5" a="1"/>
  <c r="AH7" i="5" s="1"/>
  <c r="AH16" i="5" a="1"/>
  <c r="AH16" i="5" s="1"/>
  <c r="AH25" i="5" a="1"/>
  <c r="AH25" i="5" s="1"/>
  <c r="AH34" i="5" a="1"/>
  <c r="AH34" i="5" s="1"/>
  <c r="AH43" i="5" a="1"/>
  <c r="AH43" i="5" s="1"/>
  <c r="AH52" i="5" a="1"/>
  <c r="AH52" i="5" s="1"/>
  <c r="AH61" i="5" a="1"/>
  <c r="AH61" i="5" s="1"/>
  <c r="AH70" i="5" a="1"/>
  <c r="AH70" i="5" s="1"/>
  <c r="AH79" i="5" a="1"/>
  <c r="AH79" i="5" s="1"/>
  <c r="AH88" i="5" a="1"/>
  <c r="AH88" i="5" s="1"/>
  <c r="AH97" i="5" a="1"/>
  <c r="AH97" i="5" s="1"/>
  <c r="AH106" i="5" a="1"/>
  <c r="AH106" i="5" s="1"/>
  <c r="AH115" i="5" a="1"/>
  <c r="AH115" i="5" s="1"/>
  <c r="AH124" i="5" a="1"/>
  <c r="AH124" i="5" s="1"/>
  <c r="AH133" i="5" a="1"/>
  <c r="AH133" i="5" s="1"/>
  <c r="AH142" i="5" a="1"/>
  <c r="AH142" i="5" s="1"/>
  <c r="AH151" i="5" a="1"/>
  <c r="AH151" i="5" s="1"/>
  <c r="AH160" i="5" a="1"/>
  <c r="AH160" i="5" s="1"/>
  <c r="AH169" i="5" a="1"/>
  <c r="AH169" i="5" s="1"/>
  <c r="AH178" i="5" a="1"/>
  <c r="AH178" i="5" s="1"/>
  <c r="AH187" i="5" a="1"/>
  <c r="AH187" i="5" s="1"/>
  <c r="AH196" i="5" a="1"/>
  <c r="AH196" i="5" s="1"/>
  <c r="AH205" i="5" a="1"/>
  <c r="AH205" i="5" s="1"/>
  <c r="AH214" i="5" a="1"/>
  <c r="AH214" i="5" s="1"/>
  <c r="AH223" i="5" a="1"/>
  <c r="AH223" i="5" s="1"/>
  <c r="AH232" i="5" a="1"/>
  <c r="AH232" i="5" s="1"/>
  <c r="AH241" i="5" a="1"/>
  <c r="AH241" i="5" s="1"/>
  <c r="AH250" i="5" a="1"/>
  <c r="AH250" i="5" s="1"/>
  <c r="AH259" i="5" a="1"/>
  <c r="AH259" i="5" s="1"/>
  <c r="AH268" i="5" a="1"/>
  <c r="AH268" i="5" s="1"/>
  <c r="AH277" i="5" a="1"/>
  <c r="AH277" i="5" s="1"/>
  <c r="AH8" i="5" a="1"/>
  <c r="AH8" i="5" s="1"/>
  <c r="AH17" i="5" a="1"/>
  <c r="AH17" i="5" s="1"/>
  <c r="AH26" i="5" a="1"/>
  <c r="AH26" i="5" s="1"/>
  <c r="AH35" i="5" a="1"/>
  <c r="AH35" i="5" s="1"/>
  <c r="AH44" i="5" a="1"/>
  <c r="AH44" i="5" s="1"/>
  <c r="AH53" i="5" a="1"/>
  <c r="AH53" i="5" s="1"/>
  <c r="AH62" i="5" a="1"/>
  <c r="AH62" i="5" s="1"/>
  <c r="AH71" i="5" a="1"/>
  <c r="AH71" i="5" s="1"/>
  <c r="AH80" i="5" a="1"/>
  <c r="AH80" i="5" s="1"/>
  <c r="AH89" i="5" a="1"/>
  <c r="AH89" i="5" s="1"/>
  <c r="AH98" i="5" a="1"/>
  <c r="AH98" i="5" s="1"/>
  <c r="AH107" i="5" a="1"/>
  <c r="AH107" i="5" s="1"/>
  <c r="AH116" i="5" a="1"/>
  <c r="AH116" i="5" s="1"/>
  <c r="AH125" i="5" a="1"/>
  <c r="AH125" i="5" s="1"/>
  <c r="AH134" i="5" a="1"/>
  <c r="AH134" i="5" s="1"/>
  <c r="AH143" i="5" a="1"/>
  <c r="AH143" i="5" s="1"/>
  <c r="AH152" i="5" a="1"/>
  <c r="AH152" i="5" s="1"/>
  <c r="AH161" i="5" a="1"/>
  <c r="AH161" i="5" s="1"/>
  <c r="AH170" i="5" a="1"/>
  <c r="AH170" i="5" s="1"/>
  <c r="AH179" i="5" a="1"/>
  <c r="AH179" i="5" s="1"/>
  <c r="AH188" i="5" a="1"/>
  <c r="AH188" i="5" s="1"/>
  <c r="AH197" i="5" a="1"/>
  <c r="AH197" i="5" s="1"/>
  <c r="AH206" i="5" a="1"/>
  <c r="AH206" i="5" s="1"/>
  <c r="AH215" i="5" a="1"/>
  <c r="AH215" i="5" s="1"/>
  <c r="AH224" i="5" a="1"/>
  <c r="AH224" i="5" s="1"/>
  <c r="AH233" i="5" a="1"/>
  <c r="AH233" i="5" s="1"/>
  <c r="AH242" i="5" a="1"/>
  <c r="AH242" i="5" s="1"/>
  <c r="AH251" i="5" a="1"/>
  <c r="AH251" i="5" s="1"/>
  <c r="AH260" i="5" a="1"/>
  <c r="AH260" i="5" s="1"/>
  <c r="AH269" i="5" a="1"/>
  <c r="AH269" i="5" s="1"/>
  <c r="AH278" i="5" a="1"/>
  <c r="AH278" i="5" s="1"/>
  <c r="AH9" i="5" a="1"/>
  <c r="AH9" i="5" s="1"/>
  <c r="AH18" i="5" a="1"/>
  <c r="AH18" i="5" s="1"/>
  <c r="AH27" i="5" a="1"/>
  <c r="AH27" i="5" s="1"/>
  <c r="AH36" i="5" a="1"/>
  <c r="AH36" i="5" s="1"/>
  <c r="AH45" i="5" a="1"/>
  <c r="AH45" i="5" s="1"/>
  <c r="AH54" i="5" a="1"/>
  <c r="AH54" i="5" s="1"/>
  <c r="AH63" i="5" a="1"/>
  <c r="AH63" i="5" s="1"/>
  <c r="AH72" i="5" a="1"/>
  <c r="AH72" i="5" s="1"/>
  <c r="AH81" i="5" a="1"/>
  <c r="AH81" i="5" s="1"/>
  <c r="AH90" i="5" a="1"/>
  <c r="AH90" i="5" s="1"/>
  <c r="AH99" i="5" a="1"/>
  <c r="AH99" i="5" s="1"/>
  <c r="AH108" i="5" a="1"/>
  <c r="AH108" i="5" s="1"/>
  <c r="AH117" i="5" a="1"/>
  <c r="AH117" i="5" s="1"/>
  <c r="AH126" i="5" a="1"/>
  <c r="AH126" i="5" s="1"/>
  <c r="AH135" i="5" a="1"/>
  <c r="AH135" i="5" s="1"/>
  <c r="AH144" i="5" a="1"/>
  <c r="AH144" i="5" s="1"/>
  <c r="AH153" i="5" a="1"/>
  <c r="AH153" i="5" s="1"/>
  <c r="AH162" i="5" a="1"/>
  <c r="AH162" i="5" s="1"/>
  <c r="AH171" i="5" a="1"/>
  <c r="AH171" i="5" s="1"/>
  <c r="AH180" i="5" a="1"/>
  <c r="AH180" i="5" s="1"/>
  <c r="AH189" i="5" a="1"/>
  <c r="AH189" i="5" s="1"/>
  <c r="AH198" i="5" a="1"/>
  <c r="AH198" i="5" s="1"/>
  <c r="AH207" i="5" a="1"/>
  <c r="AH207" i="5" s="1"/>
  <c r="AH216" i="5" a="1"/>
  <c r="AH216" i="5" s="1"/>
  <c r="AH225" i="5" a="1"/>
  <c r="AH225" i="5" s="1"/>
  <c r="AH234" i="5" a="1"/>
  <c r="AH234" i="5" s="1"/>
  <c r="AH243" i="5" a="1"/>
  <c r="AH243" i="5" s="1"/>
  <c r="AH252" i="5" a="1"/>
  <c r="AH252" i="5" s="1"/>
  <c r="AH261" i="5" a="1"/>
  <c r="AH261" i="5" s="1"/>
  <c r="AH270" i="5" a="1"/>
  <c r="AH270" i="5" s="1"/>
  <c r="AH279" i="5" a="1"/>
  <c r="AH279" i="5" s="1"/>
  <c r="AH10" i="5" a="1"/>
  <c r="AH10" i="5" s="1"/>
  <c r="AH19" i="5" a="1"/>
  <c r="AH19" i="5" s="1"/>
  <c r="AH28" i="5" a="1"/>
  <c r="AH28" i="5" s="1"/>
  <c r="AH37" i="5" a="1"/>
  <c r="AH37" i="5" s="1"/>
  <c r="AH46" i="5" a="1"/>
  <c r="AH46" i="5" s="1"/>
  <c r="AH55" i="5" a="1"/>
  <c r="AH55" i="5" s="1"/>
  <c r="AH64" i="5" a="1"/>
  <c r="AH64" i="5" s="1"/>
  <c r="AH73" i="5" a="1"/>
  <c r="AH73" i="5" s="1"/>
  <c r="AH82" i="5" a="1"/>
  <c r="AH82" i="5" s="1"/>
  <c r="AH91" i="5" a="1"/>
  <c r="AH91" i="5" s="1"/>
  <c r="AH100" i="5" a="1"/>
  <c r="AH100" i="5" s="1"/>
  <c r="AH109" i="5" a="1"/>
  <c r="AH109" i="5" s="1"/>
  <c r="AH118" i="5" a="1"/>
  <c r="AH118" i="5" s="1"/>
  <c r="AH127" i="5" a="1"/>
  <c r="AH127" i="5" s="1"/>
  <c r="AH136" i="5" a="1"/>
  <c r="AH136" i="5" s="1"/>
  <c r="AH145" i="5" a="1"/>
  <c r="AH145" i="5" s="1"/>
  <c r="AH154" i="5" a="1"/>
  <c r="AH154" i="5" s="1"/>
  <c r="AH163" i="5" a="1"/>
  <c r="AH163" i="5" s="1"/>
  <c r="AH172" i="5" a="1"/>
  <c r="AH172" i="5" s="1"/>
  <c r="AH181" i="5" a="1"/>
  <c r="AH181" i="5" s="1"/>
  <c r="AH190" i="5" a="1"/>
  <c r="AH190" i="5" s="1"/>
  <c r="AH199" i="5" a="1"/>
  <c r="AH199" i="5" s="1"/>
  <c r="AH208" i="5" a="1"/>
  <c r="AH208" i="5" s="1"/>
  <c r="AH217" i="5" a="1"/>
  <c r="AH217" i="5" s="1"/>
  <c r="AH226" i="5" a="1"/>
  <c r="AH226" i="5" s="1"/>
  <c r="AH235" i="5" a="1"/>
  <c r="AH235" i="5" s="1"/>
  <c r="AH244" i="5" a="1"/>
  <c r="AH244" i="5" s="1"/>
  <c r="AH253" i="5" a="1"/>
  <c r="AH253" i="5" s="1"/>
  <c r="AH262" i="5" a="1"/>
  <c r="AH262" i="5" s="1"/>
  <c r="AH271" i="5" a="1"/>
  <c r="AH271" i="5" s="1"/>
  <c r="AH280" i="5" a="1"/>
  <c r="AH280" i="5" s="1"/>
  <c r="AK11" i="5" a="1"/>
  <c r="AK11" i="5" s="1"/>
  <c r="AK20" i="5" a="1"/>
  <c r="AK20" i="5" s="1"/>
  <c r="AK29" i="5" a="1"/>
  <c r="AK29" i="5"/>
  <c r="AK38" i="5" a="1"/>
  <c r="AK38" i="5" s="1"/>
  <c r="AK47" i="5" a="1"/>
  <c r="AK47" i="5" s="1"/>
  <c r="AK56" i="5" a="1"/>
  <c r="AK56" i="5" s="1"/>
  <c r="AK65" i="5" a="1"/>
  <c r="AK65" i="5" s="1"/>
  <c r="AK74" i="5" a="1"/>
  <c r="AK74" i="5" s="1"/>
  <c r="AK83" i="5" a="1"/>
  <c r="AK83" i="5" s="1"/>
  <c r="AK92" i="5" a="1"/>
  <c r="AK92" i="5" s="1"/>
  <c r="AK101" i="5" a="1"/>
  <c r="AK101" i="5" s="1"/>
  <c r="AK110" i="5" a="1"/>
  <c r="AK110" i="5" s="1"/>
  <c r="AK119" i="5" a="1"/>
  <c r="AK119" i="5" s="1"/>
  <c r="AK128" i="5" a="1"/>
  <c r="AK128" i="5" s="1"/>
  <c r="AK137" i="5" a="1"/>
  <c r="AK137" i="5" s="1"/>
  <c r="AK146" i="5" a="1"/>
  <c r="AK146" i="5" s="1"/>
  <c r="AK155" i="5" a="1"/>
  <c r="AK155" i="5" s="1"/>
  <c r="AK164" i="5" a="1"/>
  <c r="AK164" i="5" s="1"/>
  <c r="AK173" i="5" a="1"/>
  <c r="AK173" i="5" s="1"/>
  <c r="AK182" i="5" a="1"/>
  <c r="AK182" i="5" s="1"/>
  <c r="AK191" i="5" a="1"/>
  <c r="AK191" i="5" s="1"/>
  <c r="AK200" i="5" a="1"/>
  <c r="AK200" i="5" s="1"/>
  <c r="AK209" i="5" a="1"/>
  <c r="AK209" i="5" s="1"/>
  <c r="AK218" i="5" a="1"/>
  <c r="AK218" i="5" s="1"/>
  <c r="AK227" i="5" a="1"/>
  <c r="AK227" i="5" s="1"/>
  <c r="AK236" i="5" a="1"/>
  <c r="AK236" i="5" s="1"/>
  <c r="AK245" i="5" a="1"/>
  <c r="AK245" i="5" s="1"/>
  <c r="AK254" i="5" a="1"/>
  <c r="AK254" i="5" s="1"/>
  <c r="AK263" i="5" a="1"/>
  <c r="AK263" i="5" s="1"/>
  <c r="AK272" i="5" a="1"/>
  <c r="AK272" i="5" s="1"/>
  <c r="AK3" i="5" a="1"/>
  <c r="AK3" i="5" s="1"/>
  <c r="AK12" i="5" a="1"/>
  <c r="AK12" i="5" s="1"/>
  <c r="AK21" i="5" a="1"/>
  <c r="AK21" i="5" s="1"/>
  <c r="AK30" i="5" a="1"/>
  <c r="AK30" i="5" s="1"/>
  <c r="AK39" i="5" a="1"/>
  <c r="AK39" i="5" s="1"/>
  <c r="AK48" i="5" a="1"/>
  <c r="AK48" i="5" s="1"/>
  <c r="AK57" i="5" a="1"/>
  <c r="AK57" i="5" s="1"/>
  <c r="AK66" i="5" a="1"/>
  <c r="AK66" i="5" s="1"/>
  <c r="AK75" i="5" a="1"/>
  <c r="AK75" i="5" s="1"/>
  <c r="AK84" i="5" a="1"/>
  <c r="AK84" i="5" s="1"/>
  <c r="AK93" i="5" a="1"/>
  <c r="AK93" i="5" s="1"/>
  <c r="AK102" i="5" a="1"/>
  <c r="AK102" i="5" s="1"/>
  <c r="AK111" i="5" a="1"/>
  <c r="AK111" i="5" s="1"/>
  <c r="AK120" i="5" a="1"/>
  <c r="AK120" i="5" s="1"/>
  <c r="AK129" i="5" a="1"/>
  <c r="AK129" i="5" s="1"/>
  <c r="AK138" i="5" a="1"/>
  <c r="AK138" i="5" s="1"/>
  <c r="AK147" i="5" a="1"/>
  <c r="AK147" i="5" s="1"/>
  <c r="AK156" i="5" a="1"/>
  <c r="AK156" i="5" s="1"/>
  <c r="AK165" i="5" a="1"/>
  <c r="AK165" i="5" s="1"/>
  <c r="AK174" i="5" a="1"/>
  <c r="AK174" i="5" s="1"/>
  <c r="AK183" i="5" a="1"/>
  <c r="AK183" i="5" s="1"/>
  <c r="AK192" i="5" a="1"/>
  <c r="AK192" i="5" s="1"/>
  <c r="AK201" i="5" a="1"/>
  <c r="AK201" i="5" s="1"/>
  <c r="AK210" i="5" a="1"/>
  <c r="AK210" i="5" s="1"/>
  <c r="AK219" i="5" a="1"/>
  <c r="AK219" i="5" s="1"/>
  <c r="AK228" i="5" a="1"/>
  <c r="AK228" i="5" s="1"/>
  <c r="AK237" i="5" a="1"/>
  <c r="AK237" i="5" s="1"/>
  <c r="AK246" i="5" a="1"/>
  <c r="AK246" i="5" s="1"/>
  <c r="AK255" i="5" a="1"/>
  <c r="AK255" i="5" s="1"/>
  <c r="AK264" i="5" a="1"/>
  <c r="AK264" i="5" s="1"/>
  <c r="AK273" i="5" a="1"/>
  <c r="AK273" i="5" s="1"/>
  <c r="AK4" i="5" a="1"/>
  <c r="AK4" i="5" s="1"/>
  <c r="AK13" i="5" a="1"/>
  <c r="AK13" i="5" s="1"/>
  <c r="AK22" i="5" a="1"/>
  <c r="AK22" i="5"/>
  <c r="AK31" i="5" a="1"/>
  <c r="AK31" i="5" s="1"/>
  <c r="AK40" i="5" a="1"/>
  <c r="AK40" i="5" s="1"/>
  <c r="AK49" i="5" a="1"/>
  <c r="AK49" i="5" s="1"/>
  <c r="AK58" i="5" a="1"/>
  <c r="AK58" i="5" s="1"/>
  <c r="AK67" i="5" a="1"/>
  <c r="AK67" i="5" s="1"/>
  <c r="AK76" i="5" a="1"/>
  <c r="AK76" i="5" s="1"/>
  <c r="AK85" i="5" a="1"/>
  <c r="AK85" i="5" s="1"/>
  <c r="AK94" i="5" a="1"/>
  <c r="AK94" i="5" s="1"/>
  <c r="AK103" i="5" a="1"/>
  <c r="AK103" i="5" s="1"/>
  <c r="AK112" i="5" a="1"/>
  <c r="AK112" i="5" s="1"/>
  <c r="AK121" i="5" a="1"/>
  <c r="AK121" i="5" s="1"/>
  <c r="AK130" i="5" a="1"/>
  <c r="AK130" i="5" s="1"/>
  <c r="AK139" i="5" a="1"/>
  <c r="AK139" i="5" s="1"/>
  <c r="AK148" i="5" a="1"/>
  <c r="AK148" i="5" s="1"/>
  <c r="AK157" i="5" a="1"/>
  <c r="AK157" i="5" s="1"/>
  <c r="AK166" i="5" a="1"/>
  <c r="AK166" i="5" s="1"/>
  <c r="AK175" i="5" a="1"/>
  <c r="AK175" i="5" s="1"/>
  <c r="AK184" i="5" a="1"/>
  <c r="AK184" i="5" s="1"/>
  <c r="AK193" i="5" a="1"/>
  <c r="AK193" i="5" s="1"/>
  <c r="AK202" i="5" a="1"/>
  <c r="AK202" i="5" s="1"/>
  <c r="AK211" i="5" a="1"/>
  <c r="AK211" i="5" s="1"/>
  <c r="AK220" i="5" a="1"/>
  <c r="AK220" i="5" s="1"/>
  <c r="AK229" i="5" a="1"/>
  <c r="AK229" i="5" s="1"/>
  <c r="AK238" i="5" a="1"/>
  <c r="AK238" i="5"/>
  <c r="AK247" i="5" a="1"/>
  <c r="AK247" i="5" s="1"/>
  <c r="AK256" i="5" a="1"/>
  <c r="AK256" i="5" s="1"/>
  <c r="AK265" i="5" a="1"/>
  <c r="AK265" i="5" s="1"/>
  <c r="AK274" i="5" a="1"/>
  <c r="AK274" i="5" s="1"/>
  <c r="AK5" i="5" a="1"/>
  <c r="AK5" i="5" s="1"/>
  <c r="AK14" i="5" a="1"/>
  <c r="AK14" i="5" s="1"/>
  <c r="AK23" i="5" a="1"/>
  <c r="AK23" i="5" s="1"/>
  <c r="AK32" i="5" a="1"/>
  <c r="AK32" i="5" s="1"/>
  <c r="AK41" i="5" a="1"/>
  <c r="AK41" i="5" s="1"/>
  <c r="AK50" i="5" a="1"/>
  <c r="AK50" i="5" s="1"/>
  <c r="AK59" i="5" a="1"/>
  <c r="AK59" i="5" s="1"/>
  <c r="AK68" i="5" a="1"/>
  <c r="AK68" i="5" s="1"/>
  <c r="AK77" i="5" a="1"/>
  <c r="AK77" i="5" s="1"/>
  <c r="AK86" i="5" a="1"/>
  <c r="AK86" i="5" s="1"/>
  <c r="AK95" i="5" a="1"/>
  <c r="AK95" i="5" s="1"/>
  <c r="AK104" i="5" a="1"/>
  <c r="AK104" i="5" s="1"/>
  <c r="AK113" i="5" a="1"/>
  <c r="AK113" i="5" s="1"/>
  <c r="AK122" i="5" a="1"/>
  <c r="AK122" i="5" s="1"/>
  <c r="AK131" i="5" a="1"/>
  <c r="AK131" i="5" s="1"/>
  <c r="AK140" i="5" a="1"/>
  <c r="AK140" i="5" s="1"/>
  <c r="AK149" i="5" a="1"/>
  <c r="AK149" i="5" s="1"/>
  <c r="AK158" i="5" a="1"/>
  <c r="AK158" i="5" s="1"/>
  <c r="AK167" i="5" a="1"/>
  <c r="AK167" i="5" s="1"/>
  <c r="AK176" i="5" a="1"/>
  <c r="AK176" i="5" s="1"/>
  <c r="AK185" i="5" a="1"/>
  <c r="AK185" i="5" s="1"/>
  <c r="AK194" i="5" a="1"/>
  <c r="AK194" i="5" s="1"/>
  <c r="AK203" i="5" a="1"/>
  <c r="AK203" i="5" s="1"/>
  <c r="AK212" i="5" a="1"/>
  <c r="AK212" i="5" s="1"/>
  <c r="AK221" i="5" a="1"/>
  <c r="AK221" i="5" s="1"/>
  <c r="AK230" i="5" a="1"/>
  <c r="AK230" i="5" s="1"/>
  <c r="AK239" i="5" a="1"/>
  <c r="AK239" i="5" s="1"/>
  <c r="AK248" i="5" a="1"/>
  <c r="AK248" i="5" s="1"/>
  <c r="AK257" i="5" a="1"/>
  <c r="AK257" i="5" s="1"/>
  <c r="AK266" i="5" a="1"/>
  <c r="AK266" i="5" s="1"/>
  <c r="AK275" i="5" a="1"/>
  <c r="AK275" i="5" s="1"/>
  <c r="AK6" i="5" a="1"/>
  <c r="AK6" i="5" s="1"/>
  <c r="AK15" i="5" a="1"/>
  <c r="AK15" i="5" s="1"/>
  <c r="AK24" i="5" a="1"/>
  <c r="AK24" i="5" s="1"/>
  <c r="AK33" i="5" a="1"/>
  <c r="AK33" i="5" s="1"/>
  <c r="AK42" i="5" a="1"/>
  <c r="AK42" i="5" s="1"/>
  <c r="AK51" i="5" a="1"/>
  <c r="AK51" i="5" s="1"/>
  <c r="AK60" i="5" a="1"/>
  <c r="AK60" i="5" s="1"/>
  <c r="AK69" i="5" a="1"/>
  <c r="AK69" i="5" s="1"/>
  <c r="AK78" i="5" a="1"/>
  <c r="AK78" i="5" s="1"/>
  <c r="AK87" i="5" a="1"/>
  <c r="AK87" i="5" s="1"/>
  <c r="AK96" i="5" a="1"/>
  <c r="AK96" i="5" s="1"/>
  <c r="AK105" i="5" a="1"/>
  <c r="AK105" i="5" s="1"/>
  <c r="AK114" i="5" a="1"/>
  <c r="AK114" i="5" s="1"/>
  <c r="AK123" i="5" a="1"/>
  <c r="AK123" i="5" s="1"/>
  <c r="AK132" i="5" a="1"/>
  <c r="AK132" i="5" s="1"/>
  <c r="AK141" i="5" a="1"/>
  <c r="AK141" i="5" s="1"/>
  <c r="AK150" i="5" a="1"/>
  <c r="AK150" i="5" s="1"/>
  <c r="AK159" i="5" a="1"/>
  <c r="AK159" i="5" s="1"/>
  <c r="AK168" i="5" a="1"/>
  <c r="AK168" i="5" s="1"/>
  <c r="AK177" i="5" a="1"/>
  <c r="AK177" i="5" s="1"/>
  <c r="AK186" i="5" a="1"/>
  <c r="AK186" i="5" s="1"/>
  <c r="AK195" i="5" a="1"/>
  <c r="AK195" i="5" s="1"/>
  <c r="AK204" i="5" a="1"/>
  <c r="AK204" i="5" s="1"/>
  <c r="AK213" i="5" a="1"/>
  <c r="AK213" i="5" s="1"/>
  <c r="AK222" i="5" a="1"/>
  <c r="AK222" i="5" s="1"/>
  <c r="AK231" i="5" a="1"/>
  <c r="AK231" i="5" s="1"/>
  <c r="AK240" i="5" a="1"/>
  <c r="AK240" i="5" s="1"/>
  <c r="AK249" i="5" a="1"/>
  <c r="AK249" i="5" s="1"/>
  <c r="AK258" i="5" a="1"/>
  <c r="AK258" i="5" s="1"/>
  <c r="AK267" i="5" a="1"/>
  <c r="AK267" i="5" s="1"/>
  <c r="AK276" i="5" a="1"/>
  <c r="AK276" i="5" s="1"/>
  <c r="AK7" i="5" a="1"/>
  <c r="AK7" i="5" s="1"/>
  <c r="AK16" i="5" a="1"/>
  <c r="AK16" i="5" s="1"/>
  <c r="AK25" i="5" a="1"/>
  <c r="AK25" i="5" s="1"/>
  <c r="AK34" i="5" a="1"/>
  <c r="AK34" i="5" s="1"/>
  <c r="AK43" i="5" a="1"/>
  <c r="AK43" i="5" s="1"/>
  <c r="AK52" i="5" a="1"/>
  <c r="AK52" i="5" s="1"/>
  <c r="AK61" i="5" a="1"/>
  <c r="AK61" i="5" s="1"/>
  <c r="AK70" i="5" a="1"/>
  <c r="AK70" i="5" s="1"/>
  <c r="AK79" i="5" a="1"/>
  <c r="AK79" i="5" s="1"/>
  <c r="AK88" i="5" a="1"/>
  <c r="AK88" i="5" s="1"/>
  <c r="AK97" i="5" a="1"/>
  <c r="AK97" i="5" s="1"/>
  <c r="AK106" i="5" a="1"/>
  <c r="AK106" i="5" s="1"/>
  <c r="AK115" i="5" a="1"/>
  <c r="AK115" i="5" s="1"/>
  <c r="AK124" i="5" a="1"/>
  <c r="AK124" i="5" s="1"/>
  <c r="AK133" i="5" a="1"/>
  <c r="AK133" i="5" s="1"/>
  <c r="AK142" i="5" a="1"/>
  <c r="AK142" i="5" s="1"/>
  <c r="AK151" i="5" a="1"/>
  <c r="AK151" i="5" s="1"/>
  <c r="AK160" i="5" a="1"/>
  <c r="AK160" i="5" s="1"/>
  <c r="AK169" i="5" a="1"/>
  <c r="AK169" i="5" s="1"/>
  <c r="AK178" i="5" a="1"/>
  <c r="AK178" i="5" s="1"/>
  <c r="AK187" i="5" a="1"/>
  <c r="AK187" i="5" s="1"/>
  <c r="AK196" i="5" a="1"/>
  <c r="AK196" i="5" s="1"/>
  <c r="AK205" i="5" a="1"/>
  <c r="AK205" i="5" s="1"/>
  <c r="AK214" i="5" a="1"/>
  <c r="AK214" i="5" s="1"/>
  <c r="AK223" i="5" a="1"/>
  <c r="AK223" i="5" s="1"/>
  <c r="AK232" i="5" a="1"/>
  <c r="AK232" i="5" s="1"/>
  <c r="AK241" i="5" a="1"/>
  <c r="AK241" i="5" s="1"/>
  <c r="AK250" i="5" a="1"/>
  <c r="AK250" i="5" s="1"/>
  <c r="AK259" i="5" a="1"/>
  <c r="AK259" i="5" s="1"/>
  <c r="AK268" i="5" a="1"/>
  <c r="AK268" i="5" s="1"/>
  <c r="AK277" i="5" a="1"/>
  <c r="AK277" i="5" s="1"/>
  <c r="AK8" i="5" a="1"/>
  <c r="AK8" i="5" s="1"/>
  <c r="AK17" i="5" a="1"/>
  <c r="AK17" i="5" s="1"/>
  <c r="AK26" i="5" a="1"/>
  <c r="AK26" i="5" s="1"/>
  <c r="AK35" i="5" a="1"/>
  <c r="AK35" i="5" s="1"/>
  <c r="AK44" i="5" a="1"/>
  <c r="AK44" i="5" s="1"/>
  <c r="AK53" i="5" a="1"/>
  <c r="AK53" i="5" s="1"/>
  <c r="AK62" i="5" a="1"/>
  <c r="AK62" i="5" s="1"/>
  <c r="AK71" i="5" a="1"/>
  <c r="AK71" i="5" s="1"/>
  <c r="AK80" i="5" a="1"/>
  <c r="AK80" i="5" s="1"/>
  <c r="AK89" i="5" a="1"/>
  <c r="AK89" i="5" s="1"/>
  <c r="AK98" i="5" a="1"/>
  <c r="AK98" i="5" s="1"/>
  <c r="AK107" i="5" a="1"/>
  <c r="AK107" i="5" s="1"/>
  <c r="AK116" i="5" a="1"/>
  <c r="AK116" i="5" s="1"/>
  <c r="AK125" i="5" a="1"/>
  <c r="AK125" i="5" s="1"/>
  <c r="AK134" i="5" a="1"/>
  <c r="AK134" i="5" s="1"/>
  <c r="AK143" i="5" a="1"/>
  <c r="AK143" i="5" s="1"/>
  <c r="AK152" i="5" a="1"/>
  <c r="AK152" i="5" s="1"/>
  <c r="AK161" i="5" a="1"/>
  <c r="AK161" i="5" s="1"/>
  <c r="AK170" i="5" a="1"/>
  <c r="AK170" i="5" s="1"/>
  <c r="AK179" i="5" a="1"/>
  <c r="AK179" i="5" s="1"/>
  <c r="AK188" i="5" a="1"/>
  <c r="AK188" i="5" s="1"/>
  <c r="AK197" i="5" a="1"/>
  <c r="AK197" i="5" s="1"/>
  <c r="AK206" i="5" a="1"/>
  <c r="AK206" i="5" s="1"/>
  <c r="AK215" i="5" a="1"/>
  <c r="AK215" i="5" s="1"/>
  <c r="AK224" i="5" a="1"/>
  <c r="AK224" i="5" s="1"/>
  <c r="AK233" i="5" a="1"/>
  <c r="AK233" i="5" s="1"/>
  <c r="AK242" i="5" a="1"/>
  <c r="AK242" i="5" s="1"/>
  <c r="AK251" i="5" a="1"/>
  <c r="AK251" i="5" s="1"/>
  <c r="AK260" i="5" a="1"/>
  <c r="AK260" i="5" s="1"/>
  <c r="AK269" i="5" a="1"/>
  <c r="AK269" i="5" s="1"/>
  <c r="AK278" i="5" a="1"/>
  <c r="AK278" i="5" s="1"/>
  <c r="AK9" i="5" a="1"/>
  <c r="AK9" i="5" s="1"/>
  <c r="AK18" i="5" a="1"/>
  <c r="AK18" i="5" s="1"/>
  <c r="AK27" i="5" a="1"/>
  <c r="AK27" i="5" s="1"/>
  <c r="AK36" i="5" a="1"/>
  <c r="AK36" i="5" s="1"/>
  <c r="AK45" i="5" a="1"/>
  <c r="AK45" i="5" s="1"/>
  <c r="AK54" i="5" a="1"/>
  <c r="AK54" i="5" s="1"/>
  <c r="AK63" i="5" a="1"/>
  <c r="AK63" i="5" s="1"/>
  <c r="AK72" i="5" a="1"/>
  <c r="AK72" i="5" s="1"/>
  <c r="AK81" i="5" a="1"/>
  <c r="AK81" i="5" s="1"/>
  <c r="AK90" i="5" a="1"/>
  <c r="AK90" i="5" s="1"/>
  <c r="AK99" i="5" a="1"/>
  <c r="AK99" i="5" s="1"/>
  <c r="AK108" i="5" a="1"/>
  <c r="AK108" i="5" s="1"/>
  <c r="AK117" i="5" a="1"/>
  <c r="AK117" i="5" s="1"/>
  <c r="AK126" i="5" a="1"/>
  <c r="AK126" i="5" s="1"/>
  <c r="AK135" i="5" a="1"/>
  <c r="AK135" i="5" s="1"/>
  <c r="AK144" i="5" a="1"/>
  <c r="AK144" i="5" s="1"/>
  <c r="AK153" i="5" a="1"/>
  <c r="AK153" i="5" s="1"/>
  <c r="AK162" i="5" a="1"/>
  <c r="AK162" i="5" s="1"/>
  <c r="AK171" i="5" a="1"/>
  <c r="AK171" i="5" s="1"/>
  <c r="AK180" i="5" a="1"/>
  <c r="AK180" i="5" s="1"/>
  <c r="AK189" i="5" a="1"/>
  <c r="AK189" i="5" s="1"/>
  <c r="AK198" i="5" a="1"/>
  <c r="AK198" i="5" s="1"/>
  <c r="AK207" i="5" a="1"/>
  <c r="AK207" i="5" s="1"/>
  <c r="AK216" i="5" a="1"/>
  <c r="AK216" i="5" s="1"/>
  <c r="AK225" i="5" a="1"/>
  <c r="AK225" i="5" s="1"/>
  <c r="AK234" i="5" a="1"/>
  <c r="AK234" i="5" s="1"/>
  <c r="AK243" i="5" a="1"/>
  <c r="AK243" i="5" s="1"/>
  <c r="AK252" i="5" a="1"/>
  <c r="AK252" i="5" s="1"/>
  <c r="AK261" i="5" a="1"/>
  <c r="AK261" i="5" s="1"/>
  <c r="AK270" i="5" a="1"/>
  <c r="AK270" i="5" s="1"/>
  <c r="AK279" i="5" a="1"/>
  <c r="AK279" i="5" s="1"/>
  <c r="AK10" i="5" a="1"/>
  <c r="AK10" i="5" s="1"/>
  <c r="AK19" i="5" a="1"/>
  <c r="AK19" i="5" s="1"/>
  <c r="AK28" i="5" a="1"/>
  <c r="AK28" i="5" s="1"/>
  <c r="AK37" i="5" a="1"/>
  <c r="AK37" i="5" s="1"/>
  <c r="AK46" i="5" a="1"/>
  <c r="AK46" i="5" s="1"/>
  <c r="AK55" i="5" a="1"/>
  <c r="AK55" i="5" s="1"/>
  <c r="AK64" i="5" a="1"/>
  <c r="AK64" i="5" s="1"/>
  <c r="AK73" i="5" a="1"/>
  <c r="AK73" i="5" s="1"/>
  <c r="AK82" i="5" a="1"/>
  <c r="AK82" i="5" s="1"/>
  <c r="AK91" i="5" a="1"/>
  <c r="AK91" i="5" s="1"/>
  <c r="AK100" i="5" a="1"/>
  <c r="AK100" i="5" s="1"/>
  <c r="AK109" i="5" a="1"/>
  <c r="AK109" i="5" s="1"/>
  <c r="AK118" i="5" a="1"/>
  <c r="AK118" i="5" s="1"/>
  <c r="AK127" i="5" a="1"/>
  <c r="AK127" i="5" s="1"/>
  <c r="AK136" i="5" a="1"/>
  <c r="AK136" i="5" s="1"/>
  <c r="AK145" i="5" a="1"/>
  <c r="AK145" i="5" s="1"/>
  <c r="AK154" i="5" a="1"/>
  <c r="AK154" i="5" s="1"/>
  <c r="AK163" i="5" a="1"/>
  <c r="AK163" i="5" s="1"/>
  <c r="AK172" i="5" a="1"/>
  <c r="AK172" i="5" s="1"/>
  <c r="AK181" i="5" a="1"/>
  <c r="AK181" i="5" s="1"/>
  <c r="AK190" i="5" a="1"/>
  <c r="AK190" i="5" s="1"/>
  <c r="AK199" i="5" a="1"/>
  <c r="AK199" i="5" s="1"/>
  <c r="AK208" i="5" a="1"/>
  <c r="AK208" i="5" s="1"/>
  <c r="AK217" i="5" a="1"/>
  <c r="AK217" i="5" s="1"/>
  <c r="AK226" i="5" a="1"/>
  <c r="AK226" i="5" s="1"/>
  <c r="AK235" i="5" a="1"/>
  <c r="AK235" i="5" s="1"/>
  <c r="AK244" i="5" a="1"/>
  <c r="AK244" i="5" s="1"/>
  <c r="AK253" i="5" a="1"/>
  <c r="AK253" i="5" s="1"/>
  <c r="AK262" i="5" a="1"/>
  <c r="AK262" i="5" s="1"/>
  <c r="AK271" i="5" a="1"/>
  <c r="AK271" i="5" s="1"/>
  <c r="AK280" i="5" a="1"/>
  <c r="AK280" i="5" s="1"/>
  <c r="AH2" i="5" a="1"/>
  <c r="AH2" i="5" s="1"/>
  <c r="AK2" i="5" a="1"/>
  <c r="AK2" i="5" s="1"/>
  <c r="AL11" i="5" a="1"/>
  <c r="AL11" i="5" s="1"/>
  <c r="AL20" i="5" a="1"/>
  <c r="AL20" i="5" s="1"/>
  <c r="AL29" i="5" a="1"/>
  <c r="AL29" i="5" s="1"/>
  <c r="AL38" i="5" a="1"/>
  <c r="AL38" i="5" s="1"/>
  <c r="AL47" i="5" a="1"/>
  <c r="AL47" i="5" s="1"/>
  <c r="AL56" i="5" a="1"/>
  <c r="AL56" i="5" s="1"/>
  <c r="AL65" i="5" a="1"/>
  <c r="AL65" i="5" s="1"/>
  <c r="AL74" i="5" a="1"/>
  <c r="AL74" i="5" s="1"/>
  <c r="AL83" i="5" a="1"/>
  <c r="AL83" i="5" s="1"/>
  <c r="AL92" i="5" a="1"/>
  <c r="AL92" i="5" s="1"/>
  <c r="AL101" i="5" a="1"/>
  <c r="AL101" i="5" s="1"/>
  <c r="AL110" i="5" a="1"/>
  <c r="AL110" i="5" s="1"/>
  <c r="AL119" i="5" a="1"/>
  <c r="AL119" i="5" s="1"/>
  <c r="AL128" i="5" a="1"/>
  <c r="AL128" i="5" s="1"/>
  <c r="AL137" i="5" a="1"/>
  <c r="AL137" i="5" s="1"/>
  <c r="AL146" i="5" a="1"/>
  <c r="AL146" i="5" s="1"/>
  <c r="AL155" i="5" a="1"/>
  <c r="AL155" i="5" s="1"/>
  <c r="AL164" i="5" a="1"/>
  <c r="AL164" i="5" s="1"/>
  <c r="AL173" i="5" a="1"/>
  <c r="AL173" i="5" s="1"/>
  <c r="AL182" i="5" a="1"/>
  <c r="AL182" i="5" s="1"/>
  <c r="AL191" i="5" a="1"/>
  <c r="AL191" i="5" s="1"/>
  <c r="AL200" i="5" a="1"/>
  <c r="AL200" i="5" s="1"/>
  <c r="AL209" i="5" a="1"/>
  <c r="AL209" i="5" s="1"/>
  <c r="AL218" i="5" a="1"/>
  <c r="AL218" i="5" s="1"/>
  <c r="AL227" i="5" a="1"/>
  <c r="AL227" i="5" s="1"/>
  <c r="AL236" i="5" a="1"/>
  <c r="AL236" i="5" s="1"/>
  <c r="AL245" i="5" a="1"/>
  <c r="AL245" i="5" s="1"/>
  <c r="AL254" i="5" a="1"/>
  <c r="AL254" i="5" s="1"/>
  <c r="AL263" i="5" a="1"/>
  <c r="AL263" i="5" s="1"/>
  <c r="AL272" i="5" a="1"/>
  <c r="AL272" i="5" s="1"/>
  <c r="AL3" i="5" a="1"/>
  <c r="AL3" i="5" s="1"/>
  <c r="AL12" i="5" a="1"/>
  <c r="AL12" i="5" s="1"/>
  <c r="AL21" i="5" a="1"/>
  <c r="AL21" i="5" s="1"/>
  <c r="AL30" i="5" a="1"/>
  <c r="AL30" i="5" s="1"/>
  <c r="AL39" i="5" a="1"/>
  <c r="AL39" i="5" s="1"/>
  <c r="AL48" i="5" a="1"/>
  <c r="AL48" i="5" s="1"/>
  <c r="AL57" i="5" a="1"/>
  <c r="AL57" i="5" s="1"/>
  <c r="AL66" i="5" a="1"/>
  <c r="AL66" i="5" s="1"/>
  <c r="AL75" i="5" a="1"/>
  <c r="AL75" i="5" s="1"/>
  <c r="AL84" i="5" a="1"/>
  <c r="AL84" i="5" s="1"/>
  <c r="AL93" i="5" a="1"/>
  <c r="AL93" i="5" s="1"/>
  <c r="AL102" i="5" a="1"/>
  <c r="AL102" i="5" s="1"/>
  <c r="AL111" i="5" a="1"/>
  <c r="AL111" i="5" s="1"/>
  <c r="AL120" i="5" a="1"/>
  <c r="AL120" i="5" s="1"/>
  <c r="AL129" i="5" a="1"/>
  <c r="AL129" i="5" s="1"/>
  <c r="AL138" i="5" a="1"/>
  <c r="AL138" i="5" s="1"/>
  <c r="AL147" i="5" a="1"/>
  <c r="AL147" i="5" s="1"/>
  <c r="AL156" i="5" a="1"/>
  <c r="AL156" i="5" s="1"/>
  <c r="AL165" i="5" a="1"/>
  <c r="AL165" i="5" s="1"/>
  <c r="AL174" i="5" a="1"/>
  <c r="AL174" i="5" s="1"/>
  <c r="AL183" i="5" a="1"/>
  <c r="AL183" i="5" s="1"/>
  <c r="AL192" i="5" a="1"/>
  <c r="AL192" i="5" s="1"/>
  <c r="AL201" i="5" a="1"/>
  <c r="AL201" i="5" s="1"/>
  <c r="AL210" i="5" a="1"/>
  <c r="AL210" i="5" s="1"/>
  <c r="AL219" i="5" a="1"/>
  <c r="AL219" i="5" s="1"/>
  <c r="AL228" i="5" a="1"/>
  <c r="AL228" i="5" s="1"/>
  <c r="AL237" i="5" a="1"/>
  <c r="AL237" i="5" s="1"/>
  <c r="AL246" i="5" a="1"/>
  <c r="AL246" i="5" s="1"/>
  <c r="AL255" i="5" a="1"/>
  <c r="AL255" i="5" s="1"/>
  <c r="AL264" i="5" a="1"/>
  <c r="AL264" i="5" s="1"/>
  <c r="AL273" i="5" a="1"/>
  <c r="AL273" i="5" s="1"/>
  <c r="AL4" i="5" a="1"/>
  <c r="AL4" i="5" s="1"/>
  <c r="AL13" i="5" a="1"/>
  <c r="AL13" i="5" s="1"/>
  <c r="AL22" i="5" a="1"/>
  <c r="AL22" i="5" s="1"/>
  <c r="AL31" i="5" a="1"/>
  <c r="AL31" i="5" s="1"/>
  <c r="AL40" i="5" a="1"/>
  <c r="AL40" i="5" s="1"/>
  <c r="AL49" i="5" a="1"/>
  <c r="AL49" i="5" s="1"/>
  <c r="AL58" i="5" a="1"/>
  <c r="AL58" i="5" s="1"/>
  <c r="AL67" i="5" a="1"/>
  <c r="AL67" i="5" s="1"/>
  <c r="AL76" i="5" a="1"/>
  <c r="AL76" i="5" s="1"/>
  <c r="AL85" i="5" a="1"/>
  <c r="AL85" i="5" s="1"/>
  <c r="AL94" i="5" a="1"/>
  <c r="AL94" i="5" s="1"/>
  <c r="AL103" i="5" a="1"/>
  <c r="AL103" i="5" s="1"/>
  <c r="AL112" i="5" a="1"/>
  <c r="AL112" i="5" s="1"/>
  <c r="AL121" i="5" a="1"/>
  <c r="AL121" i="5" s="1"/>
  <c r="AL130" i="5" a="1"/>
  <c r="AL130" i="5" s="1"/>
  <c r="AL139" i="5" a="1"/>
  <c r="AL139" i="5" s="1"/>
  <c r="AL148" i="5" a="1"/>
  <c r="AL148" i="5" s="1"/>
  <c r="AL157" i="5" a="1"/>
  <c r="AL157" i="5" s="1"/>
  <c r="AL166" i="5" a="1"/>
  <c r="AL166" i="5" s="1"/>
  <c r="AL175" i="5" a="1"/>
  <c r="AL175" i="5" s="1"/>
  <c r="AL184" i="5" a="1"/>
  <c r="AL184" i="5" s="1"/>
  <c r="AL193" i="5" a="1"/>
  <c r="AL193" i="5" s="1"/>
  <c r="AL202" i="5" a="1"/>
  <c r="AL202" i="5" s="1"/>
  <c r="AL211" i="5" a="1"/>
  <c r="AL211" i="5" s="1"/>
  <c r="AL220" i="5" a="1"/>
  <c r="AL220" i="5" s="1"/>
  <c r="AL229" i="5" a="1"/>
  <c r="AL229" i="5" s="1"/>
  <c r="AL238" i="5" a="1"/>
  <c r="AL238" i="5" s="1"/>
  <c r="AL247" i="5" a="1"/>
  <c r="AL247" i="5" s="1"/>
  <c r="AL256" i="5" a="1"/>
  <c r="AL256" i="5" s="1"/>
  <c r="AL265" i="5" a="1"/>
  <c r="AL265" i="5" s="1"/>
  <c r="AL274" i="5" a="1"/>
  <c r="AL274" i="5" s="1"/>
  <c r="AL5" i="5" a="1"/>
  <c r="AL5" i="5" s="1"/>
  <c r="AL14" i="5" a="1"/>
  <c r="AL14" i="5" s="1"/>
  <c r="AL23" i="5" a="1"/>
  <c r="AL23" i="5" s="1"/>
  <c r="AL32" i="5" a="1"/>
  <c r="AL32" i="5" s="1"/>
  <c r="AL41" i="5" a="1"/>
  <c r="AL41" i="5" s="1"/>
  <c r="AL50" i="5" a="1"/>
  <c r="AL50" i="5" s="1"/>
  <c r="AL59" i="5" a="1"/>
  <c r="AL59" i="5" s="1"/>
  <c r="AL68" i="5" a="1"/>
  <c r="AL68" i="5" s="1"/>
  <c r="AL77" i="5" a="1"/>
  <c r="AL77" i="5" s="1"/>
  <c r="AL86" i="5" a="1"/>
  <c r="AL86" i="5" s="1"/>
  <c r="AL95" i="5" a="1"/>
  <c r="AL95" i="5" s="1"/>
  <c r="AL104" i="5" a="1"/>
  <c r="AL104" i="5" s="1"/>
  <c r="AL113" i="5" a="1"/>
  <c r="AL113" i="5" s="1"/>
  <c r="AL122" i="5" a="1"/>
  <c r="AL122" i="5" s="1"/>
  <c r="AL131" i="5" a="1"/>
  <c r="AL131" i="5" s="1"/>
  <c r="AL140" i="5" a="1"/>
  <c r="AL140" i="5" s="1"/>
  <c r="AL149" i="5" a="1"/>
  <c r="AL149" i="5" s="1"/>
  <c r="AL158" i="5" a="1"/>
  <c r="AL158" i="5" s="1"/>
  <c r="AL167" i="5" a="1"/>
  <c r="AL167" i="5" s="1"/>
  <c r="AL176" i="5" a="1"/>
  <c r="AL176" i="5" s="1"/>
  <c r="AL185" i="5" a="1"/>
  <c r="AL185" i="5" s="1"/>
  <c r="AL194" i="5" a="1"/>
  <c r="AL194" i="5" s="1"/>
  <c r="AL203" i="5" a="1"/>
  <c r="AL203" i="5" s="1"/>
  <c r="AL212" i="5" a="1"/>
  <c r="AL212" i="5" s="1"/>
  <c r="AL221" i="5" a="1"/>
  <c r="AL221" i="5" s="1"/>
  <c r="AL230" i="5" a="1"/>
  <c r="AL230" i="5" s="1"/>
  <c r="AL239" i="5" a="1"/>
  <c r="AL239" i="5" s="1"/>
  <c r="AL248" i="5" a="1"/>
  <c r="AL248" i="5" s="1"/>
  <c r="AL257" i="5" a="1"/>
  <c r="AL257" i="5" s="1"/>
  <c r="AL266" i="5" a="1"/>
  <c r="AL266" i="5" s="1"/>
  <c r="AL275" i="5" a="1"/>
  <c r="AL275" i="5" s="1"/>
  <c r="AL6" i="5" a="1"/>
  <c r="AL6" i="5" s="1"/>
  <c r="AL15" i="5" a="1"/>
  <c r="AL15" i="5" s="1"/>
  <c r="AL24" i="5" a="1"/>
  <c r="AL24" i="5" s="1"/>
  <c r="AL33" i="5" a="1"/>
  <c r="AL33" i="5" s="1"/>
  <c r="AL42" i="5" a="1"/>
  <c r="AL42" i="5" s="1"/>
  <c r="AL51" i="5" a="1"/>
  <c r="AL51" i="5" s="1"/>
  <c r="AL60" i="5" a="1"/>
  <c r="AL60" i="5" s="1"/>
  <c r="AL69" i="5" a="1"/>
  <c r="AL69" i="5" s="1"/>
  <c r="AL78" i="5" a="1"/>
  <c r="AL78" i="5" s="1"/>
  <c r="AL87" i="5" a="1"/>
  <c r="AL87" i="5" s="1"/>
  <c r="AL96" i="5" a="1"/>
  <c r="AL96" i="5" s="1"/>
  <c r="AL105" i="5" a="1"/>
  <c r="AL105" i="5" s="1"/>
  <c r="AL114" i="5" a="1"/>
  <c r="AL114" i="5" s="1"/>
  <c r="AL123" i="5" a="1"/>
  <c r="AL123" i="5" s="1"/>
  <c r="AL132" i="5" a="1"/>
  <c r="AL132" i="5" s="1"/>
  <c r="AL141" i="5" a="1"/>
  <c r="AL141" i="5" s="1"/>
  <c r="AL150" i="5" a="1"/>
  <c r="AL150" i="5" s="1"/>
  <c r="AL159" i="5" a="1"/>
  <c r="AL159" i="5" s="1"/>
  <c r="AL168" i="5" a="1"/>
  <c r="AL168" i="5" s="1"/>
  <c r="AL177" i="5" a="1"/>
  <c r="AL177" i="5" s="1"/>
  <c r="AL186" i="5" a="1"/>
  <c r="AL186" i="5" s="1"/>
  <c r="AL195" i="5" a="1"/>
  <c r="AL195" i="5" s="1"/>
  <c r="AL204" i="5" a="1"/>
  <c r="AL204" i="5" s="1"/>
  <c r="AL213" i="5" a="1"/>
  <c r="AL213" i="5" s="1"/>
  <c r="AL222" i="5" a="1"/>
  <c r="AL222" i="5" s="1"/>
  <c r="AL231" i="5" a="1"/>
  <c r="AL231" i="5" s="1"/>
  <c r="AL240" i="5" a="1"/>
  <c r="AL240" i="5" s="1"/>
  <c r="AL249" i="5" a="1"/>
  <c r="AL249" i="5" s="1"/>
  <c r="AL258" i="5" a="1"/>
  <c r="AL258" i="5" s="1"/>
  <c r="AL267" i="5" a="1"/>
  <c r="AL267" i="5" s="1"/>
  <c r="AL276" i="5" a="1"/>
  <c r="AL276" i="5" s="1"/>
  <c r="AL7" i="5" a="1"/>
  <c r="AL7" i="5" s="1"/>
  <c r="AL16" i="5" a="1"/>
  <c r="AL16" i="5" s="1"/>
  <c r="AL25" i="5" a="1"/>
  <c r="AL25" i="5" s="1"/>
  <c r="AL34" i="5" a="1"/>
  <c r="AL34" i="5" s="1"/>
  <c r="AL43" i="5" a="1"/>
  <c r="AL43" i="5" s="1"/>
  <c r="AL52" i="5" a="1"/>
  <c r="AL52" i="5" s="1"/>
  <c r="AL61" i="5" a="1"/>
  <c r="AL61" i="5" s="1"/>
  <c r="AL70" i="5" a="1"/>
  <c r="AL70" i="5" s="1"/>
  <c r="AL79" i="5" a="1"/>
  <c r="AL79" i="5" s="1"/>
  <c r="AL88" i="5" a="1"/>
  <c r="AL88" i="5" s="1"/>
  <c r="AL97" i="5" a="1"/>
  <c r="AL97" i="5" s="1"/>
  <c r="AL106" i="5" a="1"/>
  <c r="AL106" i="5" s="1"/>
  <c r="AL115" i="5" a="1"/>
  <c r="AL115" i="5" s="1"/>
  <c r="AL124" i="5" a="1"/>
  <c r="AL124" i="5" s="1"/>
  <c r="AL133" i="5" a="1"/>
  <c r="AL133" i="5" s="1"/>
  <c r="AL142" i="5" a="1"/>
  <c r="AL142" i="5" s="1"/>
  <c r="AL151" i="5" a="1"/>
  <c r="AL151" i="5" s="1"/>
  <c r="AL160" i="5" a="1"/>
  <c r="AL160" i="5" s="1"/>
  <c r="AL169" i="5" a="1"/>
  <c r="AL169" i="5" s="1"/>
  <c r="AL178" i="5" a="1"/>
  <c r="AL178" i="5" s="1"/>
  <c r="AL187" i="5" a="1"/>
  <c r="AL187" i="5" s="1"/>
  <c r="AL196" i="5" a="1"/>
  <c r="AL196" i="5" s="1"/>
  <c r="AL205" i="5" a="1"/>
  <c r="AL205" i="5" s="1"/>
  <c r="AL214" i="5" a="1"/>
  <c r="AL214" i="5" s="1"/>
  <c r="AL223" i="5" a="1"/>
  <c r="AL223" i="5" s="1"/>
  <c r="AL232" i="5" a="1"/>
  <c r="AL232" i="5" s="1"/>
  <c r="AL241" i="5" a="1"/>
  <c r="AL241" i="5" s="1"/>
  <c r="AL250" i="5" a="1"/>
  <c r="AL250" i="5" s="1"/>
  <c r="AL259" i="5" a="1"/>
  <c r="AL259" i="5" s="1"/>
  <c r="AL268" i="5" a="1"/>
  <c r="AL268" i="5" s="1"/>
  <c r="AL277" i="5" a="1"/>
  <c r="AL277" i="5" s="1"/>
  <c r="AL8" i="5" a="1"/>
  <c r="AL8" i="5" s="1"/>
  <c r="AL17" i="5" a="1"/>
  <c r="AL17" i="5" s="1"/>
  <c r="AL26" i="5" a="1"/>
  <c r="AL26" i="5" s="1"/>
  <c r="AL35" i="5" a="1"/>
  <c r="AL35" i="5" s="1"/>
  <c r="AL44" i="5" a="1"/>
  <c r="AL44" i="5" s="1"/>
  <c r="AL53" i="5" a="1"/>
  <c r="AL53" i="5" s="1"/>
  <c r="AL62" i="5" a="1"/>
  <c r="AL62" i="5" s="1"/>
  <c r="AL71" i="5" a="1"/>
  <c r="AL71" i="5" s="1"/>
  <c r="AL80" i="5" a="1"/>
  <c r="AL80" i="5" s="1"/>
  <c r="AL89" i="5" a="1"/>
  <c r="AL89" i="5" s="1"/>
  <c r="AL98" i="5" a="1"/>
  <c r="AL98" i="5" s="1"/>
  <c r="AL107" i="5" a="1"/>
  <c r="AL107" i="5" s="1"/>
  <c r="AL116" i="5" a="1"/>
  <c r="AL116" i="5" s="1"/>
  <c r="AL125" i="5" a="1"/>
  <c r="AL125" i="5" s="1"/>
  <c r="AL134" i="5" a="1"/>
  <c r="AL134" i="5" s="1"/>
  <c r="AL143" i="5" a="1"/>
  <c r="AL143" i="5" s="1"/>
  <c r="AL152" i="5" a="1"/>
  <c r="AL152" i="5" s="1"/>
  <c r="AL161" i="5" a="1"/>
  <c r="AL161" i="5" s="1"/>
  <c r="AL170" i="5" a="1"/>
  <c r="AL170" i="5" s="1"/>
  <c r="AL179" i="5" a="1"/>
  <c r="AL179" i="5" s="1"/>
  <c r="AL188" i="5" a="1"/>
  <c r="AL188" i="5" s="1"/>
  <c r="AL197" i="5" a="1"/>
  <c r="AL197" i="5" s="1"/>
  <c r="AL206" i="5" a="1"/>
  <c r="AL206" i="5" s="1"/>
  <c r="AL215" i="5" a="1"/>
  <c r="AL215" i="5" s="1"/>
  <c r="AL224" i="5" a="1"/>
  <c r="AL224" i="5" s="1"/>
  <c r="AL233" i="5" a="1"/>
  <c r="AL233" i="5" s="1"/>
  <c r="AL242" i="5" a="1"/>
  <c r="AL242" i="5" s="1"/>
  <c r="AL251" i="5" a="1"/>
  <c r="AL251" i="5" s="1"/>
  <c r="AL260" i="5" a="1"/>
  <c r="AL260" i="5" s="1"/>
  <c r="AL269" i="5" a="1"/>
  <c r="AL269" i="5" s="1"/>
  <c r="AL278" i="5" a="1"/>
  <c r="AL278" i="5" s="1"/>
  <c r="AL9" i="5" a="1"/>
  <c r="AL9" i="5" s="1"/>
  <c r="AL18" i="5" a="1"/>
  <c r="AL18" i="5" s="1"/>
  <c r="AL27" i="5" a="1"/>
  <c r="AL27" i="5" s="1"/>
  <c r="AL36" i="5" a="1"/>
  <c r="AL36" i="5" s="1"/>
  <c r="AL45" i="5" a="1"/>
  <c r="AL45" i="5" s="1"/>
  <c r="AL54" i="5" a="1"/>
  <c r="AL54" i="5" s="1"/>
  <c r="AL63" i="5" a="1"/>
  <c r="AL63" i="5" s="1"/>
  <c r="AL72" i="5" a="1"/>
  <c r="AL72" i="5" s="1"/>
  <c r="AL81" i="5" a="1"/>
  <c r="AL81" i="5" s="1"/>
  <c r="AL90" i="5" a="1"/>
  <c r="AL90" i="5" s="1"/>
  <c r="AL99" i="5" a="1"/>
  <c r="AL99" i="5" s="1"/>
  <c r="AL108" i="5" a="1"/>
  <c r="AL108" i="5" s="1"/>
  <c r="AL117" i="5" a="1"/>
  <c r="AL117" i="5" s="1"/>
  <c r="AL126" i="5" a="1"/>
  <c r="AL126" i="5" s="1"/>
  <c r="AL135" i="5" a="1"/>
  <c r="AL135" i="5" s="1"/>
  <c r="AL144" i="5" a="1"/>
  <c r="AL144" i="5" s="1"/>
  <c r="AL153" i="5" a="1"/>
  <c r="AL153" i="5" s="1"/>
  <c r="AL162" i="5" a="1"/>
  <c r="AL162" i="5" s="1"/>
  <c r="AL171" i="5" a="1"/>
  <c r="AL171" i="5" s="1"/>
  <c r="AL180" i="5" a="1"/>
  <c r="AL180" i="5" s="1"/>
  <c r="AL189" i="5" a="1"/>
  <c r="AL189" i="5" s="1"/>
  <c r="AL198" i="5" a="1"/>
  <c r="AL198" i="5" s="1"/>
  <c r="AL207" i="5" a="1"/>
  <c r="AL207" i="5" s="1"/>
  <c r="AL216" i="5" a="1"/>
  <c r="AL216" i="5" s="1"/>
  <c r="AL225" i="5" a="1"/>
  <c r="AL225" i="5" s="1"/>
  <c r="AL234" i="5" a="1"/>
  <c r="AL234" i="5" s="1"/>
  <c r="AL243" i="5" a="1"/>
  <c r="AL243" i="5" s="1"/>
  <c r="AL252" i="5" a="1"/>
  <c r="AL252" i="5" s="1"/>
  <c r="AL261" i="5" a="1"/>
  <c r="AL261" i="5" s="1"/>
  <c r="AL270" i="5" a="1"/>
  <c r="AL270" i="5" s="1"/>
  <c r="AL279" i="5" a="1"/>
  <c r="AL279" i="5" s="1"/>
  <c r="AL10" i="5" a="1"/>
  <c r="AL10" i="5" s="1"/>
  <c r="AL19" i="5" a="1"/>
  <c r="AL19" i="5" s="1"/>
  <c r="AL28" i="5" a="1"/>
  <c r="AL28" i="5" s="1"/>
  <c r="AL37" i="5" a="1"/>
  <c r="AL37" i="5" s="1"/>
  <c r="AL46" i="5" a="1"/>
  <c r="AL46" i="5" s="1"/>
  <c r="AL55" i="5" a="1"/>
  <c r="AL55" i="5" s="1"/>
  <c r="AL64" i="5" a="1"/>
  <c r="AL64" i="5" s="1"/>
  <c r="AL73" i="5" a="1"/>
  <c r="AL73" i="5" s="1"/>
  <c r="AL82" i="5" a="1"/>
  <c r="AL82" i="5" s="1"/>
  <c r="AL91" i="5" a="1"/>
  <c r="AL91" i="5" s="1"/>
  <c r="AL100" i="5" a="1"/>
  <c r="AL100" i="5" s="1"/>
  <c r="AL109" i="5" a="1"/>
  <c r="AL109" i="5" s="1"/>
  <c r="AL118" i="5" a="1"/>
  <c r="AL118" i="5" s="1"/>
  <c r="AL127" i="5" a="1"/>
  <c r="AL127" i="5" s="1"/>
  <c r="AL136" i="5" a="1"/>
  <c r="AL136" i="5" s="1"/>
  <c r="AL145" i="5" a="1"/>
  <c r="AL145" i="5" s="1"/>
  <c r="AL154" i="5" a="1"/>
  <c r="AL154" i="5" s="1"/>
  <c r="AL163" i="5" a="1"/>
  <c r="AL163" i="5" s="1"/>
  <c r="AL172" i="5" a="1"/>
  <c r="AL172" i="5" s="1"/>
  <c r="AL181" i="5" a="1"/>
  <c r="AL181" i="5" s="1"/>
  <c r="AL190" i="5" a="1"/>
  <c r="AL190" i="5" s="1"/>
  <c r="AL199" i="5" a="1"/>
  <c r="AL199" i="5" s="1"/>
  <c r="AL208" i="5" a="1"/>
  <c r="AL208" i="5" s="1"/>
  <c r="AL217" i="5" a="1"/>
  <c r="AL217" i="5" s="1"/>
  <c r="AL226" i="5" a="1"/>
  <c r="AL226" i="5" s="1"/>
  <c r="AL235" i="5" a="1"/>
  <c r="AL235" i="5" s="1"/>
  <c r="AL244" i="5" a="1"/>
  <c r="AL244" i="5" s="1"/>
  <c r="AL253" i="5" a="1"/>
  <c r="AL253" i="5" s="1"/>
  <c r="AL262" i="5" a="1"/>
  <c r="AL262" i="5" s="1"/>
  <c r="AL271" i="5" a="1"/>
  <c r="AL271" i="5" s="1"/>
  <c r="AL280" i="5" a="1"/>
  <c r="AL280" i="5" s="1"/>
  <c r="AL2" i="5" a="1"/>
  <c r="AL2" i="5" s="1"/>
  <c r="AM11" i="5" a="1"/>
  <c r="AM11" i="5" s="1"/>
  <c r="AM2" i="5" a="1"/>
  <c r="AM2" i="5" s="1"/>
  <c r="AP11" i="5" a="1"/>
  <c r="AP11" i="5" s="1"/>
  <c r="AQ11" i="5" a="1"/>
  <c r="AQ11" i="5" s="1"/>
  <c r="AP20" i="5" a="1"/>
  <c r="AP20" i="5" s="1"/>
  <c r="AQ20" i="5" a="1"/>
  <c r="AQ20" i="5" s="1"/>
  <c r="AP29" i="5" a="1"/>
  <c r="AP29" i="5" s="1"/>
  <c r="AQ29" i="5" a="1"/>
  <c r="AQ29" i="5" s="1"/>
  <c r="AP38" i="5" a="1"/>
  <c r="AP38" i="5" s="1"/>
  <c r="AQ38" i="5" a="1"/>
  <c r="AQ38" i="5" s="1"/>
  <c r="AP47" i="5" a="1"/>
  <c r="AP47" i="5" s="1"/>
  <c r="AQ47" i="5" a="1"/>
  <c r="AQ47" i="5" s="1"/>
  <c r="AP56" i="5" a="1"/>
  <c r="AP56" i="5" s="1"/>
  <c r="AQ56" i="5" a="1"/>
  <c r="AQ56" i="5" s="1"/>
  <c r="AP65" i="5" a="1"/>
  <c r="AP65" i="5" s="1"/>
  <c r="AQ65" i="5" a="1"/>
  <c r="AQ65" i="5" s="1"/>
  <c r="AP74" i="5" a="1"/>
  <c r="AP74" i="5" s="1"/>
  <c r="AQ74" i="5" a="1"/>
  <c r="AQ74" i="5" s="1"/>
  <c r="AP83" i="5" a="1"/>
  <c r="AP83" i="5" s="1"/>
  <c r="AQ83" i="5" a="1"/>
  <c r="AQ83" i="5" s="1"/>
  <c r="AP92" i="5" a="1"/>
  <c r="AP92" i="5" s="1"/>
  <c r="AQ92" i="5" a="1"/>
  <c r="AQ92" i="5" s="1"/>
  <c r="AP101" i="5" a="1"/>
  <c r="AP101" i="5" s="1"/>
  <c r="AQ101" i="5" a="1"/>
  <c r="AQ101" i="5" s="1"/>
  <c r="AP110" i="5" a="1"/>
  <c r="AP110" i="5" s="1"/>
  <c r="AQ110" i="5" a="1"/>
  <c r="AQ110" i="5" s="1"/>
  <c r="AP119" i="5" a="1"/>
  <c r="AP119" i="5" s="1"/>
  <c r="AQ119" i="5" a="1"/>
  <c r="AQ119" i="5" s="1"/>
  <c r="AP128" i="5" a="1"/>
  <c r="AP128" i="5" s="1"/>
  <c r="AQ128" i="5" a="1"/>
  <c r="AQ128" i="5" s="1"/>
  <c r="AP137" i="5" a="1"/>
  <c r="AP137" i="5" s="1"/>
  <c r="AQ137" i="5" a="1"/>
  <c r="AQ137" i="5" s="1"/>
  <c r="AP146" i="5" a="1"/>
  <c r="AP146" i="5" s="1"/>
  <c r="AQ146" i="5" a="1"/>
  <c r="AQ146" i="5" s="1"/>
  <c r="AP155" i="5" a="1"/>
  <c r="AP155" i="5" s="1"/>
  <c r="AQ155" i="5" a="1"/>
  <c r="AQ155" i="5" s="1"/>
  <c r="AP164" i="5" a="1"/>
  <c r="AP164" i="5" s="1"/>
  <c r="AQ164" i="5" a="1"/>
  <c r="AQ164" i="5" s="1"/>
  <c r="AP173" i="5" a="1"/>
  <c r="AP173" i="5" s="1"/>
  <c r="AQ173" i="5" a="1"/>
  <c r="AQ173" i="5" s="1"/>
  <c r="AP182" i="5" a="1"/>
  <c r="AP182" i="5" s="1"/>
  <c r="AQ182" i="5" a="1"/>
  <c r="AQ182" i="5" s="1"/>
  <c r="AP191" i="5" a="1"/>
  <c r="AP191" i="5" s="1"/>
  <c r="AQ191" i="5" a="1"/>
  <c r="AQ191" i="5" s="1"/>
  <c r="AP200" i="5" a="1"/>
  <c r="AP200" i="5" s="1"/>
  <c r="AQ200" i="5" a="1"/>
  <c r="AQ200" i="5" s="1"/>
  <c r="AP209" i="5" a="1"/>
  <c r="AP209" i="5" s="1"/>
  <c r="AQ209" i="5" a="1"/>
  <c r="AQ209" i="5" s="1"/>
  <c r="AP218" i="5" a="1"/>
  <c r="AP218" i="5" s="1"/>
  <c r="AQ218" i="5" a="1"/>
  <c r="AQ218" i="5" s="1"/>
  <c r="AP227" i="5" a="1"/>
  <c r="AP227" i="5" s="1"/>
  <c r="AQ227" i="5" a="1"/>
  <c r="AQ227" i="5" s="1"/>
  <c r="AP236" i="5" a="1"/>
  <c r="AP236" i="5" s="1"/>
  <c r="AQ236" i="5" a="1"/>
  <c r="AQ236" i="5" s="1"/>
  <c r="AP245" i="5" a="1"/>
  <c r="AP245" i="5" s="1"/>
  <c r="AQ245" i="5" a="1"/>
  <c r="AQ245" i="5" s="1"/>
  <c r="AP254" i="5" a="1"/>
  <c r="AP254" i="5" s="1"/>
  <c r="AQ254" i="5" a="1"/>
  <c r="AQ254" i="5" s="1"/>
  <c r="AP263" i="5" a="1"/>
  <c r="AP263" i="5" s="1"/>
  <c r="AQ263" i="5" a="1"/>
  <c r="AQ263" i="5" s="1"/>
  <c r="AP272" i="5" a="1"/>
  <c r="AP272" i="5" s="1"/>
  <c r="AQ272" i="5" a="1"/>
  <c r="AQ272" i="5" s="1"/>
  <c r="AP3" i="5" a="1"/>
  <c r="AP3" i="5" s="1"/>
  <c r="AQ3" i="5" a="1"/>
  <c r="AQ3" i="5" s="1"/>
  <c r="AP12" i="5" a="1"/>
  <c r="AP12" i="5" s="1"/>
  <c r="AQ12" i="5" a="1"/>
  <c r="AQ12" i="5" s="1"/>
  <c r="AP21" i="5" a="1"/>
  <c r="AP21" i="5" s="1"/>
  <c r="AQ21" i="5" a="1"/>
  <c r="AQ21" i="5" s="1"/>
  <c r="AP30" i="5" a="1"/>
  <c r="AP30" i="5" s="1"/>
  <c r="AQ30" i="5" a="1"/>
  <c r="AQ30" i="5" s="1"/>
  <c r="AP39" i="5" a="1"/>
  <c r="AP39" i="5" s="1"/>
  <c r="AQ39" i="5" a="1"/>
  <c r="AQ39" i="5" s="1"/>
  <c r="AP48" i="5" a="1"/>
  <c r="AP48" i="5" s="1"/>
  <c r="AQ48" i="5" a="1"/>
  <c r="AQ48" i="5" s="1"/>
  <c r="AP57" i="5" a="1"/>
  <c r="AP57" i="5" s="1"/>
  <c r="AQ57" i="5" a="1"/>
  <c r="AQ57" i="5" s="1"/>
  <c r="AP66" i="5" a="1"/>
  <c r="AP66" i="5" s="1"/>
  <c r="AQ66" i="5" a="1"/>
  <c r="AQ66" i="5" s="1"/>
  <c r="AP75" i="5" a="1"/>
  <c r="AP75" i="5" s="1"/>
  <c r="AQ75" i="5" a="1"/>
  <c r="AQ75" i="5" s="1"/>
  <c r="AP84" i="5" a="1"/>
  <c r="AP84" i="5" s="1"/>
  <c r="AQ84" i="5" a="1"/>
  <c r="AQ84" i="5" s="1"/>
  <c r="AP93" i="5" a="1"/>
  <c r="AP93" i="5" s="1"/>
  <c r="AQ93" i="5" a="1"/>
  <c r="AQ93" i="5" s="1"/>
  <c r="AP102" i="5" a="1"/>
  <c r="AP102" i="5" s="1"/>
  <c r="AQ102" i="5" a="1"/>
  <c r="AQ102" i="5" s="1"/>
  <c r="AP111" i="5" a="1"/>
  <c r="AP111" i="5" s="1"/>
  <c r="AQ111" i="5" a="1"/>
  <c r="AQ111" i="5" s="1"/>
  <c r="AP120" i="5" a="1"/>
  <c r="AP120" i="5" s="1"/>
  <c r="AQ120" i="5" a="1"/>
  <c r="AQ120" i="5" s="1"/>
  <c r="AP129" i="5" a="1"/>
  <c r="AP129" i="5" s="1"/>
  <c r="AQ129" i="5" a="1"/>
  <c r="AQ129" i="5" s="1"/>
  <c r="AP138" i="5" a="1"/>
  <c r="AP138" i="5" s="1"/>
  <c r="AQ138" i="5" a="1"/>
  <c r="AQ138" i="5" s="1"/>
  <c r="AP147" i="5" a="1"/>
  <c r="AP147" i="5" s="1"/>
  <c r="AQ147" i="5" a="1"/>
  <c r="AQ147" i="5" s="1"/>
  <c r="AP156" i="5" a="1"/>
  <c r="AP156" i="5" s="1"/>
  <c r="AQ156" i="5" a="1"/>
  <c r="AQ156" i="5" s="1"/>
  <c r="AP165" i="5" a="1"/>
  <c r="AP165" i="5" s="1"/>
  <c r="AQ165" i="5" a="1"/>
  <c r="AQ165" i="5" s="1"/>
  <c r="AP174" i="5" a="1"/>
  <c r="AP174" i="5" s="1"/>
  <c r="AQ174" i="5" a="1"/>
  <c r="AQ174" i="5" s="1"/>
  <c r="AP183" i="5" a="1"/>
  <c r="AP183" i="5" s="1"/>
  <c r="AQ183" i="5" a="1"/>
  <c r="AQ183" i="5" s="1"/>
  <c r="AP192" i="5" a="1"/>
  <c r="AP192" i="5" s="1"/>
  <c r="AQ192" i="5" a="1"/>
  <c r="AQ192" i="5" s="1"/>
  <c r="AP201" i="5" a="1"/>
  <c r="AP201" i="5" s="1"/>
  <c r="AQ201" i="5" a="1"/>
  <c r="AQ201" i="5" s="1"/>
  <c r="AP210" i="5" a="1"/>
  <c r="AP210" i="5" s="1"/>
  <c r="AQ210" i="5" a="1"/>
  <c r="AQ210" i="5" s="1"/>
  <c r="AP219" i="5" a="1"/>
  <c r="AP219" i="5" s="1"/>
  <c r="AQ219" i="5" a="1"/>
  <c r="AQ219" i="5" s="1"/>
  <c r="AP228" i="5" a="1"/>
  <c r="AP228" i="5" s="1"/>
  <c r="AQ228" i="5" a="1"/>
  <c r="AQ228" i="5" s="1"/>
  <c r="AP237" i="5" a="1"/>
  <c r="AP237" i="5" s="1"/>
  <c r="AQ237" i="5" a="1"/>
  <c r="AQ237" i="5" s="1"/>
  <c r="AP246" i="5" a="1"/>
  <c r="AP246" i="5" s="1"/>
  <c r="AQ246" i="5" a="1"/>
  <c r="AQ246" i="5" s="1"/>
  <c r="AP255" i="5" a="1"/>
  <c r="AP255" i="5" s="1"/>
  <c r="AQ255" i="5" a="1"/>
  <c r="AQ255" i="5" s="1"/>
  <c r="AP264" i="5" a="1"/>
  <c r="AP264" i="5" s="1"/>
  <c r="AQ264" i="5" a="1"/>
  <c r="AQ264" i="5" s="1"/>
  <c r="AP273" i="5" a="1"/>
  <c r="AP273" i="5" s="1"/>
  <c r="AQ273" i="5" a="1"/>
  <c r="AQ273" i="5" s="1"/>
  <c r="AP4" i="5" a="1"/>
  <c r="AP4" i="5" s="1"/>
  <c r="AQ4" i="5" a="1"/>
  <c r="AQ4" i="5" s="1"/>
  <c r="AP13" i="5" a="1"/>
  <c r="AP13" i="5" s="1"/>
  <c r="AQ13" i="5" a="1"/>
  <c r="AQ13" i="5" s="1"/>
  <c r="AP22" i="5" a="1"/>
  <c r="AP22" i="5" s="1"/>
  <c r="AQ22" i="5" a="1"/>
  <c r="AQ22" i="5" s="1"/>
  <c r="AP31" i="5" a="1"/>
  <c r="AP31" i="5" s="1"/>
  <c r="AQ31" i="5" a="1"/>
  <c r="AQ31" i="5" s="1"/>
  <c r="AP40" i="5" a="1"/>
  <c r="AP40" i="5" s="1"/>
  <c r="AQ40" i="5" a="1"/>
  <c r="AQ40" i="5" s="1"/>
  <c r="AP49" i="5" a="1"/>
  <c r="AP49" i="5" s="1"/>
  <c r="AQ49" i="5" a="1"/>
  <c r="AQ49" i="5" s="1"/>
  <c r="AP58" i="5" a="1"/>
  <c r="AP58" i="5" s="1"/>
  <c r="AQ58" i="5" a="1"/>
  <c r="AQ58" i="5" s="1"/>
  <c r="AP67" i="5" a="1"/>
  <c r="AP67" i="5" s="1"/>
  <c r="AQ67" i="5" a="1"/>
  <c r="AQ67" i="5" s="1"/>
  <c r="AP76" i="5" a="1"/>
  <c r="AP76" i="5" s="1"/>
  <c r="AQ76" i="5" a="1"/>
  <c r="AQ76" i="5" s="1"/>
  <c r="AP85" i="5" a="1"/>
  <c r="AP85" i="5" s="1"/>
  <c r="AQ85" i="5" a="1"/>
  <c r="AQ85" i="5" s="1"/>
  <c r="AP94" i="5" a="1"/>
  <c r="AP94" i="5" s="1"/>
  <c r="AQ94" i="5" a="1"/>
  <c r="AQ94" i="5" s="1"/>
  <c r="AP103" i="5" a="1"/>
  <c r="AP103" i="5" s="1"/>
  <c r="AQ103" i="5" a="1"/>
  <c r="AQ103" i="5" s="1"/>
  <c r="AP112" i="5" a="1"/>
  <c r="AP112" i="5" s="1"/>
  <c r="AQ112" i="5" a="1"/>
  <c r="AQ112" i="5" s="1"/>
  <c r="AP121" i="5" a="1"/>
  <c r="AP121" i="5" s="1"/>
  <c r="AQ121" i="5" a="1"/>
  <c r="AQ121" i="5" s="1"/>
  <c r="AP130" i="5" a="1"/>
  <c r="AP130" i="5" s="1"/>
  <c r="AQ130" i="5" a="1"/>
  <c r="AQ130" i="5" s="1"/>
  <c r="AP139" i="5" a="1"/>
  <c r="AP139" i="5" s="1"/>
  <c r="AQ139" i="5" a="1"/>
  <c r="AQ139" i="5" s="1"/>
  <c r="AP148" i="5" a="1"/>
  <c r="AP148" i="5" s="1"/>
  <c r="AQ148" i="5" a="1"/>
  <c r="AQ148" i="5" s="1"/>
  <c r="AP157" i="5" a="1"/>
  <c r="AP157" i="5" s="1"/>
  <c r="AQ157" i="5" a="1"/>
  <c r="AQ157" i="5" s="1"/>
  <c r="AP166" i="5" a="1"/>
  <c r="AP166" i="5" s="1"/>
  <c r="AQ166" i="5" a="1"/>
  <c r="AQ166" i="5" s="1"/>
  <c r="AP175" i="5" a="1"/>
  <c r="AP175" i="5" s="1"/>
  <c r="AQ175" i="5" a="1"/>
  <c r="AQ175" i="5" s="1"/>
  <c r="AP184" i="5" a="1"/>
  <c r="AP184" i="5" s="1"/>
  <c r="AQ184" i="5" a="1"/>
  <c r="AQ184" i="5" s="1"/>
  <c r="AP193" i="5" a="1"/>
  <c r="AP193" i="5" s="1"/>
  <c r="AQ193" i="5" a="1"/>
  <c r="AQ193" i="5" s="1"/>
  <c r="AP202" i="5" a="1"/>
  <c r="AP202" i="5" s="1"/>
  <c r="AQ202" i="5" a="1"/>
  <c r="AQ202" i="5" s="1"/>
  <c r="AP211" i="5" a="1"/>
  <c r="AP211" i="5" s="1"/>
  <c r="AQ211" i="5" a="1"/>
  <c r="AQ211" i="5" s="1"/>
  <c r="AP220" i="5" a="1"/>
  <c r="AP220" i="5" s="1"/>
  <c r="AQ220" i="5" a="1"/>
  <c r="AQ220" i="5" s="1"/>
  <c r="AP229" i="5" a="1"/>
  <c r="AP229" i="5" s="1"/>
  <c r="AQ229" i="5" a="1"/>
  <c r="AQ229" i="5" s="1"/>
  <c r="AP238" i="5" a="1"/>
  <c r="AP238" i="5" s="1"/>
  <c r="AQ238" i="5" a="1"/>
  <c r="AQ238" i="5" s="1"/>
  <c r="AP247" i="5" a="1"/>
  <c r="AP247" i="5" s="1"/>
  <c r="AQ247" i="5" a="1"/>
  <c r="AQ247" i="5" s="1"/>
  <c r="AP256" i="5" a="1"/>
  <c r="AP256" i="5" s="1"/>
  <c r="AQ256" i="5" a="1"/>
  <c r="AQ256" i="5" s="1"/>
  <c r="AP265" i="5" a="1"/>
  <c r="AP265" i="5" s="1"/>
  <c r="AQ265" i="5" a="1"/>
  <c r="AQ265" i="5" s="1"/>
  <c r="AP274" i="5" a="1"/>
  <c r="AP274" i="5" s="1"/>
  <c r="AQ274" i="5" a="1"/>
  <c r="AQ274" i="5" s="1"/>
  <c r="AP5" i="5" a="1"/>
  <c r="AP5" i="5" s="1"/>
  <c r="AQ5" i="5" a="1"/>
  <c r="AQ5" i="5" s="1"/>
  <c r="AP14" i="5" a="1"/>
  <c r="AP14" i="5" s="1"/>
  <c r="AQ14" i="5" a="1"/>
  <c r="AQ14" i="5" s="1"/>
  <c r="AP23" i="5" a="1"/>
  <c r="AP23" i="5" s="1"/>
  <c r="AQ23" i="5" a="1"/>
  <c r="AQ23" i="5" s="1"/>
  <c r="AP32" i="5" a="1"/>
  <c r="AP32" i="5" s="1"/>
  <c r="AQ32" i="5" a="1"/>
  <c r="AQ32" i="5" s="1"/>
  <c r="AP41" i="5" a="1"/>
  <c r="AP41" i="5" s="1"/>
  <c r="AQ41" i="5" a="1"/>
  <c r="AQ41" i="5" s="1"/>
  <c r="AP50" i="5" a="1"/>
  <c r="AP50" i="5" s="1"/>
  <c r="AQ50" i="5" a="1"/>
  <c r="AQ50" i="5" s="1"/>
  <c r="AP59" i="5" a="1"/>
  <c r="AP59" i="5" s="1"/>
  <c r="AQ59" i="5" a="1"/>
  <c r="AQ59" i="5" s="1"/>
  <c r="AP68" i="5" a="1"/>
  <c r="AP68" i="5" s="1"/>
  <c r="AQ68" i="5" a="1"/>
  <c r="AQ68" i="5" s="1"/>
  <c r="AP77" i="5" a="1"/>
  <c r="AP77" i="5" s="1"/>
  <c r="AQ77" i="5" a="1"/>
  <c r="AQ77" i="5" s="1"/>
  <c r="AP86" i="5" a="1"/>
  <c r="AP86" i="5" s="1"/>
  <c r="AQ86" i="5" a="1"/>
  <c r="AQ86" i="5" s="1"/>
  <c r="AP95" i="5" a="1"/>
  <c r="AP95" i="5" s="1"/>
  <c r="AQ95" i="5" a="1"/>
  <c r="AQ95" i="5" s="1"/>
  <c r="AP104" i="5" a="1"/>
  <c r="AP104" i="5" s="1"/>
  <c r="AQ104" i="5" a="1"/>
  <c r="AQ104" i="5" s="1"/>
  <c r="AP113" i="5" a="1"/>
  <c r="AP113" i="5" s="1"/>
  <c r="AQ113" i="5" a="1"/>
  <c r="AQ113" i="5" s="1"/>
  <c r="AP122" i="5" a="1"/>
  <c r="AP122" i="5" s="1"/>
  <c r="AQ122" i="5" a="1"/>
  <c r="AQ122" i="5" s="1"/>
  <c r="AP131" i="5" a="1"/>
  <c r="AP131" i="5" s="1"/>
  <c r="AQ131" i="5" a="1"/>
  <c r="AQ131" i="5" s="1"/>
  <c r="AP140" i="5" a="1"/>
  <c r="AP140" i="5" s="1"/>
  <c r="AQ140" i="5" a="1"/>
  <c r="AQ140" i="5" s="1"/>
  <c r="AP149" i="5" a="1"/>
  <c r="AP149" i="5" s="1"/>
  <c r="AQ149" i="5" a="1"/>
  <c r="AQ149" i="5" s="1"/>
  <c r="AP158" i="5" a="1"/>
  <c r="AP158" i="5" s="1"/>
  <c r="AQ158" i="5" a="1"/>
  <c r="AQ158" i="5" s="1"/>
  <c r="AP167" i="5" a="1"/>
  <c r="AP167" i="5" s="1"/>
  <c r="AQ167" i="5" a="1"/>
  <c r="AQ167" i="5" s="1"/>
  <c r="AP176" i="5" a="1"/>
  <c r="AP176" i="5" s="1"/>
  <c r="AQ176" i="5" a="1"/>
  <c r="AQ176" i="5" s="1"/>
  <c r="AP185" i="5" a="1"/>
  <c r="AP185" i="5" s="1"/>
  <c r="AQ185" i="5" a="1"/>
  <c r="AQ185" i="5" s="1"/>
  <c r="AP194" i="5" a="1"/>
  <c r="AP194" i="5" s="1"/>
  <c r="AQ194" i="5" a="1"/>
  <c r="AQ194" i="5" s="1"/>
  <c r="AP203" i="5" a="1"/>
  <c r="AP203" i="5" s="1"/>
  <c r="AQ203" i="5" a="1"/>
  <c r="AQ203" i="5" s="1"/>
  <c r="AP212" i="5" a="1"/>
  <c r="AP212" i="5" s="1"/>
  <c r="AQ212" i="5" a="1"/>
  <c r="AQ212" i="5" s="1"/>
  <c r="AP221" i="5" a="1"/>
  <c r="AP221" i="5" s="1"/>
  <c r="AQ221" i="5" a="1"/>
  <c r="AQ221" i="5" s="1"/>
  <c r="AP230" i="5" a="1"/>
  <c r="AP230" i="5" s="1"/>
  <c r="AQ230" i="5" a="1"/>
  <c r="AQ230" i="5" s="1"/>
  <c r="AP239" i="5" a="1"/>
  <c r="AP239" i="5" s="1"/>
  <c r="AQ239" i="5" a="1"/>
  <c r="AQ239" i="5" s="1"/>
  <c r="AP248" i="5" a="1"/>
  <c r="AP248" i="5" s="1"/>
  <c r="AQ248" i="5" a="1"/>
  <c r="AQ248" i="5" s="1"/>
  <c r="AP257" i="5" a="1"/>
  <c r="AP257" i="5" s="1"/>
  <c r="AQ257" i="5" a="1"/>
  <c r="AQ257" i="5" s="1"/>
  <c r="AP266" i="5" a="1"/>
  <c r="AP266" i="5" s="1"/>
  <c r="AQ266" i="5" a="1"/>
  <c r="AQ266" i="5" s="1"/>
  <c r="AP275" i="5" a="1"/>
  <c r="AP275" i="5" s="1"/>
  <c r="AQ275" i="5" a="1"/>
  <c r="AQ275" i="5" s="1"/>
  <c r="AP6" i="5" a="1"/>
  <c r="AP6" i="5" s="1"/>
  <c r="AQ6" i="5" a="1"/>
  <c r="AQ6" i="5" s="1"/>
  <c r="AP15" i="5" a="1"/>
  <c r="AP15" i="5" s="1"/>
  <c r="AQ15" i="5" a="1"/>
  <c r="AQ15" i="5" s="1"/>
  <c r="AP24" i="5" a="1"/>
  <c r="AP24" i="5" s="1"/>
  <c r="AQ24" i="5" a="1"/>
  <c r="AQ24" i="5" s="1"/>
  <c r="AP33" i="5" a="1"/>
  <c r="AP33" i="5" s="1"/>
  <c r="AQ33" i="5" a="1"/>
  <c r="AQ33" i="5" s="1"/>
  <c r="AP42" i="5" a="1"/>
  <c r="AP42" i="5" s="1"/>
  <c r="AQ42" i="5" a="1"/>
  <c r="AQ42" i="5"/>
  <c r="AP51" i="5" a="1"/>
  <c r="AP51" i="5" s="1"/>
  <c r="AQ51" i="5" a="1"/>
  <c r="AQ51" i="5" s="1"/>
  <c r="AP60" i="5" a="1"/>
  <c r="AP60" i="5" s="1"/>
  <c r="AQ60" i="5" a="1"/>
  <c r="AQ60" i="5" s="1"/>
  <c r="AP69" i="5" a="1"/>
  <c r="AP69" i="5" s="1"/>
  <c r="AQ69" i="5" a="1"/>
  <c r="AQ69" i="5" s="1"/>
  <c r="AP78" i="5" a="1"/>
  <c r="AP78" i="5" s="1"/>
  <c r="AQ78" i="5" a="1"/>
  <c r="AQ78" i="5" s="1"/>
  <c r="AP87" i="5" a="1"/>
  <c r="AP87" i="5" s="1"/>
  <c r="AQ87" i="5" a="1"/>
  <c r="AQ87" i="5" s="1"/>
  <c r="AP96" i="5" a="1"/>
  <c r="AP96" i="5" s="1"/>
  <c r="AQ96" i="5" a="1"/>
  <c r="AQ96" i="5" s="1"/>
  <c r="AP105" i="5" a="1"/>
  <c r="AP105" i="5" s="1"/>
  <c r="AQ105" i="5" a="1"/>
  <c r="AQ105" i="5" s="1"/>
  <c r="AP114" i="5" a="1"/>
  <c r="AP114" i="5" s="1"/>
  <c r="AQ114" i="5" a="1"/>
  <c r="AQ114" i="5" s="1"/>
  <c r="AP123" i="5" a="1"/>
  <c r="AP123" i="5" s="1"/>
  <c r="AQ123" i="5" a="1"/>
  <c r="AQ123" i="5" s="1"/>
  <c r="AP132" i="5" a="1"/>
  <c r="AP132" i="5" s="1"/>
  <c r="AQ132" i="5" a="1"/>
  <c r="AQ132" i="5" s="1"/>
  <c r="AP141" i="5" a="1"/>
  <c r="AP141" i="5" s="1"/>
  <c r="AQ141" i="5" a="1"/>
  <c r="AQ141" i="5" s="1"/>
  <c r="AP150" i="5" a="1"/>
  <c r="AP150" i="5" s="1"/>
  <c r="AQ150" i="5" a="1"/>
  <c r="AQ150" i="5" s="1"/>
  <c r="AP159" i="5" a="1"/>
  <c r="AP159" i="5" s="1"/>
  <c r="AQ159" i="5" a="1"/>
  <c r="AQ159" i="5" s="1"/>
  <c r="AP168" i="5" a="1"/>
  <c r="AP168" i="5" s="1"/>
  <c r="AQ168" i="5" a="1"/>
  <c r="AQ168" i="5" s="1"/>
  <c r="AP177" i="5" a="1"/>
  <c r="AP177" i="5" s="1"/>
  <c r="AQ177" i="5" a="1"/>
  <c r="AQ177" i="5" s="1"/>
  <c r="AP186" i="5" a="1"/>
  <c r="AP186" i="5" s="1"/>
  <c r="AQ186" i="5" a="1"/>
  <c r="AQ186" i="5" s="1"/>
  <c r="AP195" i="5" a="1"/>
  <c r="AP195" i="5" s="1"/>
  <c r="AQ195" i="5" a="1"/>
  <c r="AQ195" i="5" s="1"/>
  <c r="AP204" i="5" a="1"/>
  <c r="AP204" i="5" s="1"/>
  <c r="AQ204" i="5" a="1"/>
  <c r="AQ204" i="5" s="1"/>
  <c r="AP213" i="5" a="1"/>
  <c r="AP213" i="5" s="1"/>
  <c r="AQ213" i="5" a="1"/>
  <c r="AQ213" i="5" s="1"/>
  <c r="AP222" i="5" a="1"/>
  <c r="AP222" i="5" s="1"/>
  <c r="AQ222" i="5" a="1"/>
  <c r="AQ222" i="5" s="1"/>
  <c r="AP231" i="5" a="1"/>
  <c r="AP231" i="5" s="1"/>
  <c r="AQ231" i="5" a="1"/>
  <c r="AQ231" i="5" s="1"/>
  <c r="AP240" i="5" a="1"/>
  <c r="AP240" i="5" s="1"/>
  <c r="AQ240" i="5" a="1"/>
  <c r="AQ240" i="5" s="1"/>
  <c r="AP249" i="5" a="1"/>
  <c r="AP249" i="5" s="1"/>
  <c r="AQ249" i="5" a="1"/>
  <c r="AQ249" i="5" s="1"/>
  <c r="AP258" i="5" a="1"/>
  <c r="AP258" i="5"/>
  <c r="AQ258" i="5" a="1"/>
  <c r="AQ258" i="5" s="1"/>
  <c r="AP267" i="5" a="1"/>
  <c r="AP267" i="5" s="1"/>
  <c r="AQ267" i="5" a="1"/>
  <c r="AQ267" i="5" s="1"/>
  <c r="AP276" i="5" a="1"/>
  <c r="AP276" i="5" s="1"/>
  <c r="AQ276" i="5" a="1"/>
  <c r="AQ276" i="5" s="1"/>
  <c r="AP7" i="5" a="1"/>
  <c r="AP7" i="5" s="1"/>
  <c r="AQ7" i="5" a="1"/>
  <c r="AQ7" i="5" s="1"/>
  <c r="AP16" i="5" a="1"/>
  <c r="AP16" i="5" s="1"/>
  <c r="AQ16" i="5" a="1"/>
  <c r="AQ16" i="5" s="1"/>
  <c r="AP25" i="5" a="1"/>
  <c r="AP25" i="5" s="1"/>
  <c r="AQ25" i="5" a="1"/>
  <c r="AQ25" i="5"/>
  <c r="AP34" i="5" a="1"/>
  <c r="AP34" i="5" s="1"/>
  <c r="AQ34" i="5" a="1"/>
  <c r="AQ34" i="5" s="1"/>
  <c r="AP43" i="5" a="1"/>
  <c r="AP43" i="5" s="1"/>
  <c r="AQ43" i="5" a="1"/>
  <c r="AQ43" i="5" s="1"/>
  <c r="AP52" i="5" a="1"/>
  <c r="AP52" i="5" s="1"/>
  <c r="AQ52" i="5" a="1"/>
  <c r="AQ52" i="5" s="1"/>
  <c r="AP61" i="5" a="1"/>
  <c r="AP61" i="5" s="1"/>
  <c r="AQ61" i="5" a="1"/>
  <c r="AQ61" i="5" s="1"/>
  <c r="AP70" i="5" a="1"/>
  <c r="AP70" i="5" s="1"/>
  <c r="AQ70" i="5" a="1"/>
  <c r="AQ70" i="5" s="1"/>
  <c r="AP79" i="5" a="1"/>
  <c r="AP79" i="5" s="1"/>
  <c r="AQ79" i="5" a="1"/>
  <c r="AQ79" i="5" s="1"/>
  <c r="AP88" i="5" a="1"/>
  <c r="AP88" i="5" s="1"/>
  <c r="AQ88" i="5" a="1"/>
  <c r="AQ88" i="5" s="1"/>
  <c r="AP97" i="5" a="1"/>
  <c r="AP97" i="5" s="1"/>
  <c r="AQ97" i="5" a="1"/>
  <c r="AQ97" i="5" s="1"/>
  <c r="AP106" i="5" a="1"/>
  <c r="AP106" i="5" s="1"/>
  <c r="AQ106" i="5" a="1"/>
  <c r="AQ106" i="5" s="1"/>
  <c r="AP115" i="5" a="1"/>
  <c r="AP115" i="5" s="1"/>
  <c r="AQ115" i="5" a="1"/>
  <c r="AQ115" i="5" s="1"/>
  <c r="AP124" i="5" a="1"/>
  <c r="AP124" i="5" s="1"/>
  <c r="AQ124" i="5" a="1"/>
  <c r="AQ124" i="5" s="1"/>
  <c r="AP133" i="5" a="1"/>
  <c r="AP133" i="5" s="1"/>
  <c r="AQ133" i="5" a="1"/>
  <c r="AQ133" i="5" s="1"/>
  <c r="AP142" i="5" a="1"/>
  <c r="AP142" i="5" s="1"/>
  <c r="AQ142" i="5" a="1"/>
  <c r="AQ142" i="5" s="1"/>
  <c r="AP151" i="5" a="1"/>
  <c r="AP151" i="5" s="1"/>
  <c r="AQ151" i="5" a="1"/>
  <c r="AQ151" i="5" s="1"/>
  <c r="AP160" i="5" a="1"/>
  <c r="AP160" i="5" s="1"/>
  <c r="AQ160" i="5" a="1"/>
  <c r="AQ160" i="5" s="1"/>
  <c r="AP169" i="5" a="1"/>
  <c r="AP169" i="5" s="1"/>
  <c r="AQ169" i="5" a="1"/>
  <c r="AQ169" i="5" s="1"/>
  <c r="AP178" i="5" a="1"/>
  <c r="AP178" i="5" s="1"/>
  <c r="AQ178" i="5" a="1"/>
  <c r="AQ178" i="5" s="1"/>
  <c r="AP187" i="5" a="1"/>
  <c r="AP187" i="5" s="1"/>
  <c r="AQ187" i="5" a="1"/>
  <c r="AQ187" i="5" s="1"/>
  <c r="AP196" i="5" a="1"/>
  <c r="AP196" i="5" s="1"/>
  <c r="AQ196" i="5" a="1"/>
  <c r="AQ196" i="5" s="1"/>
  <c r="AP205" i="5" a="1"/>
  <c r="AP205" i="5" s="1"/>
  <c r="AQ205" i="5" a="1"/>
  <c r="AQ205" i="5" s="1"/>
  <c r="AP214" i="5" a="1"/>
  <c r="AP214" i="5" s="1"/>
  <c r="AQ214" i="5" a="1"/>
  <c r="AQ214" i="5" s="1"/>
  <c r="AP223" i="5" a="1"/>
  <c r="AP223" i="5" s="1"/>
  <c r="AQ223" i="5" a="1"/>
  <c r="AQ223" i="5" s="1"/>
  <c r="AP232" i="5" a="1"/>
  <c r="AP232" i="5" s="1"/>
  <c r="AQ232" i="5" a="1"/>
  <c r="AQ232" i="5" s="1"/>
  <c r="AP241" i="5" a="1"/>
  <c r="AP241" i="5" s="1"/>
  <c r="AQ241" i="5" a="1"/>
  <c r="AQ241" i="5" s="1"/>
  <c r="AP250" i="5" a="1"/>
  <c r="AP250" i="5" s="1"/>
  <c r="AQ250" i="5" a="1"/>
  <c r="AQ250" i="5" s="1"/>
  <c r="AP259" i="5" a="1"/>
  <c r="AP259" i="5" s="1"/>
  <c r="AQ259" i="5" a="1"/>
  <c r="AQ259" i="5" s="1"/>
  <c r="AP268" i="5" a="1"/>
  <c r="AP268" i="5" s="1"/>
  <c r="AQ268" i="5" a="1"/>
  <c r="AQ268" i="5" s="1"/>
  <c r="AP277" i="5" a="1"/>
  <c r="AP277" i="5" s="1"/>
  <c r="AQ277" i="5" a="1"/>
  <c r="AQ277" i="5" s="1"/>
  <c r="AP8" i="5" a="1"/>
  <c r="AP8" i="5" s="1"/>
  <c r="AQ8" i="5" a="1"/>
  <c r="AQ8" i="5"/>
  <c r="AP17" i="5" a="1"/>
  <c r="AP17" i="5" s="1"/>
  <c r="AQ17" i="5" a="1"/>
  <c r="AQ17" i="5" s="1"/>
  <c r="AP26" i="5" a="1"/>
  <c r="AP26" i="5" s="1"/>
  <c r="AQ26" i="5" a="1"/>
  <c r="AQ26" i="5" s="1"/>
  <c r="AP35" i="5" a="1"/>
  <c r="AP35" i="5" s="1"/>
  <c r="AQ35" i="5" a="1"/>
  <c r="AQ35" i="5" s="1"/>
  <c r="AP44" i="5" a="1"/>
  <c r="AP44" i="5" s="1"/>
  <c r="AQ44" i="5" a="1"/>
  <c r="AQ44" i="5" s="1"/>
  <c r="AP53" i="5" a="1"/>
  <c r="AP53" i="5" s="1"/>
  <c r="AQ53" i="5" a="1"/>
  <c r="AQ53" i="5" s="1"/>
  <c r="AP62" i="5" a="1"/>
  <c r="AP62" i="5" s="1"/>
  <c r="AQ62" i="5" a="1"/>
  <c r="AQ62" i="5" s="1"/>
  <c r="AP71" i="5" a="1"/>
  <c r="AP71" i="5" s="1"/>
  <c r="AQ71" i="5" a="1"/>
  <c r="AQ71" i="5" s="1"/>
  <c r="AP80" i="5" a="1"/>
  <c r="AP80" i="5" s="1"/>
  <c r="AQ80" i="5" a="1"/>
  <c r="AQ80" i="5" s="1"/>
  <c r="AP89" i="5" a="1"/>
  <c r="AP89" i="5" s="1"/>
  <c r="AQ89" i="5" a="1"/>
  <c r="AQ89" i="5" s="1"/>
  <c r="AP98" i="5" a="1"/>
  <c r="AP98" i="5" s="1"/>
  <c r="AQ98" i="5" a="1"/>
  <c r="AQ98" i="5" s="1"/>
  <c r="AP107" i="5" a="1"/>
  <c r="AP107" i="5" s="1"/>
  <c r="AQ107" i="5" a="1"/>
  <c r="AQ107" i="5" s="1"/>
  <c r="AP116" i="5" a="1"/>
  <c r="AP116" i="5" s="1"/>
  <c r="AQ116" i="5" a="1"/>
  <c r="AQ116" i="5" s="1"/>
  <c r="AP125" i="5" a="1"/>
  <c r="AP125" i="5" s="1"/>
  <c r="AQ125" i="5" a="1"/>
  <c r="AQ125" i="5" s="1"/>
  <c r="AP134" i="5" a="1"/>
  <c r="AP134" i="5" s="1"/>
  <c r="AQ134" i="5" a="1"/>
  <c r="AQ134" i="5" s="1"/>
  <c r="AP143" i="5" a="1"/>
  <c r="AP143" i="5" s="1"/>
  <c r="AQ143" i="5" a="1"/>
  <c r="AQ143" i="5" s="1"/>
  <c r="AP152" i="5" a="1"/>
  <c r="AP152" i="5" s="1"/>
  <c r="AQ152" i="5" a="1"/>
  <c r="AQ152" i="5" s="1"/>
  <c r="AP161" i="5" a="1"/>
  <c r="AP161" i="5" s="1"/>
  <c r="AQ161" i="5" a="1"/>
  <c r="AQ161" i="5" s="1"/>
  <c r="AP170" i="5" a="1"/>
  <c r="AP170" i="5" s="1"/>
  <c r="AQ170" i="5" a="1"/>
  <c r="AQ170" i="5" s="1"/>
  <c r="AP179" i="5" a="1"/>
  <c r="AP179" i="5" s="1"/>
  <c r="AQ179" i="5" a="1"/>
  <c r="AQ179" i="5" s="1"/>
  <c r="AP188" i="5" a="1"/>
  <c r="AP188" i="5" s="1"/>
  <c r="AQ188" i="5" a="1"/>
  <c r="AQ188" i="5" s="1"/>
  <c r="AP197" i="5" a="1"/>
  <c r="AP197" i="5" s="1"/>
  <c r="AQ197" i="5" a="1"/>
  <c r="AQ197" i="5" s="1"/>
  <c r="AP206" i="5" a="1"/>
  <c r="AP206" i="5" s="1"/>
  <c r="AQ206" i="5" a="1"/>
  <c r="AQ206" i="5" s="1"/>
  <c r="AP215" i="5" a="1"/>
  <c r="AP215" i="5" s="1"/>
  <c r="AQ215" i="5" a="1"/>
  <c r="AQ215" i="5" s="1"/>
  <c r="AP224" i="5" a="1"/>
  <c r="AP224" i="5" s="1"/>
  <c r="AQ224" i="5" a="1"/>
  <c r="AQ224" i="5" s="1"/>
  <c r="AP233" i="5" a="1"/>
  <c r="AP233" i="5" s="1"/>
  <c r="AQ233" i="5" a="1"/>
  <c r="AQ233" i="5" s="1"/>
  <c r="AP242" i="5" a="1"/>
  <c r="AP242" i="5" s="1"/>
  <c r="AQ242" i="5" a="1"/>
  <c r="AQ242" i="5" s="1"/>
  <c r="AP251" i="5" a="1"/>
  <c r="AP251" i="5" s="1"/>
  <c r="AQ251" i="5" a="1"/>
  <c r="AQ251" i="5" s="1"/>
  <c r="AP260" i="5" a="1"/>
  <c r="AP260" i="5" s="1"/>
  <c r="AQ260" i="5" a="1"/>
  <c r="AQ260" i="5" s="1"/>
  <c r="AP269" i="5" a="1"/>
  <c r="AP269" i="5" s="1"/>
  <c r="AQ269" i="5" a="1"/>
  <c r="AQ269" i="5" s="1"/>
  <c r="AP278" i="5" a="1"/>
  <c r="AP278" i="5" s="1"/>
  <c r="AQ278" i="5" a="1"/>
  <c r="AQ278" i="5" s="1"/>
  <c r="AP9" i="5" a="1"/>
  <c r="AP9" i="5" s="1"/>
  <c r="AQ9" i="5" a="1"/>
  <c r="AQ9" i="5" s="1"/>
  <c r="AP18" i="5" a="1"/>
  <c r="AP18" i="5" s="1"/>
  <c r="AQ18" i="5" a="1"/>
  <c r="AQ18" i="5" s="1"/>
  <c r="AP27" i="5" a="1"/>
  <c r="AP27" i="5" s="1"/>
  <c r="AQ27" i="5" a="1"/>
  <c r="AQ27" i="5" s="1"/>
  <c r="AP36" i="5" a="1"/>
  <c r="AP36" i="5" s="1"/>
  <c r="AQ36" i="5" a="1"/>
  <c r="AQ36" i="5" s="1"/>
  <c r="AP45" i="5" a="1"/>
  <c r="AP45" i="5" s="1"/>
  <c r="AQ45" i="5" a="1"/>
  <c r="AQ45" i="5" s="1"/>
  <c r="AP54" i="5" a="1"/>
  <c r="AP54" i="5" s="1"/>
  <c r="AQ54" i="5" a="1"/>
  <c r="AQ54" i="5" s="1"/>
  <c r="AP63" i="5" a="1"/>
  <c r="AP63" i="5" s="1"/>
  <c r="AQ63" i="5" a="1"/>
  <c r="AQ63" i="5" s="1"/>
  <c r="AP72" i="5" a="1"/>
  <c r="AP72" i="5" s="1"/>
  <c r="AQ72" i="5" a="1"/>
  <c r="AQ72" i="5" s="1"/>
  <c r="AP81" i="5" a="1"/>
  <c r="AP81" i="5" s="1"/>
  <c r="AQ81" i="5" a="1"/>
  <c r="AQ81" i="5" s="1"/>
  <c r="AP90" i="5" a="1"/>
  <c r="AP90" i="5" s="1"/>
  <c r="AQ90" i="5" a="1"/>
  <c r="AQ90" i="5" s="1"/>
  <c r="AP99" i="5" a="1"/>
  <c r="AP99" i="5" s="1"/>
  <c r="AQ99" i="5" a="1"/>
  <c r="AQ99" i="5" s="1"/>
  <c r="AP108" i="5" a="1"/>
  <c r="AP108" i="5" s="1"/>
  <c r="AQ108" i="5" a="1"/>
  <c r="AQ108" i="5" s="1"/>
  <c r="AP117" i="5" a="1"/>
  <c r="AP117" i="5" s="1"/>
  <c r="AQ117" i="5" a="1"/>
  <c r="AQ117" i="5" s="1"/>
  <c r="AP126" i="5" a="1"/>
  <c r="AP126" i="5" s="1"/>
  <c r="AQ126" i="5" a="1"/>
  <c r="AQ126" i="5" s="1"/>
  <c r="AP135" i="5" a="1"/>
  <c r="AP135" i="5" s="1"/>
  <c r="AQ135" i="5" a="1"/>
  <c r="AQ135" i="5" s="1"/>
  <c r="AP144" i="5" a="1"/>
  <c r="AP144" i="5" s="1"/>
  <c r="AQ144" i="5" a="1"/>
  <c r="AQ144" i="5" s="1"/>
  <c r="AP153" i="5" a="1"/>
  <c r="AP153" i="5" s="1"/>
  <c r="AQ153" i="5" a="1"/>
  <c r="AQ153" i="5" s="1"/>
  <c r="AP162" i="5" a="1"/>
  <c r="AP162" i="5" s="1"/>
  <c r="AQ162" i="5" a="1"/>
  <c r="AQ162" i="5" s="1"/>
  <c r="AP171" i="5" a="1"/>
  <c r="AP171" i="5" s="1"/>
  <c r="AQ171" i="5" a="1"/>
  <c r="AQ171" i="5" s="1"/>
  <c r="AP180" i="5" a="1"/>
  <c r="AP180" i="5" s="1"/>
  <c r="AQ180" i="5" a="1"/>
  <c r="AQ180" i="5" s="1"/>
  <c r="AP189" i="5" a="1"/>
  <c r="AP189" i="5" s="1"/>
  <c r="AQ189" i="5" a="1"/>
  <c r="AQ189" i="5" s="1"/>
  <c r="AP198" i="5" a="1"/>
  <c r="AP198" i="5" s="1"/>
  <c r="AQ198" i="5" a="1"/>
  <c r="AQ198" i="5" s="1"/>
  <c r="AP207" i="5" a="1"/>
  <c r="AP207" i="5" s="1"/>
  <c r="AQ207" i="5" a="1"/>
  <c r="AQ207" i="5" s="1"/>
  <c r="AP216" i="5" a="1"/>
  <c r="AP216" i="5" s="1"/>
  <c r="AQ216" i="5" a="1"/>
  <c r="AQ216" i="5" s="1"/>
  <c r="AP225" i="5" a="1"/>
  <c r="AP225" i="5" s="1"/>
  <c r="AQ225" i="5" a="1"/>
  <c r="AQ225" i="5" s="1"/>
  <c r="AP234" i="5" a="1"/>
  <c r="AP234" i="5" s="1"/>
  <c r="AQ234" i="5" a="1"/>
  <c r="AQ234" i="5" s="1"/>
  <c r="AP243" i="5" a="1"/>
  <c r="AP243" i="5" s="1"/>
  <c r="AQ243" i="5" a="1"/>
  <c r="AQ243" i="5" s="1"/>
  <c r="AP252" i="5" a="1"/>
  <c r="AP252" i="5" s="1"/>
  <c r="AQ252" i="5" a="1"/>
  <c r="AQ252" i="5" s="1"/>
  <c r="AP261" i="5" a="1"/>
  <c r="AP261" i="5" s="1"/>
  <c r="AQ261" i="5" a="1"/>
  <c r="AQ261" i="5" s="1"/>
  <c r="AP270" i="5" a="1"/>
  <c r="AP270" i="5" s="1"/>
  <c r="AQ270" i="5" a="1"/>
  <c r="AQ270" i="5" s="1"/>
  <c r="AP279" i="5" a="1"/>
  <c r="AP279" i="5" s="1"/>
  <c r="AQ279" i="5" a="1"/>
  <c r="AQ279" i="5" s="1"/>
  <c r="AP10" i="5" a="1"/>
  <c r="AP10" i="5" s="1"/>
  <c r="AQ10" i="5" a="1"/>
  <c r="AQ10" i="5" s="1"/>
  <c r="AP19" i="5" a="1"/>
  <c r="AP19" i="5" s="1"/>
  <c r="AQ19" i="5" a="1"/>
  <c r="AQ19" i="5" s="1"/>
  <c r="AP28" i="5" a="1"/>
  <c r="AP28" i="5" s="1"/>
  <c r="AQ28" i="5" a="1"/>
  <c r="AQ28" i="5" s="1"/>
  <c r="AP37" i="5" a="1"/>
  <c r="AP37" i="5" s="1"/>
  <c r="AQ37" i="5" a="1"/>
  <c r="AQ37" i="5" s="1"/>
  <c r="AP46" i="5" a="1"/>
  <c r="AP46" i="5" s="1"/>
  <c r="AQ46" i="5" a="1"/>
  <c r="AQ46" i="5" s="1"/>
  <c r="AP55" i="5" a="1"/>
  <c r="AP55" i="5" s="1"/>
  <c r="AQ55" i="5" a="1"/>
  <c r="AQ55" i="5" s="1"/>
  <c r="AP64" i="5" a="1"/>
  <c r="AP64" i="5" s="1"/>
  <c r="AQ64" i="5" a="1"/>
  <c r="AQ64" i="5" s="1"/>
  <c r="AP73" i="5" a="1"/>
  <c r="AP73" i="5" s="1"/>
  <c r="AQ73" i="5" a="1"/>
  <c r="AQ73" i="5" s="1"/>
  <c r="AP82" i="5" a="1"/>
  <c r="AP82" i="5" s="1"/>
  <c r="AQ82" i="5" a="1"/>
  <c r="AQ82" i="5" s="1"/>
  <c r="AP91" i="5" a="1"/>
  <c r="AP91" i="5" s="1"/>
  <c r="AQ91" i="5" a="1"/>
  <c r="AQ91" i="5" s="1"/>
  <c r="AP100" i="5" a="1"/>
  <c r="AP100" i="5" s="1"/>
  <c r="AQ100" i="5" a="1"/>
  <c r="AQ100" i="5" s="1"/>
  <c r="AP109" i="5" a="1"/>
  <c r="AP109" i="5" s="1"/>
  <c r="AQ109" i="5" a="1"/>
  <c r="AQ109" i="5" s="1"/>
  <c r="AP118" i="5" a="1"/>
  <c r="AP118" i="5" s="1"/>
  <c r="AQ118" i="5" a="1"/>
  <c r="AQ118" i="5" s="1"/>
  <c r="AP127" i="5" a="1"/>
  <c r="AP127" i="5" s="1"/>
  <c r="AQ127" i="5" a="1"/>
  <c r="AQ127" i="5" s="1"/>
  <c r="AP136" i="5" a="1"/>
  <c r="AP136" i="5" s="1"/>
  <c r="AQ136" i="5" a="1"/>
  <c r="AQ136" i="5" s="1"/>
  <c r="AP145" i="5" a="1"/>
  <c r="AP145" i="5" s="1"/>
  <c r="AQ145" i="5" a="1"/>
  <c r="AQ145" i="5" s="1"/>
  <c r="AP154" i="5" a="1"/>
  <c r="AP154" i="5" s="1"/>
  <c r="AQ154" i="5" a="1"/>
  <c r="AQ154" i="5" s="1"/>
  <c r="AP163" i="5" a="1"/>
  <c r="AP163" i="5" s="1"/>
  <c r="AQ163" i="5" a="1"/>
  <c r="AQ163" i="5" s="1"/>
  <c r="AP172" i="5" a="1"/>
  <c r="AP172" i="5" s="1"/>
  <c r="AQ172" i="5" a="1"/>
  <c r="AQ172" i="5" s="1"/>
  <c r="AP181" i="5" a="1"/>
  <c r="AP181" i="5" s="1"/>
  <c r="AQ181" i="5" a="1"/>
  <c r="AQ181" i="5" s="1"/>
  <c r="AP190" i="5" a="1"/>
  <c r="AP190" i="5" s="1"/>
  <c r="AQ190" i="5" a="1"/>
  <c r="AQ190" i="5" s="1"/>
  <c r="AP199" i="5" a="1"/>
  <c r="AP199" i="5" s="1"/>
  <c r="AQ199" i="5" a="1"/>
  <c r="AQ199" i="5" s="1"/>
  <c r="AP208" i="5" a="1"/>
  <c r="AP208" i="5" s="1"/>
  <c r="AQ208" i="5" a="1"/>
  <c r="AQ208" i="5" s="1"/>
  <c r="AP217" i="5" a="1"/>
  <c r="AP217" i="5" s="1"/>
  <c r="AQ217" i="5" a="1"/>
  <c r="AQ217" i="5" s="1"/>
  <c r="AP226" i="5" a="1"/>
  <c r="AP226" i="5" s="1"/>
  <c r="AQ226" i="5" a="1"/>
  <c r="AQ226" i="5" s="1"/>
  <c r="AP235" i="5" a="1"/>
  <c r="AP235" i="5" s="1"/>
  <c r="AQ235" i="5" a="1"/>
  <c r="AQ235" i="5" s="1"/>
  <c r="AP244" i="5" a="1"/>
  <c r="AP244" i="5" s="1"/>
  <c r="AQ244" i="5" a="1"/>
  <c r="AQ244" i="5" s="1"/>
  <c r="AP253" i="5" a="1"/>
  <c r="AP253" i="5" s="1"/>
  <c r="AQ253" i="5" a="1"/>
  <c r="AQ253" i="5" s="1"/>
  <c r="AP262" i="5" a="1"/>
  <c r="AP262" i="5" s="1"/>
  <c r="AQ262" i="5" a="1"/>
  <c r="AQ262" i="5" s="1"/>
  <c r="AP271" i="5" a="1"/>
  <c r="AP271" i="5" s="1"/>
  <c r="AQ271" i="5" a="1"/>
  <c r="AQ271" i="5" s="1"/>
  <c r="AP280" i="5" a="1"/>
  <c r="AP280" i="5" s="1"/>
  <c r="AQ280" i="5" a="1"/>
  <c r="AQ280" i="5" s="1"/>
  <c r="AQ2" i="5" a="1"/>
  <c r="AQ2" i="5" s="1"/>
  <c r="AP2" i="5" a="1"/>
  <c r="AP2" i="5" s="1"/>
  <c r="AO11" i="5" a="1"/>
  <c r="AO11" i="5" s="1"/>
  <c r="AO20" i="5" a="1"/>
  <c r="AO20" i="5" s="1"/>
  <c r="AO29" i="5" a="1"/>
  <c r="AO29" i="5" s="1"/>
  <c r="AO38" i="5" a="1"/>
  <c r="AO38" i="5" s="1"/>
  <c r="AO47" i="5" a="1"/>
  <c r="AO47" i="5" s="1"/>
  <c r="AO56" i="5" a="1"/>
  <c r="AO56" i="5" s="1"/>
  <c r="AO65" i="5" a="1"/>
  <c r="AO65" i="5" s="1"/>
  <c r="AO74" i="5" a="1"/>
  <c r="AO74" i="5" s="1"/>
  <c r="AO83" i="5" a="1"/>
  <c r="AO83" i="5" s="1"/>
  <c r="AO92" i="5" a="1"/>
  <c r="AO92" i="5" s="1"/>
  <c r="AO101" i="5" a="1"/>
  <c r="AO101" i="5" s="1"/>
  <c r="AO110" i="5" a="1"/>
  <c r="AO110" i="5" s="1"/>
  <c r="AO119" i="5" a="1"/>
  <c r="AO119" i="5" s="1"/>
  <c r="AO128" i="5" a="1"/>
  <c r="AO128" i="5" s="1"/>
  <c r="AO137" i="5" a="1"/>
  <c r="AO137" i="5" s="1"/>
  <c r="AO146" i="5" a="1"/>
  <c r="AO146" i="5" s="1"/>
  <c r="AO155" i="5" a="1"/>
  <c r="AO155" i="5" s="1"/>
  <c r="AO164" i="5" a="1"/>
  <c r="AO164" i="5" s="1"/>
  <c r="AO173" i="5" a="1"/>
  <c r="AO173" i="5" s="1"/>
  <c r="AO182" i="5" a="1"/>
  <c r="AO182" i="5" s="1"/>
  <c r="AO191" i="5" a="1"/>
  <c r="AO191" i="5" s="1"/>
  <c r="AO200" i="5" a="1"/>
  <c r="AO200" i="5" s="1"/>
  <c r="AO209" i="5" a="1"/>
  <c r="AO209" i="5" s="1"/>
  <c r="AO218" i="5" a="1"/>
  <c r="AO218" i="5" s="1"/>
  <c r="AO227" i="5" a="1"/>
  <c r="AO227" i="5" s="1"/>
  <c r="AO236" i="5" a="1"/>
  <c r="AO236" i="5" s="1"/>
  <c r="AO245" i="5" a="1"/>
  <c r="AO245" i="5" s="1"/>
  <c r="AO254" i="5" a="1"/>
  <c r="AO254" i="5" s="1"/>
  <c r="AO263" i="5" a="1"/>
  <c r="AO263" i="5" s="1"/>
  <c r="AO272" i="5" a="1"/>
  <c r="AO272" i="5" s="1"/>
  <c r="AO3" i="5" a="1"/>
  <c r="AO3" i="5" s="1"/>
  <c r="AO12" i="5" a="1"/>
  <c r="AO12" i="5" s="1"/>
  <c r="AO21" i="5" a="1"/>
  <c r="AO21" i="5" s="1"/>
  <c r="AO30" i="5" a="1"/>
  <c r="AO30" i="5" s="1"/>
  <c r="AO39" i="5" a="1"/>
  <c r="AO39" i="5" s="1"/>
  <c r="AO48" i="5" a="1"/>
  <c r="AO48" i="5" s="1"/>
  <c r="AO57" i="5" a="1"/>
  <c r="AO57" i="5" s="1"/>
  <c r="AO66" i="5" a="1"/>
  <c r="AO66" i="5" s="1"/>
  <c r="AO75" i="5" a="1"/>
  <c r="AO75" i="5" s="1"/>
  <c r="AO84" i="5" a="1"/>
  <c r="AO84" i="5" s="1"/>
  <c r="AO93" i="5" a="1"/>
  <c r="AO93" i="5" s="1"/>
  <c r="AO102" i="5" a="1"/>
  <c r="AO102" i="5" s="1"/>
  <c r="AO111" i="5" a="1"/>
  <c r="AO111" i="5" s="1"/>
  <c r="AO120" i="5" a="1"/>
  <c r="AO120" i="5" s="1"/>
  <c r="AO129" i="5" a="1"/>
  <c r="AO129" i="5" s="1"/>
  <c r="AO138" i="5" a="1"/>
  <c r="AO138" i="5" s="1"/>
  <c r="AO147" i="5" a="1"/>
  <c r="AO147" i="5" s="1"/>
  <c r="AO156" i="5" a="1"/>
  <c r="AO156" i="5" s="1"/>
  <c r="AO165" i="5" a="1"/>
  <c r="AO165" i="5" s="1"/>
  <c r="AO174" i="5" a="1"/>
  <c r="AO174" i="5" s="1"/>
  <c r="AO183" i="5" a="1"/>
  <c r="AO183" i="5" s="1"/>
  <c r="AO192" i="5" a="1"/>
  <c r="AO192" i="5" s="1"/>
  <c r="AO201" i="5" a="1"/>
  <c r="AO201" i="5" s="1"/>
  <c r="AO210" i="5" a="1"/>
  <c r="AO210" i="5" s="1"/>
  <c r="AO219" i="5" a="1"/>
  <c r="AO219" i="5" s="1"/>
  <c r="AO228" i="5" a="1"/>
  <c r="AO228" i="5" s="1"/>
  <c r="AO237" i="5" a="1"/>
  <c r="AO237" i="5" s="1"/>
  <c r="AO246" i="5" a="1"/>
  <c r="AO246" i="5" s="1"/>
  <c r="AO255" i="5" a="1"/>
  <c r="AO255" i="5" s="1"/>
  <c r="AO264" i="5" a="1"/>
  <c r="AO264" i="5" s="1"/>
  <c r="AO273" i="5" a="1"/>
  <c r="AO273" i="5" s="1"/>
  <c r="AO4" i="5" a="1"/>
  <c r="AO4" i="5" s="1"/>
  <c r="AO13" i="5" a="1"/>
  <c r="AO13" i="5" s="1"/>
  <c r="AO22" i="5" a="1"/>
  <c r="AO22" i="5" s="1"/>
  <c r="AO31" i="5" a="1"/>
  <c r="AO31" i="5" s="1"/>
  <c r="AO40" i="5" a="1"/>
  <c r="AO40" i="5" s="1"/>
  <c r="AO49" i="5" a="1"/>
  <c r="AO49" i="5" s="1"/>
  <c r="AO58" i="5" a="1"/>
  <c r="AO58" i="5" s="1"/>
  <c r="AO67" i="5" a="1"/>
  <c r="AO67" i="5" s="1"/>
  <c r="AO76" i="5" a="1"/>
  <c r="AO76" i="5" s="1"/>
  <c r="AO85" i="5" a="1"/>
  <c r="AO85" i="5" s="1"/>
  <c r="AO94" i="5" a="1"/>
  <c r="AO94" i="5" s="1"/>
  <c r="AO103" i="5" a="1"/>
  <c r="AO103" i="5" s="1"/>
  <c r="AO112" i="5" a="1"/>
  <c r="AO112" i="5" s="1"/>
  <c r="AO121" i="5" a="1"/>
  <c r="AO121" i="5" s="1"/>
  <c r="AO130" i="5" a="1"/>
  <c r="AO130" i="5" s="1"/>
  <c r="AO139" i="5" a="1"/>
  <c r="AO139" i="5" s="1"/>
  <c r="AO148" i="5" a="1"/>
  <c r="AO148" i="5" s="1"/>
  <c r="AO157" i="5" a="1"/>
  <c r="AO157" i="5" s="1"/>
  <c r="AO166" i="5" a="1"/>
  <c r="AO166" i="5" s="1"/>
  <c r="AO175" i="5" a="1"/>
  <c r="AO175" i="5" s="1"/>
  <c r="AO184" i="5" a="1"/>
  <c r="AO184" i="5" s="1"/>
  <c r="AO193" i="5" a="1"/>
  <c r="AO193" i="5" s="1"/>
  <c r="AO202" i="5" a="1"/>
  <c r="AO202" i="5" s="1"/>
  <c r="AO211" i="5" a="1"/>
  <c r="AO211" i="5" s="1"/>
  <c r="AO220" i="5" a="1"/>
  <c r="AO220" i="5" s="1"/>
  <c r="AO229" i="5" a="1"/>
  <c r="AO229" i="5" s="1"/>
  <c r="AO238" i="5" a="1"/>
  <c r="AO238" i="5" s="1"/>
  <c r="AO247" i="5" a="1"/>
  <c r="AO247" i="5" s="1"/>
  <c r="AO256" i="5" a="1"/>
  <c r="AO256" i="5" s="1"/>
  <c r="AO265" i="5" a="1"/>
  <c r="AO265" i="5" s="1"/>
  <c r="AO274" i="5" a="1"/>
  <c r="AO274" i="5" s="1"/>
  <c r="AO5" i="5" a="1"/>
  <c r="AO5" i="5" s="1"/>
  <c r="AO14" i="5" a="1"/>
  <c r="AO14" i="5" s="1"/>
  <c r="AO23" i="5" a="1"/>
  <c r="AO23" i="5" s="1"/>
  <c r="AO32" i="5" a="1"/>
  <c r="AO32" i="5" s="1"/>
  <c r="AO41" i="5" a="1"/>
  <c r="AO41" i="5" s="1"/>
  <c r="AO50" i="5" a="1"/>
  <c r="AO50" i="5" s="1"/>
  <c r="AO59" i="5" a="1"/>
  <c r="AO59" i="5" s="1"/>
  <c r="AO68" i="5" a="1"/>
  <c r="AO68" i="5" s="1"/>
  <c r="AO77" i="5" a="1"/>
  <c r="AO77" i="5" s="1"/>
  <c r="AO86" i="5" a="1"/>
  <c r="AO86" i="5" s="1"/>
  <c r="AO95" i="5" a="1"/>
  <c r="AO95" i="5" s="1"/>
  <c r="AO104" i="5" a="1"/>
  <c r="AO104" i="5" s="1"/>
  <c r="AO113" i="5" a="1"/>
  <c r="AO113" i="5" s="1"/>
  <c r="AO122" i="5" a="1"/>
  <c r="AO122" i="5" s="1"/>
  <c r="AO131" i="5" a="1"/>
  <c r="AO131" i="5" s="1"/>
  <c r="AO140" i="5" a="1"/>
  <c r="AO140" i="5" s="1"/>
  <c r="AO149" i="5" a="1"/>
  <c r="AO149" i="5" s="1"/>
  <c r="AO158" i="5" a="1"/>
  <c r="AO158" i="5" s="1"/>
  <c r="AO167" i="5" a="1"/>
  <c r="AO167" i="5" s="1"/>
  <c r="AO176" i="5" a="1"/>
  <c r="AO176" i="5" s="1"/>
  <c r="AO185" i="5" a="1"/>
  <c r="AO185" i="5" s="1"/>
  <c r="AO194" i="5" a="1"/>
  <c r="AO194" i="5" s="1"/>
  <c r="AO203" i="5" a="1"/>
  <c r="AO203" i="5" s="1"/>
  <c r="AO212" i="5" a="1"/>
  <c r="AO212" i="5" s="1"/>
  <c r="AO221" i="5" a="1"/>
  <c r="AO221" i="5" s="1"/>
  <c r="AO230" i="5" a="1"/>
  <c r="AO230" i="5" s="1"/>
  <c r="AO239" i="5" a="1"/>
  <c r="AO239" i="5" s="1"/>
  <c r="AO248" i="5" a="1"/>
  <c r="AO248" i="5" s="1"/>
  <c r="AO257" i="5" a="1"/>
  <c r="AO257" i="5" s="1"/>
  <c r="AO266" i="5" a="1"/>
  <c r="AO266" i="5" s="1"/>
  <c r="AO275" i="5" a="1"/>
  <c r="AO275" i="5" s="1"/>
  <c r="AO6" i="5" a="1"/>
  <c r="AO6" i="5" s="1"/>
  <c r="AO15" i="5" a="1"/>
  <c r="AO15" i="5" s="1"/>
  <c r="AO24" i="5" a="1"/>
  <c r="AO24" i="5" s="1"/>
  <c r="AO33" i="5" a="1"/>
  <c r="AO33" i="5" s="1"/>
  <c r="AO42" i="5" a="1"/>
  <c r="AO42" i="5" s="1"/>
  <c r="AO51" i="5" a="1"/>
  <c r="AO51" i="5" s="1"/>
  <c r="AO60" i="5" a="1"/>
  <c r="AO60" i="5" s="1"/>
  <c r="AO69" i="5" a="1"/>
  <c r="AO69" i="5" s="1"/>
  <c r="AO78" i="5" a="1"/>
  <c r="AO78" i="5" s="1"/>
  <c r="AO87" i="5" a="1"/>
  <c r="AO87" i="5" s="1"/>
  <c r="AO96" i="5" a="1"/>
  <c r="AO96" i="5" s="1"/>
  <c r="AO105" i="5" a="1"/>
  <c r="AO105" i="5" s="1"/>
  <c r="AO114" i="5" a="1"/>
  <c r="AO114" i="5" s="1"/>
  <c r="AO123" i="5" a="1"/>
  <c r="AO123" i="5" s="1"/>
  <c r="AO132" i="5" a="1"/>
  <c r="AO132" i="5" s="1"/>
  <c r="AO141" i="5" a="1"/>
  <c r="AO141" i="5" s="1"/>
  <c r="AO150" i="5" a="1"/>
  <c r="AO150" i="5" s="1"/>
  <c r="AO159" i="5" a="1"/>
  <c r="AO159" i="5" s="1"/>
  <c r="AO168" i="5" a="1"/>
  <c r="AO168" i="5" s="1"/>
  <c r="AO177" i="5" a="1"/>
  <c r="AO177" i="5" s="1"/>
  <c r="AO186" i="5" a="1"/>
  <c r="AO186" i="5" s="1"/>
  <c r="AO195" i="5" a="1"/>
  <c r="AO195" i="5" s="1"/>
  <c r="AO204" i="5" a="1"/>
  <c r="AO204" i="5" s="1"/>
  <c r="AO213" i="5" a="1"/>
  <c r="AO213" i="5" s="1"/>
  <c r="AO222" i="5" a="1"/>
  <c r="AO222" i="5" s="1"/>
  <c r="AO231" i="5" a="1"/>
  <c r="AO231" i="5" s="1"/>
  <c r="AO240" i="5" a="1"/>
  <c r="AO240" i="5" s="1"/>
  <c r="AO249" i="5" a="1"/>
  <c r="AO249" i="5" s="1"/>
  <c r="AO258" i="5" a="1"/>
  <c r="AO258" i="5" s="1"/>
  <c r="AO267" i="5" a="1"/>
  <c r="AO267" i="5" s="1"/>
  <c r="AO276" i="5" a="1"/>
  <c r="AO276" i="5" s="1"/>
  <c r="AO7" i="5" a="1"/>
  <c r="AO7" i="5" s="1"/>
  <c r="AO16" i="5" a="1"/>
  <c r="AO16" i="5" s="1"/>
  <c r="AO25" i="5" a="1"/>
  <c r="AO25" i="5" s="1"/>
  <c r="AO34" i="5" a="1"/>
  <c r="AO34" i="5" s="1"/>
  <c r="AO43" i="5" a="1"/>
  <c r="AO43" i="5" s="1"/>
  <c r="AO52" i="5" a="1"/>
  <c r="AO52" i="5" s="1"/>
  <c r="AO61" i="5" a="1"/>
  <c r="AO61" i="5" s="1"/>
  <c r="AO70" i="5" a="1"/>
  <c r="AO70" i="5" s="1"/>
  <c r="AO79" i="5" a="1"/>
  <c r="AO79" i="5" s="1"/>
  <c r="AO88" i="5" a="1"/>
  <c r="AO88" i="5" s="1"/>
  <c r="AO97" i="5" a="1"/>
  <c r="AO97" i="5" s="1"/>
  <c r="AO106" i="5" a="1"/>
  <c r="AO106" i="5" s="1"/>
  <c r="AO115" i="5" a="1"/>
  <c r="AO115" i="5" s="1"/>
  <c r="AO124" i="5" a="1"/>
  <c r="AO124" i="5" s="1"/>
  <c r="AO133" i="5" a="1"/>
  <c r="AO133" i="5" s="1"/>
  <c r="AO142" i="5" a="1"/>
  <c r="AO142" i="5" s="1"/>
  <c r="AO151" i="5" a="1"/>
  <c r="AO151" i="5" s="1"/>
  <c r="AO160" i="5" a="1"/>
  <c r="AO160" i="5" s="1"/>
  <c r="AO169" i="5" a="1"/>
  <c r="AO169" i="5" s="1"/>
  <c r="AO178" i="5" a="1"/>
  <c r="AO178" i="5" s="1"/>
  <c r="AO187" i="5" a="1"/>
  <c r="AO187" i="5" s="1"/>
  <c r="AO196" i="5" a="1"/>
  <c r="AO196" i="5" s="1"/>
  <c r="AO205" i="5" a="1"/>
  <c r="AO205" i="5" s="1"/>
  <c r="AO214" i="5" a="1"/>
  <c r="AO214" i="5" s="1"/>
  <c r="AO223" i="5" a="1"/>
  <c r="AO223" i="5" s="1"/>
  <c r="AO232" i="5" a="1"/>
  <c r="AO232" i="5" s="1"/>
  <c r="AO241" i="5" a="1"/>
  <c r="AO241" i="5" s="1"/>
  <c r="AO250" i="5" a="1"/>
  <c r="AO250" i="5" s="1"/>
  <c r="AO259" i="5" a="1"/>
  <c r="AO259" i="5" s="1"/>
  <c r="AO268" i="5" a="1"/>
  <c r="AO268" i="5" s="1"/>
  <c r="AO277" i="5" a="1"/>
  <c r="AO277" i="5" s="1"/>
  <c r="AO8" i="5" a="1"/>
  <c r="AO8" i="5" s="1"/>
  <c r="AO17" i="5" a="1"/>
  <c r="AO17" i="5" s="1"/>
  <c r="AO26" i="5" a="1"/>
  <c r="AO26" i="5" s="1"/>
  <c r="AO35" i="5" a="1"/>
  <c r="AO35" i="5" s="1"/>
  <c r="AO44" i="5" a="1"/>
  <c r="AO44" i="5" s="1"/>
  <c r="AO53" i="5" a="1"/>
  <c r="AO53" i="5" s="1"/>
  <c r="AO62" i="5" a="1"/>
  <c r="AO62" i="5" s="1"/>
  <c r="AO71" i="5" a="1"/>
  <c r="AO71" i="5" s="1"/>
  <c r="AO80" i="5" a="1"/>
  <c r="AO80" i="5" s="1"/>
  <c r="AO89" i="5" a="1"/>
  <c r="AO89" i="5" s="1"/>
  <c r="AO98" i="5" a="1"/>
  <c r="AO98" i="5" s="1"/>
  <c r="AO107" i="5" a="1"/>
  <c r="AO107" i="5" s="1"/>
  <c r="AO116" i="5" a="1"/>
  <c r="AO116" i="5" s="1"/>
  <c r="AO125" i="5" a="1"/>
  <c r="AO125" i="5" s="1"/>
  <c r="AO134" i="5" a="1"/>
  <c r="AO134" i="5" s="1"/>
  <c r="AO143" i="5" a="1"/>
  <c r="AO143" i="5" s="1"/>
  <c r="AO152" i="5" a="1"/>
  <c r="AO152" i="5" s="1"/>
  <c r="AO161" i="5" a="1"/>
  <c r="AO161" i="5" s="1"/>
  <c r="AO170" i="5" a="1"/>
  <c r="AO170" i="5" s="1"/>
  <c r="AO179" i="5" a="1"/>
  <c r="AO179" i="5" s="1"/>
  <c r="AO188" i="5" a="1"/>
  <c r="AO188" i="5" s="1"/>
  <c r="AO197" i="5" a="1"/>
  <c r="AO197" i="5" s="1"/>
  <c r="AO206" i="5" a="1"/>
  <c r="AO206" i="5" s="1"/>
  <c r="AO215" i="5" a="1"/>
  <c r="AO215" i="5" s="1"/>
  <c r="AO224" i="5" a="1"/>
  <c r="AO224" i="5" s="1"/>
  <c r="AO233" i="5" a="1"/>
  <c r="AO233" i="5" s="1"/>
  <c r="AO242" i="5" a="1"/>
  <c r="AO242" i="5" s="1"/>
  <c r="AO251" i="5" a="1"/>
  <c r="AO251" i="5" s="1"/>
  <c r="AO260" i="5" a="1"/>
  <c r="AO260" i="5" s="1"/>
  <c r="AO269" i="5" a="1"/>
  <c r="AO269" i="5" s="1"/>
  <c r="AO278" i="5" a="1"/>
  <c r="AO278" i="5" s="1"/>
  <c r="AO9" i="5" a="1"/>
  <c r="AO9" i="5" s="1"/>
  <c r="AO18" i="5" a="1"/>
  <c r="AO18" i="5" s="1"/>
  <c r="AO27" i="5" a="1"/>
  <c r="AO27" i="5" s="1"/>
  <c r="AO36" i="5" a="1"/>
  <c r="AO36" i="5" s="1"/>
  <c r="AO45" i="5" a="1"/>
  <c r="AO45" i="5" s="1"/>
  <c r="AO54" i="5" a="1"/>
  <c r="AO54" i="5" s="1"/>
  <c r="AO63" i="5" a="1"/>
  <c r="AO63" i="5" s="1"/>
  <c r="AO72" i="5" a="1"/>
  <c r="AO72" i="5" s="1"/>
  <c r="AO81" i="5" a="1"/>
  <c r="AO81" i="5" s="1"/>
  <c r="AO90" i="5" a="1"/>
  <c r="AO90" i="5" s="1"/>
  <c r="AO99" i="5" a="1"/>
  <c r="AO99" i="5" s="1"/>
  <c r="AO108" i="5" a="1"/>
  <c r="AO108" i="5" s="1"/>
  <c r="AO117" i="5" a="1"/>
  <c r="AO117" i="5" s="1"/>
  <c r="AO126" i="5" a="1"/>
  <c r="AO126" i="5" s="1"/>
  <c r="AO135" i="5" a="1"/>
  <c r="AO135" i="5" s="1"/>
  <c r="AO144" i="5" a="1"/>
  <c r="AO144" i="5" s="1"/>
  <c r="AO153" i="5" a="1"/>
  <c r="AO153" i="5" s="1"/>
  <c r="AO162" i="5" a="1"/>
  <c r="AO162" i="5" s="1"/>
  <c r="AO171" i="5" a="1"/>
  <c r="AO171" i="5" s="1"/>
  <c r="AO180" i="5" a="1"/>
  <c r="AO180" i="5" s="1"/>
  <c r="AO189" i="5" a="1"/>
  <c r="AO189" i="5" s="1"/>
  <c r="AO198" i="5" a="1"/>
  <c r="AO198" i="5" s="1"/>
  <c r="AO207" i="5" a="1"/>
  <c r="AO207" i="5" s="1"/>
  <c r="AO216" i="5" a="1"/>
  <c r="AO216" i="5" s="1"/>
  <c r="AO225" i="5" a="1"/>
  <c r="AO225" i="5" s="1"/>
  <c r="AO234" i="5" a="1"/>
  <c r="AO234" i="5" s="1"/>
  <c r="AO243" i="5" a="1"/>
  <c r="AO243" i="5" s="1"/>
  <c r="AO252" i="5" a="1"/>
  <c r="AO252" i="5" s="1"/>
  <c r="AO261" i="5" a="1"/>
  <c r="AO261" i="5" s="1"/>
  <c r="AO270" i="5" a="1"/>
  <c r="AO270" i="5" s="1"/>
  <c r="AO279" i="5" a="1"/>
  <c r="AO279" i="5" s="1"/>
  <c r="AO10" i="5" a="1"/>
  <c r="AO10" i="5" s="1"/>
  <c r="AO19" i="5" a="1"/>
  <c r="AO19" i="5" s="1"/>
  <c r="AO28" i="5" a="1"/>
  <c r="AO28" i="5" s="1"/>
  <c r="AO37" i="5" a="1"/>
  <c r="AO37" i="5" s="1"/>
  <c r="AO46" i="5" a="1"/>
  <c r="AO46" i="5" s="1"/>
  <c r="AO55" i="5" a="1"/>
  <c r="AO55" i="5" s="1"/>
  <c r="AO64" i="5" a="1"/>
  <c r="AO64" i="5" s="1"/>
  <c r="AO73" i="5" a="1"/>
  <c r="AO73" i="5" s="1"/>
  <c r="AO82" i="5" a="1"/>
  <c r="AO82" i="5" s="1"/>
  <c r="AO91" i="5" a="1"/>
  <c r="AO91" i="5" s="1"/>
  <c r="AO100" i="5" a="1"/>
  <c r="AO100" i="5" s="1"/>
  <c r="AO109" i="5" a="1"/>
  <c r="AO109" i="5" s="1"/>
  <c r="AO118" i="5" a="1"/>
  <c r="AO118" i="5" s="1"/>
  <c r="AO127" i="5" a="1"/>
  <c r="AO127" i="5" s="1"/>
  <c r="AO136" i="5" a="1"/>
  <c r="AO136" i="5" s="1"/>
  <c r="AO145" i="5" a="1"/>
  <c r="AO145" i="5" s="1"/>
  <c r="AO154" i="5" a="1"/>
  <c r="AO154" i="5" s="1"/>
  <c r="AO163" i="5" a="1"/>
  <c r="AO163" i="5" s="1"/>
  <c r="AO172" i="5" a="1"/>
  <c r="AO172" i="5" s="1"/>
  <c r="AO181" i="5" a="1"/>
  <c r="AO181" i="5" s="1"/>
  <c r="AO190" i="5" a="1"/>
  <c r="AO190" i="5" s="1"/>
  <c r="AO199" i="5" a="1"/>
  <c r="AO199" i="5" s="1"/>
  <c r="AO208" i="5" a="1"/>
  <c r="AO208" i="5" s="1"/>
  <c r="AO217" i="5" a="1"/>
  <c r="AO217" i="5" s="1"/>
  <c r="AO226" i="5" a="1"/>
  <c r="AO226" i="5" s="1"/>
  <c r="AO235" i="5" a="1"/>
  <c r="AO235" i="5" s="1"/>
  <c r="AO244" i="5" a="1"/>
  <c r="AO244" i="5" s="1"/>
  <c r="AO253" i="5" a="1"/>
  <c r="AO253" i="5" s="1"/>
  <c r="AO262" i="5" a="1"/>
  <c r="AO262" i="5" s="1"/>
  <c r="AO271" i="5" a="1"/>
  <c r="AO271" i="5" s="1"/>
  <c r="AO280" i="5" a="1"/>
  <c r="AO280" i="5" s="1"/>
  <c r="AO2" i="5" a="1"/>
  <c r="AO2" i="5" s="1"/>
  <c r="AM280" i="5" a="1"/>
  <c r="AM280" i="5" s="1"/>
  <c r="AM271" i="5" a="1"/>
  <c r="AM271" i="5" s="1"/>
  <c r="AM262" i="5" a="1"/>
  <c r="AM262" i="5" s="1"/>
  <c r="AM253" i="5" a="1"/>
  <c r="AM253" i="5" s="1"/>
  <c r="AM244" i="5" a="1"/>
  <c r="AM244" i="5" s="1"/>
  <c r="AM235" i="5" a="1"/>
  <c r="AM235" i="5" s="1"/>
  <c r="AM226" i="5" a="1"/>
  <c r="AM226" i="5" s="1"/>
  <c r="AM217" i="5" a="1"/>
  <c r="AM217" i="5" s="1"/>
  <c r="AM208" i="5" a="1"/>
  <c r="AM208" i="5" s="1"/>
  <c r="AM199" i="5" a="1"/>
  <c r="AM199" i="5" s="1"/>
  <c r="AM190" i="5" a="1"/>
  <c r="AM190" i="5" s="1"/>
  <c r="AM181" i="5" a="1"/>
  <c r="AM181" i="5" s="1"/>
  <c r="AM172" i="5" a="1"/>
  <c r="AM172" i="5" s="1"/>
  <c r="AM163" i="5" a="1"/>
  <c r="AM163" i="5" s="1"/>
  <c r="AM154" i="5" a="1"/>
  <c r="AM154" i="5" s="1"/>
  <c r="AM145" i="5" a="1"/>
  <c r="AM145" i="5" s="1"/>
  <c r="AM136" i="5" a="1"/>
  <c r="AM136" i="5" s="1"/>
  <c r="AM127" i="5" a="1"/>
  <c r="AM127" i="5" s="1"/>
  <c r="AM118" i="5" a="1"/>
  <c r="AM118" i="5" s="1"/>
  <c r="AM109" i="5" a="1"/>
  <c r="AM109" i="5" s="1"/>
  <c r="AM100" i="5" a="1"/>
  <c r="AM100" i="5" s="1"/>
  <c r="AM91" i="5" a="1"/>
  <c r="AM91" i="5" s="1"/>
  <c r="AM82" i="5" a="1"/>
  <c r="AM82" i="5" s="1"/>
  <c r="AM73" i="5" a="1"/>
  <c r="AM73" i="5" s="1"/>
  <c r="AM64" i="5" a="1"/>
  <c r="AM64" i="5" s="1"/>
  <c r="AM55" i="5" a="1"/>
  <c r="AM55" i="5" s="1"/>
  <c r="AM46" i="5" a="1"/>
  <c r="AM46" i="5" s="1"/>
  <c r="AM37" i="5" a="1"/>
  <c r="AM37" i="5" s="1"/>
  <c r="AM28" i="5" a="1"/>
  <c r="AM28" i="5" s="1"/>
  <c r="AM19" i="5" a="1"/>
  <c r="AM19" i="5" s="1"/>
  <c r="AM10" i="5" a="1"/>
  <c r="AM10" i="5" s="1"/>
  <c r="AM279" i="5" a="1"/>
  <c r="AM279" i="5" s="1"/>
  <c r="AM270" i="5" a="1"/>
  <c r="AM270" i="5" s="1"/>
  <c r="AM261" i="5" a="1"/>
  <c r="AM261" i="5" s="1"/>
  <c r="AM252" i="5" a="1"/>
  <c r="AM252" i="5" s="1"/>
  <c r="AM243" i="5" a="1"/>
  <c r="AM243" i="5" s="1"/>
  <c r="AM234" i="5" a="1"/>
  <c r="AM234" i="5" s="1"/>
  <c r="AM225" i="5" a="1"/>
  <c r="AM225" i="5" s="1"/>
  <c r="AM216" i="5" a="1"/>
  <c r="AM216" i="5" s="1"/>
  <c r="AM207" i="5" a="1"/>
  <c r="AM207" i="5" s="1"/>
  <c r="AM198" i="5" a="1"/>
  <c r="AM198" i="5" s="1"/>
  <c r="AM189" i="5" a="1"/>
  <c r="AM189" i="5" s="1"/>
  <c r="AM180" i="5" a="1"/>
  <c r="AM180" i="5" s="1"/>
  <c r="AM171" i="5" a="1"/>
  <c r="AM171" i="5" s="1"/>
  <c r="AM162" i="5" a="1"/>
  <c r="AM162" i="5" s="1"/>
  <c r="AM153" i="5" a="1"/>
  <c r="AM153" i="5" s="1"/>
  <c r="AM144" i="5" a="1"/>
  <c r="AM144" i="5" s="1"/>
  <c r="AM135" i="5" a="1"/>
  <c r="AM135" i="5" s="1"/>
  <c r="AM126" i="5" a="1"/>
  <c r="AM126" i="5" s="1"/>
  <c r="AM117" i="5" a="1"/>
  <c r="AM117" i="5" s="1"/>
  <c r="AM108" i="5" a="1"/>
  <c r="AM108" i="5" s="1"/>
  <c r="AM99" i="5" a="1"/>
  <c r="AM99" i="5" s="1"/>
  <c r="AM90" i="5" a="1"/>
  <c r="AM90" i="5" s="1"/>
  <c r="AM81" i="5" a="1"/>
  <c r="AM81" i="5" s="1"/>
  <c r="AM72" i="5" a="1"/>
  <c r="AM72" i="5" s="1"/>
  <c r="AM63" i="5" a="1"/>
  <c r="AM63" i="5" s="1"/>
  <c r="AM54" i="5" a="1"/>
  <c r="AM54" i="5" s="1"/>
  <c r="AM45" i="5" a="1"/>
  <c r="AM45" i="5" s="1"/>
  <c r="AM36" i="5" a="1"/>
  <c r="AM36" i="5" s="1"/>
  <c r="AM27" i="5" a="1"/>
  <c r="AM27" i="5" s="1"/>
  <c r="AM18" i="5" a="1"/>
  <c r="AM18" i="5" s="1"/>
  <c r="AM9" i="5" a="1"/>
  <c r="AM9" i="5" s="1"/>
  <c r="AM278" i="5" a="1"/>
  <c r="AM278" i="5" s="1"/>
  <c r="AM269" i="5" a="1"/>
  <c r="AM269" i="5" s="1"/>
  <c r="AM260" i="5" a="1"/>
  <c r="AM260" i="5" s="1"/>
  <c r="AM251" i="5" a="1"/>
  <c r="AM251" i="5" s="1"/>
  <c r="AM242" i="5" a="1"/>
  <c r="AM242" i="5" s="1"/>
  <c r="AM233" i="5" a="1"/>
  <c r="AM233" i="5" s="1"/>
  <c r="AM224" i="5" a="1"/>
  <c r="AM224" i="5" s="1"/>
  <c r="AM215" i="5" a="1"/>
  <c r="AM215" i="5" s="1"/>
  <c r="AM206" i="5" a="1"/>
  <c r="AM206" i="5" s="1"/>
  <c r="AM197" i="5" a="1"/>
  <c r="AM197" i="5" s="1"/>
  <c r="AM188" i="5" a="1"/>
  <c r="AM188" i="5" s="1"/>
  <c r="AM179" i="5" a="1"/>
  <c r="AM179" i="5" s="1"/>
  <c r="AM170" i="5" a="1"/>
  <c r="AM170" i="5" s="1"/>
  <c r="AM161" i="5" a="1"/>
  <c r="AM161" i="5" s="1"/>
  <c r="AM152" i="5" a="1"/>
  <c r="AM152" i="5" s="1"/>
  <c r="AM143" i="5" a="1"/>
  <c r="AM143" i="5" s="1"/>
  <c r="AM134" i="5" a="1"/>
  <c r="AM134" i="5" s="1"/>
  <c r="AM125" i="5" a="1"/>
  <c r="AM125" i="5" s="1"/>
  <c r="AM116" i="5" a="1"/>
  <c r="AM116" i="5" s="1"/>
  <c r="AM107" i="5" a="1"/>
  <c r="AM107" i="5" s="1"/>
  <c r="AM98" i="5" a="1"/>
  <c r="AM98" i="5" s="1"/>
  <c r="AM89" i="5" a="1"/>
  <c r="AM89" i="5" s="1"/>
  <c r="AM80" i="5" a="1"/>
  <c r="AM80" i="5" s="1"/>
  <c r="AM71" i="5" a="1"/>
  <c r="AM71" i="5" s="1"/>
  <c r="AM62" i="5" a="1"/>
  <c r="AM62" i="5" s="1"/>
  <c r="AM53" i="5" a="1"/>
  <c r="AM53" i="5" s="1"/>
  <c r="AM44" i="5" a="1"/>
  <c r="AM44" i="5" s="1"/>
  <c r="AM35" i="5" a="1"/>
  <c r="AM35" i="5" s="1"/>
  <c r="AM26" i="5" a="1"/>
  <c r="AM26" i="5" s="1"/>
  <c r="AM17" i="5" a="1"/>
  <c r="AM17" i="5" s="1"/>
  <c r="AM8" i="5" a="1"/>
  <c r="AM8" i="5" s="1"/>
  <c r="AM277" i="5" a="1"/>
  <c r="AM277" i="5" s="1"/>
  <c r="AM268" i="5" a="1"/>
  <c r="AM268" i="5" s="1"/>
  <c r="AM259" i="5" a="1"/>
  <c r="AM259" i="5" s="1"/>
  <c r="AM250" i="5" a="1"/>
  <c r="AM250" i="5" s="1"/>
  <c r="AM241" i="5" a="1"/>
  <c r="AM241" i="5" s="1"/>
  <c r="AM232" i="5" a="1"/>
  <c r="AM232" i="5" s="1"/>
  <c r="AM223" i="5" a="1"/>
  <c r="AM223" i="5" s="1"/>
  <c r="AM214" i="5" a="1"/>
  <c r="AM214" i="5" s="1"/>
  <c r="AM205" i="5" a="1"/>
  <c r="AM205" i="5" s="1"/>
  <c r="AM196" i="5" a="1"/>
  <c r="AM196" i="5" s="1"/>
  <c r="AM187" i="5" a="1"/>
  <c r="AM187" i="5" s="1"/>
  <c r="AM178" i="5" a="1"/>
  <c r="AM178" i="5" s="1"/>
  <c r="AM169" i="5" a="1"/>
  <c r="AM169" i="5" s="1"/>
  <c r="AM160" i="5" a="1"/>
  <c r="AM160" i="5" s="1"/>
  <c r="AM151" i="5" a="1"/>
  <c r="AM151" i="5" s="1"/>
  <c r="AM142" i="5" a="1"/>
  <c r="AM142" i="5" s="1"/>
  <c r="AM133" i="5" a="1"/>
  <c r="AM133" i="5" s="1"/>
  <c r="AM124" i="5" a="1"/>
  <c r="AM124" i="5" s="1"/>
  <c r="AM115" i="5" a="1"/>
  <c r="AM115" i="5" s="1"/>
  <c r="AM106" i="5" a="1"/>
  <c r="AM106" i="5" s="1"/>
  <c r="AM97" i="5" a="1"/>
  <c r="AM97" i="5" s="1"/>
  <c r="AM88" i="5" a="1"/>
  <c r="AM88" i="5" s="1"/>
  <c r="AM79" i="5" a="1"/>
  <c r="AM79" i="5" s="1"/>
  <c r="AM70" i="5" a="1"/>
  <c r="AM70" i="5" s="1"/>
  <c r="AM61" i="5" a="1"/>
  <c r="AM61" i="5" s="1"/>
  <c r="AM52" i="5" a="1"/>
  <c r="AM52" i="5" s="1"/>
  <c r="AM43" i="5" a="1"/>
  <c r="AM43" i="5" s="1"/>
  <c r="AM34" i="5" a="1"/>
  <c r="AM34" i="5" s="1"/>
  <c r="AM25" i="5" a="1"/>
  <c r="AM25" i="5" s="1"/>
  <c r="AM16" i="5" a="1"/>
  <c r="AM16" i="5" s="1"/>
  <c r="AM7" i="5" a="1"/>
  <c r="AM7" i="5" s="1"/>
  <c r="AM276" i="5" a="1"/>
  <c r="AM276" i="5" s="1"/>
  <c r="AM267" i="5" a="1"/>
  <c r="AM267" i="5" s="1"/>
  <c r="AM258" i="5" a="1"/>
  <c r="AM258" i="5" s="1"/>
  <c r="AM249" i="5" a="1"/>
  <c r="AM249" i="5" s="1"/>
  <c r="AM240" i="5" a="1"/>
  <c r="AM240" i="5" s="1"/>
  <c r="AM231" i="5" a="1"/>
  <c r="AM231" i="5" s="1"/>
  <c r="AM222" i="5" a="1"/>
  <c r="AM222" i="5" s="1"/>
  <c r="AM213" i="5" a="1"/>
  <c r="AM213" i="5" s="1"/>
  <c r="AM204" i="5" a="1"/>
  <c r="AM204" i="5" s="1"/>
  <c r="AM195" i="5" a="1"/>
  <c r="AM195" i="5" s="1"/>
  <c r="AM186" i="5" a="1"/>
  <c r="AM186" i="5" s="1"/>
  <c r="AM177" i="5" a="1"/>
  <c r="AM177" i="5" s="1"/>
  <c r="AM168" i="5" a="1"/>
  <c r="AM168" i="5" s="1"/>
  <c r="AM159" i="5" a="1"/>
  <c r="AM159" i="5" s="1"/>
  <c r="AM150" i="5" a="1"/>
  <c r="AM150" i="5" s="1"/>
  <c r="AM141" i="5" a="1"/>
  <c r="AM141" i="5" s="1"/>
  <c r="AM132" i="5" a="1"/>
  <c r="AM132" i="5" s="1"/>
  <c r="AM123" i="5" a="1"/>
  <c r="AM123" i="5" s="1"/>
  <c r="AM114" i="5" a="1"/>
  <c r="AM114" i="5" s="1"/>
  <c r="AM105" i="5" a="1"/>
  <c r="AM105" i="5" s="1"/>
  <c r="AM96" i="5" a="1"/>
  <c r="AM96" i="5" s="1"/>
  <c r="AM87" i="5" a="1"/>
  <c r="AM87" i="5" s="1"/>
  <c r="AM78" i="5" a="1"/>
  <c r="AM78" i="5" s="1"/>
  <c r="AM69" i="5" a="1"/>
  <c r="AM69" i="5" s="1"/>
  <c r="AM60" i="5" a="1"/>
  <c r="AM60" i="5" s="1"/>
  <c r="AM51" i="5" a="1"/>
  <c r="AM51" i="5" s="1"/>
  <c r="AM42" i="5" a="1"/>
  <c r="AM42" i="5" s="1"/>
  <c r="AM33" i="5" a="1"/>
  <c r="AM33" i="5" s="1"/>
  <c r="AM24" i="5" a="1"/>
  <c r="AM24" i="5" s="1"/>
  <c r="AM15" i="5" a="1"/>
  <c r="AM15" i="5" s="1"/>
  <c r="AM6" i="5" a="1"/>
  <c r="AM6" i="5" s="1"/>
  <c r="AM275" i="5" a="1"/>
  <c r="AM275" i="5" s="1"/>
  <c r="AM266" i="5" a="1"/>
  <c r="AM266" i="5" s="1"/>
  <c r="AM257" i="5" a="1"/>
  <c r="AM257" i="5" s="1"/>
  <c r="AM248" i="5" a="1"/>
  <c r="AM248" i="5" s="1"/>
  <c r="AM239" i="5" a="1"/>
  <c r="AM239" i="5" s="1"/>
  <c r="AM230" i="5" a="1"/>
  <c r="AM230" i="5" s="1"/>
  <c r="AM221" i="5" a="1"/>
  <c r="AM221" i="5" s="1"/>
  <c r="AM212" i="5" a="1"/>
  <c r="AM212" i="5" s="1"/>
  <c r="AM203" i="5" a="1"/>
  <c r="AM203" i="5" s="1"/>
  <c r="AM194" i="5" a="1"/>
  <c r="AM194" i="5" s="1"/>
  <c r="AM185" i="5" a="1"/>
  <c r="AM185" i="5" s="1"/>
  <c r="AM176" i="5" a="1"/>
  <c r="AM176" i="5" s="1"/>
  <c r="AM167" i="5" a="1"/>
  <c r="AM167" i="5" s="1"/>
  <c r="AM158" i="5" a="1"/>
  <c r="AM158" i="5" s="1"/>
  <c r="AM149" i="5" a="1"/>
  <c r="AM149" i="5" s="1"/>
  <c r="AM140" i="5" a="1"/>
  <c r="AM140" i="5" s="1"/>
  <c r="AM131" i="5" a="1"/>
  <c r="AM131" i="5" s="1"/>
  <c r="AM122" i="5" a="1"/>
  <c r="AM122" i="5" s="1"/>
  <c r="AM113" i="5" a="1"/>
  <c r="AM113" i="5" s="1"/>
  <c r="AM104" i="5" a="1"/>
  <c r="AM104" i="5" s="1"/>
  <c r="AM95" i="5" a="1"/>
  <c r="AM95" i="5" s="1"/>
  <c r="AM86" i="5" a="1"/>
  <c r="AM86" i="5" s="1"/>
  <c r="AM77" i="5" a="1"/>
  <c r="AM77" i="5" s="1"/>
  <c r="AM68" i="5" a="1"/>
  <c r="AM68" i="5" s="1"/>
  <c r="AM59" i="5" a="1"/>
  <c r="AM59" i="5" s="1"/>
  <c r="AM50" i="5" a="1"/>
  <c r="AM50" i="5" s="1"/>
  <c r="AM41" i="5" a="1"/>
  <c r="AM41" i="5" s="1"/>
  <c r="AM32" i="5" a="1"/>
  <c r="AM32" i="5" s="1"/>
  <c r="AM23" i="5" a="1"/>
  <c r="AM23" i="5" s="1"/>
  <c r="AM14" i="5" a="1"/>
  <c r="AM14" i="5" s="1"/>
  <c r="AM5" i="5" a="1"/>
  <c r="AM5" i="5" s="1"/>
  <c r="AM274" i="5" a="1"/>
  <c r="AM274" i="5" s="1"/>
  <c r="AM265" i="5" a="1"/>
  <c r="AM265" i="5" s="1"/>
  <c r="AM256" i="5" a="1"/>
  <c r="AM256" i="5" s="1"/>
  <c r="AM247" i="5" a="1"/>
  <c r="AM247" i="5" s="1"/>
  <c r="AM238" i="5" a="1"/>
  <c r="AM238" i="5" s="1"/>
  <c r="AM229" i="5" a="1"/>
  <c r="AM229" i="5" s="1"/>
  <c r="AM220" i="5" a="1"/>
  <c r="AM220" i="5" s="1"/>
  <c r="AM211" i="5" a="1"/>
  <c r="AM211" i="5" s="1"/>
  <c r="AM202" i="5" a="1"/>
  <c r="AM202" i="5" s="1"/>
  <c r="AM193" i="5" a="1"/>
  <c r="AM193" i="5" s="1"/>
  <c r="AM184" i="5" a="1"/>
  <c r="AM184" i="5" s="1"/>
  <c r="AM175" i="5" a="1"/>
  <c r="AM175" i="5" s="1"/>
  <c r="AM166" i="5" a="1"/>
  <c r="AM166" i="5" s="1"/>
  <c r="AM157" i="5" a="1"/>
  <c r="AM157" i="5" s="1"/>
  <c r="AM148" i="5" a="1"/>
  <c r="AM148" i="5" s="1"/>
  <c r="AM139" i="5" a="1"/>
  <c r="AM139" i="5" s="1"/>
  <c r="AM130" i="5" a="1"/>
  <c r="AM130" i="5" s="1"/>
  <c r="AM121" i="5" a="1"/>
  <c r="AM121" i="5" s="1"/>
  <c r="AM112" i="5" a="1"/>
  <c r="AM112" i="5" s="1"/>
  <c r="AM103" i="5" a="1"/>
  <c r="AM103" i="5" s="1"/>
  <c r="AM94" i="5" a="1"/>
  <c r="AM94" i="5" s="1"/>
  <c r="AM85" i="5" a="1"/>
  <c r="AM85" i="5" s="1"/>
  <c r="AM76" i="5" a="1"/>
  <c r="AM76" i="5" s="1"/>
  <c r="AM67" i="5" a="1"/>
  <c r="AM67" i="5" s="1"/>
  <c r="AM58" i="5" a="1"/>
  <c r="AM58" i="5" s="1"/>
  <c r="AM49" i="5" a="1"/>
  <c r="AM49" i="5" s="1"/>
  <c r="AM40" i="5" a="1"/>
  <c r="AM40" i="5" s="1"/>
  <c r="AM31" i="5" a="1"/>
  <c r="AM31" i="5" s="1"/>
  <c r="AM22" i="5" a="1"/>
  <c r="AM22" i="5" s="1"/>
  <c r="AM13" i="5" a="1"/>
  <c r="AM13" i="5" s="1"/>
  <c r="AM4" i="5" a="1"/>
  <c r="AM4" i="5" s="1"/>
  <c r="AM273" i="5" a="1"/>
  <c r="AM273" i="5" s="1"/>
  <c r="AM264" i="5" a="1"/>
  <c r="AM264" i="5" s="1"/>
  <c r="AM255" i="5" a="1"/>
  <c r="AM255" i="5" s="1"/>
  <c r="AM246" i="5" a="1"/>
  <c r="AM246" i="5" s="1"/>
  <c r="AM237" i="5" a="1"/>
  <c r="AM237" i="5" s="1"/>
  <c r="AM228" i="5" a="1"/>
  <c r="AM228" i="5" s="1"/>
  <c r="AM219" i="5" a="1"/>
  <c r="AM219" i="5" s="1"/>
  <c r="AM210" i="5" a="1"/>
  <c r="AM210" i="5" s="1"/>
  <c r="AM201" i="5" a="1"/>
  <c r="AM201" i="5" s="1"/>
  <c r="AM192" i="5" a="1"/>
  <c r="AM192" i="5" s="1"/>
  <c r="AM183" i="5" a="1"/>
  <c r="AM183" i="5" s="1"/>
  <c r="AM174" i="5" a="1"/>
  <c r="AM174" i="5" s="1"/>
  <c r="AM165" i="5" a="1"/>
  <c r="AM165" i="5" s="1"/>
  <c r="AM156" i="5" a="1"/>
  <c r="AM156" i="5" s="1"/>
  <c r="AM147" i="5" a="1"/>
  <c r="AM147" i="5" s="1"/>
  <c r="AM138" i="5" a="1"/>
  <c r="AM138" i="5" s="1"/>
  <c r="AM129" i="5" a="1"/>
  <c r="AM129" i="5" s="1"/>
  <c r="AM120" i="5" a="1"/>
  <c r="AM120" i="5" s="1"/>
  <c r="AM111" i="5" a="1"/>
  <c r="AM111" i="5" s="1"/>
  <c r="AM102" i="5" a="1"/>
  <c r="AM102" i="5" s="1"/>
  <c r="AM93" i="5" a="1"/>
  <c r="AM93" i="5" s="1"/>
  <c r="AM84" i="5" a="1"/>
  <c r="AM84" i="5" s="1"/>
  <c r="AM75" i="5" a="1"/>
  <c r="AM75" i="5" s="1"/>
  <c r="AM66" i="5" a="1"/>
  <c r="AM66" i="5" s="1"/>
  <c r="AM57" i="5" a="1"/>
  <c r="AM57" i="5" s="1"/>
  <c r="AM48" i="5" a="1"/>
  <c r="AM48" i="5" s="1"/>
  <c r="AM39" i="5" a="1"/>
  <c r="AM39" i="5" s="1"/>
  <c r="AM30" i="5" a="1"/>
  <c r="AM30" i="5" s="1"/>
  <c r="AM21" i="5" a="1"/>
  <c r="AM21" i="5" s="1"/>
  <c r="AM12" i="5" a="1"/>
  <c r="AM12" i="5" s="1"/>
  <c r="AM3" i="5" a="1"/>
  <c r="AM3" i="5" s="1"/>
  <c r="AM272" i="5" a="1"/>
  <c r="AM272" i="5" s="1"/>
  <c r="AM263" i="5" a="1"/>
  <c r="AM263" i="5" s="1"/>
  <c r="AM254" i="5" a="1"/>
  <c r="AM254" i="5" s="1"/>
  <c r="AM245" i="5" a="1"/>
  <c r="AM245" i="5" s="1"/>
  <c r="AM236" i="5" a="1"/>
  <c r="AM236" i="5" s="1"/>
  <c r="AM227" i="5" a="1"/>
  <c r="AM227" i="5" s="1"/>
  <c r="AM218" i="5" a="1"/>
  <c r="AM218" i="5" s="1"/>
  <c r="AM209" i="5" a="1"/>
  <c r="AM209" i="5" s="1"/>
  <c r="AM200" i="5" a="1"/>
  <c r="AM200" i="5" s="1"/>
  <c r="AM191" i="5" a="1"/>
  <c r="AM191" i="5" s="1"/>
  <c r="AM182" i="5" a="1"/>
  <c r="AM182" i="5" s="1"/>
  <c r="AM173" i="5" a="1"/>
  <c r="AM173" i="5" s="1"/>
  <c r="AM164" i="5" a="1"/>
  <c r="AM164" i="5" s="1"/>
  <c r="AM155" i="5" a="1"/>
  <c r="AM155" i="5" s="1"/>
  <c r="AM146" i="5" a="1"/>
  <c r="AM146" i="5" s="1"/>
  <c r="AM137" i="5" a="1"/>
  <c r="AM137" i="5" s="1"/>
  <c r="AM128" i="5" a="1"/>
  <c r="AM128" i="5" s="1"/>
  <c r="AM119" i="5" a="1"/>
  <c r="AM119" i="5" s="1"/>
  <c r="AM110" i="5" a="1"/>
  <c r="AM110" i="5" s="1"/>
  <c r="AM101" i="5" a="1"/>
  <c r="AM101" i="5" s="1"/>
  <c r="AM92" i="5" a="1"/>
  <c r="AM92" i="5" s="1"/>
  <c r="AM83" i="5" a="1"/>
  <c r="AM83" i="5" s="1"/>
  <c r="AM74" i="5" a="1"/>
  <c r="AM74" i="5" s="1"/>
  <c r="AM65" i="5" a="1"/>
  <c r="AM65" i="5" s="1"/>
  <c r="AM56" i="5" a="1"/>
  <c r="AM56" i="5" s="1"/>
  <c r="AM47" i="5" a="1"/>
  <c r="AM47" i="5" s="1"/>
  <c r="AM38" i="5" a="1"/>
  <c r="AM38" i="5" s="1"/>
  <c r="AM29" i="5" a="1"/>
  <c r="AM29" i="5" s="1"/>
  <c r="AM20" i="5" a="1"/>
  <c r="AM20" i="5" s="1"/>
  <c r="R211" i="5"/>
  <c r="R139" i="5"/>
  <c r="R219" i="5"/>
  <c r="R147" i="5"/>
  <c r="R227" i="5"/>
  <c r="R155" i="5"/>
  <c r="I11" i="5" a="1"/>
  <c r="I11" i="5" s="1"/>
  <c r="I20" i="5" a="1"/>
  <c r="I20" i="5" s="1"/>
  <c r="I29" i="5" a="1"/>
  <c r="I29" i="5" s="1"/>
  <c r="I38" i="5" a="1"/>
  <c r="I38" i="5" s="1"/>
  <c r="I47" i="5" a="1"/>
  <c r="I47" i="5" s="1"/>
  <c r="I56" i="5" a="1"/>
  <c r="I56" i="5" s="1"/>
  <c r="I65" i="5" a="1"/>
  <c r="I65" i="5" s="1"/>
  <c r="I74" i="5" a="1"/>
  <c r="I74" i="5" s="1"/>
  <c r="I83" i="5" a="1"/>
  <c r="I83" i="5" s="1"/>
  <c r="I92" i="5" a="1"/>
  <c r="I92" i="5" s="1"/>
  <c r="I101" i="5" a="1"/>
  <c r="I101" i="5" s="1"/>
  <c r="I110" i="5" a="1"/>
  <c r="I110" i="5" s="1"/>
  <c r="I119" i="5" a="1"/>
  <c r="I119" i="5" s="1"/>
  <c r="I128" i="5" a="1"/>
  <c r="I128" i="5" s="1"/>
  <c r="I137" i="5" a="1"/>
  <c r="I137" i="5" s="1"/>
  <c r="I146" i="5" a="1"/>
  <c r="I146" i="5" s="1"/>
  <c r="I155" i="5" a="1"/>
  <c r="I155" i="5" s="1"/>
  <c r="I164" i="5" a="1"/>
  <c r="I164" i="5" s="1"/>
  <c r="I173" i="5" a="1"/>
  <c r="I173" i="5" s="1"/>
  <c r="I182" i="5" a="1"/>
  <c r="I182" i="5" s="1"/>
  <c r="I191" i="5" a="1"/>
  <c r="I191" i="5" s="1"/>
  <c r="I200" i="5" a="1"/>
  <c r="I200" i="5" s="1"/>
  <c r="I209" i="5" a="1"/>
  <c r="I209" i="5" s="1"/>
  <c r="I218" i="5" a="1"/>
  <c r="I218" i="5" s="1"/>
  <c r="I227" i="5" a="1"/>
  <c r="I227" i="5" s="1"/>
  <c r="I236" i="5" a="1"/>
  <c r="I236" i="5" s="1"/>
  <c r="I245" i="5" a="1"/>
  <c r="I245" i="5" s="1"/>
  <c r="I254" i="5" a="1"/>
  <c r="I254" i="5" s="1"/>
  <c r="I263" i="5" a="1"/>
  <c r="I263" i="5" s="1"/>
  <c r="I272" i="5" a="1"/>
  <c r="I272" i="5" s="1"/>
  <c r="I3" i="5" a="1"/>
  <c r="I3" i="5" s="1"/>
  <c r="I12" i="5" a="1"/>
  <c r="I12" i="5" s="1"/>
  <c r="I21" i="5" a="1"/>
  <c r="I21" i="5" s="1"/>
  <c r="I30" i="5" a="1"/>
  <c r="I30" i="5" s="1"/>
  <c r="I39" i="5" a="1"/>
  <c r="I39" i="5" s="1"/>
  <c r="I48" i="5" a="1"/>
  <c r="I48" i="5" s="1"/>
  <c r="I57" i="5" a="1"/>
  <c r="I57" i="5" s="1"/>
  <c r="I66" i="5" a="1"/>
  <c r="I66" i="5" s="1"/>
  <c r="I75" i="5" a="1"/>
  <c r="I75" i="5" s="1"/>
  <c r="I84" i="5" a="1"/>
  <c r="I84" i="5" s="1"/>
  <c r="I93" i="5" a="1"/>
  <c r="I93" i="5" s="1"/>
  <c r="I102" i="5" a="1"/>
  <c r="I102" i="5" s="1"/>
  <c r="I111" i="5" a="1"/>
  <c r="I111" i="5" s="1"/>
  <c r="I120" i="5" a="1"/>
  <c r="I120" i="5" s="1"/>
  <c r="I129" i="5" a="1"/>
  <c r="I129" i="5" s="1"/>
  <c r="I138" i="5" a="1"/>
  <c r="I138" i="5" s="1"/>
  <c r="I147" i="5" a="1"/>
  <c r="I147" i="5" s="1"/>
  <c r="I156" i="5" a="1"/>
  <c r="I156" i="5" s="1"/>
  <c r="I165" i="5" a="1"/>
  <c r="I165" i="5" s="1"/>
  <c r="I174" i="5" a="1"/>
  <c r="I174" i="5" s="1"/>
  <c r="I183" i="5" a="1"/>
  <c r="I183" i="5" s="1"/>
  <c r="I192" i="5" a="1"/>
  <c r="I192" i="5" s="1"/>
  <c r="I201" i="5" a="1"/>
  <c r="I201" i="5" s="1"/>
  <c r="I210" i="5" a="1"/>
  <c r="I210" i="5" s="1"/>
  <c r="I219" i="5" a="1"/>
  <c r="I219" i="5" s="1"/>
  <c r="I228" i="5" a="1"/>
  <c r="I228" i="5" s="1"/>
  <c r="I237" i="5" a="1"/>
  <c r="I237" i="5" s="1"/>
  <c r="I246" i="5" a="1"/>
  <c r="I246" i="5" s="1"/>
  <c r="I255" i="5" a="1"/>
  <c r="I255" i="5" s="1"/>
  <c r="I264" i="5" a="1"/>
  <c r="I264" i="5" s="1"/>
  <c r="I273" i="5" a="1"/>
  <c r="I273" i="5" s="1"/>
  <c r="I4" i="5" a="1"/>
  <c r="I4" i="5" s="1"/>
  <c r="I13" i="5" a="1"/>
  <c r="I13" i="5" s="1"/>
  <c r="I22" i="5" a="1"/>
  <c r="I22" i="5" s="1"/>
  <c r="I31" i="5" a="1"/>
  <c r="I31" i="5" s="1"/>
  <c r="I40" i="5" a="1"/>
  <c r="I40" i="5" s="1"/>
  <c r="I49" i="5" a="1"/>
  <c r="I49" i="5" s="1"/>
  <c r="I58" i="5" a="1"/>
  <c r="I58" i="5" s="1"/>
  <c r="I67" i="5" a="1"/>
  <c r="I67" i="5" s="1"/>
  <c r="I76" i="5" a="1"/>
  <c r="I76" i="5" s="1"/>
  <c r="I85" i="5" a="1"/>
  <c r="I85" i="5" s="1"/>
  <c r="I94" i="5" a="1"/>
  <c r="I94" i="5" s="1"/>
  <c r="I103" i="5" a="1"/>
  <c r="I103" i="5" s="1"/>
  <c r="I112" i="5" a="1"/>
  <c r="I112" i="5" s="1"/>
  <c r="I121" i="5" a="1"/>
  <c r="I121" i="5" s="1"/>
  <c r="I130" i="5" a="1"/>
  <c r="I130" i="5" s="1"/>
  <c r="I139" i="5" a="1"/>
  <c r="I139" i="5" s="1"/>
  <c r="I148" i="5" a="1"/>
  <c r="I148" i="5" s="1"/>
  <c r="I157" i="5" a="1"/>
  <c r="I157" i="5" s="1"/>
  <c r="I166" i="5" a="1"/>
  <c r="I166" i="5" s="1"/>
  <c r="I175" i="5" a="1"/>
  <c r="I175" i="5" s="1"/>
  <c r="I184" i="5" a="1"/>
  <c r="I184" i="5" s="1"/>
  <c r="I193" i="5" a="1"/>
  <c r="I193" i="5" s="1"/>
  <c r="I202" i="5" a="1"/>
  <c r="I202" i="5" s="1"/>
  <c r="I211" i="5" a="1"/>
  <c r="I211" i="5" s="1"/>
  <c r="I220" i="5" a="1"/>
  <c r="I220" i="5" s="1"/>
  <c r="I229" i="5" a="1"/>
  <c r="I229" i="5" s="1"/>
  <c r="I238" i="5" a="1"/>
  <c r="I238" i="5" s="1"/>
  <c r="I247" i="5" a="1"/>
  <c r="I247" i="5" s="1"/>
  <c r="I256" i="5" a="1"/>
  <c r="I256" i="5" s="1"/>
  <c r="I265" i="5" a="1"/>
  <c r="I265" i="5" s="1"/>
  <c r="I274" i="5" a="1"/>
  <c r="I274" i="5" s="1"/>
  <c r="I5" i="5" a="1"/>
  <c r="I5" i="5" s="1"/>
  <c r="I14" i="5" a="1"/>
  <c r="I14" i="5" s="1"/>
  <c r="I23" i="5" a="1"/>
  <c r="I23" i="5" s="1"/>
  <c r="I32" i="5" a="1"/>
  <c r="I32" i="5" s="1"/>
  <c r="I41" i="5" a="1"/>
  <c r="I41" i="5" s="1"/>
  <c r="I50" i="5" a="1"/>
  <c r="I50" i="5" s="1"/>
  <c r="I59" i="5" a="1"/>
  <c r="I59" i="5" s="1"/>
  <c r="I68" i="5" a="1"/>
  <c r="I68" i="5" s="1"/>
  <c r="I77" i="5" a="1"/>
  <c r="I77" i="5" s="1"/>
  <c r="I86" i="5" a="1"/>
  <c r="I86" i="5" s="1"/>
  <c r="I95" i="5" a="1"/>
  <c r="I95" i="5" s="1"/>
  <c r="I104" i="5" a="1"/>
  <c r="I104" i="5" s="1"/>
  <c r="I113" i="5" a="1"/>
  <c r="I113" i="5" s="1"/>
  <c r="I122" i="5" a="1"/>
  <c r="I122" i="5" s="1"/>
  <c r="I131" i="5" a="1"/>
  <c r="I131" i="5" s="1"/>
  <c r="I140" i="5" a="1"/>
  <c r="I140" i="5" s="1"/>
  <c r="I149" i="5" a="1"/>
  <c r="I149" i="5" s="1"/>
  <c r="I158" i="5" a="1"/>
  <c r="I158" i="5" s="1"/>
  <c r="I167" i="5" a="1"/>
  <c r="I167" i="5" s="1"/>
  <c r="I176" i="5" a="1"/>
  <c r="I176" i="5" s="1"/>
  <c r="I185" i="5" a="1"/>
  <c r="I185" i="5" s="1"/>
  <c r="I194" i="5" a="1"/>
  <c r="I194" i="5" s="1"/>
  <c r="I203" i="5" a="1"/>
  <c r="I203" i="5" s="1"/>
  <c r="I212" i="5" a="1"/>
  <c r="I212" i="5" s="1"/>
  <c r="I221" i="5" a="1"/>
  <c r="I221" i="5" s="1"/>
  <c r="I230" i="5" a="1"/>
  <c r="I230" i="5" s="1"/>
  <c r="I239" i="5" a="1"/>
  <c r="I239" i="5" s="1"/>
  <c r="I248" i="5" a="1"/>
  <c r="I248" i="5" s="1"/>
  <c r="I257" i="5" a="1"/>
  <c r="I257" i="5" s="1"/>
  <c r="I266" i="5" a="1"/>
  <c r="I266" i="5" s="1"/>
  <c r="I275" i="5" a="1"/>
  <c r="I275" i="5" s="1"/>
  <c r="I6" i="5" a="1"/>
  <c r="I6" i="5" s="1"/>
  <c r="I15" i="5" a="1"/>
  <c r="I15" i="5" s="1"/>
  <c r="I24" i="5" a="1"/>
  <c r="I24" i="5" s="1"/>
  <c r="I33" i="5" a="1"/>
  <c r="I33" i="5" s="1"/>
  <c r="I42" i="5" a="1"/>
  <c r="I42" i="5" s="1"/>
  <c r="I51" i="5" a="1"/>
  <c r="I51" i="5" s="1"/>
  <c r="I60" i="5" a="1"/>
  <c r="I60" i="5" s="1"/>
  <c r="I69" i="5" a="1"/>
  <c r="I69" i="5" s="1"/>
  <c r="I78" i="5" a="1"/>
  <c r="I78" i="5" s="1"/>
  <c r="I87" i="5" a="1"/>
  <c r="I87" i="5" s="1"/>
  <c r="I96" i="5" a="1"/>
  <c r="I96" i="5" s="1"/>
  <c r="I105" i="5" a="1"/>
  <c r="I105" i="5" s="1"/>
  <c r="I114" i="5" a="1"/>
  <c r="I114" i="5" s="1"/>
  <c r="I123" i="5" a="1"/>
  <c r="I123" i="5" s="1"/>
  <c r="I132" i="5" a="1"/>
  <c r="I132" i="5" s="1"/>
  <c r="I141" i="5" a="1"/>
  <c r="I141" i="5" s="1"/>
  <c r="I150" i="5" a="1"/>
  <c r="I150" i="5" s="1"/>
  <c r="I159" i="5" a="1"/>
  <c r="I159" i="5" s="1"/>
  <c r="I168" i="5" a="1"/>
  <c r="I168" i="5" s="1"/>
  <c r="I177" i="5" a="1"/>
  <c r="I177" i="5" s="1"/>
  <c r="I186" i="5" a="1"/>
  <c r="I186" i="5" s="1"/>
  <c r="I195" i="5" a="1"/>
  <c r="I195" i="5" s="1"/>
  <c r="I204" i="5" a="1"/>
  <c r="I204" i="5" s="1"/>
  <c r="I213" i="5" a="1"/>
  <c r="I213" i="5" s="1"/>
  <c r="I222" i="5" a="1"/>
  <c r="I222" i="5" s="1"/>
  <c r="I231" i="5" a="1"/>
  <c r="I231" i="5" s="1"/>
  <c r="I240" i="5" a="1"/>
  <c r="I240" i="5" s="1"/>
  <c r="I249" i="5" a="1"/>
  <c r="I249" i="5" s="1"/>
  <c r="I258" i="5" a="1"/>
  <c r="I258" i="5" s="1"/>
  <c r="I267" i="5" a="1"/>
  <c r="I267" i="5" s="1"/>
  <c r="I276" i="5" a="1"/>
  <c r="I276" i="5" s="1"/>
  <c r="I7" i="5" a="1"/>
  <c r="I7" i="5" s="1"/>
  <c r="I25" i="5" a="1"/>
  <c r="I25" i="5" s="1"/>
  <c r="I34" i="5" a="1"/>
  <c r="I34" i="5" s="1"/>
  <c r="I43" i="5" a="1"/>
  <c r="I43" i="5" s="1"/>
  <c r="I52" i="5" a="1"/>
  <c r="I52" i="5" s="1"/>
  <c r="I61" i="5" a="1"/>
  <c r="I61" i="5" s="1"/>
  <c r="I70" i="5" a="1"/>
  <c r="I70" i="5" s="1"/>
  <c r="I79" i="5" a="1"/>
  <c r="I79" i="5" s="1"/>
  <c r="I88" i="5" a="1"/>
  <c r="I88" i="5" s="1"/>
  <c r="I97" i="5" a="1"/>
  <c r="I97" i="5" s="1"/>
  <c r="I106" i="5" a="1"/>
  <c r="I106" i="5" s="1"/>
  <c r="I115" i="5" a="1"/>
  <c r="I115" i="5" s="1"/>
  <c r="I124" i="5" a="1"/>
  <c r="I124" i="5" s="1"/>
  <c r="I133" i="5" a="1"/>
  <c r="I133" i="5" s="1"/>
  <c r="I142" i="5" a="1"/>
  <c r="I142" i="5" s="1"/>
  <c r="I151" i="5" a="1"/>
  <c r="I151" i="5" s="1"/>
  <c r="I160" i="5" a="1"/>
  <c r="I160" i="5" s="1"/>
  <c r="I169" i="5" a="1"/>
  <c r="I169" i="5" s="1"/>
  <c r="I178" i="5" a="1"/>
  <c r="I178" i="5" s="1"/>
  <c r="I187" i="5" a="1"/>
  <c r="I187" i="5" s="1"/>
  <c r="I196" i="5" a="1"/>
  <c r="I196" i="5" s="1"/>
  <c r="I205" i="5" a="1"/>
  <c r="I205" i="5" s="1"/>
  <c r="I214" i="5" a="1"/>
  <c r="I214" i="5" s="1"/>
  <c r="I223" i="5" a="1"/>
  <c r="I223" i="5" s="1"/>
  <c r="I232" i="5" a="1"/>
  <c r="I232" i="5" s="1"/>
  <c r="I241" i="5" a="1"/>
  <c r="I241" i="5" s="1"/>
  <c r="I250" i="5" a="1"/>
  <c r="I250" i="5" s="1"/>
  <c r="I259" i="5" a="1"/>
  <c r="I259" i="5" s="1"/>
  <c r="I268" i="5" a="1"/>
  <c r="I268" i="5" s="1"/>
  <c r="I277" i="5" a="1"/>
  <c r="I277" i="5" s="1"/>
  <c r="I8" i="5" a="1"/>
  <c r="I8" i="5" s="1"/>
  <c r="I17" i="5" a="1"/>
  <c r="I17" i="5" s="1"/>
  <c r="I26" i="5" a="1"/>
  <c r="I26" i="5" s="1"/>
  <c r="I35" i="5" a="1"/>
  <c r="I35" i="5" s="1"/>
  <c r="I44" i="5" a="1"/>
  <c r="I44" i="5" s="1"/>
  <c r="I53" i="5" a="1"/>
  <c r="I53" i="5" s="1"/>
  <c r="I62" i="5" a="1"/>
  <c r="I62" i="5" s="1"/>
  <c r="I71" i="5" a="1"/>
  <c r="I71" i="5" s="1"/>
  <c r="I80" i="5" a="1"/>
  <c r="I80" i="5" s="1"/>
  <c r="I89" i="5" a="1"/>
  <c r="I89" i="5" s="1"/>
  <c r="I98" i="5" a="1"/>
  <c r="I98" i="5" s="1"/>
  <c r="I107" i="5" a="1"/>
  <c r="I107" i="5" s="1"/>
  <c r="I116" i="5" a="1"/>
  <c r="I116" i="5" s="1"/>
  <c r="I125" i="5" a="1"/>
  <c r="I125" i="5" s="1"/>
  <c r="I134" i="5" a="1"/>
  <c r="I134" i="5" s="1"/>
  <c r="I143" i="5" a="1"/>
  <c r="I143" i="5" s="1"/>
  <c r="I152" i="5" a="1"/>
  <c r="I152" i="5" s="1"/>
  <c r="I161" i="5" a="1"/>
  <c r="I161" i="5" s="1"/>
  <c r="I170" i="5" a="1"/>
  <c r="I170" i="5" s="1"/>
  <c r="I179" i="5" a="1"/>
  <c r="I179" i="5" s="1"/>
  <c r="I188" i="5" a="1"/>
  <c r="I188" i="5" s="1"/>
  <c r="I197" i="5" a="1"/>
  <c r="I197" i="5" s="1"/>
  <c r="I206" i="5" a="1"/>
  <c r="I206" i="5" s="1"/>
  <c r="I215" i="5" a="1"/>
  <c r="I215" i="5" s="1"/>
  <c r="I224" i="5" a="1"/>
  <c r="I224" i="5" s="1"/>
  <c r="I233" i="5" a="1"/>
  <c r="I233" i="5" s="1"/>
  <c r="I242" i="5" a="1"/>
  <c r="I242" i="5" s="1"/>
  <c r="I251" i="5" a="1"/>
  <c r="I251" i="5" s="1"/>
  <c r="I260" i="5" a="1"/>
  <c r="I260" i="5" s="1"/>
  <c r="I269" i="5" a="1"/>
  <c r="I269" i="5" s="1"/>
  <c r="I278" i="5" a="1"/>
  <c r="I278" i="5" s="1"/>
  <c r="I9" i="5" a="1"/>
  <c r="I9" i="5" s="1"/>
  <c r="I18" i="5" a="1"/>
  <c r="I18" i="5" s="1"/>
  <c r="I27" i="5" a="1"/>
  <c r="I27" i="5" s="1"/>
  <c r="I36" i="5" a="1"/>
  <c r="I36" i="5" s="1"/>
  <c r="I45" i="5" a="1"/>
  <c r="I45" i="5" s="1"/>
  <c r="I54" i="5" a="1"/>
  <c r="I54" i="5" s="1"/>
  <c r="I63" i="5" a="1"/>
  <c r="I63" i="5" s="1"/>
  <c r="I72" i="5" a="1"/>
  <c r="I72" i="5" s="1"/>
  <c r="I81" i="5" a="1"/>
  <c r="I81" i="5" s="1"/>
  <c r="I90" i="5" a="1"/>
  <c r="I90" i="5" s="1"/>
  <c r="I99" i="5" a="1"/>
  <c r="I99" i="5" s="1"/>
  <c r="I108" i="5" a="1"/>
  <c r="I108" i="5" s="1"/>
  <c r="I117" i="5" a="1"/>
  <c r="I117" i="5" s="1"/>
  <c r="I126" i="5" a="1"/>
  <c r="I126" i="5" s="1"/>
  <c r="I135" i="5" a="1"/>
  <c r="I135" i="5" s="1"/>
  <c r="I144" i="5" a="1"/>
  <c r="I144" i="5" s="1"/>
  <c r="I153" i="5" a="1"/>
  <c r="I153" i="5" s="1"/>
  <c r="I162" i="5" a="1"/>
  <c r="I162" i="5" s="1"/>
  <c r="I171" i="5" a="1"/>
  <c r="I171" i="5" s="1"/>
  <c r="I180" i="5" a="1"/>
  <c r="I180" i="5" s="1"/>
  <c r="I189" i="5" a="1"/>
  <c r="I189" i="5" s="1"/>
  <c r="I198" i="5" a="1"/>
  <c r="I198" i="5" s="1"/>
  <c r="I207" i="5" a="1"/>
  <c r="I207" i="5" s="1"/>
  <c r="I216" i="5" a="1"/>
  <c r="I216" i="5" s="1"/>
  <c r="I225" i="5" a="1"/>
  <c r="I225" i="5" s="1"/>
  <c r="I234" i="5" a="1"/>
  <c r="I234" i="5" s="1"/>
  <c r="I243" i="5" a="1"/>
  <c r="I243" i="5" s="1"/>
  <c r="I252" i="5" a="1"/>
  <c r="I252" i="5" s="1"/>
  <c r="I261" i="5" a="1"/>
  <c r="I261" i="5" s="1"/>
  <c r="I270" i="5" a="1"/>
  <c r="I270" i="5" s="1"/>
  <c r="I279" i="5" a="1"/>
  <c r="I279" i="5" s="1"/>
  <c r="I10" i="5" a="1"/>
  <c r="I10" i="5" s="1"/>
  <c r="I19" i="5" a="1"/>
  <c r="I19" i="5" s="1"/>
  <c r="I28" i="5" a="1"/>
  <c r="I28" i="5" s="1"/>
  <c r="I37" i="5" a="1"/>
  <c r="I37" i="5" s="1"/>
  <c r="I46" i="5" a="1"/>
  <c r="I46" i="5" s="1"/>
  <c r="I55" i="5" a="1"/>
  <c r="I55" i="5" s="1"/>
  <c r="I64" i="5" a="1"/>
  <c r="I64" i="5" s="1"/>
  <c r="I73" i="5" a="1"/>
  <c r="I73" i="5" s="1"/>
  <c r="I82" i="5" a="1"/>
  <c r="I82" i="5" s="1"/>
  <c r="I91" i="5" a="1"/>
  <c r="I91" i="5" s="1"/>
  <c r="I100" i="5" a="1"/>
  <c r="I100" i="5" s="1"/>
  <c r="I109" i="5" a="1"/>
  <c r="I109" i="5" s="1"/>
  <c r="I118" i="5" a="1"/>
  <c r="I118" i="5" s="1"/>
  <c r="I127" i="5" a="1"/>
  <c r="I127" i="5" s="1"/>
  <c r="I136" i="5" a="1"/>
  <c r="I136" i="5" s="1"/>
  <c r="I145" i="5" a="1"/>
  <c r="I145" i="5" s="1"/>
  <c r="I154" i="5" a="1"/>
  <c r="I154" i="5" s="1"/>
  <c r="I163" i="5" a="1"/>
  <c r="I163" i="5" s="1"/>
  <c r="I172" i="5" a="1"/>
  <c r="I172" i="5" s="1"/>
  <c r="I181" i="5" a="1"/>
  <c r="I181" i="5" s="1"/>
  <c r="I190" i="5" a="1"/>
  <c r="I190" i="5" s="1"/>
  <c r="I199" i="5" a="1"/>
  <c r="I199" i="5" s="1"/>
  <c r="I208" i="5" a="1"/>
  <c r="I208" i="5" s="1"/>
  <c r="I217" i="5" a="1"/>
  <c r="I217" i="5" s="1"/>
  <c r="I226" i="5" a="1"/>
  <c r="I226" i="5" s="1"/>
  <c r="I235" i="5" a="1"/>
  <c r="I235" i="5" s="1"/>
  <c r="I244" i="5" a="1"/>
  <c r="I244" i="5" s="1"/>
  <c r="I253" i="5" a="1"/>
  <c r="I253" i="5" s="1"/>
  <c r="I262" i="5" a="1"/>
  <c r="I262" i="5" s="1"/>
  <c r="I271" i="5" a="1"/>
  <c r="I271" i="5" s="1"/>
  <c r="I280" i="5" a="1"/>
  <c r="I280" i="5" s="1"/>
  <c r="I2" i="5" a="1"/>
  <c r="I2" i="5" s="1"/>
  <c r="G2" i="5" a="1"/>
  <c r="G2" i="5" s="1"/>
  <c r="G11" i="5" a="1"/>
  <c r="G11" i="5" s="1"/>
  <c r="G20" i="5" a="1"/>
  <c r="G20" i="5" s="1"/>
  <c r="G29" i="5" a="1"/>
  <c r="G29" i="5" s="1"/>
  <c r="G38" i="5" a="1"/>
  <c r="G38" i="5" s="1"/>
  <c r="G47" i="5" a="1"/>
  <c r="G47" i="5" s="1"/>
  <c r="G56" i="5" a="1"/>
  <c r="G56" i="5" s="1"/>
  <c r="G65" i="5" a="1"/>
  <c r="G65" i="5" s="1"/>
  <c r="G74" i="5" a="1"/>
  <c r="G74" i="5" s="1"/>
  <c r="G83" i="5" a="1"/>
  <c r="G83" i="5" s="1"/>
  <c r="G92" i="5" a="1"/>
  <c r="G92" i="5" s="1"/>
  <c r="G101" i="5" a="1"/>
  <c r="G101" i="5" s="1"/>
  <c r="G110" i="5" a="1"/>
  <c r="G110" i="5" s="1"/>
  <c r="G119" i="5" a="1"/>
  <c r="G119" i="5" s="1"/>
  <c r="G128" i="5" a="1"/>
  <c r="G128" i="5" s="1"/>
  <c r="G137" i="5" a="1"/>
  <c r="G137" i="5" s="1"/>
  <c r="G146" i="5" a="1"/>
  <c r="G146" i="5" s="1"/>
  <c r="G155" i="5" a="1"/>
  <c r="G155" i="5" s="1"/>
  <c r="G164" i="5" a="1"/>
  <c r="G164" i="5" s="1"/>
  <c r="G173" i="5" a="1"/>
  <c r="G173" i="5" s="1"/>
  <c r="G182" i="5" a="1"/>
  <c r="G182" i="5" s="1"/>
  <c r="G191" i="5" a="1"/>
  <c r="G191" i="5" s="1"/>
  <c r="G200" i="5" a="1"/>
  <c r="G200" i="5" s="1"/>
  <c r="G209" i="5" a="1"/>
  <c r="G209" i="5" s="1"/>
  <c r="G218" i="5" a="1"/>
  <c r="G218" i="5" s="1"/>
  <c r="G227" i="5" a="1"/>
  <c r="G227" i="5" s="1"/>
  <c r="G236" i="5" a="1"/>
  <c r="G236" i="5" s="1"/>
  <c r="G245" i="5" a="1"/>
  <c r="G245" i="5" s="1"/>
  <c r="G254" i="5" a="1"/>
  <c r="G254" i="5" s="1"/>
  <c r="G263" i="5" a="1"/>
  <c r="G263" i="5" s="1"/>
  <c r="G272" i="5" a="1"/>
  <c r="G272" i="5" s="1"/>
  <c r="G3" i="5" a="1"/>
  <c r="G3" i="5" s="1"/>
  <c r="G12" i="5" a="1"/>
  <c r="G12" i="5" s="1"/>
  <c r="G21" i="5" a="1"/>
  <c r="G21" i="5" s="1"/>
  <c r="G30" i="5" a="1"/>
  <c r="G30" i="5" s="1"/>
  <c r="G39" i="5" a="1"/>
  <c r="G39" i="5" s="1"/>
  <c r="G48" i="5" a="1"/>
  <c r="G48" i="5" s="1"/>
  <c r="G57" i="5" a="1"/>
  <c r="G57" i="5" s="1"/>
  <c r="G66" i="5" a="1"/>
  <c r="G66" i="5" s="1"/>
  <c r="G75" i="5" a="1"/>
  <c r="G75" i="5" s="1"/>
  <c r="G84" i="5" a="1"/>
  <c r="G84" i="5" s="1"/>
  <c r="G93" i="5" a="1"/>
  <c r="G93" i="5" s="1"/>
  <c r="G102" i="5" a="1"/>
  <c r="G102" i="5" s="1"/>
  <c r="G111" i="5" a="1"/>
  <c r="G111" i="5" s="1"/>
  <c r="G120" i="5" a="1"/>
  <c r="G120" i="5" s="1"/>
  <c r="G129" i="5" a="1"/>
  <c r="G129" i="5" s="1"/>
  <c r="G138" i="5" a="1"/>
  <c r="G138" i="5" s="1"/>
  <c r="G147" i="5" a="1"/>
  <c r="G147" i="5" s="1"/>
  <c r="G156" i="5" a="1"/>
  <c r="G156" i="5" s="1"/>
  <c r="G165" i="5" a="1"/>
  <c r="G165" i="5" s="1"/>
  <c r="G174" i="5" a="1"/>
  <c r="G174" i="5" s="1"/>
  <c r="G183" i="5" a="1"/>
  <c r="G183" i="5" s="1"/>
  <c r="G192" i="5" a="1"/>
  <c r="G192" i="5" s="1"/>
  <c r="G201" i="5" a="1"/>
  <c r="G201" i="5" s="1"/>
  <c r="G210" i="5" a="1"/>
  <c r="G210" i="5" s="1"/>
  <c r="G219" i="5" a="1"/>
  <c r="G219" i="5" s="1"/>
  <c r="G228" i="5" a="1"/>
  <c r="G228" i="5" s="1"/>
  <c r="G237" i="5" a="1"/>
  <c r="G237" i="5" s="1"/>
  <c r="G246" i="5" a="1"/>
  <c r="G246" i="5" s="1"/>
  <c r="G255" i="5" a="1"/>
  <c r="G255" i="5" s="1"/>
  <c r="G264" i="5" a="1"/>
  <c r="G264" i="5" s="1"/>
  <c r="G273" i="5" a="1"/>
  <c r="G273" i="5" s="1"/>
  <c r="G4" i="5" a="1"/>
  <c r="G4" i="5" s="1"/>
  <c r="G13" i="5" a="1"/>
  <c r="G13" i="5" s="1"/>
  <c r="G22" i="5" a="1"/>
  <c r="G22" i="5" s="1"/>
  <c r="G31" i="5" a="1"/>
  <c r="G31" i="5" s="1"/>
  <c r="G40" i="5" a="1"/>
  <c r="G40" i="5" s="1"/>
  <c r="G49" i="5" a="1"/>
  <c r="G49" i="5" s="1"/>
  <c r="G58" i="5" a="1"/>
  <c r="G58" i="5" s="1"/>
  <c r="G67" i="5" a="1"/>
  <c r="G67" i="5" s="1"/>
  <c r="G76" i="5" a="1"/>
  <c r="G76" i="5" s="1"/>
  <c r="G85" i="5" a="1"/>
  <c r="G85" i="5" s="1"/>
  <c r="G94" i="5" a="1"/>
  <c r="G94" i="5" s="1"/>
  <c r="G103" i="5" a="1"/>
  <c r="G103" i="5" s="1"/>
  <c r="G112" i="5" a="1"/>
  <c r="G112" i="5" s="1"/>
  <c r="G121" i="5" a="1"/>
  <c r="G121" i="5" s="1"/>
  <c r="G130" i="5" a="1"/>
  <c r="G130" i="5" s="1"/>
  <c r="G139" i="5" a="1"/>
  <c r="G139" i="5" s="1"/>
  <c r="G148" i="5" a="1"/>
  <c r="G148" i="5" s="1"/>
  <c r="G157" i="5" a="1"/>
  <c r="G157" i="5" s="1"/>
  <c r="G166" i="5" a="1"/>
  <c r="G166" i="5" s="1"/>
  <c r="G175" i="5" a="1"/>
  <c r="G175" i="5" s="1"/>
  <c r="G184" i="5" a="1"/>
  <c r="G184" i="5" s="1"/>
  <c r="G193" i="5" a="1"/>
  <c r="G193" i="5" s="1"/>
  <c r="G202" i="5" a="1"/>
  <c r="G202" i="5" s="1"/>
  <c r="G211" i="5" a="1"/>
  <c r="G211" i="5" s="1"/>
  <c r="G220" i="5" a="1"/>
  <c r="G220" i="5" s="1"/>
  <c r="G229" i="5" a="1"/>
  <c r="G229" i="5" s="1"/>
  <c r="G238" i="5" a="1"/>
  <c r="G238" i="5" s="1"/>
  <c r="G247" i="5" a="1"/>
  <c r="G247" i="5" s="1"/>
  <c r="G256" i="5" a="1"/>
  <c r="G256" i="5" s="1"/>
  <c r="G265" i="5" a="1"/>
  <c r="G265" i="5" s="1"/>
  <c r="G274" i="5" a="1"/>
  <c r="G274" i="5" s="1"/>
  <c r="G5" i="5" a="1"/>
  <c r="G5" i="5" s="1"/>
  <c r="G14" i="5" a="1"/>
  <c r="G14" i="5" s="1"/>
  <c r="G23" i="5" a="1"/>
  <c r="G23" i="5" s="1"/>
  <c r="G32" i="5" a="1"/>
  <c r="G32" i="5" s="1"/>
  <c r="G41" i="5" a="1"/>
  <c r="G41" i="5" s="1"/>
  <c r="G50" i="5" a="1"/>
  <c r="G50" i="5" s="1"/>
  <c r="G59" i="5" a="1"/>
  <c r="G59" i="5" s="1"/>
  <c r="G68" i="5" a="1"/>
  <c r="G68" i="5" s="1"/>
  <c r="G77" i="5" a="1"/>
  <c r="G77" i="5" s="1"/>
  <c r="G86" i="5" a="1"/>
  <c r="G86" i="5" s="1"/>
  <c r="G95" i="5" a="1"/>
  <c r="G95" i="5" s="1"/>
  <c r="G104" i="5" a="1"/>
  <c r="G104" i="5" s="1"/>
  <c r="G113" i="5" a="1"/>
  <c r="G113" i="5" s="1"/>
  <c r="G122" i="5" a="1"/>
  <c r="G122" i="5" s="1"/>
  <c r="G131" i="5" a="1"/>
  <c r="G131" i="5" s="1"/>
  <c r="G140" i="5" a="1"/>
  <c r="G140" i="5" s="1"/>
  <c r="G149" i="5" a="1"/>
  <c r="G149" i="5" s="1"/>
  <c r="G158" i="5" a="1"/>
  <c r="G158" i="5" s="1"/>
  <c r="G167" i="5" a="1"/>
  <c r="G167" i="5" s="1"/>
  <c r="G176" i="5" a="1"/>
  <c r="G176" i="5" s="1"/>
  <c r="G185" i="5" a="1"/>
  <c r="G185" i="5" s="1"/>
  <c r="G194" i="5" a="1"/>
  <c r="G194" i="5" s="1"/>
  <c r="G203" i="5" a="1"/>
  <c r="G203" i="5" s="1"/>
  <c r="G212" i="5" a="1"/>
  <c r="G212" i="5" s="1"/>
  <c r="G221" i="5" a="1"/>
  <c r="G221" i="5" s="1"/>
  <c r="G230" i="5" a="1"/>
  <c r="G230" i="5" s="1"/>
  <c r="G239" i="5" a="1"/>
  <c r="G239" i="5" s="1"/>
  <c r="G248" i="5" a="1"/>
  <c r="G248" i="5" s="1"/>
  <c r="G257" i="5" a="1"/>
  <c r="G257" i="5" s="1"/>
  <c r="G266" i="5" a="1"/>
  <c r="G266" i="5" s="1"/>
  <c r="G275" i="5" a="1"/>
  <c r="G275" i="5" s="1"/>
  <c r="G6" i="5" a="1"/>
  <c r="G6" i="5" s="1"/>
  <c r="G15" i="5" a="1"/>
  <c r="G15" i="5" s="1"/>
  <c r="G24" i="5" a="1"/>
  <c r="G24" i="5" s="1"/>
  <c r="G33" i="5" a="1"/>
  <c r="G33" i="5" s="1"/>
  <c r="G42" i="5" a="1"/>
  <c r="G42" i="5" s="1"/>
  <c r="G51" i="5" a="1"/>
  <c r="G51" i="5" s="1"/>
  <c r="G60" i="5" a="1"/>
  <c r="G60" i="5" s="1"/>
  <c r="G69" i="5" a="1"/>
  <c r="G69" i="5" s="1"/>
  <c r="G78" i="5" a="1"/>
  <c r="G78" i="5" s="1"/>
  <c r="G87" i="5" a="1"/>
  <c r="G87" i="5" s="1"/>
  <c r="G96" i="5" a="1"/>
  <c r="G96" i="5" s="1"/>
  <c r="G105" i="5" a="1"/>
  <c r="G105" i="5" s="1"/>
  <c r="G114" i="5" a="1"/>
  <c r="G114" i="5" s="1"/>
  <c r="G123" i="5" a="1"/>
  <c r="G123" i="5" s="1"/>
  <c r="G132" i="5" a="1"/>
  <c r="G132" i="5" s="1"/>
  <c r="G141" i="5" a="1"/>
  <c r="G141" i="5" s="1"/>
  <c r="G150" i="5" a="1"/>
  <c r="G150" i="5" s="1"/>
  <c r="G159" i="5" a="1"/>
  <c r="G159" i="5" s="1"/>
  <c r="G168" i="5" a="1"/>
  <c r="G168" i="5" s="1"/>
  <c r="G177" i="5" a="1"/>
  <c r="G177" i="5" s="1"/>
  <c r="G186" i="5" a="1"/>
  <c r="G186" i="5" s="1"/>
  <c r="G195" i="5" a="1"/>
  <c r="G195" i="5" s="1"/>
  <c r="G204" i="5" a="1"/>
  <c r="G204" i="5" s="1"/>
  <c r="G213" i="5" a="1"/>
  <c r="G213" i="5" s="1"/>
  <c r="G222" i="5" a="1"/>
  <c r="G222" i="5" s="1"/>
  <c r="G231" i="5" a="1"/>
  <c r="G231" i="5" s="1"/>
  <c r="G240" i="5" a="1"/>
  <c r="G240" i="5" s="1"/>
  <c r="G249" i="5" a="1"/>
  <c r="G249" i="5" s="1"/>
  <c r="G258" i="5" a="1"/>
  <c r="G258" i="5" s="1"/>
  <c r="G267" i="5" a="1"/>
  <c r="G267" i="5" s="1"/>
  <c r="G276" i="5" a="1"/>
  <c r="G276" i="5" s="1"/>
  <c r="G7" i="5" a="1"/>
  <c r="G7" i="5" s="1"/>
  <c r="G16" i="5" a="1"/>
  <c r="G16" i="5" s="1"/>
  <c r="G25" i="5" a="1"/>
  <c r="G25" i="5" s="1"/>
  <c r="G34" i="5" a="1"/>
  <c r="G34" i="5" s="1"/>
  <c r="G43" i="5" a="1"/>
  <c r="G43" i="5" s="1"/>
  <c r="G52" i="5" a="1"/>
  <c r="G52" i="5" s="1"/>
  <c r="G61" i="5" a="1"/>
  <c r="G61" i="5" s="1"/>
  <c r="G70" i="5" a="1"/>
  <c r="G70" i="5" s="1"/>
  <c r="G79" i="5" a="1"/>
  <c r="G79" i="5" s="1"/>
  <c r="G88" i="5" a="1"/>
  <c r="G88" i="5" s="1"/>
  <c r="G97" i="5" a="1"/>
  <c r="G97" i="5" s="1"/>
  <c r="G106" i="5" a="1"/>
  <c r="G106" i="5" s="1"/>
  <c r="G115" i="5" a="1"/>
  <c r="G115" i="5" s="1"/>
  <c r="G124" i="5" a="1"/>
  <c r="G124" i="5" s="1"/>
  <c r="G133" i="5" a="1"/>
  <c r="G133" i="5" s="1"/>
  <c r="G142" i="5" a="1"/>
  <c r="G142" i="5" s="1"/>
  <c r="G151" i="5" a="1"/>
  <c r="G151" i="5" s="1"/>
  <c r="G160" i="5" a="1"/>
  <c r="G160" i="5" s="1"/>
  <c r="G169" i="5" a="1"/>
  <c r="G169" i="5" s="1"/>
  <c r="G178" i="5" a="1"/>
  <c r="G178" i="5" s="1"/>
  <c r="G187" i="5" a="1"/>
  <c r="G187" i="5" s="1"/>
  <c r="G196" i="5" a="1"/>
  <c r="G196" i="5" s="1"/>
  <c r="G205" i="5" a="1"/>
  <c r="G205" i="5" s="1"/>
  <c r="G214" i="5" a="1"/>
  <c r="G214" i="5" s="1"/>
  <c r="G223" i="5" a="1"/>
  <c r="G223" i="5" s="1"/>
  <c r="G232" i="5" a="1"/>
  <c r="G232" i="5" s="1"/>
  <c r="G241" i="5" a="1"/>
  <c r="G241" i="5" s="1"/>
  <c r="G250" i="5" a="1"/>
  <c r="G250" i="5" s="1"/>
  <c r="G259" i="5" a="1"/>
  <c r="G259" i="5" s="1"/>
  <c r="G268" i="5" a="1"/>
  <c r="G268" i="5" s="1"/>
  <c r="G277" i="5" a="1"/>
  <c r="G277" i="5" s="1"/>
  <c r="G8" i="5" a="1"/>
  <c r="G8" i="5" s="1"/>
  <c r="G17" i="5" a="1"/>
  <c r="G17" i="5" s="1"/>
  <c r="G26" i="5" a="1"/>
  <c r="G26" i="5" s="1"/>
  <c r="G35" i="5" a="1"/>
  <c r="G35" i="5" s="1"/>
  <c r="G44" i="5" a="1"/>
  <c r="G44" i="5" s="1"/>
  <c r="G53" i="5" a="1"/>
  <c r="G53" i="5" s="1"/>
  <c r="G62" i="5" a="1"/>
  <c r="G62" i="5" s="1"/>
  <c r="G71" i="5" a="1"/>
  <c r="G71" i="5" s="1"/>
  <c r="G80" i="5" a="1"/>
  <c r="G80" i="5" s="1"/>
  <c r="G89" i="5" a="1"/>
  <c r="G89" i="5" s="1"/>
  <c r="G98" i="5" a="1"/>
  <c r="G98" i="5" s="1"/>
  <c r="G107" i="5" a="1"/>
  <c r="G107" i="5" s="1"/>
  <c r="G116" i="5" a="1"/>
  <c r="G116" i="5" s="1"/>
  <c r="G125" i="5" a="1"/>
  <c r="G125" i="5" s="1"/>
  <c r="G134" i="5" a="1"/>
  <c r="G134" i="5" s="1"/>
  <c r="G143" i="5" a="1"/>
  <c r="G143" i="5" s="1"/>
  <c r="G152" i="5" a="1"/>
  <c r="G152" i="5" s="1"/>
  <c r="G161" i="5" a="1"/>
  <c r="G161" i="5" s="1"/>
  <c r="G170" i="5" a="1"/>
  <c r="G170" i="5" s="1"/>
  <c r="G179" i="5" a="1"/>
  <c r="G179" i="5" s="1"/>
  <c r="G188" i="5" a="1"/>
  <c r="G188" i="5" s="1"/>
  <c r="G197" i="5" a="1"/>
  <c r="G197" i="5" s="1"/>
  <c r="G206" i="5" a="1"/>
  <c r="G206" i="5" s="1"/>
  <c r="G215" i="5" a="1"/>
  <c r="G215" i="5" s="1"/>
  <c r="G224" i="5" a="1"/>
  <c r="G224" i="5" s="1"/>
  <c r="G233" i="5" a="1"/>
  <c r="G233" i="5" s="1"/>
  <c r="G242" i="5" a="1"/>
  <c r="G242" i="5" s="1"/>
  <c r="G251" i="5" a="1"/>
  <c r="G251" i="5" s="1"/>
  <c r="G260" i="5" a="1"/>
  <c r="G260" i="5" s="1"/>
  <c r="G269" i="5" a="1"/>
  <c r="G269" i="5" s="1"/>
  <c r="G278" i="5" a="1"/>
  <c r="G278" i="5" s="1"/>
  <c r="G9" i="5" a="1"/>
  <c r="G9" i="5" s="1"/>
  <c r="G18" i="5" a="1"/>
  <c r="G18" i="5" s="1"/>
  <c r="G27" i="5" a="1"/>
  <c r="G27" i="5" s="1"/>
  <c r="G36" i="5" a="1"/>
  <c r="G36" i="5" s="1"/>
  <c r="G45" i="5" a="1"/>
  <c r="G45" i="5" s="1"/>
  <c r="G54" i="5" a="1"/>
  <c r="G54" i="5" s="1"/>
  <c r="G63" i="5" a="1"/>
  <c r="G63" i="5" s="1"/>
  <c r="G72" i="5" a="1"/>
  <c r="G72" i="5" s="1"/>
  <c r="G81" i="5" a="1"/>
  <c r="G81" i="5" s="1"/>
  <c r="G90" i="5" a="1"/>
  <c r="G90" i="5" s="1"/>
  <c r="G99" i="5" a="1"/>
  <c r="G99" i="5" s="1"/>
  <c r="G108" i="5" a="1"/>
  <c r="G108" i="5" s="1"/>
  <c r="G117" i="5" a="1"/>
  <c r="G117" i="5" s="1"/>
  <c r="G126" i="5" a="1"/>
  <c r="G126" i="5" s="1"/>
  <c r="G135" i="5" a="1"/>
  <c r="G135" i="5" s="1"/>
  <c r="G144" i="5" a="1"/>
  <c r="G144" i="5" s="1"/>
  <c r="G153" i="5" a="1"/>
  <c r="G153" i="5" s="1"/>
  <c r="G162" i="5" a="1"/>
  <c r="G162" i="5" s="1"/>
  <c r="G171" i="5" a="1"/>
  <c r="G171" i="5" s="1"/>
  <c r="G180" i="5" a="1"/>
  <c r="G180" i="5" s="1"/>
  <c r="G189" i="5" a="1"/>
  <c r="G189" i="5" s="1"/>
  <c r="G198" i="5" a="1"/>
  <c r="G198" i="5" s="1"/>
  <c r="G207" i="5" a="1"/>
  <c r="G207" i="5" s="1"/>
  <c r="G216" i="5" a="1"/>
  <c r="G216" i="5" s="1"/>
  <c r="G225" i="5" a="1"/>
  <c r="G225" i="5" s="1"/>
  <c r="G234" i="5" a="1"/>
  <c r="G234" i="5" s="1"/>
  <c r="G243" i="5" a="1"/>
  <c r="G243" i="5" s="1"/>
  <c r="G252" i="5" a="1"/>
  <c r="G252" i="5" s="1"/>
  <c r="G261" i="5" a="1"/>
  <c r="G261" i="5" s="1"/>
  <c r="G270" i="5" a="1"/>
  <c r="G270" i="5" s="1"/>
  <c r="G279" i="5" a="1"/>
  <c r="G279" i="5" s="1"/>
  <c r="G10" i="5" a="1"/>
  <c r="G10" i="5" s="1"/>
  <c r="G19" i="5" a="1"/>
  <c r="G19" i="5" s="1"/>
  <c r="G28" i="5" a="1"/>
  <c r="G28" i="5" s="1"/>
  <c r="G37" i="5" a="1"/>
  <c r="G37" i="5" s="1"/>
  <c r="G46" i="5" a="1"/>
  <c r="G46" i="5" s="1"/>
  <c r="G55" i="5" a="1"/>
  <c r="G55" i="5" s="1"/>
  <c r="G64" i="5" a="1"/>
  <c r="G64" i="5" s="1"/>
  <c r="G73" i="5" a="1"/>
  <c r="G73" i="5" s="1"/>
  <c r="G82" i="5" a="1"/>
  <c r="G82" i="5" s="1"/>
  <c r="G91" i="5" a="1"/>
  <c r="G91" i="5" s="1"/>
  <c r="G100" i="5" a="1"/>
  <c r="G100" i="5" s="1"/>
  <c r="G109" i="5" a="1"/>
  <c r="G109" i="5" s="1"/>
  <c r="G118" i="5" a="1"/>
  <c r="G118" i="5" s="1"/>
  <c r="G127" i="5" a="1"/>
  <c r="G127" i="5" s="1"/>
  <c r="G136" i="5" a="1"/>
  <c r="G136" i="5" s="1"/>
  <c r="G145" i="5" a="1"/>
  <c r="G145" i="5" s="1"/>
  <c r="G154" i="5" a="1"/>
  <c r="G154" i="5" s="1"/>
  <c r="G163" i="5" a="1"/>
  <c r="G163" i="5" s="1"/>
  <c r="G172" i="5" a="1"/>
  <c r="G172" i="5" s="1"/>
  <c r="G181" i="5" a="1"/>
  <c r="G181" i="5" s="1"/>
  <c r="G190" i="5" a="1"/>
  <c r="G190" i="5" s="1"/>
  <c r="G199" i="5" a="1"/>
  <c r="G199" i="5" s="1"/>
  <c r="G208" i="5" a="1"/>
  <c r="G208" i="5" s="1"/>
  <c r="G217" i="5" a="1"/>
  <c r="G217" i="5" s="1"/>
  <c r="G226" i="5" a="1"/>
  <c r="G226" i="5" s="1"/>
  <c r="G235" i="5" a="1"/>
  <c r="G235" i="5" s="1"/>
  <c r="G244" i="5" a="1"/>
  <c r="G244" i="5" s="1"/>
  <c r="G253" i="5" a="1"/>
  <c r="G253" i="5" s="1"/>
  <c r="G262" i="5" a="1"/>
  <c r="G262" i="5" s="1"/>
  <c r="G271" i="5" a="1"/>
  <c r="G271" i="5" s="1"/>
  <c r="G280" i="5" a="1"/>
  <c r="G280" i="5" s="1"/>
  <c r="D3" i="5"/>
  <c r="T3" i="5" s="1"/>
  <c r="D12" i="5"/>
  <c r="T12" i="5" s="1"/>
  <c r="D21" i="5"/>
  <c r="T21" i="5" s="1"/>
  <c r="D30" i="5"/>
  <c r="T30" i="5" s="1"/>
  <c r="D39" i="5"/>
  <c r="T39" i="5" s="1"/>
  <c r="D48" i="5"/>
  <c r="T48" i="5" s="1"/>
  <c r="D57" i="5"/>
  <c r="T57" i="5" s="1"/>
  <c r="D66" i="5"/>
  <c r="T66" i="5" s="1"/>
  <c r="D75" i="5"/>
  <c r="T75" i="5" s="1"/>
  <c r="D84" i="5"/>
  <c r="T84" i="5" s="1"/>
  <c r="D93" i="5"/>
  <c r="T93" i="5" s="1"/>
  <c r="D102" i="5"/>
  <c r="T102" i="5" s="1"/>
  <c r="D111" i="5"/>
  <c r="T111" i="5" s="1"/>
  <c r="D120" i="5"/>
  <c r="T120" i="5" s="1"/>
  <c r="D129" i="5"/>
  <c r="T129" i="5" s="1"/>
  <c r="D138" i="5"/>
  <c r="T138" i="5" s="1"/>
  <c r="D147" i="5"/>
  <c r="T147" i="5" s="1"/>
  <c r="D156" i="5"/>
  <c r="T156" i="5" s="1"/>
  <c r="D165" i="5"/>
  <c r="T165" i="5" s="1"/>
  <c r="D174" i="5"/>
  <c r="T174" i="5" s="1"/>
  <c r="D183" i="5"/>
  <c r="T183" i="5" s="1"/>
  <c r="D192" i="5"/>
  <c r="T192" i="5" s="1"/>
  <c r="D201" i="5"/>
  <c r="T201" i="5" s="1"/>
  <c r="D210" i="5"/>
  <c r="T210" i="5" s="1"/>
  <c r="D219" i="5"/>
  <c r="T219" i="5" s="1"/>
  <c r="D228" i="5"/>
  <c r="T228" i="5" s="1"/>
  <c r="D237" i="5"/>
  <c r="T237" i="5" s="1"/>
  <c r="D246" i="5"/>
  <c r="T246" i="5" s="1"/>
  <c r="D255" i="5"/>
  <c r="T255" i="5" s="1"/>
  <c r="D264" i="5"/>
  <c r="T264" i="5" s="1"/>
  <c r="D273" i="5"/>
  <c r="T273" i="5" s="1"/>
  <c r="D4" i="5"/>
  <c r="T4" i="5" s="1"/>
  <c r="D13" i="5"/>
  <c r="T13" i="5" s="1"/>
  <c r="D22" i="5"/>
  <c r="T22" i="5" s="1"/>
  <c r="D31" i="5"/>
  <c r="T31" i="5" s="1"/>
  <c r="D40" i="5"/>
  <c r="T40" i="5" s="1"/>
  <c r="D49" i="5"/>
  <c r="T49" i="5" s="1"/>
  <c r="D58" i="5"/>
  <c r="T58" i="5" s="1"/>
  <c r="D67" i="5"/>
  <c r="T67" i="5" s="1"/>
  <c r="D76" i="5"/>
  <c r="T76" i="5" s="1"/>
  <c r="D85" i="5"/>
  <c r="T85" i="5" s="1"/>
  <c r="D94" i="5"/>
  <c r="T94" i="5" s="1"/>
  <c r="D103" i="5"/>
  <c r="T103" i="5" s="1"/>
  <c r="D112" i="5"/>
  <c r="T112" i="5" s="1"/>
  <c r="D121" i="5"/>
  <c r="T121" i="5" s="1"/>
  <c r="D130" i="5"/>
  <c r="T130" i="5" s="1"/>
  <c r="D139" i="5"/>
  <c r="T139" i="5" s="1"/>
  <c r="D148" i="5"/>
  <c r="T148" i="5" s="1"/>
  <c r="D157" i="5"/>
  <c r="T157" i="5" s="1"/>
  <c r="D166" i="5"/>
  <c r="T166" i="5" s="1"/>
  <c r="D175" i="5"/>
  <c r="T175" i="5" s="1"/>
  <c r="D184" i="5"/>
  <c r="T184" i="5" s="1"/>
  <c r="D193" i="5"/>
  <c r="T193" i="5" s="1"/>
  <c r="D202" i="5"/>
  <c r="T202" i="5" s="1"/>
  <c r="D211" i="5"/>
  <c r="T211" i="5" s="1"/>
  <c r="D220" i="5"/>
  <c r="T220" i="5" s="1"/>
  <c r="D229" i="5"/>
  <c r="T229" i="5" s="1"/>
  <c r="D238" i="5"/>
  <c r="T238" i="5" s="1"/>
  <c r="D247" i="5"/>
  <c r="T247" i="5" s="1"/>
  <c r="D256" i="5"/>
  <c r="T256" i="5" s="1"/>
  <c r="D265" i="5"/>
  <c r="T265" i="5" s="1"/>
  <c r="D274" i="5"/>
  <c r="T274" i="5" s="1"/>
  <c r="D5" i="5"/>
  <c r="T5" i="5" s="1"/>
  <c r="D14" i="5"/>
  <c r="T14" i="5" s="1"/>
  <c r="D23" i="5"/>
  <c r="T23" i="5" s="1"/>
  <c r="D32" i="5"/>
  <c r="T32" i="5" s="1"/>
  <c r="D41" i="5"/>
  <c r="T41" i="5" s="1"/>
  <c r="D50" i="5"/>
  <c r="T50" i="5" s="1"/>
  <c r="D59" i="5"/>
  <c r="T59" i="5" s="1"/>
  <c r="D68" i="5"/>
  <c r="T68" i="5" s="1"/>
  <c r="D77" i="5"/>
  <c r="T77" i="5" s="1"/>
  <c r="D86" i="5"/>
  <c r="T86" i="5" s="1"/>
  <c r="D95" i="5"/>
  <c r="T95" i="5" s="1"/>
  <c r="D104" i="5"/>
  <c r="T104" i="5" s="1"/>
  <c r="D113" i="5"/>
  <c r="T113" i="5" s="1"/>
  <c r="D122" i="5"/>
  <c r="T122" i="5" s="1"/>
  <c r="D131" i="5"/>
  <c r="T131" i="5" s="1"/>
  <c r="D140" i="5"/>
  <c r="T140" i="5" s="1"/>
  <c r="D149" i="5"/>
  <c r="T149" i="5" s="1"/>
  <c r="D158" i="5"/>
  <c r="T158" i="5" s="1"/>
  <c r="D167" i="5"/>
  <c r="T167" i="5" s="1"/>
  <c r="D176" i="5"/>
  <c r="T176" i="5" s="1"/>
  <c r="D185" i="5"/>
  <c r="T185" i="5" s="1"/>
  <c r="D194" i="5"/>
  <c r="T194" i="5" s="1"/>
  <c r="D203" i="5"/>
  <c r="T203" i="5" s="1"/>
  <c r="D212" i="5"/>
  <c r="T212" i="5" s="1"/>
  <c r="D221" i="5"/>
  <c r="T221" i="5" s="1"/>
  <c r="D230" i="5"/>
  <c r="T230" i="5" s="1"/>
  <c r="D239" i="5"/>
  <c r="T239" i="5" s="1"/>
  <c r="D248" i="5"/>
  <c r="T248" i="5" s="1"/>
  <c r="D257" i="5"/>
  <c r="T257" i="5" s="1"/>
  <c r="D266" i="5"/>
  <c r="T266" i="5" s="1"/>
  <c r="D275" i="5"/>
  <c r="T275" i="5" s="1"/>
  <c r="D6" i="5"/>
  <c r="T6" i="5" s="1"/>
  <c r="D15" i="5"/>
  <c r="T15" i="5" s="1"/>
  <c r="D24" i="5"/>
  <c r="T24" i="5" s="1"/>
  <c r="D33" i="5"/>
  <c r="T33" i="5" s="1"/>
  <c r="D42" i="5"/>
  <c r="T42" i="5" s="1"/>
  <c r="D51" i="5"/>
  <c r="T51" i="5" s="1"/>
  <c r="D60" i="5"/>
  <c r="T60" i="5" s="1"/>
  <c r="D69" i="5"/>
  <c r="T69" i="5" s="1"/>
  <c r="D78" i="5"/>
  <c r="T78" i="5" s="1"/>
  <c r="D87" i="5"/>
  <c r="T87" i="5" s="1"/>
  <c r="D96" i="5"/>
  <c r="T96" i="5" s="1"/>
  <c r="D105" i="5"/>
  <c r="T105" i="5" s="1"/>
  <c r="D114" i="5"/>
  <c r="T114" i="5" s="1"/>
  <c r="D123" i="5"/>
  <c r="T123" i="5" s="1"/>
  <c r="D132" i="5"/>
  <c r="T132" i="5" s="1"/>
  <c r="D141" i="5"/>
  <c r="T141" i="5" s="1"/>
  <c r="D150" i="5"/>
  <c r="T150" i="5" s="1"/>
  <c r="D159" i="5"/>
  <c r="T159" i="5" s="1"/>
  <c r="D168" i="5"/>
  <c r="T168" i="5" s="1"/>
  <c r="D177" i="5"/>
  <c r="T177" i="5" s="1"/>
  <c r="D186" i="5"/>
  <c r="T186" i="5" s="1"/>
  <c r="D195" i="5"/>
  <c r="T195" i="5" s="1"/>
  <c r="D204" i="5"/>
  <c r="T204" i="5" s="1"/>
  <c r="D213" i="5"/>
  <c r="T213" i="5" s="1"/>
  <c r="D222" i="5"/>
  <c r="T222" i="5" s="1"/>
  <c r="D231" i="5"/>
  <c r="T231" i="5" s="1"/>
  <c r="D240" i="5"/>
  <c r="T240" i="5" s="1"/>
  <c r="D249" i="5"/>
  <c r="T249" i="5" s="1"/>
  <c r="D258" i="5"/>
  <c r="T258" i="5" s="1"/>
  <c r="D267" i="5"/>
  <c r="T267" i="5" s="1"/>
  <c r="D276" i="5"/>
  <c r="T276" i="5" s="1"/>
  <c r="D7" i="5"/>
  <c r="T7" i="5" s="1"/>
  <c r="D16" i="5"/>
  <c r="T16" i="5" s="1"/>
  <c r="D25" i="5"/>
  <c r="T25" i="5" s="1"/>
  <c r="D34" i="5"/>
  <c r="T34" i="5" s="1"/>
  <c r="D43" i="5"/>
  <c r="T43" i="5" s="1"/>
  <c r="D52" i="5"/>
  <c r="T52" i="5" s="1"/>
  <c r="D61" i="5"/>
  <c r="T61" i="5" s="1"/>
  <c r="D70" i="5"/>
  <c r="T70" i="5" s="1"/>
  <c r="D79" i="5"/>
  <c r="T79" i="5" s="1"/>
  <c r="D88" i="5"/>
  <c r="T88" i="5" s="1"/>
  <c r="D97" i="5"/>
  <c r="T97" i="5" s="1"/>
  <c r="D106" i="5"/>
  <c r="T106" i="5" s="1"/>
  <c r="D115" i="5"/>
  <c r="T115" i="5" s="1"/>
  <c r="D124" i="5"/>
  <c r="T124" i="5" s="1"/>
  <c r="D133" i="5"/>
  <c r="T133" i="5" s="1"/>
  <c r="D142" i="5"/>
  <c r="T142" i="5" s="1"/>
  <c r="D151" i="5"/>
  <c r="T151" i="5" s="1"/>
  <c r="D160" i="5"/>
  <c r="T160" i="5" s="1"/>
  <c r="D169" i="5"/>
  <c r="T169" i="5" s="1"/>
  <c r="D178" i="5"/>
  <c r="T178" i="5" s="1"/>
  <c r="D187" i="5"/>
  <c r="T187" i="5" s="1"/>
  <c r="D196" i="5"/>
  <c r="T196" i="5" s="1"/>
  <c r="D205" i="5"/>
  <c r="T205" i="5" s="1"/>
  <c r="D214" i="5"/>
  <c r="T214" i="5" s="1"/>
  <c r="D223" i="5"/>
  <c r="T223" i="5" s="1"/>
  <c r="D232" i="5"/>
  <c r="T232" i="5" s="1"/>
  <c r="D241" i="5"/>
  <c r="T241" i="5" s="1"/>
  <c r="D250" i="5"/>
  <c r="T250" i="5" s="1"/>
  <c r="D259" i="5"/>
  <c r="T259" i="5" s="1"/>
  <c r="D268" i="5"/>
  <c r="T268" i="5" s="1"/>
  <c r="D277" i="5"/>
  <c r="T277" i="5" s="1"/>
  <c r="D8" i="5"/>
  <c r="T8" i="5" s="1"/>
  <c r="D17" i="5"/>
  <c r="T17" i="5" s="1"/>
  <c r="D26" i="5"/>
  <c r="T26" i="5" s="1"/>
  <c r="D35" i="5"/>
  <c r="T35" i="5" s="1"/>
  <c r="D44" i="5"/>
  <c r="T44" i="5" s="1"/>
  <c r="D53" i="5"/>
  <c r="T53" i="5" s="1"/>
  <c r="D62" i="5"/>
  <c r="T62" i="5" s="1"/>
  <c r="D71" i="5"/>
  <c r="T71" i="5" s="1"/>
  <c r="D80" i="5"/>
  <c r="T80" i="5" s="1"/>
  <c r="D89" i="5"/>
  <c r="T89" i="5" s="1"/>
  <c r="D98" i="5"/>
  <c r="T98" i="5" s="1"/>
  <c r="D107" i="5"/>
  <c r="T107" i="5" s="1"/>
  <c r="D116" i="5"/>
  <c r="T116" i="5" s="1"/>
  <c r="D125" i="5"/>
  <c r="T125" i="5" s="1"/>
  <c r="D134" i="5"/>
  <c r="T134" i="5" s="1"/>
  <c r="D143" i="5"/>
  <c r="T143" i="5" s="1"/>
  <c r="D152" i="5"/>
  <c r="T152" i="5" s="1"/>
  <c r="D161" i="5"/>
  <c r="T161" i="5" s="1"/>
  <c r="D170" i="5"/>
  <c r="T170" i="5" s="1"/>
  <c r="D179" i="5"/>
  <c r="T179" i="5" s="1"/>
  <c r="D188" i="5"/>
  <c r="T188" i="5" s="1"/>
  <c r="D197" i="5"/>
  <c r="T197" i="5" s="1"/>
  <c r="D206" i="5"/>
  <c r="T206" i="5" s="1"/>
  <c r="D215" i="5"/>
  <c r="T215" i="5" s="1"/>
  <c r="D224" i="5"/>
  <c r="T224" i="5" s="1"/>
  <c r="D233" i="5"/>
  <c r="T233" i="5" s="1"/>
  <c r="D242" i="5"/>
  <c r="T242" i="5" s="1"/>
  <c r="D251" i="5"/>
  <c r="T251" i="5" s="1"/>
  <c r="D260" i="5"/>
  <c r="T260" i="5" s="1"/>
  <c r="D269" i="5"/>
  <c r="T269" i="5" s="1"/>
  <c r="D278" i="5"/>
  <c r="T278" i="5" s="1"/>
  <c r="D9" i="5"/>
  <c r="T9" i="5" s="1"/>
  <c r="D18" i="5"/>
  <c r="T18" i="5" s="1"/>
  <c r="D27" i="5"/>
  <c r="T27" i="5" s="1"/>
  <c r="D36" i="5"/>
  <c r="T36" i="5" s="1"/>
  <c r="D45" i="5"/>
  <c r="T45" i="5" s="1"/>
  <c r="D54" i="5"/>
  <c r="T54" i="5" s="1"/>
  <c r="D63" i="5"/>
  <c r="T63" i="5" s="1"/>
  <c r="D72" i="5"/>
  <c r="T72" i="5" s="1"/>
  <c r="D81" i="5"/>
  <c r="T81" i="5" s="1"/>
  <c r="D90" i="5"/>
  <c r="T90" i="5" s="1"/>
  <c r="D99" i="5"/>
  <c r="T99" i="5" s="1"/>
  <c r="D108" i="5"/>
  <c r="T108" i="5" s="1"/>
  <c r="D117" i="5"/>
  <c r="T117" i="5" s="1"/>
  <c r="D126" i="5"/>
  <c r="T126" i="5" s="1"/>
  <c r="D135" i="5"/>
  <c r="T135" i="5" s="1"/>
  <c r="D144" i="5"/>
  <c r="T144" i="5" s="1"/>
  <c r="D153" i="5"/>
  <c r="T153" i="5" s="1"/>
  <c r="D162" i="5"/>
  <c r="T162" i="5" s="1"/>
  <c r="D171" i="5"/>
  <c r="T171" i="5" s="1"/>
  <c r="D180" i="5"/>
  <c r="T180" i="5" s="1"/>
  <c r="D189" i="5"/>
  <c r="T189" i="5" s="1"/>
  <c r="D198" i="5"/>
  <c r="T198" i="5" s="1"/>
  <c r="D207" i="5"/>
  <c r="T207" i="5" s="1"/>
  <c r="D216" i="5"/>
  <c r="T216" i="5" s="1"/>
  <c r="D225" i="5"/>
  <c r="T225" i="5" s="1"/>
  <c r="D234" i="5"/>
  <c r="T234" i="5" s="1"/>
  <c r="D243" i="5"/>
  <c r="T243" i="5" s="1"/>
  <c r="D252" i="5"/>
  <c r="T252" i="5" s="1"/>
  <c r="D261" i="5"/>
  <c r="T261" i="5" s="1"/>
  <c r="D270" i="5"/>
  <c r="T270" i="5" s="1"/>
  <c r="D279" i="5"/>
  <c r="T279" i="5" s="1"/>
  <c r="D10" i="5"/>
  <c r="T10" i="5" s="1"/>
  <c r="D19" i="5"/>
  <c r="T19" i="5" s="1"/>
  <c r="D28" i="5"/>
  <c r="T28" i="5" s="1"/>
  <c r="D37" i="5"/>
  <c r="T37" i="5" s="1"/>
  <c r="D46" i="5"/>
  <c r="T46" i="5" s="1"/>
  <c r="D55" i="5"/>
  <c r="T55" i="5" s="1"/>
  <c r="D64" i="5"/>
  <c r="T64" i="5" s="1"/>
  <c r="D73" i="5"/>
  <c r="T73" i="5" s="1"/>
  <c r="D82" i="5"/>
  <c r="T82" i="5" s="1"/>
  <c r="D91" i="5"/>
  <c r="T91" i="5" s="1"/>
  <c r="D100" i="5"/>
  <c r="T100" i="5" s="1"/>
  <c r="D109" i="5"/>
  <c r="T109" i="5" s="1"/>
  <c r="D118" i="5"/>
  <c r="T118" i="5" s="1"/>
  <c r="D127" i="5"/>
  <c r="T127" i="5" s="1"/>
  <c r="D136" i="5"/>
  <c r="T136" i="5" s="1"/>
  <c r="D145" i="5"/>
  <c r="T145" i="5" s="1"/>
  <c r="D154" i="5"/>
  <c r="T154" i="5" s="1"/>
  <c r="D163" i="5"/>
  <c r="T163" i="5" s="1"/>
  <c r="D172" i="5"/>
  <c r="T172" i="5" s="1"/>
  <c r="D181" i="5"/>
  <c r="T181" i="5" s="1"/>
  <c r="D190" i="5"/>
  <c r="T190" i="5" s="1"/>
  <c r="D199" i="5"/>
  <c r="T199" i="5" s="1"/>
  <c r="D208" i="5"/>
  <c r="T208" i="5" s="1"/>
  <c r="D217" i="5"/>
  <c r="M217" i="5" s="1"/>
  <c r="D226" i="5"/>
  <c r="T226" i="5" s="1"/>
  <c r="D235" i="5"/>
  <c r="M235" i="5" s="1"/>
  <c r="D244" i="5"/>
  <c r="T244" i="5" s="1"/>
  <c r="D253" i="5"/>
  <c r="O253" i="5" s="1"/>
  <c r="D262" i="5"/>
  <c r="T262" i="5" s="1"/>
  <c r="D271" i="5"/>
  <c r="T271" i="5" s="1"/>
  <c r="D280" i="5"/>
  <c r="T280" i="5" s="1"/>
  <c r="D11" i="5"/>
  <c r="T11" i="5" s="1"/>
  <c r="D20" i="5"/>
  <c r="T20" i="5" s="1"/>
  <c r="D29" i="5"/>
  <c r="T29" i="5" s="1"/>
  <c r="D38" i="5"/>
  <c r="T38" i="5" s="1"/>
  <c r="D47" i="5"/>
  <c r="T47" i="5" s="1"/>
  <c r="D56" i="5"/>
  <c r="T56" i="5" s="1"/>
  <c r="D65" i="5"/>
  <c r="T65" i="5" s="1"/>
  <c r="D74" i="5"/>
  <c r="T74" i="5" s="1"/>
  <c r="D83" i="5"/>
  <c r="T83" i="5" s="1"/>
  <c r="D92" i="5"/>
  <c r="T92" i="5" s="1"/>
  <c r="D101" i="5"/>
  <c r="T101" i="5" s="1"/>
  <c r="D110" i="5"/>
  <c r="T110" i="5" s="1"/>
  <c r="D119" i="5"/>
  <c r="T119" i="5" s="1"/>
  <c r="D128" i="5"/>
  <c r="T128" i="5" s="1"/>
  <c r="D137" i="5"/>
  <c r="T137" i="5" s="1"/>
  <c r="D146" i="5"/>
  <c r="T146" i="5" s="1"/>
  <c r="D155" i="5"/>
  <c r="T155" i="5" s="1"/>
  <c r="D164" i="5"/>
  <c r="T164" i="5" s="1"/>
  <c r="D173" i="5"/>
  <c r="T173" i="5" s="1"/>
  <c r="D182" i="5"/>
  <c r="T182" i="5" s="1"/>
  <c r="D191" i="5"/>
  <c r="T191" i="5" s="1"/>
  <c r="D200" i="5"/>
  <c r="T200" i="5" s="1"/>
  <c r="D209" i="5"/>
  <c r="T209" i="5" s="1"/>
  <c r="D218" i="5"/>
  <c r="T218" i="5" s="1"/>
  <c r="D227" i="5"/>
  <c r="T227" i="5" s="1"/>
  <c r="D236" i="5"/>
  <c r="T236" i="5" s="1"/>
  <c r="D245" i="5"/>
  <c r="T245" i="5" s="1"/>
  <c r="D254" i="5"/>
  <c r="T254" i="5" s="1"/>
  <c r="D263" i="5"/>
  <c r="T263" i="5" s="1"/>
  <c r="D272" i="5"/>
  <c r="T272" i="5" s="1"/>
  <c r="D2" i="5"/>
  <c r="T2" i="5" s="1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R55" i="5" l="1"/>
  <c r="R117" i="5"/>
  <c r="R45" i="5"/>
  <c r="R107" i="5"/>
  <c r="R15" i="5"/>
  <c r="R149" i="5"/>
  <c r="R77" i="5"/>
  <c r="R5" i="5"/>
  <c r="R125" i="5"/>
  <c r="R53" i="5"/>
  <c r="R43" i="5"/>
  <c r="R54" i="5"/>
  <c r="R188" i="5"/>
  <c r="R116" i="5"/>
  <c r="R44" i="5"/>
  <c r="R86" i="5"/>
  <c r="R14" i="5"/>
  <c r="R148" i="5"/>
  <c r="R76" i="5"/>
  <c r="R4" i="5"/>
  <c r="R275" i="5"/>
  <c r="R177" i="5"/>
  <c r="R105" i="5"/>
  <c r="R33" i="5"/>
  <c r="R239" i="5"/>
  <c r="R167" i="5"/>
  <c r="R95" i="5"/>
  <c r="R23" i="5"/>
  <c r="R229" i="5"/>
  <c r="R157" i="5"/>
  <c r="R85" i="5"/>
  <c r="R13" i="5"/>
  <c r="R209" i="5"/>
  <c r="R137" i="5"/>
  <c r="R65" i="5"/>
  <c r="R57" i="5"/>
  <c r="R263" i="5"/>
  <c r="R191" i="5"/>
  <c r="R119" i="5"/>
  <c r="R47" i="5"/>
  <c r="R36" i="5"/>
  <c r="R98" i="5"/>
  <c r="R274" i="5"/>
  <c r="R226" i="5"/>
  <c r="R154" i="5"/>
  <c r="R82" i="5"/>
  <c r="R10" i="5"/>
  <c r="R196" i="5"/>
  <c r="R124" i="5"/>
  <c r="R52" i="5"/>
  <c r="R258" i="5"/>
  <c r="R186" i="5"/>
  <c r="R114" i="5"/>
  <c r="R42" i="5"/>
  <c r="R22" i="5"/>
  <c r="R156" i="5"/>
  <c r="R84" i="5"/>
  <c r="R12" i="5"/>
  <c r="R218" i="5"/>
  <c r="R146" i="5"/>
  <c r="R74" i="5"/>
  <c r="R130" i="5"/>
  <c r="R250" i="5"/>
  <c r="R34" i="5"/>
  <c r="R138" i="5"/>
  <c r="R26" i="5"/>
  <c r="R181" i="5"/>
  <c r="R109" i="5"/>
  <c r="R37" i="5"/>
  <c r="R171" i="5"/>
  <c r="R99" i="5"/>
  <c r="R27" i="5"/>
  <c r="R213" i="5"/>
  <c r="R141" i="5"/>
  <c r="R69" i="5"/>
  <c r="R106" i="5"/>
  <c r="R210" i="5"/>
  <c r="R66" i="5"/>
  <c r="R35" i="5"/>
  <c r="R170" i="5"/>
  <c r="R68" i="5"/>
  <c r="R58" i="5"/>
  <c r="R172" i="5"/>
  <c r="R100" i="5"/>
  <c r="R28" i="5"/>
  <c r="R234" i="5"/>
  <c r="R162" i="5"/>
  <c r="R90" i="5"/>
  <c r="R18" i="5"/>
  <c r="R204" i="5"/>
  <c r="R132" i="5"/>
  <c r="R60" i="5"/>
  <c r="R266" i="5"/>
  <c r="R194" i="5"/>
  <c r="R122" i="5"/>
  <c r="R50" i="5"/>
  <c r="R30" i="5"/>
  <c r="R164" i="5"/>
  <c r="R92" i="5"/>
  <c r="R20" i="5"/>
  <c r="R178" i="5"/>
  <c r="R108" i="5"/>
  <c r="R242" i="5"/>
  <c r="R202" i="5"/>
  <c r="R163" i="5"/>
  <c r="R91" i="5"/>
  <c r="R19" i="5"/>
  <c r="R9" i="5"/>
  <c r="R205" i="5"/>
  <c r="R133" i="5"/>
  <c r="R61" i="5"/>
  <c r="R195" i="5"/>
  <c r="R123" i="5"/>
  <c r="R51" i="5"/>
  <c r="R203" i="5"/>
  <c r="R131" i="5"/>
  <c r="R59" i="5"/>
  <c r="R265" i="5"/>
  <c r="R193" i="5"/>
  <c r="R121" i="5"/>
  <c r="R49" i="5"/>
  <c r="R255" i="5"/>
  <c r="R183" i="5"/>
  <c r="R111" i="5"/>
  <c r="R39" i="5"/>
  <c r="R245" i="5"/>
  <c r="R173" i="5"/>
  <c r="R101" i="5"/>
  <c r="R29" i="5"/>
  <c r="R257" i="5"/>
  <c r="R185" i="5"/>
  <c r="R113" i="5"/>
  <c r="R41" i="5"/>
  <c r="R247" i="5"/>
  <c r="R175" i="5"/>
  <c r="R103" i="5"/>
  <c r="R31" i="5"/>
  <c r="R237" i="5"/>
  <c r="R165" i="5"/>
  <c r="R93" i="5"/>
  <c r="R21" i="5"/>
  <c r="T235" i="5"/>
  <c r="T217" i="5"/>
  <c r="T253" i="5"/>
  <c r="N89" i="5"/>
  <c r="O89" i="5"/>
  <c r="P89" i="5"/>
  <c r="K89" i="5"/>
  <c r="L89" i="5"/>
  <c r="M89" i="5"/>
  <c r="J89" i="5"/>
  <c r="M79" i="5"/>
  <c r="O79" i="5"/>
  <c r="J79" i="5"/>
  <c r="K79" i="5"/>
  <c r="L79" i="5"/>
  <c r="N79" i="5"/>
  <c r="P79" i="5"/>
  <c r="K141" i="5"/>
  <c r="P141" i="5"/>
  <c r="J141" i="5"/>
  <c r="O141" i="5"/>
  <c r="L141" i="5"/>
  <c r="M141" i="5"/>
  <c r="N141" i="5"/>
  <c r="K203" i="5"/>
  <c r="J203" i="5"/>
  <c r="L203" i="5"/>
  <c r="O203" i="5"/>
  <c r="P203" i="5"/>
  <c r="M203" i="5"/>
  <c r="N203" i="5"/>
  <c r="O59" i="5"/>
  <c r="P59" i="5"/>
  <c r="L59" i="5"/>
  <c r="M59" i="5"/>
  <c r="N59" i="5"/>
  <c r="K59" i="5"/>
  <c r="J59" i="5"/>
  <c r="K121" i="5"/>
  <c r="M121" i="5"/>
  <c r="N121" i="5"/>
  <c r="O121" i="5"/>
  <c r="J121" i="5"/>
  <c r="L121" i="5"/>
  <c r="P121" i="5"/>
  <c r="M173" i="5"/>
  <c r="N173" i="5"/>
  <c r="O173" i="5"/>
  <c r="K173" i="5"/>
  <c r="L173" i="5"/>
  <c r="P173" i="5"/>
  <c r="J173" i="5"/>
  <c r="L101" i="5"/>
  <c r="K101" i="5"/>
  <c r="M101" i="5"/>
  <c r="N101" i="5"/>
  <c r="J101" i="5"/>
  <c r="O101" i="5"/>
  <c r="P101" i="5"/>
  <c r="N29" i="5"/>
  <c r="J29" i="5"/>
  <c r="O29" i="5"/>
  <c r="P29" i="5"/>
  <c r="K29" i="5"/>
  <c r="L29" i="5"/>
  <c r="M29" i="5"/>
  <c r="P91" i="5"/>
  <c r="J91" i="5"/>
  <c r="K91" i="5"/>
  <c r="L91" i="5"/>
  <c r="M91" i="5"/>
  <c r="N91" i="5"/>
  <c r="O91" i="5"/>
  <c r="M225" i="5"/>
  <c r="J225" i="5"/>
  <c r="K225" i="5"/>
  <c r="L225" i="5"/>
  <c r="N225" i="5"/>
  <c r="O225" i="5"/>
  <c r="P225" i="5"/>
  <c r="K81" i="5"/>
  <c r="P81" i="5"/>
  <c r="O81" i="5"/>
  <c r="J81" i="5"/>
  <c r="L81" i="5"/>
  <c r="M81" i="5"/>
  <c r="N81" i="5"/>
  <c r="M9" i="5"/>
  <c r="L9" i="5"/>
  <c r="N9" i="5"/>
  <c r="O9" i="5"/>
  <c r="P9" i="5"/>
  <c r="J9" i="5"/>
  <c r="K9" i="5"/>
  <c r="N143" i="5"/>
  <c r="P143" i="5"/>
  <c r="J143" i="5"/>
  <c r="K143" i="5"/>
  <c r="L143" i="5"/>
  <c r="M143" i="5"/>
  <c r="O143" i="5"/>
  <c r="O277" i="5"/>
  <c r="P277" i="5"/>
  <c r="J277" i="5"/>
  <c r="K277" i="5"/>
  <c r="L277" i="5"/>
  <c r="M277" i="5"/>
  <c r="N277" i="5"/>
  <c r="J133" i="5"/>
  <c r="L133" i="5"/>
  <c r="O133" i="5"/>
  <c r="P133" i="5"/>
  <c r="K133" i="5"/>
  <c r="M133" i="5"/>
  <c r="N133" i="5"/>
  <c r="P267" i="5"/>
  <c r="J267" i="5"/>
  <c r="K267" i="5"/>
  <c r="N267" i="5"/>
  <c r="O267" i="5"/>
  <c r="L267" i="5"/>
  <c r="M267" i="5"/>
  <c r="P41" i="5"/>
  <c r="M41" i="5"/>
  <c r="N41" i="5"/>
  <c r="O41" i="5"/>
  <c r="J41" i="5"/>
  <c r="K41" i="5"/>
  <c r="L41" i="5"/>
  <c r="O175" i="5"/>
  <c r="L175" i="5"/>
  <c r="M175" i="5"/>
  <c r="N175" i="5"/>
  <c r="J175" i="5"/>
  <c r="K175" i="5"/>
  <c r="P175" i="5"/>
  <c r="L31" i="5"/>
  <c r="P31" i="5"/>
  <c r="M31" i="5"/>
  <c r="N31" i="5"/>
  <c r="O31" i="5"/>
  <c r="J31" i="5"/>
  <c r="K31" i="5"/>
  <c r="N93" i="5"/>
  <c r="M93" i="5"/>
  <c r="O93" i="5"/>
  <c r="P93" i="5"/>
  <c r="J93" i="5"/>
  <c r="K93" i="5"/>
  <c r="L93" i="5"/>
  <c r="P21" i="5"/>
  <c r="J21" i="5"/>
  <c r="K21" i="5"/>
  <c r="L21" i="5"/>
  <c r="M21" i="5"/>
  <c r="N21" i="5"/>
  <c r="O21" i="5"/>
  <c r="M272" i="5"/>
  <c r="L272" i="5"/>
  <c r="N272" i="5"/>
  <c r="O272" i="5"/>
  <c r="K272" i="5"/>
  <c r="P272" i="5"/>
  <c r="J272" i="5"/>
  <c r="J200" i="5"/>
  <c r="O200" i="5"/>
  <c r="P200" i="5"/>
  <c r="M200" i="5"/>
  <c r="N200" i="5"/>
  <c r="K200" i="5"/>
  <c r="L200" i="5"/>
  <c r="N128" i="5"/>
  <c r="P128" i="5"/>
  <c r="O128" i="5"/>
  <c r="J128" i="5"/>
  <c r="K128" i="5"/>
  <c r="L128" i="5"/>
  <c r="M128" i="5"/>
  <c r="P56" i="5"/>
  <c r="L56" i="5"/>
  <c r="M56" i="5"/>
  <c r="N56" i="5"/>
  <c r="K56" i="5"/>
  <c r="O56" i="5"/>
  <c r="J56" i="5"/>
  <c r="M46" i="5"/>
  <c r="J46" i="5"/>
  <c r="K46" i="5"/>
  <c r="L46" i="5"/>
  <c r="N46" i="5"/>
  <c r="O46" i="5"/>
  <c r="P46" i="5"/>
  <c r="K180" i="5"/>
  <c r="O180" i="5"/>
  <c r="P180" i="5"/>
  <c r="J180" i="5"/>
  <c r="L180" i="5"/>
  <c r="M180" i="5"/>
  <c r="N180" i="5"/>
  <c r="N108" i="5"/>
  <c r="M108" i="5"/>
  <c r="O108" i="5"/>
  <c r="P108" i="5"/>
  <c r="J108" i="5"/>
  <c r="K108" i="5"/>
  <c r="L108" i="5"/>
  <c r="P36" i="5"/>
  <c r="J36" i="5"/>
  <c r="K36" i="5"/>
  <c r="L36" i="5"/>
  <c r="M36" i="5"/>
  <c r="N36" i="5"/>
  <c r="O36" i="5"/>
  <c r="O170" i="5"/>
  <c r="J170" i="5"/>
  <c r="K170" i="5"/>
  <c r="M170" i="5"/>
  <c r="N170" i="5"/>
  <c r="P170" i="5"/>
  <c r="L170" i="5"/>
  <c r="J98" i="5"/>
  <c r="P98" i="5"/>
  <c r="K98" i="5"/>
  <c r="L98" i="5"/>
  <c r="M98" i="5"/>
  <c r="N98" i="5"/>
  <c r="O98" i="5"/>
  <c r="L26" i="5"/>
  <c r="M26" i="5"/>
  <c r="N26" i="5"/>
  <c r="O26" i="5"/>
  <c r="J26" i="5"/>
  <c r="K26" i="5"/>
  <c r="P26" i="5"/>
  <c r="N88" i="5"/>
  <c r="P88" i="5"/>
  <c r="K88" i="5"/>
  <c r="L88" i="5"/>
  <c r="M88" i="5"/>
  <c r="J88" i="5"/>
  <c r="O88" i="5"/>
  <c r="K16" i="5"/>
  <c r="O16" i="5"/>
  <c r="J16" i="5"/>
  <c r="L16" i="5"/>
  <c r="M16" i="5"/>
  <c r="N16" i="5"/>
  <c r="P16" i="5"/>
  <c r="O222" i="5"/>
  <c r="P222" i="5"/>
  <c r="J222" i="5"/>
  <c r="K222" i="5"/>
  <c r="M222" i="5"/>
  <c r="N222" i="5"/>
  <c r="L222" i="5"/>
  <c r="M78" i="5"/>
  <c r="L78" i="5"/>
  <c r="N78" i="5"/>
  <c r="O78" i="5"/>
  <c r="K78" i="5"/>
  <c r="P78" i="5"/>
  <c r="J78" i="5"/>
  <c r="O6" i="5"/>
  <c r="J6" i="5"/>
  <c r="K6" i="5"/>
  <c r="P6" i="5"/>
  <c r="L6" i="5"/>
  <c r="M6" i="5"/>
  <c r="N6" i="5"/>
  <c r="P140" i="5"/>
  <c r="L140" i="5"/>
  <c r="M140" i="5"/>
  <c r="N140" i="5"/>
  <c r="J140" i="5"/>
  <c r="K140" i="5"/>
  <c r="O140" i="5"/>
  <c r="K274" i="5"/>
  <c r="L274" i="5"/>
  <c r="M274" i="5"/>
  <c r="N274" i="5"/>
  <c r="J274" i="5"/>
  <c r="O274" i="5"/>
  <c r="P274" i="5"/>
  <c r="P202" i="5"/>
  <c r="N202" i="5"/>
  <c r="O202" i="5"/>
  <c r="J202" i="5"/>
  <c r="K202" i="5"/>
  <c r="L202" i="5"/>
  <c r="M202" i="5"/>
  <c r="L130" i="5"/>
  <c r="O130" i="5"/>
  <c r="P130" i="5"/>
  <c r="N130" i="5"/>
  <c r="J130" i="5"/>
  <c r="K130" i="5"/>
  <c r="M130" i="5"/>
  <c r="N58" i="5"/>
  <c r="K58" i="5"/>
  <c r="L58" i="5"/>
  <c r="M58" i="5"/>
  <c r="O58" i="5"/>
  <c r="P58" i="5"/>
  <c r="J58" i="5"/>
  <c r="O264" i="5"/>
  <c r="N264" i="5"/>
  <c r="P264" i="5"/>
  <c r="J264" i="5"/>
  <c r="K264" i="5"/>
  <c r="L264" i="5"/>
  <c r="M264" i="5"/>
  <c r="P120" i="5"/>
  <c r="J120" i="5"/>
  <c r="K120" i="5"/>
  <c r="L120" i="5"/>
  <c r="M120" i="5"/>
  <c r="N120" i="5"/>
  <c r="O120" i="5"/>
  <c r="M119" i="5"/>
  <c r="N119" i="5"/>
  <c r="O119" i="5"/>
  <c r="P119" i="5"/>
  <c r="J119" i="5"/>
  <c r="K119" i="5"/>
  <c r="L119" i="5"/>
  <c r="J109" i="5"/>
  <c r="L109" i="5"/>
  <c r="M109" i="5"/>
  <c r="N109" i="5"/>
  <c r="O109" i="5"/>
  <c r="P109" i="5"/>
  <c r="K109" i="5"/>
  <c r="J171" i="5"/>
  <c r="M171" i="5"/>
  <c r="N171" i="5"/>
  <c r="O171" i="5"/>
  <c r="K171" i="5"/>
  <c r="L171" i="5"/>
  <c r="P171" i="5"/>
  <c r="O27" i="5"/>
  <c r="J27" i="5"/>
  <c r="N27" i="5"/>
  <c r="P27" i="5"/>
  <c r="K27" i="5"/>
  <c r="L27" i="5"/>
  <c r="M27" i="5"/>
  <c r="K17" i="5"/>
  <c r="J17" i="5"/>
  <c r="L17" i="5"/>
  <c r="M17" i="5"/>
  <c r="N17" i="5"/>
  <c r="O17" i="5"/>
  <c r="P17" i="5"/>
  <c r="J7" i="5"/>
  <c r="M7" i="5"/>
  <c r="N7" i="5"/>
  <c r="O7" i="5"/>
  <c r="P7" i="5"/>
  <c r="L7" i="5"/>
  <c r="K7" i="5"/>
  <c r="J265" i="5"/>
  <c r="K265" i="5"/>
  <c r="L265" i="5"/>
  <c r="P265" i="5"/>
  <c r="N265" i="5"/>
  <c r="O265" i="5"/>
  <c r="M265" i="5"/>
  <c r="L263" i="5"/>
  <c r="J263" i="5"/>
  <c r="K263" i="5"/>
  <c r="M263" i="5"/>
  <c r="N263" i="5"/>
  <c r="O263" i="5"/>
  <c r="P263" i="5"/>
  <c r="L37" i="5"/>
  <c r="J37" i="5"/>
  <c r="K37" i="5"/>
  <c r="M37" i="5"/>
  <c r="N37" i="5"/>
  <c r="O37" i="5"/>
  <c r="P37" i="5"/>
  <c r="M99" i="5"/>
  <c r="K99" i="5"/>
  <c r="L99" i="5"/>
  <c r="N99" i="5"/>
  <c r="J99" i="5"/>
  <c r="O99" i="5"/>
  <c r="P99" i="5"/>
  <c r="O223" i="5"/>
  <c r="K223" i="5"/>
  <c r="L223" i="5"/>
  <c r="M223" i="5"/>
  <c r="J223" i="5"/>
  <c r="N223" i="5"/>
  <c r="P223" i="5"/>
  <c r="N275" i="5"/>
  <c r="P275" i="5"/>
  <c r="J275" i="5"/>
  <c r="K275" i="5"/>
  <c r="L275" i="5"/>
  <c r="O275" i="5"/>
  <c r="M275" i="5"/>
  <c r="O131" i="5"/>
  <c r="J131" i="5"/>
  <c r="K131" i="5"/>
  <c r="L131" i="5"/>
  <c r="N131" i="5"/>
  <c r="P131" i="5"/>
  <c r="M131" i="5"/>
  <c r="O38" i="5"/>
  <c r="J38" i="5"/>
  <c r="K38" i="5"/>
  <c r="L38" i="5"/>
  <c r="M38" i="5"/>
  <c r="N38" i="5"/>
  <c r="P38" i="5"/>
  <c r="N172" i="5"/>
  <c r="K172" i="5"/>
  <c r="L172" i="5"/>
  <c r="M172" i="5"/>
  <c r="O172" i="5"/>
  <c r="P172" i="5"/>
  <c r="J172" i="5"/>
  <c r="J100" i="5"/>
  <c r="K100" i="5"/>
  <c r="L100" i="5"/>
  <c r="M100" i="5"/>
  <c r="N100" i="5"/>
  <c r="O100" i="5"/>
  <c r="P100" i="5"/>
  <c r="K28" i="5"/>
  <c r="O28" i="5"/>
  <c r="P28" i="5"/>
  <c r="J28" i="5"/>
  <c r="L28" i="5"/>
  <c r="M28" i="5"/>
  <c r="N28" i="5"/>
  <c r="L90" i="5"/>
  <c r="J90" i="5"/>
  <c r="K90" i="5"/>
  <c r="M90" i="5"/>
  <c r="N90" i="5"/>
  <c r="O90" i="5"/>
  <c r="P90" i="5"/>
  <c r="N18" i="5"/>
  <c r="O18" i="5"/>
  <c r="P18" i="5"/>
  <c r="J18" i="5"/>
  <c r="K18" i="5"/>
  <c r="L18" i="5"/>
  <c r="M18" i="5"/>
  <c r="J224" i="5"/>
  <c r="O224" i="5"/>
  <c r="P224" i="5"/>
  <c r="K224" i="5"/>
  <c r="L224" i="5"/>
  <c r="M224" i="5"/>
  <c r="N224" i="5"/>
  <c r="P80" i="5"/>
  <c r="L80" i="5"/>
  <c r="M80" i="5"/>
  <c r="N80" i="5"/>
  <c r="J80" i="5"/>
  <c r="K80" i="5"/>
  <c r="O80" i="5"/>
  <c r="J8" i="5"/>
  <c r="K8" i="5"/>
  <c r="O8" i="5"/>
  <c r="P8" i="5"/>
  <c r="L8" i="5"/>
  <c r="M8" i="5"/>
  <c r="N8" i="5"/>
  <c r="K142" i="5"/>
  <c r="M142" i="5"/>
  <c r="J142" i="5"/>
  <c r="L142" i="5"/>
  <c r="N142" i="5"/>
  <c r="O142" i="5"/>
  <c r="P142" i="5"/>
  <c r="K276" i="5"/>
  <c r="L276" i="5"/>
  <c r="M276" i="5"/>
  <c r="J276" i="5"/>
  <c r="N276" i="5"/>
  <c r="O276" i="5"/>
  <c r="P276" i="5"/>
  <c r="N204" i="5"/>
  <c r="M204" i="5"/>
  <c r="O204" i="5"/>
  <c r="P204" i="5"/>
  <c r="L204" i="5"/>
  <c r="J204" i="5"/>
  <c r="K204" i="5"/>
  <c r="J132" i="5"/>
  <c r="N132" i="5"/>
  <c r="O132" i="5"/>
  <c r="P132" i="5"/>
  <c r="L132" i="5"/>
  <c r="M132" i="5"/>
  <c r="K132" i="5"/>
  <c r="L60" i="5"/>
  <c r="J60" i="5"/>
  <c r="K60" i="5"/>
  <c r="M60" i="5"/>
  <c r="N60" i="5"/>
  <c r="O60" i="5"/>
  <c r="P60" i="5"/>
  <c r="M266" i="5"/>
  <c r="N266" i="5"/>
  <c r="O266" i="5"/>
  <c r="P266" i="5"/>
  <c r="J266" i="5"/>
  <c r="K266" i="5"/>
  <c r="L266" i="5"/>
  <c r="N122" i="5"/>
  <c r="J122" i="5"/>
  <c r="K122" i="5"/>
  <c r="L122" i="5"/>
  <c r="M122" i="5"/>
  <c r="O122" i="5"/>
  <c r="P122" i="5"/>
  <c r="M40" i="5"/>
  <c r="J40" i="5"/>
  <c r="K40" i="5"/>
  <c r="N40" i="5"/>
  <c r="O40" i="5"/>
  <c r="P40" i="5"/>
  <c r="L40" i="5"/>
  <c r="L174" i="5"/>
  <c r="J174" i="5"/>
  <c r="K174" i="5"/>
  <c r="M174" i="5"/>
  <c r="N174" i="5"/>
  <c r="O174" i="5"/>
  <c r="P174" i="5"/>
  <c r="O102" i="5"/>
  <c r="P102" i="5"/>
  <c r="N102" i="5"/>
  <c r="M102" i="5"/>
  <c r="J102" i="5"/>
  <c r="K102" i="5"/>
  <c r="L102" i="5"/>
  <c r="L30" i="5"/>
  <c r="M30" i="5"/>
  <c r="N30" i="5"/>
  <c r="O30" i="5"/>
  <c r="P30" i="5"/>
  <c r="J30" i="5"/>
  <c r="K30" i="5"/>
  <c r="O181" i="5"/>
  <c r="M181" i="5"/>
  <c r="N181" i="5"/>
  <c r="P181" i="5"/>
  <c r="J181" i="5"/>
  <c r="K181" i="5"/>
  <c r="L181" i="5"/>
  <c r="J39" i="5"/>
  <c r="N39" i="5"/>
  <c r="O39" i="5"/>
  <c r="P39" i="5"/>
  <c r="K39" i="5"/>
  <c r="L39" i="5"/>
  <c r="M39" i="5"/>
  <c r="M145" i="5"/>
  <c r="J145" i="5"/>
  <c r="K145" i="5"/>
  <c r="L145" i="5"/>
  <c r="N145" i="5"/>
  <c r="O145" i="5"/>
  <c r="P145" i="5"/>
  <c r="O279" i="5"/>
  <c r="N279" i="5"/>
  <c r="J279" i="5"/>
  <c r="K279" i="5"/>
  <c r="L279" i="5"/>
  <c r="M279" i="5"/>
  <c r="P279" i="5"/>
  <c r="L207" i="5"/>
  <c r="J207" i="5"/>
  <c r="M207" i="5"/>
  <c r="N207" i="5"/>
  <c r="O207" i="5"/>
  <c r="P207" i="5"/>
  <c r="K207" i="5"/>
  <c r="P135" i="5"/>
  <c r="J135" i="5"/>
  <c r="K135" i="5"/>
  <c r="L135" i="5"/>
  <c r="M135" i="5"/>
  <c r="N135" i="5"/>
  <c r="O135" i="5"/>
  <c r="J63" i="5"/>
  <c r="N63" i="5"/>
  <c r="O63" i="5"/>
  <c r="P63" i="5"/>
  <c r="K63" i="5"/>
  <c r="L63" i="5"/>
  <c r="M63" i="5"/>
  <c r="K269" i="5"/>
  <c r="J269" i="5"/>
  <c r="N269" i="5"/>
  <c r="O269" i="5"/>
  <c r="P269" i="5"/>
  <c r="L269" i="5"/>
  <c r="M269" i="5"/>
  <c r="L125" i="5"/>
  <c r="K125" i="5"/>
  <c r="M125" i="5"/>
  <c r="N125" i="5"/>
  <c r="J125" i="5"/>
  <c r="O125" i="5"/>
  <c r="P125" i="5"/>
  <c r="K43" i="5"/>
  <c r="M43" i="5"/>
  <c r="J43" i="5"/>
  <c r="L43" i="5"/>
  <c r="N43" i="5"/>
  <c r="O43" i="5"/>
  <c r="P43" i="5"/>
  <c r="M177" i="5"/>
  <c r="K177" i="5"/>
  <c r="L177" i="5"/>
  <c r="N177" i="5"/>
  <c r="J177" i="5"/>
  <c r="O177" i="5"/>
  <c r="P177" i="5"/>
  <c r="P105" i="5"/>
  <c r="J105" i="5"/>
  <c r="K105" i="5"/>
  <c r="L105" i="5"/>
  <c r="M105" i="5"/>
  <c r="N105" i="5"/>
  <c r="O105" i="5"/>
  <c r="J33" i="5"/>
  <c r="O33" i="5"/>
  <c r="P33" i="5"/>
  <c r="K33" i="5"/>
  <c r="L33" i="5"/>
  <c r="M33" i="5"/>
  <c r="N33" i="5"/>
  <c r="N167" i="5"/>
  <c r="O167" i="5"/>
  <c r="P167" i="5"/>
  <c r="M167" i="5"/>
  <c r="J167" i="5"/>
  <c r="K167" i="5"/>
  <c r="L167" i="5"/>
  <c r="L95" i="5"/>
  <c r="M95" i="5"/>
  <c r="N95" i="5"/>
  <c r="O95" i="5"/>
  <c r="P95" i="5"/>
  <c r="J95" i="5"/>
  <c r="K95" i="5"/>
  <c r="N23" i="5"/>
  <c r="J23" i="5"/>
  <c r="K23" i="5"/>
  <c r="L23" i="5"/>
  <c r="M23" i="5"/>
  <c r="O23" i="5"/>
  <c r="P23" i="5"/>
  <c r="P85" i="5"/>
  <c r="O85" i="5"/>
  <c r="M85" i="5"/>
  <c r="N85" i="5"/>
  <c r="L85" i="5"/>
  <c r="J85" i="5"/>
  <c r="K85" i="5"/>
  <c r="J13" i="5"/>
  <c r="L13" i="5"/>
  <c r="M13" i="5"/>
  <c r="N13" i="5"/>
  <c r="K13" i="5"/>
  <c r="O13" i="5"/>
  <c r="P13" i="5"/>
  <c r="N219" i="5"/>
  <c r="L219" i="5"/>
  <c r="M219" i="5"/>
  <c r="O219" i="5"/>
  <c r="J219" i="5"/>
  <c r="K219" i="5"/>
  <c r="P219" i="5"/>
  <c r="L75" i="5"/>
  <c r="J75" i="5"/>
  <c r="K75" i="5"/>
  <c r="M75" i="5"/>
  <c r="O75" i="5"/>
  <c r="P75" i="5"/>
  <c r="N75" i="5"/>
  <c r="N3" i="5"/>
  <c r="O3" i="5"/>
  <c r="P3" i="5"/>
  <c r="J3" i="5"/>
  <c r="K3" i="5"/>
  <c r="L3" i="5"/>
  <c r="M3" i="5"/>
  <c r="K218" i="5"/>
  <c r="J218" i="5"/>
  <c r="M218" i="5"/>
  <c r="N218" i="5"/>
  <c r="O218" i="5"/>
  <c r="L218" i="5"/>
  <c r="P218" i="5"/>
  <c r="N74" i="5"/>
  <c r="O74" i="5"/>
  <c r="P74" i="5"/>
  <c r="J74" i="5"/>
  <c r="K74" i="5"/>
  <c r="L74" i="5"/>
  <c r="M74" i="5"/>
  <c r="P208" i="5"/>
  <c r="O208" i="5"/>
  <c r="J208" i="5"/>
  <c r="K208" i="5"/>
  <c r="L208" i="5"/>
  <c r="M208" i="5"/>
  <c r="N208" i="5"/>
  <c r="L136" i="5"/>
  <c r="P136" i="5"/>
  <c r="J136" i="5"/>
  <c r="K136" i="5"/>
  <c r="M136" i="5"/>
  <c r="N136" i="5"/>
  <c r="O136" i="5"/>
  <c r="N270" i="5"/>
  <c r="L270" i="5"/>
  <c r="O270" i="5"/>
  <c r="K270" i="5"/>
  <c r="M270" i="5"/>
  <c r="P270" i="5"/>
  <c r="J270" i="5"/>
  <c r="O126" i="5"/>
  <c r="P126" i="5"/>
  <c r="J126" i="5"/>
  <c r="K126" i="5"/>
  <c r="L126" i="5"/>
  <c r="M126" i="5"/>
  <c r="N126" i="5"/>
  <c r="N44" i="5"/>
  <c r="J44" i="5"/>
  <c r="P44" i="5"/>
  <c r="K44" i="5"/>
  <c r="L44" i="5"/>
  <c r="M44" i="5"/>
  <c r="O44" i="5"/>
  <c r="P106" i="5"/>
  <c r="J106" i="5"/>
  <c r="K106" i="5"/>
  <c r="L106" i="5"/>
  <c r="M106" i="5"/>
  <c r="N106" i="5"/>
  <c r="O106" i="5"/>
  <c r="J34" i="5"/>
  <c r="L34" i="5"/>
  <c r="N34" i="5"/>
  <c r="O34" i="5"/>
  <c r="P34" i="5"/>
  <c r="K34" i="5"/>
  <c r="M34" i="5"/>
  <c r="L168" i="5"/>
  <c r="J168" i="5"/>
  <c r="K168" i="5"/>
  <c r="N168" i="5"/>
  <c r="O168" i="5"/>
  <c r="P168" i="5"/>
  <c r="M168" i="5"/>
  <c r="O96" i="5"/>
  <c r="J96" i="5"/>
  <c r="K96" i="5"/>
  <c r="L96" i="5"/>
  <c r="M96" i="5"/>
  <c r="N96" i="5"/>
  <c r="P96" i="5"/>
  <c r="M24" i="5"/>
  <c r="N24" i="5"/>
  <c r="O24" i="5"/>
  <c r="P24" i="5"/>
  <c r="J24" i="5"/>
  <c r="K24" i="5"/>
  <c r="L24" i="5"/>
  <c r="K86" i="5"/>
  <c r="J86" i="5"/>
  <c r="L86" i="5"/>
  <c r="M86" i="5"/>
  <c r="N86" i="5"/>
  <c r="O86" i="5"/>
  <c r="P86" i="5"/>
  <c r="M14" i="5"/>
  <c r="P14" i="5"/>
  <c r="K14" i="5"/>
  <c r="L14" i="5"/>
  <c r="N14" i="5"/>
  <c r="J14" i="5"/>
  <c r="O14" i="5"/>
  <c r="P220" i="5"/>
  <c r="J220" i="5"/>
  <c r="K220" i="5"/>
  <c r="L220" i="5"/>
  <c r="M220" i="5"/>
  <c r="N220" i="5"/>
  <c r="O220" i="5"/>
  <c r="O76" i="5"/>
  <c r="M76" i="5"/>
  <c r="N76" i="5"/>
  <c r="P76" i="5"/>
  <c r="J76" i="5"/>
  <c r="K76" i="5"/>
  <c r="L76" i="5"/>
  <c r="J4" i="5"/>
  <c r="K4" i="5"/>
  <c r="L4" i="5"/>
  <c r="O4" i="5"/>
  <c r="P4" i="5"/>
  <c r="M4" i="5"/>
  <c r="N4" i="5"/>
  <c r="J138" i="5"/>
  <c r="M138" i="5"/>
  <c r="N138" i="5"/>
  <c r="O138" i="5"/>
  <c r="K138" i="5"/>
  <c r="L138" i="5"/>
  <c r="P138" i="5"/>
  <c r="J19" i="5"/>
  <c r="M19" i="5"/>
  <c r="N19" i="5"/>
  <c r="O19" i="5"/>
  <c r="P19" i="5"/>
  <c r="K19" i="5"/>
  <c r="L19" i="5"/>
  <c r="N205" i="5"/>
  <c r="J205" i="5"/>
  <c r="K205" i="5"/>
  <c r="O205" i="5"/>
  <c r="P205" i="5"/>
  <c r="L205" i="5"/>
  <c r="M205" i="5"/>
  <c r="L61" i="5"/>
  <c r="N61" i="5"/>
  <c r="O61" i="5"/>
  <c r="P61" i="5"/>
  <c r="J61" i="5"/>
  <c r="K61" i="5"/>
  <c r="M61" i="5"/>
  <c r="L123" i="5"/>
  <c r="M123" i="5"/>
  <c r="N123" i="5"/>
  <c r="J123" i="5"/>
  <c r="K123" i="5"/>
  <c r="O123" i="5"/>
  <c r="P123" i="5"/>
  <c r="J103" i="5"/>
  <c r="K103" i="5"/>
  <c r="L103" i="5"/>
  <c r="M103" i="5"/>
  <c r="O103" i="5"/>
  <c r="P103" i="5"/>
  <c r="N103" i="5"/>
  <c r="K165" i="5"/>
  <c r="O165" i="5"/>
  <c r="P165" i="5"/>
  <c r="L165" i="5"/>
  <c r="M165" i="5"/>
  <c r="N165" i="5"/>
  <c r="J165" i="5"/>
  <c r="P164" i="5"/>
  <c r="K164" i="5"/>
  <c r="L164" i="5"/>
  <c r="M164" i="5"/>
  <c r="J164" i="5"/>
  <c r="N164" i="5"/>
  <c r="O164" i="5"/>
  <c r="K92" i="5"/>
  <c r="J92" i="5"/>
  <c r="L92" i="5"/>
  <c r="M92" i="5"/>
  <c r="N92" i="5"/>
  <c r="P92" i="5"/>
  <c r="O92" i="5"/>
  <c r="M20" i="5"/>
  <c r="O20" i="5"/>
  <c r="P20" i="5"/>
  <c r="J20" i="5"/>
  <c r="K20" i="5"/>
  <c r="L20" i="5"/>
  <c r="N20" i="5"/>
  <c r="J226" i="5"/>
  <c r="K226" i="5"/>
  <c r="L226" i="5"/>
  <c r="M226" i="5"/>
  <c r="N226" i="5"/>
  <c r="O226" i="5"/>
  <c r="P226" i="5"/>
  <c r="O82" i="5"/>
  <c r="N82" i="5"/>
  <c r="P82" i="5"/>
  <c r="J82" i="5"/>
  <c r="K82" i="5"/>
  <c r="L82" i="5"/>
  <c r="M82" i="5"/>
  <c r="P10" i="5"/>
  <c r="J10" i="5"/>
  <c r="K10" i="5"/>
  <c r="L10" i="5"/>
  <c r="M10" i="5"/>
  <c r="N10" i="5"/>
  <c r="O10" i="5"/>
  <c r="K144" i="5"/>
  <c r="L144" i="5"/>
  <c r="M144" i="5"/>
  <c r="J144" i="5"/>
  <c r="N144" i="5"/>
  <c r="O144" i="5"/>
  <c r="P144" i="5"/>
  <c r="L278" i="5"/>
  <c r="J278" i="5"/>
  <c r="K278" i="5"/>
  <c r="M278" i="5"/>
  <c r="N278" i="5"/>
  <c r="O278" i="5"/>
  <c r="P278" i="5"/>
  <c r="M206" i="5"/>
  <c r="N206" i="5"/>
  <c r="O206" i="5"/>
  <c r="L206" i="5"/>
  <c r="P206" i="5"/>
  <c r="J206" i="5"/>
  <c r="K206" i="5"/>
  <c r="M134" i="5"/>
  <c r="N134" i="5"/>
  <c r="O134" i="5"/>
  <c r="P134" i="5"/>
  <c r="K134" i="5"/>
  <c r="L134" i="5"/>
  <c r="J134" i="5"/>
  <c r="O62" i="5"/>
  <c r="J62" i="5"/>
  <c r="K62" i="5"/>
  <c r="L62" i="5"/>
  <c r="M62" i="5"/>
  <c r="N62" i="5"/>
  <c r="P62" i="5"/>
  <c r="P268" i="5"/>
  <c r="M268" i="5"/>
  <c r="N268" i="5"/>
  <c r="O268" i="5"/>
  <c r="J268" i="5"/>
  <c r="K268" i="5"/>
  <c r="L268" i="5"/>
  <c r="K124" i="5"/>
  <c r="L124" i="5"/>
  <c r="M124" i="5"/>
  <c r="N124" i="5"/>
  <c r="P124" i="5"/>
  <c r="J124" i="5"/>
  <c r="O124" i="5"/>
  <c r="K42" i="5"/>
  <c r="J42" i="5"/>
  <c r="P42" i="5"/>
  <c r="L42" i="5"/>
  <c r="M42" i="5"/>
  <c r="N42" i="5"/>
  <c r="O42" i="5"/>
  <c r="J176" i="5"/>
  <c r="P176" i="5"/>
  <c r="K176" i="5"/>
  <c r="L176" i="5"/>
  <c r="M176" i="5"/>
  <c r="N176" i="5"/>
  <c r="O176" i="5"/>
  <c r="M104" i="5"/>
  <c r="O104" i="5"/>
  <c r="P104" i="5"/>
  <c r="L104" i="5"/>
  <c r="N104" i="5"/>
  <c r="J104" i="5"/>
  <c r="K104" i="5"/>
  <c r="O32" i="5"/>
  <c r="K32" i="5"/>
  <c r="L32" i="5"/>
  <c r="M32" i="5"/>
  <c r="J32" i="5"/>
  <c r="N32" i="5"/>
  <c r="P32" i="5"/>
  <c r="N166" i="5"/>
  <c r="J166" i="5"/>
  <c r="K166" i="5"/>
  <c r="L166" i="5"/>
  <c r="P166" i="5"/>
  <c r="M166" i="5"/>
  <c r="O166" i="5"/>
  <c r="J94" i="5"/>
  <c r="K94" i="5"/>
  <c r="L94" i="5"/>
  <c r="M94" i="5"/>
  <c r="N94" i="5"/>
  <c r="O94" i="5"/>
  <c r="P94" i="5"/>
  <c r="K22" i="5"/>
  <c r="N22" i="5"/>
  <c r="O22" i="5"/>
  <c r="P22" i="5"/>
  <c r="J22" i="5"/>
  <c r="L22" i="5"/>
  <c r="M22" i="5"/>
  <c r="M84" i="5"/>
  <c r="K84" i="5"/>
  <c r="L84" i="5"/>
  <c r="N84" i="5"/>
  <c r="P84" i="5"/>
  <c r="J84" i="5"/>
  <c r="O84" i="5"/>
  <c r="O12" i="5"/>
  <c r="J12" i="5"/>
  <c r="M12" i="5"/>
  <c r="N12" i="5"/>
  <c r="P12" i="5"/>
  <c r="K12" i="5"/>
  <c r="L12" i="5"/>
  <c r="J83" i="5"/>
  <c r="P83" i="5"/>
  <c r="O83" i="5"/>
  <c r="K83" i="5"/>
  <c r="L83" i="5"/>
  <c r="M83" i="5"/>
  <c r="N83" i="5"/>
  <c r="L11" i="5"/>
  <c r="M11" i="5"/>
  <c r="N11" i="5"/>
  <c r="O11" i="5"/>
  <c r="P11" i="5"/>
  <c r="J11" i="5"/>
  <c r="K11" i="5"/>
  <c r="K280" i="5"/>
  <c r="M280" i="5"/>
  <c r="N280" i="5"/>
  <c r="O280" i="5"/>
  <c r="P280" i="5"/>
  <c r="J280" i="5"/>
  <c r="L280" i="5"/>
  <c r="N64" i="5"/>
  <c r="L64" i="5"/>
  <c r="M64" i="5"/>
  <c r="O64" i="5"/>
  <c r="P64" i="5"/>
  <c r="J64" i="5"/>
  <c r="K64" i="5"/>
  <c r="M178" i="5"/>
  <c r="O178" i="5"/>
  <c r="P178" i="5"/>
  <c r="J178" i="5"/>
  <c r="K178" i="5"/>
  <c r="L178" i="5"/>
  <c r="N178" i="5"/>
  <c r="N2" i="5"/>
  <c r="K2" i="5"/>
  <c r="J2" i="5"/>
  <c r="P2" i="5"/>
  <c r="O2" i="5"/>
  <c r="M2" i="5"/>
  <c r="L2" i="5"/>
  <c r="O137" i="5"/>
  <c r="J137" i="5"/>
  <c r="K137" i="5"/>
  <c r="L137" i="5"/>
  <c r="M137" i="5"/>
  <c r="N137" i="5"/>
  <c r="P137" i="5"/>
  <c r="J271" i="5"/>
  <c r="K271" i="5"/>
  <c r="L271" i="5"/>
  <c r="M271" i="5"/>
  <c r="N271" i="5"/>
  <c r="O271" i="5"/>
  <c r="P271" i="5"/>
  <c r="K127" i="5"/>
  <c r="N127" i="5"/>
  <c r="O127" i="5"/>
  <c r="P127" i="5"/>
  <c r="J127" i="5"/>
  <c r="L127" i="5"/>
  <c r="M127" i="5"/>
  <c r="L45" i="5"/>
  <c r="M45" i="5"/>
  <c r="N45" i="5"/>
  <c r="P45" i="5"/>
  <c r="J45" i="5"/>
  <c r="K45" i="5"/>
  <c r="O45" i="5"/>
  <c r="P179" i="5"/>
  <c r="K179" i="5"/>
  <c r="L179" i="5"/>
  <c r="M179" i="5"/>
  <c r="J179" i="5"/>
  <c r="N179" i="5"/>
  <c r="O179" i="5"/>
  <c r="K107" i="5"/>
  <c r="J107" i="5"/>
  <c r="L107" i="5"/>
  <c r="M107" i="5"/>
  <c r="N107" i="5"/>
  <c r="O107" i="5"/>
  <c r="P107" i="5"/>
  <c r="M35" i="5"/>
  <c r="O35" i="5"/>
  <c r="P35" i="5"/>
  <c r="J35" i="5"/>
  <c r="K35" i="5"/>
  <c r="L35" i="5"/>
  <c r="N35" i="5"/>
  <c r="L169" i="5"/>
  <c r="N169" i="5"/>
  <c r="K169" i="5"/>
  <c r="M169" i="5"/>
  <c r="O169" i="5"/>
  <c r="J169" i="5"/>
  <c r="P169" i="5"/>
  <c r="O97" i="5"/>
  <c r="N97" i="5"/>
  <c r="P97" i="5"/>
  <c r="L97" i="5"/>
  <c r="M97" i="5"/>
  <c r="J97" i="5"/>
  <c r="K97" i="5"/>
  <c r="L25" i="5"/>
  <c r="J25" i="5"/>
  <c r="N25" i="5"/>
  <c r="O25" i="5"/>
  <c r="P25" i="5"/>
  <c r="K25" i="5"/>
  <c r="M25" i="5"/>
  <c r="N87" i="5"/>
  <c r="O87" i="5"/>
  <c r="P87" i="5"/>
  <c r="K87" i="5"/>
  <c r="L87" i="5"/>
  <c r="M87" i="5"/>
  <c r="J87" i="5"/>
  <c r="P15" i="5"/>
  <c r="K15" i="5"/>
  <c r="L15" i="5"/>
  <c r="M15" i="5"/>
  <c r="J15" i="5"/>
  <c r="N15" i="5"/>
  <c r="O15" i="5"/>
  <c r="L221" i="5"/>
  <c r="K221" i="5"/>
  <c r="M221" i="5"/>
  <c r="N221" i="5"/>
  <c r="J221" i="5"/>
  <c r="O221" i="5"/>
  <c r="P221" i="5"/>
  <c r="J77" i="5"/>
  <c r="K77" i="5"/>
  <c r="L77" i="5"/>
  <c r="M77" i="5"/>
  <c r="N77" i="5"/>
  <c r="O77" i="5"/>
  <c r="P77" i="5"/>
  <c r="L5" i="5"/>
  <c r="N5" i="5"/>
  <c r="O5" i="5"/>
  <c r="P5" i="5"/>
  <c r="J5" i="5"/>
  <c r="K5" i="5"/>
  <c r="M5" i="5"/>
  <c r="M139" i="5"/>
  <c r="J139" i="5"/>
  <c r="K139" i="5"/>
  <c r="L139" i="5"/>
  <c r="N139" i="5"/>
  <c r="O139" i="5"/>
  <c r="P139" i="5"/>
  <c r="P273" i="5"/>
  <c r="J273" i="5"/>
  <c r="L273" i="5"/>
  <c r="M273" i="5"/>
  <c r="N273" i="5"/>
  <c r="K273" i="5"/>
  <c r="O273" i="5"/>
  <c r="M201" i="5"/>
  <c r="J201" i="5"/>
  <c r="K201" i="5"/>
  <c r="L201" i="5"/>
  <c r="N201" i="5"/>
  <c r="O201" i="5"/>
  <c r="P201" i="5"/>
  <c r="K129" i="5"/>
  <c r="L129" i="5"/>
  <c r="M129" i="5"/>
  <c r="P129" i="5"/>
  <c r="J129" i="5"/>
  <c r="N129" i="5"/>
  <c r="O129" i="5"/>
  <c r="K57" i="5"/>
  <c r="P57" i="5"/>
  <c r="N57" i="5"/>
  <c r="O57" i="5"/>
  <c r="J57" i="5"/>
  <c r="L57" i="5"/>
  <c r="M57" i="5"/>
  <c r="K154" i="5"/>
  <c r="N244" i="5"/>
  <c r="O262" i="5"/>
  <c r="O48" i="5"/>
  <c r="J262" i="5"/>
  <c r="P244" i="5"/>
  <c r="O235" i="5"/>
  <c r="P253" i="5"/>
  <c r="O244" i="5"/>
  <c r="N235" i="5"/>
  <c r="L217" i="5"/>
  <c r="J199" i="5"/>
  <c r="N163" i="5"/>
  <c r="M154" i="5"/>
  <c r="L73" i="5"/>
  <c r="P261" i="5"/>
  <c r="N243" i="5"/>
  <c r="L198" i="5"/>
  <c r="O153" i="5"/>
  <c r="L260" i="5"/>
  <c r="J242" i="5"/>
  <c r="L197" i="5"/>
  <c r="M152" i="5"/>
  <c r="L116" i="5"/>
  <c r="L71" i="5"/>
  <c r="L259" i="5"/>
  <c r="J241" i="5"/>
  <c r="K196" i="5"/>
  <c r="L151" i="5"/>
  <c r="L115" i="5"/>
  <c r="M70" i="5"/>
  <c r="J249" i="5"/>
  <c r="K114" i="5"/>
  <c r="K248" i="5"/>
  <c r="K238" i="5"/>
  <c r="L237" i="5"/>
  <c r="O192" i="5"/>
  <c r="K156" i="5"/>
  <c r="L227" i="5"/>
  <c r="J209" i="5"/>
  <c r="P191" i="5"/>
  <c r="L155" i="5"/>
  <c r="P262" i="5"/>
  <c r="K217" i="5"/>
  <c r="P190" i="5"/>
  <c r="M163" i="5"/>
  <c r="L154" i="5"/>
  <c r="P118" i="5"/>
  <c r="J73" i="5"/>
  <c r="P55" i="5"/>
  <c r="N261" i="5"/>
  <c r="L243" i="5"/>
  <c r="K198" i="5"/>
  <c r="N153" i="5"/>
  <c r="P117" i="5"/>
  <c r="N72" i="5"/>
  <c r="K260" i="5"/>
  <c r="P233" i="5"/>
  <c r="J197" i="5"/>
  <c r="K152" i="5"/>
  <c r="K116" i="5"/>
  <c r="J71" i="5"/>
  <c r="P53" i="5"/>
  <c r="J259" i="5"/>
  <c r="O232" i="5"/>
  <c r="P187" i="5"/>
  <c r="J115" i="5"/>
  <c r="K70" i="5"/>
  <c r="N52" i="5"/>
  <c r="P231" i="5"/>
  <c r="N213" i="5"/>
  <c r="L195" i="5"/>
  <c r="P159" i="5"/>
  <c r="J239" i="5"/>
  <c r="O212" i="5"/>
  <c r="M194" i="5"/>
  <c r="P149" i="5"/>
  <c r="J229" i="5"/>
  <c r="P211" i="5"/>
  <c r="N193" i="5"/>
  <c r="J157" i="5"/>
  <c r="K228" i="5"/>
  <c r="N183" i="5"/>
  <c r="J147" i="5"/>
  <c r="O182" i="5"/>
  <c r="K146" i="5"/>
  <c r="M244" i="5"/>
  <c r="K261" i="5"/>
  <c r="P234" i="5"/>
  <c r="P189" i="5"/>
  <c r="L153" i="5"/>
  <c r="N117" i="5"/>
  <c r="M72" i="5"/>
  <c r="P251" i="5"/>
  <c r="N233" i="5"/>
  <c r="O188" i="5"/>
  <c r="M53" i="5"/>
  <c r="O250" i="5"/>
  <c r="M232" i="5"/>
  <c r="M187" i="5"/>
  <c r="M52" i="5"/>
  <c r="K186" i="5"/>
  <c r="O150" i="5"/>
  <c r="L185" i="5"/>
  <c r="M184" i="5"/>
  <c r="N253" i="5"/>
  <c r="O190" i="5"/>
  <c r="O55" i="5"/>
  <c r="N262" i="5"/>
  <c r="M253" i="5"/>
  <c r="L244" i="5"/>
  <c r="K235" i="5"/>
  <c r="O199" i="5"/>
  <c r="N190" i="5"/>
  <c r="K163" i="5"/>
  <c r="J154" i="5"/>
  <c r="N118" i="5"/>
  <c r="N55" i="5"/>
  <c r="J261" i="5"/>
  <c r="O234" i="5"/>
  <c r="N189" i="5"/>
  <c r="J153" i="5"/>
  <c r="K117" i="5"/>
  <c r="K72" i="5"/>
  <c r="O54" i="5"/>
  <c r="N251" i="5"/>
  <c r="L233" i="5"/>
  <c r="O215" i="5"/>
  <c r="L188" i="5"/>
  <c r="P161" i="5"/>
  <c r="L53" i="5"/>
  <c r="L250" i="5"/>
  <c r="J232" i="5"/>
  <c r="P214" i="5"/>
  <c r="L187" i="5"/>
  <c r="O160" i="5"/>
  <c r="K52" i="5"/>
  <c r="P199" i="5"/>
  <c r="O118" i="5"/>
  <c r="N47" i="5"/>
  <c r="P65" i="5"/>
  <c r="M110" i="5"/>
  <c r="J155" i="5"/>
  <c r="M182" i="5"/>
  <c r="N191" i="5"/>
  <c r="P209" i="5"/>
  <c r="J227" i="5"/>
  <c r="K236" i="5"/>
  <c r="L245" i="5"/>
  <c r="M254" i="5"/>
  <c r="M48" i="5"/>
  <c r="O66" i="5"/>
  <c r="L111" i="5"/>
  <c r="P147" i="5"/>
  <c r="L183" i="5"/>
  <c r="M192" i="5"/>
  <c r="O210" i="5"/>
  <c r="J237" i="5"/>
  <c r="K246" i="5"/>
  <c r="L255" i="5"/>
  <c r="L49" i="5"/>
  <c r="N67" i="5"/>
  <c r="K112" i="5"/>
  <c r="O148" i="5"/>
  <c r="P157" i="5"/>
  <c r="K184" i="5"/>
  <c r="L193" i="5"/>
  <c r="N211" i="5"/>
  <c r="P229" i="5"/>
  <c r="J247" i="5"/>
  <c r="K256" i="5"/>
  <c r="K50" i="5"/>
  <c r="M68" i="5"/>
  <c r="J113" i="5"/>
  <c r="N149" i="5"/>
  <c r="O158" i="5"/>
  <c r="J185" i="5"/>
  <c r="K194" i="5"/>
  <c r="M212" i="5"/>
  <c r="O230" i="5"/>
  <c r="P239" i="5"/>
  <c r="J257" i="5"/>
  <c r="J51" i="5"/>
  <c r="L69" i="5"/>
  <c r="M150" i="5"/>
  <c r="N159" i="5"/>
  <c r="J195" i="5"/>
  <c r="L213" i="5"/>
  <c r="N231" i="5"/>
  <c r="O240" i="5"/>
  <c r="P249" i="5"/>
  <c r="O47" i="5"/>
  <c r="N110" i="5"/>
  <c r="J146" i="5"/>
  <c r="K155" i="5"/>
  <c r="N182" i="5"/>
  <c r="O191" i="5"/>
  <c r="K227" i="5"/>
  <c r="L236" i="5"/>
  <c r="M245" i="5"/>
  <c r="N254" i="5"/>
  <c r="N48" i="5"/>
  <c r="P66" i="5"/>
  <c r="M111" i="5"/>
  <c r="J156" i="5"/>
  <c r="M183" i="5"/>
  <c r="N192" i="5"/>
  <c r="P210" i="5"/>
  <c r="J228" i="5"/>
  <c r="K237" i="5"/>
  <c r="L246" i="5"/>
  <c r="M255" i="5"/>
  <c r="M49" i="5"/>
  <c r="O67" i="5"/>
  <c r="L112" i="5"/>
  <c r="P148" i="5"/>
  <c r="L184" i="5"/>
  <c r="M193" i="5"/>
  <c r="O211" i="5"/>
  <c r="J238" i="5"/>
  <c r="K247" i="5"/>
  <c r="L256" i="5"/>
  <c r="L50" i="5"/>
  <c r="N68" i="5"/>
  <c r="K113" i="5"/>
  <c r="O149" i="5"/>
  <c r="P158" i="5"/>
  <c r="K185" i="5"/>
  <c r="L194" i="5"/>
  <c r="N212" i="5"/>
  <c r="P230" i="5"/>
  <c r="J248" i="5"/>
  <c r="K257" i="5"/>
  <c r="K51" i="5"/>
  <c r="M69" i="5"/>
  <c r="J114" i="5"/>
  <c r="N150" i="5"/>
  <c r="O159" i="5"/>
  <c r="J186" i="5"/>
  <c r="K195" i="5"/>
  <c r="M213" i="5"/>
  <c r="O231" i="5"/>
  <c r="P240" i="5"/>
  <c r="J258" i="5"/>
  <c r="J52" i="5"/>
  <c r="L70" i="5"/>
  <c r="M151" i="5"/>
  <c r="N160" i="5"/>
  <c r="J196" i="5"/>
  <c r="L214" i="5"/>
  <c r="N232" i="5"/>
  <c r="O241" i="5"/>
  <c r="P250" i="5"/>
  <c r="K71" i="5"/>
  <c r="P116" i="5"/>
  <c r="L152" i="5"/>
  <c r="M161" i="5"/>
  <c r="P188" i="5"/>
  <c r="K215" i="5"/>
  <c r="M233" i="5"/>
  <c r="N242" i="5"/>
  <c r="O251" i="5"/>
  <c r="P260" i="5"/>
  <c r="P54" i="5"/>
  <c r="J72" i="5"/>
  <c r="O117" i="5"/>
  <c r="K153" i="5"/>
  <c r="L162" i="5"/>
  <c r="O189" i="5"/>
  <c r="P198" i="5"/>
  <c r="J216" i="5"/>
  <c r="L234" i="5"/>
  <c r="M243" i="5"/>
  <c r="N252" i="5"/>
  <c r="O261" i="5"/>
  <c r="P47" i="5"/>
  <c r="K65" i="5"/>
  <c r="P110" i="5"/>
  <c r="L146" i="5"/>
  <c r="M155" i="5"/>
  <c r="P182" i="5"/>
  <c r="K209" i="5"/>
  <c r="M227" i="5"/>
  <c r="N236" i="5"/>
  <c r="O245" i="5"/>
  <c r="P254" i="5"/>
  <c r="P48" i="5"/>
  <c r="J66" i="5"/>
  <c r="O111" i="5"/>
  <c r="K147" i="5"/>
  <c r="L156" i="5"/>
  <c r="O183" i="5"/>
  <c r="P192" i="5"/>
  <c r="J210" i="5"/>
  <c r="L228" i="5"/>
  <c r="M237" i="5"/>
  <c r="N246" i="5"/>
  <c r="O255" i="5"/>
  <c r="O49" i="5"/>
  <c r="N112" i="5"/>
  <c r="J148" i="5"/>
  <c r="K157" i="5"/>
  <c r="N184" i="5"/>
  <c r="O193" i="5"/>
  <c r="K229" i="5"/>
  <c r="L238" i="5"/>
  <c r="M247" i="5"/>
  <c r="N256" i="5"/>
  <c r="N50" i="5"/>
  <c r="P68" i="5"/>
  <c r="M113" i="5"/>
  <c r="J158" i="5"/>
  <c r="M185" i="5"/>
  <c r="N194" i="5"/>
  <c r="P212" i="5"/>
  <c r="J230" i="5"/>
  <c r="K239" i="5"/>
  <c r="L248" i="5"/>
  <c r="M257" i="5"/>
  <c r="M51" i="5"/>
  <c r="O69" i="5"/>
  <c r="L114" i="5"/>
  <c r="P150" i="5"/>
  <c r="L186" i="5"/>
  <c r="M195" i="5"/>
  <c r="O213" i="5"/>
  <c r="J240" i="5"/>
  <c r="K249" i="5"/>
  <c r="L258" i="5"/>
  <c r="L52" i="5"/>
  <c r="N70" i="5"/>
  <c r="K115" i="5"/>
  <c r="O151" i="5"/>
  <c r="P160" i="5"/>
  <c r="K187" i="5"/>
  <c r="L196" i="5"/>
  <c r="N214" i="5"/>
  <c r="P232" i="5"/>
  <c r="J250" i="5"/>
  <c r="K259" i="5"/>
  <c r="K53" i="5"/>
  <c r="M71" i="5"/>
  <c r="J116" i="5"/>
  <c r="N152" i="5"/>
  <c r="O161" i="5"/>
  <c r="J188" i="5"/>
  <c r="K197" i="5"/>
  <c r="M215" i="5"/>
  <c r="O233" i="5"/>
  <c r="P242" i="5"/>
  <c r="J260" i="5"/>
  <c r="J54" i="5"/>
  <c r="L72" i="5"/>
  <c r="M153" i="5"/>
  <c r="N162" i="5"/>
  <c r="J198" i="5"/>
  <c r="L216" i="5"/>
  <c r="N234" i="5"/>
  <c r="O243" i="5"/>
  <c r="P252" i="5"/>
  <c r="K73" i="5"/>
  <c r="J47" i="5"/>
  <c r="L65" i="5"/>
  <c r="M146" i="5"/>
  <c r="N155" i="5"/>
  <c r="J191" i="5"/>
  <c r="L209" i="5"/>
  <c r="N227" i="5"/>
  <c r="O236" i="5"/>
  <c r="P245" i="5"/>
  <c r="K66" i="5"/>
  <c r="P111" i="5"/>
  <c r="L147" i="5"/>
  <c r="M156" i="5"/>
  <c r="P183" i="5"/>
  <c r="K210" i="5"/>
  <c r="M228" i="5"/>
  <c r="N237" i="5"/>
  <c r="O246" i="5"/>
  <c r="P255" i="5"/>
  <c r="P49" i="5"/>
  <c r="J67" i="5"/>
  <c r="O112" i="5"/>
  <c r="K148" i="5"/>
  <c r="L157" i="5"/>
  <c r="O184" i="5"/>
  <c r="P193" i="5"/>
  <c r="J211" i="5"/>
  <c r="L229" i="5"/>
  <c r="M238" i="5"/>
  <c r="N247" i="5"/>
  <c r="O256" i="5"/>
  <c r="O50" i="5"/>
  <c r="N113" i="5"/>
  <c r="J149" i="5"/>
  <c r="K158" i="5"/>
  <c r="N185" i="5"/>
  <c r="O194" i="5"/>
  <c r="K230" i="5"/>
  <c r="L239" i="5"/>
  <c r="M248" i="5"/>
  <c r="N257" i="5"/>
  <c r="N51" i="5"/>
  <c r="P69" i="5"/>
  <c r="M114" i="5"/>
  <c r="J159" i="5"/>
  <c r="M186" i="5"/>
  <c r="N195" i="5"/>
  <c r="P213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P236" i="5"/>
  <c r="J254" i="5"/>
  <c r="J48" i="5"/>
  <c r="L66" i="5"/>
  <c r="M147" i="5"/>
  <c r="N156" i="5"/>
  <c r="J192" i="5"/>
  <c r="L210" i="5"/>
  <c r="N228" i="5"/>
  <c r="O237" i="5"/>
  <c r="P246" i="5"/>
  <c r="K67" i="5"/>
  <c r="P112" i="5"/>
  <c r="L148" i="5"/>
  <c r="M157" i="5"/>
  <c r="P184" i="5"/>
  <c r="K211" i="5"/>
  <c r="M229" i="5"/>
  <c r="N238" i="5"/>
  <c r="O247" i="5"/>
  <c r="P256" i="5"/>
  <c r="P50" i="5"/>
  <c r="J68" i="5"/>
  <c r="O113" i="5"/>
  <c r="K149" i="5"/>
  <c r="L158" i="5"/>
  <c r="O185" i="5"/>
  <c r="P194" i="5"/>
  <c r="J212" i="5"/>
  <c r="L230" i="5"/>
  <c r="M239" i="5"/>
  <c r="N248" i="5"/>
  <c r="O257" i="5"/>
  <c r="O51" i="5"/>
  <c r="N114" i="5"/>
  <c r="J150" i="5"/>
  <c r="K159" i="5"/>
  <c r="N186" i="5"/>
  <c r="O195" i="5"/>
  <c r="K231" i="5"/>
  <c r="L240" i="5"/>
  <c r="M249" i="5"/>
  <c r="L47" i="5"/>
  <c r="N65" i="5"/>
  <c r="K110" i="5"/>
  <c r="O146" i="5"/>
  <c r="P155" i="5"/>
  <c r="K182" i="5"/>
  <c r="L191" i="5"/>
  <c r="N209" i="5"/>
  <c r="P227" i="5"/>
  <c r="J245" i="5"/>
  <c r="K254" i="5"/>
  <c r="K48" i="5"/>
  <c r="M66" i="5"/>
  <c r="J111" i="5"/>
  <c r="N147" i="5"/>
  <c r="O156" i="5"/>
  <c r="J183" i="5"/>
  <c r="K192" i="5"/>
  <c r="M210" i="5"/>
  <c r="O228" i="5"/>
  <c r="P237" i="5"/>
  <c r="J255" i="5"/>
  <c r="J49" i="5"/>
  <c r="L67" i="5"/>
  <c r="M148" i="5"/>
  <c r="N157" i="5"/>
  <c r="J193" i="5"/>
  <c r="L211" i="5"/>
  <c r="N229" i="5"/>
  <c r="O238" i="5"/>
  <c r="P247" i="5"/>
  <c r="K68" i="5"/>
  <c r="P113" i="5"/>
  <c r="L149" i="5"/>
  <c r="M158" i="5"/>
  <c r="P185" i="5"/>
  <c r="K212" i="5"/>
  <c r="M230" i="5"/>
  <c r="N239" i="5"/>
  <c r="O248" i="5"/>
  <c r="P257" i="5"/>
  <c r="P51" i="5"/>
  <c r="J69" i="5"/>
  <c r="O114" i="5"/>
  <c r="K150" i="5"/>
  <c r="L159" i="5"/>
  <c r="O186" i="5"/>
  <c r="P195" i="5"/>
  <c r="J213" i="5"/>
  <c r="L231" i="5"/>
  <c r="M240" i="5"/>
  <c r="N249" i="5"/>
  <c r="O258" i="5"/>
  <c r="O52" i="5"/>
  <c r="N115" i="5"/>
  <c r="J151" i="5"/>
  <c r="K160" i="5"/>
  <c r="N187" i="5"/>
  <c r="O196" i="5"/>
  <c r="K232" i="5"/>
  <c r="L241" i="5"/>
  <c r="M250" i="5"/>
  <c r="N259" i="5"/>
  <c r="N53" i="5"/>
  <c r="P71" i="5"/>
  <c r="M116" i="5"/>
  <c r="J161" i="5"/>
  <c r="M188" i="5"/>
  <c r="N197" i="5"/>
  <c r="P215" i="5"/>
  <c r="J233" i="5"/>
  <c r="K242" i="5"/>
  <c r="L251" i="5"/>
  <c r="M260" i="5"/>
  <c r="M54" i="5"/>
  <c r="O72" i="5"/>
  <c r="L117" i="5"/>
  <c r="P153" i="5"/>
  <c r="L189" i="5"/>
  <c r="M198" i="5"/>
  <c r="O216" i="5"/>
  <c r="J243" i="5"/>
  <c r="K252" i="5"/>
  <c r="L261" i="5"/>
  <c r="L55" i="5"/>
  <c r="M47" i="5"/>
  <c r="O65" i="5"/>
  <c r="L110" i="5"/>
  <c r="P146" i="5"/>
  <c r="L182" i="5"/>
  <c r="M191" i="5"/>
  <c r="O209" i="5"/>
  <c r="J236" i="5"/>
  <c r="K245" i="5"/>
  <c r="L254" i="5"/>
  <c r="L48" i="5"/>
  <c r="N66" i="5"/>
  <c r="K111" i="5"/>
  <c r="O147" i="5"/>
  <c r="P156" i="5"/>
  <c r="K183" i="5"/>
  <c r="L192" i="5"/>
  <c r="N210" i="5"/>
  <c r="P228" i="5"/>
  <c r="J246" i="5"/>
  <c r="K255" i="5"/>
  <c r="K49" i="5"/>
  <c r="M67" i="5"/>
  <c r="J112" i="5"/>
  <c r="N148" i="5"/>
  <c r="O157" i="5"/>
  <c r="J184" i="5"/>
  <c r="K193" i="5"/>
  <c r="M211" i="5"/>
  <c r="O229" i="5"/>
  <c r="P238" i="5"/>
  <c r="J256" i="5"/>
  <c r="J50" i="5"/>
  <c r="L68" i="5"/>
  <c r="M149" i="5"/>
  <c r="N158" i="5"/>
  <c r="J194" i="5"/>
  <c r="L212" i="5"/>
  <c r="N230" i="5"/>
  <c r="O239" i="5"/>
  <c r="P248" i="5"/>
  <c r="K69" i="5"/>
  <c r="P114" i="5"/>
  <c r="L150" i="5"/>
  <c r="M159" i="5"/>
  <c r="P186" i="5"/>
  <c r="K213" i="5"/>
  <c r="M231" i="5"/>
  <c r="N240" i="5"/>
  <c r="O249" i="5"/>
  <c r="P258" i="5"/>
  <c r="P52" i="5"/>
  <c r="J70" i="5"/>
  <c r="O115" i="5"/>
  <c r="K151" i="5"/>
  <c r="L160" i="5"/>
  <c r="O187" i="5"/>
  <c r="P196" i="5"/>
  <c r="J214" i="5"/>
  <c r="L232" i="5"/>
  <c r="M241" i="5"/>
  <c r="N250" i="5"/>
  <c r="O259" i="5"/>
  <c r="O53" i="5"/>
  <c r="N116" i="5"/>
  <c r="J152" i="5"/>
  <c r="K161" i="5"/>
  <c r="N188" i="5"/>
  <c r="O197" i="5"/>
  <c r="K233" i="5"/>
  <c r="L242" i="5"/>
  <c r="M251" i="5"/>
  <c r="N260" i="5"/>
  <c r="N54" i="5"/>
  <c r="P72" i="5"/>
  <c r="M117" i="5"/>
  <c r="J162" i="5"/>
  <c r="M189" i="5"/>
  <c r="N198" i="5"/>
  <c r="P216" i="5"/>
  <c r="J234" i="5"/>
  <c r="K243" i="5"/>
  <c r="L252" i="5"/>
  <c r="M261" i="5"/>
  <c r="M262" i="5"/>
  <c r="L253" i="5"/>
  <c r="K244" i="5"/>
  <c r="J235" i="5"/>
  <c r="P217" i="5"/>
  <c r="N199" i="5"/>
  <c r="M190" i="5"/>
  <c r="J163" i="5"/>
  <c r="M118" i="5"/>
  <c r="P73" i="5"/>
  <c r="M55" i="5"/>
  <c r="O252" i="5"/>
  <c r="M234" i="5"/>
  <c r="K189" i="5"/>
  <c r="P162" i="5"/>
  <c r="J117" i="5"/>
  <c r="L54" i="5"/>
  <c r="K251" i="5"/>
  <c r="N215" i="5"/>
  <c r="K188" i="5"/>
  <c r="N161" i="5"/>
  <c r="J53" i="5"/>
  <c r="K250" i="5"/>
  <c r="O214" i="5"/>
  <c r="J187" i="5"/>
  <c r="M160" i="5"/>
  <c r="O68" i="5"/>
  <c r="M50" i="5"/>
  <c r="P67" i="5"/>
  <c r="N49" i="5"/>
  <c r="J65" i="5"/>
  <c r="L235" i="5"/>
  <c r="L163" i="5"/>
  <c r="L262" i="5"/>
  <c r="K253" i="5"/>
  <c r="J244" i="5"/>
  <c r="O217" i="5"/>
  <c r="M199" i="5"/>
  <c r="L190" i="5"/>
  <c r="P154" i="5"/>
  <c r="L118" i="5"/>
  <c r="O73" i="5"/>
  <c r="K55" i="5"/>
  <c r="M252" i="5"/>
  <c r="K234" i="5"/>
  <c r="N216" i="5"/>
  <c r="J189" i="5"/>
  <c r="O162" i="5"/>
  <c r="K54" i="5"/>
  <c r="J251" i="5"/>
  <c r="L215" i="5"/>
  <c r="L161" i="5"/>
  <c r="P241" i="5"/>
  <c r="M214" i="5"/>
  <c r="J160" i="5"/>
  <c r="N258" i="5"/>
  <c r="N69" i="5"/>
  <c r="L51" i="5"/>
  <c r="O254" i="5"/>
  <c r="J217" i="5"/>
  <c r="K262" i="5"/>
  <c r="J253" i="5"/>
  <c r="P235" i="5"/>
  <c r="N217" i="5"/>
  <c r="L199" i="5"/>
  <c r="K190" i="5"/>
  <c r="P163" i="5"/>
  <c r="O154" i="5"/>
  <c r="K118" i="5"/>
  <c r="N73" i="5"/>
  <c r="J55" i="5"/>
  <c r="J252" i="5"/>
  <c r="M216" i="5"/>
  <c r="M162" i="5"/>
  <c r="O242" i="5"/>
  <c r="J215" i="5"/>
  <c r="P197" i="5"/>
  <c r="P152" i="5"/>
  <c r="O71" i="5"/>
  <c r="P259" i="5"/>
  <c r="N241" i="5"/>
  <c r="K214" i="5"/>
  <c r="N196" i="5"/>
  <c r="P151" i="5"/>
  <c r="P115" i="5"/>
  <c r="P70" i="5"/>
  <c r="M258" i="5"/>
  <c r="M256" i="5"/>
  <c r="N255" i="5"/>
  <c r="N245" i="5"/>
  <c r="K199" i="5"/>
  <c r="J190" i="5"/>
  <c r="O163" i="5"/>
  <c r="N154" i="5"/>
  <c r="J118" i="5"/>
  <c r="M73" i="5"/>
  <c r="P243" i="5"/>
  <c r="K216" i="5"/>
  <c r="O198" i="5"/>
  <c r="K162" i="5"/>
  <c r="O260" i="5"/>
  <c r="M242" i="5"/>
  <c r="M197" i="5"/>
  <c r="O152" i="5"/>
  <c r="O116" i="5"/>
  <c r="N71" i="5"/>
  <c r="M259" i="5"/>
  <c r="K241" i="5"/>
  <c r="M196" i="5"/>
  <c r="N151" i="5"/>
  <c r="M115" i="5"/>
  <c r="O70" i="5"/>
  <c r="K258" i="5"/>
  <c r="L257" i="5"/>
  <c r="L113" i="5"/>
  <c r="L247" i="5"/>
  <c r="M112" i="5"/>
  <c r="M246" i="5"/>
  <c r="N111" i="5"/>
  <c r="M236" i="5"/>
  <c r="O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C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J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<sst xmlns="http://schemas.openxmlformats.org/spreadsheetml/2006/main" count="812" uniqueCount="142">
  <si>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</si>
  <si>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</si>
  <si>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</si>
  <si>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</si>
  <si>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</si>
  <si>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</si>
  <si>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</si>
  <si>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</si>
  <si>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</si>
  <si>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</si>
  <si>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</si>
  <si>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</si>
  <si>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</si>
  <si>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</si>
  <si>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</si>
  <si>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</si>
  <si>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</si>
  <si>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</si>
  <si>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</si>
  <si>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</si>
  <si>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</si>
  <si>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</si>
  <si>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</si>
  <si>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</si>
  <si>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</si>
  <si>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</si>
  <si>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</si>
  <si>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</si>
  <si>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</si>
  <si>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</si>
  <si>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</si>
  <si>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</si>
  <si>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</si>
  <si>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</si>
  <si>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</si>
  <si>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</si>
  <si>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</si>
  <si>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</si>
  <si>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</si>
  <si>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</si>
  <si>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</si>
  <si>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</si>
  <si>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</si>
  <si>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</si>
  <si>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</si>
  <si>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</si>
  <si>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</si>
  <si>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</si>
  <si>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</si>
  <si>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</si>
  <si>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</si>
  <si>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</si>
  <si>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</si>
  <si>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</si>
  <si>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</si>
  <si>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</si>
  <si>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</si>
  <si>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</si>
  <si>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</si>
  <si>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</si>
  <si>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</si>
  <si>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</si>
  <si>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</si>
  <si>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</si>
  <si>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</si>
  <si>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</si>
  <si>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</si>
  <si>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</si>
  <si>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</si>
  <si>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</si>
  <si>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</si>
  <si>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</si>
  <si>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</si>
  <si>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</si>
  <si>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</si>
  <si>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</si>
  <si>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</si>
  <si>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</si>
  <si>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</si>
  <si>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</si>
  <si>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</si>
  <si>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</si>
  <si>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</si>
  <si>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</si>
  <si>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</si>
  <si>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</si>
  <si>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</si>
  <si>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</si>
  <si>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</si>
  <si>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</si>
  <si>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</si>
  <si>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</si>
  <si>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</si>
  <si>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</si>
  <si>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</si>
  <si>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</si>
  <si>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</si>
  <si>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</si>
  <si>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</si>
  <si>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</si>
  <si>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</si>
  <si>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</si>
  <si>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</si>
  <si>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</si>
  <si>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</si>
  <si>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</si>
  <si>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</si>
  <si>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</si>
  <si>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</si>
  <si>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</si>
  <si>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</si>
  <si>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</si>
  <si>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</si>
  <si>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</si>
  <si>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</si>
  <si>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</si>
  <si>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</si>
  <si>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</si>
  <si>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</si>
  <si>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</si>
  <si>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</si>
  <si>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</si>
  <si>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</si>
  <si>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</si>
  <si>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</si>
  <si>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</si>
  <si>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</si>
  <si>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</si>
  <si>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</si>
  <si>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</si>
  <si>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</si>
  <si>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</si>
  <si>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地区基本经济面</t>
    <phoneticPr fontId="1" type="noConversion"/>
  </si>
  <si>
    <t>prov_name</t>
    <phoneticPr fontId="1" type="noConversion"/>
  </si>
  <si>
    <t>移动电话普及率</t>
    <phoneticPr fontId="1" type="noConversion"/>
  </si>
  <si>
    <t>房价收入比</t>
    <phoneticPr fontId="1" type="noConversion"/>
  </si>
  <si>
    <t>户籍获取难度</t>
    <phoneticPr fontId="1" type="noConversion"/>
  </si>
  <si>
    <t>上海市</t>
    <phoneticPr fontId="1" type="noConversion"/>
  </si>
  <si>
    <t>浙江省</t>
    <phoneticPr fontId="1" type="noConversion"/>
  </si>
  <si>
    <t>江苏省</t>
    <phoneticPr fontId="1" type="noConversion"/>
  </si>
  <si>
    <t>常住人口万</t>
    <phoneticPr fontId="1" type="noConversion"/>
  </si>
  <si>
    <t>自然灾害受灾人口万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</si>
</sst>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  <xf numFmtId="0" fontId="0" fillId="0" borderId="1" xfId="0" applyBorder="1" applyAlignment="1">
      <alignment wrapText="1"/>
    </xf>
    <xf numFmtId="0" fontId="0" fillId="9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1227;&#21160;&#30005;&#35805;&#26222;&#21450;&#29575;.xls" TargetMode="External"/><Relationship Id="rId1" Type="http://schemas.openxmlformats.org/officeDocument/2006/relationships/externalLinkPath" Target="/Users/victor/F_Repository/KWL/data/raw/geo_backup/&#31227;&#21160;&#30005;&#35805;&#26222;&#21450;&#29575;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processed/mu_jt_estimates_final.xlsx" TargetMode="External"/><Relationship Id="rId1" Type="http://schemas.openxmlformats.org/officeDocument/2006/relationships/externalLinkPath" Target="mu_jt_estimates_fina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移动电话普及率(部/百人)地区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187.39</v>
          </cell>
          <cell r="C2">
            <v>179.8</v>
          </cell>
          <cell r="D2">
            <v>181.49</v>
          </cell>
          <cell r="E2">
            <v>178.43</v>
          </cell>
          <cell r="F2">
            <v>186.66</v>
          </cell>
          <cell r="G2">
            <v>186.11</v>
          </cell>
          <cell r="H2">
            <v>172.85</v>
          </cell>
          <cell r="I2">
            <v>178.06</v>
          </cell>
          <cell r="J2">
            <v>181.73</v>
          </cell>
          <cell r="K2">
            <v>189.46</v>
          </cell>
          <cell r="L2">
            <v>159.53</v>
          </cell>
          <cell r="M2">
            <v>156.9</v>
          </cell>
          <cell r="N2">
            <v>131.29</v>
          </cell>
          <cell r="O2">
            <v>121.36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139.85</v>
          </cell>
          <cell r="C3">
            <v>132.80000000000001</v>
          </cell>
          <cell r="D3">
            <v>127.1</v>
          </cell>
          <cell r="E3">
            <v>123.4</v>
          </cell>
          <cell r="F3">
            <v>109.15</v>
          </cell>
          <cell r="G3">
            <v>105.7</v>
          </cell>
          <cell r="H3">
            <v>101.49</v>
          </cell>
          <cell r="I3">
            <v>96.01</v>
          </cell>
          <cell r="J3">
            <v>88.54</v>
          </cell>
          <cell r="K3">
            <v>89.12</v>
          </cell>
          <cell r="L3">
            <v>89.88</v>
          </cell>
          <cell r="M3">
            <v>97.8</v>
          </cell>
          <cell r="N3">
            <v>95.12</v>
          </cell>
          <cell r="O3">
            <v>88.75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119.73</v>
          </cell>
          <cell r="C4">
            <v>117.7</v>
          </cell>
          <cell r="D4">
            <v>116.05</v>
          </cell>
          <cell r="E4">
            <v>111.73</v>
          </cell>
          <cell r="F4">
            <v>109.53</v>
          </cell>
          <cell r="G4">
            <v>108.46</v>
          </cell>
          <cell r="H4">
            <v>100.83</v>
          </cell>
          <cell r="I4">
            <v>95.33</v>
          </cell>
          <cell r="J4">
            <v>82.63</v>
          </cell>
          <cell r="K4">
            <v>84.36</v>
          </cell>
          <cell r="L4">
            <v>81.91</v>
          </cell>
          <cell r="M4">
            <v>76.099999999999994</v>
          </cell>
          <cell r="N4">
            <v>70.819999999999993</v>
          </cell>
          <cell r="O4">
            <v>61.89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122.01</v>
          </cell>
          <cell r="C5">
            <v>118.95</v>
          </cell>
          <cell r="D5">
            <v>118.55</v>
          </cell>
          <cell r="E5">
            <v>115.22</v>
          </cell>
          <cell r="F5">
            <v>106.92</v>
          </cell>
          <cell r="G5">
            <v>106.55</v>
          </cell>
          <cell r="H5">
            <v>98.53</v>
          </cell>
          <cell r="I5">
            <v>91.42</v>
          </cell>
          <cell r="J5">
            <v>88.46</v>
          </cell>
          <cell r="K5">
            <v>91.35</v>
          </cell>
          <cell r="L5">
            <v>85.55</v>
          </cell>
          <cell r="M5">
            <v>76.900000000000006</v>
          </cell>
          <cell r="N5">
            <v>68.459999999999994</v>
          </cell>
          <cell r="O5">
            <v>64.349999999999994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127.38</v>
          </cell>
          <cell r="C6">
            <v>125.49</v>
          </cell>
          <cell r="D6">
            <v>125.71</v>
          </cell>
          <cell r="E6">
            <v>123.17</v>
          </cell>
          <cell r="F6">
            <v>118.59</v>
          </cell>
          <cell r="G6">
            <v>120.14</v>
          </cell>
          <cell r="H6">
            <v>112.36</v>
          </cell>
          <cell r="I6">
            <v>98.04</v>
          </cell>
          <cell r="J6">
            <v>94.66</v>
          </cell>
          <cell r="K6">
            <v>105.18</v>
          </cell>
          <cell r="L6">
            <v>107.73</v>
          </cell>
          <cell r="M6">
            <v>102.7</v>
          </cell>
          <cell r="N6">
            <v>93.7</v>
          </cell>
          <cell r="O6">
            <v>83.98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125.63</v>
          </cell>
          <cell r="C7">
            <v>121.54</v>
          </cell>
          <cell r="D7">
            <v>117.63</v>
          </cell>
          <cell r="E7">
            <v>114.43</v>
          </cell>
          <cell r="F7">
            <v>112.22</v>
          </cell>
          <cell r="G7">
            <v>111.96</v>
          </cell>
          <cell r="H7">
            <v>108.85</v>
          </cell>
          <cell r="I7">
            <v>101.13</v>
          </cell>
          <cell r="J7">
            <v>97.89</v>
          </cell>
          <cell r="K7">
            <v>103.29</v>
          </cell>
          <cell r="L7">
            <v>104.41</v>
          </cell>
          <cell r="M7">
            <v>97.9</v>
          </cell>
          <cell r="N7">
            <v>87.69</v>
          </cell>
          <cell r="O7">
            <v>77.37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130.6</v>
          </cell>
          <cell r="C8">
            <v>128.12</v>
          </cell>
          <cell r="D8">
            <v>124.88</v>
          </cell>
          <cell r="E8">
            <v>119.22</v>
          </cell>
          <cell r="F8">
            <v>107.69</v>
          </cell>
          <cell r="G8">
            <v>110.98</v>
          </cell>
          <cell r="H8">
            <v>105.57</v>
          </cell>
          <cell r="I8">
            <v>97.14</v>
          </cell>
          <cell r="J8">
            <v>91.22</v>
          </cell>
          <cell r="K8">
            <v>94.91</v>
          </cell>
          <cell r="L8">
            <v>86.22</v>
          </cell>
          <cell r="M8">
            <v>82.1</v>
          </cell>
          <cell r="N8">
            <v>72.959999999999994</v>
          </cell>
          <cell r="O8">
            <v>65.89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128.93</v>
          </cell>
          <cell r="C9">
            <v>123.54</v>
          </cell>
          <cell r="D9">
            <v>120.3</v>
          </cell>
          <cell r="E9">
            <v>120.7</v>
          </cell>
          <cell r="F9">
            <v>104.74</v>
          </cell>
          <cell r="G9">
            <v>101.6</v>
          </cell>
          <cell r="H9">
            <v>96.53</v>
          </cell>
          <cell r="I9">
            <v>90.69</v>
          </cell>
          <cell r="J9">
            <v>87.36</v>
          </cell>
          <cell r="K9">
            <v>90.21</v>
          </cell>
          <cell r="L9">
            <v>78.760000000000005</v>
          </cell>
          <cell r="M9">
            <v>69.5</v>
          </cell>
          <cell r="N9">
            <v>62</v>
          </cell>
          <cell r="O9">
            <v>54.16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188.62</v>
          </cell>
          <cell r="C10">
            <v>179.04</v>
          </cell>
          <cell r="D10">
            <v>176.7</v>
          </cell>
          <cell r="E10">
            <v>171.99</v>
          </cell>
          <cell r="F10">
            <v>165.06</v>
          </cell>
          <cell r="G10">
            <v>153.57</v>
          </cell>
          <cell r="H10">
            <v>136.4</v>
          </cell>
          <cell r="I10">
            <v>130.44</v>
          </cell>
          <cell r="J10">
            <v>129.69</v>
          </cell>
          <cell r="K10">
            <v>135.74</v>
          </cell>
          <cell r="L10">
            <v>132.52000000000001</v>
          </cell>
          <cell r="M10">
            <v>128.19999999999999</v>
          </cell>
          <cell r="N10">
            <v>113.79</v>
          </cell>
          <cell r="O10">
            <v>122.93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129.34</v>
          </cell>
          <cell r="C11">
            <v>124.1</v>
          </cell>
          <cell r="D11">
            <v>119.68</v>
          </cell>
          <cell r="E11">
            <v>116.78</v>
          </cell>
          <cell r="F11">
            <v>125.97</v>
          </cell>
          <cell r="G11">
            <v>121.65</v>
          </cell>
          <cell r="H11">
            <v>109.69</v>
          </cell>
          <cell r="I11">
            <v>102.5</v>
          </cell>
          <cell r="J11">
            <v>100.21</v>
          </cell>
          <cell r="K11">
            <v>101.39</v>
          </cell>
          <cell r="L11">
            <v>100.03</v>
          </cell>
          <cell r="M11">
            <v>94.6</v>
          </cell>
          <cell r="N11">
            <v>84.95</v>
          </cell>
          <cell r="O11">
            <v>76.67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141.88999999999999</v>
          </cell>
          <cell r="C12">
            <v>137.19999999999999</v>
          </cell>
          <cell r="D12">
            <v>135.47</v>
          </cell>
          <cell r="E12">
            <v>132.96</v>
          </cell>
          <cell r="F12">
            <v>149.34</v>
          </cell>
          <cell r="G12">
            <v>144.83000000000001</v>
          </cell>
          <cell r="H12">
            <v>134.18</v>
          </cell>
          <cell r="I12">
            <v>129.27000000000001</v>
          </cell>
          <cell r="J12">
            <v>131.5</v>
          </cell>
          <cell r="K12">
            <v>133.82</v>
          </cell>
          <cell r="L12">
            <v>128.62</v>
          </cell>
          <cell r="M12">
            <v>117.9</v>
          </cell>
          <cell r="N12">
            <v>105.67</v>
          </cell>
          <cell r="O12">
            <v>97.44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108.12</v>
          </cell>
          <cell r="C13">
            <v>104.12</v>
          </cell>
          <cell r="D13">
            <v>101.3</v>
          </cell>
          <cell r="E13">
            <v>98.74</v>
          </cell>
          <cell r="F13">
            <v>91.8</v>
          </cell>
          <cell r="G13">
            <v>87.54</v>
          </cell>
          <cell r="H13">
            <v>78.09</v>
          </cell>
          <cell r="I13">
            <v>70.099999999999994</v>
          </cell>
          <cell r="J13">
            <v>68.17</v>
          </cell>
          <cell r="K13">
            <v>69.31</v>
          </cell>
          <cell r="L13">
            <v>65.650000000000006</v>
          </cell>
          <cell r="M13">
            <v>60.5</v>
          </cell>
          <cell r="N13">
            <v>54.72</v>
          </cell>
          <cell r="O13">
            <v>45.65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118.82</v>
          </cell>
          <cell r="C14">
            <v>116.87</v>
          </cell>
          <cell r="D14">
            <v>115.22</v>
          </cell>
          <cell r="E14">
            <v>114.09</v>
          </cell>
          <cell r="F14">
            <v>118.81</v>
          </cell>
          <cell r="G14">
            <v>115.54</v>
          </cell>
          <cell r="H14">
            <v>109.82</v>
          </cell>
          <cell r="I14">
            <v>107.36</v>
          </cell>
          <cell r="J14">
            <v>108.2</v>
          </cell>
          <cell r="K14">
            <v>112.37</v>
          </cell>
          <cell r="L14">
            <v>114.02</v>
          </cell>
          <cell r="M14">
            <v>108.8</v>
          </cell>
          <cell r="N14">
            <v>96.21</v>
          </cell>
          <cell r="O14">
            <v>83.31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107.44</v>
          </cell>
          <cell r="C15">
            <v>103.68</v>
          </cell>
          <cell r="D15">
            <v>99.54</v>
          </cell>
          <cell r="E15">
            <v>94.04</v>
          </cell>
          <cell r="F15">
            <v>89.09</v>
          </cell>
          <cell r="G15">
            <v>87</v>
          </cell>
          <cell r="H15">
            <v>74.62</v>
          </cell>
          <cell r="I15">
            <v>68.39</v>
          </cell>
          <cell r="J15">
            <v>66.37</v>
          </cell>
          <cell r="K15">
            <v>64.69</v>
          </cell>
          <cell r="L15">
            <v>62.07</v>
          </cell>
          <cell r="M15">
            <v>57.3</v>
          </cell>
          <cell r="N15">
            <v>52.04</v>
          </cell>
          <cell r="O15">
            <v>40.869999999999997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119.92</v>
          </cell>
          <cell r="C16">
            <v>115.13</v>
          </cell>
          <cell r="D16">
            <v>110.6</v>
          </cell>
          <cell r="E16">
            <v>107.43</v>
          </cell>
          <cell r="F16">
            <v>107.1</v>
          </cell>
          <cell r="G16">
            <v>105.2</v>
          </cell>
          <cell r="H16">
            <v>99.38</v>
          </cell>
          <cell r="I16">
            <v>96.46</v>
          </cell>
          <cell r="J16">
            <v>92.3</v>
          </cell>
          <cell r="K16">
            <v>88.5</v>
          </cell>
          <cell r="L16">
            <v>85.62</v>
          </cell>
          <cell r="M16">
            <v>78.7</v>
          </cell>
          <cell r="N16">
            <v>74.239999999999995</v>
          </cell>
          <cell r="O16">
            <v>65.37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111.38</v>
          </cell>
          <cell r="C17">
            <v>107.81</v>
          </cell>
          <cell r="D17">
            <v>104.75</v>
          </cell>
          <cell r="E17">
            <v>101.16</v>
          </cell>
          <cell r="F17">
            <v>102.09</v>
          </cell>
          <cell r="G17">
            <v>97.39</v>
          </cell>
          <cell r="H17">
            <v>89.48</v>
          </cell>
          <cell r="I17">
            <v>82.76</v>
          </cell>
          <cell r="J17">
            <v>79.510000000000005</v>
          </cell>
          <cell r="K17">
            <v>81.739999999999995</v>
          </cell>
          <cell r="L17">
            <v>76.489999999999995</v>
          </cell>
          <cell r="M17">
            <v>61.6</v>
          </cell>
          <cell r="N17">
            <v>53.82</v>
          </cell>
          <cell r="O17">
            <v>46.4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108.26</v>
          </cell>
          <cell r="C18">
            <v>103.63</v>
          </cell>
          <cell r="D18">
            <v>100.7</v>
          </cell>
          <cell r="E18">
            <v>98.37</v>
          </cell>
          <cell r="F18">
            <v>95.97</v>
          </cell>
          <cell r="G18">
            <v>94.13</v>
          </cell>
          <cell r="H18">
            <v>84.62</v>
          </cell>
          <cell r="I18">
            <v>79.59</v>
          </cell>
          <cell r="J18">
            <v>77.42</v>
          </cell>
          <cell r="K18">
            <v>79.209999999999994</v>
          </cell>
          <cell r="L18">
            <v>76.16</v>
          </cell>
          <cell r="M18">
            <v>79.099999999999994</v>
          </cell>
          <cell r="N18">
            <v>69.02</v>
          </cell>
          <cell r="O18">
            <v>60.4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117.72</v>
          </cell>
          <cell r="C19">
            <v>108.73</v>
          </cell>
          <cell r="D19">
            <v>104.84</v>
          </cell>
          <cell r="E19">
            <v>101.13</v>
          </cell>
          <cell r="F19">
            <v>96.09</v>
          </cell>
          <cell r="G19">
            <v>91.36</v>
          </cell>
          <cell r="H19">
            <v>82.85</v>
          </cell>
          <cell r="I19">
            <v>73.2</v>
          </cell>
          <cell r="J19">
            <v>69.17</v>
          </cell>
          <cell r="K19">
            <v>70.150000000000006</v>
          </cell>
          <cell r="L19">
            <v>68.3</v>
          </cell>
          <cell r="M19">
            <v>64.599999999999994</v>
          </cell>
          <cell r="N19">
            <v>57.06</v>
          </cell>
          <cell r="O19">
            <v>50.84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135.66</v>
          </cell>
          <cell r="C20">
            <v>131.56</v>
          </cell>
          <cell r="D20">
            <v>128.25</v>
          </cell>
          <cell r="E20">
            <v>123.3</v>
          </cell>
          <cell r="F20">
            <v>143.5</v>
          </cell>
          <cell r="G20">
            <v>148.27000000000001</v>
          </cell>
          <cell r="H20">
            <v>132.47999999999999</v>
          </cell>
          <cell r="I20">
            <v>130.46</v>
          </cell>
          <cell r="J20">
            <v>133.47</v>
          </cell>
          <cell r="K20">
            <v>139.35</v>
          </cell>
          <cell r="L20">
            <v>138.16</v>
          </cell>
          <cell r="M20">
            <v>118.7</v>
          </cell>
          <cell r="N20">
            <v>103.37</v>
          </cell>
          <cell r="O20">
            <v>99.86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121.78</v>
          </cell>
          <cell r="C21">
            <v>115.02</v>
          </cell>
          <cell r="D21">
            <v>109.42</v>
          </cell>
          <cell r="E21">
            <v>106.39</v>
          </cell>
          <cell r="F21">
            <v>103.38</v>
          </cell>
          <cell r="G21">
            <v>102.42</v>
          </cell>
          <cell r="H21">
            <v>89.77</v>
          </cell>
          <cell r="I21">
            <v>78.010000000000005</v>
          </cell>
          <cell r="J21">
            <v>74.959999999999994</v>
          </cell>
          <cell r="K21">
            <v>74.75</v>
          </cell>
          <cell r="L21">
            <v>62.2</v>
          </cell>
          <cell r="M21">
            <v>62.1</v>
          </cell>
          <cell r="N21">
            <v>54.94</v>
          </cell>
          <cell r="O21">
            <v>45.6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115.69</v>
          </cell>
          <cell r="C22">
            <v>114.19</v>
          </cell>
          <cell r="D22">
            <v>113.56</v>
          </cell>
          <cell r="E22">
            <v>112.61</v>
          </cell>
          <cell r="F22">
            <v>120.21</v>
          </cell>
          <cell r="G22">
            <v>116.16</v>
          </cell>
          <cell r="H22">
            <v>108.83</v>
          </cell>
          <cell r="I22">
            <v>102.75</v>
          </cell>
          <cell r="J22">
            <v>98.16</v>
          </cell>
          <cell r="K22">
            <v>100.44</v>
          </cell>
          <cell r="L22">
            <v>95.87</v>
          </cell>
          <cell r="M22">
            <v>88.4</v>
          </cell>
          <cell r="N22">
            <v>77.290000000000006</v>
          </cell>
          <cell r="O22">
            <v>68.790000000000006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137.41999999999999</v>
          </cell>
          <cell r="C23">
            <v>123.3</v>
          </cell>
          <cell r="D23">
            <v>116.77</v>
          </cell>
          <cell r="E23">
            <v>113.56</v>
          </cell>
          <cell r="F23">
            <v>117.75</v>
          </cell>
          <cell r="G23">
            <v>117.7</v>
          </cell>
          <cell r="H23">
            <v>106.49</v>
          </cell>
          <cell r="I23">
            <v>94.48</v>
          </cell>
          <cell r="J23">
            <v>90.76</v>
          </cell>
          <cell r="K23">
            <v>86.58</v>
          </cell>
          <cell r="L23">
            <v>80.16</v>
          </cell>
          <cell r="M23">
            <v>70.900000000000006</v>
          </cell>
          <cell r="N23">
            <v>62.43</v>
          </cell>
          <cell r="O23">
            <v>58.22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115.94</v>
          </cell>
          <cell r="C24">
            <v>114.92</v>
          </cell>
          <cell r="D24">
            <v>111.55</v>
          </cell>
          <cell r="E24">
            <v>109.05</v>
          </cell>
          <cell r="F24">
            <v>112.76</v>
          </cell>
          <cell r="G24">
            <v>108.72</v>
          </cell>
          <cell r="H24">
            <v>92.67</v>
          </cell>
          <cell r="I24">
            <v>88.29</v>
          </cell>
          <cell r="J24">
            <v>82.87</v>
          </cell>
          <cell r="K24">
            <v>81.180000000000007</v>
          </cell>
          <cell r="L24">
            <v>77.5</v>
          </cell>
          <cell r="M24">
            <v>68.3</v>
          </cell>
          <cell r="N24">
            <v>59.89</v>
          </cell>
          <cell r="O24">
            <v>50.78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117.84</v>
          </cell>
          <cell r="C25">
            <v>115.35</v>
          </cell>
          <cell r="D25">
            <v>110.85</v>
          </cell>
          <cell r="E25">
            <v>106.15</v>
          </cell>
          <cell r="F25">
            <v>111.78</v>
          </cell>
          <cell r="G25">
            <v>109.46</v>
          </cell>
          <cell r="H25">
            <v>97.36</v>
          </cell>
          <cell r="I25">
            <v>86.71</v>
          </cell>
          <cell r="J25">
            <v>83.34</v>
          </cell>
          <cell r="K25">
            <v>82.25</v>
          </cell>
          <cell r="L25">
            <v>76.03</v>
          </cell>
          <cell r="M25">
            <v>66.900000000000006</v>
          </cell>
          <cell r="N25">
            <v>58.76</v>
          </cell>
          <cell r="O25">
            <v>47.41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111.56</v>
          </cell>
          <cell r="C26">
            <v>109.36</v>
          </cell>
          <cell r="D26">
            <v>107.58</v>
          </cell>
          <cell r="E26">
            <v>104.92</v>
          </cell>
          <cell r="F26">
            <v>100.1</v>
          </cell>
          <cell r="G26">
            <v>96.47</v>
          </cell>
          <cell r="H26">
            <v>88.08</v>
          </cell>
          <cell r="I26">
            <v>82.65</v>
          </cell>
          <cell r="J26">
            <v>78.87</v>
          </cell>
          <cell r="K26">
            <v>79.52</v>
          </cell>
          <cell r="L26">
            <v>72.459999999999994</v>
          </cell>
          <cell r="M26">
            <v>62.5</v>
          </cell>
          <cell r="N26">
            <v>56.27</v>
          </cell>
          <cell r="O26">
            <v>49.1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93.83</v>
          </cell>
          <cell r="C27">
            <v>90.64</v>
          </cell>
          <cell r="D27">
            <v>91.1</v>
          </cell>
          <cell r="E27">
            <v>88.24</v>
          </cell>
          <cell r="F27">
            <v>91.69</v>
          </cell>
          <cell r="G27">
            <v>90.84</v>
          </cell>
          <cell r="H27">
            <v>86.11</v>
          </cell>
          <cell r="I27">
            <v>85.9</v>
          </cell>
          <cell r="J27">
            <v>82.93</v>
          </cell>
          <cell r="K27">
            <v>91.9</v>
          </cell>
          <cell r="L27">
            <v>85.13</v>
          </cell>
          <cell r="M27">
            <v>77.7</v>
          </cell>
          <cell r="N27">
            <v>65.25</v>
          </cell>
          <cell r="O27">
            <v>54.36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125.36</v>
          </cell>
          <cell r="C28">
            <v>122.2</v>
          </cell>
          <cell r="D28">
            <v>120.83</v>
          </cell>
          <cell r="E28">
            <v>116.11</v>
          </cell>
          <cell r="F28">
            <v>119.72</v>
          </cell>
          <cell r="G28">
            <v>121.33</v>
          </cell>
          <cell r="H28">
            <v>110.04</v>
          </cell>
          <cell r="I28">
            <v>100.02</v>
          </cell>
          <cell r="J28">
            <v>94.04</v>
          </cell>
          <cell r="K28">
            <v>95.55</v>
          </cell>
          <cell r="L28">
            <v>93.32</v>
          </cell>
          <cell r="M28">
            <v>87.2</v>
          </cell>
          <cell r="N28">
            <v>77.84</v>
          </cell>
          <cell r="O28">
            <v>66.760000000000005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117.38</v>
          </cell>
          <cell r="C29">
            <v>111.73</v>
          </cell>
          <cell r="D29">
            <v>110.23</v>
          </cell>
          <cell r="E29">
            <v>106.87</v>
          </cell>
          <cell r="F29">
            <v>103.92</v>
          </cell>
          <cell r="G29">
            <v>103.74</v>
          </cell>
          <cell r="H29">
            <v>96.22</v>
          </cell>
          <cell r="I29">
            <v>84.44</v>
          </cell>
          <cell r="J29">
            <v>80.989999999999995</v>
          </cell>
          <cell r="K29">
            <v>79.459999999999994</v>
          </cell>
          <cell r="L29">
            <v>76.53</v>
          </cell>
          <cell r="M29">
            <v>68.8</v>
          </cell>
          <cell r="N29">
            <v>63.07</v>
          </cell>
          <cell r="O29">
            <v>52.75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124.43</v>
          </cell>
          <cell r="C30">
            <v>118.38</v>
          </cell>
          <cell r="D30">
            <v>114.56</v>
          </cell>
          <cell r="E30">
            <v>111.31</v>
          </cell>
          <cell r="F30">
            <v>110.73</v>
          </cell>
          <cell r="G30">
            <v>113.79</v>
          </cell>
          <cell r="H30">
            <v>102.09</v>
          </cell>
          <cell r="I30">
            <v>90.95</v>
          </cell>
          <cell r="J30">
            <v>87.88</v>
          </cell>
          <cell r="K30">
            <v>93.24</v>
          </cell>
          <cell r="L30">
            <v>93.88</v>
          </cell>
          <cell r="M30">
            <v>94.6</v>
          </cell>
          <cell r="N30">
            <v>82.32</v>
          </cell>
          <cell r="O30">
            <v>71.42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125.93</v>
          </cell>
          <cell r="C31">
            <v>122.38</v>
          </cell>
          <cell r="D31">
            <v>119.46</v>
          </cell>
          <cell r="E31">
            <v>116.51</v>
          </cell>
          <cell r="F31">
            <v>119.24</v>
          </cell>
          <cell r="G31">
            <v>128.04</v>
          </cell>
          <cell r="H31">
            <v>116.16</v>
          </cell>
          <cell r="I31">
            <v>106.15</v>
          </cell>
          <cell r="J31">
            <v>95.32</v>
          </cell>
          <cell r="K31">
            <v>104.04</v>
          </cell>
          <cell r="L31">
            <v>95.87</v>
          </cell>
          <cell r="M31">
            <v>92.5</v>
          </cell>
          <cell r="N31">
            <v>82.22</v>
          </cell>
          <cell r="O31">
            <v>69.97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115.91</v>
          </cell>
          <cell r="C32">
            <v>111.04</v>
          </cell>
          <cell r="D32">
            <v>114.54</v>
          </cell>
          <cell r="E32">
            <v>110.11</v>
          </cell>
          <cell r="F32">
            <v>108.79</v>
          </cell>
          <cell r="G32">
            <v>108.73</v>
          </cell>
          <cell r="H32">
            <v>92.13</v>
          </cell>
          <cell r="I32">
            <v>88.91</v>
          </cell>
          <cell r="J32">
            <v>85.96</v>
          </cell>
          <cell r="K32">
            <v>90.38</v>
          </cell>
          <cell r="L32">
            <v>94.24</v>
          </cell>
          <cell r="M32">
            <v>91</v>
          </cell>
          <cell r="N32">
            <v>76.47</v>
          </cell>
          <cell r="O32">
            <v>62.99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_jt_estimates_final"/>
    </sheetNames>
    <sheetDataSet>
      <sheetData sheetId="0">
        <row r="1">
          <cell r="D1" t="str">
            <v>mu_jt</v>
          </cell>
        </row>
        <row r="2">
          <cell r="C2" t="str">
            <v>北京市2010</v>
          </cell>
          <cell r="D2">
            <v>6.7327119000000005E-2</v>
          </cell>
        </row>
        <row r="3">
          <cell r="C3" t="str">
            <v>北京市2011</v>
          </cell>
          <cell r="D3">
            <v>1.2645072E-2</v>
          </cell>
        </row>
        <row r="4">
          <cell r="C4" t="str">
            <v>北京市2012</v>
          </cell>
          <cell r="D4">
            <v>-0.29482362000000001</v>
          </cell>
        </row>
        <row r="5">
          <cell r="C5" t="str">
            <v>北京市2013</v>
          </cell>
          <cell r="D5">
            <v>-0.20380190000000001</v>
          </cell>
        </row>
        <row r="6">
          <cell r="C6" t="str">
            <v>北京市2014</v>
          </cell>
          <cell r="D6">
            <v>-9.8557241000000004E-2</v>
          </cell>
        </row>
        <row r="7">
          <cell r="C7" t="str">
            <v>北京市2015</v>
          </cell>
          <cell r="D7">
            <v>0.16792821999999999</v>
          </cell>
        </row>
        <row r="8">
          <cell r="C8" t="str">
            <v>北京市2016</v>
          </cell>
          <cell r="D8">
            <v>0.32714492000000001</v>
          </cell>
        </row>
        <row r="9">
          <cell r="C9" t="str">
            <v>北京市2017</v>
          </cell>
          <cell r="D9">
            <v>0.51929234999999996</v>
          </cell>
        </row>
        <row r="10">
          <cell r="C10" t="str">
            <v>北京市2018</v>
          </cell>
          <cell r="D10">
            <v>0.66195881000000001</v>
          </cell>
        </row>
        <row r="11">
          <cell r="C11" t="str">
            <v>天津市2010</v>
          </cell>
          <cell r="D11">
            <v>-0.78544521</v>
          </cell>
        </row>
        <row r="12">
          <cell r="C12" t="str">
            <v>天津市2011</v>
          </cell>
          <cell r="D12">
            <v>-0.78544521</v>
          </cell>
        </row>
        <row r="13">
          <cell r="C13" t="str">
            <v>天津市2012</v>
          </cell>
          <cell r="D13">
            <v>-0.78544521</v>
          </cell>
        </row>
        <row r="14">
          <cell r="C14" t="str">
            <v>天津市2013</v>
          </cell>
          <cell r="D14">
            <v>-0.49911742999999997</v>
          </cell>
        </row>
        <row r="15">
          <cell r="C15" t="str">
            <v>天津市2014</v>
          </cell>
          <cell r="D15">
            <v>-0.37022376000000001</v>
          </cell>
        </row>
        <row r="16">
          <cell r="C16" t="str">
            <v>天津市2015</v>
          </cell>
          <cell r="D16">
            <v>-0.17746804999999999</v>
          </cell>
        </row>
        <row r="17">
          <cell r="C17" t="str">
            <v>天津市2016</v>
          </cell>
          <cell r="D17">
            <v>1.9461112E-3</v>
          </cell>
        </row>
        <row r="18">
          <cell r="C18" t="str">
            <v>天津市2017</v>
          </cell>
          <cell r="D18">
            <v>0.20714457</v>
          </cell>
        </row>
        <row r="19">
          <cell r="C19" t="str">
            <v>天津市2018</v>
          </cell>
          <cell r="D19">
            <v>0.37103117000000002</v>
          </cell>
        </row>
        <row r="20">
          <cell r="C20" t="str">
            <v>河北省2010</v>
          </cell>
          <cell r="D20">
            <v>-1.5746164</v>
          </cell>
        </row>
        <row r="21">
          <cell r="C21" t="str">
            <v>河北省2011</v>
          </cell>
          <cell r="D21">
            <v>-1.5746164</v>
          </cell>
        </row>
        <row r="22">
          <cell r="C22" t="str">
            <v>河北省2012</v>
          </cell>
          <cell r="D22">
            <v>-0.55951476</v>
          </cell>
        </row>
        <row r="23">
          <cell r="C23" t="str">
            <v>河北省2013</v>
          </cell>
          <cell r="D23">
            <v>-0.50066549000000005</v>
          </cell>
        </row>
        <row r="24">
          <cell r="C24" t="str">
            <v>河北省2014</v>
          </cell>
          <cell r="D24">
            <v>-0.40481222</v>
          </cell>
        </row>
        <row r="25">
          <cell r="C25" t="str">
            <v>河北省2015</v>
          </cell>
          <cell r="D25">
            <v>-0.15964876</v>
          </cell>
        </row>
        <row r="26">
          <cell r="C26" t="str">
            <v>河北省2016</v>
          </cell>
          <cell r="D26">
            <v>5.0573637999999999E-3</v>
          </cell>
        </row>
        <row r="27">
          <cell r="C27" t="str">
            <v>河北省2017</v>
          </cell>
          <cell r="D27">
            <v>0.20361124</v>
          </cell>
        </row>
        <row r="28">
          <cell r="C28" t="str">
            <v>河北省2018</v>
          </cell>
          <cell r="D28">
            <v>0.36010700000000001</v>
          </cell>
        </row>
        <row r="29">
          <cell r="C29" t="str">
            <v>山西省2010</v>
          </cell>
          <cell r="D29">
            <v>-0.87046378999999996</v>
          </cell>
        </row>
        <row r="30">
          <cell r="C30" t="str">
            <v>山西省2011</v>
          </cell>
          <cell r="D30">
            <v>-0.87046378999999996</v>
          </cell>
        </row>
        <row r="31">
          <cell r="C31" t="str">
            <v>山西省2012</v>
          </cell>
          <cell r="D31">
            <v>-0.87046378999999996</v>
          </cell>
        </row>
        <row r="32">
          <cell r="C32" t="str">
            <v>山西省2013</v>
          </cell>
          <cell r="D32">
            <v>-0.26690403000000001</v>
          </cell>
        </row>
        <row r="33">
          <cell r="C33" t="str">
            <v>山西省2014</v>
          </cell>
          <cell r="D33">
            <v>-0.19695686000000001</v>
          </cell>
        </row>
        <row r="34">
          <cell r="C34" t="str">
            <v>山西省2015</v>
          </cell>
          <cell r="D34">
            <v>-6.5882399999999994E-2</v>
          </cell>
        </row>
        <row r="35">
          <cell r="C35" t="str">
            <v>山西省2016</v>
          </cell>
          <cell r="D35">
            <v>-4.5218315000000002E-2</v>
          </cell>
        </row>
        <row r="36">
          <cell r="C36" t="str">
            <v>山西省2017</v>
          </cell>
          <cell r="D36">
            <v>0.12765877</v>
          </cell>
        </row>
        <row r="37">
          <cell r="C37" t="str">
            <v>山西省2018</v>
          </cell>
          <cell r="D37">
            <v>0.20357170999999999</v>
          </cell>
        </row>
        <row r="38">
          <cell r="C38" t="str">
            <v>内蒙古自治区2010</v>
          </cell>
          <cell r="D38">
            <v>0.69166404000000004</v>
          </cell>
        </row>
        <row r="39">
          <cell r="C39" t="str">
            <v>内蒙古自治区2011</v>
          </cell>
          <cell r="D39">
            <v>0.64818346999999998</v>
          </cell>
        </row>
        <row r="40">
          <cell r="C40" t="str">
            <v>内蒙古自治区2012</v>
          </cell>
          <cell r="D40">
            <v>-1.856098E-3</v>
          </cell>
        </row>
        <row r="41">
          <cell r="C41" t="str">
            <v>内蒙古自治区2013</v>
          </cell>
          <cell r="D41">
            <v>-0.20831461000000001</v>
          </cell>
        </row>
        <row r="42">
          <cell r="C42" t="str">
            <v>内蒙古自治区2014</v>
          </cell>
          <cell r="D42">
            <v>0.32006373999999999</v>
          </cell>
        </row>
        <row r="43">
          <cell r="C43" t="str">
            <v>内蒙古自治区2015</v>
          </cell>
          <cell r="D43">
            <v>0.38694741999999999</v>
          </cell>
        </row>
        <row r="44">
          <cell r="C44" t="str">
            <v>内蒙古自治区2016</v>
          </cell>
          <cell r="D44">
            <v>0.46405660999999998</v>
          </cell>
        </row>
        <row r="45">
          <cell r="C45" t="str">
            <v>内蒙古自治区2017</v>
          </cell>
          <cell r="D45">
            <v>0.49454262999999998</v>
          </cell>
        </row>
        <row r="46">
          <cell r="C46" t="str">
            <v>内蒙古自治区2018</v>
          </cell>
          <cell r="D46">
            <v>0.60325490999999998</v>
          </cell>
        </row>
        <row r="47">
          <cell r="C47" t="str">
            <v>辽宁省2010</v>
          </cell>
          <cell r="D47">
            <v>-2.0309186000000001</v>
          </cell>
        </row>
        <row r="48">
          <cell r="C48" t="str">
            <v>辽宁省2011</v>
          </cell>
          <cell r="D48">
            <v>-2.0309186000000001</v>
          </cell>
        </row>
        <row r="49">
          <cell r="C49" t="str">
            <v>辽宁省2012</v>
          </cell>
          <cell r="D49">
            <v>-2.0309186000000001</v>
          </cell>
        </row>
        <row r="50">
          <cell r="C50" t="str">
            <v>辽宁省2013</v>
          </cell>
          <cell r="D50">
            <v>-1.8537716</v>
          </cell>
        </row>
        <row r="51">
          <cell r="C51" t="str">
            <v>辽宁省2014</v>
          </cell>
          <cell r="D51">
            <v>-1.8843775</v>
          </cell>
        </row>
        <row r="52">
          <cell r="C52" t="str">
            <v>辽宁省2015</v>
          </cell>
          <cell r="D52">
            <v>-1.6244987</v>
          </cell>
        </row>
        <row r="53">
          <cell r="C53" t="str">
            <v>辽宁省2016</v>
          </cell>
          <cell r="D53">
            <v>-1.4442267</v>
          </cell>
        </row>
        <row r="54">
          <cell r="C54" t="str">
            <v>辽宁省2017</v>
          </cell>
          <cell r="D54">
            <v>-1.2629105</v>
          </cell>
        </row>
        <row r="55">
          <cell r="C55" t="str">
            <v>辽宁省2018</v>
          </cell>
          <cell r="D55">
            <v>-1.2143756999999999</v>
          </cell>
        </row>
        <row r="56">
          <cell r="C56" t="str">
            <v>吉林省2010</v>
          </cell>
          <cell r="D56">
            <v>-0.47540325</v>
          </cell>
        </row>
        <row r="57">
          <cell r="C57" t="str">
            <v>吉林省2011</v>
          </cell>
          <cell r="D57">
            <v>-0.33692211</v>
          </cell>
        </row>
        <row r="58">
          <cell r="C58" t="str">
            <v>吉林省2012</v>
          </cell>
          <cell r="D58">
            <v>-0.75912857</v>
          </cell>
        </row>
        <row r="59">
          <cell r="C59" t="str">
            <v>吉林省2013</v>
          </cell>
          <cell r="D59">
            <v>-0.44348674999999999</v>
          </cell>
        </row>
        <row r="60">
          <cell r="C60" t="str">
            <v>吉林省2014</v>
          </cell>
          <cell r="D60">
            <v>-0.23929363000000001</v>
          </cell>
        </row>
        <row r="61">
          <cell r="C61" t="str">
            <v>吉林省2015</v>
          </cell>
          <cell r="D61">
            <v>-5.3613833999999999E-2</v>
          </cell>
        </row>
        <row r="62">
          <cell r="C62" t="str">
            <v>吉林省2016</v>
          </cell>
          <cell r="D62">
            <v>4.9264285999999997E-2</v>
          </cell>
        </row>
        <row r="63">
          <cell r="C63" t="str">
            <v>吉林省2017</v>
          </cell>
          <cell r="D63">
            <v>0.21187849</v>
          </cell>
        </row>
        <row r="64">
          <cell r="C64" t="str">
            <v>吉林省2018</v>
          </cell>
          <cell r="D64">
            <v>0.32014157999999998</v>
          </cell>
        </row>
        <row r="65">
          <cell r="C65" t="str">
            <v>黑龙江省2010</v>
          </cell>
          <cell r="D65">
            <v>-0.54278338000000004</v>
          </cell>
        </row>
        <row r="66">
          <cell r="C66" t="str">
            <v>黑龙江省2011</v>
          </cell>
          <cell r="D66">
            <v>-0.54278338000000004</v>
          </cell>
        </row>
        <row r="67">
          <cell r="C67" t="str">
            <v>黑龙江省2012</v>
          </cell>
          <cell r="D67">
            <v>-0.54278338000000004</v>
          </cell>
        </row>
        <row r="68">
          <cell r="C68" t="str">
            <v>黑龙江省2013</v>
          </cell>
          <cell r="D68">
            <v>-0.47410830999999998</v>
          </cell>
        </row>
        <row r="69">
          <cell r="C69" t="str">
            <v>黑龙江省2014</v>
          </cell>
          <cell r="D69">
            <v>-0.61627609000000005</v>
          </cell>
        </row>
        <row r="70">
          <cell r="C70" t="str">
            <v>黑龙江省2015</v>
          </cell>
          <cell r="D70">
            <v>-0.30576988999999999</v>
          </cell>
        </row>
        <row r="71">
          <cell r="C71" t="str">
            <v>黑龙江省2016</v>
          </cell>
          <cell r="D71">
            <v>3.7114623999999999E-2</v>
          </cell>
        </row>
        <row r="72">
          <cell r="C72" t="str">
            <v>黑龙江省2017</v>
          </cell>
          <cell r="D72">
            <v>0.19696736000000001</v>
          </cell>
        </row>
        <row r="73">
          <cell r="C73" t="str">
            <v>黑龙江省2018</v>
          </cell>
          <cell r="D73">
            <v>0.27512950000000003</v>
          </cell>
        </row>
        <row r="74">
          <cell r="C74" t="str">
            <v>上海市2010</v>
          </cell>
          <cell r="D74">
            <v>-0.109717</v>
          </cell>
        </row>
        <row r="75">
          <cell r="C75" t="str">
            <v>上海市2011</v>
          </cell>
          <cell r="D75">
            <v>-0.109717</v>
          </cell>
        </row>
        <row r="76">
          <cell r="C76" t="str">
            <v>上海市2012</v>
          </cell>
          <cell r="D76">
            <v>8.3704880000000006E-3</v>
          </cell>
        </row>
        <row r="77">
          <cell r="C77" t="str">
            <v>上海市2013</v>
          </cell>
          <cell r="D77">
            <v>0.28660721</v>
          </cell>
        </row>
        <row r="78">
          <cell r="C78" t="str">
            <v>上海市2014</v>
          </cell>
          <cell r="D78">
            <v>0.38449654</v>
          </cell>
        </row>
        <row r="79">
          <cell r="C79" t="str">
            <v>上海市2015</v>
          </cell>
          <cell r="D79">
            <v>0.56594831000000001</v>
          </cell>
        </row>
        <row r="80">
          <cell r="C80" t="str">
            <v>上海市2016</v>
          </cell>
          <cell r="D80">
            <v>0.73424953000000004</v>
          </cell>
        </row>
        <row r="81">
          <cell r="C81" t="str">
            <v>上海市2017</v>
          </cell>
          <cell r="D81">
            <v>0.85701894999999995</v>
          </cell>
        </row>
        <row r="82">
          <cell r="C82" t="str">
            <v>上海市2018</v>
          </cell>
          <cell r="D82">
            <v>0.97515868999999999</v>
          </cell>
        </row>
        <row r="83">
          <cell r="C83" t="str">
            <v>江苏省2010</v>
          </cell>
          <cell r="D83">
            <v>-0.59511513000000005</v>
          </cell>
        </row>
        <row r="84">
          <cell r="C84" t="str">
            <v>江苏省2011</v>
          </cell>
          <cell r="D84">
            <v>-0.19810332</v>
          </cell>
        </row>
        <row r="85">
          <cell r="C85" t="str">
            <v>江苏省2012</v>
          </cell>
          <cell r="D85">
            <v>-0.61611384000000002</v>
          </cell>
        </row>
        <row r="86">
          <cell r="C86" t="str">
            <v>江苏省2013</v>
          </cell>
          <cell r="D86">
            <v>-0.38354692000000001</v>
          </cell>
        </row>
        <row r="87">
          <cell r="C87" t="str">
            <v>江苏省2014</v>
          </cell>
          <cell r="D87">
            <v>-0.35576500999999999</v>
          </cell>
        </row>
        <row r="88">
          <cell r="C88" t="str">
            <v>江苏省2015</v>
          </cell>
          <cell r="D88">
            <v>-0.18202214999999999</v>
          </cell>
        </row>
        <row r="89">
          <cell r="C89" t="str">
            <v>江苏省2016</v>
          </cell>
          <cell r="D89">
            <v>-3.9066333000000002E-2</v>
          </cell>
        </row>
        <row r="90">
          <cell r="C90" t="str">
            <v>江苏省2017</v>
          </cell>
          <cell r="D90">
            <v>0.19762830000000001</v>
          </cell>
        </row>
        <row r="91">
          <cell r="C91" t="str">
            <v>江苏省2018</v>
          </cell>
          <cell r="D91">
            <v>0.35031757000000002</v>
          </cell>
        </row>
        <row r="92">
          <cell r="C92" t="str">
            <v>浙江省2010</v>
          </cell>
          <cell r="D92">
            <v>-0.39244469999999998</v>
          </cell>
        </row>
        <row r="93">
          <cell r="C93" t="str">
            <v>浙江省2011</v>
          </cell>
          <cell r="D93">
            <v>-0.36786547000000003</v>
          </cell>
        </row>
        <row r="94">
          <cell r="C94" t="str">
            <v>浙江省2012</v>
          </cell>
          <cell r="D94">
            <v>-0.69555533000000003</v>
          </cell>
        </row>
        <row r="95">
          <cell r="C95" t="str">
            <v>浙江省2013</v>
          </cell>
          <cell r="D95">
            <v>-0.3320497</v>
          </cell>
        </row>
        <row r="96">
          <cell r="C96" t="str">
            <v>浙江省2014</v>
          </cell>
          <cell r="D96">
            <v>-0.13539383999999999</v>
          </cell>
        </row>
        <row r="97">
          <cell r="C97" t="str">
            <v>浙江省2015</v>
          </cell>
          <cell r="D97">
            <v>-3.949507E-2</v>
          </cell>
        </row>
        <row r="98">
          <cell r="C98" t="str">
            <v>浙江省2016</v>
          </cell>
          <cell r="D98">
            <v>-2.8408964E-3</v>
          </cell>
        </row>
        <row r="99">
          <cell r="C99" t="str">
            <v>浙江省2017</v>
          </cell>
          <cell r="D99">
            <v>0.19463090999999999</v>
          </cell>
        </row>
        <row r="100">
          <cell r="C100" t="str">
            <v>浙江省2018</v>
          </cell>
          <cell r="D100">
            <v>0.32500556000000003</v>
          </cell>
        </row>
        <row r="101">
          <cell r="C101" t="str">
            <v>安徽省2010</v>
          </cell>
          <cell r="D101">
            <v>-0.51943642000000001</v>
          </cell>
        </row>
        <row r="102">
          <cell r="C102" t="str">
            <v>安徽省2011</v>
          </cell>
          <cell r="D102">
            <v>-0.51943642000000001</v>
          </cell>
        </row>
        <row r="103">
          <cell r="C103" t="str">
            <v>安徽省2012</v>
          </cell>
          <cell r="D103">
            <v>-0.51943642000000001</v>
          </cell>
        </row>
        <row r="104">
          <cell r="C104" t="str">
            <v>安徽省2013</v>
          </cell>
          <cell r="D104">
            <v>-0.28458861000000002</v>
          </cell>
        </row>
        <row r="105">
          <cell r="C105" t="str">
            <v>安徽省2014</v>
          </cell>
          <cell r="D105">
            <v>-0.10579230000000001</v>
          </cell>
        </row>
        <row r="106">
          <cell r="C106" t="str">
            <v>安徽省2015</v>
          </cell>
          <cell r="D106">
            <v>-4.2048525000000003E-2</v>
          </cell>
        </row>
        <row r="107">
          <cell r="C107" t="str">
            <v>安徽省2016</v>
          </cell>
          <cell r="D107">
            <v>2.5498526000000001E-2</v>
          </cell>
        </row>
        <row r="108">
          <cell r="C108" t="str">
            <v>安徽省2017</v>
          </cell>
          <cell r="D108">
            <v>0.29627624000000002</v>
          </cell>
        </row>
        <row r="109">
          <cell r="C109" t="str">
            <v>安徽省2018</v>
          </cell>
          <cell r="D109">
            <v>0.50021218999999995</v>
          </cell>
        </row>
        <row r="110">
          <cell r="C110" t="str">
            <v>福建省2010</v>
          </cell>
          <cell r="D110">
            <v>-0.89883630999999997</v>
          </cell>
        </row>
        <row r="111">
          <cell r="C111" t="str">
            <v>福建省2011</v>
          </cell>
          <cell r="D111">
            <v>-1.5812828999999999</v>
          </cell>
        </row>
        <row r="112">
          <cell r="C112" t="str">
            <v>福建省2012</v>
          </cell>
          <cell r="D112">
            <v>-0.88197649</v>
          </cell>
        </row>
        <row r="113">
          <cell r="C113" t="str">
            <v>福建省2013</v>
          </cell>
          <cell r="D113">
            <v>-0.74696410000000002</v>
          </cell>
        </row>
        <row r="114">
          <cell r="C114" t="str">
            <v>福建省2014</v>
          </cell>
          <cell r="D114">
            <v>-0.71199018000000003</v>
          </cell>
        </row>
        <row r="115">
          <cell r="C115" t="str">
            <v>福建省2015</v>
          </cell>
          <cell r="D115">
            <v>-0.55708528000000002</v>
          </cell>
        </row>
        <row r="116">
          <cell r="C116" t="str">
            <v>福建省2016</v>
          </cell>
          <cell r="D116">
            <v>-0.42226564999999999</v>
          </cell>
        </row>
        <row r="117">
          <cell r="C117" t="str">
            <v>福建省2017</v>
          </cell>
          <cell r="D117">
            <v>-0.22643722999999999</v>
          </cell>
        </row>
        <row r="118">
          <cell r="C118" t="str">
            <v>福建省2018</v>
          </cell>
          <cell r="D118">
            <v>-0.1004005</v>
          </cell>
        </row>
        <row r="119">
          <cell r="C119" t="str">
            <v>江西省2010</v>
          </cell>
          <cell r="D119">
            <v>-0.72913706</v>
          </cell>
        </row>
        <row r="120">
          <cell r="C120" t="str">
            <v>江西省2011</v>
          </cell>
          <cell r="D120">
            <v>-0.65303749</v>
          </cell>
        </row>
        <row r="121">
          <cell r="C121" t="str">
            <v>江西省2012</v>
          </cell>
          <cell r="D121">
            <v>-0.82206351</v>
          </cell>
        </row>
        <row r="122">
          <cell r="C122" t="str">
            <v>江西省2013</v>
          </cell>
          <cell r="D122">
            <v>-0.51774036999999995</v>
          </cell>
        </row>
        <row r="123">
          <cell r="C123" t="str">
            <v>江西省2014</v>
          </cell>
          <cell r="D123">
            <v>-0.19213031</v>
          </cell>
        </row>
        <row r="124">
          <cell r="C124" t="str">
            <v>江西省2015</v>
          </cell>
          <cell r="D124">
            <v>-0.11375681</v>
          </cell>
        </row>
        <row r="125">
          <cell r="C125" t="str">
            <v>江西省2016</v>
          </cell>
          <cell r="D125">
            <v>-1.5920331999999999E-2</v>
          </cell>
        </row>
        <row r="126">
          <cell r="C126" t="str">
            <v>江西省2017</v>
          </cell>
          <cell r="D126">
            <v>0.16765389</v>
          </cell>
        </row>
        <row r="127">
          <cell r="C127" t="str">
            <v>江西省2018</v>
          </cell>
          <cell r="D127">
            <v>0.25572466999999999</v>
          </cell>
        </row>
        <row r="128">
          <cell r="C128" t="str">
            <v>山东省2010</v>
          </cell>
          <cell r="D128">
            <v>-1.6609718</v>
          </cell>
        </row>
        <row r="129">
          <cell r="C129" t="str">
            <v>山东省2011</v>
          </cell>
          <cell r="D129">
            <v>-1.2127657999999999</v>
          </cell>
        </row>
        <row r="130">
          <cell r="C130" t="str">
            <v>山东省2012</v>
          </cell>
          <cell r="D130">
            <v>-0.55415857000000002</v>
          </cell>
        </row>
        <row r="131">
          <cell r="C131" t="str">
            <v>山东省2013</v>
          </cell>
          <cell r="D131">
            <v>-0.42874694000000002</v>
          </cell>
        </row>
        <row r="132">
          <cell r="C132" t="str">
            <v>山东省2014</v>
          </cell>
          <cell r="D132">
            <v>-0.44374882999999998</v>
          </cell>
        </row>
        <row r="133">
          <cell r="C133" t="str">
            <v>山东省2015</v>
          </cell>
          <cell r="D133">
            <v>-0.24977961000000001</v>
          </cell>
        </row>
        <row r="134">
          <cell r="C134" t="str">
            <v>山东省2016</v>
          </cell>
          <cell r="D134">
            <v>-0.15064063999999999</v>
          </cell>
        </row>
        <row r="135">
          <cell r="C135" t="str">
            <v>山东省2017</v>
          </cell>
          <cell r="D135">
            <v>7.8816920999999998E-2</v>
          </cell>
        </row>
        <row r="136">
          <cell r="C136" t="str">
            <v>山东省2018</v>
          </cell>
          <cell r="D136">
            <v>0.22350134999999999</v>
          </cell>
        </row>
        <row r="137">
          <cell r="C137" t="str">
            <v>河南省2010</v>
          </cell>
          <cell r="D137">
            <v>-0.97233062999999997</v>
          </cell>
        </row>
        <row r="138">
          <cell r="C138" t="str">
            <v>河南省2011</v>
          </cell>
          <cell r="D138">
            <v>-0.97233062999999997</v>
          </cell>
        </row>
        <row r="139">
          <cell r="C139" t="str">
            <v>河南省2012</v>
          </cell>
          <cell r="D139">
            <v>-0.97233062999999997</v>
          </cell>
        </row>
        <row r="140">
          <cell r="C140" t="str">
            <v>河南省2013</v>
          </cell>
          <cell r="D140">
            <v>-0.88656126999999996</v>
          </cell>
        </row>
        <row r="141">
          <cell r="C141" t="str">
            <v>河南省2014</v>
          </cell>
          <cell r="D141">
            <v>-0.74612480000000003</v>
          </cell>
        </row>
        <row r="142">
          <cell r="C142" t="str">
            <v>河南省2015</v>
          </cell>
          <cell r="D142">
            <v>-0.68889027999999997</v>
          </cell>
        </row>
        <row r="143">
          <cell r="C143" t="str">
            <v>河南省2016</v>
          </cell>
          <cell r="D143">
            <v>-0.62336409000000004</v>
          </cell>
        </row>
        <row r="144">
          <cell r="C144" t="str">
            <v>河南省2017</v>
          </cell>
          <cell r="D144">
            <v>-0.47481266</v>
          </cell>
        </row>
        <row r="145">
          <cell r="C145" t="str">
            <v>河南省2018</v>
          </cell>
          <cell r="D145">
            <v>-0.31675655000000003</v>
          </cell>
        </row>
        <row r="146">
          <cell r="C146" t="str">
            <v>湖北省2010</v>
          </cell>
          <cell r="D146">
            <v>-0.47838586999999999</v>
          </cell>
        </row>
        <row r="147">
          <cell r="C147" t="str">
            <v>湖北省2011</v>
          </cell>
          <cell r="D147">
            <v>-1.2549075000000001</v>
          </cell>
        </row>
        <row r="148">
          <cell r="C148" t="str">
            <v>湖北省2012</v>
          </cell>
          <cell r="D148">
            <v>-0.77327113999999997</v>
          </cell>
        </row>
        <row r="149">
          <cell r="C149" t="str">
            <v>湖北省2013</v>
          </cell>
          <cell r="D149">
            <v>-0.542041</v>
          </cell>
        </row>
        <row r="150">
          <cell r="C150" t="str">
            <v>湖北省2014</v>
          </cell>
          <cell r="D150">
            <v>-0.40711942000000001</v>
          </cell>
        </row>
        <row r="151">
          <cell r="C151" t="str">
            <v>湖北省2015</v>
          </cell>
          <cell r="D151">
            <v>-0.21363598</v>
          </cell>
        </row>
        <row r="152">
          <cell r="C152" t="str">
            <v>湖北省2016</v>
          </cell>
          <cell r="D152">
            <v>-5.4060634000000003E-2</v>
          </cell>
        </row>
        <row r="153">
          <cell r="C153" t="str">
            <v>湖北省2017</v>
          </cell>
          <cell r="D153">
            <v>7.8730418999999996E-2</v>
          </cell>
        </row>
        <row r="154">
          <cell r="C154" t="str">
            <v>湖北省2018</v>
          </cell>
          <cell r="D154">
            <v>0.20066424999999999</v>
          </cell>
        </row>
        <row r="155">
          <cell r="C155" t="str">
            <v>湖南省2010</v>
          </cell>
          <cell r="D155">
            <v>-0.33167007999999998</v>
          </cell>
        </row>
        <row r="156">
          <cell r="C156" t="str">
            <v>湖南省2011</v>
          </cell>
          <cell r="D156">
            <v>-0.33167007999999998</v>
          </cell>
        </row>
        <row r="157">
          <cell r="C157" t="str">
            <v>湖南省2012</v>
          </cell>
          <cell r="D157">
            <v>-0.54925460000000004</v>
          </cell>
        </row>
        <row r="158">
          <cell r="C158" t="str">
            <v>湖南省2013</v>
          </cell>
          <cell r="D158">
            <v>-0.61343305999999997</v>
          </cell>
        </row>
        <row r="159">
          <cell r="C159" t="str">
            <v>湖南省2014</v>
          </cell>
          <cell r="D159">
            <v>-0.24235072999999999</v>
          </cell>
        </row>
        <row r="160">
          <cell r="C160" t="str">
            <v>湖南省2015</v>
          </cell>
          <cell r="D160">
            <v>-1.3252669E-2</v>
          </cell>
        </row>
        <row r="161">
          <cell r="C161" t="str">
            <v>湖南省2016</v>
          </cell>
          <cell r="D161">
            <v>4.3835539E-2</v>
          </cell>
        </row>
        <row r="162">
          <cell r="C162" t="str">
            <v>湖南省2017</v>
          </cell>
          <cell r="D162">
            <v>0.28405184</v>
          </cell>
        </row>
        <row r="163">
          <cell r="C163" t="str">
            <v>湖南省2018</v>
          </cell>
          <cell r="D163">
            <v>0.41642024999999999</v>
          </cell>
        </row>
        <row r="164">
          <cell r="C164" t="str">
            <v>广东省2010</v>
          </cell>
          <cell r="D164">
            <v>0.38051051000000002</v>
          </cell>
        </row>
        <row r="165">
          <cell r="C165" t="str">
            <v>广东省2011</v>
          </cell>
          <cell r="D165">
            <v>0.23285375999999999</v>
          </cell>
        </row>
        <row r="166">
          <cell r="C166" t="str">
            <v>广东省2012</v>
          </cell>
          <cell r="D166">
            <v>5.1466553999999998E-2</v>
          </cell>
        </row>
        <row r="167">
          <cell r="C167" t="str">
            <v>广东省2013</v>
          </cell>
          <cell r="D167">
            <v>0.23536678</v>
          </cell>
        </row>
        <row r="168">
          <cell r="C168" t="str">
            <v>广东省2014</v>
          </cell>
          <cell r="D168">
            <v>0.43719119000000001</v>
          </cell>
        </row>
        <row r="169">
          <cell r="C169" t="str">
            <v>广东省2015</v>
          </cell>
          <cell r="D169">
            <v>0.56295698999999999</v>
          </cell>
        </row>
        <row r="170">
          <cell r="C170" t="str">
            <v>广东省2016</v>
          </cell>
          <cell r="D170">
            <v>0.69201093999999996</v>
          </cell>
        </row>
        <row r="171">
          <cell r="C171" t="str">
            <v>广东省2017</v>
          </cell>
          <cell r="D171">
            <v>0.92085832000000001</v>
          </cell>
        </row>
        <row r="172">
          <cell r="C172" t="str">
            <v>广东省2018</v>
          </cell>
          <cell r="D172">
            <v>1.0916619999999999</v>
          </cell>
        </row>
        <row r="173">
          <cell r="C173" t="str">
            <v>广西壮族自治区2010</v>
          </cell>
          <cell r="D173">
            <v>-0.68113725999999997</v>
          </cell>
        </row>
        <row r="174">
          <cell r="C174" t="str">
            <v>广西壮族自治区2011</v>
          </cell>
          <cell r="D174">
            <v>-0.98462218000000001</v>
          </cell>
        </row>
        <row r="175">
          <cell r="C175" t="str">
            <v>广西壮族自治区2012</v>
          </cell>
          <cell r="D175">
            <v>-1.0352702</v>
          </cell>
        </row>
        <row r="176">
          <cell r="C176" t="str">
            <v>广西壮族自治区2013</v>
          </cell>
          <cell r="D176">
            <v>-0.69794369000000001</v>
          </cell>
        </row>
        <row r="177">
          <cell r="C177" t="str">
            <v>广西壮族自治区2014</v>
          </cell>
          <cell r="D177">
            <v>-0.39092332000000002</v>
          </cell>
        </row>
        <row r="178">
          <cell r="C178" t="str">
            <v>广西壮族自治区2015</v>
          </cell>
          <cell r="D178">
            <v>-0.17521127</v>
          </cell>
        </row>
        <row r="179">
          <cell r="C179" t="str">
            <v>广西壮族自治区2016</v>
          </cell>
          <cell r="D179">
            <v>-0.18857278</v>
          </cell>
        </row>
        <row r="180">
          <cell r="C180" t="str">
            <v>广西壮族自治区2017</v>
          </cell>
          <cell r="D180">
            <v>2.6363913999999998E-3</v>
          </cell>
        </row>
        <row r="181">
          <cell r="C181" t="str">
            <v>广西壮族自治区2018</v>
          </cell>
          <cell r="D181">
            <v>7.8855515000000001E-2</v>
          </cell>
        </row>
        <row r="182">
          <cell r="C182" t="str">
            <v>重庆市2010</v>
          </cell>
          <cell r="D182">
            <v>0.50538874</v>
          </cell>
        </row>
        <row r="183">
          <cell r="C183" t="str">
            <v>重庆市2011</v>
          </cell>
          <cell r="D183">
            <v>0.42895538</v>
          </cell>
        </row>
        <row r="184">
          <cell r="C184" t="str">
            <v>重庆市2012</v>
          </cell>
          <cell r="D184">
            <v>-0.53586416999999997</v>
          </cell>
        </row>
        <row r="185">
          <cell r="C185" t="str">
            <v>重庆市2013</v>
          </cell>
          <cell r="D185">
            <v>-0.55821454999999998</v>
          </cell>
        </row>
        <row r="186">
          <cell r="C186" t="str">
            <v>重庆市2014</v>
          </cell>
          <cell r="D186">
            <v>-0.69262862000000003</v>
          </cell>
        </row>
        <row r="187">
          <cell r="C187" t="str">
            <v>重庆市2015</v>
          </cell>
          <cell r="D187">
            <v>-0.69149815999999997</v>
          </cell>
        </row>
        <row r="188">
          <cell r="C188" t="str">
            <v>重庆市2016</v>
          </cell>
          <cell r="D188">
            <v>-0.4182958</v>
          </cell>
        </row>
        <row r="189">
          <cell r="C189" t="str">
            <v>重庆市2017</v>
          </cell>
          <cell r="D189">
            <v>-0.16290384999999999</v>
          </cell>
        </row>
        <row r="190">
          <cell r="C190" t="str">
            <v>重庆市2018</v>
          </cell>
          <cell r="D190">
            <v>2.5521897000000002E-2</v>
          </cell>
        </row>
        <row r="191">
          <cell r="C191" t="str">
            <v>四川省2010</v>
          </cell>
          <cell r="D191">
            <v>-0.1716329</v>
          </cell>
        </row>
        <row r="192">
          <cell r="C192" t="str">
            <v>四川省2011</v>
          </cell>
          <cell r="D192">
            <v>-0.1716329</v>
          </cell>
        </row>
        <row r="193">
          <cell r="C193" t="str">
            <v>四川省2012</v>
          </cell>
          <cell r="D193">
            <v>-0.1716329</v>
          </cell>
        </row>
        <row r="194">
          <cell r="C194" t="str">
            <v>四川省2013</v>
          </cell>
          <cell r="D194">
            <v>0.12391046</v>
          </cell>
        </row>
        <row r="195">
          <cell r="C195" t="str">
            <v>四川省2014</v>
          </cell>
          <cell r="D195">
            <v>0.34919652000000001</v>
          </cell>
        </row>
        <row r="196">
          <cell r="C196" t="str">
            <v>四川省2015</v>
          </cell>
          <cell r="D196">
            <v>0.46052464999999998</v>
          </cell>
        </row>
        <row r="197">
          <cell r="C197" t="str">
            <v>四川省2016</v>
          </cell>
          <cell r="D197">
            <v>0.42131775999999999</v>
          </cell>
        </row>
        <row r="198">
          <cell r="C198" t="str">
            <v>四川省2017</v>
          </cell>
          <cell r="D198">
            <v>0.70575100000000002</v>
          </cell>
        </row>
        <row r="199">
          <cell r="C199" t="str">
            <v>四川省2018</v>
          </cell>
          <cell r="D199">
            <v>0.83610708</v>
          </cell>
        </row>
        <row r="200">
          <cell r="C200" t="str">
            <v>贵州省2010</v>
          </cell>
          <cell r="D200">
            <v>-0.82330424000000002</v>
          </cell>
        </row>
        <row r="201">
          <cell r="C201" t="str">
            <v>贵州省2011</v>
          </cell>
          <cell r="D201">
            <v>-0.82330424000000002</v>
          </cell>
        </row>
        <row r="202">
          <cell r="C202" t="str">
            <v>贵州省2012</v>
          </cell>
          <cell r="D202">
            <v>-0.28086302000000002</v>
          </cell>
        </row>
        <row r="203">
          <cell r="C203" t="str">
            <v>贵州省2013</v>
          </cell>
          <cell r="D203">
            <v>-0.10150068</v>
          </cell>
        </row>
        <row r="204">
          <cell r="C204" t="str">
            <v>贵州省2014</v>
          </cell>
          <cell r="D204">
            <v>0.15974363999999999</v>
          </cell>
        </row>
        <row r="205">
          <cell r="C205" t="str">
            <v>贵州省2015</v>
          </cell>
          <cell r="D205">
            <v>0.27966908000000001</v>
          </cell>
        </row>
        <row r="206">
          <cell r="C206" t="str">
            <v>贵州省2016</v>
          </cell>
          <cell r="D206">
            <v>0.39774671</v>
          </cell>
        </row>
        <row r="207">
          <cell r="C207" t="str">
            <v>贵州省2017</v>
          </cell>
          <cell r="D207">
            <v>0.64887846000000005</v>
          </cell>
        </row>
        <row r="208">
          <cell r="C208" t="str">
            <v>贵州省2018</v>
          </cell>
          <cell r="D208">
            <v>0.77710599000000002</v>
          </cell>
        </row>
        <row r="209">
          <cell r="C209" t="str">
            <v>云南省2010</v>
          </cell>
          <cell r="D209">
            <v>-0.74505012999999998</v>
          </cell>
        </row>
        <row r="210">
          <cell r="C210" t="str">
            <v>云南省2011</v>
          </cell>
          <cell r="D210">
            <v>-0.97205704000000004</v>
          </cell>
        </row>
        <row r="211">
          <cell r="C211" t="str">
            <v>云南省2012</v>
          </cell>
          <cell r="D211">
            <v>-0.79348039999999997</v>
          </cell>
        </row>
        <row r="212">
          <cell r="C212" t="str">
            <v>云南省2013</v>
          </cell>
          <cell r="D212">
            <v>-0.61396366000000002</v>
          </cell>
        </row>
        <row r="213">
          <cell r="C213" t="str">
            <v>云南省2014</v>
          </cell>
          <cell r="D213">
            <v>-0.64522862000000003</v>
          </cell>
        </row>
        <row r="214">
          <cell r="C214" t="str">
            <v>云南省2015</v>
          </cell>
          <cell r="D214">
            <v>-0.42068942999999998</v>
          </cell>
        </row>
        <row r="215">
          <cell r="C215" t="str">
            <v>云南省2016</v>
          </cell>
          <cell r="D215">
            <v>-0.34893283000000003</v>
          </cell>
        </row>
        <row r="216">
          <cell r="C216" t="str">
            <v>云南省2017</v>
          </cell>
          <cell r="D216">
            <v>-3.8525841999999998E-2</v>
          </cell>
        </row>
        <row r="217">
          <cell r="C217" t="str">
            <v>云南省2018</v>
          </cell>
          <cell r="D217">
            <v>0.1182766</v>
          </cell>
        </row>
        <row r="218">
          <cell r="C218" t="str">
            <v>陕西省2010</v>
          </cell>
          <cell r="D218">
            <v>-2.4576487999999999</v>
          </cell>
        </row>
        <row r="219">
          <cell r="C219" t="str">
            <v>陕西省2011</v>
          </cell>
          <cell r="D219">
            <v>-1.531229</v>
          </cell>
        </row>
        <row r="220">
          <cell r="C220" t="str">
            <v>陕西省2012</v>
          </cell>
          <cell r="D220">
            <v>-0.60480940000000005</v>
          </cell>
        </row>
        <row r="221">
          <cell r="C221" t="str">
            <v>陕西省2013</v>
          </cell>
          <cell r="D221">
            <v>-0.49449787000000001</v>
          </cell>
        </row>
        <row r="222">
          <cell r="C222" t="str">
            <v>陕西省2014</v>
          </cell>
          <cell r="D222">
            <v>-0.42287263000000003</v>
          </cell>
        </row>
        <row r="223">
          <cell r="C223" t="str">
            <v>陕西省2015</v>
          </cell>
          <cell r="D223">
            <v>-0.35576754999999999</v>
          </cell>
        </row>
        <row r="224">
          <cell r="C224" t="str">
            <v>陕西省2016</v>
          </cell>
          <cell r="D224">
            <v>-0.39068624000000002</v>
          </cell>
        </row>
        <row r="225">
          <cell r="C225" t="str">
            <v>陕西省2017</v>
          </cell>
          <cell r="D225">
            <v>-0.18055096000000001</v>
          </cell>
        </row>
        <row r="226">
          <cell r="C226" t="str">
            <v>陕西省2018</v>
          </cell>
          <cell r="D226">
            <v>-8.5619474000000004E-3</v>
          </cell>
        </row>
        <row r="227">
          <cell r="C227" t="str">
            <v>甘肃省2010</v>
          </cell>
          <cell r="D227">
            <v>-0.33381422999999999</v>
          </cell>
        </row>
        <row r="228">
          <cell r="C228" t="str">
            <v>甘肃省2011</v>
          </cell>
          <cell r="D228">
            <v>-0.65107208000000005</v>
          </cell>
        </row>
        <row r="229">
          <cell r="C229" t="str">
            <v>甘肃省2012</v>
          </cell>
          <cell r="D229">
            <v>-0.75027489999999997</v>
          </cell>
        </row>
        <row r="230">
          <cell r="C230" t="str">
            <v>甘肃省2013</v>
          </cell>
          <cell r="D230">
            <v>-0.73056012000000004</v>
          </cell>
        </row>
        <row r="231">
          <cell r="C231" t="str">
            <v>甘肃省2014</v>
          </cell>
          <cell r="D231">
            <v>-0.63427257999999997</v>
          </cell>
        </row>
        <row r="232">
          <cell r="C232" t="str">
            <v>甘肃省2015</v>
          </cell>
          <cell r="D232">
            <v>-0.53735018000000001</v>
          </cell>
        </row>
        <row r="233">
          <cell r="C233" t="str">
            <v>甘肃省2016</v>
          </cell>
          <cell r="D233">
            <v>-0.39563698000000003</v>
          </cell>
        </row>
        <row r="234">
          <cell r="C234" t="str">
            <v>甘肃省2017</v>
          </cell>
          <cell r="D234">
            <v>-0.15179195000000001</v>
          </cell>
        </row>
        <row r="235">
          <cell r="C235" t="str">
            <v>甘肃省2018</v>
          </cell>
          <cell r="D235">
            <v>-3.1776248999999999E-3</v>
          </cell>
        </row>
        <row r="236">
          <cell r="C236" t="str">
            <v>青海省2010</v>
          </cell>
          <cell r="D236">
            <v>-0.20006493</v>
          </cell>
        </row>
        <row r="237">
          <cell r="C237" t="str">
            <v>青海省2011</v>
          </cell>
          <cell r="D237">
            <v>-0.20006493</v>
          </cell>
        </row>
        <row r="238">
          <cell r="C238" t="str">
            <v>青海省2012</v>
          </cell>
          <cell r="D238">
            <v>-0.20006493</v>
          </cell>
        </row>
        <row r="239">
          <cell r="C239" t="str">
            <v>青海省2013</v>
          </cell>
          <cell r="D239">
            <v>-0.20006493</v>
          </cell>
        </row>
        <row r="240">
          <cell r="C240" t="str">
            <v>青海省2014</v>
          </cell>
          <cell r="D240">
            <v>-0.20006493</v>
          </cell>
        </row>
        <row r="241">
          <cell r="C241" t="str">
            <v>青海省2015</v>
          </cell>
          <cell r="D241">
            <v>-9.6875243E-2</v>
          </cell>
        </row>
        <row r="242">
          <cell r="C242" t="str">
            <v>青海省2016</v>
          </cell>
          <cell r="D242">
            <v>-0.10176288</v>
          </cell>
        </row>
        <row r="243">
          <cell r="C243" t="str">
            <v>青海省2017</v>
          </cell>
          <cell r="D243">
            <v>1.5015509E-2</v>
          </cell>
        </row>
        <row r="244">
          <cell r="C244" t="str">
            <v>青海省2018</v>
          </cell>
          <cell r="D244">
            <v>0.16098241999999999</v>
          </cell>
        </row>
        <row r="245">
          <cell r="C245" t="str">
            <v>宁夏回族自治区2010</v>
          </cell>
          <cell r="D245">
            <v>-1.4663432000000001</v>
          </cell>
        </row>
        <row r="246">
          <cell r="C246" t="str">
            <v>宁夏回族自治区2011</v>
          </cell>
          <cell r="D246">
            <v>-1.4663432000000001</v>
          </cell>
        </row>
        <row r="247">
          <cell r="C247" t="str">
            <v>宁夏回族自治区2012</v>
          </cell>
          <cell r="D247">
            <v>-1.4663432000000001</v>
          </cell>
        </row>
        <row r="248">
          <cell r="C248" t="str">
            <v>宁夏回族自治区2013</v>
          </cell>
          <cell r="D248">
            <v>-0.84964287000000005</v>
          </cell>
        </row>
        <row r="249">
          <cell r="C249" t="str">
            <v>宁夏回族自治区2014</v>
          </cell>
          <cell r="D249">
            <v>-0.65802598000000001</v>
          </cell>
        </row>
        <row r="250">
          <cell r="C250" t="str">
            <v>宁夏回族自治区2015</v>
          </cell>
          <cell r="D250">
            <v>-0.38269051999999998</v>
          </cell>
        </row>
        <row r="251">
          <cell r="C251" t="str">
            <v>宁夏回族自治区2016</v>
          </cell>
          <cell r="D251">
            <v>-0.33168860999999999</v>
          </cell>
        </row>
        <row r="252">
          <cell r="C252" t="str">
            <v>宁夏回族自治区2017</v>
          </cell>
          <cell r="D252">
            <v>-8.0082990000000007E-2</v>
          </cell>
        </row>
        <row r="253">
          <cell r="C253" t="str">
            <v>宁夏回族自治区2018</v>
          </cell>
          <cell r="D253">
            <v>4.2950939E-2</v>
          </cell>
        </row>
        <row r="254">
          <cell r="C254" t="str">
            <v>新疆维吾尔自治区2010</v>
          </cell>
          <cell r="D254">
            <v>-0.43376318000000003</v>
          </cell>
        </row>
        <row r="255">
          <cell r="C255" t="str">
            <v>新疆维吾尔自治区2011</v>
          </cell>
          <cell r="D255">
            <v>-0.64534521</v>
          </cell>
        </row>
        <row r="256">
          <cell r="C256" t="str">
            <v>新疆维吾尔自治区2012</v>
          </cell>
          <cell r="D256">
            <v>-0.97262590999999998</v>
          </cell>
        </row>
        <row r="257">
          <cell r="C257" t="str">
            <v>新疆维吾尔自治区2013</v>
          </cell>
          <cell r="D257">
            <v>-1.5855041999999999</v>
          </cell>
        </row>
        <row r="258">
          <cell r="C258" t="str">
            <v>新疆维吾尔自治区2014</v>
          </cell>
          <cell r="D258">
            <v>-1.5021074000000001</v>
          </cell>
        </row>
        <row r="259">
          <cell r="C259" t="str">
            <v>新疆维吾尔自治区2015</v>
          </cell>
          <cell r="D259">
            <v>-1.4187107000000001</v>
          </cell>
        </row>
        <row r="260">
          <cell r="C260" t="str">
            <v>新疆维吾尔自治区2016</v>
          </cell>
          <cell r="D260">
            <v>-1.4187107000000001</v>
          </cell>
        </row>
        <row r="261">
          <cell r="C261" t="str">
            <v>新疆维吾尔自治区2017</v>
          </cell>
          <cell r="D261">
            <v>-1.4187107000000001</v>
          </cell>
        </row>
        <row r="262">
          <cell r="C262" t="str">
            <v>新疆维吾尔自治区2018</v>
          </cell>
          <cell r="D262">
            <v>-1.4187107000000001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Q280"/>
  <sheetViews>
    <sheetView tabSelected="1" zoomScale="139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2" sqref="D12"/>
    </sheetView>
  </sheetViews>
  <sheetFormatPr baseColWidth="10" defaultRowHeight="15"/>
  <cols>
    <col min="2" max="2" width="17.1640625" bestFit="1" customWidth="1"/>
    <col min="4" max="4" width="21.33203125" bestFit="1" customWidth="1"/>
    <col min="6" max="6" width="10.83203125" style="11"/>
  </cols>
  <sheetData>
    <row r="1" spans="1:43" s="2" customFormat="1" ht="64">
      <c r="A1" s="2" t="s">
        <v>0</v>
      </c>
      <c r="B1" s="2" t="s">
        <v>133</v>
      </c>
      <c r="C1" s="2" t="s">
        <v>39</v>
      </c>
      <c r="D1" s="2" t="s">
        <v>123</v>
      </c>
      <c r="E1" s="2" t="s">
        <v>38</v>
      </c>
      <c r="F1" s="11" t="s">
        <v>136</v>
      </c>
      <c r="G1" s="2" t="s">
        <v>140</v>
      </c>
      <c r="H1" s="3" t="s">
        <v>63</v>
      </c>
      <c r="I1" s="20" t="s">
        <v>141</v>
      </c>
      <c r="J1" s="18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130</v>
      </c>
      <c r="P1" s="18" t="s">
        <v>131</v>
      </c>
      <c r="Q1" s="11" t="s">
        <v>64</v>
      </c>
      <c r="R1" s="11" t="s">
        <v>135</v>
      </c>
      <c r="S1" s="19" t="s">
        <v>134</v>
      </c>
      <c r="T1" s="2" t="s">
        <v>132</v>
      </c>
      <c r="U1" s="12" t="s">
        <v>67</v>
      </c>
      <c r="V1" s="13" t="s">
        <v>106</v>
      </c>
      <c r="W1" s="14" t="s">
        <v>41</v>
      </c>
      <c r="X1" s="13" t="s">
        <v>104</v>
      </c>
      <c r="Y1" s="8" t="s">
        <v>44</v>
      </c>
      <c r="Z1" s="13" t="s">
        <v>105</v>
      </c>
      <c r="AA1" s="10" t="s">
        <v>45</v>
      </c>
      <c r="AB1" s="10" t="s">
        <v>43</v>
      </c>
      <c r="AC1" s="10" t="s">
        <v>42</v>
      </c>
      <c r="AD1" s="15" t="s">
        <v>108</v>
      </c>
      <c r="AE1" s="10" t="s">
        <v>103</v>
      </c>
      <c r="AF1" s="15" t="s">
        <v>107</v>
      </c>
      <c r="AG1" s="9" t="s">
        <v>59</v>
      </c>
      <c r="AH1" s="9" t="s">
        <v>60</v>
      </c>
      <c r="AI1" s="16" t="s">
        <v>61</v>
      </c>
      <c r="AJ1" s="16" t="s">
        <v>62</v>
      </c>
      <c r="AK1" s="2" t="s">
        <v>102</v>
      </c>
      <c r="AL1" s="4" t="s">
        <v>40</v>
      </c>
      <c r="AM1" s="17" t="s">
        <v>124</v>
      </c>
      <c r="AN1" s="17" t="s">
        <v>98</v>
      </c>
      <c r="AO1" s="17" t="s">
        <v>100</v>
      </c>
      <c r="AP1" s="17" t="s">
        <v>99</v>
      </c>
      <c r="AQ1" s="17" t="s">
        <v>101</v>
      </c>
    </row>
    <row r="2" spans="1:43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s="11">
        <f>IFERROR(VLOOKUP(B2,户籍难度!A:B,2,FALSE),1)</f>
        <v>3</v>
      </c>
      <c r="G2" cm="1">
        <f t="array" ref="G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H2" cm="1">
        <f t="array" ref="H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I2" cm="1">
        <f t="array" ref="I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J2">
        <f>VLOOKUP($D2,[4]Sheet1!$C$1:$J$65536,2,FALSE)</f>
        <v>120.14424896240234</v>
      </c>
      <c r="K2">
        <f>VLOOKUP($D2,[4]Sheet1!$C$1:$J$65536,3,FALSE)</f>
        <v>14.288623809814453</v>
      </c>
      <c r="L2">
        <f>VLOOKUP($D2,[4]Sheet1!$C$1:$J$65536,4,FALSE)</f>
        <v>10161.2001953125</v>
      </c>
      <c r="M2">
        <f>VLOOKUP($D2,[4]Sheet1!$C$1:$J$65536,5,FALSE)</f>
        <v>177.4072265625</v>
      </c>
      <c r="N2">
        <f>VLOOKUP($D2,[4]Sheet1!$C$1:$J$65536,6,FALSE)</f>
        <v>28.964260101318359</v>
      </c>
      <c r="O2">
        <f>VLOOKUP($D2,[4]Sheet1!$C$1:$J$65536,7,FALSE)</f>
        <v>3.1921768188476562</v>
      </c>
      <c r="P2">
        <f>VLOOKUP($D2,[4]Sheet1!$C$1:$J$65536,8,FALSE)</f>
        <v>30.796195983886719</v>
      </c>
      <c r="Q2" cm="1">
        <f t="array" ref="Q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R2">
        <f>Q2/H2</f>
        <v>0.5763582865745176</v>
      </c>
      <c r="S2" cm="1">
        <f t="array" ref="S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121.36</v>
      </c>
      <c r="T2">
        <f>IFERROR(VLOOKUP(D2,[7]mu_jt_estimates_final!$C:$D,2,FALSE),"")</f>
        <v>6.7327119000000005E-2</v>
      </c>
      <c r="U2" t="str">
        <f>VLOOKUP(B2,方言分布!A:B,2,FALSE)</f>
        <v>北京官话</v>
      </c>
      <c r="V2" cm="1">
        <f t="array" ref="V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9411</v>
      </c>
      <c r="W2" cm="1">
        <f t="array" ref="W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9.2799999999999994</v>
      </c>
      <c r="X2" cm="1">
        <f t="array" ref="X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136</v>
      </c>
      <c r="Y2" cm="1">
        <f t="array" ref="Y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16.18</v>
      </c>
      <c r="Z2" cm="1">
        <f t="array" ref="Z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186.82</v>
      </c>
      <c r="AA2" cm="1">
        <f t="array" ref="AA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10.11</v>
      </c>
      <c r="AB2" cm="1">
        <f t="array" ref="AB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10.24</v>
      </c>
      <c r="AC2" cm="1">
        <f t="array" ref="AC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13.2</v>
      </c>
      <c r="AE2" cm="1">
        <f t="array" ref="AE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6134448</v>
      </c>
      <c r="AF2" cm="1">
        <f t="array" ref="AF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450.22</v>
      </c>
      <c r="AG2" cm="1">
        <f t="array" ref="AG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2316</v>
      </c>
      <c r="AH2" cm="1">
        <f t="array" ref="AH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6340.3</v>
      </c>
      <c r="AK2" cm="1">
        <f t="array" ref="AK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4279</v>
      </c>
      <c r="AL2" cm="1">
        <f t="array" ref="AL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18743</v>
      </c>
      <c r="AM2" cm="1">
        <f t="array" ref="AM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174.92</v>
      </c>
      <c r="AN2" cm="1">
        <f t="array" ref="AN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100</v>
      </c>
      <c r="AO2" cm="1">
        <f t="array" ref="AO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14.24</v>
      </c>
      <c r="AP2" cm="1">
        <f t="array" ref="AP2">_xlfn.IFS(
$C2=2010,
VLOOKUP($B2,[25]分省年度数据!$A$1:$T$32,15,FALSE),
$C2=2011,
VLOOKUP($B2,[25]分省年度数据!$A$1:$T$32,14,FALSE),
$C2=2012,
VLOOKUP($B2,[25]分省年度数据!$A$1:$T$32,13,FALSE),
$C2=2013,
VLOOKUP($B2,[25]分省年度数据!$A$1:$T$32,12,FALSE),
$C2=2014,
VLOOKUP($B2,[25]分省年度数据!$A$1:$T$32,11,FALSE),
$C2=2015,
VLOOKUP($B2,[25]分省年度数据!$A$1:$T$32,10,FALSE),
$C2=2016,
VLOOKUP($B2,[25]分省年度数据!$A$1:$T$32,9,FALSE),
$C2=2017,
VLOOKUP($B2,[25]分省年度数据!$A$1:$T$32,8,FALSE),
$C2=2018,
VLOOKUP($B2,[25]分省年度数据!$A$1:$T$32,7,FALSE)
)</f>
        <v>3.54</v>
      </c>
      <c r="AQ2" cm="1">
        <f t="array" ref="AQ2">_xlfn.IFS(
$C2=2010,
VLOOKUP($B2,[26]分省年度数据!$A$1:$T$32,15,FALSE),
$C2=2011,
VLOOKUP($B2,[26]分省年度数据!$A$1:$T$32,14,FALSE),
$C2=2012,
VLOOKUP($B2,[26]分省年度数据!$A$1:$T$32,13,FALSE),
$C2=2013,
VLOOKUP($B2,[26]分省年度数据!$A$1:$T$32,12,FALSE),
$C2=2014,
VLOOKUP($B2,[26]分省年度数据!$A$1:$T$32,11,FALSE),
$C2=2015,
VLOOKUP($B2,[26]分省年度数据!$A$1:$T$32,10,FALSE),
$C2=2016,
VLOOKUP($B2,[26]分省年度数据!$A$1:$T$32,9,FALSE),
$C2=2017,
VLOOKUP($B2,[26]分省年度数据!$A$1:$T$32,8,FALSE),
$C2=2018,
VLOOKUP($B2,[26]分省年度数据!$A$1:$T$32,7,FALSE)
)</f>
        <v>11.28</v>
      </c>
    </row>
    <row r="3" spans="1:43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s="11">
        <f>IFERROR(VLOOKUP(B3,户籍难度!A:B,2,FALSE),1)</f>
        <v>3</v>
      </c>
      <c r="G3" cm="1">
        <f t="array" ref="G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H3" cm="1">
        <f t="array" ref="H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I3" cm="1">
        <f t="array" ref="I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J3">
        <f>VLOOKUP($D3,[4]Sheet1!$C$1:$J$65536,2,FALSE)</f>
        <v>128.77601623535156</v>
      </c>
      <c r="K3">
        <f>VLOOKUP($D3,[4]Sheet1!$C$1:$J$65536,3,FALSE)</f>
        <v>17.751712799072266</v>
      </c>
      <c r="L3">
        <f>VLOOKUP($D3,[4]Sheet1!$C$1:$J$65536,4,FALSE)</f>
        <v>10170.677734375</v>
      </c>
      <c r="M3">
        <f>VLOOKUP($D3,[4]Sheet1!$C$1:$J$65536,5,FALSE)</f>
        <v>180.09934997558594</v>
      </c>
      <c r="N3">
        <f>VLOOKUP($D3,[4]Sheet1!$C$1:$J$65536,6,FALSE)</f>
        <v>28.299211502075195</v>
      </c>
      <c r="O3">
        <f>VLOOKUP($D3,[4]Sheet1!$C$1:$J$65536,7,FALSE)</f>
        <v>2.8539953231811523</v>
      </c>
      <c r="P3">
        <f>VLOOKUP($D3,[4]Sheet1!$C$1:$J$65536,8,FALSE)</f>
        <v>36.740634918212891</v>
      </c>
      <c r="Q3" cm="1">
        <f t="array" ref="Q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R3">
        <f t="shared" ref="R3:R66" si="1">Q3/H3</f>
        <v>0.51306968893175786</v>
      </c>
      <c r="S3" cm="1">
        <f t="array" ref="S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131.29</v>
      </c>
      <c r="T3">
        <f>IFERROR(VLOOKUP(D3,[7]mu_jt_estimates_final!$C:$D,2,FALSE),"")</f>
        <v>1.2645072E-2</v>
      </c>
      <c r="U3" t="str">
        <f>VLOOKUP(B3,方言分布!A:B,2,FALSE)</f>
        <v>北京官话</v>
      </c>
      <c r="V3" cm="1">
        <f t="array" ref="V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9495</v>
      </c>
      <c r="W3" cm="1">
        <f t="array" ref="W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9.4700000000000006</v>
      </c>
      <c r="X3" cm="1">
        <f t="array" ref="X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142</v>
      </c>
      <c r="Y3" cm="1">
        <f t="array" ref="Y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14.51</v>
      </c>
      <c r="Z3" cm="1">
        <f t="array" ref="Z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225.49</v>
      </c>
      <c r="AA3" cm="1">
        <f t="array" ref="AA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9.6</v>
      </c>
      <c r="AB3" cm="1">
        <f t="array" ref="AB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9.9</v>
      </c>
      <c r="AC3" cm="1">
        <f t="array" ref="AC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13.38</v>
      </c>
      <c r="AE3" cm="1">
        <f t="array" ref="AE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7373843</v>
      </c>
      <c r="AF3" cm="1">
        <f t="array" ref="AF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520.08000000000004</v>
      </c>
      <c r="AG3" cm="1">
        <f t="array" ref="AG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2776</v>
      </c>
      <c r="AH3" cm="1">
        <f t="array" ref="AH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7222.2</v>
      </c>
      <c r="AK3" cm="1">
        <f t="array" ref="AK3">_xlfn.IFS(
$C3=2010,
VLOOKUP($B3,[20]分省年度数据!$A$1:$T$32,15,FALSE),
$C3=2011,
VLOOKUP($B3,[20]分省年度数据!$A$1:$T$32,14,FALSE),
$C3=2012,
VLOOKUP($B3,[20]分省年度数据!$A$1:$T$32,13,FALSE),
$C3=2013,
VLOOKUP($B3,[20]分省年度数据!$A$1:$T$32,12,FALSE),
$C3=2014,
VLOOKUP($B3,[20]分省年度数据!$A$1:$T$32,11,FALSE),
$C3=2015,
VLOOKUP($B3,[20]分省年度数据!$A$1:$T$32,10,FALSE),
$C3=2016,
VLOOKUP($B3,[20]分省年度数据!$A$1:$T$32,9,FALSE),
$C3=2017,
VLOOKUP($B3,[20]分省年度数据!$A$1:$T$32,8,FALSE),
$C3=2018,
VLOOKUP($B3,[20]分省年度数据!$A$1:$T$32,7,FALSE)
)</f>
        <v>3934</v>
      </c>
      <c r="AL3" cm="1">
        <f t="array" ref="AL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19460</v>
      </c>
      <c r="AM3" cm="1">
        <f t="array" ref="AM3">_xlfn.IFS(
$C3=2010,
VLOOKUP($B3,[27]分省年度数据!$A$1:$T$32,15,FALSE),
$C3=2011,
VLOOKUP($B3,[27]分省年度数据!$A$1:$T$32,14,FALSE),
$C3=2012,
VLOOKUP($B3,[27]分省年度数据!$A$1:$T$32,13,FALSE),
$C3=2013,
VLOOKUP($B3,[27]分省年度数据!$A$1:$T$32,12,FALSE),
$C3=2014,
VLOOKUP($B3,[27]分省年度数据!$A$1:$T$32,11,FALSE),
$C3=2015,
VLOOKUP($B3,[27]分省年度数据!$A$1:$T$32,10,FALSE),
$C3=2016,
VLOOKUP($B3,[27]分省年度数据!$A$1:$T$32,9,FALSE),
$C3=2017,
VLOOKUP($B3,[27]分省年度数据!$A$1:$T$32,8,FALSE),
$C3=2018,
VLOOKUP($B3,[27]分省年度数据!$A$1:$T$32,7,FALSE)
)</f>
        <v>100</v>
      </c>
      <c r="AN3" cm="1">
        <f t="array" ref="AN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100</v>
      </c>
      <c r="AO3" cm="1">
        <f t="array" ref="AO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22.38</v>
      </c>
      <c r="AP3" cm="1">
        <f t="array" ref="AP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3.36</v>
      </c>
      <c r="AQ3" cm="1">
        <f t="array" ref="AQ3">_xlfn.IFS(
$C3=2010,
VLOOKUP($B3,[26]分省年度数据!$A$1:$T$32,15,FALSE),
$C3=2011,
VLOOKUP($B3,[26]分省年度数据!$A$1:$T$32,14,FALSE),
$C3=2012,
VLOOKUP($B3,[26]分省年度数据!$A$1:$T$32,13,FALSE),
$C3=2013,
VLOOKUP($B3,[26]分省年度数据!$A$1:$T$32,12,FALSE),
$C3=2014,
VLOOKUP($B3,[26]分省年度数据!$A$1:$T$32,11,FALSE),
$C3=2015,
VLOOKUP($B3,[26]分省年度数据!$A$1:$T$32,10,FALSE),
$C3=2016,
VLOOKUP($B3,[26]分省年度数据!$A$1:$T$32,9,FALSE),
$C3=2017,
VLOOKUP($B3,[26]分省年度数据!$A$1:$T$32,8,FALSE),
$C3=2018,
VLOOKUP($B3,[26]分省年度数据!$A$1:$T$32,7,FALSE)
)</f>
        <v>11.33</v>
      </c>
    </row>
    <row r="4" spans="1:43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s="11">
        <f>IFERROR(VLOOKUP(B4,户籍难度!A:B,2,FALSE),1)</f>
        <v>3</v>
      </c>
      <c r="G4" cm="1">
        <f t="array" ref="G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H4" cm="1">
        <f t="array" ref="H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I4" cm="1">
        <f t="array" ref="I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J4">
        <f>VLOOKUP($D4,[4]Sheet1!$C$1:$J$65536,2,FALSE)</f>
        <v>122.8233642578125</v>
      </c>
      <c r="K4">
        <f>VLOOKUP($D4,[4]Sheet1!$C$1:$J$65536,3,FALSE)</f>
        <v>16.683858871459961</v>
      </c>
      <c r="L4">
        <f>VLOOKUP($D4,[4]Sheet1!$C$1:$J$65536,4,FALSE)</f>
        <v>10160.5205078125</v>
      </c>
      <c r="M4">
        <f>VLOOKUP($D4,[4]Sheet1!$C$1:$J$65536,5,FALSE)</f>
        <v>171.57414245605469</v>
      </c>
      <c r="N4">
        <f>VLOOKUP($D4,[4]Sheet1!$C$1:$J$65536,6,FALSE)</f>
        <v>27.985773086547852</v>
      </c>
      <c r="O4">
        <f>VLOOKUP($D4,[4]Sheet1!$C$1:$J$65536,7,FALSE)</f>
        <v>2.8265931606292725</v>
      </c>
      <c r="P4">
        <f>VLOOKUP($D4,[4]Sheet1!$C$1:$J$65536,8,FALSE)</f>
        <v>36.672100067138672</v>
      </c>
      <c r="Q4" cm="1">
        <f t="array" ref="Q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R4">
        <f t="shared" si="1"/>
        <v>0.50392210120324854</v>
      </c>
      <c r="S4" cm="1">
        <f t="array" ref="S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156.9</v>
      </c>
      <c r="T4">
        <f>IFERROR(VLOOKUP(D4,[7]mu_jt_estimates_final!$C:$D,2,FALSE),"")</f>
        <v>-0.29482362000000001</v>
      </c>
      <c r="U4" t="str">
        <f>VLOOKUP(B4,方言分布!A:B,2,FALSE)</f>
        <v>北京官话</v>
      </c>
      <c r="V4" cm="1">
        <f t="array" ref="V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9632</v>
      </c>
      <c r="W4" cm="1">
        <f t="array" ref="W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10.02</v>
      </c>
      <c r="X4" cm="1">
        <f t="array" ref="X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95</v>
      </c>
      <c r="Y4" cm="1">
        <f t="array" ref="Y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12.83</v>
      </c>
      <c r="Z4" cm="1">
        <f t="array" ref="Z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256.06</v>
      </c>
      <c r="AA4" cm="1">
        <f t="array" ref="AA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9.3800000000000008</v>
      </c>
      <c r="AB4" cm="1">
        <f t="array" ref="AB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>9.83</v>
      </c>
      <c r="AC4" cm="1">
        <f t="array" ref="AC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13.7</v>
      </c>
      <c r="AE4" t="str" cm="1">
        <f t="array" ref="AE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/>
      </c>
      <c r="AF4" cm="1">
        <f t="array" ref="AF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628.65</v>
      </c>
      <c r="AG4" cm="1">
        <f t="array" ref="AG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3079</v>
      </c>
      <c r="AH4" cm="1">
        <f t="array" ref="AH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8123.5</v>
      </c>
      <c r="AK4" cm="1">
        <f t="array" ref="AK4">_xlfn.IFS(
$C4=2010,
VLOOKUP($B4,[20]分省年度数据!$A$1:$T$32,15,FALSE),
$C4=2011,
VLOOKUP($B4,[20]分省年度数据!$A$1:$T$32,14,FALSE),
$C4=2012,
VLOOKUP($B4,[20]分省年度数据!$A$1:$T$32,13,FALSE),
$C4=2013,
VLOOKUP($B4,[20]分省年度数据!$A$1:$T$32,12,FALSE),
$C4=2014,
VLOOKUP($B4,[20]分省年度数据!$A$1:$T$32,11,FALSE),
$C4=2015,
VLOOKUP($B4,[20]分省年度数据!$A$1:$T$32,10,FALSE),
$C4=2016,
VLOOKUP($B4,[20]分省年度数据!$A$1:$T$32,9,FALSE),
$C4=2017,
VLOOKUP($B4,[20]分省年度数据!$A$1:$T$32,8,FALSE),
$C4=2018,
VLOOKUP($B4,[20]分省年度数据!$A$1:$T$32,7,FALSE)
)</f>
        <v>3196</v>
      </c>
      <c r="AL4" cm="1">
        <f t="array" ref="AL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19547</v>
      </c>
      <c r="AM4" cm="1">
        <f t="array" ref="AM4">_xlfn.IFS(
$C4=2010,
VLOOKUP($B4,[27]分省年度数据!$A$1:$T$32,15,FALSE),
$C4=2011,
VLOOKUP($B4,[27]分省年度数据!$A$1:$T$32,14,FALSE),
$C4=2012,
VLOOKUP($B4,[27]分省年度数据!$A$1:$T$32,13,FALSE),
$C4=2013,
VLOOKUP($B4,[27]分省年度数据!$A$1:$T$32,12,FALSE),
$C4=2014,
VLOOKUP($B4,[27]分省年度数据!$A$1:$T$32,11,FALSE),
$C4=2015,
VLOOKUP($B4,[27]分省年度数据!$A$1:$T$32,10,FALSE),
$C4=2016,
VLOOKUP($B4,[27]分省年度数据!$A$1:$T$32,9,FALSE),
$C4=2017,
VLOOKUP($B4,[27]分省年度数据!$A$1:$T$32,8,FALSE),
$C4=2018,
VLOOKUP($B4,[27]分省年度数据!$A$1:$T$32,7,FALSE)
)</f>
        <v>100</v>
      </c>
      <c r="AN4" cm="1">
        <f t="array" ref="AN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100</v>
      </c>
      <c r="AO4" cm="1">
        <f t="array" ref="AO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23.43</v>
      </c>
      <c r="AP4" cm="1">
        <f t="array" ref="AP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3.24</v>
      </c>
      <c r="AQ4" cm="1">
        <f t="array" ref="AQ4">_xlfn.IFS(
$C4=2010,
VLOOKUP($B4,[26]分省年度数据!$A$1:$T$32,15,FALSE),
$C4=2011,
VLOOKUP($B4,[26]分省年度数据!$A$1:$T$32,14,FALSE),
$C4=2012,
VLOOKUP($B4,[26]分省年度数据!$A$1:$T$32,13,FALSE),
$C4=2013,
VLOOKUP($B4,[26]分省年度数据!$A$1:$T$32,12,FALSE),
$C4=2014,
VLOOKUP($B4,[26]分省年度数据!$A$1:$T$32,11,FALSE),
$C4=2015,
VLOOKUP($B4,[26]分省年度数据!$A$1:$T$32,10,FALSE),
$C4=2016,
VLOOKUP($B4,[26]分省年度数据!$A$1:$T$32,9,FALSE),
$C4=2017,
VLOOKUP($B4,[26]分省年度数据!$A$1:$T$32,8,FALSE),
$C4=2018,
VLOOKUP($B4,[26]分省年度数据!$A$1:$T$32,7,FALSE)
)</f>
        <v>11.87</v>
      </c>
    </row>
    <row r="5" spans="1:43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s="11">
        <f>IFERROR(VLOOKUP(B5,户籍难度!A:B,2,FALSE),1)</f>
        <v>3</v>
      </c>
      <c r="G5" cm="1">
        <f t="array" ref="G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H5" cm="1">
        <f t="array" ref="H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I5" cm="1">
        <f t="array" ref="I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J5">
        <f>VLOOKUP($D5,[4]Sheet1!$C$1:$J$65536,2,FALSE)</f>
        <v>125.87873840332031</v>
      </c>
      <c r="K5">
        <f>VLOOKUP($D5,[4]Sheet1!$C$1:$J$65536,3,FALSE)</f>
        <v>17.152933120727539</v>
      </c>
      <c r="L5">
        <f>VLOOKUP($D5,[4]Sheet1!$C$1:$J$65536,4,FALSE)</f>
        <v>10159.8291015625</v>
      </c>
      <c r="M5">
        <f>VLOOKUP($D5,[4]Sheet1!$C$1:$J$65536,5,FALSE)</f>
        <v>173.11729431152344</v>
      </c>
      <c r="N5">
        <f>VLOOKUP($D5,[4]Sheet1!$C$1:$J$65536,6,FALSE)</f>
        <v>26.799736022949219</v>
      </c>
      <c r="O5">
        <f>VLOOKUP($D5,[4]Sheet1!$C$1:$J$65536,7,FALSE)</f>
        <v>3.5768594741821289</v>
      </c>
      <c r="P5">
        <f>VLOOKUP($D5,[4]Sheet1!$C$1:$J$65536,8,FALSE)</f>
        <v>32.594165802001953</v>
      </c>
      <c r="Q5" cm="1">
        <f t="array" ref="Q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R5">
        <f t="shared" si="1"/>
        <v>0.4612539799167279</v>
      </c>
      <c r="S5" cm="1">
        <f t="array" ref="S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159.53</v>
      </c>
      <c r="T5">
        <f>IFERROR(VLOOKUP(D5,[7]mu_jt_estimates_final!$C:$D,2,FALSE),"")</f>
        <v>-0.20380190000000001</v>
      </c>
      <c r="U5" t="str">
        <f>VLOOKUP(B5,方言分布!A:B,2,FALSE)</f>
        <v>北京官话</v>
      </c>
      <c r="V5" cm="1">
        <f t="array" ref="V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9683</v>
      </c>
      <c r="W5" cm="1">
        <f t="array" ref="W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10.4</v>
      </c>
      <c r="X5" cm="1">
        <f t="array" ref="X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155</v>
      </c>
      <c r="Y5" cm="1">
        <f t="array" ref="Y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11.9</v>
      </c>
      <c r="Z5" cm="1">
        <f t="array" ref="Z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276.13</v>
      </c>
      <c r="AA5" cm="1">
        <f t="array" ref="AA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9</v>
      </c>
      <c r="AB5" cm="1">
        <f t="array" ref="AB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9.75</v>
      </c>
      <c r="AC5" cm="1">
        <f t="array" ref="AC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14.36</v>
      </c>
      <c r="AE5" cm="1">
        <f t="array" ref="AE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9998366</v>
      </c>
      <c r="AF5" cm="1">
        <f t="array" ref="AF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681.18</v>
      </c>
      <c r="AG5" cm="1">
        <f t="array" ref="AG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3596</v>
      </c>
      <c r="AH5" cm="1">
        <f t="array" ref="AH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8872.1</v>
      </c>
      <c r="AK5" cm="1">
        <f t="array" ref="AK5">_xlfn.IFS(
$C5=2010,
VLOOKUP($B5,[20]分省年度数据!$A$1:$T$32,15,FALSE),
$C5=2011,
VLOOKUP($B5,[20]分省年度数据!$A$1:$T$32,14,FALSE),
$C5=2012,
VLOOKUP($B5,[20]分省年度数据!$A$1:$T$32,13,FALSE),
$C5=2013,
VLOOKUP($B5,[20]分省年度数据!$A$1:$T$32,12,FALSE),
$C5=2014,
VLOOKUP($B5,[20]分省年度数据!$A$1:$T$32,11,FALSE),
$C5=2015,
VLOOKUP($B5,[20]分省年度数据!$A$1:$T$32,10,FALSE),
$C5=2016,
VLOOKUP($B5,[20]分省年度数据!$A$1:$T$32,9,FALSE),
$C5=2017,
VLOOKUP($B5,[20]分省年度数据!$A$1:$T$32,8,FALSE),
$C5=2018,
VLOOKUP($B5,[20]分省年度数据!$A$1:$T$32,7,FALSE)
)</f>
        <v>3063</v>
      </c>
      <c r="AL5" cm="1">
        <f t="array" ref="AL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19688</v>
      </c>
      <c r="AM5" cm="1">
        <f t="array" ref="AM5">_xlfn.IFS(
$C5=2010,
VLOOKUP($B5,[27]分省年度数据!$A$1:$T$32,15,FALSE),
$C5=2011,
VLOOKUP($B5,[27]分省年度数据!$A$1:$T$32,14,FALSE),
$C5=2012,
VLOOKUP($B5,[27]分省年度数据!$A$1:$T$32,13,FALSE),
$C5=2013,
VLOOKUP($B5,[27]分省年度数据!$A$1:$T$32,12,FALSE),
$C5=2014,
VLOOKUP($B5,[27]分省年度数据!$A$1:$T$32,11,FALSE),
$C5=2015,
VLOOKUP($B5,[27]分省年度数据!$A$1:$T$32,10,FALSE),
$C5=2016,
VLOOKUP($B5,[27]分省年度数据!$A$1:$T$32,9,FALSE),
$C5=2017,
VLOOKUP($B5,[27]分省年度数据!$A$1:$T$32,8,FALSE),
$C5=2018,
VLOOKUP($B5,[27]分省年度数据!$A$1:$T$32,7,FALSE)
)</f>
        <v>100</v>
      </c>
      <c r="AN5" cm="1">
        <f t="array" ref="AN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100</v>
      </c>
      <c r="AO5" cm="1">
        <f t="array" ref="AO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24.39</v>
      </c>
      <c r="AP5" cm="1">
        <f t="array" ref="AP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3.05</v>
      </c>
      <c r="AQ5" cm="1">
        <f t="array" ref="AQ5">_xlfn.IFS(
$C5=2010,
VLOOKUP($B5,[26]分省年度数据!$A$1:$T$32,15,FALSE),
$C5=2011,
VLOOKUP($B5,[26]分省年度数据!$A$1:$T$32,14,FALSE),
$C5=2012,
VLOOKUP($B5,[26]分省年度数据!$A$1:$T$32,13,FALSE),
$C5=2013,
VLOOKUP($B5,[26]分省年度数据!$A$1:$T$32,12,FALSE),
$C5=2014,
VLOOKUP($B5,[26]分省年度数据!$A$1:$T$32,11,FALSE),
$C5=2015,
VLOOKUP($B5,[26]分省年度数据!$A$1:$T$32,10,FALSE),
$C5=2016,
VLOOKUP($B5,[26]分省年度数据!$A$1:$T$32,9,FALSE),
$C5=2017,
VLOOKUP($B5,[26]分省年度数据!$A$1:$T$32,8,FALSE),
$C5=2018,
VLOOKUP($B5,[26]分省年度数据!$A$1:$T$32,7,FALSE)
)</f>
        <v>12.72</v>
      </c>
    </row>
    <row r="6" spans="1:43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s="11">
        <f>IFERROR(VLOOKUP(B6,户籍难度!A:B,2,FALSE),1)</f>
        <v>3</v>
      </c>
      <c r="G6" cm="1">
        <f t="array" ref="G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H6" cm="1">
        <f t="array" ref="H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I6" cm="1">
        <f t="array" ref="I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J6">
        <f>VLOOKUP($D6,[4]Sheet1!$C$1:$J$65536,2,FALSE)</f>
        <v>138.47283935546875</v>
      </c>
      <c r="K6">
        <f>VLOOKUP($D6,[4]Sheet1!$C$1:$J$65536,3,FALSE)</f>
        <v>21.84967041015625</v>
      </c>
      <c r="L6">
        <f>VLOOKUP($D6,[4]Sheet1!$C$1:$J$65536,4,FALSE)</f>
        <v>10167.9599609375</v>
      </c>
      <c r="M6">
        <f>VLOOKUP($D6,[4]Sheet1!$C$1:$J$65536,5,FALSE)</f>
        <v>169.9949951171875</v>
      </c>
      <c r="N6">
        <f>VLOOKUP($D6,[4]Sheet1!$C$1:$J$65536,6,FALSE)</f>
        <v>26.029458999633789</v>
      </c>
      <c r="O6">
        <f>VLOOKUP($D6,[4]Sheet1!$C$1:$J$65536,7,FALSE)</f>
        <v>4.181450366973877</v>
      </c>
      <c r="P6">
        <f>VLOOKUP($D6,[4]Sheet1!$C$1:$J$65536,8,FALSE)</f>
        <v>48.076087951660156</v>
      </c>
      <c r="Q6" cm="1">
        <f t="array" ref="Q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R6">
        <f t="shared" si="1"/>
        <v>0.50872125693991777</v>
      </c>
      <c r="S6" cm="1">
        <f t="array" ref="S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189.46</v>
      </c>
      <c r="T6">
        <f>IFERROR(VLOOKUP(D6,[7]mu_jt_estimates_final!$C:$D,2,FALSE),"")</f>
        <v>-9.8557241000000004E-2</v>
      </c>
      <c r="U6" t="str">
        <f>VLOOKUP(B6,方言分布!A:B,2,FALSE)</f>
        <v>北京官话</v>
      </c>
      <c r="V6" cm="1">
        <f t="array" ref="V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9638</v>
      </c>
      <c r="W6" cm="1">
        <f t="array" ref="W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10.98</v>
      </c>
      <c r="X6" cm="1">
        <f t="array" ref="X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99</v>
      </c>
      <c r="Y6" cm="1">
        <f t="array" ref="Y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10.99</v>
      </c>
      <c r="Z6" cm="1">
        <f t="array" ref="Z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322.29000000000002</v>
      </c>
      <c r="AA6" cm="1">
        <f t="array" ref="AA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8.41</v>
      </c>
      <c r="AB6" cm="1">
        <f t="array" ref="AB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9.44</v>
      </c>
      <c r="AC6" cm="1">
        <f t="array" ref="AC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14.44</v>
      </c>
      <c r="AE6" cm="1">
        <f t="array" ref="AE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10937374</v>
      </c>
      <c r="AF6" cm="1">
        <f t="array" ref="AF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742.05</v>
      </c>
      <c r="AG6" cm="1">
        <f t="array" ref="AG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3871</v>
      </c>
      <c r="AH6" cm="1">
        <f t="array" ref="AH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9638</v>
      </c>
      <c r="AK6" cm="1">
        <f t="array" ref="AK6">_xlfn.IFS(
$C6=2010,
VLOOKUP($B6,[20]分省年度数据!$A$1:$T$32,15,FALSE),
$C6=2011,
VLOOKUP($B6,[20]分省年度数据!$A$1:$T$32,14,FALSE),
$C6=2012,
VLOOKUP($B6,[20]分省年度数据!$A$1:$T$32,13,FALSE),
$C6=2013,
VLOOKUP($B6,[20]分省年度数据!$A$1:$T$32,12,FALSE),
$C6=2014,
VLOOKUP($B6,[20]分省年度数据!$A$1:$T$32,11,FALSE),
$C6=2015,
VLOOKUP($B6,[20]分省年度数据!$A$1:$T$32,10,FALSE),
$C6=2016,
VLOOKUP($B6,[20]分省年度数据!$A$1:$T$32,9,FALSE),
$C6=2017,
VLOOKUP($B6,[20]分省年度数据!$A$1:$T$32,8,FALSE),
$C6=2018,
VLOOKUP($B6,[20]分省年度数据!$A$1:$T$32,7,FALSE)
)</f>
        <v>3196</v>
      </c>
      <c r="AL6" cm="1">
        <f t="array" ref="AL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20249</v>
      </c>
      <c r="AM6" cm="1">
        <f t="array" ref="AM6">_xlfn.IFS(
$C6=2010,
VLOOKUP($B6,[27]分省年度数据!$A$1:$T$32,15,FALSE),
$C6=2011,
VLOOKUP($B6,[27]分省年度数据!$A$1:$T$32,14,FALSE),
$C6=2012,
VLOOKUP($B6,[27]分省年度数据!$A$1:$T$32,13,FALSE),
$C6=2013,
VLOOKUP($B6,[27]分省年度数据!$A$1:$T$32,12,FALSE),
$C6=2014,
VLOOKUP($B6,[27]分省年度数据!$A$1:$T$32,11,FALSE),
$C6=2015,
VLOOKUP($B6,[27]分省年度数据!$A$1:$T$32,10,FALSE),
$C6=2016,
VLOOKUP($B6,[27]分省年度数据!$A$1:$T$32,9,FALSE),
$C6=2017,
VLOOKUP($B6,[27]分省年度数据!$A$1:$T$32,8,FALSE),
$C6=2018,
VLOOKUP($B6,[27]分省年度数据!$A$1:$T$32,7,FALSE)
)</f>
        <v>100</v>
      </c>
      <c r="AN6" cm="1">
        <f t="array" ref="AN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100</v>
      </c>
      <c r="AO6" cm="1">
        <f t="array" ref="AO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24.84</v>
      </c>
      <c r="AP6" cm="1">
        <f t="array" ref="AP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2.92</v>
      </c>
      <c r="AQ6" cm="1">
        <f t="array" ref="AQ6">_xlfn.IFS(
$C6=2010,
VLOOKUP($B6,[26]分省年度数据!$A$1:$T$32,15,FALSE),
$C6=2011,
VLOOKUP($B6,[26]分省年度数据!$A$1:$T$32,14,FALSE),
$C6=2012,
VLOOKUP($B6,[26]分省年度数据!$A$1:$T$32,13,FALSE),
$C6=2013,
VLOOKUP($B6,[26]分省年度数据!$A$1:$T$32,12,FALSE),
$C6=2014,
VLOOKUP($B6,[26]分省年度数据!$A$1:$T$32,11,FALSE),
$C6=2015,
VLOOKUP($B6,[26]分省年度数据!$A$1:$T$32,10,FALSE),
$C6=2016,
VLOOKUP($B6,[26]分省年度数据!$A$1:$T$32,9,FALSE),
$C6=2017,
VLOOKUP($B6,[26]分省年度数据!$A$1:$T$32,8,FALSE),
$C6=2018,
VLOOKUP($B6,[26]分省年度数据!$A$1:$T$32,7,FALSE)
)</f>
        <v>15.94</v>
      </c>
    </row>
    <row r="7" spans="1:43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s="11">
        <f>IFERROR(VLOOKUP(B7,户籍难度!A:B,2,FALSE),1)</f>
        <v>3</v>
      </c>
      <c r="G7" cm="1">
        <f t="array" ref="G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H7" cm="1">
        <f t="array" ref="H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I7" cm="1">
        <f t="array" ref="I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J7">
        <f>VLOOKUP($D7,[4]Sheet1!$C$1:$J$65536,2,FALSE)</f>
        <v>132.45362854003906</v>
      </c>
      <c r="K7">
        <f>VLOOKUP($D7,[4]Sheet1!$C$1:$J$65536,3,FALSE)</f>
        <v>32.889442443847656</v>
      </c>
      <c r="L7">
        <f>VLOOKUP($D7,[4]Sheet1!$C$1:$J$65536,4,FALSE)</f>
        <v>10172.1376953125</v>
      </c>
      <c r="M7">
        <f>VLOOKUP($D7,[4]Sheet1!$C$1:$J$65536,5,FALSE)</f>
        <v>173.16522216796875</v>
      </c>
      <c r="N7">
        <f>VLOOKUP($D7,[4]Sheet1!$C$1:$J$65536,6,FALSE)</f>
        <v>26.086166381835938</v>
      </c>
      <c r="O7">
        <f>VLOOKUP($D7,[4]Sheet1!$C$1:$J$65536,7,FALSE)</f>
        <v>4.5107274055480957</v>
      </c>
      <c r="P7">
        <f>VLOOKUP($D7,[4]Sheet1!$C$1:$J$65536,8,FALSE)</f>
        <v>20.615833282470703</v>
      </c>
      <c r="Q7" cm="1">
        <f t="array" ref="Q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R7">
        <f t="shared" si="1"/>
        <v>0.56744397209955011</v>
      </c>
      <c r="S7" cm="1">
        <f t="array" ref="S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181.73</v>
      </c>
      <c r="T7">
        <f>IFERROR(VLOOKUP(D7,[7]mu_jt_estimates_final!$C:$D,2,FALSE),"")</f>
        <v>0.16792821999999999</v>
      </c>
      <c r="U7" t="str">
        <f>VLOOKUP(B7,方言分布!A:B,2,FALSE)</f>
        <v>北京官话</v>
      </c>
      <c r="V7" cm="1">
        <f t="array" ref="V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9771</v>
      </c>
      <c r="W7" cm="1">
        <f t="array" ref="W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11.16</v>
      </c>
      <c r="X7" cm="1">
        <f t="array" ref="X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104</v>
      </c>
      <c r="Y7" cm="1">
        <f t="array" ref="Y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10.9</v>
      </c>
      <c r="Z7" cm="1">
        <f t="array" ref="Z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370.52</v>
      </c>
      <c r="AA7" cm="1">
        <f t="array" ref="AA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7.95</v>
      </c>
      <c r="AB7" cm="1">
        <f t="array" ref="AB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8.6199999999999992</v>
      </c>
      <c r="AC7" cm="1">
        <f t="array" ref="AC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14.35</v>
      </c>
      <c r="AE7" cm="1">
        <f t="array" ref="AE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11171250</v>
      </c>
      <c r="AF7" cm="1">
        <f t="array" ref="AF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855.67</v>
      </c>
      <c r="AG7" cm="1">
        <f t="array" ref="AG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4239</v>
      </c>
      <c r="AH7" cm="1">
        <f t="array" ref="AH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12271.9</v>
      </c>
      <c r="AK7" cm="1">
        <f t="array" ref="AK7">_xlfn.IFS(
$C7=2010,
VLOOKUP($B7,[20]分省年度数据!$A$1:$T$32,15,FALSE),
$C7=2011,
VLOOKUP($B7,[20]分省年度数据!$A$1:$T$32,14,FALSE),
$C7=2012,
VLOOKUP($B7,[20]分省年度数据!$A$1:$T$32,13,FALSE),
$C7=2013,
VLOOKUP($B7,[20]分省年度数据!$A$1:$T$32,12,FALSE),
$C7=2014,
VLOOKUP($B7,[20]分省年度数据!$A$1:$T$32,11,FALSE),
$C7=2015,
VLOOKUP($B7,[20]分省年度数据!$A$1:$T$32,10,FALSE),
$C7=2016,
VLOOKUP($B7,[20]分省年度数据!$A$1:$T$32,9,FALSE),
$C7=2017,
VLOOKUP($B7,[20]分省年度数据!$A$1:$T$32,8,FALSE),
$C7=2018,
VLOOKUP($B7,[20]分省年度数据!$A$1:$T$32,7,FALSE)
)</f>
        <v>2637</v>
      </c>
      <c r="AL7" cm="1">
        <f t="array" ref="AL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20186</v>
      </c>
      <c r="AM7" cm="1">
        <f t="array" ref="AM7">_xlfn.IFS(
$C7=2010,
VLOOKUP($B7,[27]分省年度数据!$A$1:$T$32,15,FALSE),
$C7=2011,
VLOOKUP($B7,[27]分省年度数据!$A$1:$T$32,14,FALSE),
$C7=2012,
VLOOKUP($B7,[27]分省年度数据!$A$1:$T$32,13,FALSE),
$C7=2013,
VLOOKUP($B7,[27]分省年度数据!$A$1:$T$32,12,FALSE),
$C7=2014,
VLOOKUP($B7,[27]分省年度数据!$A$1:$T$32,11,FALSE),
$C7=2015,
VLOOKUP($B7,[27]分省年度数据!$A$1:$T$32,10,FALSE),
$C7=2016,
VLOOKUP($B7,[27]分省年度数据!$A$1:$T$32,9,FALSE),
$C7=2017,
VLOOKUP($B7,[27]分省年度数据!$A$1:$T$32,8,FALSE),
$C7=2018,
VLOOKUP($B7,[27]分省年度数据!$A$1:$T$32,7,FALSE)
)</f>
        <v>100</v>
      </c>
      <c r="AN7" cm="1">
        <f t="array" ref="AN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100</v>
      </c>
      <c r="AO7" cm="1">
        <f t="array" ref="AO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24.58</v>
      </c>
      <c r="AP7" cm="1">
        <f t="array" ref="AP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2.88</v>
      </c>
      <c r="AQ7" cm="1">
        <f t="array" ref="AQ7">_xlfn.IFS(
$C7=2010,
VLOOKUP($B7,[26]分省年度数据!$A$1:$T$32,15,FALSE),
$C7=2011,
VLOOKUP($B7,[26]分省年度数据!$A$1:$T$32,14,FALSE),
$C7=2012,
VLOOKUP($B7,[26]分省年度数据!$A$1:$T$32,13,FALSE),
$C7=2013,
VLOOKUP($B7,[26]分省年度数据!$A$1:$T$32,12,FALSE),
$C7=2014,
VLOOKUP($B7,[26]分省年度数据!$A$1:$T$32,11,FALSE),
$C7=2015,
VLOOKUP($B7,[26]分省年度数据!$A$1:$T$32,10,FALSE),
$C7=2016,
VLOOKUP($B7,[26]分省年度数据!$A$1:$T$32,9,FALSE),
$C7=2017,
VLOOKUP($B7,[26]分省年度数据!$A$1:$T$32,8,FALSE),
$C7=2018,
VLOOKUP($B7,[26]分省年度数据!$A$1:$T$32,7,FALSE)
)</f>
        <v>16</v>
      </c>
    </row>
    <row r="8" spans="1:43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s="11">
        <f>IFERROR(VLOOKUP(B8,户籍难度!A:B,2,FALSE),1)</f>
        <v>3</v>
      </c>
      <c r="G8" cm="1">
        <f t="array" ref="G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H8" cm="1">
        <f t="array" ref="H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I8" cm="1">
        <f t="array" ref="I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J8">
        <f>VLOOKUP($D8,[4]Sheet1!$C$1:$J$65536,2,FALSE)</f>
        <v>134.31593322753906</v>
      </c>
      <c r="K8">
        <f>VLOOKUP($D8,[4]Sheet1!$C$1:$J$65536,3,FALSE)</f>
        <v>26.654733657836914</v>
      </c>
      <c r="L8">
        <f>VLOOKUP($D8,[4]Sheet1!$C$1:$J$65536,4,FALSE)</f>
        <v>10169.5849609375</v>
      </c>
      <c r="M8">
        <f>VLOOKUP($D8,[4]Sheet1!$C$1:$J$65536,5,FALSE)</f>
        <v>175.81236267089844</v>
      </c>
      <c r="N8">
        <f>VLOOKUP($D8,[4]Sheet1!$C$1:$J$65536,6,FALSE)</f>
        <v>27.235750198364258</v>
      </c>
      <c r="O8">
        <f>VLOOKUP($D8,[4]Sheet1!$C$1:$J$65536,7,FALSE)</f>
        <v>4.7148585319519043</v>
      </c>
      <c r="P8">
        <f>VLOOKUP($D8,[4]Sheet1!$C$1:$J$65536,8,FALSE)</f>
        <v>32.483936309814453</v>
      </c>
      <c r="Q8" cm="1">
        <f t="array" ref="Q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R8">
        <f t="shared" si="1"/>
        <v>0.47715400723396156</v>
      </c>
      <c r="S8" cm="1">
        <f t="array" ref="S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178.06</v>
      </c>
      <c r="T8">
        <f>IFERROR(VLOOKUP(D8,[7]mu_jt_estimates_final!$C:$D,2,FALSE),"")</f>
        <v>0.32714492000000001</v>
      </c>
      <c r="U8" t="str">
        <f>VLOOKUP(B8,方言分布!A:B,2,FALSE)</f>
        <v>北京官话</v>
      </c>
      <c r="V8" cm="1">
        <f t="array" ref="V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9773</v>
      </c>
      <c r="W8" cm="1">
        <f t="array" ref="W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11.7</v>
      </c>
      <c r="X8" cm="1">
        <f t="array" ref="X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108</v>
      </c>
      <c r="Y8" cm="1">
        <f t="array" ref="Y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10.49</v>
      </c>
      <c r="Z8" cm="1">
        <f t="array" ref="Z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397.95</v>
      </c>
      <c r="AA8" cm="1">
        <f t="array" ref="AA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7.75</v>
      </c>
      <c r="AB8" cm="1">
        <f t="array" ref="AB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8.02</v>
      </c>
      <c r="AC8" cm="1">
        <f t="array" ref="AC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14.05</v>
      </c>
      <c r="AE8" cm="1">
        <f t="array" ref="AE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11934724</v>
      </c>
      <c r="AF8" cm="1">
        <f t="array" ref="AF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887.37</v>
      </c>
      <c r="AG8" cm="1">
        <f t="array" ref="AG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4734</v>
      </c>
      <c r="AH8" cm="1">
        <f t="array" ref="AH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13134.9</v>
      </c>
      <c r="AK8" cm="1">
        <f t="array" ref="AK8">_xlfn.IFS(
$C8=2010,
VLOOKUP($B8,[20]分省年度数据!$A$1:$T$32,15,FALSE),
$C8=2011,
VLOOKUP($B8,[20]分省年度数据!$A$1:$T$32,14,FALSE),
$C8=2012,
VLOOKUP($B8,[20]分省年度数据!$A$1:$T$32,13,FALSE),
$C8=2013,
VLOOKUP($B8,[20]分省年度数据!$A$1:$T$32,12,FALSE),
$C8=2014,
VLOOKUP($B8,[20]分省年度数据!$A$1:$T$32,11,FALSE),
$C8=2015,
VLOOKUP($B8,[20]分省年度数据!$A$1:$T$32,10,FALSE),
$C8=2016,
VLOOKUP($B8,[20]分省年度数据!$A$1:$T$32,9,FALSE),
$C8=2017,
VLOOKUP($B8,[20]分省年度数据!$A$1:$T$32,8,FALSE),
$C8=2018,
VLOOKUP($B8,[20]分省年度数据!$A$1:$T$32,7,FALSE)
)</f>
        <v>3163</v>
      </c>
      <c r="AL8" cm="1">
        <f t="array" ref="AL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19818</v>
      </c>
      <c r="AM8" cm="1">
        <f t="array" ref="AM8">_xlfn.IFS(
$C8=2010,
VLOOKUP($B8,[27]分省年度数据!$A$1:$T$32,15,FALSE),
$C8=2011,
VLOOKUP($B8,[27]分省年度数据!$A$1:$T$32,14,FALSE),
$C8=2012,
VLOOKUP($B8,[27]分省年度数据!$A$1:$T$32,13,FALSE),
$C8=2013,
VLOOKUP($B8,[27]分省年度数据!$A$1:$T$32,12,FALSE),
$C8=2014,
VLOOKUP($B8,[27]分省年度数据!$A$1:$T$32,11,FALSE),
$C8=2015,
VLOOKUP($B8,[27]分省年度数据!$A$1:$T$32,10,FALSE),
$C8=2016,
VLOOKUP($B8,[27]分省年度数据!$A$1:$T$32,9,FALSE),
$C8=2017,
VLOOKUP($B8,[27]分省年度数据!$A$1:$T$32,8,FALSE),
$C8=2018,
VLOOKUP($B8,[27]分省年度数据!$A$1:$T$32,7,FALSE)
)</f>
        <v>100</v>
      </c>
      <c r="AN8" cm="1">
        <f t="array" ref="AN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100</v>
      </c>
      <c r="AO8" cm="1">
        <f t="array" ref="AO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24.31</v>
      </c>
      <c r="AP8" cm="1">
        <f t="array" ref="AP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2.87</v>
      </c>
      <c r="AQ8" cm="1">
        <f t="array" ref="AQ8">_xlfn.IFS(
$C8=2010,
VLOOKUP($B8,[26]分省年度数据!$A$1:$T$32,15,FALSE),
$C8=2011,
VLOOKUP($B8,[26]分省年度数据!$A$1:$T$32,14,FALSE),
$C8=2012,
VLOOKUP($B8,[26]分省年度数据!$A$1:$T$32,13,FALSE),
$C8=2013,
VLOOKUP($B8,[26]分省年度数据!$A$1:$T$32,12,FALSE),
$C8=2014,
VLOOKUP($B8,[26]分省年度数据!$A$1:$T$32,11,FALSE),
$C8=2015,
VLOOKUP($B8,[26]分省年度数据!$A$1:$T$32,10,FALSE),
$C8=2016,
VLOOKUP($B8,[26]分省年度数据!$A$1:$T$32,9,FALSE),
$C8=2017,
VLOOKUP($B8,[26]分省年度数据!$A$1:$T$32,8,FALSE),
$C8=2018,
VLOOKUP($B8,[26]分省年度数据!$A$1:$T$32,7,FALSE)
)</f>
        <v>16.010000000000002</v>
      </c>
    </row>
    <row r="9" spans="1:43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s="11">
        <f>IFERROR(VLOOKUP(B9,户籍难度!A:B,2,FALSE),1)</f>
        <v>3</v>
      </c>
      <c r="G9" cm="1">
        <f t="array" ref="G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H9" cm="1">
        <f t="array" ref="H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I9" cm="1">
        <f t="array" ref="I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J9">
        <f>VLOOKUP($D9,[4]Sheet1!$C$1:$J$65536,2,FALSE)</f>
        <v>137.9293212890625</v>
      </c>
      <c r="K9">
        <f>VLOOKUP($D9,[4]Sheet1!$C$1:$J$65536,3,FALSE)</f>
        <v>23.37530517578125</v>
      </c>
      <c r="L9">
        <f>VLOOKUP($D9,[4]Sheet1!$C$1:$J$65536,4,FALSE)</f>
        <v>10169.861328125</v>
      </c>
      <c r="M9">
        <f>VLOOKUP($D9,[4]Sheet1!$C$1:$J$65536,5,FALSE)</f>
        <v>177.23403930664062</v>
      </c>
      <c r="N9">
        <f>VLOOKUP($D9,[4]Sheet1!$C$1:$J$65536,6,FALSE)</f>
        <v>27.162677764892578</v>
      </c>
      <c r="O9">
        <f>VLOOKUP($D9,[4]Sheet1!$C$1:$J$65536,7,FALSE)</f>
        <v>4.8250956535339355</v>
      </c>
      <c r="P9">
        <f>VLOOKUP($D9,[4]Sheet1!$C$1:$J$65536,8,FALSE)</f>
        <v>33.146766662597656</v>
      </c>
      <c r="Q9" cm="1">
        <f t="array" ref="Q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R9">
        <f t="shared" si="1"/>
        <v>0.82418020851534679</v>
      </c>
      <c r="S9" cm="1">
        <f t="array" ref="S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172.85</v>
      </c>
      <c r="T9">
        <f>IFERROR(VLOOKUP(D9,[7]mu_jt_estimates_final!$C:$D,2,FALSE),"")</f>
        <v>0.51929234999999996</v>
      </c>
      <c r="U9" t="str">
        <f>VLOOKUP(B9,方言分布!A:B,2,FALSE)</f>
        <v>北京官话</v>
      </c>
      <c r="V9" cm="1">
        <f t="array" ref="V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9976</v>
      </c>
      <c r="W9" cm="1">
        <f t="array" ref="W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12.06</v>
      </c>
      <c r="X9" cm="1">
        <f t="array" ref="X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113</v>
      </c>
      <c r="Y9" cm="1">
        <f t="array" ref="Y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10.08</v>
      </c>
      <c r="Z9" cm="1">
        <f t="array" ref="Z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427.87</v>
      </c>
      <c r="AA9" cm="1">
        <f t="array" ref="AA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7.64</v>
      </c>
      <c r="AB9" cm="1">
        <f t="array" ref="AB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7.73</v>
      </c>
      <c r="AC9" cm="1">
        <f t="array" ref="AC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13.58</v>
      </c>
      <c r="AE9" cm="1">
        <f t="array" ref="AE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12512746</v>
      </c>
      <c r="AF9" cm="1">
        <f t="array" ref="AF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964.62</v>
      </c>
      <c r="AG9" cm="1">
        <f t="array" ref="AG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5133</v>
      </c>
      <c r="AH9" cm="1">
        <f t="array" ref="AH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13933.7</v>
      </c>
      <c r="AK9" cm="1">
        <f t="array" ref="AK9">_xlfn.IFS(
$C9=2010,
VLOOKUP($B9,[20]分省年度数据!$A$1:$T$32,15,FALSE),
$C9=2011,
VLOOKUP($B9,[20]分省年度数据!$A$1:$T$32,14,FALSE),
$C9=2012,
VLOOKUP($B9,[20]分省年度数据!$A$1:$T$32,13,FALSE),
$C9=2013,
VLOOKUP($B9,[20]分省年度数据!$A$1:$T$32,12,FALSE),
$C9=2014,
VLOOKUP($B9,[20]分省年度数据!$A$1:$T$32,11,FALSE),
$C9=2015,
VLOOKUP($B9,[20]分省年度数据!$A$1:$T$32,10,FALSE),
$C9=2016,
VLOOKUP($B9,[20]分省年度数据!$A$1:$T$32,9,FALSE),
$C9=2017,
VLOOKUP($B9,[20]分省年度数据!$A$1:$T$32,8,FALSE),
$C9=2018,
VLOOKUP($B9,[20]分省年度数据!$A$1:$T$32,7,FALSE)
)</f>
        <v>3223</v>
      </c>
      <c r="AL9" cm="1">
        <f t="array" ref="AL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19290</v>
      </c>
      <c r="AM9" cm="1">
        <f t="array" ref="AM9">_xlfn.IFS(
$C9=2010,
VLOOKUP($B9,[27]分省年度数据!$A$1:$T$32,15,FALSE),
$C9=2011,
VLOOKUP($B9,[27]分省年度数据!$A$1:$T$32,14,FALSE),
$C9=2012,
VLOOKUP($B9,[27]分省年度数据!$A$1:$T$32,13,FALSE),
$C9=2013,
VLOOKUP($B9,[27]分省年度数据!$A$1:$T$32,12,FALSE),
$C9=2014,
VLOOKUP($B9,[27]分省年度数据!$A$1:$T$32,11,FALSE),
$C9=2015,
VLOOKUP($B9,[27]分省年度数据!$A$1:$T$32,10,FALSE),
$C9=2016,
VLOOKUP($B9,[27]分省年度数据!$A$1:$T$32,9,FALSE),
$C9=2017,
VLOOKUP($B9,[27]分省年度数据!$A$1:$T$32,8,FALSE),
$C9=2018,
VLOOKUP($B9,[27]分省年度数据!$A$1:$T$32,7,FALSE)
)</f>
        <v>100</v>
      </c>
      <c r="AN9" cm="1">
        <f t="array" ref="AN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100</v>
      </c>
      <c r="AO9" cm="1">
        <f t="array" ref="AO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26.55</v>
      </c>
      <c r="AP9" cm="1">
        <f t="array" ref="AP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2.81</v>
      </c>
      <c r="AQ9" cm="1">
        <f t="array" ref="AQ9">_xlfn.IFS(
$C9=2010,
VLOOKUP($B9,[26]分省年度数据!$A$1:$T$32,15,FALSE),
$C9=2011,
VLOOKUP($B9,[26]分省年度数据!$A$1:$T$32,14,FALSE),
$C9=2012,
VLOOKUP($B9,[26]分省年度数据!$A$1:$T$32,13,FALSE),
$C9=2013,
VLOOKUP($B9,[26]分省年度数据!$A$1:$T$32,12,FALSE),
$C9=2014,
VLOOKUP($B9,[26]分省年度数据!$A$1:$T$32,11,FALSE),
$C9=2015,
VLOOKUP($B9,[26]分省年度数据!$A$1:$T$32,10,FALSE),
$C9=2016,
VLOOKUP($B9,[26]分省年度数据!$A$1:$T$32,9,FALSE),
$C9=2017,
VLOOKUP($B9,[26]分省年度数据!$A$1:$T$32,8,FALSE),
$C9=2018,
VLOOKUP($B9,[26]分省年度数据!$A$1:$T$32,7,FALSE)
)</f>
        <v>16.2</v>
      </c>
    </row>
    <row r="10" spans="1:43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s="11">
        <f>IFERROR(VLOOKUP(B10,户籍难度!A:B,2,FALSE),1)</f>
        <v>3</v>
      </c>
      <c r="G10" cm="1">
        <f t="array" ref="G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H10" cm="1">
        <f t="array" ref="H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I10" cm="1">
        <f t="array" ref="I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J10">
        <f>VLOOKUP($D10,[4]Sheet1!$C$1:$J$65536,2,FALSE)</f>
        <v>133.57136535644531</v>
      </c>
      <c r="K10">
        <f>VLOOKUP($D10,[4]Sheet1!$C$1:$J$65536,3,FALSE)</f>
        <v>18.112873077392578</v>
      </c>
      <c r="L10">
        <f>VLOOKUP($D10,[4]Sheet1!$C$1:$J$65536,4,FALSE)</f>
        <v>10168.8955078125</v>
      </c>
      <c r="M10">
        <f>VLOOKUP($D10,[4]Sheet1!$C$1:$J$65536,5,FALSE)</f>
        <v>178.19364929199219</v>
      </c>
      <c r="N10">
        <f>VLOOKUP($D10,[4]Sheet1!$C$1:$J$65536,6,FALSE)</f>
        <v>27.026037216186523</v>
      </c>
      <c r="O10">
        <f>VLOOKUP($D10,[4]Sheet1!$C$1:$J$65536,7,FALSE)</f>
        <v>5.3069601058959961</v>
      </c>
      <c r="P10">
        <f>VLOOKUP($D10,[4]Sheet1!$C$1:$J$65536,8,FALSE)</f>
        <v>39.793651580810547</v>
      </c>
      <c r="Q10" cm="1">
        <f t="array" ref="Q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R10">
        <f t="shared" si="1"/>
        <v>0.90315127510249515</v>
      </c>
      <c r="S10" cm="1">
        <f t="array" ref="S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186.11</v>
      </c>
      <c r="T10">
        <f>IFERROR(VLOOKUP(D10,[7]mu_jt_estimates_final!$C:$D,2,FALSE),"")</f>
        <v>0.66195881000000001</v>
      </c>
      <c r="U10" t="str">
        <f>VLOOKUP(B10,方言分布!A:B,2,FALSE)</f>
        <v>北京官话</v>
      </c>
      <c r="V10" cm="1">
        <f t="array" ref="V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10058</v>
      </c>
      <c r="W10" cm="1">
        <f t="array" ref="W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12.36</v>
      </c>
      <c r="X10" cm="1">
        <f t="array" ref="X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119</v>
      </c>
      <c r="Y10" cm="1">
        <f t="array" ref="Y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10.1</v>
      </c>
      <c r="Z10" cm="1">
        <f t="array" ref="Z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490.09</v>
      </c>
      <c r="AA10" cm="1">
        <f t="array" ref="AA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7.44</v>
      </c>
      <c r="AB10" cm="1">
        <f t="array" ref="AB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7.83</v>
      </c>
      <c r="AC10" cm="1">
        <f t="array" ref="AC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13.65</v>
      </c>
      <c r="AE10" cm="1">
        <f t="array" ref="AE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13525400</v>
      </c>
      <c r="AF10" cm="1">
        <f t="array" ref="AF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1025.51</v>
      </c>
      <c r="AG10" cm="1">
        <f t="array" ref="AG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5624</v>
      </c>
      <c r="AH10" cm="1">
        <f t="array" ref="AH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14422.3</v>
      </c>
      <c r="AK10" cm="1">
        <f t="array" ref="AK10">_xlfn.IFS(
$C10=2010,
VLOOKUP($B10,[20]分省年度数据!$A$1:$T$32,15,FALSE),
$C10=2011,
VLOOKUP($B10,[20]分省年度数据!$A$1:$T$32,14,FALSE),
$C10=2012,
VLOOKUP($B10,[20]分省年度数据!$A$1:$T$32,13,FALSE),
$C10=2013,
VLOOKUP($B10,[20]分省年度数据!$A$1:$T$32,12,FALSE),
$C10=2014,
VLOOKUP($B10,[20]分省年度数据!$A$1:$T$32,11,FALSE),
$C10=2015,
VLOOKUP($B10,[20]分省年度数据!$A$1:$T$32,10,FALSE),
$C10=2016,
VLOOKUP($B10,[20]分省年度数据!$A$1:$T$32,9,FALSE),
$C10=2017,
VLOOKUP($B10,[20]分省年度数据!$A$1:$T$32,8,FALSE),
$C10=2018,
VLOOKUP($B10,[20]分省年度数据!$A$1:$T$32,7,FALSE)
)</f>
        <v>3242</v>
      </c>
      <c r="AL10" cm="1">
        <f t="array" ref="AL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19245</v>
      </c>
      <c r="AM10" cm="1">
        <f t="array" ref="AM10">_xlfn.IFS(
$C10=2010,
VLOOKUP($B10,[27]分省年度数据!$A$1:$T$32,15,FALSE),
$C10=2011,
VLOOKUP($B10,[27]分省年度数据!$A$1:$T$32,14,FALSE),
$C10=2012,
VLOOKUP($B10,[27]分省年度数据!$A$1:$T$32,13,FALSE),
$C10=2013,
VLOOKUP($B10,[27]分省年度数据!$A$1:$T$32,12,FALSE),
$C10=2014,
VLOOKUP($B10,[27]分省年度数据!$A$1:$T$32,11,FALSE),
$C10=2015,
VLOOKUP($B10,[27]分省年度数据!$A$1:$T$32,10,FALSE),
$C10=2016,
VLOOKUP($B10,[27]分省年度数据!$A$1:$T$32,9,FALSE),
$C10=2017,
VLOOKUP($B10,[27]分省年度数据!$A$1:$T$32,8,FALSE),
$C10=2018,
VLOOKUP($B10,[27]分省年度数据!$A$1:$T$32,7,FALSE)
)</f>
        <v>100</v>
      </c>
      <c r="AN10" cm="1">
        <f t="array" ref="AN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100</v>
      </c>
      <c r="AO10" cm="1">
        <f t="array" ref="AO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18.239999999999998</v>
      </c>
      <c r="AP10" cm="1">
        <f t="array" ref="AP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2.83</v>
      </c>
      <c r="AQ10" cm="1">
        <f t="array" ref="AQ10">_xlfn.IFS(
$C10=2010,
VLOOKUP($B10,[26]分省年度数据!$A$1:$T$32,15,FALSE),
$C10=2011,
VLOOKUP($B10,[26]分省年度数据!$A$1:$T$32,14,FALSE),
$C10=2012,
VLOOKUP($B10,[26]分省年度数据!$A$1:$T$32,13,FALSE),
$C10=2013,
VLOOKUP($B10,[26]分省年度数据!$A$1:$T$32,12,FALSE),
$C10=2014,
VLOOKUP($B10,[26]分省年度数据!$A$1:$T$32,11,FALSE),
$C10=2015,
VLOOKUP($B10,[26]分省年度数据!$A$1:$T$32,10,FALSE),
$C10=2016,
VLOOKUP($B10,[26]分省年度数据!$A$1:$T$32,9,FALSE),
$C10=2017,
VLOOKUP($B10,[26]分省年度数据!$A$1:$T$32,8,FALSE),
$C10=2018,
VLOOKUP($B10,[26]分省年度数据!$A$1:$T$32,7,FALSE)
)</f>
        <v>16.3</v>
      </c>
    </row>
    <row r="11" spans="1:43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s="11">
        <f>IFERROR(VLOOKUP(B11,户籍难度!A:B,2,FALSE),1)</f>
        <v>1</v>
      </c>
      <c r="G11" cm="1">
        <f t="array" ref="G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H11" cm="1">
        <f t="array" ref="H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I11" cm="1">
        <f t="array" ref="I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J11">
        <f>VLOOKUP($D11,[4]Sheet1!$C$1:$J$65536,2,FALSE)</f>
        <v>125.41584014892578</v>
      </c>
      <c r="K11">
        <f>VLOOKUP($D11,[4]Sheet1!$C$1:$J$65536,3,FALSE)</f>
        <v>31.131826400756836</v>
      </c>
      <c r="L11">
        <f>VLOOKUP($D11,[4]Sheet1!$C$1:$J$65536,4,FALSE)</f>
        <v>10167.953125</v>
      </c>
      <c r="M11">
        <f>VLOOKUP($D11,[4]Sheet1!$C$1:$J$65536,5,FALSE)</f>
        <v>195.854736328125</v>
      </c>
      <c r="N11">
        <f>VLOOKUP($D11,[4]Sheet1!$C$1:$J$65536,6,FALSE)</f>
        <v>31.489889144897461</v>
      </c>
      <c r="O11">
        <f>VLOOKUP($D11,[4]Sheet1!$C$1:$J$65536,7,FALSE)</f>
        <v>3.695009708404541</v>
      </c>
      <c r="P11">
        <f>VLOOKUP($D11,[4]Sheet1!$C$1:$J$65536,8,FALSE)</f>
        <v>23.626712799072266</v>
      </c>
      <c r="Q11" cm="1">
        <f t="array" ref="Q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R11">
        <f t="shared" si="1"/>
        <v>0.47951365099138377</v>
      </c>
      <c r="S11" cm="1">
        <f t="array" ref="S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88.75</v>
      </c>
      <c r="T11">
        <f>IFERROR(VLOOKUP(D11,[7]mu_jt_estimates_final!$C:$D,2,FALSE),"")</f>
        <v>-0.78544521</v>
      </c>
      <c r="U11" t="str">
        <f>VLOOKUP(B11,方言分布!A:B,2,FALSE)</f>
        <v>冀鲁官话</v>
      </c>
      <c r="V11" cm="1">
        <f t="array" ref="V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4542</v>
      </c>
      <c r="W11" cm="1">
        <f t="array" ref="W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4.88</v>
      </c>
      <c r="X11" cm="1">
        <f t="array" ref="X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71</v>
      </c>
      <c r="Y11" cm="1">
        <f t="array" ref="Y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12.56</v>
      </c>
      <c r="Z11" cm="1">
        <f t="array" ref="Z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70.069999999999993</v>
      </c>
      <c r="AA11" cm="1">
        <f t="array" ref="AA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12.49</v>
      </c>
      <c r="AB11" cm="1">
        <f t="array" ref="AB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10.56</v>
      </c>
      <c r="AC11" cm="1">
        <f t="array" ref="AC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13.56</v>
      </c>
      <c r="AE11" cm="1">
        <f t="array" ref="AE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2920970</v>
      </c>
      <c r="AF11" cm="1">
        <f t="array" ref="AF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229.56</v>
      </c>
      <c r="AG11" cm="1">
        <f t="array" ref="AG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307</v>
      </c>
      <c r="AH11" cm="1">
        <f t="array" ref="AH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2860.2</v>
      </c>
      <c r="AK11" cm="1">
        <f t="array" ref="AK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3165</v>
      </c>
      <c r="AL11" cm="1">
        <f t="array" ref="AL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12240</v>
      </c>
      <c r="AM11" cm="1">
        <f t="array" ref="AM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132.04</v>
      </c>
      <c r="AN11" cm="1">
        <f t="array" ref="AN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100</v>
      </c>
      <c r="AO11" cm="1">
        <f t="array" ref="AO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12.05</v>
      </c>
      <c r="AP11" cm="1">
        <f t="array" ref="AP11">_xlfn.IFS(
$C11=2010,
VLOOKUP($B11,[25]分省年度数据!$A$1:$T$32,15,FALSE),
$C11=2011,
VLOOKUP($B11,[25]分省年度数据!$A$1:$T$32,14,FALSE),
$C11=2012,
VLOOKUP($B11,[25]分省年度数据!$A$1:$T$32,13,FALSE),
$C11=2013,
VLOOKUP($B11,[25]分省年度数据!$A$1:$T$32,12,FALSE),
$C11=2014,
VLOOKUP($B11,[25]分省年度数据!$A$1:$T$32,11,FALSE),
$C11=2015,
VLOOKUP($B11,[25]分省年度数据!$A$1:$T$32,10,FALSE),
$C11=2016,
VLOOKUP($B11,[25]分省年度数据!$A$1:$T$32,9,FALSE),
$C11=2017,
VLOOKUP($B11,[25]分省年度数据!$A$1:$T$32,8,FALSE),
$C11=2018,
VLOOKUP($B11,[25]分省年度数据!$A$1:$T$32,7,FALSE)
)</f>
        <v>2.0099999999999998</v>
      </c>
      <c r="AQ11" cm="1">
        <f t="array" ref="AQ11">_xlfn.IFS(
$C11=2010,
VLOOKUP($B11,[26]分省年度数据!$A$1:$T$32,15,FALSE),
$C11=2011,
VLOOKUP($B11,[26]分省年度数据!$A$1:$T$32,14,FALSE),
$C11=2012,
VLOOKUP($B11,[26]分省年度数据!$A$1:$T$32,13,FALSE),
$C11=2013,
VLOOKUP($B11,[26]分省年度数据!$A$1:$T$32,12,FALSE),
$C11=2014,
VLOOKUP($B11,[26]分省年度数据!$A$1:$T$32,11,FALSE),
$C11=2015,
VLOOKUP($B11,[26]分省年度数据!$A$1:$T$32,10,FALSE),
$C11=2016,
VLOOKUP($B11,[26]分省年度数据!$A$1:$T$32,9,FALSE),
$C11=2017,
VLOOKUP($B11,[26]分省年度数据!$A$1:$T$32,8,FALSE),
$C11=2018,
VLOOKUP($B11,[26]分省年度数据!$A$1:$T$32,7,FALSE)
)</f>
        <v>8.56</v>
      </c>
    </row>
    <row r="12" spans="1:43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s="11">
        <f>IFERROR(VLOOKUP(B12,户籍难度!A:B,2,FALSE),1)</f>
        <v>1</v>
      </c>
      <c r="G12" cm="1">
        <f t="array" ref="G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H12" cm="1">
        <f t="array" ref="H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I12" cm="1">
        <f t="array" ref="I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J12">
        <f>VLOOKUP($D12,[4]Sheet1!$C$1:$J$65536,2,FALSE)</f>
        <v>133.37051391601562</v>
      </c>
      <c r="K12">
        <f>VLOOKUP($D12,[4]Sheet1!$C$1:$J$65536,3,FALSE)</f>
        <v>20.022890090942383</v>
      </c>
      <c r="L12">
        <f>VLOOKUP($D12,[4]Sheet1!$C$1:$J$65536,4,FALSE)</f>
        <v>10178.4794921875</v>
      </c>
      <c r="M12">
        <f>VLOOKUP($D12,[4]Sheet1!$C$1:$J$65536,5,FALSE)</f>
        <v>207.76869201660156</v>
      </c>
      <c r="N12">
        <f>VLOOKUP($D12,[4]Sheet1!$C$1:$J$65536,6,FALSE)</f>
        <v>31.311220169067383</v>
      </c>
      <c r="O12">
        <f>VLOOKUP($D12,[4]Sheet1!$C$1:$J$65536,7,FALSE)</f>
        <v>3.7115328311920166</v>
      </c>
      <c r="P12">
        <f>VLOOKUP($D12,[4]Sheet1!$C$1:$J$65536,8,FALSE)</f>
        <v>36.935810089111328</v>
      </c>
      <c r="Q12" cm="1">
        <f t="array" ref="Q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R12">
        <f t="shared" si="1"/>
        <v>0.3784512296214424</v>
      </c>
      <c r="S12" cm="1">
        <f t="array" ref="S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95.12</v>
      </c>
      <c r="T12">
        <f>IFERROR(VLOOKUP(D12,[7]mu_jt_estimates_final!$C:$D,2,FALSE),"")</f>
        <v>-0.78544521</v>
      </c>
      <c r="U12" t="str">
        <f>VLOOKUP(B12,方言分布!A:B,2,FALSE)</f>
        <v>冀鲁官话</v>
      </c>
      <c r="V12" cm="1">
        <f t="array" ref="V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4428</v>
      </c>
      <c r="W12" cm="1">
        <f t="array" ref="W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4.9400000000000004</v>
      </c>
      <c r="X12" cm="1">
        <f t="array" ref="X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73</v>
      </c>
      <c r="Y12" cm="1">
        <f t="array" ref="Y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11.83</v>
      </c>
      <c r="Z12" cm="1">
        <f t="array" ref="Z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90.53</v>
      </c>
      <c r="AA12" cm="1">
        <f t="array" ref="AA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12.23</v>
      </c>
      <c r="AB12" cm="1">
        <f t="array" ref="AB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10.130000000000001</v>
      </c>
      <c r="AC12" cm="1">
        <f t="array" ref="AC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13.84</v>
      </c>
      <c r="AE12" cm="1">
        <f t="array" ref="AE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4136097</v>
      </c>
      <c r="AF12" cm="1">
        <f t="array" ref="AF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302.32</v>
      </c>
      <c r="AG12" cm="1">
        <f t="array" ref="AG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331</v>
      </c>
      <c r="AH12" cm="1">
        <f t="array" ref="AH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3395.1</v>
      </c>
      <c r="AK12" cm="1">
        <f t="array" ref="AK12">_xlfn.IFS(
$C12=2010,
VLOOKUP($B12,[20]分省年度数据!$A$1:$T$32,15,FALSE),
$C12=2011,
VLOOKUP($B12,[20]分省年度数据!$A$1:$T$32,14,FALSE),
$C12=2012,
VLOOKUP($B12,[20]分省年度数据!$A$1:$T$32,13,FALSE),
$C12=2013,
VLOOKUP($B12,[20]分省年度数据!$A$1:$T$32,12,FALSE),
$C12=2014,
VLOOKUP($B12,[20]分省年度数据!$A$1:$T$32,11,FALSE),
$C12=2015,
VLOOKUP($B12,[20]分省年度数据!$A$1:$T$32,10,FALSE),
$C12=2016,
VLOOKUP($B12,[20]分省年度数据!$A$1:$T$32,9,FALSE),
$C12=2017,
VLOOKUP($B12,[20]分省年度数据!$A$1:$T$32,8,FALSE),
$C12=2018,
VLOOKUP($B12,[20]分省年度数据!$A$1:$T$32,7,FALSE)
)</f>
        <v>2600</v>
      </c>
      <c r="AL12" cm="1">
        <f t="array" ref="AL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12606</v>
      </c>
      <c r="AM12" cm="1">
        <f t="array" ref="AM12">_xlfn.IFS(
$C12=2010,
VLOOKUP($B12,[27]分省年度数据!$A$1:$T$32,15,FALSE),
$C12=2011,
VLOOKUP($B12,[27]分省年度数据!$A$1:$T$32,14,FALSE),
$C12=2012,
VLOOKUP($B12,[27]分省年度数据!$A$1:$T$32,13,FALSE),
$C12=2013,
VLOOKUP($B12,[27]分省年度数据!$A$1:$T$32,12,FALSE),
$C12=2014,
VLOOKUP($B12,[27]分省年度数据!$A$1:$T$32,11,FALSE),
$C12=2015,
VLOOKUP($B12,[27]分省年度数据!$A$1:$T$32,10,FALSE),
$C12=2016,
VLOOKUP($B12,[27]分省年度数据!$A$1:$T$32,9,FALSE),
$C12=2017,
VLOOKUP($B12,[27]分省年度数据!$A$1:$T$32,8,FALSE),
$C12=2018,
VLOOKUP($B12,[27]分省年度数据!$A$1:$T$32,7,FALSE)
)</f>
        <v>100</v>
      </c>
      <c r="AN12" cm="1">
        <f t="array" ref="AN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100</v>
      </c>
      <c r="AO12" cm="1">
        <f t="array" ref="AO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15.19</v>
      </c>
      <c r="AP12" cm="1">
        <f t="array" ref="AP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2</v>
      </c>
      <c r="AQ12" cm="1">
        <f t="array" ref="AQ12">_xlfn.IFS(
$C12=2010,
VLOOKUP($B12,[26]分省年度数据!$A$1:$T$32,15,FALSE),
$C12=2011,
VLOOKUP($B12,[26]分省年度数据!$A$1:$T$32,14,FALSE),
$C12=2012,
VLOOKUP($B12,[26]分省年度数据!$A$1:$T$32,13,FALSE),
$C12=2013,
VLOOKUP($B12,[26]分省年度数据!$A$1:$T$32,12,FALSE),
$C12=2014,
VLOOKUP($B12,[26]分省年度数据!$A$1:$T$32,11,FALSE),
$C12=2015,
VLOOKUP($B12,[26]分省年度数据!$A$1:$T$32,10,FALSE),
$C12=2016,
VLOOKUP($B12,[26]分省年度数据!$A$1:$T$32,9,FALSE),
$C12=2017,
VLOOKUP($B12,[26]分省年度数据!$A$1:$T$32,8,FALSE),
$C12=2018,
VLOOKUP($B12,[26]分省年度数据!$A$1:$T$32,7,FALSE)
)</f>
        <v>10.3</v>
      </c>
    </row>
    <row r="13" spans="1:43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s="11">
        <f>IFERROR(VLOOKUP(B13,户籍难度!A:B,2,FALSE),1)</f>
        <v>1</v>
      </c>
      <c r="G13" cm="1">
        <f t="array" ref="G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H13" cm="1">
        <f t="array" ref="H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I13" cm="1">
        <f t="array" ref="I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J13">
        <f>VLOOKUP($D13,[4]Sheet1!$C$1:$J$65536,2,FALSE)</f>
        <v>128.72117614746094</v>
      </c>
      <c r="K13">
        <f>VLOOKUP($D13,[4]Sheet1!$C$1:$J$65536,3,FALSE)</f>
        <v>27.273906707763672</v>
      </c>
      <c r="L13">
        <f>VLOOKUP($D13,[4]Sheet1!$C$1:$J$65536,4,FALSE)</f>
        <v>10165.2802734375</v>
      </c>
      <c r="M13">
        <f>VLOOKUP($D13,[4]Sheet1!$C$1:$J$65536,5,FALSE)</f>
        <v>195.44593811035156</v>
      </c>
      <c r="N13">
        <f>VLOOKUP($D13,[4]Sheet1!$C$1:$J$65536,6,FALSE)</f>
        <v>29.777517318725586</v>
      </c>
      <c r="O13">
        <f>VLOOKUP($D13,[4]Sheet1!$C$1:$J$65536,7,FALSE)</f>
        <v>3.8538577556610107</v>
      </c>
      <c r="P13">
        <f>VLOOKUP($D13,[4]Sheet1!$C$1:$J$65536,8,FALSE)</f>
        <v>40.828125</v>
      </c>
      <c r="Q13" cm="1">
        <f t="array" ref="Q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R13">
        <f t="shared" si="1"/>
        <v>0.36395838535164377</v>
      </c>
      <c r="S13" cm="1">
        <f t="array" ref="S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97.8</v>
      </c>
      <c r="T13">
        <f>IFERROR(VLOOKUP(D13,[7]mu_jt_estimates_final!$C:$D,2,FALSE),"")</f>
        <v>-0.78544521</v>
      </c>
      <c r="U13" t="str">
        <f>VLOOKUP(B13,方言分布!A:B,2,FALSE)</f>
        <v>冀鲁官话</v>
      </c>
      <c r="V13" cm="1">
        <f t="array" ref="V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4551</v>
      </c>
      <c r="W13" cm="1">
        <f t="array" ref="W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5.35</v>
      </c>
      <c r="X13" cm="1">
        <f t="array" ref="X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55</v>
      </c>
      <c r="Y13" cm="1">
        <f t="array" ref="Y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11.02</v>
      </c>
      <c r="Z13" cm="1">
        <f t="array" ref="Z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105.91</v>
      </c>
      <c r="AA13" cm="1">
        <f t="array" ref="AA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11.74</v>
      </c>
      <c r="AB13" cm="1">
        <f t="array" ref="AB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>9.85</v>
      </c>
      <c r="AC13" cm="1">
        <f t="array" ref="AC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14.09</v>
      </c>
      <c r="AE13" t="str" cm="1">
        <f t="array" ref="AE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/>
      </c>
      <c r="AF13" cm="1">
        <f t="array" ref="AF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378.75</v>
      </c>
      <c r="AG13" cm="1">
        <f t="array" ref="AG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458</v>
      </c>
      <c r="AH13" cm="1">
        <f t="array" ref="AH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3921.4</v>
      </c>
      <c r="AK13" cm="1">
        <f t="array" ref="AK13">_xlfn.IFS(
$C13=2010,
VLOOKUP($B13,[20]分省年度数据!$A$1:$T$32,15,FALSE),
$C13=2011,
VLOOKUP($B13,[20]分省年度数据!$A$1:$T$32,14,FALSE),
$C13=2012,
VLOOKUP($B13,[20]分省年度数据!$A$1:$T$32,13,FALSE),
$C13=2013,
VLOOKUP($B13,[20]分省年度数据!$A$1:$T$32,12,FALSE),
$C13=2014,
VLOOKUP($B13,[20]分省年度数据!$A$1:$T$32,11,FALSE),
$C13=2015,
VLOOKUP($B13,[20]分省年度数据!$A$1:$T$32,10,FALSE),
$C13=2016,
VLOOKUP($B13,[20]分省年度数据!$A$1:$T$32,9,FALSE),
$C13=2017,
VLOOKUP($B13,[20]分省年度数据!$A$1:$T$32,8,FALSE),
$C13=2018,
VLOOKUP($B13,[20]分省年度数据!$A$1:$T$32,7,FALSE)
)</f>
        <v>3101</v>
      </c>
      <c r="AL13" cm="1">
        <f t="array" ref="AL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12732</v>
      </c>
      <c r="AM13" cm="1">
        <f t="array" ref="AM13">_xlfn.IFS(
$C13=2010,
VLOOKUP($B13,[27]分省年度数据!$A$1:$T$32,15,FALSE),
$C13=2011,
VLOOKUP($B13,[27]分省年度数据!$A$1:$T$32,14,FALSE),
$C13=2012,
VLOOKUP($B13,[27]分省年度数据!$A$1:$T$32,13,FALSE),
$C13=2013,
VLOOKUP($B13,[27]分省年度数据!$A$1:$T$32,12,FALSE),
$C13=2014,
VLOOKUP($B13,[27]分省年度数据!$A$1:$T$32,11,FALSE),
$C13=2015,
VLOOKUP($B13,[27]分省年度数据!$A$1:$T$32,10,FALSE),
$C13=2016,
VLOOKUP($B13,[27]分省年度数据!$A$1:$T$32,9,FALSE),
$C13=2017,
VLOOKUP($B13,[27]分省年度数据!$A$1:$T$32,8,FALSE),
$C13=2018,
VLOOKUP($B13,[27]分省年度数据!$A$1:$T$32,7,FALSE)
)</f>
        <v>100</v>
      </c>
      <c r="AN13" cm="1">
        <f t="array" ref="AN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100</v>
      </c>
      <c r="AO13" cm="1">
        <f t="array" ref="AO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17.34</v>
      </c>
      <c r="AP13" cm="1">
        <f t="array" ref="AP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1.84</v>
      </c>
      <c r="AQ13" cm="1">
        <f t="array" ref="AQ13">_xlfn.IFS(
$C13=2010,
VLOOKUP($B13,[26]分省年度数据!$A$1:$T$32,15,FALSE),
$C13=2011,
VLOOKUP($B13,[26]分省年度数据!$A$1:$T$32,14,FALSE),
$C13=2012,
VLOOKUP($B13,[26]分省年度数据!$A$1:$T$32,13,FALSE),
$C13=2013,
VLOOKUP($B13,[26]分省年度数据!$A$1:$T$32,12,FALSE),
$C13=2014,
VLOOKUP($B13,[26]分省年度数据!$A$1:$T$32,11,FALSE),
$C13=2015,
VLOOKUP($B13,[26]分省年度数据!$A$1:$T$32,10,FALSE),
$C13=2016,
VLOOKUP($B13,[26]分省年度数据!$A$1:$T$32,9,FALSE),
$C13=2017,
VLOOKUP($B13,[26]分省年度数据!$A$1:$T$32,8,FALSE),
$C13=2018,
VLOOKUP($B13,[26]分省年度数据!$A$1:$T$32,7,FALSE)
)</f>
        <v>10.54</v>
      </c>
    </row>
    <row r="14" spans="1:43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s="11">
        <f>IFERROR(VLOOKUP(B14,户籍难度!A:B,2,FALSE),1)</f>
        <v>1</v>
      </c>
      <c r="G14" cm="1">
        <f t="array" ref="G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H14" cm="1">
        <f t="array" ref="H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I14" cm="1">
        <f t="array" ref="I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J14">
        <f>VLOOKUP($D14,[4]Sheet1!$C$1:$J$65536,2,FALSE)</f>
        <v>132.08113098144531</v>
      </c>
      <c r="K14">
        <f>VLOOKUP($D14,[4]Sheet1!$C$1:$J$65536,3,FALSE)</f>
        <v>35.532257080078125</v>
      </c>
      <c r="L14">
        <f>VLOOKUP($D14,[4]Sheet1!$C$1:$J$65536,4,FALSE)</f>
        <v>10164.09375</v>
      </c>
      <c r="M14">
        <f>VLOOKUP($D14,[4]Sheet1!$C$1:$J$65536,5,FALSE)</f>
        <v>198.82127380371094</v>
      </c>
      <c r="N14">
        <f>VLOOKUP($D14,[4]Sheet1!$C$1:$J$65536,6,FALSE)</f>
        <v>29.83946418762207</v>
      </c>
      <c r="O14">
        <f>VLOOKUP($D14,[4]Sheet1!$C$1:$J$65536,7,FALSE)</f>
        <v>4.7940101623535156</v>
      </c>
      <c r="P14">
        <f>VLOOKUP($D14,[4]Sheet1!$C$1:$J$65536,8,FALSE)</f>
        <v>25.071941375732422</v>
      </c>
      <c r="Q14" cm="1">
        <f t="array" ref="Q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R14">
        <f t="shared" si="1"/>
        <v>0.34973215979361888</v>
      </c>
      <c r="S14" cm="1">
        <f t="array" ref="S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89.88</v>
      </c>
      <c r="T14">
        <f>IFERROR(VLOOKUP(D14,[7]mu_jt_estimates_final!$C:$D,2,FALSE),"")</f>
        <v>-0.49911742999999997</v>
      </c>
      <c r="U14" t="str">
        <f>VLOOKUP(B14,方言分布!A:B,2,FALSE)</f>
        <v>冀鲁官话</v>
      </c>
      <c r="V14" cm="1">
        <f t="array" ref="V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4689</v>
      </c>
      <c r="W14" cm="1">
        <f t="array" ref="W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5.77</v>
      </c>
      <c r="X14" cm="1">
        <f t="array" ref="X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81</v>
      </c>
      <c r="Y14" cm="1">
        <f t="array" ref="Y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11.23</v>
      </c>
      <c r="Z14" cm="1">
        <f t="array" ref="Z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128.94</v>
      </c>
      <c r="AA14" cm="1">
        <f t="array" ref="AA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11.24</v>
      </c>
      <c r="AB14" cm="1">
        <f t="array" ref="AB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10.039999999999999</v>
      </c>
      <c r="AC14" cm="1">
        <f t="array" ref="AC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14.42</v>
      </c>
      <c r="AE14" cm="1">
        <f t="array" ref="AE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5699615</v>
      </c>
      <c r="AF14" cm="1">
        <f t="array" ref="AF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461.36</v>
      </c>
      <c r="AG14" cm="1">
        <f t="array" ref="AG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491</v>
      </c>
      <c r="AH14" cm="1">
        <f t="array" ref="AH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4470.3999999999996</v>
      </c>
      <c r="AK14" cm="1">
        <f t="array" ref="AK14">_xlfn.IFS(
$C14=2010,
VLOOKUP($B14,[20]分省年度数据!$A$1:$T$32,15,FALSE),
$C14=2011,
VLOOKUP($B14,[20]分省年度数据!$A$1:$T$32,14,FALSE),
$C14=2012,
VLOOKUP($B14,[20]分省年度数据!$A$1:$T$32,13,FALSE),
$C14=2013,
VLOOKUP($B14,[20]分省年度数据!$A$1:$T$32,12,FALSE),
$C14=2014,
VLOOKUP($B14,[20]分省年度数据!$A$1:$T$32,11,FALSE),
$C14=2015,
VLOOKUP($B14,[20]分省年度数据!$A$1:$T$32,10,FALSE),
$C14=2016,
VLOOKUP($B14,[20]分省年度数据!$A$1:$T$32,9,FALSE),
$C14=2017,
VLOOKUP($B14,[20]分省年度数据!$A$1:$T$32,8,FALSE),
$C14=2018,
VLOOKUP($B14,[20]分省年度数据!$A$1:$T$32,7,FALSE)
)</f>
        <v>4313</v>
      </c>
      <c r="AL14" cm="1">
        <f t="array" ref="AL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13460</v>
      </c>
      <c r="AM14" cm="1">
        <f t="array" ref="AM14">_xlfn.IFS(
$C14=2010,
VLOOKUP($B14,[27]分省年度数据!$A$1:$T$32,15,FALSE),
$C14=2011,
VLOOKUP($B14,[27]分省年度数据!$A$1:$T$32,14,FALSE),
$C14=2012,
VLOOKUP($B14,[27]分省年度数据!$A$1:$T$32,13,FALSE),
$C14=2013,
VLOOKUP($B14,[27]分省年度数据!$A$1:$T$32,12,FALSE),
$C14=2014,
VLOOKUP($B14,[27]分省年度数据!$A$1:$T$32,11,FALSE),
$C14=2015,
VLOOKUP($B14,[27]分省年度数据!$A$1:$T$32,10,FALSE),
$C14=2016,
VLOOKUP($B14,[27]分省年度数据!$A$1:$T$32,9,FALSE),
$C14=2017,
VLOOKUP($B14,[27]分省年度数据!$A$1:$T$32,8,FALSE),
$C14=2018,
VLOOKUP($B14,[27]分省年度数据!$A$1:$T$32,7,FALSE)
)</f>
        <v>100</v>
      </c>
      <c r="AN14" cm="1">
        <f t="array" ref="AN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100</v>
      </c>
      <c r="AO14" cm="1">
        <f t="array" ref="AO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18.989999999999998</v>
      </c>
      <c r="AP14" cm="1">
        <f t="array" ref="AP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1.8</v>
      </c>
      <c r="AQ14" cm="1">
        <f t="array" ref="AQ14">_xlfn.IFS(
$C14=2010,
VLOOKUP($B14,[26]分省年度数据!$A$1:$T$32,15,FALSE),
$C14=2011,
VLOOKUP($B14,[26]分省年度数据!$A$1:$T$32,14,FALSE),
$C14=2012,
VLOOKUP($B14,[26]分省年度数据!$A$1:$T$32,13,FALSE),
$C14=2013,
VLOOKUP($B14,[26]分省年度数据!$A$1:$T$32,12,FALSE),
$C14=2014,
VLOOKUP($B14,[26]分省年度数据!$A$1:$T$32,11,FALSE),
$C14=2015,
VLOOKUP($B14,[26]分省年度数据!$A$1:$T$32,10,FALSE),
$C14=2016,
VLOOKUP($B14,[26]分省年度数据!$A$1:$T$32,9,FALSE),
$C14=2017,
VLOOKUP($B14,[26]分省年度数据!$A$1:$T$32,8,FALSE),
$C14=2018,
VLOOKUP($B14,[26]分省年度数据!$A$1:$T$32,7,FALSE)
)</f>
        <v>10.97</v>
      </c>
    </row>
    <row r="15" spans="1:43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s="11">
        <f>IFERROR(VLOOKUP(B15,户籍难度!A:B,2,FALSE),1)</f>
        <v>1</v>
      </c>
      <c r="G15" cm="1">
        <f t="array" ref="G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H15" cm="1">
        <f t="array" ref="H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I15" cm="1">
        <f t="array" ref="I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J15">
        <f>VLOOKUP($D15,[4]Sheet1!$C$1:$J$65536,2,FALSE)</f>
        <v>144.27560424804688</v>
      </c>
      <c r="K15">
        <f>VLOOKUP($D15,[4]Sheet1!$C$1:$J$65536,3,FALSE)</f>
        <v>46.030017852783203</v>
      </c>
      <c r="L15">
        <f>VLOOKUP($D15,[4]Sheet1!$C$1:$J$65536,4,FALSE)</f>
        <v>10170.8701171875</v>
      </c>
      <c r="M15">
        <f>VLOOKUP($D15,[4]Sheet1!$C$1:$J$65536,5,FALSE)</f>
        <v>206.34220886230469</v>
      </c>
      <c r="N15">
        <f>VLOOKUP($D15,[4]Sheet1!$C$1:$J$65536,6,FALSE)</f>
        <v>27.74383544921875</v>
      </c>
      <c r="O15">
        <f>VLOOKUP($D15,[4]Sheet1!$C$1:$J$65536,7,FALSE)</f>
        <v>5.3748207092285156</v>
      </c>
      <c r="P15">
        <f>VLOOKUP($D15,[4]Sheet1!$C$1:$J$65536,8,FALSE)</f>
        <v>50.305557250976562</v>
      </c>
      <c r="Q15" cm="1">
        <f t="array" ref="Q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R15">
        <f t="shared" si="1"/>
        <v>0.35054453385127637</v>
      </c>
      <c r="S15" cm="1">
        <f t="array" ref="S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89.12</v>
      </c>
      <c r="T15">
        <f>IFERROR(VLOOKUP(D15,[7]mu_jt_estimates_final!$C:$D,2,FALSE),"")</f>
        <v>-0.37022376000000001</v>
      </c>
      <c r="U15" t="str">
        <f>VLOOKUP(B15,方言分布!A:B,2,FALSE)</f>
        <v>冀鲁官话</v>
      </c>
      <c r="V15" cm="1">
        <f t="array" ref="V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4990</v>
      </c>
      <c r="W15" cm="1">
        <f t="array" ref="W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6.09</v>
      </c>
      <c r="X15" cm="1">
        <f t="array" ref="X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56</v>
      </c>
      <c r="Y15" cm="1">
        <f t="array" ref="Y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10.87</v>
      </c>
      <c r="Z15" cm="1">
        <f t="array" ref="Z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161.33000000000001</v>
      </c>
      <c r="AA15" cm="1">
        <f t="array" ref="AA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10.62</v>
      </c>
      <c r="AB15" cm="1">
        <f t="array" ref="AB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10.210000000000001</v>
      </c>
      <c r="AC15" cm="1">
        <f t="array" ref="AC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14.71</v>
      </c>
      <c r="AE15" cm="1">
        <f t="array" ref="AE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6326265</v>
      </c>
      <c r="AF15" cm="1">
        <f t="array" ref="AF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517.01</v>
      </c>
      <c r="AG15" cm="1">
        <f t="array" ref="AG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503</v>
      </c>
      <c r="AH15" cm="1">
        <f t="array" ref="AH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4738.7</v>
      </c>
      <c r="AK15" cm="1">
        <f t="array" ref="AK15">_xlfn.IFS(
$C15=2010,
VLOOKUP($B15,[20]分省年度数据!$A$1:$T$32,15,FALSE),
$C15=2011,
VLOOKUP($B15,[20]分省年度数据!$A$1:$T$32,14,FALSE),
$C15=2012,
VLOOKUP($B15,[20]分省年度数据!$A$1:$T$32,13,FALSE),
$C15=2013,
VLOOKUP($B15,[20]分省年度数据!$A$1:$T$32,12,FALSE),
$C15=2014,
VLOOKUP($B15,[20]分省年度数据!$A$1:$T$32,11,FALSE),
$C15=2015,
VLOOKUP($B15,[20]分省年度数据!$A$1:$T$32,10,FALSE),
$C15=2016,
VLOOKUP($B15,[20]分省年度数据!$A$1:$T$32,9,FALSE),
$C15=2017,
VLOOKUP($B15,[20]分省年度数据!$A$1:$T$32,8,FALSE),
$C15=2018,
VLOOKUP($B15,[20]分省年度数据!$A$1:$T$32,7,FALSE)
)</f>
        <v>5322</v>
      </c>
      <c r="AL15" cm="1">
        <f t="array" ref="AL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14881</v>
      </c>
      <c r="AM15" cm="1">
        <f t="array" ref="AM15">_xlfn.IFS(
$C15=2010,
VLOOKUP($B15,[27]分省年度数据!$A$1:$T$32,15,FALSE),
$C15=2011,
VLOOKUP($B15,[27]分省年度数据!$A$1:$T$32,14,FALSE),
$C15=2012,
VLOOKUP($B15,[27]分省年度数据!$A$1:$T$32,13,FALSE),
$C15=2013,
VLOOKUP($B15,[27]分省年度数据!$A$1:$T$32,12,FALSE),
$C15=2014,
VLOOKUP($B15,[27]分省年度数据!$A$1:$T$32,11,FALSE),
$C15=2015,
VLOOKUP($B15,[27]分省年度数据!$A$1:$T$32,10,FALSE),
$C15=2016,
VLOOKUP($B15,[27]分省年度数据!$A$1:$T$32,9,FALSE),
$C15=2017,
VLOOKUP($B15,[27]分省年度数据!$A$1:$T$32,8,FALSE),
$C15=2018,
VLOOKUP($B15,[27]分省年度数据!$A$1:$T$32,7,FALSE)
)</f>
        <v>100</v>
      </c>
      <c r="AN15" cm="1">
        <f t="array" ref="AN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100</v>
      </c>
      <c r="AO15" cm="1">
        <f t="array" ref="AO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18.14</v>
      </c>
      <c r="AP15" cm="1">
        <f t="array" ref="AP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1.53</v>
      </c>
      <c r="AQ15" cm="1">
        <f t="array" ref="AQ15">_xlfn.IFS(
$C15=2010,
VLOOKUP($B15,[26]分省年度数据!$A$1:$T$32,15,FALSE),
$C15=2011,
VLOOKUP($B15,[26]分省年度数据!$A$1:$T$32,14,FALSE),
$C15=2012,
VLOOKUP($B15,[26]分省年度数据!$A$1:$T$32,13,FALSE),
$C15=2013,
VLOOKUP($B15,[26]分省年度数据!$A$1:$T$32,12,FALSE),
$C15=2014,
VLOOKUP($B15,[26]分省年度数据!$A$1:$T$32,11,FALSE),
$C15=2015,
VLOOKUP($B15,[26]分省年度数据!$A$1:$T$32,10,FALSE),
$C15=2016,
VLOOKUP($B15,[26]分省年度数据!$A$1:$T$32,9,FALSE),
$C15=2017,
VLOOKUP($B15,[26]分省年度数据!$A$1:$T$32,8,FALSE),
$C15=2018,
VLOOKUP($B15,[26]分省年度数据!$A$1:$T$32,7,FALSE)
)</f>
        <v>9.73</v>
      </c>
    </row>
    <row r="16" spans="1:43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s="11">
        <f>IFERROR(VLOOKUP(B16,户籍难度!A:B,2,FALSE),1)</f>
        <v>1</v>
      </c>
      <c r="G16" cm="1">
        <f t="array" ref="G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H16" cm="1">
        <f t="array" ref="H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I16" t="str" cm="1">
        <f t="array" ref="I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J16">
        <f>VLOOKUP($D16,[4]Sheet1!$C$1:$J$65536,2,FALSE)</f>
        <v>138.94697570800781</v>
      </c>
      <c r="K16">
        <f>VLOOKUP($D16,[4]Sheet1!$C$1:$J$65536,3,FALSE)</f>
        <v>42.773948669433594</v>
      </c>
      <c r="L16">
        <f>VLOOKUP($D16,[4]Sheet1!$C$1:$J$65536,4,FALSE)</f>
        <v>10173.9677734375</v>
      </c>
      <c r="M16">
        <f>VLOOKUP($D16,[4]Sheet1!$C$1:$J$65536,5,FALSE)</f>
        <v>199.38330078125</v>
      </c>
      <c r="N16">
        <f>VLOOKUP($D16,[4]Sheet1!$C$1:$J$65536,6,FALSE)</f>
        <v>27.945322036743164</v>
      </c>
      <c r="O16">
        <f>VLOOKUP($D16,[4]Sheet1!$C$1:$J$65536,7,FALSE)</f>
        <v>5.4037928581237793</v>
      </c>
      <c r="P16">
        <f>VLOOKUP($D16,[4]Sheet1!$C$1:$J$65536,8,FALSE)</f>
        <v>33.091564178466797</v>
      </c>
      <c r="Q16" cm="1">
        <f t="array" ref="Q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R16">
        <f t="shared" si="1"/>
        <v>0.41000926784059316</v>
      </c>
      <c r="S16" cm="1">
        <f t="array" ref="S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88.54</v>
      </c>
      <c r="T16">
        <f>IFERROR(VLOOKUP(D16,[7]mu_jt_estimates_final!$C:$D,2,FALSE),"")</f>
        <v>-0.17746804999999999</v>
      </c>
      <c r="U16" t="str">
        <f>VLOOKUP(B16,方言分布!A:B,2,FALSE)</f>
        <v>冀鲁官话</v>
      </c>
      <c r="V16" cm="1">
        <f t="array" ref="V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5223</v>
      </c>
      <c r="W16" cm="1">
        <f t="array" ref="W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6.37</v>
      </c>
      <c r="X16" cm="1">
        <f t="array" ref="X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59</v>
      </c>
      <c r="Y16" cm="1">
        <f t="array" ref="Y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10.9</v>
      </c>
      <c r="Z16" cm="1">
        <f t="array" ref="Z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195.02</v>
      </c>
      <c r="AA16" cm="1">
        <f t="array" ref="AA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10.24</v>
      </c>
      <c r="AB16" cm="1">
        <f t="array" ref="AB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9.92</v>
      </c>
      <c r="AC16" cm="1">
        <f t="array" ref="AC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14.98</v>
      </c>
      <c r="AE16" cm="1">
        <f t="array" ref="AE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5605736</v>
      </c>
      <c r="AF16" cm="1">
        <f t="array" ref="AF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507.44</v>
      </c>
      <c r="AG16" cm="1">
        <f t="array" ref="AG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497</v>
      </c>
      <c r="AH16" cm="1">
        <f t="array" ref="AH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3963.2</v>
      </c>
      <c r="AK16" cm="1">
        <f t="array" ref="AK16">_xlfn.IFS(
$C16=2010,
VLOOKUP($B16,[20]分省年度数据!$A$1:$T$32,15,FALSE),
$C16=2011,
VLOOKUP($B16,[20]分省年度数据!$A$1:$T$32,14,FALSE),
$C16=2012,
VLOOKUP($B16,[20]分省年度数据!$A$1:$T$32,13,FALSE),
$C16=2013,
VLOOKUP($B16,[20]分省年度数据!$A$1:$T$32,12,FALSE),
$C16=2014,
VLOOKUP($B16,[20]分省年度数据!$A$1:$T$32,11,FALSE),
$C16=2015,
VLOOKUP($B16,[20]分省年度数据!$A$1:$T$32,10,FALSE),
$C16=2016,
VLOOKUP($B16,[20]分省年度数据!$A$1:$T$32,9,FALSE),
$C16=2017,
VLOOKUP($B16,[20]分省年度数据!$A$1:$T$32,8,FALSE),
$C16=2018,
VLOOKUP($B16,[20]分省年度数据!$A$1:$T$32,7,FALSE)
)</f>
        <v>5358</v>
      </c>
      <c r="AL16" cm="1">
        <f t="array" ref="AL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15866</v>
      </c>
      <c r="AM16" cm="1">
        <f t="array" ref="AM16">_xlfn.IFS(
$C16=2010,
VLOOKUP($B16,[27]分省年度数据!$A$1:$T$32,15,FALSE),
$C16=2011,
VLOOKUP($B16,[27]分省年度数据!$A$1:$T$32,14,FALSE),
$C16=2012,
VLOOKUP($B16,[27]分省年度数据!$A$1:$T$32,13,FALSE),
$C16=2013,
VLOOKUP($B16,[27]分省年度数据!$A$1:$T$32,12,FALSE),
$C16=2014,
VLOOKUP($B16,[27]分省年度数据!$A$1:$T$32,11,FALSE),
$C16=2015,
VLOOKUP($B16,[27]分省年度数据!$A$1:$T$32,10,FALSE),
$C16=2016,
VLOOKUP($B16,[27]分省年度数据!$A$1:$T$32,9,FALSE),
$C16=2017,
VLOOKUP($B16,[27]分省年度数据!$A$1:$T$32,8,FALSE),
$C16=2018,
VLOOKUP($B16,[27]分省年度数据!$A$1:$T$32,7,FALSE)
)</f>
        <v>100</v>
      </c>
      <c r="AN16" cm="1">
        <f t="array" ref="AN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100</v>
      </c>
      <c r="AO16" cm="1">
        <f t="array" ref="AO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16.3</v>
      </c>
      <c r="AP16" cm="1">
        <f t="array" ref="AP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1.52</v>
      </c>
      <c r="AQ16" cm="1">
        <f t="array" ref="AQ16">_xlfn.IFS(
$C16=2010,
VLOOKUP($B16,[26]分省年度数据!$A$1:$T$32,15,FALSE),
$C16=2011,
VLOOKUP($B16,[26]分省年度数据!$A$1:$T$32,14,FALSE),
$C16=2012,
VLOOKUP($B16,[26]分省年度数据!$A$1:$T$32,13,FALSE),
$C16=2013,
VLOOKUP($B16,[26]分省年度数据!$A$1:$T$32,12,FALSE),
$C16=2014,
VLOOKUP($B16,[26]分省年度数据!$A$1:$T$32,11,FALSE),
$C16=2015,
VLOOKUP($B16,[26]分省年度数据!$A$1:$T$32,10,FALSE),
$C16=2016,
VLOOKUP($B16,[26]分省年度数据!$A$1:$T$32,9,FALSE),
$C16=2017,
VLOOKUP($B16,[26]分省年度数据!$A$1:$T$32,8,FALSE),
$C16=2018,
VLOOKUP($B16,[26]分省年度数据!$A$1:$T$32,7,FALSE)
)</f>
        <v>10.130000000000001</v>
      </c>
    </row>
    <row r="17" spans="1:43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s="11">
        <f>IFERROR(VLOOKUP(B17,户籍难度!A:B,2,FALSE),1)</f>
        <v>1</v>
      </c>
      <c r="G17" cm="1">
        <f t="array" ref="G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H17" cm="1">
        <f t="array" ref="H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I17" cm="1">
        <f t="array" ref="I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J17">
        <f>VLOOKUP($D17,[4]Sheet1!$C$1:$J$65536,2,FALSE)</f>
        <v>141.06919860839844</v>
      </c>
      <c r="K17">
        <f>VLOOKUP($D17,[4]Sheet1!$C$1:$J$65536,3,FALSE)</f>
        <v>41.528518676757812</v>
      </c>
      <c r="L17">
        <f>VLOOKUP($D17,[4]Sheet1!$C$1:$J$65536,4,FALSE)</f>
        <v>10170.869140625</v>
      </c>
      <c r="M17">
        <f>VLOOKUP($D17,[4]Sheet1!$C$1:$J$65536,5,FALSE)</f>
        <v>197.06277465820312</v>
      </c>
      <c r="N17">
        <f>VLOOKUP($D17,[4]Sheet1!$C$1:$J$65536,6,FALSE)</f>
        <v>28.73594856262207</v>
      </c>
      <c r="O17">
        <f>VLOOKUP($D17,[4]Sheet1!$C$1:$J$65536,7,FALSE)</f>
        <v>5.3141231536865234</v>
      </c>
      <c r="P17">
        <f>VLOOKUP($D17,[4]Sheet1!$C$1:$J$65536,8,FALSE)</f>
        <v>35.249031066894531</v>
      </c>
      <c r="Q17" cm="1">
        <f t="array" ref="Q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R17">
        <f t="shared" si="1"/>
        <v>0.44994423900921521</v>
      </c>
      <c r="S17" cm="1">
        <f t="array" ref="S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96.01</v>
      </c>
      <c r="T17">
        <f>IFERROR(VLOOKUP(D17,[7]mu_jt_estimates_final!$C:$D,2,FALSE),"")</f>
        <v>1.9461112E-3</v>
      </c>
      <c r="U17" t="str">
        <f>VLOOKUP(B17,方言分布!A:B,2,FALSE)</f>
        <v>冀鲁官话</v>
      </c>
      <c r="V17" cm="1">
        <f t="array" ref="V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5443</v>
      </c>
      <c r="W17" cm="1">
        <f t="array" ref="W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6.58</v>
      </c>
      <c r="X17" cm="1">
        <f t="array" ref="X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61</v>
      </c>
      <c r="Y17" cm="1">
        <f t="array" ref="Y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10.28</v>
      </c>
      <c r="Z17" cm="1">
        <f t="array" ref="Z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203.23</v>
      </c>
      <c r="AA17" cm="1">
        <f t="array" ref="AA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10</v>
      </c>
      <c r="AB17" cm="1">
        <f t="array" ref="AB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9.6300000000000008</v>
      </c>
      <c r="AC17" cm="1">
        <f t="array" ref="AC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15.19</v>
      </c>
      <c r="AE17" cm="1">
        <f t="array" ref="AE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5365129</v>
      </c>
      <c r="AF17" cm="1">
        <f t="array" ref="AF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502.49</v>
      </c>
      <c r="AG17" cm="1">
        <f t="array" ref="AG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517</v>
      </c>
      <c r="AH17" cm="1">
        <f t="array" ref="AH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4188.1000000000004</v>
      </c>
      <c r="AK17" cm="1">
        <f t="array" ref="AK17">_xlfn.IFS(
$C17=2010,
VLOOKUP($B17,[20]分省年度数据!$A$1:$T$32,15,FALSE),
$C17=2011,
VLOOKUP($B17,[20]分省年度数据!$A$1:$T$32,14,FALSE),
$C17=2012,
VLOOKUP($B17,[20]分省年度数据!$A$1:$T$32,13,FALSE),
$C17=2013,
VLOOKUP($B17,[20]分省年度数据!$A$1:$T$32,12,FALSE),
$C17=2014,
VLOOKUP($B17,[20]分省年度数据!$A$1:$T$32,11,FALSE),
$C17=2015,
VLOOKUP($B17,[20]分省年度数据!$A$1:$T$32,10,FALSE),
$C17=2016,
VLOOKUP($B17,[20]分省年度数据!$A$1:$T$32,9,FALSE),
$C17=2017,
VLOOKUP($B17,[20]分省年度数据!$A$1:$T$32,8,FALSE),
$C17=2018,
VLOOKUP($B17,[20]分省年度数据!$A$1:$T$32,7,FALSE)
)</f>
        <v>5912</v>
      </c>
      <c r="AL17" cm="1">
        <f t="array" ref="AL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17757</v>
      </c>
      <c r="AM17" cm="1">
        <f t="array" ref="AM17">_xlfn.IFS(
$C17=2010,
VLOOKUP($B17,[27]分省年度数据!$A$1:$T$32,15,FALSE),
$C17=2011,
VLOOKUP($B17,[27]分省年度数据!$A$1:$T$32,14,FALSE),
$C17=2012,
VLOOKUP($B17,[27]分省年度数据!$A$1:$T$32,13,FALSE),
$C17=2013,
VLOOKUP($B17,[27]分省年度数据!$A$1:$T$32,12,FALSE),
$C17=2014,
VLOOKUP($B17,[27]分省年度数据!$A$1:$T$32,11,FALSE),
$C17=2015,
VLOOKUP($B17,[27]分省年度数据!$A$1:$T$32,10,FALSE),
$C17=2016,
VLOOKUP($B17,[27]分省年度数据!$A$1:$T$32,9,FALSE),
$C17=2017,
VLOOKUP($B17,[27]分省年度数据!$A$1:$T$32,8,FALSE),
$C17=2018,
VLOOKUP($B17,[27]分省年度数据!$A$1:$T$32,7,FALSE)
)</f>
        <v>100</v>
      </c>
      <c r="AN17" cm="1">
        <f t="array" ref="AN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100</v>
      </c>
      <c r="AO17" cm="1">
        <f t="array" ref="AO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18.09</v>
      </c>
      <c r="AP17" cm="1">
        <f t="array" ref="AP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1.44</v>
      </c>
      <c r="AQ17" cm="1">
        <f t="array" ref="AQ17">_xlfn.IFS(
$C17=2010,
VLOOKUP($B17,[26]分省年度数据!$A$1:$T$32,15,FALSE),
$C17=2011,
VLOOKUP($B17,[26]分省年度数据!$A$1:$T$32,14,FALSE),
$C17=2012,
VLOOKUP($B17,[26]分省年度数据!$A$1:$T$32,13,FALSE),
$C17=2013,
VLOOKUP($B17,[26]分省年度数据!$A$1:$T$32,12,FALSE),
$C17=2014,
VLOOKUP($B17,[26]分省年度数据!$A$1:$T$32,11,FALSE),
$C17=2015,
VLOOKUP($B17,[26]分省年度数据!$A$1:$T$32,10,FALSE),
$C17=2016,
VLOOKUP($B17,[26]分省年度数据!$A$1:$T$32,9,FALSE),
$C17=2017,
VLOOKUP($B17,[26]分省年度数据!$A$1:$T$32,8,FALSE),
$C17=2018,
VLOOKUP($B17,[26]分省年度数据!$A$1:$T$32,7,FALSE)
)</f>
        <v>10.59</v>
      </c>
    </row>
    <row r="18" spans="1:43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s="11">
        <f>IFERROR(VLOOKUP(B18,户籍难度!A:B,2,FALSE),1)</f>
        <v>1</v>
      </c>
      <c r="G18" cm="1">
        <f t="array" ref="G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H18" cm="1">
        <f t="array" ref="H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I18" t="str" cm="1">
        <f t="array" ref="I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J18">
        <f>VLOOKUP($D18,[4]Sheet1!$C$1:$J$65536,2,FALSE)</f>
        <v>146.18460083007812</v>
      </c>
      <c r="K18">
        <f>VLOOKUP($D18,[4]Sheet1!$C$1:$J$65536,3,FALSE)</f>
        <v>35.318004608154297</v>
      </c>
      <c r="L18">
        <f>VLOOKUP($D18,[4]Sheet1!$C$1:$J$65536,4,FALSE)</f>
        <v>10169.404296875</v>
      </c>
      <c r="M18">
        <f>VLOOKUP($D18,[4]Sheet1!$C$1:$J$65536,5,FALSE)</f>
        <v>205.61122131347656</v>
      </c>
      <c r="N18">
        <f>VLOOKUP($D18,[4]Sheet1!$C$1:$J$65536,6,FALSE)</f>
        <v>28.647748947143555</v>
      </c>
      <c r="O18">
        <f>VLOOKUP($D18,[4]Sheet1!$C$1:$J$65536,7,FALSE)</f>
        <v>4.9326286315917969</v>
      </c>
      <c r="P18">
        <f>VLOOKUP($D18,[4]Sheet1!$C$1:$J$65536,8,FALSE)</f>
        <v>44.806495666503906</v>
      </c>
      <c r="Q18" cm="1">
        <f t="array" ref="Q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R18">
        <f t="shared" si="1"/>
        <v>0.50440503844560802</v>
      </c>
      <c r="S18" cm="1">
        <f t="array" ref="S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101.49</v>
      </c>
      <c r="T18">
        <f>IFERROR(VLOOKUP(D18,[7]mu_jt_estimates_final!$C:$D,2,FALSE),"")</f>
        <v>0.20714457</v>
      </c>
      <c r="U18" t="str">
        <f>VLOOKUP(B18,方言分布!A:B,2,FALSE)</f>
        <v>冀鲁官话</v>
      </c>
      <c r="V18" cm="1">
        <f t="array" ref="V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5539</v>
      </c>
      <c r="W18" cm="1">
        <f t="array" ref="W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6.84</v>
      </c>
      <c r="X18" cm="1">
        <f t="array" ref="X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65</v>
      </c>
      <c r="Y18" cm="1">
        <f t="array" ref="Y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10.06</v>
      </c>
      <c r="Z18" cm="1">
        <f t="array" ref="Z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182.1</v>
      </c>
      <c r="AA18" cm="1">
        <f t="array" ref="AA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9.91</v>
      </c>
      <c r="AB18" cm="1">
        <f t="array" ref="AB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9.76</v>
      </c>
      <c r="AC18" cm="1">
        <f t="array" ref="AC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15.06</v>
      </c>
      <c r="AE18" cm="1">
        <f t="array" ref="AE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5850624</v>
      </c>
      <c r="AF18" cm="1">
        <f t="array" ref="AF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434.59</v>
      </c>
      <c r="AG18" cm="1">
        <f t="array" ref="AG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573</v>
      </c>
      <c r="AH18" cm="1">
        <f t="array" ref="AH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4210.3999999999996</v>
      </c>
      <c r="AK18" cm="1">
        <f t="array" ref="AK18">_xlfn.IFS(
$C18=2010,
VLOOKUP($B18,[20]分省年度数据!$A$1:$T$32,15,FALSE),
$C18=2011,
VLOOKUP($B18,[20]分省年度数据!$A$1:$T$32,14,FALSE),
$C18=2012,
VLOOKUP($B18,[20]分省年度数据!$A$1:$T$32,13,FALSE),
$C18=2013,
VLOOKUP($B18,[20]分省年度数据!$A$1:$T$32,12,FALSE),
$C18=2014,
VLOOKUP($B18,[20]分省年度数据!$A$1:$T$32,11,FALSE),
$C18=2015,
VLOOKUP($B18,[20]分省年度数据!$A$1:$T$32,10,FALSE),
$C18=2016,
VLOOKUP($B18,[20]分省年度数据!$A$1:$T$32,9,FALSE),
$C18=2017,
VLOOKUP($B18,[20]分省年度数据!$A$1:$T$32,8,FALSE),
$C18=2018,
VLOOKUP($B18,[20]分省年度数据!$A$1:$T$32,7,FALSE)
)</f>
        <v>5564</v>
      </c>
      <c r="AL18" cm="1">
        <f t="array" ref="AL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18883</v>
      </c>
      <c r="AM18" cm="1">
        <f t="array" ref="AM18">_xlfn.IFS(
$C18=2010,
VLOOKUP($B18,[27]分省年度数据!$A$1:$T$32,15,FALSE),
$C18=2011,
VLOOKUP($B18,[27]分省年度数据!$A$1:$T$32,14,FALSE),
$C18=2012,
VLOOKUP($B18,[27]分省年度数据!$A$1:$T$32,13,FALSE),
$C18=2013,
VLOOKUP($B18,[27]分省年度数据!$A$1:$T$32,12,FALSE),
$C18=2014,
VLOOKUP($B18,[27]分省年度数据!$A$1:$T$32,11,FALSE),
$C18=2015,
VLOOKUP($B18,[27]分省年度数据!$A$1:$T$32,10,FALSE),
$C18=2016,
VLOOKUP($B18,[27]分省年度数据!$A$1:$T$32,9,FALSE),
$C18=2017,
VLOOKUP($B18,[27]分省年度数据!$A$1:$T$32,8,FALSE),
$C18=2018,
VLOOKUP($B18,[27]分省年度数据!$A$1:$T$32,7,FALSE)
)</f>
        <v>100</v>
      </c>
      <c r="AN18" cm="1">
        <f t="array" ref="AN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100</v>
      </c>
      <c r="AO18" cm="1">
        <f t="array" ref="AO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19.64</v>
      </c>
      <c r="AP18" cm="1">
        <f t="array" ref="AP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1.74</v>
      </c>
      <c r="AQ18" cm="1">
        <f t="array" ref="AQ18">_xlfn.IFS(
$C18=2010,
VLOOKUP($B18,[26]分省年度数据!$A$1:$T$32,15,FALSE),
$C18=2011,
VLOOKUP($B18,[26]分省年度数据!$A$1:$T$32,14,FALSE),
$C18=2012,
VLOOKUP($B18,[26]分省年度数据!$A$1:$T$32,13,FALSE),
$C18=2013,
VLOOKUP($B18,[26]分省年度数据!$A$1:$T$32,12,FALSE),
$C18=2014,
VLOOKUP($B18,[26]分省年度数据!$A$1:$T$32,11,FALSE),
$C18=2015,
VLOOKUP($B18,[26]分省年度数据!$A$1:$T$32,10,FALSE),
$C18=2016,
VLOOKUP($B18,[26]分省年度数据!$A$1:$T$32,9,FALSE),
$C18=2017,
VLOOKUP($B18,[26]分省年度数据!$A$1:$T$32,8,FALSE),
$C18=2018,
VLOOKUP($B18,[26]分省年度数据!$A$1:$T$32,7,FALSE)
)</f>
        <v>14.15</v>
      </c>
    </row>
    <row r="19" spans="1:43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s="11">
        <f>IFERROR(VLOOKUP(B19,户籍难度!A:B,2,FALSE),1)</f>
        <v>1</v>
      </c>
      <c r="G19" cm="1">
        <f t="array" ref="G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H19" cm="1">
        <f t="array" ref="H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I19" cm="1">
        <f t="array" ref="I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J19">
        <f>VLOOKUP($D19,[4]Sheet1!$C$1:$J$65536,2,FALSE)</f>
        <v>143.09417724609375</v>
      </c>
      <c r="K19">
        <f>VLOOKUP($D19,[4]Sheet1!$C$1:$J$65536,3,FALSE)</f>
        <v>36.726448059082031</v>
      </c>
      <c r="L19">
        <f>VLOOKUP($D19,[4]Sheet1!$C$1:$J$65536,4,FALSE)</f>
        <v>10167.9501953125</v>
      </c>
      <c r="M19">
        <f>VLOOKUP($D19,[4]Sheet1!$C$1:$J$65536,5,FALSE)</f>
        <v>202.64810180664062</v>
      </c>
      <c r="N19">
        <f>VLOOKUP($D19,[4]Sheet1!$C$1:$J$65536,6,FALSE)</f>
        <v>28.887783050537109</v>
      </c>
      <c r="O19">
        <f>VLOOKUP($D19,[4]Sheet1!$C$1:$J$65536,7,FALSE)</f>
        <v>5.2588939666748047</v>
      </c>
      <c r="P19">
        <f>VLOOKUP($D19,[4]Sheet1!$C$1:$J$65536,8,FALSE)</f>
        <v>48.963542938232422</v>
      </c>
      <c r="Q19" cm="1">
        <f t="array" ref="Q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R19">
        <f t="shared" si="1"/>
        <v>0.60682765487098922</v>
      </c>
      <c r="S19" cm="1">
        <f t="array" ref="S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105.7</v>
      </c>
      <c r="T19">
        <f>IFERROR(VLOOKUP(D19,[7]mu_jt_estimates_final!$C:$D,2,FALSE),"")</f>
        <v>0.37103117000000002</v>
      </c>
      <c r="U19" t="str">
        <f>VLOOKUP(B19,方言分布!A:B,2,FALSE)</f>
        <v>冀鲁官话</v>
      </c>
      <c r="V19" cm="1">
        <f t="array" ref="V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5686</v>
      </c>
      <c r="W19" cm="1">
        <f t="array" ref="W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6.82</v>
      </c>
      <c r="X19" cm="1">
        <f t="array" ref="X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67</v>
      </c>
      <c r="Y19" cm="1">
        <f t="array" ref="Y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9.1999999999999993</v>
      </c>
      <c r="Z19" cm="1">
        <f t="array" ref="Z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192.76</v>
      </c>
      <c r="AA19" cm="1">
        <f t="array" ref="AA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9.6300000000000008</v>
      </c>
      <c r="AB19" cm="1">
        <f t="array" ref="AB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10.199999999999999</v>
      </c>
      <c r="AC19" cm="1">
        <f t="array" ref="AC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15.03</v>
      </c>
      <c r="AE19" cm="1">
        <f t="array" ref="AE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6351712</v>
      </c>
      <c r="AF19" cm="1">
        <f t="array" ref="AF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448.19</v>
      </c>
      <c r="AG19" cm="1">
        <f t="array" ref="AG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595</v>
      </c>
      <c r="AH19" cm="1">
        <f t="array" ref="AH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4231.2</v>
      </c>
      <c r="AK19" cm="1">
        <f t="array" ref="AK19">_xlfn.IFS(
$C19=2010,
VLOOKUP($B19,[20]分省年度数据!$A$1:$T$32,15,FALSE),
$C19=2011,
VLOOKUP($B19,[20]分省年度数据!$A$1:$T$32,14,FALSE),
$C19=2012,
VLOOKUP($B19,[20]分省年度数据!$A$1:$T$32,13,FALSE),
$C19=2013,
VLOOKUP($B19,[20]分省年度数据!$A$1:$T$32,12,FALSE),
$C19=2014,
VLOOKUP($B19,[20]分省年度数据!$A$1:$T$32,11,FALSE),
$C19=2015,
VLOOKUP($B19,[20]分省年度数据!$A$1:$T$32,10,FALSE),
$C19=2016,
VLOOKUP($B19,[20]分省年度数据!$A$1:$T$32,9,FALSE),
$C19=2017,
VLOOKUP($B19,[20]分省年度数据!$A$1:$T$32,8,FALSE),
$C19=2018,
VLOOKUP($B19,[20]分省年度数据!$A$1:$T$32,7,FALSE)
)</f>
        <v>6223</v>
      </c>
      <c r="AL19" cm="1">
        <f t="array" ref="AL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23920</v>
      </c>
      <c r="AM19" cm="1">
        <f t="array" ref="AM19">_xlfn.IFS(
$C19=2010,
VLOOKUP($B19,[27]分省年度数据!$A$1:$T$32,15,FALSE),
$C19=2011,
VLOOKUP($B19,[27]分省年度数据!$A$1:$T$32,14,FALSE),
$C19=2012,
VLOOKUP($B19,[27]分省年度数据!$A$1:$T$32,13,FALSE),
$C19=2013,
VLOOKUP($B19,[27]分省年度数据!$A$1:$T$32,12,FALSE),
$C19=2014,
VLOOKUP($B19,[27]分省年度数据!$A$1:$T$32,11,FALSE),
$C19=2015,
VLOOKUP($B19,[27]分省年度数据!$A$1:$T$32,10,FALSE),
$C19=2016,
VLOOKUP($B19,[27]分省年度数据!$A$1:$T$32,9,FALSE),
$C19=2017,
VLOOKUP($B19,[27]分省年度数据!$A$1:$T$32,8,FALSE),
$C19=2018,
VLOOKUP($B19,[27]分省年度数据!$A$1:$T$32,7,FALSE)
)</f>
        <v>100</v>
      </c>
      <c r="AN19" cm="1">
        <f t="array" ref="AN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100</v>
      </c>
      <c r="AO19" cm="1">
        <f t="array" ref="AO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11.93</v>
      </c>
      <c r="AP19" cm="1">
        <f t="array" ref="AP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1.07</v>
      </c>
      <c r="AQ19" cm="1">
        <f t="array" ref="AQ19">_xlfn.IFS(
$C19=2010,
VLOOKUP($B19,[26]分省年度数据!$A$1:$T$32,15,FALSE),
$C19=2011,
VLOOKUP($B19,[26]分省年度数据!$A$1:$T$32,14,FALSE),
$C19=2012,
VLOOKUP($B19,[26]分省年度数据!$A$1:$T$32,13,FALSE),
$C19=2013,
VLOOKUP($B19,[26]分省年度数据!$A$1:$T$32,12,FALSE),
$C19=2014,
VLOOKUP($B19,[26]分省年度数据!$A$1:$T$32,11,FALSE),
$C19=2015,
VLOOKUP($B19,[26]分省年度数据!$A$1:$T$32,10,FALSE),
$C19=2016,
VLOOKUP($B19,[26]分省年度数据!$A$1:$T$32,9,FALSE),
$C19=2017,
VLOOKUP($B19,[26]分省年度数据!$A$1:$T$32,8,FALSE),
$C19=2018,
VLOOKUP($B19,[26]分省年度数据!$A$1:$T$32,7,FALSE)
)</f>
        <v>9.3800000000000008</v>
      </c>
    </row>
    <row r="20" spans="1:43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s="11">
        <f>IFERROR(VLOOKUP(B20,户籍难度!A:B,2,FALSE),1)</f>
        <v>1</v>
      </c>
      <c r="G20" cm="1">
        <f t="array" ref="G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H20" cm="1">
        <f t="array" ref="H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I20" cm="1">
        <f t="array" ref="I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J20">
        <f>VLOOKUP($D20,[4]Sheet1!$C$1:$J$65536,2,FALSE)</f>
        <v>98.5196533203125</v>
      </c>
      <c r="K20">
        <f>VLOOKUP($D20,[4]Sheet1!$C$1:$J$65536,3,FALSE)</f>
        <v>1.7553683519363403</v>
      </c>
      <c r="L20">
        <f>VLOOKUP($D20,[4]Sheet1!$C$1:$J$65536,4,FALSE)</f>
        <v>10171.162109375</v>
      </c>
      <c r="M20">
        <f>VLOOKUP($D20,[4]Sheet1!$C$1:$J$65536,5,FALSE)</f>
        <v>190.06088256835938</v>
      </c>
      <c r="N20">
        <f>VLOOKUP($D20,[4]Sheet1!$C$1:$J$65536,6,FALSE)</f>
        <v>24.562318801879883</v>
      </c>
      <c r="O20">
        <f>VLOOKUP($D20,[4]Sheet1!$C$1:$J$65536,7,FALSE)</f>
        <v>4.0539464950561523</v>
      </c>
      <c r="P20">
        <f>VLOOKUP($D20,[4]Sheet1!$C$1:$J$65536,8,FALSE)</f>
        <v>29.893442153930664</v>
      </c>
      <c r="Q20" cm="1">
        <f t="array" ref="Q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R20">
        <f t="shared" si="1"/>
        <v>0.36663249293859196</v>
      </c>
      <c r="S20" cm="1">
        <f t="array" ref="S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61.89</v>
      </c>
      <c r="T20">
        <f>IFERROR(VLOOKUP(D20,[7]mu_jt_estimates_final!$C:$D,2,FALSE),"")</f>
        <v>-1.5746164</v>
      </c>
      <c r="U20" t="str">
        <f>VLOOKUP(B20,方言分布!A:B,2,FALSE)</f>
        <v>冀鲁官话</v>
      </c>
      <c r="V20" cm="1">
        <f t="array" ref="V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81403</v>
      </c>
      <c r="W20" cm="1">
        <f t="array" ref="W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24.97</v>
      </c>
      <c r="X20" cm="1">
        <f t="array" ref="X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40</v>
      </c>
      <c r="Y20" cm="1">
        <f t="array" ref="Y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9.36</v>
      </c>
      <c r="Z20" cm="1">
        <f t="array" ref="Z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235.48</v>
      </c>
      <c r="AA20" cm="1">
        <f t="array" ref="AA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15.37</v>
      </c>
      <c r="AB20" cm="1">
        <f t="array" ref="AB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12.45</v>
      </c>
      <c r="AC20" cm="1">
        <f t="array" ref="AC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16.04</v>
      </c>
      <c r="AE20" cm="1">
        <f t="array" ref="AE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7192734</v>
      </c>
      <c r="AF20" cm="1">
        <f t="array" ref="AF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514.29999999999995</v>
      </c>
      <c r="AG20" cm="1">
        <f t="array" ref="AG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7</v>
      </c>
      <c r="AH20" cm="1">
        <f t="array" ref="AH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6821.8</v>
      </c>
      <c r="AK20" cm="1">
        <f t="array" ref="AK20">_xlfn.IFS(
$C20=2010,
VLOOKUP($B20,[20]分省年度数据!$A$1:$T$32,15,FALSE),
$C20=2011,
VLOOKUP($B20,[20]分省年度数据!$A$1:$T$32,14,FALSE),
$C20=2012,
VLOOKUP($B20,[20]分省年度数据!$A$1:$T$32,13,FALSE),
$C20=2013,
VLOOKUP($B20,[20]分省年度数据!$A$1:$T$32,12,FALSE),
$C20=2014,
VLOOKUP($B20,[20]分省年度数据!$A$1:$T$32,11,FALSE),
$C20=2015,
VLOOKUP($B20,[20]分省年度数据!$A$1:$T$32,10,FALSE),
$C20=2016,
VLOOKUP($B20,[20]分省年度数据!$A$1:$T$32,9,FALSE),
$C20=2017,
VLOOKUP($B20,[20]分省年度数据!$A$1:$T$32,8,FALSE),
$C20=2018,
VLOOKUP($B20,[20]分省年度数据!$A$1:$T$32,7,FALSE)
)</f>
        <v>5959</v>
      </c>
      <c r="AL20" cm="1">
        <f t="array" ref="AL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14869</v>
      </c>
      <c r="AM20" cm="1">
        <f t="array" ref="AM20">_xlfn.IFS(
$C20=2010,
VLOOKUP($B20,[27]分省年度数据!$A$1:$T$32,15,FALSE),
$C20=2011,
VLOOKUP($B20,[27]分省年度数据!$A$1:$T$32,14,FALSE),
$C20=2012,
VLOOKUP($B20,[27]分省年度数据!$A$1:$T$32,13,FALSE),
$C20=2013,
VLOOKUP($B20,[27]分省年度数据!$A$1:$T$32,12,FALSE),
$C20=2014,
VLOOKUP($B20,[27]分省年度数据!$A$1:$T$32,11,FALSE),
$C20=2015,
VLOOKUP($B20,[27]分省年度数据!$A$1:$T$32,10,FALSE),
$C20=2016,
VLOOKUP($B20,[27]分省年度数据!$A$1:$T$32,9,FALSE),
$C20=2017,
VLOOKUP($B20,[27]分省年度数据!$A$1:$T$32,8,FALSE),
$C20=2018,
VLOOKUP($B20,[27]分省年度数据!$A$1:$T$32,7,FALSE)
)</f>
        <v>99.97</v>
      </c>
      <c r="AN20" cm="1">
        <f t="array" ref="AN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99.07</v>
      </c>
      <c r="AO20" cm="1">
        <f t="array" ref="AO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9.5299999999999994</v>
      </c>
      <c r="AP20" cm="1">
        <f t="array" ref="AP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4.22</v>
      </c>
      <c r="AQ20" cm="1">
        <f t="array" ref="AQ20">_xlfn.IFS(
$C20=2010,
VLOOKUP($B20,[26]分省年度数据!$A$1:$T$32,15,FALSE),
$C20=2011,
VLOOKUP($B20,[26]分省年度数据!$A$1:$T$32,14,FALSE),
$C20=2012,
VLOOKUP($B20,[26]分省年度数据!$A$1:$T$32,13,FALSE),
$C20=2013,
VLOOKUP($B20,[26]分省年度数据!$A$1:$T$32,12,FALSE),
$C20=2014,
VLOOKUP($B20,[26]分省年度数据!$A$1:$T$32,11,FALSE),
$C20=2015,
VLOOKUP($B20,[26]分省年度数据!$A$1:$T$32,10,FALSE),
$C20=2016,
VLOOKUP($B20,[26]分省年度数据!$A$1:$T$32,9,FALSE),
$C20=2017,
VLOOKUP($B20,[26]分省年度数据!$A$1:$T$32,8,FALSE),
$C20=2018,
VLOOKUP($B20,[26]分省年度数据!$A$1:$T$32,7,FALSE)
)</f>
        <v>14.23</v>
      </c>
    </row>
    <row r="21" spans="1:43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s="11">
        <f>IFERROR(VLOOKUP(B21,户籍难度!A:B,2,FALSE),1)</f>
        <v>1</v>
      </c>
      <c r="G21" cm="1">
        <f t="array" ref="G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H21" cm="1">
        <f t="array" ref="H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I21" cm="1">
        <f t="array" ref="I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J21">
        <f>VLOOKUP($D21,[4]Sheet1!$C$1:$J$65536,2,FALSE)</f>
        <v>103.44874572753906</v>
      </c>
      <c r="K21">
        <f>VLOOKUP($D21,[4]Sheet1!$C$1:$J$65536,3,FALSE)</f>
        <v>-1.051784873008728</v>
      </c>
      <c r="L21">
        <f>VLOOKUP($D21,[4]Sheet1!$C$1:$J$65536,4,FALSE)</f>
        <v>10182.1982421875</v>
      </c>
      <c r="M21">
        <f>VLOOKUP($D21,[4]Sheet1!$C$1:$J$65536,5,FALSE)</f>
        <v>196.24247741699219</v>
      </c>
      <c r="N21">
        <f>VLOOKUP($D21,[4]Sheet1!$C$1:$J$65536,6,FALSE)</f>
        <v>23.940073013305664</v>
      </c>
      <c r="O21">
        <f>VLOOKUP($D21,[4]Sheet1!$C$1:$J$65536,7,FALSE)</f>
        <v>3.9942123889923096</v>
      </c>
      <c r="P21">
        <f>VLOOKUP($D21,[4]Sheet1!$C$1:$J$65536,8,FALSE)</f>
        <v>30.721195220947266</v>
      </c>
      <c r="Q21" cm="1">
        <f t="array" ref="Q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R21">
        <f t="shared" si="1"/>
        <v>0.34208082985925259</v>
      </c>
      <c r="S21" cm="1">
        <f t="array" ref="S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70.819999999999993</v>
      </c>
      <c r="T21">
        <f>IFERROR(VLOOKUP(D21,[7]mu_jt_estimates_final!$C:$D,2,FALSE),"")</f>
        <v>-1.5746164</v>
      </c>
      <c r="U21" t="str">
        <f>VLOOKUP(B21,方言分布!A:B,2,FALSE)</f>
        <v>冀鲁官话</v>
      </c>
      <c r="V21" cm="1">
        <f t="array" ref="V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80185</v>
      </c>
      <c r="W21" cm="1">
        <f t="array" ref="W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26.65</v>
      </c>
      <c r="X21" cm="1">
        <f t="array" ref="X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41</v>
      </c>
      <c r="Y21" cm="1">
        <f t="array" ref="Y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9.2799999999999994</v>
      </c>
      <c r="Z21" cm="1">
        <f t="array" ref="Z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302.75</v>
      </c>
      <c r="AA21" cm="1">
        <f t="array" ref="AA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14.77</v>
      </c>
      <c r="AB21" cm="1">
        <f t="array" ref="AB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12.47</v>
      </c>
      <c r="AC21" cm="1">
        <f t="array" ref="AC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17.09</v>
      </c>
      <c r="AE21" cm="1">
        <f t="array" ref="AE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8447882</v>
      </c>
      <c r="AF21" cm="1">
        <f t="array" ref="AF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652.11</v>
      </c>
      <c r="AG21" cm="1">
        <f t="array" ref="AG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7</v>
      </c>
      <c r="AH21" cm="1">
        <f t="array" ref="AH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8035.5</v>
      </c>
      <c r="AK21" cm="1">
        <f t="array" ref="AK21">_xlfn.IFS(
$C21=2010,
VLOOKUP($B21,[20]分省年度数据!$A$1:$T$32,15,FALSE),
$C21=2011,
VLOOKUP($B21,[20]分省年度数据!$A$1:$T$32,14,FALSE),
$C21=2012,
VLOOKUP($B21,[20]分省年度数据!$A$1:$T$32,13,FALSE),
$C21=2013,
VLOOKUP($B21,[20]分省年度数据!$A$1:$T$32,12,FALSE),
$C21=2014,
VLOOKUP($B21,[20]分省年度数据!$A$1:$T$32,11,FALSE),
$C21=2015,
VLOOKUP($B21,[20]分省年度数据!$A$1:$T$32,10,FALSE),
$C21=2016,
VLOOKUP($B21,[20]分省年度数据!$A$1:$T$32,9,FALSE),
$C21=2017,
VLOOKUP($B21,[20]分省年度数据!$A$1:$T$32,8,FALSE),
$C21=2018,
VLOOKUP($B21,[20]分省年度数据!$A$1:$T$32,7,FALSE)
)</f>
        <v>5197</v>
      </c>
      <c r="AL21" cm="1">
        <f t="array" ref="AL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17512</v>
      </c>
      <c r="AM21" cm="1">
        <f t="array" ref="AM21">_xlfn.IFS(
$C21=2010,
VLOOKUP($B21,[27]分省年度数据!$A$1:$T$32,15,FALSE),
$C21=2011,
VLOOKUP($B21,[27]分省年度数据!$A$1:$T$32,14,FALSE),
$C21=2012,
VLOOKUP($B21,[27]分省年度数据!$A$1:$T$32,13,FALSE),
$C21=2013,
VLOOKUP($B21,[27]分省年度数据!$A$1:$T$32,12,FALSE),
$C21=2014,
VLOOKUP($B21,[27]分省年度数据!$A$1:$T$32,11,FALSE),
$C21=2015,
VLOOKUP($B21,[27]分省年度数据!$A$1:$T$32,10,FALSE),
$C21=2016,
VLOOKUP($B21,[27]分省年度数据!$A$1:$T$32,9,FALSE),
$C21=2017,
VLOOKUP($B21,[27]分省年度数据!$A$1:$T$32,8,FALSE),
$C21=2018,
VLOOKUP($B21,[27]分省年度数据!$A$1:$T$32,7,FALSE)
)</f>
        <v>100</v>
      </c>
      <c r="AN21" cm="1">
        <f t="array" ref="AN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99.86</v>
      </c>
      <c r="AO21" cm="1">
        <f t="array" ref="AO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10.44</v>
      </c>
      <c r="AP21" cm="1">
        <f t="array" ref="AP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4.2300000000000004</v>
      </c>
      <c r="AQ21" cm="1">
        <f t="array" ref="AQ21">_xlfn.IFS(
$C21=2010,
VLOOKUP($B21,[26]分省年度数据!$A$1:$T$32,15,FALSE),
$C21=2011,
VLOOKUP($B21,[26]分省年度数据!$A$1:$T$32,14,FALSE),
$C21=2012,
VLOOKUP($B21,[26]分省年度数据!$A$1:$T$32,13,FALSE),
$C21=2013,
VLOOKUP($B21,[26]分省年度数据!$A$1:$T$32,12,FALSE),
$C21=2014,
VLOOKUP($B21,[26]分省年度数据!$A$1:$T$32,11,FALSE),
$C21=2015,
VLOOKUP($B21,[26]分省年度数据!$A$1:$T$32,10,FALSE),
$C21=2016,
VLOOKUP($B21,[26]分省年度数据!$A$1:$T$32,9,FALSE),
$C21=2017,
VLOOKUP($B21,[26]分省年度数据!$A$1:$T$32,8,FALSE),
$C21=2018,
VLOOKUP($B21,[26]分省年度数据!$A$1:$T$32,7,FALSE)
)</f>
        <v>14.26</v>
      </c>
    </row>
    <row r="22" spans="1:43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s="11">
        <f>IFERROR(VLOOKUP(B22,户籍难度!A:B,2,FALSE),1)</f>
        <v>1</v>
      </c>
      <c r="G22" cm="1">
        <f t="array" ref="G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H22" cm="1">
        <f t="array" ref="H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I22" cm="1">
        <f t="array" ref="I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J22">
        <f>VLOOKUP($D22,[4]Sheet1!$C$1:$J$65536,2,FALSE)</f>
        <v>97.23028564453125</v>
      </c>
      <c r="K22">
        <f>VLOOKUP($D22,[4]Sheet1!$C$1:$J$65536,3,FALSE)</f>
        <v>-4.3261961936950684</v>
      </c>
      <c r="L22">
        <f>VLOOKUP($D22,[4]Sheet1!$C$1:$J$65536,4,FALSE)</f>
        <v>10171.2890625</v>
      </c>
      <c r="M22">
        <f>VLOOKUP($D22,[4]Sheet1!$C$1:$J$65536,5,FALSE)</f>
        <v>189.99577331542969</v>
      </c>
      <c r="N22">
        <f>VLOOKUP($D22,[4]Sheet1!$C$1:$J$65536,6,FALSE)</f>
        <v>25.005128860473633</v>
      </c>
      <c r="O22">
        <f>VLOOKUP($D22,[4]Sheet1!$C$1:$J$65536,7,FALSE)</f>
        <v>3.8969006538391113</v>
      </c>
      <c r="P22">
        <f>VLOOKUP($D22,[4]Sheet1!$C$1:$J$65536,8,FALSE)</f>
        <v>31.087226867675781</v>
      </c>
      <c r="Q22" cm="1">
        <f t="array" ref="Q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R22">
        <f t="shared" si="1"/>
        <v>0.33793314547985909</v>
      </c>
      <c r="S22" cm="1">
        <f t="array" ref="S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76.099999999999994</v>
      </c>
      <c r="T22">
        <f>IFERROR(VLOOKUP(D22,[7]mu_jt_estimates_final!$C:$D,2,FALSE),"")</f>
        <v>-0.55951476</v>
      </c>
      <c r="U22" t="str">
        <f>VLOOKUP(B22,方言分布!A:B,2,FALSE)</f>
        <v>冀鲁官话</v>
      </c>
      <c r="V22" cm="1">
        <f t="array" ref="V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79119</v>
      </c>
      <c r="W22" cm="1">
        <f t="array" ref="W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28.44</v>
      </c>
      <c r="X22" cm="1">
        <f t="array" ref="X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43</v>
      </c>
      <c r="Y22" cm="1">
        <f t="array" ref="Y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9.1</v>
      </c>
      <c r="Z22" cm="1">
        <f t="array" ref="Z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323.17</v>
      </c>
      <c r="AA22" cm="1">
        <f t="array" ref="AA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14.19</v>
      </c>
      <c r="AB22" cm="1">
        <f t="array" ref="AB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>12.95</v>
      </c>
      <c r="AC22" cm="1">
        <f t="array" ref="AC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17.739999999999998</v>
      </c>
      <c r="AE22" t="str" cm="1">
        <f t="array" ref="AE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/>
      </c>
      <c r="AF22" cm="1">
        <f t="array" ref="AF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865.54</v>
      </c>
      <c r="AG22" cm="1">
        <f t="array" ref="AG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7</v>
      </c>
      <c r="AH22" cm="1">
        <f t="array" ref="AH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9254</v>
      </c>
      <c r="AK22" cm="1">
        <f t="array" ref="AK22">_xlfn.IFS(
$C22=2010,
VLOOKUP($B22,[20]分省年度数据!$A$1:$T$32,15,FALSE),
$C22=2011,
VLOOKUP($B22,[20]分省年度数据!$A$1:$T$32,14,FALSE),
$C22=2012,
VLOOKUP($B22,[20]分省年度数据!$A$1:$T$32,13,FALSE),
$C22=2013,
VLOOKUP($B22,[20]分省年度数据!$A$1:$T$32,12,FALSE),
$C22=2014,
VLOOKUP($B22,[20]分省年度数据!$A$1:$T$32,11,FALSE),
$C22=2015,
VLOOKUP($B22,[20]分省年度数据!$A$1:$T$32,10,FALSE),
$C22=2016,
VLOOKUP($B22,[20]分省年度数据!$A$1:$T$32,9,FALSE),
$C22=2017,
VLOOKUP($B22,[20]分省年度数据!$A$1:$T$32,8,FALSE),
$C22=2018,
VLOOKUP($B22,[20]分省年度数据!$A$1:$T$32,7,FALSE)
)</f>
        <v>5285</v>
      </c>
      <c r="AL22" cm="1">
        <f t="array" ref="AL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18812</v>
      </c>
      <c r="AM22" cm="1">
        <f t="array" ref="AM22">_xlfn.IFS(
$C22=2010,
VLOOKUP($B22,[27]分省年度数据!$A$1:$T$32,15,FALSE),
$C22=2011,
VLOOKUP($B22,[27]分省年度数据!$A$1:$T$32,14,FALSE),
$C22=2012,
VLOOKUP($B22,[27]分省年度数据!$A$1:$T$32,13,FALSE),
$C22=2013,
VLOOKUP($B22,[27]分省年度数据!$A$1:$T$32,12,FALSE),
$C22=2014,
VLOOKUP($B22,[27]分省年度数据!$A$1:$T$32,11,FALSE),
$C22=2015,
VLOOKUP($B22,[27]分省年度数据!$A$1:$T$32,10,FALSE),
$C22=2016,
VLOOKUP($B22,[27]分省年度数据!$A$1:$T$32,9,FALSE),
$C22=2017,
VLOOKUP($B22,[27]分省年度数据!$A$1:$T$32,8,FALSE),
$C22=2018,
VLOOKUP($B22,[27]分省年度数据!$A$1:$T$32,7,FALSE)
)</f>
        <v>99.96</v>
      </c>
      <c r="AN22" cm="1">
        <f t="array" ref="AN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99.79</v>
      </c>
      <c r="AO22" cm="1">
        <f t="array" ref="AO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11.29</v>
      </c>
      <c r="AP22" cm="1">
        <f t="array" ref="AP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4.18</v>
      </c>
      <c r="AQ22" cm="1">
        <f t="array" ref="AQ22">_xlfn.IFS(
$C22=2010,
VLOOKUP($B22,[26]分省年度数据!$A$1:$T$32,15,FALSE),
$C22=2011,
VLOOKUP($B22,[26]分省年度数据!$A$1:$T$32,14,FALSE),
$C22=2012,
VLOOKUP($B22,[26]分省年度数据!$A$1:$T$32,13,FALSE),
$C22=2013,
VLOOKUP($B22,[26]分省年度数据!$A$1:$T$32,12,FALSE),
$C22=2014,
VLOOKUP($B22,[26]分省年度数据!$A$1:$T$32,11,FALSE),
$C22=2015,
VLOOKUP($B22,[26]分省年度数据!$A$1:$T$32,10,FALSE),
$C22=2016,
VLOOKUP($B22,[26]分省年度数据!$A$1:$T$32,9,FALSE),
$C22=2017,
VLOOKUP($B22,[26]分省年度数据!$A$1:$T$32,8,FALSE),
$C22=2018,
VLOOKUP($B22,[26]分省年度数据!$A$1:$T$32,7,FALSE)
)</f>
        <v>14</v>
      </c>
    </row>
    <row r="23" spans="1:43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s="11">
        <f>IFERROR(VLOOKUP(B23,户籍难度!A:B,2,FALSE),1)</f>
        <v>1</v>
      </c>
      <c r="G23" cm="1">
        <f t="array" ref="G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H23" cm="1">
        <f t="array" ref="H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I23" cm="1">
        <f t="array" ref="I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J23">
        <f>VLOOKUP($D23,[4]Sheet1!$C$1:$J$65536,2,FALSE)</f>
        <v>102.83846282958984</v>
      </c>
      <c r="K23">
        <f>VLOOKUP($D23,[4]Sheet1!$C$1:$J$65536,3,FALSE)</f>
        <v>8.0647745132446289</v>
      </c>
      <c r="L23">
        <f>VLOOKUP($D23,[4]Sheet1!$C$1:$J$65536,4,FALSE)</f>
        <v>10168.0263671875</v>
      </c>
      <c r="M23">
        <f>VLOOKUP($D23,[4]Sheet1!$C$1:$J$65536,5,FALSE)</f>
        <v>187.96812438964844</v>
      </c>
      <c r="N23">
        <f>VLOOKUP($D23,[4]Sheet1!$C$1:$J$65536,6,FALSE)</f>
        <v>24.96623420715332</v>
      </c>
      <c r="O23">
        <f>VLOOKUP($D23,[4]Sheet1!$C$1:$J$65536,7,FALSE)</f>
        <v>4.2914094924926758</v>
      </c>
      <c r="P23">
        <f>VLOOKUP($D23,[4]Sheet1!$C$1:$J$65536,8,FALSE)</f>
        <v>33.733478546142578</v>
      </c>
      <c r="Q23" cm="1">
        <f t="array" ref="Q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R23">
        <f t="shared" si="1"/>
        <v>0.31359746244538872</v>
      </c>
      <c r="S23" cm="1">
        <f t="array" ref="S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81.91</v>
      </c>
      <c r="T23">
        <f>IFERROR(VLOOKUP(D23,[7]mu_jt_estimates_final!$C:$D,2,FALSE),"")</f>
        <v>-0.50066549000000005</v>
      </c>
      <c r="U23" t="str">
        <f>VLOOKUP(B23,方言分布!A:B,2,FALSE)</f>
        <v>冀鲁官话</v>
      </c>
      <c r="V23" cm="1">
        <f t="array" ref="V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78485</v>
      </c>
      <c r="W23" cm="1">
        <f t="array" ref="W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30.35</v>
      </c>
      <c r="X23" cm="1">
        <f t="array" ref="X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44</v>
      </c>
      <c r="Y23" cm="1">
        <f t="array" ref="Y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9.25</v>
      </c>
      <c r="Z23" cm="1">
        <f t="array" ref="Z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380.75</v>
      </c>
      <c r="AA23" cm="1">
        <f t="array" ref="AA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13.28</v>
      </c>
      <c r="AB23" cm="1">
        <f t="array" ref="AB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12.67</v>
      </c>
      <c r="AC23" cm="1">
        <f t="array" ref="AC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17.13</v>
      </c>
      <c r="AE23" cm="1">
        <f t="array" ref="AE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10298143</v>
      </c>
      <c r="AF23" cm="1">
        <f t="array" ref="AF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837.63</v>
      </c>
      <c r="AG23" cm="1">
        <f t="array" ref="AG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6</v>
      </c>
      <c r="AH23" cm="1">
        <f t="array" ref="AH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10516.7</v>
      </c>
      <c r="AK23" cm="1">
        <f t="array" ref="AK23">_xlfn.IFS(
$C23=2010,
VLOOKUP($B23,[20]分省年度数据!$A$1:$T$32,15,FALSE),
$C23=2011,
VLOOKUP($B23,[20]分省年度数据!$A$1:$T$32,14,FALSE),
$C23=2012,
VLOOKUP($B23,[20]分省年度数据!$A$1:$T$32,13,FALSE),
$C23=2013,
VLOOKUP($B23,[20]分省年度数据!$A$1:$T$32,12,FALSE),
$C23=2014,
VLOOKUP($B23,[20]分省年度数据!$A$1:$T$32,11,FALSE),
$C23=2015,
VLOOKUP($B23,[20]分省年度数据!$A$1:$T$32,10,FALSE),
$C23=2016,
VLOOKUP($B23,[20]分省年度数据!$A$1:$T$32,9,FALSE),
$C23=2017,
VLOOKUP($B23,[20]分省年度数据!$A$1:$T$32,8,FALSE),
$C23=2018,
VLOOKUP($B23,[20]分省年度数据!$A$1:$T$32,7,FALSE)
)</f>
        <v>5204</v>
      </c>
      <c r="AL23" cm="1">
        <f t="array" ref="AL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19647</v>
      </c>
      <c r="AM23" cm="1">
        <f t="array" ref="AM23">_xlfn.IFS(
$C23=2010,
VLOOKUP($B23,[27]分省年度数据!$A$1:$T$32,15,FALSE),
$C23=2011,
VLOOKUP($B23,[27]分省年度数据!$A$1:$T$32,14,FALSE),
$C23=2012,
VLOOKUP($B23,[27]分省年度数据!$A$1:$T$32,13,FALSE),
$C23=2013,
VLOOKUP($B23,[27]分省年度数据!$A$1:$T$32,12,FALSE),
$C23=2014,
VLOOKUP($B23,[27]分省年度数据!$A$1:$T$32,11,FALSE),
$C23=2015,
VLOOKUP($B23,[27]分省年度数据!$A$1:$T$32,10,FALSE),
$C23=2016,
VLOOKUP($B23,[27]分省年度数据!$A$1:$T$32,9,FALSE),
$C23=2017,
VLOOKUP($B23,[27]分省年度数据!$A$1:$T$32,8,FALSE),
$C23=2018,
VLOOKUP($B23,[27]分省年度数据!$A$1:$T$32,7,FALSE)
)</f>
        <v>99.85</v>
      </c>
      <c r="AN23" cm="1">
        <f t="array" ref="AN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98.35</v>
      </c>
      <c r="AO23" cm="1">
        <f t="array" ref="AO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12.62</v>
      </c>
      <c r="AP23" cm="1">
        <f t="array" ref="AP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4.07</v>
      </c>
      <c r="AQ23" cm="1">
        <f t="array" ref="AQ23">_xlfn.IFS(
$C23=2010,
VLOOKUP($B23,[26]分省年度数据!$A$1:$T$32,15,FALSE),
$C23=2011,
VLOOKUP($B23,[26]分省年度数据!$A$1:$T$32,14,FALSE),
$C23=2012,
VLOOKUP($B23,[26]分省年度数据!$A$1:$T$32,13,FALSE),
$C23=2013,
VLOOKUP($B23,[26]分省年度数据!$A$1:$T$32,12,FALSE),
$C23=2014,
VLOOKUP($B23,[26]分省年度数据!$A$1:$T$32,11,FALSE),
$C23=2015,
VLOOKUP($B23,[26]分省年度数据!$A$1:$T$32,10,FALSE),
$C23=2016,
VLOOKUP($B23,[26]分省年度数据!$A$1:$T$32,9,FALSE),
$C23=2017,
VLOOKUP($B23,[26]分省年度数据!$A$1:$T$32,8,FALSE),
$C23=2018,
VLOOKUP($B23,[26]分省年度数据!$A$1:$T$32,7,FALSE)
)</f>
        <v>14.05</v>
      </c>
    </row>
    <row r="24" spans="1:43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s="11">
        <f>IFERROR(VLOOKUP(B24,户籍难度!A:B,2,FALSE),1)</f>
        <v>1</v>
      </c>
      <c r="G24" cm="1">
        <f t="array" ref="G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H24" cm="1">
        <f t="array" ref="H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I24" cm="1">
        <f t="array" ref="I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J24">
        <f>VLOOKUP($D24,[4]Sheet1!$C$1:$J$65536,2,FALSE)</f>
        <v>113.10823059082031</v>
      </c>
      <c r="K24">
        <f>VLOOKUP($D24,[4]Sheet1!$C$1:$J$65536,3,FALSE)</f>
        <v>11.629660606384277</v>
      </c>
      <c r="L24">
        <f>VLOOKUP($D24,[4]Sheet1!$C$1:$J$65536,4,FALSE)</f>
        <v>10174.8505859375</v>
      </c>
      <c r="M24">
        <f>VLOOKUP($D24,[4]Sheet1!$C$1:$J$65536,5,FALSE)</f>
        <v>178.74729919433594</v>
      </c>
      <c r="N24">
        <f>VLOOKUP($D24,[4]Sheet1!$C$1:$J$65536,6,FALSE)</f>
        <v>24.038095474243164</v>
      </c>
      <c r="O24">
        <f>VLOOKUP($D24,[4]Sheet1!$C$1:$J$65536,7,FALSE)</f>
        <v>5.8765296936035156</v>
      </c>
      <c r="P24">
        <f>VLOOKUP($D24,[4]Sheet1!$C$1:$J$65536,8,FALSE)</f>
        <v>30.028619766235352</v>
      </c>
      <c r="Q24" cm="1">
        <f t="array" ref="Q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R24">
        <f t="shared" si="1"/>
        <v>0.31207823413446051</v>
      </c>
      <c r="S24" cm="1">
        <f t="array" ref="S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84.36</v>
      </c>
      <c r="T24">
        <f>IFERROR(VLOOKUP(D24,[7]mu_jt_estimates_final!$C:$D,2,FALSE),"")</f>
        <v>-0.40481222</v>
      </c>
      <c r="U24" t="str">
        <f>VLOOKUP(B24,方言分布!A:B,2,FALSE)</f>
        <v>冀鲁官话</v>
      </c>
      <c r="V24" cm="1">
        <f t="array" ref="V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78895</v>
      </c>
      <c r="W24" cm="1">
        <f t="array" ref="W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32.29</v>
      </c>
      <c r="X24" cm="1">
        <f t="array" ref="X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48</v>
      </c>
      <c r="Y24" cm="1">
        <f t="array" ref="Y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9.0399999999999991</v>
      </c>
      <c r="Z24" cm="1">
        <f t="array" ref="Z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446.79</v>
      </c>
      <c r="AA24" cm="1">
        <f t="array" ref="AA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13.23</v>
      </c>
      <c r="AB24" cm="1">
        <f t="array" ref="AB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13.45</v>
      </c>
      <c r="AC24" cm="1">
        <f t="array" ref="AC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16.920000000000002</v>
      </c>
      <c r="AE24" cm="1">
        <f t="array" ref="AE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10861672</v>
      </c>
      <c r="AF24" cm="1">
        <f t="array" ref="AF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868.87</v>
      </c>
      <c r="AG24" cm="1">
        <f t="array" ref="AG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6</v>
      </c>
      <c r="AH24" cm="1">
        <f t="array" ref="AH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11820.5</v>
      </c>
      <c r="AK24" cm="1">
        <f t="array" ref="AK24">_xlfn.IFS(
$C24=2010,
VLOOKUP($B24,[20]分省年度数据!$A$1:$T$32,15,FALSE),
$C24=2011,
VLOOKUP($B24,[20]分省年度数据!$A$1:$T$32,14,FALSE),
$C24=2012,
VLOOKUP($B24,[20]分省年度数据!$A$1:$T$32,13,FALSE),
$C24=2013,
VLOOKUP($B24,[20]分省年度数据!$A$1:$T$32,12,FALSE),
$C24=2014,
VLOOKUP($B24,[20]分省年度数据!$A$1:$T$32,11,FALSE),
$C24=2015,
VLOOKUP($B24,[20]分省年度数据!$A$1:$T$32,10,FALSE),
$C24=2016,
VLOOKUP($B24,[20]分省年度数据!$A$1:$T$32,9,FALSE),
$C24=2017,
VLOOKUP($B24,[20]分省年度数据!$A$1:$T$32,8,FALSE),
$C24=2018,
VLOOKUP($B24,[20]分省年度数据!$A$1:$T$32,7,FALSE)
)</f>
        <v>5009</v>
      </c>
      <c r="AL24" cm="1">
        <f t="array" ref="AL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20305</v>
      </c>
      <c r="AM24" cm="1">
        <f t="array" ref="AM24">_xlfn.IFS(
$C24=2010,
VLOOKUP($B24,[27]分省年度数据!$A$1:$T$32,15,FALSE),
$C24=2011,
VLOOKUP($B24,[27]分省年度数据!$A$1:$T$32,14,FALSE),
$C24=2012,
VLOOKUP($B24,[27]分省年度数据!$A$1:$T$32,13,FALSE),
$C24=2013,
VLOOKUP($B24,[27]分省年度数据!$A$1:$T$32,12,FALSE),
$C24=2014,
VLOOKUP($B24,[27]分省年度数据!$A$1:$T$32,11,FALSE),
$C24=2015,
VLOOKUP($B24,[27]分省年度数据!$A$1:$T$32,10,FALSE),
$C24=2016,
VLOOKUP($B24,[27]分省年度数据!$A$1:$T$32,9,FALSE),
$C24=2017,
VLOOKUP($B24,[27]分省年度数据!$A$1:$T$32,8,FALSE),
$C24=2018,
VLOOKUP($B24,[27]分省年度数据!$A$1:$T$32,7,FALSE)
)</f>
        <v>99.29</v>
      </c>
      <c r="AN24" cm="1">
        <f t="array" ref="AN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94.26</v>
      </c>
      <c r="AO24" cm="1">
        <f t="array" ref="AO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11.34</v>
      </c>
      <c r="AP24" cm="1">
        <f t="array" ref="AP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3.92</v>
      </c>
      <c r="AQ24" cm="1">
        <f t="array" ref="AQ24">_xlfn.IFS(
$C24=2010,
VLOOKUP($B24,[26]分省年度数据!$A$1:$T$32,15,FALSE),
$C24=2011,
VLOOKUP($B24,[26]分省年度数据!$A$1:$T$32,14,FALSE),
$C24=2012,
VLOOKUP($B24,[26]分省年度数据!$A$1:$T$32,13,FALSE),
$C24=2013,
VLOOKUP($B24,[26]分省年度数据!$A$1:$T$32,12,FALSE),
$C24=2014,
VLOOKUP($B24,[26]分省年度数据!$A$1:$T$32,11,FALSE),
$C24=2015,
VLOOKUP($B24,[26]分省年度数据!$A$1:$T$32,10,FALSE),
$C24=2016,
VLOOKUP($B24,[26]分省年度数据!$A$1:$T$32,9,FALSE),
$C24=2017,
VLOOKUP($B24,[26]分省年度数据!$A$1:$T$32,8,FALSE),
$C24=2018,
VLOOKUP($B24,[26]分省年度数据!$A$1:$T$32,7,FALSE)
)</f>
        <v>14.45</v>
      </c>
    </row>
    <row r="25" spans="1:43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s="11">
        <f>IFERROR(VLOOKUP(B25,户籍难度!A:B,2,FALSE),1)</f>
        <v>1</v>
      </c>
      <c r="G25" cm="1">
        <f t="array" ref="G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H25" cm="1">
        <f t="array" ref="H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I25" cm="1">
        <f t="array" ref="I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J25">
        <f>VLOOKUP($D25,[4]Sheet1!$C$1:$J$65536,2,FALSE)</f>
        <v>107.23512268066406</v>
      </c>
      <c r="K25">
        <f>VLOOKUP($D25,[4]Sheet1!$C$1:$J$65536,3,FALSE)</f>
        <v>13.355587005615234</v>
      </c>
      <c r="L25">
        <f>VLOOKUP($D25,[4]Sheet1!$C$1:$J$65536,4,FALSE)</f>
        <v>10178.8779296875</v>
      </c>
      <c r="M25">
        <f>VLOOKUP($D25,[4]Sheet1!$C$1:$J$65536,5,FALSE)</f>
        <v>185.90933227539062</v>
      </c>
      <c r="N25">
        <f>VLOOKUP($D25,[4]Sheet1!$C$1:$J$65536,6,FALSE)</f>
        <v>25.359992980957031</v>
      </c>
      <c r="O25">
        <f>VLOOKUP($D25,[4]Sheet1!$C$1:$J$65536,7,FALSE)</f>
        <v>5.8605399131774902</v>
      </c>
      <c r="P25">
        <f>VLOOKUP($D25,[4]Sheet1!$C$1:$J$65536,8,FALSE)</f>
        <v>30.127098083496094</v>
      </c>
      <c r="Q25" cm="1">
        <f t="array" ref="Q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R25">
        <f t="shared" si="1"/>
        <v>0.31458424068480367</v>
      </c>
      <c r="S25" cm="1">
        <f t="array" ref="S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82.63</v>
      </c>
      <c r="T25">
        <f>IFERROR(VLOOKUP(D25,[7]mu_jt_estimates_final!$C:$D,2,FALSE),"")</f>
        <v>-0.15964876</v>
      </c>
      <c r="U25" t="str">
        <f>VLOOKUP(B25,方言分布!A:B,2,FALSE)</f>
        <v>冀鲁官话</v>
      </c>
      <c r="V25" cm="1">
        <f t="array" ref="V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78594</v>
      </c>
      <c r="W25" cm="1">
        <f t="array" ref="W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34.21</v>
      </c>
      <c r="X25" cm="1">
        <f t="array" ref="X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50</v>
      </c>
      <c r="Y25" cm="1">
        <f t="array" ref="Y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9.1</v>
      </c>
      <c r="Z25" cm="1">
        <f t="array" ref="Z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535.09</v>
      </c>
      <c r="AA25" cm="1">
        <f t="array" ref="AA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13.57</v>
      </c>
      <c r="AB25" cm="1">
        <f t="array" ref="AB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13.58</v>
      </c>
      <c r="AC25" cm="1">
        <f t="array" ref="AC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17.59</v>
      </c>
      <c r="AE25" cm="1">
        <f t="array" ref="AE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12861641</v>
      </c>
      <c r="AF25" cm="1">
        <f t="array" ref="AF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1041.1600000000001</v>
      </c>
      <c r="AG25" cm="1">
        <f t="array" ref="AG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6</v>
      </c>
      <c r="AH25" cm="1">
        <f t="array" ref="AH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9367.5</v>
      </c>
      <c r="AK25" cm="1">
        <f t="array" ref="AK25">_xlfn.IFS(
$C25=2010,
VLOOKUP($B25,[20]分省年度数据!$A$1:$T$32,15,FALSE),
$C25=2011,
VLOOKUP($B25,[20]分省年度数据!$A$1:$T$32,14,FALSE),
$C25=2012,
VLOOKUP($B25,[20]分省年度数据!$A$1:$T$32,13,FALSE),
$C25=2013,
VLOOKUP($B25,[20]分省年度数据!$A$1:$T$32,12,FALSE),
$C25=2014,
VLOOKUP($B25,[20]分省年度数据!$A$1:$T$32,11,FALSE),
$C25=2015,
VLOOKUP($B25,[20]分省年度数据!$A$1:$T$32,10,FALSE),
$C25=2016,
VLOOKUP($B25,[20]分省年度数据!$A$1:$T$32,9,FALSE),
$C25=2017,
VLOOKUP($B25,[20]分省年度数据!$A$1:$T$32,8,FALSE),
$C25=2018,
VLOOKUP($B25,[20]分省年度数据!$A$1:$T$32,7,FALSE)
)</f>
        <v>4852</v>
      </c>
      <c r="AL25" cm="1">
        <f t="array" ref="AL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22940</v>
      </c>
      <c r="AM25" cm="1">
        <f t="array" ref="AM25">_xlfn.IFS(
$C25=2010,
VLOOKUP($B25,[27]分省年度数据!$A$1:$T$32,15,FALSE),
$C25=2011,
VLOOKUP($B25,[27]分省年度数据!$A$1:$T$32,14,FALSE),
$C25=2012,
VLOOKUP($B25,[27]分省年度数据!$A$1:$T$32,13,FALSE),
$C25=2013,
VLOOKUP($B25,[27]分省年度数据!$A$1:$T$32,12,FALSE),
$C25=2014,
VLOOKUP($B25,[27]分省年度数据!$A$1:$T$32,11,FALSE),
$C25=2015,
VLOOKUP($B25,[27]分省年度数据!$A$1:$T$32,10,FALSE),
$C25=2016,
VLOOKUP($B25,[27]分省年度数据!$A$1:$T$32,9,FALSE),
$C25=2017,
VLOOKUP($B25,[27]分省年度数据!$A$1:$T$32,8,FALSE),
$C25=2018,
VLOOKUP($B25,[27]分省年度数据!$A$1:$T$32,7,FALSE)
)</f>
        <v>99.56</v>
      </c>
      <c r="AN25" cm="1">
        <f t="array" ref="AN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98.81</v>
      </c>
      <c r="AO25" cm="1">
        <f t="array" ref="AO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12.94</v>
      </c>
      <c r="AP25" cm="1">
        <f t="array" ref="AP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3.72</v>
      </c>
      <c r="AQ25" cm="1">
        <f t="array" ref="AQ25">_xlfn.IFS(
$C25=2010,
VLOOKUP($B25,[26]分省年度数据!$A$1:$T$32,15,FALSE),
$C25=2011,
VLOOKUP($B25,[26]分省年度数据!$A$1:$T$32,14,FALSE),
$C25=2012,
VLOOKUP($B25,[26]分省年度数据!$A$1:$T$32,13,FALSE),
$C25=2013,
VLOOKUP($B25,[26]分省年度数据!$A$1:$T$32,12,FALSE),
$C25=2014,
VLOOKUP($B25,[26]分省年度数据!$A$1:$T$32,11,FALSE),
$C25=2015,
VLOOKUP($B25,[26]分省年度数据!$A$1:$T$32,10,FALSE),
$C25=2016,
VLOOKUP($B25,[26]分省年度数据!$A$1:$T$32,9,FALSE),
$C25=2017,
VLOOKUP($B25,[26]分省年度数据!$A$1:$T$32,8,FALSE),
$C25=2018,
VLOOKUP($B25,[26]分省年度数据!$A$1:$T$32,7,FALSE)
)</f>
        <v>14.18</v>
      </c>
    </row>
    <row r="26" spans="1:43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s="11">
        <f>IFERROR(VLOOKUP(B26,户籍难度!A:B,2,FALSE),1)</f>
        <v>1</v>
      </c>
      <c r="G26" cm="1">
        <f t="array" ref="G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H26" cm="1">
        <f t="array" ref="H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I26" cm="1">
        <f t="array" ref="I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J26">
        <f>VLOOKUP($D26,[4]Sheet1!$C$1:$J$65536,2,FALSE)</f>
        <v>108.5128173828125</v>
      </c>
      <c r="K26">
        <f>VLOOKUP($D26,[4]Sheet1!$C$1:$J$65536,3,FALSE)</f>
        <v>13.561320304870605</v>
      </c>
      <c r="L26">
        <f>VLOOKUP($D26,[4]Sheet1!$C$1:$J$65536,4,FALSE)</f>
        <v>10176.537109375</v>
      </c>
      <c r="M26">
        <f>VLOOKUP($D26,[4]Sheet1!$C$1:$J$65536,5,FALSE)</f>
        <v>185.37086486816406</v>
      </c>
      <c r="N26">
        <f>VLOOKUP($D26,[4]Sheet1!$C$1:$J$65536,6,FALSE)</f>
        <v>26.279912948608398</v>
      </c>
      <c r="O26">
        <f>VLOOKUP($D26,[4]Sheet1!$C$1:$J$65536,7,FALSE)</f>
        <v>5.8212623596191406</v>
      </c>
      <c r="P26">
        <f>VLOOKUP($D26,[4]Sheet1!$C$1:$J$65536,8,FALSE)</f>
        <v>40.677993774414062</v>
      </c>
      <c r="Q26" cm="1">
        <f t="array" ref="Q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R26">
        <f t="shared" si="1"/>
        <v>0.33742020970157849</v>
      </c>
      <c r="S26" cm="1">
        <f t="array" ref="S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95.33</v>
      </c>
      <c r="T26">
        <f>IFERROR(VLOOKUP(D26,[7]mu_jt_estimates_final!$C:$D,2,FALSE),"")</f>
        <v>5.0573637999999999E-3</v>
      </c>
      <c r="U26" t="str">
        <f>VLOOKUP(B26,方言分布!A:B,2,FALSE)</f>
        <v>冀鲁官话</v>
      </c>
      <c r="V26" cm="1">
        <f t="array" ref="V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78795</v>
      </c>
      <c r="W26" cm="1">
        <f t="array" ref="W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36.049999999999997</v>
      </c>
      <c r="X26" cm="1">
        <f t="array" ref="X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53</v>
      </c>
      <c r="Y26" cm="1">
        <f t="array" ref="Y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8.7899999999999991</v>
      </c>
      <c r="Z26" cm="1">
        <f t="array" ref="Z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547.86</v>
      </c>
      <c r="AA26" cm="1">
        <f t="array" ref="AA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13.61</v>
      </c>
      <c r="AB26" cm="1">
        <f t="array" ref="AB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13.59</v>
      </c>
      <c r="AC26" cm="1">
        <f t="array" ref="AC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17.66</v>
      </c>
      <c r="AE26" cm="1">
        <f t="array" ref="AE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14203834</v>
      </c>
      <c r="AF26" cm="1">
        <f t="array" ref="AF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1134.9000000000001</v>
      </c>
      <c r="AG26" cm="1">
        <f t="array" ref="AG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6</v>
      </c>
      <c r="AH26" cm="1">
        <f t="array" ref="AH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10191.4</v>
      </c>
      <c r="AK26" cm="1">
        <f t="array" ref="AK26">_xlfn.IFS(
$C26=2010,
VLOOKUP($B26,[20]分省年度数据!$A$1:$T$32,15,FALSE),
$C26=2011,
VLOOKUP($B26,[20]分省年度数据!$A$1:$T$32,14,FALSE),
$C26=2012,
VLOOKUP($B26,[20]分省年度数据!$A$1:$T$32,13,FALSE),
$C26=2013,
VLOOKUP($B26,[20]分省年度数据!$A$1:$T$32,12,FALSE),
$C26=2014,
VLOOKUP($B26,[20]分省年度数据!$A$1:$T$32,11,FALSE),
$C26=2015,
VLOOKUP($B26,[20]分省年度数据!$A$1:$T$32,10,FALSE),
$C26=2016,
VLOOKUP($B26,[20]分省年度数据!$A$1:$T$32,9,FALSE),
$C26=2017,
VLOOKUP($B26,[20]分省年度数据!$A$1:$T$32,8,FALSE),
$C26=2018,
VLOOKUP($B26,[20]分省年度数据!$A$1:$T$32,7,FALSE)
)</f>
        <v>4919</v>
      </c>
      <c r="AL26" cm="1">
        <f t="array" ref="AL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26077</v>
      </c>
      <c r="AM26" cm="1">
        <f t="array" ref="AM26">_xlfn.IFS(
$C26=2010,
VLOOKUP($B26,[27]分省年度数据!$A$1:$T$32,15,FALSE),
$C26=2011,
VLOOKUP($B26,[27]分省年度数据!$A$1:$T$32,14,FALSE),
$C26=2012,
VLOOKUP($B26,[27]分省年度数据!$A$1:$T$32,13,FALSE),
$C26=2013,
VLOOKUP($B26,[27]分省年度数据!$A$1:$T$32,12,FALSE),
$C26=2014,
VLOOKUP($B26,[27]分省年度数据!$A$1:$T$32,11,FALSE),
$C26=2015,
VLOOKUP($B26,[27]分省年度数据!$A$1:$T$32,10,FALSE),
$C26=2016,
VLOOKUP($B26,[27]分省年度数据!$A$1:$T$32,9,FALSE),
$C26=2017,
VLOOKUP($B26,[27]分省年度数据!$A$1:$T$32,8,FALSE),
$C26=2018,
VLOOKUP($B26,[27]分省年度数据!$A$1:$T$32,7,FALSE)
)</f>
        <v>99.52</v>
      </c>
      <c r="AN26" cm="1">
        <f t="array" ref="AN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98.88</v>
      </c>
      <c r="AO26" cm="1">
        <f t="array" ref="AO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13.68</v>
      </c>
      <c r="AP26" cm="1">
        <f t="array" ref="AP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3.15</v>
      </c>
      <c r="AQ26" cm="1">
        <f t="array" ref="AQ26">_xlfn.IFS(
$C26=2010,
VLOOKUP($B26,[26]分省年度数据!$A$1:$T$32,15,FALSE),
$C26=2011,
VLOOKUP($B26,[26]分省年度数据!$A$1:$T$32,14,FALSE),
$C26=2012,
VLOOKUP($B26,[26]分省年度数据!$A$1:$T$32,13,FALSE),
$C26=2013,
VLOOKUP($B26,[26]分省年度数据!$A$1:$T$32,12,FALSE),
$C26=2014,
VLOOKUP($B26,[26]分省年度数据!$A$1:$T$32,11,FALSE),
$C26=2015,
VLOOKUP($B26,[26]分省年度数据!$A$1:$T$32,10,FALSE),
$C26=2016,
VLOOKUP($B26,[26]分省年度数据!$A$1:$T$32,9,FALSE),
$C26=2017,
VLOOKUP($B26,[26]分省年度数据!$A$1:$T$32,8,FALSE),
$C26=2018,
VLOOKUP($B26,[26]分省年度数据!$A$1:$T$32,7,FALSE)
)</f>
        <v>14.31</v>
      </c>
    </row>
    <row r="27" spans="1:43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s="11">
        <f>IFERROR(VLOOKUP(B27,户籍难度!A:B,2,FALSE),1)</f>
        <v>1</v>
      </c>
      <c r="G27" cm="1">
        <f t="array" ref="G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H27" cm="1">
        <f t="array" ref="H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I27" cm="1">
        <f t="array" ref="I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J27">
        <f>VLOOKUP($D27,[4]Sheet1!$C$1:$J$65536,2,FALSE)</f>
        <v>113.11674499511719</v>
      </c>
      <c r="K27">
        <f>VLOOKUP($D27,[4]Sheet1!$C$1:$J$65536,3,FALSE)</f>
        <v>7.2446484565734863</v>
      </c>
      <c r="L27">
        <f>VLOOKUP($D27,[4]Sheet1!$C$1:$J$65536,4,FALSE)</f>
        <v>10176.330078125</v>
      </c>
      <c r="M27">
        <f>VLOOKUP($D27,[4]Sheet1!$C$1:$J$65536,5,FALSE)</f>
        <v>192.03634643554688</v>
      </c>
      <c r="N27">
        <f>VLOOKUP($D27,[4]Sheet1!$C$1:$J$65536,6,FALSE)</f>
        <v>25.636241912841797</v>
      </c>
      <c r="O27">
        <f>VLOOKUP($D27,[4]Sheet1!$C$1:$J$65536,7,FALSE)</f>
        <v>5.5675997734069824</v>
      </c>
      <c r="P27">
        <f>VLOOKUP($D27,[4]Sheet1!$C$1:$J$65536,8,FALSE)</f>
        <v>39.8487548828125</v>
      </c>
      <c r="Q27" cm="1">
        <f t="array" ref="Q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R27">
        <f t="shared" si="1"/>
        <v>0.33640997105668508</v>
      </c>
      <c r="S27" cm="1">
        <f t="array" ref="S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100.83</v>
      </c>
      <c r="T27">
        <f>IFERROR(VLOOKUP(D27,[7]mu_jt_estimates_final!$C:$D,2,FALSE),"")</f>
        <v>0.20361124</v>
      </c>
      <c r="U27" t="str">
        <f>VLOOKUP(B27,方言分布!A:B,2,FALSE)</f>
        <v>冀鲁官话</v>
      </c>
      <c r="V27" cm="1">
        <f t="array" ref="V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80912</v>
      </c>
      <c r="W27" cm="1">
        <f t="array" ref="W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39.5</v>
      </c>
      <c r="X27" cm="1">
        <f t="array" ref="X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57</v>
      </c>
      <c r="Y27" cm="1">
        <f t="array" ref="Y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8.7899999999999991</v>
      </c>
      <c r="Z27" cm="1">
        <f t="array" ref="Z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605.1</v>
      </c>
      <c r="AA27" cm="1">
        <f t="array" ref="AA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13.68</v>
      </c>
      <c r="AB27" cm="1">
        <f t="array" ref="AB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13.87</v>
      </c>
      <c r="AC27" cm="1">
        <f t="array" ref="AC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17.420000000000002</v>
      </c>
      <c r="AE27" cm="1">
        <f t="array" ref="AE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15938479</v>
      </c>
      <c r="AF27" cm="1">
        <f t="array" ref="AF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1276.55</v>
      </c>
      <c r="AG27" cm="1">
        <f t="array" ref="AG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18</v>
      </c>
      <c r="AH27" cm="1">
        <f t="array" ref="AH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11138.5</v>
      </c>
      <c r="AK27" cm="1">
        <f t="array" ref="AK27">_xlfn.IFS(
$C27=2010,
VLOOKUP($B27,[20]分省年度数据!$A$1:$T$32,15,FALSE),
$C27=2011,
VLOOKUP($B27,[20]分省年度数据!$A$1:$T$32,14,FALSE),
$C27=2012,
VLOOKUP($B27,[20]分省年度数据!$A$1:$T$32,13,FALSE),
$C27=2013,
VLOOKUP($B27,[20]分省年度数据!$A$1:$T$32,12,FALSE),
$C27=2014,
VLOOKUP($B27,[20]分省年度数据!$A$1:$T$32,11,FALSE),
$C27=2015,
VLOOKUP($B27,[20]分省年度数据!$A$1:$T$32,10,FALSE),
$C27=2016,
VLOOKUP($B27,[20]分省年度数据!$A$1:$T$32,9,FALSE),
$C27=2017,
VLOOKUP($B27,[20]分省年度数据!$A$1:$T$32,8,FALSE),
$C27=2018,
VLOOKUP($B27,[20]分省年度数据!$A$1:$T$32,7,FALSE)
)</f>
        <v>4848</v>
      </c>
      <c r="AL27" cm="1">
        <f t="array" ref="AL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37362</v>
      </c>
      <c r="AM27" cm="1">
        <f t="array" ref="AM27">_xlfn.IFS(
$C27=2010,
VLOOKUP($B27,[27]分省年度数据!$A$1:$T$32,15,FALSE),
$C27=2011,
VLOOKUP($B27,[27]分省年度数据!$A$1:$T$32,14,FALSE),
$C27=2012,
VLOOKUP($B27,[27]分省年度数据!$A$1:$T$32,13,FALSE),
$C27=2013,
VLOOKUP($B27,[27]分省年度数据!$A$1:$T$32,12,FALSE),
$C27=2014,
VLOOKUP($B27,[27]分省年度数据!$A$1:$T$32,11,FALSE),
$C27=2015,
VLOOKUP($B27,[27]分省年度数据!$A$1:$T$32,10,FALSE),
$C27=2016,
VLOOKUP($B27,[27]分省年度数据!$A$1:$T$32,9,FALSE),
$C27=2017,
VLOOKUP($B27,[27]分省年度数据!$A$1:$T$32,8,FALSE),
$C27=2018,
VLOOKUP($B27,[27]分省年度数据!$A$1:$T$32,7,FALSE)
)</f>
        <v>99.05</v>
      </c>
      <c r="AN27" cm="1">
        <f t="array" ref="AN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98.78</v>
      </c>
      <c r="AO27" cm="1">
        <f t="array" ref="AO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15.34</v>
      </c>
      <c r="AP27" cm="1">
        <f t="array" ref="AP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2.95</v>
      </c>
      <c r="AQ27" cm="1">
        <f t="array" ref="AQ27">_xlfn.IFS(
$C27=2010,
VLOOKUP($B27,[26]分省年度数据!$A$1:$T$32,15,FALSE),
$C27=2011,
VLOOKUP($B27,[26]分省年度数据!$A$1:$T$32,14,FALSE),
$C27=2012,
VLOOKUP($B27,[26]分省年度数据!$A$1:$T$32,13,FALSE),
$C27=2013,
VLOOKUP($B27,[26]分省年度数据!$A$1:$T$32,12,FALSE),
$C27=2014,
VLOOKUP($B27,[26]分省年度数据!$A$1:$T$32,11,FALSE),
$C27=2015,
VLOOKUP($B27,[26]分省年度数据!$A$1:$T$32,10,FALSE),
$C27=2016,
VLOOKUP($B27,[26]分省年度数据!$A$1:$T$32,9,FALSE),
$C27=2017,
VLOOKUP($B27,[26]分省年度数据!$A$1:$T$32,8,FALSE),
$C27=2018,
VLOOKUP($B27,[26]分省年度数据!$A$1:$T$32,7,FALSE)
)</f>
        <v>14.52</v>
      </c>
    </row>
    <row r="28" spans="1:43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s="11">
        <f>IFERROR(VLOOKUP(B28,户籍难度!A:B,2,FALSE),1)</f>
        <v>1</v>
      </c>
      <c r="G28" cm="1">
        <f t="array" ref="G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H28" cm="1">
        <f t="array" ref="H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I28" cm="1">
        <f t="array" ref="I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J28">
        <f>VLOOKUP($D28,[4]Sheet1!$C$1:$J$65536,2,FALSE)</f>
        <v>110.80447387695312</v>
      </c>
      <c r="K28">
        <f>VLOOKUP($D28,[4]Sheet1!$C$1:$J$65536,3,FALSE)</f>
        <v>4.8409056663513184</v>
      </c>
      <c r="L28">
        <f>VLOOKUP($D28,[4]Sheet1!$C$1:$J$65536,4,FALSE)</f>
        <v>10174.9765625</v>
      </c>
      <c r="M28">
        <f>VLOOKUP($D28,[4]Sheet1!$C$1:$J$65536,5,FALSE)</f>
        <v>192.07785034179688</v>
      </c>
      <c r="N28">
        <f>VLOOKUP($D28,[4]Sheet1!$C$1:$J$65536,6,FALSE)</f>
        <v>25.598211288452148</v>
      </c>
      <c r="O28">
        <f>VLOOKUP($D28,[4]Sheet1!$C$1:$J$65536,7,FALSE)</f>
        <v>6.3011970520019531</v>
      </c>
      <c r="P28">
        <f>VLOOKUP($D28,[4]Sheet1!$C$1:$J$65536,8,FALSE)</f>
        <v>36.656173706054688</v>
      </c>
      <c r="Q28" cm="1">
        <f t="array" ref="Q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R28">
        <f t="shared" si="1"/>
        <v>0.46110695369630855</v>
      </c>
      <c r="S28" cm="1">
        <f t="array" ref="S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108.46</v>
      </c>
      <c r="T28">
        <f>IFERROR(VLOOKUP(D28,[7]mu_jt_estimates_final!$C:$D,2,FALSE),"")</f>
        <v>0.36010700000000001</v>
      </c>
      <c r="U28" t="str">
        <f>VLOOKUP(B28,方言分布!A:B,2,FALSE)</f>
        <v>冀鲁官话</v>
      </c>
      <c r="V28" cm="1">
        <f t="array" ref="V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85088</v>
      </c>
      <c r="W28" cm="1">
        <f t="array" ref="W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42.19</v>
      </c>
      <c r="X28" cm="1">
        <f t="array" ref="X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61</v>
      </c>
      <c r="Y28" cm="1">
        <f t="array" ref="Y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9</v>
      </c>
      <c r="Z28" cm="1">
        <f t="array" ref="Z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691.33</v>
      </c>
      <c r="AA28" cm="1">
        <f t="array" ref="AA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13.37</v>
      </c>
      <c r="AB28" cm="1">
        <f t="array" ref="AB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14.17</v>
      </c>
      <c r="AC28" cm="1">
        <f t="array" ref="AC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17.32</v>
      </c>
      <c r="AE28" cm="1">
        <f t="array" ref="AE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17389625</v>
      </c>
      <c r="AF28" cm="1">
        <f t="array" ref="AF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1385.59</v>
      </c>
      <c r="AG28" cm="1">
        <f t="array" ref="AG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18</v>
      </c>
      <c r="AH28" cm="1">
        <f t="array" ref="AH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11973.9</v>
      </c>
      <c r="AK28" cm="1">
        <f t="array" ref="AK28">_xlfn.IFS(
$C28=2010,
VLOOKUP($B28,[20]分省年度数据!$A$1:$T$32,15,FALSE),
$C28=2011,
VLOOKUP($B28,[20]分省年度数据!$A$1:$T$32,14,FALSE),
$C28=2012,
VLOOKUP($B28,[20]分省年度数据!$A$1:$T$32,13,FALSE),
$C28=2013,
VLOOKUP($B28,[20]分省年度数据!$A$1:$T$32,12,FALSE),
$C28=2014,
VLOOKUP($B28,[20]分省年度数据!$A$1:$T$32,11,FALSE),
$C28=2015,
VLOOKUP($B28,[20]分省年度数据!$A$1:$T$32,10,FALSE),
$C28=2016,
VLOOKUP($B28,[20]分省年度数据!$A$1:$T$32,9,FALSE),
$C28=2017,
VLOOKUP($B28,[20]分省年度数据!$A$1:$T$32,8,FALSE),
$C28=2018,
VLOOKUP($B28,[20]分省年度数据!$A$1:$T$32,7,FALSE)
)</f>
        <v>4923</v>
      </c>
      <c r="AL28" cm="1">
        <f t="array" ref="AL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40819</v>
      </c>
      <c r="AM28" cm="1">
        <f t="array" ref="AM28">_xlfn.IFS(
$C28=2010,
VLOOKUP($B28,[27]分省年度数据!$A$1:$T$32,15,FALSE),
$C28=2011,
VLOOKUP($B28,[27]分省年度数据!$A$1:$T$32,14,FALSE),
$C28=2012,
VLOOKUP($B28,[27]分省年度数据!$A$1:$T$32,13,FALSE),
$C28=2013,
VLOOKUP($B28,[27]分省年度数据!$A$1:$T$32,12,FALSE),
$C28=2014,
VLOOKUP($B28,[27]分省年度数据!$A$1:$T$32,11,FALSE),
$C28=2015,
VLOOKUP($B28,[27]分省年度数据!$A$1:$T$32,10,FALSE),
$C28=2016,
VLOOKUP($B28,[27]分省年度数据!$A$1:$T$32,9,FALSE),
$C28=2017,
VLOOKUP($B28,[27]分省年度数据!$A$1:$T$32,8,FALSE),
$C28=2018,
VLOOKUP($B28,[27]分省年度数据!$A$1:$T$32,7,FALSE)
)</f>
        <v>99.7</v>
      </c>
      <c r="AN28" cm="1">
        <f t="array" ref="AN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99.28</v>
      </c>
      <c r="AO28" cm="1">
        <f t="array" ref="AO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14.62</v>
      </c>
      <c r="AP28" cm="1">
        <f t="array" ref="AP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3.18</v>
      </c>
      <c r="AQ28" cm="1">
        <f t="array" ref="AQ28">_xlfn.IFS(
$C28=2010,
VLOOKUP($B28,[26]分省年度数据!$A$1:$T$32,15,FALSE),
$C28=2011,
VLOOKUP($B28,[26]分省年度数据!$A$1:$T$32,14,FALSE),
$C28=2012,
VLOOKUP($B28,[26]分省年度数据!$A$1:$T$32,13,FALSE),
$C28=2013,
VLOOKUP($B28,[26]分省年度数据!$A$1:$T$32,12,FALSE),
$C28=2014,
VLOOKUP($B28,[26]分省年度数据!$A$1:$T$32,11,FALSE),
$C28=2015,
VLOOKUP($B28,[26]分省年度数据!$A$1:$T$32,10,FALSE),
$C28=2016,
VLOOKUP($B28,[26]分省年度数据!$A$1:$T$32,9,FALSE),
$C28=2017,
VLOOKUP($B28,[26]分省年度数据!$A$1:$T$32,8,FALSE),
$C28=2018,
VLOOKUP($B28,[26]分省年度数据!$A$1:$T$32,7,FALSE)
)</f>
        <v>14.23</v>
      </c>
    </row>
    <row r="29" spans="1:43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s="11">
        <f>IFERROR(VLOOKUP(B29,户籍难度!A:B,2,FALSE),1)</f>
        <v>1</v>
      </c>
      <c r="G29" cm="1">
        <f t="array" ref="G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H29" cm="1">
        <f t="array" ref="H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I29" cm="1">
        <f t="array" ref="I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J29">
        <f>VLOOKUP($D29,[4]Sheet1!$C$1:$J$65536,2,FALSE)</f>
        <v>98.683395385742188</v>
      </c>
      <c r="K29">
        <f>VLOOKUP($D29,[4]Sheet1!$C$1:$J$65536,3,FALSE)</f>
        <v>-5.1481070518493652</v>
      </c>
      <c r="L29">
        <f>VLOOKUP($D29,[4]Sheet1!$C$1:$J$65536,4,FALSE)</f>
        <v>10173.42578125</v>
      </c>
      <c r="M29">
        <f>VLOOKUP($D29,[4]Sheet1!$C$1:$J$65536,5,FALSE)</f>
        <v>184.53326416015625</v>
      </c>
      <c r="N29">
        <f>VLOOKUP($D29,[4]Sheet1!$C$1:$J$65536,6,FALSE)</f>
        <v>25.880615234375</v>
      </c>
      <c r="O29">
        <f>VLOOKUP($D29,[4]Sheet1!$C$1:$J$65536,7,FALSE)</f>
        <v>3.6589295864105225</v>
      </c>
      <c r="P29">
        <f>VLOOKUP($D29,[4]Sheet1!$C$1:$J$65536,8,FALSE)</f>
        <v>23.960380554199219</v>
      </c>
      <c r="Q29" cm="1">
        <f t="array" ref="Q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R29">
        <f t="shared" si="1"/>
        <v>0.30792464998790747</v>
      </c>
      <c r="S29" cm="1">
        <f t="array" ref="S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64.349999999999994</v>
      </c>
      <c r="T29">
        <f>IFERROR(VLOOKUP(D29,[7]mu_jt_estimates_final!$C:$D,2,FALSE),"")</f>
        <v>-0.87046378999999996</v>
      </c>
      <c r="U29" t="str">
        <f>VLOOKUP(B29,方言分布!A:B,2,FALSE)</f>
        <v>晋语</v>
      </c>
      <c r="V29" cm="1">
        <f t="array" ref="V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41098</v>
      </c>
      <c r="W29" cm="1">
        <f t="array" ref="W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15.59</v>
      </c>
      <c r="X29" cm="1">
        <f t="array" ref="X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56</v>
      </c>
      <c r="Y29" cm="1">
        <f t="array" ref="Y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11.56</v>
      </c>
      <c r="Z29" cm="1">
        <f t="array" ref="Z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113.86</v>
      </c>
      <c r="AA29" cm="1">
        <f t="array" ref="AA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15.36</v>
      </c>
      <c r="AB29" cm="1">
        <f t="array" ref="AB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14.37</v>
      </c>
      <c r="AC29" cm="1">
        <f t="array" ref="AC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15.28</v>
      </c>
      <c r="AE29" cm="1">
        <f t="array" ref="AE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4508195</v>
      </c>
      <c r="AF29" cm="1">
        <f t="array" ref="AF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328.58</v>
      </c>
      <c r="AG29" cm="1">
        <f t="array" ref="AG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93</v>
      </c>
      <c r="AH29" cm="1">
        <f t="array" ref="AH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3318.2</v>
      </c>
      <c r="AK29" cm="1">
        <f t="array" ref="AK29">_xlfn.IFS(
$C29=2010,
VLOOKUP($B29,[20]分省年度数据!$A$1:$T$32,15,FALSE),
$C29=2011,
VLOOKUP($B29,[20]分省年度数据!$A$1:$T$32,14,FALSE),
$C29=2012,
VLOOKUP($B29,[20]分省年度数据!$A$1:$T$32,13,FALSE),
$C29=2013,
VLOOKUP($B29,[20]分省年度数据!$A$1:$T$32,12,FALSE),
$C29=2014,
VLOOKUP($B29,[20]分省年度数据!$A$1:$T$32,11,FALSE),
$C29=2015,
VLOOKUP($B29,[20]分省年度数据!$A$1:$T$32,10,FALSE),
$C29=2016,
VLOOKUP($B29,[20]分省年度数据!$A$1:$T$32,9,FALSE),
$C29=2017,
VLOOKUP($B29,[20]分省年度数据!$A$1:$T$32,8,FALSE),
$C29=2018,
VLOOKUP($B29,[20]分省年度数据!$A$1:$T$32,7,FALSE)
)</f>
        <v>6962</v>
      </c>
      <c r="AL29" cm="1">
        <f t="array" ref="AL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12200</v>
      </c>
      <c r="AM29" cm="1">
        <f t="array" ref="AM29">_xlfn.IFS(
$C29=2010,
VLOOKUP($B29,[27]分省年度数据!$A$1:$T$32,15,FALSE),
$C29=2011,
VLOOKUP($B29,[27]分省年度数据!$A$1:$T$32,14,FALSE),
$C29=2012,
VLOOKUP($B29,[27]分省年度数据!$A$1:$T$32,13,FALSE),
$C29=2013,
VLOOKUP($B29,[27]分省年度数据!$A$1:$T$32,12,FALSE),
$C29=2014,
VLOOKUP($B29,[27]分省年度数据!$A$1:$T$32,11,FALSE),
$C29=2015,
VLOOKUP($B29,[27]分省年度数据!$A$1:$T$32,10,FALSE),
$C29=2016,
VLOOKUP($B29,[27]分省年度数据!$A$1:$T$32,9,FALSE),
$C29=2017,
VLOOKUP($B29,[27]分省年度数据!$A$1:$T$32,8,FALSE),
$C29=2018,
VLOOKUP($B29,[27]分省年度数据!$A$1:$T$32,7,FALSE)
)</f>
        <v>97.26</v>
      </c>
      <c r="AN29" cm="1">
        <f t="array" ref="AN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89.94</v>
      </c>
      <c r="AO29" cm="1">
        <f t="array" ref="AO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6.83</v>
      </c>
      <c r="AP29" cm="1">
        <f t="array" ref="AP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3.32</v>
      </c>
      <c r="AQ29" cm="1">
        <f t="array" ref="AQ29">_xlfn.IFS(
$C29=2010,
VLOOKUP($B29,[26]分省年度数据!$A$1:$T$32,15,FALSE),
$C29=2011,
VLOOKUP($B29,[26]分省年度数据!$A$1:$T$32,14,FALSE),
$C29=2012,
VLOOKUP($B29,[26]分省年度数据!$A$1:$T$32,13,FALSE),
$C29=2013,
VLOOKUP($B29,[26]分省年度数据!$A$1:$T$32,12,FALSE),
$C29=2014,
VLOOKUP($B29,[26]分省年度数据!$A$1:$T$32,11,FALSE),
$C29=2015,
VLOOKUP($B29,[26]分省年度数据!$A$1:$T$32,10,FALSE),
$C29=2016,
VLOOKUP($B29,[26]分省年度数据!$A$1:$T$32,9,FALSE),
$C29=2017,
VLOOKUP($B29,[26]分省年度数据!$A$1:$T$32,8,FALSE),
$C29=2018,
VLOOKUP($B29,[26]分省年度数据!$A$1:$T$32,7,FALSE)
)</f>
        <v>9.36</v>
      </c>
    </row>
    <row r="30" spans="1:43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s="11">
        <f>IFERROR(VLOOKUP(B30,户籍难度!A:B,2,FALSE),1)</f>
        <v>1</v>
      </c>
      <c r="G30" cm="1">
        <f t="array" ref="G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H30" cm="1">
        <f t="array" ref="H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I30" cm="1">
        <f t="array" ref="I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J30">
        <f>VLOOKUP($D30,[4]Sheet1!$C$1:$J$65536,2,FALSE)</f>
        <v>94.734642028808594</v>
      </c>
      <c r="K30">
        <f>VLOOKUP($D30,[4]Sheet1!$C$1:$J$65536,3,FALSE)</f>
        <v>-9.919189453125</v>
      </c>
      <c r="L30">
        <f>VLOOKUP($D30,[4]Sheet1!$C$1:$J$65536,4,FALSE)</f>
        <v>10187.7119140625</v>
      </c>
      <c r="M30">
        <f>VLOOKUP($D30,[4]Sheet1!$C$1:$J$65536,5,FALSE)</f>
        <v>184.61515808105469</v>
      </c>
      <c r="N30">
        <f>VLOOKUP($D30,[4]Sheet1!$C$1:$J$65536,6,FALSE)</f>
        <v>23.372156143188477</v>
      </c>
      <c r="O30">
        <f>VLOOKUP($D30,[4]Sheet1!$C$1:$J$65536,7,FALSE)</f>
        <v>3.8990397453308105</v>
      </c>
      <c r="P30">
        <f>VLOOKUP($D30,[4]Sheet1!$C$1:$J$65536,8,FALSE)</f>
        <v>23.787631988525391</v>
      </c>
      <c r="Q30" cm="1">
        <f t="array" ref="Q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R30">
        <f t="shared" si="1"/>
        <v>0.28656120533033314</v>
      </c>
      <c r="S30" cm="1">
        <f t="array" ref="S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68.459999999999994</v>
      </c>
      <c r="T30">
        <f>IFERROR(VLOOKUP(D30,[7]mu_jt_estimates_final!$C:$D,2,FALSE),"")</f>
        <v>-0.87046378999999996</v>
      </c>
      <c r="U30" t="str">
        <f>VLOOKUP(B30,方言分布!A:B,2,FALSE)</f>
        <v>晋语</v>
      </c>
      <c r="V30" cm="1">
        <f t="array" ref="V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40339</v>
      </c>
      <c r="W30" cm="1">
        <f t="array" ref="W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15.71</v>
      </c>
      <c r="X30" cm="1">
        <f t="array" ref="X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55</v>
      </c>
      <c r="Y30" cm="1">
        <f t="array" ref="Y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11.77</v>
      </c>
      <c r="Z30" cm="1">
        <f t="array" ref="Z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159.62</v>
      </c>
      <c r="AA30" cm="1">
        <f t="array" ref="AA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15.19</v>
      </c>
      <c r="AB30" cm="1">
        <f t="array" ref="AB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13.77</v>
      </c>
      <c r="AC30" cm="1">
        <f t="array" ref="AC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14.68</v>
      </c>
      <c r="AE30" cm="1">
        <f t="array" ref="AE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5494903</v>
      </c>
      <c r="AF30" cm="1">
        <f t="array" ref="AF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421.79</v>
      </c>
      <c r="AG30" cm="1">
        <f t="array" ref="AG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95</v>
      </c>
      <c r="AH30" cm="1">
        <f t="array" ref="AH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3903.4</v>
      </c>
      <c r="AK30" cm="1">
        <f t="array" ref="AK30">_xlfn.IFS(
$C30=2010,
VLOOKUP($B30,[20]分省年度数据!$A$1:$T$32,15,FALSE),
$C30=2011,
VLOOKUP($B30,[20]分省年度数据!$A$1:$T$32,14,FALSE),
$C30=2012,
VLOOKUP($B30,[20]分省年度数据!$A$1:$T$32,13,FALSE),
$C30=2013,
VLOOKUP($B30,[20]分省年度数据!$A$1:$T$32,12,FALSE),
$C30=2014,
VLOOKUP($B30,[20]分省年度数据!$A$1:$T$32,11,FALSE),
$C30=2015,
VLOOKUP($B30,[20]分省年度数据!$A$1:$T$32,10,FALSE),
$C30=2016,
VLOOKUP($B30,[20]分省年度数据!$A$1:$T$32,9,FALSE),
$C30=2017,
VLOOKUP($B30,[20]分省年度数据!$A$1:$T$32,8,FALSE),
$C30=2018,
VLOOKUP($B30,[20]分省年度数据!$A$1:$T$32,7,FALSE)
)</f>
        <v>6239</v>
      </c>
      <c r="AL30" cm="1">
        <f t="array" ref="AL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12592</v>
      </c>
      <c r="AM30" cm="1">
        <f t="array" ref="AM30">_xlfn.IFS(
$C30=2010,
VLOOKUP($B30,[27]分省年度数据!$A$1:$T$32,15,FALSE),
$C30=2011,
VLOOKUP($B30,[27]分省年度数据!$A$1:$T$32,14,FALSE),
$C30=2012,
VLOOKUP($B30,[27]分省年度数据!$A$1:$T$32,13,FALSE),
$C30=2013,
VLOOKUP($B30,[27]分省年度数据!$A$1:$T$32,12,FALSE),
$C30=2014,
VLOOKUP($B30,[27]分省年度数据!$A$1:$T$32,11,FALSE),
$C30=2015,
VLOOKUP($B30,[27]分省年度数据!$A$1:$T$32,10,FALSE),
$C30=2016,
VLOOKUP($B30,[27]分省年度数据!$A$1:$T$32,9,FALSE),
$C30=2017,
VLOOKUP($B30,[27]分省年度数据!$A$1:$T$32,8,FALSE),
$C30=2018,
VLOOKUP($B30,[27]分省年度数据!$A$1:$T$32,7,FALSE)
)</f>
        <v>97.48</v>
      </c>
      <c r="AN30" cm="1">
        <f t="array" ref="AN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94.63</v>
      </c>
      <c r="AO30" cm="1">
        <f t="array" ref="AO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7.87</v>
      </c>
      <c r="AP30" cm="1">
        <f t="array" ref="AP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3.14</v>
      </c>
      <c r="AQ30" cm="1">
        <f t="array" ref="AQ30">_xlfn.IFS(
$C30=2010,
VLOOKUP($B30,[26]分省年度数据!$A$1:$T$32,15,FALSE),
$C30=2011,
VLOOKUP($B30,[26]分省年度数据!$A$1:$T$32,14,FALSE),
$C30=2012,
VLOOKUP($B30,[26]分省年度数据!$A$1:$T$32,13,FALSE),
$C30=2013,
VLOOKUP($B30,[26]分省年度数据!$A$1:$T$32,12,FALSE),
$C30=2014,
VLOOKUP($B30,[26]分省年度数据!$A$1:$T$32,11,FALSE),
$C30=2015,
VLOOKUP($B30,[26]分省年度数据!$A$1:$T$32,10,FALSE),
$C30=2016,
VLOOKUP($B30,[26]分省年度数据!$A$1:$T$32,9,FALSE),
$C30=2017,
VLOOKUP($B30,[26]分省年度数据!$A$1:$T$32,8,FALSE),
$C30=2018,
VLOOKUP($B30,[26]分省年度数据!$A$1:$T$32,7,FALSE)
)</f>
        <v>10.17</v>
      </c>
    </row>
    <row r="31" spans="1:43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s="11">
        <f>IFERROR(VLOOKUP(B31,户籍难度!A:B,2,FALSE),1)</f>
        <v>1</v>
      </c>
      <c r="G31" cm="1">
        <f t="array" ref="G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H31" cm="1">
        <f t="array" ref="H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I31" cm="1">
        <f t="array" ref="I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J31">
        <f>VLOOKUP($D31,[4]Sheet1!$C$1:$J$65536,2,FALSE)</f>
        <v>92.397071838378906</v>
      </c>
      <c r="K31">
        <f>VLOOKUP($D31,[4]Sheet1!$C$1:$J$65536,3,FALSE)</f>
        <v>-11.557902336120605</v>
      </c>
      <c r="L31">
        <f>VLOOKUP($D31,[4]Sheet1!$C$1:$J$65536,4,FALSE)</f>
        <v>10174.7998046875</v>
      </c>
      <c r="M31">
        <f>VLOOKUP($D31,[4]Sheet1!$C$1:$J$65536,5,FALSE)</f>
        <v>187.91883850097656</v>
      </c>
      <c r="N31">
        <f>VLOOKUP($D31,[4]Sheet1!$C$1:$J$65536,6,FALSE)</f>
        <v>23.980819702148438</v>
      </c>
      <c r="O31">
        <f>VLOOKUP($D31,[4]Sheet1!$C$1:$J$65536,7,FALSE)</f>
        <v>3.7552857398986816</v>
      </c>
      <c r="P31">
        <f>VLOOKUP($D31,[4]Sheet1!$C$1:$J$65536,8,FALSE)</f>
        <v>23.590791702270508</v>
      </c>
      <c r="Q31" cm="1">
        <f t="array" ref="Q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R31">
        <f t="shared" si="1"/>
        <v>0.2853132858900958</v>
      </c>
      <c r="S31" cm="1">
        <f t="array" ref="S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76.900000000000006</v>
      </c>
      <c r="T31">
        <f>IFERROR(VLOOKUP(D31,[7]mu_jt_estimates_final!$C:$D,2,FALSE),"")</f>
        <v>-0.87046378999999996</v>
      </c>
      <c r="U31" t="str">
        <f>VLOOKUP(B31,方言分布!A:B,2,FALSE)</f>
        <v>晋语</v>
      </c>
      <c r="V31" cm="1">
        <f t="array" ref="V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40192</v>
      </c>
      <c r="W31" cm="1">
        <f t="array" ref="W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16.53</v>
      </c>
      <c r="X31" cm="1">
        <f t="array" ref="X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55</v>
      </c>
      <c r="Y31" cm="1">
        <f t="array" ref="Y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11.22</v>
      </c>
      <c r="Z31" cm="1">
        <f t="array" ref="Z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180.34</v>
      </c>
      <c r="AA31" cm="1">
        <f t="array" ref="AA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14.72</v>
      </c>
      <c r="AB31" cm="1">
        <f t="array" ref="AB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>12.71</v>
      </c>
      <c r="AC31" cm="1">
        <f t="array" ref="AC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14.2</v>
      </c>
      <c r="AE31" t="str" cm="1">
        <f t="array" ref="AE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/>
      </c>
      <c r="AF31" cm="1">
        <f t="array" ref="AF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558.03</v>
      </c>
      <c r="AG31" cm="1">
        <f t="array" ref="AG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106</v>
      </c>
      <c r="AH31" cm="1">
        <f t="array" ref="AH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4506.8</v>
      </c>
      <c r="AK31" cm="1">
        <f t="array" ref="AK31">_xlfn.IFS(
$C31=2010,
VLOOKUP($B31,[20]分省年度数据!$A$1:$T$32,15,FALSE),
$C31=2011,
VLOOKUP($B31,[20]分省年度数据!$A$1:$T$32,14,FALSE),
$C31=2012,
VLOOKUP($B31,[20]分省年度数据!$A$1:$T$32,13,FALSE),
$C31=2013,
VLOOKUP($B31,[20]分省年度数据!$A$1:$T$32,12,FALSE),
$C31=2014,
VLOOKUP($B31,[20]分省年度数据!$A$1:$T$32,11,FALSE),
$C31=2015,
VLOOKUP($B31,[20]分省年度数据!$A$1:$T$32,10,FALSE),
$C31=2016,
VLOOKUP($B31,[20]分省年度数据!$A$1:$T$32,9,FALSE),
$C31=2017,
VLOOKUP($B31,[20]分省年度数据!$A$1:$T$32,8,FALSE),
$C31=2018,
VLOOKUP($B31,[20]分省年度数据!$A$1:$T$32,7,FALSE)
)</f>
        <v>5587</v>
      </c>
      <c r="AL31" cm="1">
        <f t="array" ref="AL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13369</v>
      </c>
      <c r="AM31" cm="1">
        <f t="array" ref="AM31">_xlfn.IFS(
$C31=2010,
VLOOKUP($B31,[27]分省年度数据!$A$1:$T$32,15,FALSE),
$C31=2011,
VLOOKUP($B31,[27]分省年度数据!$A$1:$T$32,14,FALSE),
$C31=2012,
VLOOKUP($B31,[27]分省年度数据!$A$1:$T$32,13,FALSE),
$C31=2013,
VLOOKUP($B31,[27]分省年度数据!$A$1:$T$32,12,FALSE),
$C31=2014,
VLOOKUP($B31,[27]分省年度数据!$A$1:$T$32,11,FALSE),
$C31=2015,
VLOOKUP($B31,[27]分省年度数据!$A$1:$T$32,10,FALSE),
$C31=2016,
VLOOKUP($B31,[27]分省年度数据!$A$1:$T$32,9,FALSE),
$C31=2017,
VLOOKUP($B31,[27]分省年度数据!$A$1:$T$32,8,FALSE),
$C31=2018,
VLOOKUP($B31,[27]分省年度数据!$A$1:$T$32,7,FALSE)
)</f>
        <v>97.64</v>
      </c>
      <c r="AN31" cm="1">
        <f t="array" ref="AN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95.18</v>
      </c>
      <c r="AO31" cm="1">
        <f t="array" ref="AO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8.4700000000000006</v>
      </c>
      <c r="AP31" cm="1">
        <f t="array" ref="AP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3.09</v>
      </c>
      <c r="AQ31" cm="1">
        <f t="array" ref="AQ31">_xlfn.IFS(
$C31=2010,
VLOOKUP($B31,[26]分省年度数据!$A$1:$T$32,15,FALSE),
$C31=2011,
VLOOKUP($B31,[26]分省年度数据!$A$1:$T$32,14,FALSE),
$C31=2012,
VLOOKUP($B31,[26]分省年度数据!$A$1:$T$32,13,FALSE),
$C31=2013,
VLOOKUP($B31,[26]分省年度数据!$A$1:$T$32,12,FALSE),
$C31=2014,
VLOOKUP($B31,[26]分省年度数据!$A$1:$T$32,11,FALSE),
$C31=2015,
VLOOKUP($B31,[26]分省年度数据!$A$1:$T$32,10,FALSE),
$C31=2016,
VLOOKUP($B31,[26]分省年度数据!$A$1:$T$32,9,FALSE),
$C31=2017,
VLOOKUP($B31,[26]分省年度数据!$A$1:$T$32,8,FALSE),
$C31=2018,
VLOOKUP($B31,[26]分省年度数据!$A$1:$T$32,7,FALSE)
)</f>
        <v>10.82</v>
      </c>
    </row>
    <row r="32" spans="1:43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s="11">
        <f>IFERROR(VLOOKUP(B32,户籍难度!A:B,2,FALSE),1)</f>
        <v>1</v>
      </c>
      <c r="G32" cm="1">
        <f t="array" ref="G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H32" cm="1">
        <f t="array" ref="H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I32" cm="1">
        <f t="array" ref="I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J32">
        <f>VLOOKUP($D32,[4]Sheet1!$C$1:$J$65536,2,FALSE)</f>
        <v>105.35266876220703</v>
      </c>
      <c r="K32">
        <f>VLOOKUP($D32,[4]Sheet1!$C$1:$J$65536,3,FALSE)</f>
        <v>-4.4548254013061523</v>
      </c>
      <c r="L32">
        <f>VLOOKUP($D32,[4]Sheet1!$C$1:$J$65536,4,FALSE)</f>
        <v>10168.3828125</v>
      </c>
      <c r="M32">
        <f>VLOOKUP($D32,[4]Sheet1!$C$1:$J$65536,5,FALSE)</f>
        <v>182.83644104003906</v>
      </c>
      <c r="N32">
        <f>VLOOKUP($D32,[4]Sheet1!$C$1:$J$65536,6,FALSE)</f>
        <v>25.53656005859375</v>
      </c>
      <c r="O32">
        <f>VLOOKUP($D32,[4]Sheet1!$C$1:$J$65536,7,FALSE)</f>
        <v>3.7920863628387451</v>
      </c>
      <c r="P32">
        <f>VLOOKUP($D32,[4]Sheet1!$C$1:$J$65536,8,FALSE)</f>
        <v>30.374601364135742</v>
      </c>
      <c r="Q32" cm="1">
        <f t="array" ref="Q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R32">
        <f t="shared" si="1"/>
        <v>0.26769077681577685</v>
      </c>
      <c r="S32" cm="1">
        <f t="array" ref="S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85.55</v>
      </c>
      <c r="T32">
        <f>IFERROR(VLOOKUP(D32,[7]mu_jt_estimates_final!$C:$D,2,FALSE),"")</f>
        <v>-0.26690403000000001</v>
      </c>
      <c r="U32" t="str">
        <f>VLOOKUP(B32,方言分布!A:B,2,FALSE)</f>
        <v>晋语</v>
      </c>
      <c r="V32" cm="1">
        <f t="array" ref="V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40281</v>
      </c>
      <c r="W32" cm="1">
        <f t="array" ref="W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17.260000000000002</v>
      </c>
      <c r="X32" cm="1">
        <f t="array" ref="X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58</v>
      </c>
      <c r="Y32" cm="1">
        <f t="array" ref="Y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11.08</v>
      </c>
      <c r="Z32" cm="1">
        <f t="array" ref="Z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201.63</v>
      </c>
      <c r="AA32" cm="1">
        <f t="array" ref="AA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14.16</v>
      </c>
      <c r="AB32" cm="1">
        <f t="array" ref="AB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11</v>
      </c>
      <c r="AC32" cm="1">
        <f t="array" ref="AC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12.72</v>
      </c>
      <c r="AE32" cm="1">
        <f t="array" ref="AE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6918247</v>
      </c>
      <c r="AF32" cm="1">
        <f t="array" ref="AF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542.44000000000005</v>
      </c>
      <c r="AG32" cm="1">
        <f t="array" ref="AG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113</v>
      </c>
      <c r="AH32" cm="1">
        <f t="array" ref="AH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5139.3</v>
      </c>
      <c r="AK32" cm="1">
        <f t="array" ref="AK32">_xlfn.IFS(
$C32=2010,
VLOOKUP($B32,[20]分省年度数据!$A$1:$T$32,15,FALSE),
$C32=2011,
VLOOKUP($B32,[20]分省年度数据!$A$1:$T$32,14,FALSE),
$C32=2012,
VLOOKUP($B32,[20]分省年度数据!$A$1:$T$32,13,FALSE),
$C32=2013,
VLOOKUP($B32,[20]分省年度数据!$A$1:$T$32,12,FALSE),
$C32=2014,
VLOOKUP($B32,[20]分省年度数据!$A$1:$T$32,11,FALSE),
$C32=2015,
VLOOKUP($B32,[20]分省年度数据!$A$1:$T$32,10,FALSE),
$C32=2016,
VLOOKUP($B32,[20]分省年度数据!$A$1:$T$32,9,FALSE),
$C32=2017,
VLOOKUP($B32,[20]分省年度数据!$A$1:$T$32,8,FALSE),
$C32=2018,
VLOOKUP($B32,[20]分省年度数据!$A$1:$T$32,7,FALSE)
)</f>
        <v>5303</v>
      </c>
      <c r="AL32" cm="1">
        <f t="array" ref="AL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14655</v>
      </c>
      <c r="AM32" cm="1">
        <f t="array" ref="AM32">_xlfn.IFS(
$C32=2010,
VLOOKUP($B32,[27]分省年度数据!$A$1:$T$32,15,FALSE),
$C32=2011,
VLOOKUP($B32,[27]分省年度数据!$A$1:$T$32,14,FALSE),
$C32=2012,
VLOOKUP($B32,[27]分省年度数据!$A$1:$T$32,13,FALSE),
$C32=2013,
VLOOKUP($B32,[27]分省年度数据!$A$1:$T$32,12,FALSE),
$C32=2014,
VLOOKUP($B32,[27]分省年度数据!$A$1:$T$32,11,FALSE),
$C32=2015,
VLOOKUP($B32,[27]分省年度数据!$A$1:$T$32,10,FALSE),
$C32=2016,
VLOOKUP($B32,[27]分省年度数据!$A$1:$T$32,9,FALSE),
$C32=2017,
VLOOKUP($B32,[27]分省年度数据!$A$1:$T$32,8,FALSE),
$C32=2018,
VLOOKUP($B32,[27]分省年度数据!$A$1:$T$32,7,FALSE)
)</f>
        <v>98.14</v>
      </c>
      <c r="AN32" cm="1">
        <f t="array" ref="AN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96.1</v>
      </c>
      <c r="AO32" cm="1">
        <f t="array" ref="AO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9.9</v>
      </c>
      <c r="AP32" cm="1">
        <f t="array" ref="AP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3.19</v>
      </c>
      <c r="AQ32" cm="1">
        <f t="array" ref="AQ32">_xlfn.IFS(
$C32=2010,
VLOOKUP($B32,[26]分省年度数据!$A$1:$T$32,15,FALSE),
$C32=2011,
VLOOKUP($B32,[26]分省年度数据!$A$1:$T$32,14,FALSE),
$C32=2012,
VLOOKUP($B32,[26]分省年度数据!$A$1:$T$32,13,FALSE),
$C32=2013,
VLOOKUP($B32,[26]分省年度数据!$A$1:$T$32,12,FALSE),
$C32=2014,
VLOOKUP($B32,[26]分省年度数据!$A$1:$T$32,11,FALSE),
$C32=2015,
VLOOKUP($B32,[26]分省年度数据!$A$1:$T$32,10,FALSE),
$C32=2016,
VLOOKUP($B32,[26]分省年度数据!$A$1:$T$32,9,FALSE),
$C32=2017,
VLOOKUP($B32,[26]分省年度数据!$A$1:$T$32,8,FALSE),
$C32=2018,
VLOOKUP($B32,[26]分省年度数据!$A$1:$T$32,7,FALSE)
)</f>
        <v>11.18</v>
      </c>
    </row>
    <row r="33" spans="1:43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s="11">
        <f>IFERROR(VLOOKUP(B33,户籍难度!A:B,2,FALSE),1)</f>
        <v>1</v>
      </c>
      <c r="G33" cm="1">
        <f t="array" ref="G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H33" cm="1">
        <f t="array" ref="H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I33" cm="1">
        <f t="array" ref="I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J33">
        <f>VLOOKUP($D33,[4]Sheet1!$C$1:$J$65536,2,FALSE)</f>
        <v>102.59272003173828</v>
      </c>
      <c r="K33">
        <f>VLOOKUP($D33,[4]Sheet1!$C$1:$J$65536,3,FALSE)</f>
        <v>0.30086344480514526</v>
      </c>
      <c r="L33">
        <f>VLOOKUP($D33,[4]Sheet1!$C$1:$J$65536,4,FALSE)</f>
        <v>10179.501953125</v>
      </c>
      <c r="M33">
        <f>VLOOKUP($D33,[4]Sheet1!$C$1:$J$65536,5,FALSE)</f>
        <v>185.91384887695312</v>
      </c>
      <c r="N33">
        <f>VLOOKUP($D33,[4]Sheet1!$C$1:$J$65536,6,FALSE)</f>
        <v>24.006410598754883</v>
      </c>
      <c r="O33">
        <f>VLOOKUP($D33,[4]Sheet1!$C$1:$J$65536,7,FALSE)</f>
        <v>5.5556650161743164</v>
      </c>
      <c r="P33">
        <f>VLOOKUP($D33,[4]Sheet1!$C$1:$J$65536,8,FALSE)</f>
        <v>24.42103385925293</v>
      </c>
      <c r="Q33" cm="1">
        <f t="array" ref="Q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R33">
        <f t="shared" si="1"/>
        <v>0.24869347728097271</v>
      </c>
      <c r="S33" cm="1">
        <f t="array" ref="S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91.35</v>
      </c>
      <c r="T33">
        <f>IFERROR(VLOOKUP(D33,[7]mu_jt_estimates_final!$C:$D,2,FALSE),"")</f>
        <v>-0.19695686000000001</v>
      </c>
      <c r="U33" t="str">
        <f>VLOOKUP(B33,方言分布!A:B,2,FALSE)</f>
        <v>晋语</v>
      </c>
      <c r="V33" cm="1">
        <f t="array" ref="V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40777</v>
      </c>
      <c r="W33" cm="1">
        <f t="array" ref="W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17.739999999999998</v>
      </c>
      <c r="X33" cm="1">
        <f t="array" ref="X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57</v>
      </c>
      <c r="Y33" cm="1">
        <f t="array" ref="Y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10.79</v>
      </c>
      <c r="Z33" cm="1">
        <f t="array" ref="Z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243.94</v>
      </c>
      <c r="AA33" cm="1">
        <f t="array" ref="AA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13.59</v>
      </c>
      <c r="AB33" cm="1">
        <f t="array" ref="AB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10.52</v>
      </c>
      <c r="AC33" cm="1">
        <f t="array" ref="AC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12.7</v>
      </c>
      <c r="AE33" cm="1">
        <f t="array" ref="AE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7036233</v>
      </c>
      <c r="AF33" cm="1">
        <f t="array" ref="AF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507.28</v>
      </c>
      <c r="AG33" cm="1">
        <f t="array" ref="AG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115</v>
      </c>
      <c r="AH33" cm="1">
        <f t="array" ref="AH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5717.9</v>
      </c>
      <c r="AK33" cm="1">
        <f t="array" ref="AK33">_xlfn.IFS(
$C33=2010,
VLOOKUP($B33,[20]分省年度数据!$A$1:$T$32,15,FALSE),
$C33=2011,
VLOOKUP($B33,[20]分省年度数据!$A$1:$T$32,14,FALSE),
$C33=2012,
VLOOKUP($B33,[20]分省年度数据!$A$1:$T$32,13,FALSE),
$C33=2013,
VLOOKUP($B33,[20]分省年度数据!$A$1:$T$32,12,FALSE),
$C33=2014,
VLOOKUP($B33,[20]分省年度数据!$A$1:$T$32,11,FALSE),
$C33=2015,
VLOOKUP($B33,[20]分省年度数据!$A$1:$T$32,10,FALSE),
$C33=2016,
VLOOKUP($B33,[20]分省年度数据!$A$1:$T$32,9,FALSE),
$C33=2017,
VLOOKUP($B33,[20]分省年度数据!$A$1:$T$32,8,FALSE),
$C33=2018,
VLOOKUP($B33,[20]分省年度数据!$A$1:$T$32,7,FALSE)
)</f>
        <v>5121</v>
      </c>
      <c r="AL33" cm="1">
        <f t="array" ref="AL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13658</v>
      </c>
      <c r="AM33" cm="1">
        <f t="array" ref="AM33">_xlfn.IFS(
$C33=2010,
VLOOKUP($B33,[27]分省年度数据!$A$1:$T$32,15,FALSE),
$C33=2011,
VLOOKUP($B33,[27]分省年度数据!$A$1:$T$32,14,FALSE),
$C33=2012,
VLOOKUP($B33,[27]分省年度数据!$A$1:$T$32,13,FALSE),
$C33=2013,
VLOOKUP($B33,[27]分省年度数据!$A$1:$T$32,12,FALSE),
$C33=2014,
VLOOKUP($B33,[27]分省年度数据!$A$1:$T$32,11,FALSE),
$C33=2015,
VLOOKUP($B33,[27]分省年度数据!$A$1:$T$32,10,FALSE),
$C33=2016,
VLOOKUP($B33,[27]分省年度数据!$A$1:$T$32,9,FALSE),
$C33=2017,
VLOOKUP($B33,[27]分省年度数据!$A$1:$T$32,8,FALSE),
$C33=2018,
VLOOKUP($B33,[27]分省年度数据!$A$1:$T$32,7,FALSE)
)</f>
        <v>98.54</v>
      </c>
      <c r="AN33" cm="1">
        <f t="array" ref="AN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95.77</v>
      </c>
      <c r="AO33" cm="1">
        <f t="array" ref="AO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8.85</v>
      </c>
      <c r="AP33" cm="1">
        <f t="array" ref="AP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2.98</v>
      </c>
      <c r="AQ33" cm="1">
        <f t="array" ref="AQ33">_xlfn.IFS(
$C33=2010,
VLOOKUP($B33,[26]分省年度数据!$A$1:$T$32,15,FALSE),
$C33=2011,
VLOOKUP($B33,[26]分省年度数据!$A$1:$T$32,14,FALSE),
$C33=2012,
VLOOKUP($B33,[26]分省年度数据!$A$1:$T$32,13,FALSE),
$C33=2013,
VLOOKUP($B33,[26]分省年度数据!$A$1:$T$32,12,FALSE),
$C33=2014,
VLOOKUP($B33,[26]分省年度数据!$A$1:$T$32,11,FALSE),
$C33=2015,
VLOOKUP($B33,[26]分省年度数据!$A$1:$T$32,10,FALSE),
$C33=2016,
VLOOKUP($B33,[26]分省年度数据!$A$1:$T$32,9,FALSE),
$C33=2017,
VLOOKUP($B33,[26]分省年度数据!$A$1:$T$32,8,FALSE),
$C33=2018,
VLOOKUP($B33,[26]分省年度数据!$A$1:$T$32,7,FALSE)
)</f>
        <v>11.3</v>
      </c>
    </row>
    <row r="34" spans="1:43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s="11">
        <f>IFERROR(VLOOKUP(B34,户籍难度!A:B,2,FALSE),1)</f>
        <v>1</v>
      </c>
      <c r="G34" cm="1">
        <f t="array" ref="G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H34" cm="1">
        <f t="array" ref="H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I34" cm="1">
        <f t="array" ref="I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J34">
        <f>VLOOKUP($D34,[4]Sheet1!$C$1:$J$65536,2,FALSE)</f>
        <v>103.08296966552734</v>
      </c>
      <c r="K34">
        <f>VLOOKUP($D34,[4]Sheet1!$C$1:$J$65536,3,FALSE)</f>
        <v>6.9015116691589355</v>
      </c>
      <c r="L34">
        <f>VLOOKUP($D34,[4]Sheet1!$C$1:$J$65536,4,FALSE)</f>
        <v>10178.4931640625</v>
      </c>
      <c r="M34">
        <f>VLOOKUP($D34,[4]Sheet1!$C$1:$J$65536,5,FALSE)</f>
        <v>185.29177856445312</v>
      </c>
      <c r="N34">
        <f>VLOOKUP($D34,[4]Sheet1!$C$1:$J$65536,6,FALSE)</f>
        <v>26.405118942260742</v>
      </c>
      <c r="O34">
        <f>VLOOKUP($D34,[4]Sheet1!$C$1:$J$65536,7,FALSE)</f>
        <v>5.605067253112793</v>
      </c>
      <c r="P34">
        <f>VLOOKUP($D34,[4]Sheet1!$C$1:$J$65536,8,FALSE)</f>
        <v>21.037288665771484</v>
      </c>
      <c r="Q34" cm="1">
        <f t="array" ref="Q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R34">
        <f t="shared" si="1"/>
        <v>0.23437452264325792</v>
      </c>
      <c r="S34" cm="1">
        <f t="array" ref="S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88.46</v>
      </c>
      <c r="T34">
        <f>IFERROR(VLOOKUP(D34,[7]mu_jt_estimates_final!$C:$D,2,FALSE),"")</f>
        <v>-6.5882399999999994E-2</v>
      </c>
      <c r="U34" t="str">
        <f>VLOOKUP(B34,方言分布!A:B,2,FALSE)</f>
        <v>晋语</v>
      </c>
      <c r="V34" cm="1">
        <f t="array" ref="V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41002</v>
      </c>
      <c r="W34" cm="1">
        <f t="array" ref="W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18.32</v>
      </c>
      <c r="X34" cm="1">
        <f t="array" ref="X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58</v>
      </c>
      <c r="Y34" cm="1">
        <f t="array" ref="Y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10.8</v>
      </c>
      <c r="Z34" cm="1">
        <f t="array" ref="Z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290.70999999999998</v>
      </c>
      <c r="AA34" cm="1">
        <f t="array" ref="AA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12.81</v>
      </c>
      <c r="AB34" cm="1">
        <f t="array" ref="AB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9.9600000000000009</v>
      </c>
      <c r="AC34" cm="1">
        <f t="array" ref="AC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13.12</v>
      </c>
      <c r="AE34" cm="1">
        <f t="array" ref="AE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8442363</v>
      </c>
      <c r="AF34" cm="1">
        <f t="array" ref="AF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602.85</v>
      </c>
      <c r="AG34" cm="1">
        <f t="array" ref="AG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109</v>
      </c>
      <c r="AH34" cm="1">
        <f t="array" ref="AH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5345.1</v>
      </c>
      <c r="AK34" cm="1">
        <f t="array" ref="AK34">_xlfn.IFS(
$C34=2010,
VLOOKUP($B34,[20]分省年度数据!$A$1:$T$32,15,FALSE),
$C34=2011,
VLOOKUP($B34,[20]分省年度数据!$A$1:$T$32,14,FALSE),
$C34=2012,
VLOOKUP($B34,[20]分省年度数据!$A$1:$T$32,13,FALSE),
$C34=2013,
VLOOKUP($B34,[20]分省年度数据!$A$1:$T$32,12,FALSE),
$C34=2014,
VLOOKUP($B34,[20]分省年度数据!$A$1:$T$32,11,FALSE),
$C34=2015,
VLOOKUP($B34,[20]分省年度数据!$A$1:$T$32,10,FALSE),
$C34=2016,
VLOOKUP($B34,[20]分省年度数据!$A$1:$T$32,9,FALSE),
$C34=2017,
VLOOKUP($B34,[20]分省年度数据!$A$1:$T$32,8,FALSE),
$C34=2018,
VLOOKUP($B34,[20]分省年度数据!$A$1:$T$32,7,FALSE)
)</f>
        <v>5099</v>
      </c>
      <c r="AL34" cm="1">
        <f t="array" ref="AL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13176</v>
      </c>
      <c r="AM34" cm="1">
        <f t="array" ref="AM34">_xlfn.IFS(
$C34=2010,
VLOOKUP($B34,[27]分省年度数据!$A$1:$T$32,15,FALSE),
$C34=2011,
VLOOKUP($B34,[27]分省年度数据!$A$1:$T$32,14,FALSE),
$C34=2012,
VLOOKUP($B34,[27]分省年度数据!$A$1:$T$32,13,FALSE),
$C34=2013,
VLOOKUP($B34,[27]分省年度数据!$A$1:$T$32,12,FALSE),
$C34=2014,
VLOOKUP($B34,[27]分省年度数据!$A$1:$T$32,11,FALSE),
$C34=2015,
VLOOKUP($B34,[27]分省年度数据!$A$1:$T$32,10,FALSE),
$C34=2016,
VLOOKUP($B34,[27]分省年度数据!$A$1:$T$32,9,FALSE),
$C34=2017,
VLOOKUP($B34,[27]分省年度数据!$A$1:$T$32,8,FALSE),
$C34=2018,
VLOOKUP($B34,[27]分省年度数据!$A$1:$T$32,7,FALSE)
)</f>
        <v>98.85</v>
      </c>
      <c r="AN34" cm="1">
        <f t="array" ref="AN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97.31</v>
      </c>
      <c r="AO34" cm="1">
        <f t="array" ref="AO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8.5299999999999994</v>
      </c>
      <c r="AP34" cm="1">
        <f t="array" ref="AP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2.93</v>
      </c>
      <c r="AQ34" cm="1">
        <f t="array" ref="AQ34">_xlfn.IFS(
$C34=2010,
VLOOKUP($B34,[26]分省年度数据!$A$1:$T$32,15,FALSE),
$C34=2011,
VLOOKUP($B34,[26]分省年度数据!$A$1:$T$32,14,FALSE),
$C34=2012,
VLOOKUP($B34,[26]分省年度数据!$A$1:$T$32,13,FALSE),
$C34=2013,
VLOOKUP($B34,[26]分省年度数据!$A$1:$T$32,12,FALSE),
$C34=2014,
VLOOKUP($B34,[26]分省年度数据!$A$1:$T$32,11,FALSE),
$C34=2015,
VLOOKUP($B34,[26]分省年度数据!$A$1:$T$32,10,FALSE),
$C34=2016,
VLOOKUP($B34,[26]分省年度数据!$A$1:$T$32,9,FALSE),
$C34=2017,
VLOOKUP($B34,[26]分省年度数据!$A$1:$T$32,8,FALSE),
$C34=2018,
VLOOKUP($B34,[26]分省年度数据!$A$1:$T$32,7,FALSE)
)</f>
        <v>11.61</v>
      </c>
    </row>
    <row r="35" spans="1:43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s="11">
        <f>IFERROR(VLOOKUP(B35,户籍难度!A:B,2,FALSE),1)</f>
        <v>1</v>
      </c>
      <c r="G35" cm="1">
        <f t="array" ref="G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H35" cm="1">
        <f t="array" ref="H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I35" cm="1">
        <f t="array" ref="I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J35">
        <f>VLOOKUP($D35,[4]Sheet1!$C$1:$J$65536,2,FALSE)</f>
        <v>103.79951477050781</v>
      </c>
      <c r="K35">
        <f>VLOOKUP($D35,[4]Sheet1!$C$1:$J$65536,3,FALSE)</f>
        <v>6.5954346656799316</v>
      </c>
      <c r="L35">
        <f>VLOOKUP($D35,[4]Sheet1!$C$1:$J$65536,4,FALSE)</f>
        <v>10177.9423828125</v>
      </c>
      <c r="M35">
        <f>VLOOKUP($D35,[4]Sheet1!$C$1:$J$65536,5,FALSE)</f>
        <v>193.63571166992188</v>
      </c>
      <c r="N35">
        <f>VLOOKUP($D35,[4]Sheet1!$C$1:$J$65536,6,FALSE)</f>
        <v>26.771810531616211</v>
      </c>
      <c r="O35">
        <f>VLOOKUP($D35,[4]Sheet1!$C$1:$J$65536,7,FALSE)</f>
        <v>5.4774670600891113</v>
      </c>
      <c r="P35">
        <f>VLOOKUP($D35,[4]Sheet1!$C$1:$J$65536,8,FALSE)</f>
        <v>30.84187126159668</v>
      </c>
      <c r="Q35" cm="1">
        <f t="array" ref="Q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R35">
        <f t="shared" si="1"/>
        <v>0.23370317697421483</v>
      </c>
      <c r="S35" cm="1">
        <f t="array" ref="S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91.42</v>
      </c>
      <c r="T35">
        <f>IFERROR(VLOOKUP(D35,[7]mu_jt_estimates_final!$C:$D,2,FALSE),"")</f>
        <v>-4.5218315000000002E-2</v>
      </c>
      <c r="U35" t="str">
        <f>VLOOKUP(B35,方言分布!A:B,2,FALSE)</f>
        <v>晋语</v>
      </c>
      <c r="V35" cm="1">
        <f t="array" ref="V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42204</v>
      </c>
      <c r="W35" cm="1">
        <f t="array" ref="W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18.97</v>
      </c>
      <c r="X35" cm="1">
        <f t="array" ref="X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61</v>
      </c>
      <c r="Y35" cm="1">
        <f t="array" ref="Y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10.49</v>
      </c>
      <c r="Z35" cm="1">
        <f t="array" ref="Z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300.86</v>
      </c>
      <c r="AA35" cm="1">
        <f t="array" ref="AA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11.9</v>
      </c>
      <c r="AB35" cm="1">
        <f t="array" ref="AB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9.92</v>
      </c>
      <c r="AC35" cm="1">
        <f t="array" ref="AC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13.24</v>
      </c>
      <c r="AE35" cm="1">
        <f t="array" ref="AE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7942196</v>
      </c>
      <c r="AF35" cm="1">
        <f t="array" ref="AF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606.97</v>
      </c>
      <c r="AG35" cm="1">
        <f t="array" ref="AG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107</v>
      </c>
      <c r="AH35" cm="1">
        <f t="array" ref="AH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5699.2</v>
      </c>
      <c r="AK35" cm="1">
        <f t="array" ref="AK35">_xlfn.IFS(
$C35=2010,
VLOOKUP($B35,[20]分省年度数据!$A$1:$T$32,15,FALSE),
$C35=2011,
VLOOKUP($B35,[20]分省年度数据!$A$1:$T$32,14,FALSE),
$C35=2012,
VLOOKUP($B35,[20]分省年度数据!$A$1:$T$32,13,FALSE),
$C35=2013,
VLOOKUP($B35,[20]分省年度数据!$A$1:$T$32,12,FALSE),
$C35=2014,
VLOOKUP($B35,[20]分省年度数据!$A$1:$T$32,11,FALSE),
$C35=2015,
VLOOKUP($B35,[20]分省年度数据!$A$1:$T$32,10,FALSE),
$C35=2016,
VLOOKUP($B35,[20]分省年度数据!$A$1:$T$32,9,FALSE),
$C35=2017,
VLOOKUP($B35,[20]分省年度数据!$A$1:$T$32,8,FALSE),
$C35=2018,
VLOOKUP($B35,[20]分省年度数据!$A$1:$T$32,7,FALSE)
)</f>
        <v>5088</v>
      </c>
      <c r="AL35" cm="1">
        <f t="array" ref="AL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13813</v>
      </c>
      <c r="AM35" cm="1">
        <f t="array" ref="AM35">_xlfn.IFS(
$C35=2010,
VLOOKUP($B35,[27]分省年度数据!$A$1:$T$32,15,FALSE),
$C35=2011,
VLOOKUP($B35,[27]分省年度数据!$A$1:$T$32,14,FALSE),
$C35=2012,
VLOOKUP($B35,[27]分省年度数据!$A$1:$T$32,13,FALSE),
$C35=2013,
VLOOKUP($B35,[27]分省年度数据!$A$1:$T$32,12,FALSE),
$C35=2014,
VLOOKUP($B35,[27]分省年度数据!$A$1:$T$32,11,FALSE),
$C35=2015,
VLOOKUP($B35,[27]分省年度数据!$A$1:$T$32,10,FALSE),
$C35=2016,
VLOOKUP($B35,[27]分省年度数据!$A$1:$T$32,9,FALSE),
$C35=2017,
VLOOKUP($B35,[27]分省年度数据!$A$1:$T$32,8,FALSE),
$C35=2018,
VLOOKUP($B35,[27]分省年度数据!$A$1:$T$32,7,FALSE)
)</f>
        <v>99.29</v>
      </c>
      <c r="AN35" cm="1">
        <f t="array" ref="AN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97.92</v>
      </c>
      <c r="AO35" cm="1">
        <f t="array" ref="AO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9.42</v>
      </c>
      <c r="AP35" cm="1">
        <f t="array" ref="AP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3.14</v>
      </c>
      <c r="AQ35" cm="1">
        <f t="array" ref="AQ35">_xlfn.IFS(
$C35=2010,
VLOOKUP($B35,[26]分省年度数据!$A$1:$T$32,15,FALSE),
$C35=2011,
VLOOKUP($B35,[26]分省年度数据!$A$1:$T$32,14,FALSE),
$C35=2012,
VLOOKUP($B35,[26]分省年度数据!$A$1:$T$32,13,FALSE),
$C35=2013,
VLOOKUP($B35,[26]分省年度数据!$A$1:$T$32,12,FALSE),
$C35=2014,
VLOOKUP($B35,[26]分省年度数据!$A$1:$T$32,11,FALSE),
$C35=2015,
VLOOKUP($B35,[26]分省年度数据!$A$1:$T$32,10,FALSE),
$C35=2016,
VLOOKUP($B35,[26]分省年度数据!$A$1:$T$32,9,FALSE),
$C35=2017,
VLOOKUP($B35,[26]分省年度数据!$A$1:$T$32,8,FALSE),
$C35=2018,
VLOOKUP($B35,[26]分省年度数据!$A$1:$T$32,7,FALSE)
)</f>
        <v>11.86</v>
      </c>
    </row>
    <row r="36" spans="1:43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s="11">
        <f>IFERROR(VLOOKUP(B36,户籍难度!A:B,2,FALSE),1)</f>
        <v>1</v>
      </c>
      <c r="G36" cm="1">
        <f t="array" ref="G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H36" cm="1">
        <f t="array" ref="H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I36" cm="1">
        <f t="array" ref="I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J36">
        <f>VLOOKUP($D36,[4]Sheet1!$C$1:$J$65536,2,FALSE)</f>
        <v>106.59226989746094</v>
      </c>
      <c r="K36">
        <f>VLOOKUP($D36,[4]Sheet1!$C$1:$J$65536,3,FALSE)</f>
        <v>1.6940335035324097</v>
      </c>
      <c r="L36">
        <f>VLOOKUP($D36,[4]Sheet1!$C$1:$J$65536,4,FALSE)</f>
        <v>10180.8828125</v>
      </c>
      <c r="M36">
        <f>VLOOKUP($D36,[4]Sheet1!$C$1:$J$65536,5,FALSE)</f>
        <v>189.73348999023438</v>
      </c>
      <c r="N36">
        <f>VLOOKUP($D36,[4]Sheet1!$C$1:$J$65536,6,FALSE)</f>
        <v>25.924533843994141</v>
      </c>
      <c r="O36">
        <f>VLOOKUP($D36,[4]Sheet1!$C$1:$J$65536,7,FALSE)</f>
        <v>5.1535801887512207</v>
      </c>
      <c r="P36">
        <f>VLOOKUP($D36,[4]Sheet1!$C$1:$J$65536,8,FALSE)</f>
        <v>29.478965759277344</v>
      </c>
      <c r="Q36" cm="1">
        <f t="array" ref="Q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R36">
        <f t="shared" si="1"/>
        <v>0.24879702180142929</v>
      </c>
      <c r="S36" cm="1">
        <f t="array" ref="S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98.53</v>
      </c>
      <c r="T36">
        <f>IFERROR(VLOOKUP(D36,[7]mu_jt_estimates_final!$C:$D,2,FALSE),"")</f>
        <v>0.12765877</v>
      </c>
      <c r="U36" t="str">
        <f>VLOOKUP(B36,方言分布!A:B,2,FALSE)</f>
        <v>晋语</v>
      </c>
      <c r="V36" cm="1">
        <f t="array" ref="V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42490</v>
      </c>
      <c r="W36" cm="1">
        <f t="array" ref="W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19.75</v>
      </c>
      <c r="X36" cm="1">
        <f t="array" ref="X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63</v>
      </c>
      <c r="Y36" cm="1">
        <f t="array" ref="Y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10.44</v>
      </c>
      <c r="Z36" cm="1">
        <f t="array" ref="Z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321.33999999999997</v>
      </c>
      <c r="AA36" cm="1">
        <f t="array" ref="AA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11.26</v>
      </c>
      <c r="AB36" cm="1">
        <f t="array" ref="AB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10</v>
      </c>
      <c r="AC36" cm="1">
        <f t="array" ref="AC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13.49</v>
      </c>
      <c r="AE36" cm="1">
        <f t="array" ref="AE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8533662</v>
      </c>
      <c r="AF36" cm="1">
        <f t="array" ref="AF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620.66999999999996</v>
      </c>
      <c r="AG36" cm="1">
        <f t="array" ref="AG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109</v>
      </c>
      <c r="AH36" cm="1">
        <f t="array" ref="AH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6058.5</v>
      </c>
      <c r="AK36" cm="1">
        <f t="array" ref="AK36">_xlfn.IFS(
$C36=2010,
VLOOKUP($B36,[20]分省年度数据!$A$1:$T$32,15,FALSE),
$C36=2011,
VLOOKUP($B36,[20]分省年度数据!$A$1:$T$32,14,FALSE),
$C36=2012,
VLOOKUP($B36,[20]分省年度数据!$A$1:$T$32,13,FALSE),
$C36=2013,
VLOOKUP($B36,[20]分省年度数据!$A$1:$T$32,12,FALSE),
$C36=2014,
VLOOKUP($B36,[20]分省年度数据!$A$1:$T$32,11,FALSE),
$C36=2015,
VLOOKUP($B36,[20]分省年度数据!$A$1:$T$32,10,FALSE),
$C36=2016,
VLOOKUP($B36,[20]分省年度数据!$A$1:$T$32,9,FALSE),
$C36=2017,
VLOOKUP($B36,[20]分省年度数据!$A$1:$T$32,8,FALSE),
$C36=2018,
VLOOKUP($B36,[20]分省年度数据!$A$1:$T$32,7,FALSE)
)</f>
        <v>4988</v>
      </c>
      <c r="AL36" cm="1">
        <f t="array" ref="AL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14291</v>
      </c>
      <c r="AM36" cm="1">
        <f t="array" ref="AM36">_xlfn.IFS(
$C36=2010,
VLOOKUP($B36,[27]分省年度数据!$A$1:$T$32,15,FALSE),
$C36=2011,
VLOOKUP($B36,[27]分省年度数据!$A$1:$T$32,14,FALSE),
$C36=2012,
VLOOKUP($B36,[27]分省年度数据!$A$1:$T$32,13,FALSE),
$C36=2013,
VLOOKUP($B36,[27]分省年度数据!$A$1:$T$32,12,FALSE),
$C36=2014,
VLOOKUP($B36,[27]分省年度数据!$A$1:$T$32,11,FALSE),
$C36=2015,
VLOOKUP($B36,[27]分省年度数据!$A$1:$T$32,10,FALSE),
$C36=2016,
VLOOKUP($B36,[27]分省年度数据!$A$1:$T$32,9,FALSE),
$C36=2017,
VLOOKUP($B36,[27]分省年度数据!$A$1:$T$32,8,FALSE),
$C36=2018,
VLOOKUP($B36,[27]分省年度数据!$A$1:$T$32,7,FALSE)
)</f>
        <v>97.81</v>
      </c>
      <c r="AN36" cm="1">
        <f t="array" ref="AN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98.34</v>
      </c>
      <c r="AO36" cm="1">
        <f t="array" ref="AO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9.74</v>
      </c>
      <c r="AP36" cm="1">
        <f t="array" ref="AP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2.09</v>
      </c>
      <c r="AQ36" cm="1">
        <f t="array" ref="AQ36">_xlfn.IFS(
$C36=2010,
VLOOKUP($B36,[26]分省年度数据!$A$1:$T$32,15,FALSE),
$C36=2011,
VLOOKUP($B36,[26]分省年度数据!$A$1:$T$32,14,FALSE),
$C36=2012,
VLOOKUP($B36,[26]分省年度数据!$A$1:$T$32,13,FALSE),
$C36=2013,
VLOOKUP($B36,[26]分省年度数据!$A$1:$T$32,12,FALSE),
$C36=2014,
VLOOKUP($B36,[26]分省年度数据!$A$1:$T$32,11,FALSE),
$C36=2015,
VLOOKUP($B36,[26]分省年度数据!$A$1:$T$32,10,FALSE),
$C36=2016,
VLOOKUP($B36,[26]分省年度数据!$A$1:$T$32,9,FALSE),
$C36=2017,
VLOOKUP($B36,[26]分省年度数据!$A$1:$T$32,8,FALSE),
$C36=2018,
VLOOKUP($B36,[26]分省年度数据!$A$1:$T$32,7,FALSE)
)</f>
        <v>11.98</v>
      </c>
    </row>
    <row r="37" spans="1:43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s="11">
        <f>IFERROR(VLOOKUP(B37,户籍难度!A:B,2,FALSE),1)</f>
        <v>1</v>
      </c>
      <c r="G37" cm="1">
        <f t="array" ref="G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H37" cm="1">
        <f t="array" ref="H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I37" cm="1">
        <f t="array" ref="I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J37">
        <f>VLOOKUP($D37,[4]Sheet1!$C$1:$J$65536,2,FALSE)</f>
        <v>106.10624694824219</v>
      </c>
      <c r="K37">
        <f>VLOOKUP($D37,[4]Sheet1!$C$1:$J$65536,3,FALSE)</f>
        <v>-1.3905441761016846</v>
      </c>
      <c r="L37">
        <f>VLOOKUP($D37,[4]Sheet1!$C$1:$J$65536,4,FALSE)</f>
        <v>10175.7255859375</v>
      </c>
      <c r="M37">
        <f>VLOOKUP($D37,[4]Sheet1!$C$1:$J$65536,5,FALSE)</f>
        <v>192.07209777832031</v>
      </c>
      <c r="N37">
        <f>VLOOKUP($D37,[4]Sheet1!$C$1:$J$65536,6,FALSE)</f>
        <v>26.758996963500977</v>
      </c>
      <c r="O37">
        <f>VLOOKUP($D37,[4]Sheet1!$C$1:$J$65536,7,FALSE)</f>
        <v>5.4870414733886719</v>
      </c>
      <c r="P37">
        <f>VLOOKUP($D37,[4]Sheet1!$C$1:$J$65536,8,FALSE)</f>
        <v>28.706401824951172</v>
      </c>
      <c r="Q37" cm="1">
        <f t="array" ref="Q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R37">
        <f t="shared" si="1"/>
        <v>0.24210331295369941</v>
      </c>
      <c r="S37" cm="1">
        <f t="array" ref="S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106.55</v>
      </c>
      <c r="T37">
        <f>IFERROR(VLOOKUP(D37,[7]mu_jt_estimates_final!$C:$D,2,FALSE),"")</f>
        <v>0.20357170999999999</v>
      </c>
      <c r="U37" t="str">
        <f>VLOOKUP(B37,方言分布!A:B,2,FALSE)</f>
        <v>晋语</v>
      </c>
      <c r="V37" cm="1">
        <f t="array" ref="V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42079</v>
      </c>
      <c r="W37" cm="1">
        <f t="array" ref="W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20.83</v>
      </c>
      <c r="X37" cm="1">
        <f t="array" ref="X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66</v>
      </c>
      <c r="Y37" cm="1">
        <f t="array" ref="Y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10.5</v>
      </c>
      <c r="Z37" cm="1">
        <f t="array" ref="Z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358.99</v>
      </c>
      <c r="AA37" cm="1">
        <f t="array" ref="AA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10.63</v>
      </c>
      <c r="AB37" cm="1">
        <f t="array" ref="AB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10.5</v>
      </c>
      <c r="AC37" cm="1">
        <f t="array" ref="AC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13.6</v>
      </c>
      <c r="AE37" cm="1">
        <f t="array" ref="AE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9134205</v>
      </c>
      <c r="AF37" cm="1">
        <f t="array" ref="AF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668.03</v>
      </c>
      <c r="AG37" cm="1">
        <f t="array" ref="AG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106</v>
      </c>
      <c r="AH37" cm="1">
        <f t="array" ref="AH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6523.3</v>
      </c>
      <c r="AK37" cm="1">
        <f t="array" ref="AK37">_xlfn.IFS(
$C37=2010,
VLOOKUP($B37,[20]分省年度数据!$A$1:$T$32,15,FALSE),
$C37=2011,
VLOOKUP($B37,[20]分省年度数据!$A$1:$T$32,14,FALSE),
$C37=2012,
VLOOKUP($B37,[20]分省年度数据!$A$1:$T$32,13,FALSE),
$C37=2013,
VLOOKUP($B37,[20]分省年度数据!$A$1:$T$32,12,FALSE),
$C37=2014,
VLOOKUP($B37,[20]分省年度数据!$A$1:$T$32,11,FALSE),
$C37=2015,
VLOOKUP($B37,[20]分省年度数据!$A$1:$T$32,10,FALSE),
$C37=2016,
VLOOKUP($B37,[20]分省年度数据!$A$1:$T$32,9,FALSE),
$C37=2017,
VLOOKUP($B37,[20]分省年度数据!$A$1:$T$32,8,FALSE),
$C37=2018,
VLOOKUP($B37,[20]分省年度数据!$A$1:$T$32,7,FALSE)
)</f>
        <v>7636</v>
      </c>
      <c r="AL37" cm="1">
        <f t="array" ref="AL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19364</v>
      </c>
      <c r="AM37" cm="1">
        <f t="array" ref="AM37">_xlfn.IFS(
$C37=2010,
VLOOKUP($B37,[27]分省年度数据!$A$1:$T$32,15,FALSE),
$C37=2011,
VLOOKUP($B37,[27]分省年度数据!$A$1:$T$32,14,FALSE),
$C37=2012,
VLOOKUP($B37,[27]分省年度数据!$A$1:$T$32,13,FALSE),
$C37=2013,
VLOOKUP($B37,[27]分省年度数据!$A$1:$T$32,12,FALSE),
$C37=2014,
VLOOKUP($B37,[27]分省年度数据!$A$1:$T$32,11,FALSE),
$C37=2015,
VLOOKUP($B37,[27]分省年度数据!$A$1:$T$32,10,FALSE),
$C37=2016,
VLOOKUP($B37,[27]分省年度数据!$A$1:$T$32,9,FALSE),
$C37=2017,
VLOOKUP($B37,[27]分省年度数据!$A$1:$T$32,8,FALSE),
$C37=2018,
VLOOKUP($B37,[27]分省年度数据!$A$1:$T$32,7,FALSE)
)</f>
        <v>99.7</v>
      </c>
      <c r="AN37" cm="1">
        <f t="array" ref="AN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98.3</v>
      </c>
      <c r="AO37" cm="1">
        <f t="array" ref="AO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10.57</v>
      </c>
      <c r="AP37" cm="1">
        <f t="array" ref="AP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2.12</v>
      </c>
      <c r="AQ37" cm="1">
        <f t="array" ref="AQ37">_xlfn.IFS(
$C37=2010,
VLOOKUP($B37,[26]分省年度数据!$A$1:$T$32,15,FALSE),
$C37=2011,
VLOOKUP($B37,[26]分省年度数据!$A$1:$T$32,14,FALSE),
$C37=2012,
VLOOKUP($B37,[26]分省年度数据!$A$1:$T$32,13,FALSE),
$C37=2013,
VLOOKUP($B37,[26]分省年度数据!$A$1:$T$32,12,FALSE),
$C37=2014,
VLOOKUP($B37,[26]分省年度数据!$A$1:$T$32,11,FALSE),
$C37=2015,
VLOOKUP($B37,[26]分省年度数据!$A$1:$T$32,10,FALSE),
$C37=2016,
VLOOKUP($B37,[26]分省年度数据!$A$1:$T$32,9,FALSE),
$C37=2017,
VLOOKUP($B37,[26]分省年度数据!$A$1:$T$32,8,FALSE),
$C37=2018,
VLOOKUP($B37,[26]分省年度数据!$A$1:$T$32,7,FALSE)
)</f>
        <v>12.28</v>
      </c>
    </row>
    <row r="38" spans="1:43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s="11">
        <f>IFERROR(VLOOKUP(B38,户籍难度!A:B,2,FALSE),1)</f>
        <v>1</v>
      </c>
      <c r="G38" cm="1">
        <f t="array" ref="G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H38" cm="1">
        <f t="array" ref="H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I38" cm="1">
        <f t="array" ref="I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J38">
        <f>VLOOKUP($D38,[4]Sheet1!$C$1:$J$65536,2,FALSE)</f>
        <v>39.828052520751953</v>
      </c>
      <c r="K38">
        <f>VLOOKUP($D38,[4]Sheet1!$C$1:$J$65536,3,FALSE)</f>
        <v>-65.704025268554688</v>
      </c>
      <c r="L38">
        <f>VLOOKUP($D38,[4]Sheet1!$C$1:$J$65536,4,FALSE)</f>
        <v>10174.0986328125</v>
      </c>
      <c r="M38">
        <f>VLOOKUP($D38,[4]Sheet1!$C$1:$J$65536,5,FALSE)</f>
        <v>194.8194580078125</v>
      </c>
      <c r="N38">
        <f>VLOOKUP($D38,[4]Sheet1!$C$1:$J$65536,6,FALSE)</f>
        <v>29.615207672119141</v>
      </c>
      <c r="O38">
        <f>VLOOKUP($D38,[4]Sheet1!$C$1:$J$65536,7,FALSE)</f>
        <v>3.2635266780853271</v>
      </c>
      <c r="P38">
        <f>VLOOKUP($D38,[4]Sheet1!$C$1:$J$65536,8,FALSE)</f>
        <v>14.03966236114502</v>
      </c>
      <c r="Q38" cm="1">
        <f t="array" ref="Q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R38">
        <f t="shared" si="1"/>
        <v>0.28327440137537435</v>
      </c>
      <c r="S38" cm="1">
        <f t="array" ref="S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83.98</v>
      </c>
      <c r="T38">
        <f>IFERROR(VLOOKUP(D38,[7]mu_jt_estimates_final!$C:$D,2,FALSE),"")</f>
        <v>0.69166404000000004</v>
      </c>
      <c r="U38" t="str">
        <f>VLOOKUP(B38,方言分布!A:B,2,FALSE)</f>
        <v>晋语</v>
      </c>
      <c r="V38" cm="1">
        <f t="array" ref="V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22565</v>
      </c>
      <c r="W38" cm="1">
        <f t="array" ref="W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9.34</v>
      </c>
      <c r="X38" cm="1">
        <f t="array" ref="X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51</v>
      </c>
      <c r="Y38" cm="1">
        <f t="array" ref="Y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10.97</v>
      </c>
      <c r="Z38" cm="1">
        <f t="array" ref="Z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120.72</v>
      </c>
      <c r="AA38" cm="1">
        <f t="array" ref="AA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15.81</v>
      </c>
      <c r="AB38" cm="1">
        <f t="array" ref="AB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12.73</v>
      </c>
      <c r="AC38" cm="1">
        <f t="array" ref="AC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12.6</v>
      </c>
      <c r="AE38" cm="1">
        <f t="array" ref="AE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4143731</v>
      </c>
      <c r="AF38" cm="1">
        <f t="array" ref="AF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322.11</v>
      </c>
      <c r="AG38" cm="1">
        <f t="array" ref="AG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1153</v>
      </c>
      <c r="AH38" cm="1">
        <f t="array" ref="AH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3384</v>
      </c>
      <c r="AK38" cm="1">
        <f t="array" ref="AK38">_xlfn.IFS(
$C38=2010,
VLOOKUP($B38,[20]分省年度数据!$A$1:$T$32,15,FALSE),
$C38=2011,
VLOOKUP($B38,[20]分省年度数据!$A$1:$T$32,14,FALSE),
$C38=2012,
VLOOKUP($B38,[20]分省年度数据!$A$1:$T$32,13,FALSE),
$C38=2013,
VLOOKUP($B38,[20]分省年度数据!$A$1:$T$32,12,FALSE),
$C38=2014,
VLOOKUP($B38,[20]分省年度数据!$A$1:$T$32,11,FALSE),
$C38=2015,
VLOOKUP($B38,[20]分省年度数据!$A$1:$T$32,10,FALSE),
$C38=2016,
VLOOKUP($B38,[20]分省年度数据!$A$1:$T$32,9,FALSE),
$C38=2017,
VLOOKUP($B38,[20]分省年度数据!$A$1:$T$32,8,FALSE),
$C38=2018,
VLOOKUP($B38,[20]分省年度数据!$A$1:$T$32,7,FALSE)
)</f>
        <v>4780</v>
      </c>
      <c r="AL38" cm="1">
        <f t="array" ref="AL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9272</v>
      </c>
      <c r="AM38" cm="1">
        <f t="array" ref="AM38">_xlfn.IFS(
$C38=2010,
VLOOKUP($B38,[27]分省年度数据!$A$1:$T$32,15,FALSE),
$C38=2011,
VLOOKUP($B38,[27]分省年度数据!$A$1:$T$32,14,FALSE),
$C38=2012,
VLOOKUP($B38,[27]分省年度数据!$A$1:$T$32,13,FALSE),
$C38=2013,
VLOOKUP($B38,[27]分省年度数据!$A$1:$T$32,12,FALSE),
$C38=2014,
VLOOKUP($B38,[27]分省年度数据!$A$1:$T$32,11,FALSE),
$C38=2015,
VLOOKUP($B38,[27]分省年度数据!$A$1:$T$32,10,FALSE),
$C38=2016,
VLOOKUP($B38,[27]分省年度数据!$A$1:$T$32,9,FALSE),
$C38=2017,
VLOOKUP($B38,[27]分省年度数据!$A$1:$T$32,8,FALSE),
$C38=2018,
VLOOKUP($B38,[27]分省年度数据!$A$1:$T$32,7,FALSE)
)</f>
        <v>87.97</v>
      </c>
      <c r="AN38" cm="1">
        <f t="array" ref="AN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79.260000000000005</v>
      </c>
      <c r="AO38" cm="1">
        <f t="array" ref="AO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6.89</v>
      </c>
      <c r="AP38" cm="1">
        <f t="array" ref="AP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4.7300000000000004</v>
      </c>
      <c r="AQ38" cm="1">
        <f t="array" ref="AQ38">_xlfn.IFS(
$C38=2010,
VLOOKUP($B38,[26]分省年度数据!$A$1:$T$32,15,FALSE),
$C38=2011,
VLOOKUP($B38,[26]分省年度数据!$A$1:$T$32,14,FALSE),
$C38=2012,
VLOOKUP($B38,[26]分省年度数据!$A$1:$T$32,13,FALSE),
$C38=2013,
VLOOKUP($B38,[26]分省年度数据!$A$1:$T$32,12,FALSE),
$C38=2014,
VLOOKUP($B38,[26]分省年度数据!$A$1:$T$32,11,FALSE),
$C38=2015,
VLOOKUP($B38,[26]分省年度数据!$A$1:$T$32,10,FALSE),
$C38=2016,
VLOOKUP($B38,[26]分省年度数据!$A$1:$T$32,9,FALSE),
$C38=2017,
VLOOKUP($B38,[26]分省年度数据!$A$1:$T$32,8,FALSE),
$C38=2018,
VLOOKUP($B38,[26]分省年度数据!$A$1:$T$32,7,FALSE)
)</f>
        <v>12.36</v>
      </c>
    </row>
    <row r="39" spans="1:43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s="11">
        <f>IFERROR(VLOOKUP(B39,户籍难度!A:B,2,FALSE),1)</f>
        <v>1</v>
      </c>
      <c r="G39" cm="1">
        <f t="array" ref="G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H39" cm="1">
        <f t="array" ref="H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I39" cm="1">
        <f t="array" ref="I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J39">
        <f>VLOOKUP($D39,[4]Sheet1!$C$1:$J$65536,2,FALSE)</f>
        <v>41.573703765869141</v>
      </c>
      <c r="K39">
        <f>VLOOKUP($D39,[4]Sheet1!$C$1:$J$65536,3,FALSE)</f>
        <v>-68.797103881835938</v>
      </c>
      <c r="L39">
        <f>VLOOKUP($D39,[4]Sheet1!$C$1:$J$65536,4,FALSE)</f>
        <v>10189.3046875</v>
      </c>
      <c r="M39">
        <f>VLOOKUP($D39,[4]Sheet1!$C$1:$J$65536,5,FALSE)</f>
        <v>195.75141906738281</v>
      </c>
      <c r="N39">
        <f>VLOOKUP($D39,[4]Sheet1!$C$1:$J$65536,6,FALSE)</f>
        <v>28.064365386962891</v>
      </c>
      <c r="O39">
        <f>VLOOKUP($D39,[4]Sheet1!$C$1:$J$65536,7,FALSE)</f>
        <v>2.9881010055541992</v>
      </c>
      <c r="P39">
        <f>VLOOKUP($D39,[4]Sheet1!$C$1:$J$65536,8,FALSE)</f>
        <v>14.25855827331543</v>
      </c>
      <c r="Q39" cm="1">
        <f t="array" ref="Q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R39">
        <f t="shared" si="1"/>
        <v>0.26456699512968623</v>
      </c>
      <c r="S39" cm="1">
        <f t="array" ref="S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93.7</v>
      </c>
      <c r="T39">
        <f>IFERROR(VLOOKUP(D39,[7]mu_jt_estimates_final!$C:$D,2,FALSE),"")</f>
        <v>0.64818346999999998</v>
      </c>
      <c r="U39" t="str">
        <f>VLOOKUP(B39,方言分布!A:B,2,FALSE)</f>
        <v>晋语</v>
      </c>
      <c r="V39" cm="1">
        <f t="array" ref="V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22908</v>
      </c>
      <c r="W39" cm="1">
        <f t="array" ref="W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10.06</v>
      </c>
      <c r="X39" cm="1">
        <f t="array" ref="X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53</v>
      </c>
      <c r="Y39" cm="1">
        <f t="array" ref="Y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10.9</v>
      </c>
      <c r="Z39" cm="1">
        <f t="array" ref="Z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164.59</v>
      </c>
      <c r="AA39" cm="1">
        <f t="array" ref="AA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15.76</v>
      </c>
      <c r="AB39" cm="1">
        <f t="array" ref="AB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12.65</v>
      </c>
      <c r="AC39" cm="1">
        <f t="array" ref="AC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12.36</v>
      </c>
      <c r="AE39" cm="1">
        <f t="array" ref="AE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5040005</v>
      </c>
      <c r="AF39" cm="1">
        <f t="array" ref="AF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390.69</v>
      </c>
      <c r="AG39" cm="1">
        <f t="array" ref="AG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714</v>
      </c>
      <c r="AH39" cm="1">
        <f t="array" ref="AH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3991.7</v>
      </c>
      <c r="AK39" cm="1">
        <f t="array" ref="AK39">_xlfn.IFS(
$C39=2010,
VLOOKUP($B39,[20]分省年度数据!$A$1:$T$32,15,FALSE),
$C39=2011,
VLOOKUP($B39,[20]分省年度数据!$A$1:$T$32,14,FALSE),
$C39=2012,
VLOOKUP($B39,[20]分省年度数据!$A$1:$T$32,13,FALSE),
$C39=2013,
VLOOKUP($B39,[20]分省年度数据!$A$1:$T$32,12,FALSE),
$C39=2014,
VLOOKUP($B39,[20]分省年度数据!$A$1:$T$32,11,FALSE),
$C39=2015,
VLOOKUP($B39,[20]分省年度数据!$A$1:$T$32,10,FALSE),
$C39=2016,
VLOOKUP($B39,[20]分省年度数据!$A$1:$T$32,9,FALSE),
$C39=2017,
VLOOKUP($B39,[20]分省年度数据!$A$1:$T$32,8,FALSE),
$C39=2018,
VLOOKUP($B39,[20]分省年度数据!$A$1:$T$32,7,FALSE)
)</f>
        <v>4591</v>
      </c>
      <c r="AL39" cm="1">
        <f t="array" ref="AL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9673</v>
      </c>
      <c r="AM39" cm="1">
        <f t="array" ref="AM39">_xlfn.IFS(
$C39=2010,
VLOOKUP($B39,[27]分省年度数据!$A$1:$T$32,15,FALSE),
$C39=2011,
VLOOKUP($B39,[27]分省年度数据!$A$1:$T$32,14,FALSE),
$C39=2012,
VLOOKUP($B39,[27]分省年度数据!$A$1:$T$32,13,FALSE),
$C39=2013,
VLOOKUP($B39,[27]分省年度数据!$A$1:$T$32,12,FALSE),
$C39=2014,
VLOOKUP($B39,[27]分省年度数据!$A$1:$T$32,11,FALSE),
$C39=2015,
VLOOKUP($B39,[27]分省年度数据!$A$1:$T$32,10,FALSE),
$C39=2016,
VLOOKUP($B39,[27]分省年度数据!$A$1:$T$32,9,FALSE),
$C39=2017,
VLOOKUP($B39,[27]分省年度数据!$A$1:$T$32,8,FALSE),
$C39=2018,
VLOOKUP($B39,[27]分省年度数据!$A$1:$T$32,7,FALSE)
)</f>
        <v>91.39</v>
      </c>
      <c r="AN39" cm="1">
        <f t="array" ref="AN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82.23</v>
      </c>
      <c r="AO39" cm="1">
        <f t="array" ref="AO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7.2</v>
      </c>
      <c r="AP39" cm="1">
        <f t="array" ref="AP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5.1100000000000003</v>
      </c>
      <c r="AQ39" cm="1">
        <f t="array" ref="AQ39">_xlfn.IFS(
$C39=2010,
VLOOKUP($B39,[26]分省年度数据!$A$1:$T$32,15,FALSE),
$C39=2011,
VLOOKUP($B39,[26]分省年度数据!$A$1:$T$32,14,FALSE),
$C39=2012,
VLOOKUP($B39,[26]分省年度数据!$A$1:$T$32,13,FALSE),
$C39=2013,
VLOOKUP($B39,[26]分省年度数据!$A$1:$T$32,12,FALSE),
$C39=2014,
VLOOKUP($B39,[26]分省年度数据!$A$1:$T$32,11,FALSE),
$C39=2015,
VLOOKUP($B39,[26]分省年度数据!$A$1:$T$32,10,FALSE),
$C39=2016,
VLOOKUP($B39,[26]分省年度数据!$A$1:$T$32,9,FALSE),
$C39=2017,
VLOOKUP($B39,[26]分省年度数据!$A$1:$T$32,8,FALSE),
$C39=2018,
VLOOKUP($B39,[26]分省年度数据!$A$1:$T$32,7,FALSE)
)</f>
        <v>14.47</v>
      </c>
    </row>
    <row r="40" spans="1:43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s="11">
        <f>IFERROR(VLOOKUP(B40,户籍难度!A:B,2,FALSE),1)</f>
        <v>1</v>
      </c>
      <c r="G40" cm="1">
        <f t="array" ref="G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H40" cm="1">
        <f t="array" ref="H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I40" cm="1">
        <f t="array" ref="I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J40">
        <f>VLOOKUP($D40,[4]Sheet1!$C$1:$J$65536,2,FALSE)</f>
        <v>32.573478698730469</v>
      </c>
      <c r="K40">
        <f>VLOOKUP($D40,[4]Sheet1!$C$1:$J$65536,3,FALSE)</f>
        <v>-68.55047607421875</v>
      </c>
      <c r="L40">
        <f>VLOOKUP($D40,[4]Sheet1!$C$1:$J$65536,4,FALSE)</f>
        <v>10177.4873046875</v>
      </c>
      <c r="M40">
        <f>VLOOKUP($D40,[4]Sheet1!$C$1:$J$65536,5,FALSE)</f>
        <v>196.13014221191406</v>
      </c>
      <c r="N40">
        <f>VLOOKUP($D40,[4]Sheet1!$C$1:$J$65536,6,FALSE)</f>
        <v>29.195663452148438</v>
      </c>
      <c r="O40">
        <f>VLOOKUP($D40,[4]Sheet1!$C$1:$J$65536,7,FALSE)</f>
        <v>3.0678634643554688</v>
      </c>
      <c r="P40">
        <f>VLOOKUP($D40,[4]Sheet1!$C$1:$J$65536,8,FALSE)</f>
        <v>18.238021850585938</v>
      </c>
      <c r="Q40" cm="1">
        <f t="array" ref="Q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R40">
        <f t="shared" si="1"/>
        <v>0.25472685185185184</v>
      </c>
      <c r="S40" cm="1">
        <f t="array" ref="S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102.7</v>
      </c>
      <c r="T40">
        <f>IFERROR(VLOOKUP(D40,[7]mu_jt_estimates_final!$C:$D,2,FALSE),"")</f>
        <v>-1.856098E-3</v>
      </c>
      <c r="U40" t="str">
        <f>VLOOKUP(B40,方言分布!A:B,2,FALSE)</f>
        <v>晋语</v>
      </c>
      <c r="V40" cm="1">
        <f t="array" ref="V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23046</v>
      </c>
      <c r="W40" cm="1">
        <f t="array" ref="W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11.08</v>
      </c>
      <c r="X40" cm="1">
        <f t="array" ref="X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56</v>
      </c>
      <c r="Y40" cm="1">
        <f t="array" ref="Y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10.62</v>
      </c>
      <c r="Z40" cm="1">
        <f t="array" ref="Z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177.91</v>
      </c>
      <c r="AA40" cm="1">
        <f t="array" ref="AA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15.52</v>
      </c>
      <c r="AB40" cm="1">
        <f t="array" ref="AB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>12.01</v>
      </c>
      <c r="AC40" cm="1">
        <f t="array" ref="AC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12.09</v>
      </c>
      <c r="AE40" t="str" cm="1">
        <f t="array" ref="AE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/>
      </c>
      <c r="AF40" cm="1">
        <f t="array" ref="AF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439.97</v>
      </c>
      <c r="AG40" cm="1">
        <f t="array" ref="AG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314</v>
      </c>
      <c r="AH40" cm="1">
        <f t="array" ref="AH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4572.5</v>
      </c>
      <c r="AK40" cm="1">
        <f t="array" ref="AK40">_xlfn.IFS(
$C40=2010,
VLOOKUP($B40,[20]分省年度数据!$A$1:$T$32,15,FALSE),
$C40=2011,
VLOOKUP($B40,[20]分省年度数据!$A$1:$T$32,14,FALSE),
$C40=2012,
VLOOKUP($B40,[20]分省年度数据!$A$1:$T$32,13,FALSE),
$C40=2013,
VLOOKUP($B40,[20]分省年度数据!$A$1:$T$32,12,FALSE),
$C40=2014,
VLOOKUP($B40,[20]分省年度数据!$A$1:$T$32,11,FALSE),
$C40=2015,
VLOOKUP($B40,[20]分省年度数据!$A$1:$T$32,10,FALSE),
$C40=2016,
VLOOKUP($B40,[20]分省年度数据!$A$1:$T$32,9,FALSE),
$C40=2017,
VLOOKUP($B40,[20]分省年度数据!$A$1:$T$32,8,FALSE),
$C40=2018,
VLOOKUP($B40,[20]分省年度数据!$A$1:$T$32,7,FALSE)
)</f>
        <v>3957</v>
      </c>
      <c r="AL40" cm="1">
        <f t="array" ref="AL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10650</v>
      </c>
      <c r="AM40" cm="1">
        <f t="array" ref="AM40">_xlfn.IFS(
$C40=2010,
VLOOKUP($B40,[27]分省年度数据!$A$1:$T$32,15,FALSE),
$C40=2011,
VLOOKUP($B40,[27]分省年度数据!$A$1:$T$32,14,FALSE),
$C40=2012,
VLOOKUP($B40,[27]分省年度数据!$A$1:$T$32,13,FALSE),
$C40=2013,
VLOOKUP($B40,[27]分省年度数据!$A$1:$T$32,12,FALSE),
$C40=2014,
VLOOKUP($B40,[27]分省年度数据!$A$1:$T$32,11,FALSE),
$C40=2015,
VLOOKUP($B40,[27]分省年度数据!$A$1:$T$32,10,FALSE),
$C40=2016,
VLOOKUP($B40,[27]分省年度数据!$A$1:$T$32,9,FALSE),
$C40=2017,
VLOOKUP($B40,[27]分省年度数据!$A$1:$T$32,8,FALSE),
$C40=2018,
VLOOKUP($B40,[27]分省年度数据!$A$1:$T$32,7,FALSE)
)</f>
        <v>94.43</v>
      </c>
      <c r="AN40" cm="1">
        <f t="array" ref="AN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84.39</v>
      </c>
      <c r="AO40" cm="1">
        <f t="array" ref="AO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7.05</v>
      </c>
      <c r="AP40" cm="1">
        <f t="array" ref="AP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5.08</v>
      </c>
      <c r="AQ40" cm="1">
        <f t="array" ref="AQ40">_xlfn.IFS(
$C40=2010,
VLOOKUP($B40,[26]分省年度数据!$A$1:$T$32,15,FALSE),
$C40=2011,
VLOOKUP($B40,[26]分省年度数据!$A$1:$T$32,14,FALSE),
$C40=2012,
VLOOKUP($B40,[26]分省年度数据!$A$1:$T$32,13,FALSE),
$C40=2013,
VLOOKUP($B40,[26]分省年度数据!$A$1:$T$32,12,FALSE),
$C40=2014,
VLOOKUP($B40,[26]分省年度数据!$A$1:$T$32,11,FALSE),
$C40=2015,
VLOOKUP($B40,[26]分省年度数据!$A$1:$T$32,10,FALSE),
$C40=2016,
VLOOKUP($B40,[26]分省年度数据!$A$1:$T$32,9,FALSE),
$C40=2017,
VLOOKUP($B40,[26]分省年度数据!$A$1:$T$32,8,FALSE),
$C40=2018,
VLOOKUP($B40,[26]分省年度数据!$A$1:$T$32,7,FALSE)
)</f>
        <v>15.52</v>
      </c>
    </row>
    <row r="41" spans="1:43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s="11">
        <f>IFERROR(VLOOKUP(B41,户籍难度!A:B,2,FALSE),1)</f>
        <v>1</v>
      </c>
      <c r="G41" cm="1">
        <f t="array" ref="G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H41" cm="1">
        <f t="array" ref="H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I41" cm="1">
        <f t="array" ref="I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J41">
        <f>VLOOKUP($D41,[4]Sheet1!$C$1:$J$65536,2,FALSE)</f>
        <v>45.089641571044922</v>
      </c>
      <c r="K41">
        <f>VLOOKUP($D41,[4]Sheet1!$C$1:$J$65536,3,FALSE)</f>
        <v>-59.752998352050781</v>
      </c>
      <c r="L41">
        <f>VLOOKUP($D41,[4]Sheet1!$C$1:$J$65536,4,FALSE)</f>
        <v>10168.818359375</v>
      </c>
      <c r="M41">
        <f>VLOOKUP($D41,[4]Sheet1!$C$1:$J$65536,5,FALSE)</f>
        <v>205.7081298828125</v>
      </c>
      <c r="N41">
        <f>VLOOKUP($D41,[4]Sheet1!$C$1:$J$65536,6,FALSE)</f>
        <v>31.099897384643555</v>
      </c>
      <c r="O41">
        <f>VLOOKUP($D41,[4]Sheet1!$C$1:$J$65536,7,FALSE)</f>
        <v>3.3534610271453857</v>
      </c>
      <c r="P41">
        <f>VLOOKUP($D41,[4]Sheet1!$C$1:$J$65536,8,FALSE)</f>
        <v>18.455226898193359</v>
      </c>
      <c r="Q41" cm="1">
        <f t="array" ref="Q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R41">
        <f t="shared" si="1"/>
        <v>0.22996320666678555</v>
      </c>
      <c r="S41" cm="1">
        <f t="array" ref="S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107.73</v>
      </c>
      <c r="T41">
        <f>IFERROR(VLOOKUP(D41,[7]mu_jt_estimates_final!$C:$D,2,FALSE),"")</f>
        <v>-0.20831461000000001</v>
      </c>
      <c r="U41" t="str">
        <f>VLOOKUP(B41,方言分布!A:B,2,FALSE)</f>
        <v>晋语</v>
      </c>
      <c r="V41" cm="1">
        <f t="array" ref="V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23257</v>
      </c>
      <c r="W41" cm="1">
        <f t="array" ref="W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12.01</v>
      </c>
      <c r="X41" cm="1">
        <f t="array" ref="X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60</v>
      </c>
      <c r="Y41" cm="1">
        <f t="array" ref="Y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10.16</v>
      </c>
      <c r="Z41" cm="1">
        <f t="array" ref="Z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196.03</v>
      </c>
      <c r="AA41" cm="1">
        <f t="array" ref="AA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14.94</v>
      </c>
      <c r="AB41" cm="1">
        <f t="array" ref="AB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11.12</v>
      </c>
      <c r="AC41" cm="1">
        <f t="array" ref="AC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11.85</v>
      </c>
      <c r="AE41" cm="1">
        <f t="array" ref="AE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6121559</v>
      </c>
      <c r="AF41" cm="1">
        <f t="array" ref="AF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456.87</v>
      </c>
      <c r="AG41" cm="1">
        <f t="array" ref="AG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320</v>
      </c>
      <c r="AH41" cm="1">
        <f t="array" ref="AH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5114.2</v>
      </c>
      <c r="AK41" cm="1">
        <f t="array" ref="AK41">_xlfn.IFS(
$C41=2010,
VLOOKUP($B41,[20]分省年度数据!$A$1:$T$32,15,FALSE),
$C41=2011,
VLOOKUP($B41,[20]分省年度数据!$A$1:$T$32,14,FALSE),
$C41=2012,
VLOOKUP($B41,[20]分省年度数据!$A$1:$T$32,13,FALSE),
$C41=2013,
VLOOKUP($B41,[20]分省年度数据!$A$1:$T$32,12,FALSE),
$C41=2014,
VLOOKUP($B41,[20]分省年度数据!$A$1:$T$32,11,FALSE),
$C41=2015,
VLOOKUP($B41,[20]分省年度数据!$A$1:$T$32,10,FALSE),
$C41=2016,
VLOOKUP($B41,[20]分省年度数据!$A$1:$T$32,9,FALSE),
$C41=2017,
VLOOKUP($B41,[20]分省年度数据!$A$1:$T$32,8,FALSE),
$C41=2018,
VLOOKUP($B41,[20]分省年度数据!$A$1:$T$32,7,FALSE)
)</f>
        <v>3643</v>
      </c>
      <c r="AL41" cm="1">
        <f t="array" ref="AL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11123</v>
      </c>
      <c r="AM41" cm="1">
        <f t="array" ref="AM41">_xlfn.IFS(
$C41=2010,
VLOOKUP($B41,[27]分省年度数据!$A$1:$T$32,15,FALSE),
$C41=2011,
VLOOKUP($B41,[27]分省年度数据!$A$1:$T$32,14,FALSE),
$C41=2012,
VLOOKUP($B41,[27]分省年度数据!$A$1:$T$32,13,FALSE),
$C41=2013,
VLOOKUP($B41,[27]分省年度数据!$A$1:$T$32,12,FALSE),
$C41=2014,
VLOOKUP($B41,[27]分省年度数据!$A$1:$T$32,11,FALSE),
$C41=2015,
VLOOKUP($B41,[27]分省年度数据!$A$1:$T$32,10,FALSE),
$C41=2016,
VLOOKUP($B41,[27]分省年度数据!$A$1:$T$32,9,FALSE),
$C41=2017,
VLOOKUP($B41,[27]分省年度数据!$A$1:$T$32,8,FALSE),
$C41=2018,
VLOOKUP($B41,[27]分省年度数据!$A$1:$T$32,7,FALSE)
)</f>
        <v>96.23</v>
      </c>
      <c r="AN41" cm="1">
        <f t="array" ref="AN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87.93</v>
      </c>
      <c r="AO41" cm="1">
        <f t="array" ref="AO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8.57</v>
      </c>
      <c r="AP41" cm="1">
        <f t="array" ref="AP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4.8499999999999996</v>
      </c>
      <c r="AQ41" cm="1">
        <f t="array" ref="AQ41">_xlfn.IFS(
$C41=2010,
VLOOKUP($B41,[26]分省年度数据!$A$1:$T$32,15,FALSE),
$C41=2011,
VLOOKUP($B41,[26]分省年度数据!$A$1:$T$32,14,FALSE),
$C41=2012,
VLOOKUP($B41,[26]分省年度数据!$A$1:$T$32,13,FALSE),
$C41=2013,
VLOOKUP($B41,[26]分省年度数据!$A$1:$T$32,12,FALSE),
$C41=2014,
VLOOKUP($B41,[26]分省年度数据!$A$1:$T$32,11,FALSE),
$C41=2015,
VLOOKUP($B41,[26]分省年度数据!$A$1:$T$32,10,FALSE),
$C41=2016,
VLOOKUP($B41,[26]分省年度数据!$A$1:$T$32,9,FALSE),
$C41=2017,
VLOOKUP($B41,[26]分省年度数据!$A$1:$T$32,8,FALSE),
$C41=2018,
VLOOKUP($B41,[26]分省年度数据!$A$1:$T$32,7,FALSE)
)</f>
        <v>16.899999999999999</v>
      </c>
    </row>
    <row r="42" spans="1:43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s="11">
        <f>IFERROR(VLOOKUP(B42,户籍难度!A:B,2,FALSE),1)</f>
        <v>1</v>
      </c>
      <c r="G42" cm="1">
        <f t="array" ref="G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H42" cm="1">
        <f t="array" ref="H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I42" cm="1">
        <f t="array" ref="I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J42">
        <f>VLOOKUP($D42,[4]Sheet1!$C$1:$J$65536,2,FALSE)</f>
        <v>53.4434814453125</v>
      </c>
      <c r="K42">
        <f>VLOOKUP($D42,[4]Sheet1!$C$1:$J$65536,3,FALSE)</f>
        <v>-59.195240020751953</v>
      </c>
      <c r="L42">
        <f>VLOOKUP($D42,[4]Sheet1!$C$1:$J$65536,4,FALSE)</f>
        <v>10178.4052734375</v>
      </c>
      <c r="M42">
        <f>VLOOKUP($D42,[4]Sheet1!$C$1:$J$65536,5,FALSE)</f>
        <v>204.16232299804688</v>
      </c>
      <c r="N42">
        <f>VLOOKUP($D42,[4]Sheet1!$C$1:$J$65536,6,FALSE)</f>
        <v>30.50438117980957</v>
      </c>
      <c r="O42">
        <f>VLOOKUP($D42,[4]Sheet1!$C$1:$J$65536,7,FALSE)</f>
        <v>5.5400657653808594</v>
      </c>
      <c r="P42">
        <f>VLOOKUP($D42,[4]Sheet1!$C$1:$J$65536,8,FALSE)</f>
        <v>19.977954864501953</v>
      </c>
      <c r="Q42" cm="1">
        <f t="array" ref="Q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R42">
        <f t="shared" si="1"/>
        <v>0.21092027822364903</v>
      </c>
      <c r="S42" cm="1">
        <f t="array" ref="S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105.18</v>
      </c>
      <c r="T42">
        <f>IFERROR(VLOOKUP(D42,[7]mu_jt_estimates_final!$C:$D,2,FALSE),"")</f>
        <v>0.32006373999999999</v>
      </c>
      <c r="U42" t="str">
        <f>VLOOKUP(B42,方言分布!A:B,2,FALSE)</f>
        <v>晋语</v>
      </c>
      <c r="V42" cm="1">
        <f t="array" ref="V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23426</v>
      </c>
      <c r="W42" cm="1">
        <f t="array" ref="W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12.9</v>
      </c>
      <c r="X42" cm="1">
        <f t="array" ref="X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62</v>
      </c>
      <c r="Y42" cm="1">
        <f t="array" ref="Y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9.9</v>
      </c>
      <c r="Z42" cm="1">
        <f t="array" ref="Z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227.78</v>
      </c>
      <c r="AA42" cm="1">
        <f t="array" ref="AA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14.4</v>
      </c>
      <c r="AB42" cm="1">
        <f t="array" ref="AB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11.02</v>
      </c>
      <c r="AC42" cm="1">
        <f t="array" ref="AC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12.09</v>
      </c>
      <c r="AE42" cm="1">
        <f t="array" ref="AE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6393778</v>
      </c>
      <c r="AF42" cm="1">
        <f t="array" ref="AF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477.77</v>
      </c>
      <c r="AG42" cm="1">
        <f t="array" ref="AG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213</v>
      </c>
      <c r="AH42" cm="1">
        <f t="array" ref="AH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5657.6</v>
      </c>
      <c r="AK42" cm="1">
        <f t="array" ref="AK42">_xlfn.IFS(
$C42=2010,
VLOOKUP($B42,[20]分省年度数据!$A$1:$T$32,15,FALSE),
$C42=2011,
VLOOKUP($B42,[20]分省年度数据!$A$1:$T$32,14,FALSE),
$C42=2012,
VLOOKUP($B42,[20]分省年度数据!$A$1:$T$32,13,FALSE),
$C42=2013,
VLOOKUP($B42,[20]分省年度数据!$A$1:$T$32,12,FALSE),
$C42=2014,
VLOOKUP($B42,[20]分省年度数据!$A$1:$T$32,11,FALSE),
$C42=2015,
VLOOKUP($B42,[20]分省年度数据!$A$1:$T$32,10,FALSE),
$C42=2016,
VLOOKUP($B42,[20]分省年度数据!$A$1:$T$32,9,FALSE),
$C42=2017,
VLOOKUP($B42,[20]分省年度数据!$A$1:$T$32,8,FALSE),
$C42=2018,
VLOOKUP($B42,[20]分省年度数据!$A$1:$T$32,7,FALSE)
)</f>
        <v>3406</v>
      </c>
      <c r="AL42" cm="1">
        <f t="array" ref="AL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11109</v>
      </c>
      <c r="AM42" cm="1">
        <f t="array" ref="AM42">_xlfn.IFS(
$C42=2010,
VLOOKUP($B42,[27]分省年度数据!$A$1:$T$32,15,FALSE),
$C42=2011,
VLOOKUP($B42,[27]分省年度数据!$A$1:$T$32,14,FALSE),
$C42=2012,
VLOOKUP($B42,[27]分省年度数据!$A$1:$T$32,13,FALSE),
$C42=2013,
VLOOKUP($B42,[27]分省年度数据!$A$1:$T$32,12,FALSE),
$C42=2014,
VLOOKUP($B42,[27]分省年度数据!$A$1:$T$32,11,FALSE),
$C42=2015,
VLOOKUP($B42,[27]分省年度数据!$A$1:$T$32,10,FALSE),
$C42=2016,
VLOOKUP($B42,[27]分省年度数据!$A$1:$T$32,9,FALSE),
$C42=2017,
VLOOKUP($B42,[27]分省年度数据!$A$1:$T$32,8,FALSE),
$C42=2018,
VLOOKUP($B42,[27]分省年度数据!$A$1:$T$32,7,FALSE)
)</f>
        <v>97.79</v>
      </c>
      <c r="AN42" cm="1">
        <f t="array" ref="AN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92.28</v>
      </c>
      <c r="AO42" cm="1">
        <f t="array" ref="AO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9.01</v>
      </c>
      <c r="AP42" cm="1">
        <f t="array" ref="AP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4.67</v>
      </c>
      <c r="AQ42" cm="1">
        <f t="array" ref="AQ42">_xlfn.IFS(
$C42=2010,
VLOOKUP($B42,[26]分省年度数据!$A$1:$T$32,15,FALSE),
$C42=2011,
VLOOKUP($B42,[26]分省年度数据!$A$1:$T$32,14,FALSE),
$C42=2012,
VLOOKUP($B42,[26]分省年度数据!$A$1:$T$32,13,FALSE),
$C42=2013,
VLOOKUP($B42,[26]分省年度数据!$A$1:$T$32,12,FALSE),
$C42=2014,
VLOOKUP($B42,[26]分省年度数据!$A$1:$T$32,11,FALSE),
$C42=2015,
VLOOKUP($B42,[26]分省年度数据!$A$1:$T$32,10,FALSE),
$C42=2016,
VLOOKUP($B42,[26]分省年度数据!$A$1:$T$32,9,FALSE),
$C42=2017,
VLOOKUP($B42,[26]分省年度数据!$A$1:$T$32,8,FALSE),
$C42=2018,
VLOOKUP($B42,[26]分省年度数据!$A$1:$T$32,7,FALSE)
)</f>
        <v>18.8</v>
      </c>
    </row>
    <row r="43" spans="1:43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s="11">
        <f>IFERROR(VLOOKUP(B43,户籍难度!A:B,2,FALSE),1)</f>
        <v>1</v>
      </c>
      <c r="G43" cm="1">
        <f t="array" ref="G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H43" cm="1">
        <f t="array" ref="H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I43" cm="1">
        <f t="array" ref="I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J43">
        <f>VLOOKUP($D43,[4]Sheet1!$C$1:$J$65536,2,FALSE)</f>
        <v>49.554088592529297</v>
      </c>
      <c r="K43">
        <f>VLOOKUP($D43,[4]Sheet1!$C$1:$J$65536,3,FALSE)</f>
        <v>-53.689647674560547</v>
      </c>
      <c r="L43">
        <f>VLOOKUP($D43,[4]Sheet1!$C$1:$J$65536,4,FALSE)</f>
        <v>10181.736328125</v>
      </c>
      <c r="M43">
        <f>VLOOKUP($D43,[4]Sheet1!$C$1:$J$65536,5,FALSE)</f>
        <v>204.8001708984375</v>
      </c>
      <c r="N43">
        <f>VLOOKUP($D43,[4]Sheet1!$C$1:$J$65536,6,FALSE)</f>
        <v>31.299932479858398</v>
      </c>
      <c r="O43">
        <f>VLOOKUP($D43,[4]Sheet1!$C$1:$J$65536,7,FALSE)</f>
        <v>5.4456791877746582</v>
      </c>
      <c r="P43">
        <f>VLOOKUP($D43,[4]Sheet1!$C$1:$J$65536,8,FALSE)</f>
        <v>18.411046981811523</v>
      </c>
      <c r="Q43" cm="1">
        <f t="array" ref="Q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R43">
        <f t="shared" si="1"/>
        <v>0.19556108371930875</v>
      </c>
      <c r="S43" cm="1">
        <f t="array" ref="S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94.66</v>
      </c>
      <c r="T43">
        <f>IFERROR(VLOOKUP(D43,[7]mu_jt_estimates_final!$C:$D,2,FALSE),"")</f>
        <v>0.38694741999999999</v>
      </c>
      <c r="U43" t="str">
        <f>VLOOKUP(B43,方言分布!A:B,2,FALSE)</f>
        <v>晋语</v>
      </c>
      <c r="V43" cm="1">
        <f t="array" ref="V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23886</v>
      </c>
      <c r="W43" cm="1">
        <f t="array" ref="W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13.39</v>
      </c>
      <c r="X43" cm="1">
        <f t="array" ref="X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65</v>
      </c>
      <c r="Y43" cm="1">
        <f t="array" ref="Y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10.1</v>
      </c>
      <c r="Z43" cm="1">
        <f t="array" ref="Z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257.14999999999998</v>
      </c>
      <c r="AA43" cm="1">
        <f t="array" ref="AA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13.58</v>
      </c>
      <c r="AB43" cm="1">
        <f t="array" ref="AB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10.82</v>
      </c>
      <c r="AC43" cm="1">
        <f t="array" ref="AC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12.91</v>
      </c>
      <c r="AE43" cm="1">
        <f t="array" ref="AE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7072130</v>
      </c>
      <c r="AF43" cm="1">
        <f t="array" ref="AF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536.53</v>
      </c>
      <c r="AG43" cm="1">
        <f t="array" ref="AG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162</v>
      </c>
      <c r="AH43" cm="1">
        <f t="array" ref="AH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4103.5</v>
      </c>
      <c r="AK43" cm="1">
        <f t="array" ref="AK43">_xlfn.IFS(
$C43=2010,
VLOOKUP($B43,[20]分省年度数据!$A$1:$T$32,15,FALSE),
$C43=2011,
VLOOKUP($B43,[20]分省年度数据!$A$1:$T$32,14,FALSE),
$C43=2012,
VLOOKUP($B43,[20]分省年度数据!$A$1:$T$32,13,FALSE),
$C43=2013,
VLOOKUP($B43,[20]分省年度数据!$A$1:$T$32,12,FALSE),
$C43=2014,
VLOOKUP($B43,[20]分省年度数据!$A$1:$T$32,11,FALSE),
$C43=2015,
VLOOKUP($B43,[20]分省年度数据!$A$1:$T$32,10,FALSE),
$C43=2016,
VLOOKUP($B43,[20]分省年度数据!$A$1:$T$32,9,FALSE),
$C43=2017,
VLOOKUP($B43,[20]分省年度数据!$A$1:$T$32,8,FALSE),
$C43=2018,
VLOOKUP($B43,[20]分省年度数据!$A$1:$T$32,7,FALSE)
)</f>
        <v>3215</v>
      </c>
      <c r="AL43" cm="1">
        <f t="array" ref="AL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10731</v>
      </c>
      <c r="AM43" cm="1">
        <f t="array" ref="AM43">_xlfn.IFS(
$C43=2010,
VLOOKUP($B43,[27]分省年度数据!$A$1:$T$32,15,FALSE),
$C43=2011,
VLOOKUP($B43,[27]分省年度数据!$A$1:$T$32,14,FALSE),
$C43=2012,
VLOOKUP($B43,[27]分省年度数据!$A$1:$T$32,13,FALSE),
$C43=2013,
VLOOKUP($B43,[27]分省年度数据!$A$1:$T$32,12,FALSE),
$C43=2014,
VLOOKUP($B43,[27]分省年度数据!$A$1:$T$32,11,FALSE),
$C43=2015,
VLOOKUP($B43,[27]分省年度数据!$A$1:$T$32,10,FALSE),
$C43=2016,
VLOOKUP($B43,[27]分省年度数据!$A$1:$T$32,9,FALSE),
$C43=2017,
VLOOKUP($B43,[27]分省年度数据!$A$1:$T$32,8,FALSE),
$C43=2018,
VLOOKUP($B43,[27]分省年度数据!$A$1:$T$32,7,FALSE)
)</f>
        <v>98.47</v>
      </c>
      <c r="AN43" cm="1">
        <f t="array" ref="AN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94.09</v>
      </c>
      <c r="AO43" cm="1">
        <f t="array" ref="AO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9.1</v>
      </c>
      <c r="AP43" cm="1">
        <f t="array" ref="AP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4.76</v>
      </c>
      <c r="AQ43" cm="1">
        <f t="array" ref="AQ43">_xlfn.IFS(
$C43=2010,
VLOOKUP($B43,[26]分省年度数据!$A$1:$T$32,15,FALSE),
$C43=2011,
VLOOKUP($B43,[26]分省年度数据!$A$1:$T$32,14,FALSE),
$C43=2012,
VLOOKUP($B43,[26]分省年度数据!$A$1:$T$32,13,FALSE),
$C43=2013,
VLOOKUP($B43,[26]分省年度数据!$A$1:$T$32,12,FALSE),
$C43=2014,
VLOOKUP($B43,[26]分省年度数据!$A$1:$T$32,11,FALSE),
$C43=2015,
VLOOKUP($B43,[26]分省年度数据!$A$1:$T$32,10,FALSE),
$C43=2016,
VLOOKUP($B43,[26]分省年度数据!$A$1:$T$32,9,FALSE),
$C43=2017,
VLOOKUP($B43,[26]分省年度数据!$A$1:$T$32,8,FALSE),
$C43=2018,
VLOOKUP($B43,[26]分省年度数据!$A$1:$T$32,7,FALSE)
)</f>
        <v>19.28</v>
      </c>
    </row>
    <row r="44" spans="1:43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s="11">
        <f>IFERROR(VLOOKUP(B44,户籍难度!A:B,2,FALSE),1)</f>
        <v>1</v>
      </c>
      <c r="G44" cm="1">
        <f t="array" ref="G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H44" cm="1">
        <f t="array" ref="H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I44" cm="1">
        <f t="array" ref="I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J44">
        <f>VLOOKUP($D44,[4]Sheet1!$C$1:$J$65536,2,FALSE)</f>
        <v>46.462760925292969</v>
      </c>
      <c r="K44">
        <f>VLOOKUP($D44,[4]Sheet1!$C$1:$J$65536,3,FALSE)</f>
        <v>-60.495819091796875</v>
      </c>
      <c r="L44">
        <f>VLOOKUP($D44,[4]Sheet1!$C$1:$J$65536,4,FALSE)</f>
        <v>10180.0224609375</v>
      </c>
      <c r="M44">
        <f>VLOOKUP($D44,[4]Sheet1!$C$1:$J$65536,5,FALSE)</f>
        <v>210.15884399414062</v>
      </c>
      <c r="N44">
        <f>VLOOKUP($D44,[4]Sheet1!$C$1:$J$65536,6,FALSE)</f>
        <v>32.913742065429688</v>
      </c>
      <c r="O44">
        <f>VLOOKUP($D44,[4]Sheet1!$C$1:$J$65536,7,FALSE)</f>
        <v>5.3169560432434082</v>
      </c>
      <c r="P44">
        <f>VLOOKUP($D44,[4]Sheet1!$C$1:$J$65536,8,FALSE)</f>
        <v>20.758600234985352</v>
      </c>
      <c r="Q44" cm="1">
        <f t="array" ref="Q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R44">
        <f t="shared" si="1"/>
        <v>0.18429495770068571</v>
      </c>
      <c r="S44" cm="1">
        <f t="array" ref="S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98.04</v>
      </c>
      <c r="T44">
        <f>IFERROR(VLOOKUP(D44,[7]mu_jt_estimates_final!$C:$D,2,FALSE),"")</f>
        <v>0.46405660999999998</v>
      </c>
      <c r="U44" t="str">
        <f>VLOOKUP(B44,方言分布!A:B,2,FALSE)</f>
        <v>晋语</v>
      </c>
      <c r="V44" cm="1">
        <f t="array" ref="V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24002</v>
      </c>
      <c r="W44" cm="1">
        <f t="array" ref="W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13.92</v>
      </c>
      <c r="X44" cm="1">
        <f t="array" ref="X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68</v>
      </c>
      <c r="Y44" cm="1">
        <f t="array" ref="Y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9.8800000000000008</v>
      </c>
      <c r="Z44" cm="1">
        <f t="array" ref="Z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284.63</v>
      </c>
      <c r="AA44" cm="1">
        <f t="array" ref="AA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12.89</v>
      </c>
      <c r="AB44" cm="1">
        <f t="array" ref="AB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10.73</v>
      </c>
      <c r="AC44" cm="1">
        <f t="array" ref="AC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13.47</v>
      </c>
      <c r="AE44" cm="1">
        <f t="array" ref="AE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7624806</v>
      </c>
      <c r="AF44" cm="1">
        <f t="array" ref="AF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554.97</v>
      </c>
      <c r="AG44" cm="1">
        <f t="array" ref="AG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130</v>
      </c>
      <c r="AH44" cm="1">
        <f t="array" ref="AH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4415.8999999999996</v>
      </c>
      <c r="AK44" cm="1">
        <f t="array" ref="AK44">_xlfn.IFS(
$C44=2010,
VLOOKUP($B44,[20]分省年度数据!$A$1:$T$32,15,FALSE),
$C44=2011,
VLOOKUP($B44,[20]分省年度数据!$A$1:$T$32,14,FALSE),
$C44=2012,
VLOOKUP($B44,[20]分省年度数据!$A$1:$T$32,13,FALSE),
$C44=2013,
VLOOKUP($B44,[20]分省年度数据!$A$1:$T$32,12,FALSE),
$C44=2014,
VLOOKUP($B44,[20]分省年度数据!$A$1:$T$32,11,FALSE),
$C44=2015,
VLOOKUP($B44,[20]分省年度数据!$A$1:$T$32,10,FALSE),
$C44=2016,
VLOOKUP($B44,[20]分省年度数据!$A$1:$T$32,9,FALSE),
$C44=2017,
VLOOKUP($B44,[20]分省年度数据!$A$1:$T$32,8,FALSE),
$C44=2018,
VLOOKUP($B44,[20]分省年度数据!$A$1:$T$32,7,FALSE)
)</f>
        <v>3172</v>
      </c>
      <c r="AL44" cm="1">
        <f t="array" ref="AL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16495</v>
      </c>
      <c r="AM44" cm="1">
        <f t="array" ref="AM44">_xlfn.IFS(
$C44=2010,
VLOOKUP($B44,[27]分省年度数据!$A$1:$T$32,15,FALSE),
$C44=2011,
VLOOKUP($B44,[27]分省年度数据!$A$1:$T$32,14,FALSE),
$C44=2012,
VLOOKUP($B44,[27]分省年度数据!$A$1:$T$32,13,FALSE),
$C44=2013,
VLOOKUP($B44,[27]分省年度数据!$A$1:$T$32,12,FALSE),
$C44=2014,
VLOOKUP($B44,[27]分省年度数据!$A$1:$T$32,11,FALSE),
$C44=2015,
VLOOKUP($B44,[27]分省年度数据!$A$1:$T$32,10,FALSE),
$C44=2016,
VLOOKUP($B44,[27]分省年度数据!$A$1:$T$32,9,FALSE),
$C44=2017,
VLOOKUP($B44,[27]分省年度数据!$A$1:$T$32,8,FALSE),
$C44=2018,
VLOOKUP($B44,[27]分省年度数据!$A$1:$T$32,7,FALSE)
)</f>
        <v>98.98</v>
      </c>
      <c r="AN44" cm="1">
        <f t="array" ref="AN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94.9</v>
      </c>
      <c r="AO44" cm="1">
        <f t="array" ref="AO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10.26</v>
      </c>
      <c r="AP44" cm="1">
        <f t="array" ref="AP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4.6900000000000004</v>
      </c>
      <c r="AQ44" cm="1">
        <f t="array" ref="AQ44">_xlfn.IFS(
$C44=2010,
VLOOKUP($B44,[26]分省年度数据!$A$1:$T$32,15,FALSE),
$C44=2011,
VLOOKUP($B44,[26]分省年度数据!$A$1:$T$32,14,FALSE),
$C44=2012,
VLOOKUP($B44,[26]分省年度数据!$A$1:$T$32,13,FALSE),
$C44=2013,
VLOOKUP($B44,[26]分省年度数据!$A$1:$T$32,12,FALSE),
$C44=2014,
VLOOKUP($B44,[26]分省年度数据!$A$1:$T$32,11,FALSE),
$C44=2015,
VLOOKUP($B44,[26]分省年度数据!$A$1:$T$32,10,FALSE),
$C44=2016,
VLOOKUP($B44,[26]分省年度数据!$A$1:$T$32,9,FALSE),
$C44=2017,
VLOOKUP($B44,[26]分省年度数据!$A$1:$T$32,8,FALSE),
$C44=2018,
VLOOKUP($B44,[26]分省年度数据!$A$1:$T$32,7,FALSE)
)</f>
        <v>19.77</v>
      </c>
    </row>
    <row r="45" spans="1:43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s="11">
        <f>IFERROR(VLOOKUP(B45,户籍难度!A:B,2,FALSE),1)</f>
        <v>1</v>
      </c>
      <c r="G45" cm="1">
        <f t="array" ref="G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H45" cm="1">
        <f t="array" ref="H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I45" cm="1">
        <f t="array" ref="I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J45">
        <f>VLOOKUP($D45,[4]Sheet1!$C$1:$J$65536,2,FALSE)</f>
        <v>54.274574279785156</v>
      </c>
      <c r="K45">
        <f>VLOOKUP($D45,[4]Sheet1!$C$1:$J$65536,3,FALSE)</f>
        <v>-67.337844848632812</v>
      </c>
      <c r="L45">
        <f>VLOOKUP($D45,[4]Sheet1!$C$1:$J$65536,4,FALSE)</f>
        <v>10177.4072265625</v>
      </c>
      <c r="M45">
        <f>VLOOKUP($D45,[4]Sheet1!$C$1:$J$65536,5,FALSE)</f>
        <v>214.86102294921875</v>
      </c>
      <c r="N45">
        <f>VLOOKUP($D45,[4]Sheet1!$C$1:$J$65536,6,FALSE)</f>
        <v>32.881881713867188</v>
      </c>
      <c r="O45">
        <f>VLOOKUP($D45,[4]Sheet1!$C$1:$J$65536,7,FALSE)</f>
        <v>4.8995046615600586</v>
      </c>
      <c r="P45">
        <f>VLOOKUP($D45,[4]Sheet1!$C$1:$J$65536,8,FALSE)</f>
        <v>20.069784164428711</v>
      </c>
      <c r="Q45" cm="1">
        <f t="array" ref="Q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R45">
        <f t="shared" si="1"/>
        <v>0.19335669254539903</v>
      </c>
      <c r="S45" cm="1">
        <f t="array" ref="S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112.36</v>
      </c>
      <c r="T45">
        <f>IFERROR(VLOOKUP(D45,[7]mu_jt_estimates_final!$C:$D,2,FALSE),"")</f>
        <v>0.49454262999999998</v>
      </c>
      <c r="U45" t="str">
        <f>VLOOKUP(B45,方言分布!A:B,2,FALSE)</f>
        <v>晋语</v>
      </c>
      <c r="V45" cm="1">
        <f t="array" ref="V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24218</v>
      </c>
      <c r="W45" cm="1">
        <f t="array" ref="W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15.03</v>
      </c>
      <c r="X45" cm="1">
        <f t="array" ref="X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71</v>
      </c>
      <c r="Y45" cm="1">
        <f t="array" ref="Y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9.82</v>
      </c>
      <c r="Z45" cm="1">
        <f t="array" ref="Z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323.48</v>
      </c>
      <c r="AA45" cm="1">
        <f t="array" ref="AA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12.22</v>
      </c>
      <c r="AB45" cm="1">
        <f t="array" ref="AB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10.74</v>
      </c>
      <c r="AC45" cm="1">
        <f t="array" ref="AC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13.3</v>
      </c>
      <c r="AE45" cm="1">
        <f t="array" ref="AE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7601337</v>
      </c>
      <c r="AF45" cm="1">
        <f t="array" ref="AF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561.85</v>
      </c>
      <c r="AG45" cm="1">
        <f t="array" ref="AG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120</v>
      </c>
      <c r="AH45" cm="1">
        <f t="array" ref="AH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4642.6000000000004</v>
      </c>
      <c r="AK45" cm="1">
        <f t="array" ref="AK45">_xlfn.IFS(
$C45=2010,
VLOOKUP($B45,[20]分省年度数据!$A$1:$T$32,15,FALSE),
$C45=2011,
VLOOKUP($B45,[20]分省年度数据!$A$1:$T$32,14,FALSE),
$C45=2012,
VLOOKUP($B45,[20]分省年度数据!$A$1:$T$32,13,FALSE),
$C45=2013,
VLOOKUP($B45,[20]分省年度数据!$A$1:$T$32,12,FALSE),
$C45=2014,
VLOOKUP($B45,[20]分省年度数据!$A$1:$T$32,11,FALSE),
$C45=2015,
VLOOKUP($B45,[20]分省年度数据!$A$1:$T$32,10,FALSE),
$C45=2016,
VLOOKUP($B45,[20]分省年度数据!$A$1:$T$32,9,FALSE),
$C45=2017,
VLOOKUP($B45,[20]分省年度数据!$A$1:$T$32,8,FALSE),
$C45=2018,
VLOOKUP($B45,[20]分省年度数据!$A$1:$T$32,7,FALSE)
)</f>
        <v>3385</v>
      </c>
      <c r="AL45" cm="1">
        <f t="array" ref="AL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11898</v>
      </c>
      <c r="AM45" cm="1">
        <f t="array" ref="AM45">_xlfn.IFS(
$C45=2010,
VLOOKUP($B45,[27]分省年度数据!$A$1:$T$32,15,FALSE),
$C45=2011,
VLOOKUP($B45,[27]分省年度数据!$A$1:$T$32,14,FALSE),
$C45=2012,
VLOOKUP($B45,[27]分省年度数据!$A$1:$T$32,13,FALSE),
$C45=2013,
VLOOKUP($B45,[27]分省年度数据!$A$1:$T$32,12,FALSE),
$C45=2014,
VLOOKUP($B45,[27]分省年度数据!$A$1:$T$32,11,FALSE),
$C45=2015,
VLOOKUP($B45,[27]分省年度数据!$A$1:$T$32,10,FALSE),
$C45=2016,
VLOOKUP($B45,[27]分省年度数据!$A$1:$T$32,9,FALSE),
$C45=2017,
VLOOKUP($B45,[27]分省年度数据!$A$1:$T$32,8,FALSE),
$C45=2018,
VLOOKUP($B45,[27]分省年度数据!$A$1:$T$32,7,FALSE)
)</f>
        <v>99.1</v>
      </c>
      <c r="AN45" cm="1">
        <f t="array" ref="AN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96.01</v>
      </c>
      <c r="AO45" cm="1">
        <f t="array" ref="AO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10.65</v>
      </c>
      <c r="AP45" cm="1">
        <f t="array" ref="AP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7.24</v>
      </c>
      <c r="AQ45" cm="1">
        <f t="array" ref="AQ45">_xlfn.IFS(
$C45=2010,
VLOOKUP($B45,[26]分省年度数据!$A$1:$T$32,15,FALSE),
$C45=2011,
VLOOKUP($B45,[26]分省年度数据!$A$1:$T$32,14,FALSE),
$C45=2012,
VLOOKUP($B45,[26]分省年度数据!$A$1:$T$32,13,FALSE),
$C45=2013,
VLOOKUP($B45,[26]分省年度数据!$A$1:$T$32,12,FALSE),
$C45=2014,
VLOOKUP($B45,[26]分省年度数据!$A$1:$T$32,11,FALSE),
$C45=2015,
VLOOKUP($B45,[26]分省年度数据!$A$1:$T$32,10,FALSE),
$C45=2016,
VLOOKUP($B45,[26]分省年度数据!$A$1:$T$32,9,FALSE),
$C45=2017,
VLOOKUP($B45,[26]分省年度数据!$A$1:$T$32,8,FALSE),
$C45=2018,
VLOOKUP($B45,[26]分省年度数据!$A$1:$T$32,7,FALSE)
)</f>
        <v>19.66</v>
      </c>
    </row>
    <row r="46" spans="1:43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s="11">
        <f>IFERROR(VLOOKUP(B46,户籍难度!A:B,2,FALSE),1)</f>
        <v>1</v>
      </c>
      <c r="G46" cm="1">
        <f t="array" ref="G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H46" cm="1">
        <f t="array" ref="H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I46" cm="1">
        <f t="array" ref="I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J46">
        <f>VLOOKUP($D46,[4]Sheet1!$C$1:$J$65536,2,FALSE)</f>
        <v>53.368324279785156</v>
      </c>
      <c r="K46">
        <f>VLOOKUP($D46,[4]Sheet1!$C$1:$J$65536,3,FALSE)</f>
        <v>-63.158710479736328</v>
      </c>
      <c r="L46">
        <f>VLOOKUP($D46,[4]Sheet1!$C$1:$J$65536,4,FALSE)</f>
        <v>10175.0419921875</v>
      </c>
      <c r="M46">
        <f>VLOOKUP($D46,[4]Sheet1!$C$1:$J$65536,5,FALSE)</f>
        <v>214.18431091308594</v>
      </c>
      <c r="N46">
        <f>VLOOKUP($D46,[4]Sheet1!$C$1:$J$65536,6,FALSE)</f>
        <v>33.153129577636719</v>
      </c>
      <c r="O46">
        <f>VLOOKUP($D46,[4]Sheet1!$C$1:$J$65536,7,FALSE)</f>
        <v>5.3014774322509766</v>
      </c>
      <c r="P46">
        <f>VLOOKUP($D46,[4]Sheet1!$C$1:$J$65536,8,FALSE)</f>
        <v>25.28742790222168</v>
      </c>
      <c r="Q46" cm="1">
        <f t="array" ref="Q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R46">
        <f t="shared" si="1"/>
        <v>0.19537604809489498</v>
      </c>
      <c r="S46" cm="1">
        <f t="array" ref="S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120.14</v>
      </c>
      <c r="T46">
        <f>IFERROR(VLOOKUP(D46,[7]mu_jt_estimates_final!$C:$D,2,FALSE),"")</f>
        <v>0.60325490999999998</v>
      </c>
      <c r="U46" t="str">
        <f>VLOOKUP(B46,方言分布!A:B,2,FALSE)</f>
        <v>晋语</v>
      </c>
      <c r="V46" cm="1">
        <f t="array" ref="V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24610</v>
      </c>
      <c r="W46" cm="1">
        <f t="array" ref="W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15.9</v>
      </c>
      <c r="X46" cm="1">
        <f t="array" ref="X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74</v>
      </c>
      <c r="Y46" cm="1">
        <f t="array" ref="Y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9.6</v>
      </c>
      <c r="Z46" cm="1">
        <f t="array" ref="Z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315.62</v>
      </c>
      <c r="AA46" cm="1">
        <f t="array" ref="AA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11.6</v>
      </c>
      <c r="AB46" cm="1">
        <f t="array" ref="AB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10.93</v>
      </c>
      <c r="AC46" cm="1">
        <f t="array" ref="AC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13.33</v>
      </c>
      <c r="AE46" cm="1">
        <f t="array" ref="AE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7759014</v>
      </c>
      <c r="AF46" cm="1">
        <f t="array" ref="AF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576.33000000000004</v>
      </c>
      <c r="AG46" cm="1">
        <f t="array" ref="AG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115</v>
      </c>
      <c r="AH46" cm="1">
        <f t="array" ref="AH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4852.3</v>
      </c>
      <c r="AK46" cm="1">
        <f t="array" ref="AK46">_xlfn.IFS(
$C46=2010,
VLOOKUP($B46,[20]分省年度数据!$A$1:$T$32,15,FALSE),
$C46=2011,
VLOOKUP($B46,[20]分省年度数据!$A$1:$T$32,14,FALSE),
$C46=2012,
VLOOKUP($B46,[20]分省年度数据!$A$1:$T$32,13,FALSE),
$C46=2013,
VLOOKUP($B46,[20]分省年度数据!$A$1:$T$32,12,FALSE),
$C46=2014,
VLOOKUP($B46,[20]分省年度数据!$A$1:$T$32,11,FALSE),
$C46=2015,
VLOOKUP($B46,[20]分省年度数据!$A$1:$T$32,10,FALSE),
$C46=2016,
VLOOKUP($B46,[20]分省年度数据!$A$1:$T$32,9,FALSE),
$C46=2017,
VLOOKUP($B46,[20]分省年度数据!$A$1:$T$32,8,FALSE),
$C46=2018,
VLOOKUP($B46,[20]分省年度数据!$A$1:$T$32,7,FALSE)
)</f>
        <v>4230</v>
      </c>
      <c r="AL46" cm="1">
        <f t="array" ref="AL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16224</v>
      </c>
      <c r="AM46" cm="1">
        <f t="array" ref="AM46">_xlfn.IFS(
$C46=2010,
VLOOKUP($B46,[27]分省年度数据!$A$1:$T$32,15,FALSE),
$C46=2011,
VLOOKUP($B46,[27]分省年度数据!$A$1:$T$32,14,FALSE),
$C46=2012,
VLOOKUP($B46,[27]分省年度数据!$A$1:$T$32,13,FALSE),
$C46=2013,
VLOOKUP($B46,[27]分省年度数据!$A$1:$T$32,12,FALSE),
$C46=2014,
VLOOKUP($B46,[27]分省年度数据!$A$1:$T$32,11,FALSE),
$C46=2015,
VLOOKUP($B46,[27]分省年度数据!$A$1:$T$32,10,FALSE),
$C46=2016,
VLOOKUP($B46,[27]分省年度数据!$A$1:$T$32,9,FALSE),
$C46=2017,
VLOOKUP($B46,[27]分省年度数据!$A$1:$T$32,8,FALSE),
$C46=2018,
VLOOKUP($B46,[27]分省年度数据!$A$1:$T$32,7,FALSE)
)</f>
        <v>99.23</v>
      </c>
      <c r="AN46" cm="1">
        <f t="array" ref="AN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94.76</v>
      </c>
      <c r="AO46" cm="1">
        <f t="array" ref="AO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10.18</v>
      </c>
      <c r="AP46" cm="1">
        <f t="array" ref="AP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8.15</v>
      </c>
      <c r="AQ46" cm="1">
        <f t="array" ref="AQ46">_xlfn.IFS(
$C46=2010,
VLOOKUP($B46,[26]分省年度数据!$A$1:$T$32,15,FALSE),
$C46=2011,
VLOOKUP($B46,[26]分省年度数据!$A$1:$T$32,14,FALSE),
$C46=2012,
VLOOKUP($B46,[26]分省年度数据!$A$1:$T$32,13,FALSE),
$C46=2013,
VLOOKUP($B46,[26]分省年度数据!$A$1:$T$32,12,FALSE),
$C46=2014,
VLOOKUP($B46,[26]分省年度数据!$A$1:$T$32,11,FALSE),
$C46=2015,
VLOOKUP($B46,[26]分省年度数据!$A$1:$T$32,10,FALSE),
$C46=2016,
VLOOKUP($B46,[26]分省年度数据!$A$1:$T$32,9,FALSE),
$C46=2017,
VLOOKUP($B46,[26]分省年度数据!$A$1:$T$32,8,FALSE),
$C46=2018,
VLOOKUP($B46,[26]分省年度数据!$A$1:$T$32,7,FALSE)
)</f>
        <v>18.52</v>
      </c>
    </row>
    <row r="47" spans="1:43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s="11">
        <f>IFERROR(VLOOKUP(B47,户籍难度!A:B,2,FALSE),1)</f>
        <v>1</v>
      </c>
      <c r="G47" cm="1">
        <f t="array" ref="G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H47" cm="1">
        <f t="array" ref="H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I47" cm="1">
        <f t="array" ref="I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J47">
        <f>VLOOKUP($D47,[4]Sheet1!$C$1:$J$65536,2,FALSE)</f>
        <v>81.17919921875</v>
      </c>
      <c r="K47">
        <f>VLOOKUP($D47,[4]Sheet1!$C$1:$J$65536,3,FALSE)</f>
        <v>17.37286376953125</v>
      </c>
      <c r="L47">
        <f>VLOOKUP($D47,[4]Sheet1!$C$1:$J$65536,4,FALSE)</f>
        <v>10167.1083984375</v>
      </c>
      <c r="M47">
        <f>VLOOKUP($D47,[4]Sheet1!$C$1:$J$65536,5,FALSE)</f>
        <v>179.26605224609375</v>
      </c>
      <c r="N47">
        <f>VLOOKUP($D47,[4]Sheet1!$C$1:$J$65536,6,FALSE)</f>
        <v>27.546787261962891</v>
      </c>
      <c r="O47">
        <f>VLOOKUP($D47,[4]Sheet1!$C$1:$J$65536,7,FALSE)</f>
        <v>3.8997774124145508</v>
      </c>
      <c r="P47">
        <f>VLOOKUP($D47,[4]Sheet1!$C$1:$J$65536,8,FALSE)</f>
        <v>32.516822814941406</v>
      </c>
      <c r="Q47" cm="1">
        <f t="array" ref="Q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R47">
        <f t="shared" si="1"/>
        <v>0.28328060529737581</v>
      </c>
      <c r="S47" cm="1">
        <f t="array" ref="S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77.37</v>
      </c>
      <c r="T47">
        <f>IFERROR(VLOOKUP(D47,[7]mu_jt_estimates_final!$C:$D,2,FALSE),"")</f>
        <v>-2.0309186000000001</v>
      </c>
      <c r="U47" t="str">
        <f>VLOOKUP(B47,方言分布!A:B,2,FALSE)</f>
        <v>东北官话</v>
      </c>
      <c r="V47" cm="1">
        <f t="array" ref="V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34805</v>
      </c>
      <c r="W47" cm="1">
        <f t="array" ref="W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20.420000000000002</v>
      </c>
      <c r="X47" cm="1">
        <f t="array" ref="X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55</v>
      </c>
      <c r="Y47" cm="1">
        <f t="array" ref="Y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12.2</v>
      </c>
      <c r="Z47" cm="1">
        <f t="array" ref="Z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151.36000000000001</v>
      </c>
      <c r="AA47" cm="1">
        <f t="array" ref="AA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16.010000000000002</v>
      </c>
      <c r="AB47" cm="1">
        <f t="array" ref="AB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12.64</v>
      </c>
      <c r="AC47" cm="1">
        <f t="array" ref="AC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14.85</v>
      </c>
      <c r="AE47" cm="1">
        <f t="array" ref="AE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6242615</v>
      </c>
      <c r="AF47" cm="1">
        <f t="array" ref="AF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405.39</v>
      </c>
      <c r="AG47" cm="1">
        <f t="array" ref="AG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394</v>
      </c>
      <c r="AH47" cm="1">
        <f t="array" ref="AH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6887.6</v>
      </c>
      <c r="AK47" cm="1">
        <f t="array" ref="AK47">_xlfn.IFS(
$C47=2010,
VLOOKUP($B47,[20]分省年度数据!$A$1:$T$32,15,FALSE),
$C47=2011,
VLOOKUP($B47,[20]分省年度数据!$A$1:$T$32,14,FALSE),
$C47=2012,
VLOOKUP($B47,[20]分省年度数据!$A$1:$T$32,13,FALSE),
$C47=2013,
VLOOKUP($B47,[20]分省年度数据!$A$1:$T$32,12,FALSE),
$C47=2014,
VLOOKUP($B47,[20]分省年度数据!$A$1:$T$32,11,FALSE),
$C47=2015,
VLOOKUP($B47,[20]分省年度数据!$A$1:$T$32,10,FALSE),
$C47=2016,
VLOOKUP($B47,[20]分省年度数据!$A$1:$T$32,9,FALSE),
$C47=2017,
VLOOKUP($B47,[20]分省年度数据!$A$1:$T$32,8,FALSE),
$C47=2018,
VLOOKUP($B47,[20]分省年度数据!$A$1:$T$32,7,FALSE)
)</f>
        <v>6781</v>
      </c>
      <c r="AL47" cm="1">
        <f t="array" ref="AL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19104</v>
      </c>
      <c r="AM47" cm="1">
        <f t="array" ref="AM47">_xlfn.IFS(
$C47=2010,
VLOOKUP($B47,[27]分省年度数据!$A$1:$T$32,15,FALSE),
$C47=2011,
VLOOKUP($B47,[27]分省年度数据!$A$1:$T$32,14,FALSE),
$C47=2012,
VLOOKUP($B47,[27]分省年度数据!$A$1:$T$32,13,FALSE),
$C47=2013,
VLOOKUP($B47,[27]分省年度数据!$A$1:$T$32,12,FALSE),
$C47=2014,
VLOOKUP($B47,[27]分省年度数据!$A$1:$T$32,11,FALSE),
$C47=2015,
VLOOKUP($B47,[27]分省年度数据!$A$1:$T$32,10,FALSE),
$C47=2016,
VLOOKUP($B47,[27]分省年度数据!$A$1:$T$32,9,FALSE),
$C47=2017,
VLOOKUP($B47,[27]分省年度数据!$A$1:$T$32,8,FALSE),
$C47=2018,
VLOOKUP($B47,[27]分省年度数据!$A$1:$T$32,7,FALSE)
)</f>
        <v>97.44</v>
      </c>
      <c r="AN47" cm="1">
        <f t="array" ref="AN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94.19</v>
      </c>
      <c r="AO47" cm="1">
        <f t="array" ref="AO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9.35</v>
      </c>
      <c r="AP47" cm="1">
        <f t="array" ref="AP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2.99</v>
      </c>
      <c r="AQ47" cm="1">
        <f t="array" ref="AQ47">_xlfn.IFS(
$C47=2010,
VLOOKUP($B47,[26]分省年度数据!$A$1:$T$32,15,FALSE),
$C47=2011,
VLOOKUP($B47,[26]分省年度数据!$A$1:$T$32,14,FALSE),
$C47=2012,
VLOOKUP($B47,[26]分省年度数据!$A$1:$T$32,13,FALSE),
$C47=2013,
VLOOKUP($B47,[26]分省年度数据!$A$1:$T$32,12,FALSE),
$C47=2014,
VLOOKUP($B47,[26]分省年度数据!$A$1:$T$32,11,FALSE),
$C47=2015,
VLOOKUP($B47,[26]分省年度数据!$A$1:$T$32,10,FALSE),
$C47=2016,
VLOOKUP($B47,[26]分省年度数据!$A$1:$T$32,9,FALSE),
$C47=2017,
VLOOKUP($B47,[26]分省年度数据!$A$1:$T$32,8,FALSE),
$C47=2018,
VLOOKUP($B47,[26]分省年度数据!$A$1:$T$32,7,FALSE)
)</f>
        <v>10.210000000000001</v>
      </c>
    </row>
    <row r="48" spans="1:43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s="11">
        <f>IFERROR(VLOOKUP(B48,户籍难度!A:B,2,FALSE),1)</f>
        <v>1</v>
      </c>
      <c r="G48" cm="1">
        <f t="array" ref="G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H48" cm="1">
        <f t="array" ref="H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I48" cm="1">
        <f t="array" ref="I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J48">
        <f>VLOOKUP($D48,[4]Sheet1!$C$1:$J$65536,2,FALSE)</f>
        <v>85.935714721679688</v>
      </c>
      <c r="K48">
        <f>VLOOKUP($D48,[4]Sheet1!$C$1:$J$65536,3,FALSE)</f>
        <v>9.2977790832519531</v>
      </c>
      <c r="L48">
        <f>VLOOKUP($D48,[4]Sheet1!$C$1:$J$65536,4,FALSE)</f>
        <v>10175.7138671875</v>
      </c>
      <c r="M48">
        <f>VLOOKUP($D48,[4]Sheet1!$C$1:$J$65536,5,FALSE)</f>
        <v>179.61935424804688</v>
      </c>
      <c r="N48">
        <f>VLOOKUP($D48,[4]Sheet1!$C$1:$J$65536,6,FALSE)</f>
        <v>26.245779037475586</v>
      </c>
      <c r="O48">
        <f>VLOOKUP($D48,[4]Sheet1!$C$1:$J$65536,7,FALSE)</f>
        <v>3.3858535289764404</v>
      </c>
      <c r="P48">
        <f>VLOOKUP($D48,[4]Sheet1!$C$1:$J$65536,8,FALSE)</f>
        <v>30.074459075927734</v>
      </c>
      <c r="Q48" cm="1">
        <f t="array" ref="Q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R48">
        <f t="shared" si="1"/>
        <v>0.25488735076476271</v>
      </c>
      <c r="S48" cm="1">
        <f t="array" ref="S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87.69</v>
      </c>
      <c r="T48">
        <f>IFERROR(VLOOKUP(D48,[7]mu_jt_estimates_final!$C:$D,2,FALSE),"")</f>
        <v>-2.0309186000000001</v>
      </c>
      <c r="U48" t="str">
        <f>VLOOKUP(B48,方言分布!A:B,2,FALSE)</f>
        <v>东北官话</v>
      </c>
      <c r="V48" cm="1">
        <f t="array" ref="V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35229</v>
      </c>
      <c r="W48" cm="1">
        <f t="array" ref="W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21.58</v>
      </c>
      <c r="X48" cm="1">
        <f t="array" ref="X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55</v>
      </c>
      <c r="Y48" cm="1">
        <f t="array" ref="Y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12.22</v>
      </c>
      <c r="Z48" cm="1">
        <f t="array" ref="Z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182.07</v>
      </c>
      <c r="AA48" cm="1">
        <f t="array" ref="AA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15.5</v>
      </c>
      <c r="AB48" cm="1">
        <f t="array" ref="AB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11.79</v>
      </c>
      <c r="AC48" cm="1">
        <f t="array" ref="AC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14.91</v>
      </c>
      <c r="AE48" cm="1">
        <f t="array" ref="AE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7809413</v>
      </c>
      <c r="AF48" cm="1">
        <f t="array" ref="AF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544.09</v>
      </c>
      <c r="AG48" cm="1">
        <f t="array" ref="AG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402</v>
      </c>
      <c r="AH48" cm="1">
        <f t="array" ref="AH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8095.3</v>
      </c>
      <c r="AK48" cm="1">
        <f t="array" ref="AK48">_xlfn.IFS(
$C48=2010,
VLOOKUP($B48,[20]分省年度数据!$A$1:$T$32,15,FALSE),
$C48=2011,
VLOOKUP($B48,[20]分省年度数据!$A$1:$T$32,14,FALSE),
$C48=2012,
VLOOKUP($B48,[20]分省年度数据!$A$1:$T$32,13,FALSE),
$C48=2013,
VLOOKUP($B48,[20]分省年度数据!$A$1:$T$32,12,FALSE),
$C48=2014,
VLOOKUP($B48,[20]分省年度数据!$A$1:$T$32,11,FALSE),
$C48=2015,
VLOOKUP($B48,[20]分省年度数据!$A$1:$T$32,10,FALSE),
$C48=2016,
VLOOKUP($B48,[20]分省年度数据!$A$1:$T$32,9,FALSE),
$C48=2017,
VLOOKUP($B48,[20]分省年度数据!$A$1:$T$32,8,FALSE),
$C48=2018,
VLOOKUP($B48,[20]分省年度数据!$A$1:$T$32,7,FALSE)
)</f>
        <v>6446</v>
      </c>
      <c r="AL48" cm="1">
        <f t="array" ref="AL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20136</v>
      </c>
      <c r="AM48" cm="1">
        <f t="array" ref="AM48">_xlfn.IFS(
$C48=2010,
VLOOKUP($B48,[27]分省年度数据!$A$1:$T$32,15,FALSE),
$C48=2011,
VLOOKUP($B48,[27]分省年度数据!$A$1:$T$32,14,FALSE),
$C48=2012,
VLOOKUP($B48,[27]分省年度数据!$A$1:$T$32,13,FALSE),
$C48=2013,
VLOOKUP($B48,[27]分省年度数据!$A$1:$T$32,12,FALSE),
$C48=2014,
VLOOKUP($B48,[27]分省年度数据!$A$1:$T$32,11,FALSE),
$C48=2015,
VLOOKUP($B48,[27]分省年度数据!$A$1:$T$32,10,FALSE),
$C48=2016,
VLOOKUP($B48,[27]分省年度数据!$A$1:$T$32,9,FALSE),
$C48=2017,
VLOOKUP($B48,[27]分省年度数据!$A$1:$T$32,8,FALSE),
$C48=2018,
VLOOKUP($B48,[27]分省年度数据!$A$1:$T$32,7,FALSE)
)</f>
        <v>98.36</v>
      </c>
      <c r="AN48" cm="1">
        <f t="array" ref="AN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95.46</v>
      </c>
      <c r="AO48" cm="1">
        <f t="array" ref="AO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11.03</v>
      </c>
      <c r="AP48" cm="1">
        <f t="array" ref="AP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2.67</v>
      </c>
      <c r="AQ48" cm="1">
        <f t="array" ref="AQ48">_xlfn.IFS(
$C48=2010,
VLOOKUP($B48,[26]分省年度数据!$A$1:$T$32,15,FALSE),
$C48=2011,
VLOOKUP($B48,[26]分省年度数据!$A$1:$T$32,14,FALSE),
$C48=2012,
VLOOKUP($B48,[26]分省年度数据!$A$1:$T$32,13,FALSE),
$C48=2013,
VLOOKUP($B48,[26]分省年度数据!$A$1:$T$32,12,FALSE),
$C48=2014,
VLOOKUP($B48,[26]分省年度数据!$A$1:$T$32,11,FALSE),
$C48=2015,
VLOOKUP($B48,[26]分省年度数据!$A$1:$T$32,10,FALSE),
$C48=2016,
VLOOKUP($B48,[26]分省年度数据!$A$1:$T$32,9,FALSE),
$C48=2017,
VLOOKUP($B48,[26]分省年度数据!$A$1:$T$32,8,FALSE),
$C48=2018,
VLOOKUP($B48,[26]分省年度数据!$A$1:$T$32,7,FALSE)
)</f>
        <v>10.56</v>
      </c>
    </row>
    <row r="49" spans="1:43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s="11">
        <f>IFERROR(VLOOKUP(B49,户籍难度!A:B,2,FALSE),1)</f>
        <v>1</v>
      </c>
      <c r="G49" cm="1">
        <f t="array" ref="G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H49" cm="1">
        <f t="array" ref="H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I49" cm="1">
        <f t="array" ref="I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J49">
        <f>VLOOKUP($D49,[4]Sheet1!$C$1:$J$65536,2,FALSE)</f>
        <v>80.59454345703125</v>
      </c>
      <c r="K49">
        <f>VLOOKUP($D49,[4]Sheet1!$C$1:$J$65536,3,FALSE)</f>
        <v>7.9054808616638184</v>
      </c>
      <c r="L49">
        <f>VLOOKUP($D49,[4]Sheet1!$C$1:$J$65536,4,FALSE)</f>
        <v>10166.7001953125</v>
      </c>
      <c r="M49">
        <f>VLOOKUP($D49,[4]Sheet1!$C$1:$J$65536,5,FALSE)</f>
        <v>180.3955078125</v>
      </c>
      <c r="N49">
        <f>VLOOKUP($D49,[4]Sheet1!$C$1:$J$65536,6,FALSE)</f>
        <v>25.817882537841797</v>
      </c>
      <c r="O49">
        <f>VLOOKUP($D49,[4]Sheet1!$C$1:$J$65536,7,FALSE)</f>
        <v>3.4834465980529785</v>
      </c>
      <c r="P49">
        <f>VLOOKUP($D49,[4]Sheet1!$C$1:$J$65536,8,FALSE)</f>
        <v>30.774391174316406</v>
      </c>
      <c r="Q49" cm="1">
        <f t="array" ref="Q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R49">
        <f t="shared" si="1"/>
        <v>0.24108995103824804</v>
      </c>
      <c r="S49" cm="1">
        <f t="array" ref="S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97.9</v>
      </c>
      <c r="T49">
        <f>IFERROR(VLOOKUP(D49,[7]mu_jt_estimates_final!$C:$D,2,FALSE),"")</f>
        <v>-2.0309186000000001</v>
      </c>
      <c r="U49" t="str">
        <f>VLOOKUP(B49,方言分布!A:B,2,FALSE)</f>
        <v>东北官话</v>
      </c>
      <c r="V49" cm="1">
        <f t="array" ref="V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35792</v>
      </c>
      <c r="W49" cm="1">
        <f t="array" ref="W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23.1</v>
      </c>
      <c r="X49" cm="1">
        <f t="array" ref="X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56</v>
      </c>
      <c r="Y49" cm="1">
        <f t="array" ref="Y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11.68</v>
      </c>
      <c r="Z49" cm="1">
        <f t="array" ref="Z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200.19</v>
      </c>
      <c r="AA49" cm="1">
        <f t="array" ref="AA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14.72</v>
      </c>
      <c r="AB49" cm="1">
        <f t="array" ref="AB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>11.22</v>
      </c>
      <c r="AC49" cm="1">
        <f t="array" ref="AC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14.72</v>
      </c>
      <c r="AE49" t="str" cm="1">
        <f t="array" ref="AE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/>
      </c>
      <c r="AF49" cm="1">
        <f t="array" ref="AF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728.79</v>
      </c>
      <c r="AG49" cm="1">
        <f t="array" ref="AG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459</v>
      </c>
      <c r="AH49" cm="1">
        <f t="array" ref="AH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9304.2000000000007</v>
      </c>
      <c r="AK49" cm="1">
        <f t="array" ref="AK49">_xlfn.IFS(
$C49=2010,
VLOOKUP($B49,[20]分省年度数据!$A$1:$T$32,15,FALSE),
$C49=2011,
VLOOKUP($B49,[20]分省年度数据!$A$1:$T$32,14,FALSE),
$C49=2012,
VLOOKUP($B49,[20]分省年度数据!$A$1:$T$32,13,FALSE),
$C49=2013,
VLOOKUP($B49,[20]分省年度数据!$A$1:$T$32,12,FALSE),
$C49=2014,
VLOOKUP($B49,[20]分省年度数据!$A$1:$T$32,11,FALSE),
$C49=2015,
VLOOKUP($B49,[20]分省年度数据!$A$1:$T$32,10,FALSE),
$C49=2016,
VLOOKUP($B49,[20]分省年度数据!$A$1:$T$32,9,FALSE),
$C49=2017,
VLOOKUP($B49,[20]分省年度数据!$A$1:$T$32,8,FALSE),
$C49=2018,
VLOOKUP($B49,[20]分省年度数据!$A$1:$T$32,7,FALSE)
)</f>
        <v>5984</v>
      </c>
      <c r="AL49" cm="1">
        <f t="array" ref="AL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21384</v>
      </c>
      <c r="AM49" cm="1">
        <f t="array" ref="AM49">_xlfn.IFS(
$C49=2010,
VLOOKUP($B49,[27]分省年度数据!$A$1:$T$32,15,FALSE),
$C49=2011,
VLOOKUP($B49,[27]分省年度数据!$A$1:$T$32,14,FALSE),
$C49=2012,
VLOOKUP($B49,[27]分省年度数据!$A$1:$T$32,13,FALSE),
$C49=2013,
VLOOKUP($B49,[27]分省年度数据!$A$1:$T$32,12,FALSE),
$C49=2014,
VLOOKUP($B49,[27]分省年度数据!$A$1:$T$32,11,FALSE),
$C49=2015,
VLOOKUP($B49,[27]分省年度数据!$A$1:$T$32,10,FALSE),
$C49=2016,
VLOOKUP($B49,[27]分省年度数据!$A$1:$T$32,9,FALSE),
$C49=2017,
VLOOKUP($B49,[27]分省年度数据!$A$1:$T$32,8,FALSE),
$C49=2018,
VLOOKUP($B49,[27]分省年度数据!$A$1:$T$32,7,FALSE)
)</f>
        <v>98.45</v>
      </c>
      <c r="AN49" cm="1">
        <f t="array" ref="AN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96.02</v>
      </c>
      <c r="AO49" cm="1">
        <f t="array" ref="AO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11.11</v>
      </c>
      <c r="AP49" cm="1">
        <f t="array" ref="AP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2.46</v>
      </c>
      <c r="AQ49" cm="1">
        <f t="array" ref="AQ49">_xlfn.IFS(
$C49=2010,
VLOOKUP($B49,[26]分省年度数据!$A$1:$T$32,15,FALSE),
$C49=2011,
VLOOKUP($B49,[26]分省年度数据!$A$1:$T$32,14,FALSE),
$C49=2012,
VLOOKUP($B49,[26]分省年度数据!$A$1:$T$32,13,FALSE),
$C49=2013,
VLOOKUP($B49,[26]分省年度数据!$A$1:$T$32,12,FALSE),
$C49=2014,
VLOOKUP($B49,[26]分省年度数据!$A$1:$T$32,11,FALSE),
$C49=2015,
VLOOKUP($B49,[26]分省年度数据!$A$1:$T$32,10,FALSE),
$C49=2016,
VLOOKUP($B49,[26]分省年度数据!$A$1:$T$32,9,FALSE),
$C49=2017,
VLOOKUP($B49,[26]分省年度数据!$A$1:$T$32,8,FALSE),
$C49=2018,
VLOOKUP($B49,[26]分省年度数据!$A$1:$T$32,7,FALSE)
)</f>
        <v>10.89</v>
      </c>
    </row>
    <row r="50" spans="1:43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s="11">
        <f>IFERROR(VLOOKUP(B50,户籍难度!A:B,2,FALSE),1)</f>
        <v>1</v>
      </c>
      <c r="G50" cm="1">
        <f t="array" ref="G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H50" cm="1">
        <f t="array" ref="H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I50" cm="1">
        <f t="array" ref="I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J50">
        <f>VLOOKUP($D50,[4]Sheet1!$C$1:$J$65536,2,FALSE)</f>
        <v>86.376029968261719</v>
      </c>
      <c r="K50">
        <f>VLOOKUP($D50,[4]Sheet1!$C$1:$J$65536,3,FALSE)</f>
        <v>16.29981803894043</v>
      </c>
      <c r="L50">
        <f>VLOOKUP($D50,[4]Sheet1!$C$1:$J$65536,4,FALSE)</f>
        <v>10160.6923828125</v>
      </c>
      <c r="M50">
        <f>VLOOKUP($D50,[4]Sheet1!$C$1:$J$65536,5,FALSE)</f>
        <v>186.45828247070312</v>
      </c>
      <c r="N50">
        <f>VLOOKUP($D50,[4]Sheet1!$C$1:$J$65536,6,FALSE)</f>
        <v>27.507177352905273</v>
      </c>
      <c r="O50">
        <f>VLOOKUP($D50,[4]Sheet1!$C$1:$J$65536,7,FALSE)</f>
        <v>3.9781033992767334</v>
      </c>
      <c r="P50">
        <f>VLOOKUP($D50,[4]Sheet1!$C$1:$J$65536,8,FALSE)</f>
        <v>31.077180862426758</v>
      </c>
      <c r="Q50" cm="1">
        <f t="array" ref="Q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R50">
        <f t="shared" si="1"/>
        <v>0.22781329344111551</v>
      </c>
      <c r="S50" cm="1">
        <f t="array" ref="S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104.41</v>
      </c>
      <c r="T50">
        <f>IFERROR(VLOOKUP(D50,[7]mu_jt_estimates_final!$C:$D,2,FALSE),"")</f>
        <v>-1.8537716</v>
      </c>
      <c r="U50" t="str">
        <f>VLOOKUP(B50,方言分布!A:B,2,FALSE)</f>
        <v>东北官话</v>
      </c>
      <c r="V50" cm="1">
        <f t="array" ref="V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35612</v>
      </c>
      <c r="W50" cm="1">
        <f t="array" ref="W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24.19</v>
      </c>
      <c r="X50" cm="1">
        <f t="array" ref="X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60</v>
      </c>
      <c r="Y50" cm="1">
        <f t="array" ref="Y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11.51</v>
      </c>
      <c r="Z50" cm="1">
        <f t="array" ref="Z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229.5</v>
      </c>
      <c r="AA50" cm="1">
        <f t="array" ref="AA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14.1</v>
      </c>
      <c r="AB50" cm="1">
        <f t="array" ref="AB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10.64</v>
      </c>
      <c r="AC50" cm="1">
        <f t="array" ref="AC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14.33</v>
      </c>
      <c r="AE50" cm="1">
        <f t="array" ref="AE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9302062</v>
      </c>
      <c r="AF50" cm="1">
        <f t="array" ref="AF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669.48</v>
      </c>
      <c r="AG50" cm="1">
        <f t="array" ref="AG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643</v>
      </c>
      <c r="AH50" cm="1">
        <f t="array" ref="AH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10581.4</v>
      </c>
      <c r="AK50" cm="1">
        <f t="array" ref="AK50">_xlfn.IFS(
$C50=2010,
VLOOKUP($B50,[20]分省年度数据!$A$1:$T$32,15,FALSE),
$C50=2011,
VLOOKUP($B50,[20]分省年度数据!$A$1:$T$32,14,FALSE),
$C50=2012,
VLOOKUP($B50,[20]分省年度数据!$A$1:$T$32,13,FALSE),
$C50=2013,
VLOOKUP($B50,[20]分省年度数据!$A$1:$T$32,12,FALSE),
$C50=2014,
VLOOKUP($B50,[20]分省年度数据!$A$1:$T$32,11,FALSE),
$C50=2015,
VLOOKUP($B50,[20]分省年度数据!$A$1:$T$32,10,FALSE),
$C50=2016,
VLOOKUP($B50,[20]分省年度数据!$A$1:$T$32,9,FALSE),
$C50=2017,
VLOOKUP($B50,[20]分省年度数据!$A$1:$T$32,8,FALSE),
$C50=2018,
VLOOKUP($B50,[20]分省年度数据!$A$1:$T$32,7,FALSE)
)</f>
        <v>5777</v>
      </c>
      <c r="AL50" cm="1">
        <f t="array" ref="AL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22074</v>
      </c>
      <c r="AM50" cm="1">
        <f t="array" ref="AM50">_xlfn.IFS(
$C50=2010,
VLOOKUP($B50,[27]分省年度数据!$A$1:$T$32,15,FALSE),
$C50=2011,
VLOOKUP($B50,[27]分省年度数据!$A$1:$T$32,14,FALSE),
$C50=2012,
VLOOKUP($B50,[27]分省年度数据!$A$1:$T$32,13,FALSE),
$C50=2013,
VLOOKUP($B50,[27]分省年度数据!$A$1:$T$32,12,FALSE),
$C50=2014,
VLOOKUP($B50,[27]分省年度数据!$A$1:$T$32,11,FALSE),
$C50=2015,
VLOOKUP($B50,[27]分省年度数据!$A$1:$T$32,10,FALSE),
$C50=2016,
VLOOKUP($B50,[27]分省年度数据!$A$1:$T$32,9,FALSE),
$C50=2017,
VLOOKUP($B50,[27]分省年度数据!$A$1:$T$32,8,FALSE),
$C50=2018,
VLOOKUP($B50,[27]分省年度数据!$A$1:$T$32,7,FALSE)
)</f>
        <v>98.77</v>
      </c>
      <c r="AN50" cm="1">
        <f t="array" ref="AN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96.15</v>
      </c>
      <c r="AO50" cm="1">
        <f t="array" ref="AO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11.19</v>
      </c>
      <c r="AP50" cm="1">
        <f t="array" ref="AP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2.37</v>
      </c>
      <c r="AQ50" cm="1">
        <f t="array" ref="AQ50">_xlfn.IFS(
$C50=2010,
VLOOKUP($B50,[26]分省年度数据!$A$1:$T$32,15,FALSE),
$C50=2011,
VLOOKUP($B50,[26]分省年度数据!$A$1:$T$32,14,FALSE),
$C50=2012,
VLOOKUP($B50,[26]分省年度数据!$A$1:$T$32,13,FALSE),
$C50=2013,
VLOOKUP($B50,[26]分省年度数据!$A$1:$T$32,12,FALSE),
$C50=2014,
VLOOKUP($B50,[26]分省年度数据!$A$1:$T$32,11,FALSE),
$C50=2015,
VLOOKUP($B50,[26]分省年度数据!$A$1:$T$32,10,FALSE),
$C50=2016,
VLOOKUP($B50,[26]分省年度数据!$A$1:$T$32,9,FALSE),
$C50=2017,
VLOOKUP($B50,[26]分省年度数据!$A$1:$T$32,8,FALSE),
$C50=2018,
VLOOKUP($B50,[26]分省年度数据!$A$1:$T$32,7,FALSE)
)</f>
        <v>11.06</v>
      </c>
    </row>
    <row r="51" spans="1:43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s="11">
        <f>IFERROR(VLOOKUP(B51,户籍难度!A:B,2,FALSE),1)</f>
        <v>1</v>
      </c>
      <c r="G51" cm="1">
        <f t="array" ref="G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H51" cm="1">
        <f t="array" ref="H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I51" cm="1">
        <f t="array" ref="I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J51">
        <f>VLOOKUP($D51,[4]Sheet1!$C$1:$J$65536,2,FALSE)</f>
        <v>97.117439270019531</v>
      </c>
      <c r="K51">
        <f>VLOOKUP($D51,[4]Sheet1!$C$1:$J$65536,3,FALSE)</f>
        <v>11.100744247436523</v>
      </c>
      <c r="L51">
        <f>VLOOKUP($D51,[4]Sheet1!$C$1:$J$65536,4,FALSE)</f>
        <v>10169.1142578125</v>
      </c>
      <c r="M51">
        <f>VLOOKUP($D51,[4]Sheet1!$C$1:$J$65536,5,FALSE)</f>
        <v>182.93304443359375</v>
      </c>
      <c r="N51">
        <f>VLOOKUP($D51,[4]Sheet1!$C$1:$J$65536,6,FALSE)</f>
        <v>26.99720573425293</v>
      </c>
      <c r="O51">
        <f>VLOOKUP($D51,[4]Sheet1!$C$1:$J$65536,7,FALSE)</f>
        <v>5.4489016532897949</v>
      </c>
      <c r="P51">
        <f>VLOOKUP($D51,[4]Sheet1!$C$1:$J$65536,8,FALSE)</f>
        <v>31.620332717895508</v>
      </c>
      <c r="Q51" cm="1">
        <f t="array" ref="Q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R51">
        <f t="shared" si="1"/>
        <v>0.21188033679729562</v>
      </c>
      <c r="S51" cm="1">
        <f t="array" ref="S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103.29</v>
      </c>
      <c r="T51">
        <f>IFERROR(VLOOKUP(D51,[7]mu_jt_estimates_final!$C:$D,2,FALSE),"")</f>
        <v>-1.8843775</v>
      </c>
      <c r="U51" t="str">
        <f>VLOOKUP(B51,方言分布!A:B,2,FALSE)</f>
        <v>东北官话</v>
      </c>
      <c r="V51" cm="1">
        <f t="array" ref="V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35441</v>
      </c>
      <c r="W51" cm="1">
        <f t="array" ref="W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25.55</v>
      </c>
      <c r="X51" cm="1">
        <f t="array" ref="X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58</v>
      </c>
      <c r="Y51" cm="1">
        <f t="array" ref="Y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11.21</v>
      </c>
      <c r="Z51" cm="1">
        <f t="array" ref="Z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273.61</v>
      </c>
      <c r="AA51" cm="1">
        <f t="array" ref="AA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13.34</v>
      </c>
      <c r="AB51" cm="1">
        <f t="array" ref="AB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10.68</v>
      </c>
      <c r="AC51" cm="1">
        <f t="array" ref="AC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14.07</v>
      </c>
      <c r="AE51" cm="1">
        <f t="array" ref="AE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8700533</v>
      </c>
      <c r="AF51" cm="1">
        <f t="array" ref="AF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604.49</v>
      </c>
      <c r="AG51" cm="1">
        <f t="array" ref="AG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706</v>
      </c>
      <c r="AH51" cm="1">
        <f t="array" ref="AH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11857</v>
      </c>
      <c r="AK51" cm="1">
        <f t="array" ref="AK51">_xlfn.IFS(
$C51=2010,
VLOOKUP($B51,[20]分省年度数据!$A$1:$T$32,15,FALSE),
$C51=2011,
VLOOKUP($B51,[20]分省年度数据!$A$1:$T$32,14,FALSE),
$C51=2012,
VLOOKUP($B51,[20]分省年度数据!$A$1:$T$32,13,FALSE),
$C51=2013,
VLOOKUP($B51,[20]分省年度数据!$A$1:$T$32,12,FALSE),
$C51=2014,
VLOOKUP($B51,[20]分省年度数据!$A$1:$T$32,11,FALSE),
$C51=2015,
VLOOKUP($B51,[20]分省年度数据!$A$1:$T$32,10,FALSE),
$C51=2016,
VLOOKUP($B51,[20]分省年度数据!$A$1:$T$32,9,FALSE),
$C51=2017,
VLOOKUP($B51,[20]分省年度数据!$A$1:$T$32,8,FALSE),
$C51=2018,
VLOOKUP($B51,[20]分省年度数据!$A$1:$T$32,7,FALSE)
)</f>
        <v>5650</v>
      </c>
      <c r="AL51" cm="1">
        <f t="array" ref="AL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23462</v>
      </c>
      <c r="AM51" cm="1">
        <f t="array" ref="AM51">_xlfn.IFS(
$C51=2010,
VLOOKUP($B51,[27]分省年度数据!$A$1:$T$32,15,FALSE),
$C51=2011,
VLOOKUP($B51,[27]分省年度数据!$A$1:$T$32,14,FALSE),
$C51=2012,
VLOOKUP($B51,[27]分省年度数据!$A$1:$T$32,13,FALSE),
$C51=2013,
VLOOKUP($B51,[27]分省年度数据!$A$1:$T$32,12,FALSE),
$C51=2014,
VLOOKUP($B51,[27]分省年度数据!$A$1:$T$32,11,FALSE),
$C51=2015,
VLOOKUP($B51,[27]分省年度数据!$A$1:$T$32,10,FALSE),
$C51=2016,
VLOOKUP($B51,[27]分省年度数据!$A$1:$T$32,9,FALSE),
$C51=2017,
VLOOKUP($B51,[27]分省年度数据!$A$1:$T$32,8,FALSE),
$C51=2018,
VLOOKUP($B51,[27]分省年度数据!$A$1:$T$32,7,FALSE)
)</f>
        <v>98.72</v>
      </c>
      <c r="AN51" cm="1">
        <f t="array" ref="AN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96.19</v>
      </c>
      <c r="AO51" cm="1">
        <f t="array" ref="AO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11.79</v>
      </c>
      <c r="AP51" cm="1">
        <f t="array" ref="AP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2.35</v>
      </c>
      <c r="AQ51" cm="1">
        <f t="array" ref="AQ51">_xlfn.IFS(
$C51=2010,
VLOOKUP($B51,[26]分省年度数据!$A$1:$T$32,15,FALSE),
$C51=2011,
VLOOKUP($B51,[26]分省年度数据!$A$1:$T$32,14,FALSE),
$C51=2012,
VLOOKUP($B51,[26]分省年度数据!$A$1:$T$32,13,FALSE),
$C51=2013,
VLOOKUP($B51,[26]分省年度数据!$A$1:$T$32,12,FALSE),
$C51=2014,
VLOOKUP($B51,[26]分省年度数据!$A$1:$T$32,11,FALSE),
$C51=2015,
VLOOKUP($B51,[26]分省年度数据!$A$1:$T$32,10,FALSE),
$C51=2016,
VLOOKUP($B51,[26]分省年度数据!$A$1:$T$32,9,FALSE),
$C51=2017,
VLOOKUP($B51,[26]分省年度数据!$A$1:$T$32,8,FALSE),
$C51=2018,
VLOOKUP($B51,[26]分省年度数据!$A$1:$T$32,7,FALSE)
)</f>
        <v>11.61</v>
      </c>
    </row>
    <row r="52" spans="1:43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s="11">
        <f>IFERROR(VLOOKUP(B52,户籍难度!A:B,2,FALSE),1)</f>
        <v>1</v>
      </c>
      <c r="G52" cm="1">
        <f t="array" ref="G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H52" cm="1">
        <f t="array" ref="H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I52" cm="1">
        <f t="array" ref="I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J52">
        <f>VLOOKUP($D52,[4]Sheet1!$C$1:$J$65536,2,FALSE)</f>
        <v>94.01104736328125</v>
      </c>
      <c r="K52">
        <f>VLOOKUP($D52,[4]Sheet1!$C$1:$J$65536,3,FALSE)</f>
        <v>17.030704498291016</v>
      </c>
      <c r="L52">
        <f>VLOOKUP($D52,[4]Sheet1!$C$1:$J$65536,4,FALSE)</f>
        <v>10170.7890625</v>
      </c>
      <c r="M52">
        <f>VLOOKUP($D52,[4]Sheet1!$C$1:$J$65536,5,FALSE)</f>
        <v>184.9532470703125</v>
      </c>
      <c r="N52">
        <f>VLOOKUP($D52,[4]Sheet1!$C$1:$J$65536,6,FALSE)</f>
        <v>26.8900146484375</v>
      </c>
      <c r="O52">
        <f>VLOOKUP($D52,[4]Sheet1!$C$1:$J$65536,7,FALSE)</f>
        <v>5.4525165557861328</v>
      </c>
      <c r="P52">
        <f>VLOOKUP($D52,[4]Sheet1!$C$1:$J$65536,8,FALSE)</f>
        <v>29.641427993774414</v>
      </c>
      <c r="Q52" cm="1">
        <f t="array" ref="Q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R52">
        <f t="shared" si="1"/>
        <v>0.19138793945312502</v>
      </c>
      <c r="S52" cm="1">
        <f t="array" ref="S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97.89</v>
      </c>
      <c r="T52">
        <f>IFERROR(VLOOKUP(D52,[7]mu_jt_estimates_final!$C:$D,2,FALSE),"")</f>
        <v>-1.6244987</v>
      </c>
      <c r="U52" t="str">
        <f>VLOOKUP(B52,方言分布!A:B,2,FALSE)</f>
        <v>东北官话</v>
      </c>
      <c r="V52" cm="1">
        <f t="array" ref="V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35236</v>
      </c>
      <c r="W52" cm="1">
        <f t="array" ref="W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26.7</v>
      </c>
      <c r="X52" cm="1">
        <f t="array" ref="X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60</v>
      </c>
      <c r="Y52" cm="1">
        <f t="array" ref="Y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11.1</v>
      </c>
      <c r="Z52" cm="1">
        <f t="array" ref="Z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281.95999999999998</v>
      </c>
      <c r="AA52" cm="1">
        <f t="array" ref="AA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12.68</v>
      </c>
      <c r="AB52" cm="1">
        <f t="array" ref="AB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10.25</v>
      </c>
      <c r="AC52" cm="1">
        <f t="array" ref="AC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14.28</v>
      </c>
      <c r="AE52" cm="1">
        <f t="array" ref="AE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8781171</v>
      </c>
      <c r="AF52" cm="1">
        <f t="array" ref="AF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610.24</v>
      </c>
      <c r="AG52" cm="1">
        <f t="array" ref="AG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706</v>
      </c>
      <c r="AH52" cm="1">
        <f t="array" ref="AH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8364.7999999999993</v>
      </c>
      <c r="AK52" cm="1">
        <f t="array" ref="AK52">_xlfn.IFS(
$C52=2010,
VLOOKUP($B52,[20]分省年度数据!$A$1:$T$32,15,FALSE),
$C52=2011,
VLOOKUP($B52,[20]分省年度数据!$A$1:$T$32,14,FALSE),
$C52=2012,
VLOOKUP($B52,[20]分省年度数据!$A$1:$T$32,13,FALSE),
$C52=2013,
VLOOKUP($B52,[20]分省年度数据!$A$1:$T$32,12,FALSE),
$C52=2014,
VLOOKUP($B52,[20]分省年度数据!$A$1:$T$32,11,FALSE),
$C52=2015,
VLOOKUP($B52,[20]分省年度数据!$A$1:$T$32,10,FALSE),
$C52=2016,
VLOOKUP($B52,[20]分省年度数据!$A$1:$T$32,9,FALSE),
$C52=2017,
VLOOKUP($B52,[20]分省年度数据!$A$1:$T$32,8,FALSE),
$C52=2018,
VLOOKUP($B52,[20]分省年度数据!$A$1:$T$32,7,FALSE)
)</f>
        <v>5150</v>
      </c>
      <c r="AL52" cm="1">
        <f t="array" ref="AL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25123</v>
      </c>
      <c r="AM52" cm="1">
        <f t="array" ref="AM52">_xlfn.IFS(
$C52=2010,
VLOOKUP($B52,[27]分省年度数据!$A$1:$T$32,15,FALSE),
$C52=2011,
VLOOKUP($B52,[27]分省年度数据!$A$1:$T$32,14,FALSE),
$C52=2012,
VLOOKUP($B52,[27]分省年度数据!$A$1:$T$32,13,FALSE),
$C52=2013,
VLOOKUP($B52,[27]分省年度数据!$A$1:$T$32,12,FALSE),
$C52=2014,
VLOOKUP($B52,[27]分省年度数据!$A$1:$T$32,11,FALSE),
$C52=2015,
VLOOKUP($B52,[27]分省年度数据!$A$1:$T$32,10,FALSE),
$C52=2016,
VLOOKUP($B52,[27]分省年度数据!$A$1:$T$32,9,FALSE),
$C52=2017,
VLOOKUP($B52,[27]分省年度数据!$A$1:$T$32,8,FALSE),
$C52=2018,
VLOOKUP($B52,[27]分省年度数据!$A$1:$T$32,7,FALSE)
)</f>
        <v>98.84</v>
      </c>
      <c r="AN52" cm="1">
        <f t="array" ref="AN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94.76</v>
      </c>
      <c r="AO52" cm="1">
        <f t="array" ref="AO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12.3</v>
      </c>
      <c r="AP52" cm="1">
        <f t="array" ref="AP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2.2200000000000002</v>
      </c>
      <c r="AQ52" cm="1">
        <f t="array" ref="AQ52">_xlfn.IFS(
$C52=2010,
VLOOKUP($B52,[26]分省年度数据!$A$1:$T$32,15,FALSE),
$C52=2011,
VLOOKUP($B52,[26]分省年度数据!$A$1:$T$32,14,FALSE),
$C52=2012,
VLOOKUP($B52,[26]分省年度数据!$A$1:$T$32,13,FALSE),
$C52=2013,
VLOOKUP($B52,[26]分省年度数据!$A$1:$T$32,12,FALSE),
$C52=2014,
VLOOKUP($B52,[26]分省年度数据!$A$1:$T$32,11,FALSE),
$C52=2015,
VLOOKUP($B52,[26]分省年度数据!$A$1:$T$32,10,FALSE),
$C52=2016,
VLOOKUP($B52,[26]分省年度数据!$A$1:$T$32,9,FALSE),
$C52=2017,
VLOOKUP($B52,[26]分省年度数据!$A$1:$T$32,8,FALSE),
$C52=2018,
VLOOKUP($B52,[26]分省年度数据!$A$1:$T$32,7,FALSE)
)</f>
        <v>11.52</v>
      </c>
    </row>
    <row r="53" spans="1:43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s="11">
        <f>IFERROR(VLOOKUP(B53,户籍难度!A:B,2,FALSE),1)</f>
        <v>1</v>
      </c>
      <c r="G53" cm="1">
        <f t="array" ref="G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H53" cm="1">
        <f t="array" ref="H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I53" cm="1">
        <f t="array" ref="I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J53">
        <f>VLOOKUP($D53,[4]Sheet1!$C$1:$J$65536,2,FALSE)</f>
        <v>93.920974731445312</v>
      </c>
      <c r="K53">
        <f>VLOOKUP($D53,[4]Sheet1!$C$1:$J$65536,3,FALSE)</f>
        <v>15.877144813537598</v>
      </c>
      <c r="L53">
        <f>VLOOKUP($D53,[4]Sheet1!$C$1:$J$65536,4,FALSE)</f>
        <v>10169.1396484375</v>
      </c>
      <c r="M53">
        <f>VLOOKUP($D53,[4]Sheet1!$C$1:$J$65536,5,FALSE)</f>
        <v>187.33543395996094</v>
      </c>
      <c r="N53">
        <f>VLOOKUP($D53,[4]Sheet1!$C$1:$J$65536,6,FALSE)</f>
        <v>27.132499694824219</v>
      </c>
      <c r="O53">
        <f>VLOOKUP($D53,[4]Sheet1!$C$1:$J$65536,7,FALSE)</f>
        <v>5.3001666069030762</v>
      </c>
      <c r="P53">
        <f>VLOOKUP($D53,[4]Sheet1!$C$1:$J$65536,8,FALSE)</f>
        <v>33.650955200195312</v>
      </c>
      <c r="Q53" cm="1">
        <f t="array" ref="Q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R53">
        <f t="shared" si="1"/>
        <v>0.18890725806451614</v>
      </c>
      <c r="S53" cm="1">
        <f t="array" ref="S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101.13</v>
      </c>
      <c r="T53">
        <f>IFERROR(VLOOKUP(D53,[7]mu_jt_estimates_final!$C:$D,2,FALSE),"")</f>
        <v>-1.4442267</v>
      </c>
      <c r="U53" t="str">
        <f>VLOOKUP(B53,方言分布!A:B,2,FALSE)</f>
        <v>东北官话</v>
      </c>
      <c r="V53" cm="1">
        <f t="array" ref="V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36131</v>
      </c>
      <c r="W53" cm="1">
        <f t="array" ref="W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28.44</v>
      </c>
      <c r="X53" cm="1">
        <f t="array" ref="X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63</v>
      </c>
      <c r="Y53" cm="1">
        <f t="array" ref="Y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10.83</v>
      </c>
      <c r="Z53" cm="1">
        <f t="array" ref="Z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307.31</v>
      </c>
      <c r="AA53" cm="1">
        <f t="array" ref="AA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12.35</v>
      </c>
      <c r="AB53" cm="1">
        <f t="array" ref="AB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9.89</v>
      </c>
      <c r="AC53" cm="1">
        <f t="array" ref="AC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14.16</v>
      </c>
      <c r="AE53" cm="1">
        <f t="array" ref="AE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9206907</v>
      </c>
      <c r="AF53" cm="1">
        <f t="array" ref="AF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633.96</v>
      </c>
      <c r="AG53" cm="1">
        <f t="array" ref="AG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715</v>
      </c>
      <c r="AH53" cm="1">
        <f t="array" ref="AH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8597.1</v>
      </c>
      <c r="AK53" cm="1">
        <f t="array" ref="AK53">_xlfn.IFS(
$C53=2010,
VLOOKUP($B53,[20]分省年度数据!$A$1:$T$32,15,FALSE),
$C53=2011,
VLOOKUP($B53,[20]分省年度数据!$A$1:$T$32,14,FALSE),
$C53=2012,
VLOOKUP($B53,[20]分省年度数据!$A$1:$T$32,13,FALSE),
$C53=2013,
VLOOKUP($B53,[20]分省年度数据!$A$1:$T$32,12,FALSE),
$C53=2014,
VLOOKUP($B53,[20]分省年度数据!$A$1:$T$32,11,FALSE),
$C53=2015,
VLOOKUP($B53,[20]分省年度数据!$A$1:$T$32,10,FALSE),
$C53=2016,
VLOOKUP($B53,[20]分省年度数据!$A$1:$T$32,9,FALSE),
$C53=2017,
VLOOKUP($B53,[20]分省年度数据!$A$1:$T$32,8,FALSE),
$C53=2018,
VLOOKUP($B53,[20]分省年度数据!$A$1:$T$32,7,FALSE)
)</f>
        <v>4878</v>
      </c>
      <c r="AL53" cm="1">
        <f t="array" ref="AL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26001</v>
      </c>
      <c r="AM53" cm="1">
        <f t="array" ref="AM53">_xlfn.IFS(
$C53=2010,
VLOOKUP($B53,[27]分省年度数据!$A$1:$T$32,15,FALSE),
$C53=2011,
VLOOKUP($B53,[27]分省年度数据!$A$1:$T$32,14,FALSE),
$C53=2012,
VLOOKUP($B53,[27]分省年度数据!$A$1:$T$32,13,FALSE),
$C53=2013,
VLOOKUP($B53,[27]分省年度数据!$A$1:$T$32,12,FALSE),
$C53=2014,
VLOOKUP($B53,[27]分省年度数据!$A$1:$T$32,11,FALSE),
$C53=2015,
VLOOKUP($B53,[27]分省年度数据!$A$1:$T$32,10,FALSE),
$C53=2016,
VLOOKUP($B53,[27]分省年度数据!$A$1:$T$32,9,FALSE),
$C53=2017,
VLOOKUP($B53,[27]分省年度数据!$A$1:$T$32,8,FALSE),
$C53=2018,
VLOOKUP($B53,[27]分省年度数据!$A$1:$T$32,7,FALSE)
)</f>
        <v>98.96</v>
      </c>
      <c r="AN53" cm="1">
        <f t="array" ref="AN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96.07</v>
      </c>
      <c r="AO53" cm="1">
        <f t="array" ref="AO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12.91</v>
      </c>
      <c r="AP53" cm="1">
        <f t="array" ref="AP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2.4</v>
      </c>
      <c r="AQ53" cm="1">
        <f t="array" ref="AQ53">_xlfn.IFS(
$C53=2010,
VLOOKUP($B53,[26]分省年度数据!$A$1:$T$32,15,FALSE),
$C53=2011,
VLOOKUP($B53,[26]分省年度数据!$A$1:$T$32,14,FALSE),
$C53=2012,
VLOOKUP($B53,[26]分省年度数据!$A$1:$T$32,13,FALSE),
$C53=2013,
VLOOKUP($B53,[26]分省年度数据!$A$1:$T$32,12,FALSE),
$C53=2014,
VLOOKUP($B53,[26]分省年度数据!$A$1:$T$32,11,FALSE),
$C53=2015,
VLOOKUP($B53,[26]分省年度数据!$A$1:$T$32,10,FALSE),
$C53=2016,
VLOOKUP($B53,[26]分省年度数据!$A$1:$T$32,9,FALSE),
$C53=2017,
VLOOKUP($B53,[26]分省年度数据!$A$1:$T$32,8,FALSE),
$C53=2018,
VLOOKUP($B53,[26]分省年度数据!$A$1:$T$32,7,FALSE)
)</f>
        <v>11.33</v>
      </c>
    </row>
    <row r="54" spans="1:43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s="11">
        <f>IFERROR(VLOOKUP(B54,户籍难度!A:B,2,FALSE),1)</f>
        <v>1</v>
      </c>
      <c r="G54" cm="1">
        <f t="array" ref="G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H54" cm="1">
        <f t="array" ref="H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I54" cm="1">
        <f t="array" ref="I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J54">
        <f>VLOOKUP($D54,[4]Sheet1!$C$1:$J$65536,2,FALSE)</f>
        <v>97.331085205078125</v>
      </c>
      <c r="K54">
        <f>VLOOKUP($D54,[4]Sheet1!$C$1:$J$65536,3,FALSE)</f>
        <v>9.225621223449707</v>
      </c>
      <c r="L54">
        <f>VLOOKUP($D54,[4]Sheet1!$C$1:$J$65536,4,FALSE)</f>
        <v>10167.373046875</v>
      </c>
      <c r="M54">
        <f>VLOOKUP($D54,[4]Sheet1!$C$1:$J$65536,5,FALSE)</f>
        <v>194.62440490722656</v>
      </c>
      <c r="N54">
        <f>VLOOKUP($D54,[4]Sheet1!$C$1:$J$65536,6,FALSE)</f>
        <v>26.902236938476562</v>
      </c>
      <c r="O54">
        <f>VLOOKUP($D54,[4]Sheet1!$C$1:$J$65536,7,FALSE)</f>
        <v>4.9394044876098633</v>
      </c>
      <c r="P54">
        <f>VLOOKUP($D54,[4]Sheet1!$C$1:$J$65536,8,FALSE)</f>
        <v>37.392955780029297</v>
      </c>
      <c r="Q54" cm="1">
        <f t="array" ref="Q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R54">
        <f t="shared" si="1"/>
        <v>0.19737962654075458</v>
      </c>
      <c r="S54" cm="1">
        <f t="array" ref="S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108.85</v>
      </c>
      <c r="T54">
        <f>IFERROR(VLOOKUP(D54,[7]mu_jt_estimates_final!$C:$D,2,FALSE),"")</f>
        <v>-1.2629105</v>
      </c>
      <c r="U54" t="str">
        <f>VLOOKUP(B54,方言分布!A:B,2,FALSE)</f>
        <v>东北官话</v>
      </c>
      <c r="V54" cm="1">
        <f t="array" ref="V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35767</v>
      </c>
      <c r="W54" cm="1">
        <f t="array" ref="W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29.86</v>
      </c>
      <c r="X54" cm="1">
        <f t="array" ref="X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67</v>
      </c>
      <c r="Y54" cm="1">
        <f t="array" ref="Y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10.47</v>
      </c>
      <c r="Z54" cm="1">
        <f t="array" ref="Z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336.63</v>
      </c>
      <c r="AA54" cm="1">
        <f t="array" ref="AA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12.26</v>
      </c>
      <c r="AB54" cm="1">
        <f t="array" ref="AB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9.68</v>
      </c>
      <c r="AC54" cm="1">
        <f t="array" ref="AC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13.88</v>
      </c>
      <c r="AE54" cm="1">
        <f t="array" ref="AE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9651893</v>
      </c>
      <c r="AF54" cm="1">
        <f t="array" ref="AF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648.05999999999995</v>
      </c>
      <c r="AG54" cm="1">
        <f t="array" ref="AG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730</v>
      </c>
      <c r="AH54" cm="1">
        <f t="array" ref="AH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8696.4</v>
      </c>
      <c r="AK54" cm="1">
        <f t="array" ref="AK54">_xlfn.IFS(
$C54=2010,
VLOOKUP($B54,[20]分省年度数据!$A$1:$T$32,15,FALSE),
$C54=2011,
VLOOKUP($B54,[20]分省年度数据!$A$1:$T$32,14,FALSE),
$C54=2012,
VLOOKUP($B54,[20]分省年度数据!$A$1:$T$32,13,FALSE),
$C54=2013,
VLOOKUP($B54,[20]分省年度数据!$A$1:$T$32,12,FALSE),
$C54=2014,
VLOOKUP($B54,[20]分省年度数据!$A$1:$T$32,11,FALSE),
$C54=2015,
VLOOKUP($B54,[20]分省年度数据!$A$1:$T$32,10,FALSE),
$C54=2016,
VLOOKUP($B54,[20]分省年度数据!$A$1:$T$32,9,FALSE),
$C54=2017,
VLOOKUP($B54,[20]分省年度数据!$A$1:$T$32,8,FALSE),
$C54=2018,
VLOOKUP($B54,[20]分省年度数据!$A$1:$T$32,7,FALSE)
)</f>
        <v>4793</v>
      </c>
      <c r="AL54" cm="1">
        <f t="array" ref="AL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26842</v>
      </c>
      <c r="AM54" cm="1">
        <f t="array" ref="AM54">_xlfn.IFS(
$C54=2010,
VLOOKUP($B54,[27]分省年度数据!$A$1:$T$32,15,FALSE),
$C54=2011,
VLOOKUP($B54,[27]分省年度数据!$A$1:$T$32,14,FALSE),
$C54=2012,
VLOOKUP($B54,[27]分省年度数据!$A$1:$T$32,13,FALSE),
$C54=2013,
VLOOKUP($B54,[27]分省年度数据!$A$1:$T$32,12,FALSE),
$C54=2014,
VLOOKUP($B54,[27]分省年度数据!$A$1:$T$32,11,FALSE),
$C54=2015,
VLOOKUP($B54,[27]分省年度数据!$A$1:$T$32,10,FALSE),
$C54=2016,
VLOOKUP($B54,[27]分省年度数据!$A$1:$T$32,9,FALSE),
$C54=2017,
VLOOKUP($B54,[27]分省年度数据!$A$1:$T$32,8,FALSE),
$C54=2018,
VLOOKUP($B54,[27]分省年度数据!$A$1:$T$32,7,FALSE)
)</f>
        <v>98.45</v>
      </c>
      <c r="AN54" cm="1">
        <f t="array" ref="AN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97.14</v>
      </c>
      <c r="AO54" cm="1">
        <f t="array" ref="AO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13.23</v>
      </c>
      <c r="AP54" cm="1">
        <f t="array" ref="AP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1.84</v>
      </c>
      <c r="AQ54" cm="1">
        <f t="array" ref="AQ54">_xlfn.IFS(
$C54=2010,
VLOOKUP($B54,[26]分省年度数据!$A$1:$T$32,15,FALSE),
$C54=2011,
VLOOKUP($B54,[26]分省年度数据!$A$1:$T$32,14,FALSE),
$C54=2012,
VLOOKUP($B54,[26]分省年度数据!$A$1:$T$32,13,FALSE),
$C54=2013,
VLOOKUP($B54,[26]分省年度数据!$A$1:$T$32,12,FALSE),
$C54=2014,
VLOOKUP($B54,[26]分省年度数据!$A$1:$T$32,11,FALSE),
$C54=2015,
VLOOKUP($B54,[26]分省年度数据!$A$1:$T$32,10,FALSE),
$C54=2016,
VLOOKUP($B54,[26]分省年度数据!$A$1:$T$32,9,FALSE),
$C54=2017,
VLOOKUP($B54,[26]分省年度数据!$A$1:$T$32,8,FALSE),
$C54=2018,
VLOOKUP($B54,[26]分省年度数据!$A$1:$T$32,7,FALSE)
)</f>
        <v>12.07</v>
      </c>
    </row>
    <row r="55" spans="1:43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s="11">
        <f>IFERROR(VLOOKUP(B55,户籍难度!A:B,2,FALSE),1)</f>
        <v>1</v>
      </c>
      <c r="G55" cm="1">
        <f t="array" ref="G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H55" cm="1">
        <f t="array" ref="H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I55" cm="1">
        <f t="array" ref="I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J55">
        <f>VLOOKUP($D55,[4]Sheet1!$C$1:$J$65536,2,FALSE)</f>
        <v>94.3045654296875</v>
      </c>
      <c r="K55">
        <f>VLOOKUP($D55,[4]Sheet1!$C$1:$J$65536,3,FALSE)</f>
        <v>11.513113975524902</v>
      </c>
      <c r="L55">
        <f>VLOOKUP($D55,[4]Sheet1!$C$1:$J$65536,4,FALSE)</f>
        <v>10169.1484375</v>
      </c>
      <c r="M55">
        <f>VLOOKUP($D55,[4]Sheet1!$C$1:$J$65536,5,FALSE)</f>
        <v>188.7138671875</v>
      </c>
      <c r="N55">
        <f>VLOOKUP($D55,[4]Sheet1!$C$1:$J$65536,6,FALSE)</f>
        <v>26.92701530456543</v>
      </c>
      <c r="O55">
        <f>VLOOKUP($D55,[4]Sheet1!$C$1:$J$65536,7,FALSE)</f>
        <v>5.5419540405273438</v>
      </c>
      <c r="P55">
        <f>VLOOKUP($D55,[4]Sheet1!$C$1:$J$65536,8,FALSE)</f>
        <v>31.993892669677734</v>
      </c>
      <c r="Q55" cm="1">
        <f t="array" ref="Q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R55">
        <f t="shared" si="1"/>
        <v>0.17625288390161634</v>
      </c>
      <c r="S55" cm="1">
        <f t="array" ref="S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111.96</v>
      </c>
      <c r="T55">
        <f>IFERROR(VLOOKUP(D55,[7]mu_jt_estimates_final!$C:$D,2,FALSE),"")</f>
        <v>-1.2143756999999999</v>
      </c>
      <c r="U55" t="str">
        <f>VLOOKUP(B55,方言分布!A:B,2,FALSE)</f>
        <v>东北官话</v>
      </c>
      <c r="V55" cm="1">
        <f t="array" ref="V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36029</v>
      </c>
      <c r="W55" cm="1">
        <f t="array" ref="W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31.44</v>
      </c>
      <c r="X55" cm="1">
        <f t="array" ref="X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70</v>
      </c>
      <c r="Y55" cm="1">
        <f t="array" ref="Y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10.3</v>
      </c>
      <c r="Z55" cm="1">
        <f t="array" ref="Z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350.62</v>
      </c>
      <c r="AA55" cm="1">
        <f t="array" ref="AA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11.75</v>
      </c>
      <c r="AB55" cm="1">
        <f t="array" ref="AB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9.9600000000000009</v>
      </c>
      <c r="AC55" cm="1">
        <f t="array" ref="AC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14.27</v>
      </c>
      <c r="AE55" cm="1">
        <f t="array" ref="AE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9759379</v>
      </c>
      <c r="AF55" cm="1">
        <f t="array" ref="AF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653.88</v>
      </c>
      <c r="AG55" cm="1">
        <f t="array" ref="AG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952</v>
      </c>
      <c r="AH55" cm="1">
        <f t="array" ref="AH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9112.7999999999993</v>
      </c>
      <c r="AK55" cm="1">
        <f t="array" ref="AK55">_xlfn.IFS(
$C55=2010,
VLOOKUP($B55,[20]分省年度数据!$A$1:$T$32,15,FALSE),
$C55=2011,
VLOOKUP($B55,[20]分省年度数据!$A$1:$T$32,14,FALSE),
$C55=2012,
VLOOKUP($B55,[20]分省年度数据!$A$1:$T$32,13,FALSE),
$C55=2013,
VLOOKUP($B55,[20]分省年度数据!$A$1:$T$32,12,FALSE),
$C55=2014,
VLOOKUP($B55,[20]分省年度数据!$A$1:$T$32,11,FALSE),
$C55=2015,
VLOOKUP($B55,[20]分省年度数据!$A$1:$T$32,10,FALSE),
$C55=2016,
VLOOKUP($B55,[20]分省年度数据!$A$1:$T$32,9,FALSE),
$C55=2017,
VLOOKUP($B55,[20]分省年度数据!$A$1:$T$32,8,FALSE),
$C55=2018,
VLOOKUP($B55,[20]分省年度数据!$A$1:$T$32,7,FALSE)
)</f>
        <v>4554</v>
      </c>
      <c r="AL55" cm="1">
        <f t="array" ref="AL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28122</v>
      </c>
      <c r="AM55" cm="1">
        <f t="array" ref="AM55">_xlfn.IFS(
$C55=2010,
VLOOKUP($B55,[27]分省年度数据!$A$1:$T$32,15,FALSE),
$C55=2011,
VLOOKUP($B55,[27]分省年度数据!$A$1:$T$32,14,FALSE),
$C55=2012,
VLOOKUP($B55,[27]分省年度数据!$A$1:$T$32,13,FALSE),
$C55=2013,
VLOOKUP($B55,[27]分省年度数据!$A$1:$T$32,12,FALSE),
$C55=2014,
VLOOKUP($B55,[27]分省年度数据!$A$1:$T$32,11,FALSE),
$C55=2015,
VLOOKUP($B55,[27]分省年度数据!$A$1:$T$32,10,FALSE),
$C55=2016,
VLOOKUP($B55,[27]分省年度数据!$A$1:$T$32,9,FALSE),
$C55=2017,
VLOOKUP($B55,[27]分省年度数据!$A$1:$T$32,8,FALSE),
$C55=2018,
VLOOKUP($B55,[27]分省年度数据!$A$1:$T$32,7,FALSE)
)</f>
        <v>99.16</v>
      </c>
      <c r="AN55" cm="1">
        <f t="array" ref="AN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97.52</v>
      </c>
      <c r="AO55" cm="1">
        <f t="array" ref="AO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11.72</v>
      </c>
      <c r="AP55" cm="1">
        <f t="array" ref="AP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1.8</v>
      </c>
      <c r="AQ55" cm="1">
        <f t="array" ref="AQ55">_xlfn.IFS(
$C55=2010,
VLOOKUP($B55,[26]分省年度数据!$A$1:$T$32,15,FALSE),
$C55=2011,
VLOOKUP($B55,[26]分省年度数据!$A$1:$T$32,14,FALSE),
$C55=2012,
VLOOKUP($B55,[26]分省年度数据!$A$1:$T$32,13,FALSE),
$C55=2013,
VLOOKUP($B55,[26]分省年度数据!$A$1:$T$32,12,FALSE),
$C55=2014,
VLOOKUP($B55,[26]分省年度数据!$A$1:$T$32,11,FALSE),
$C55=2015,
VLOOKUP($B55,[26]分省年度数据!$A$1:$T$32,10,FALSE),
$C55=2016,
VLOOKUP($B55,[26]分省年度数据!$A$1:$T$32,9,FALSE),
$C55=2017,
VLOOKUP($B55,[26]分省年度数据!$A$1:$T$32,8,FALSE),
$C55=2018,
VLOOKUP($B55,[26]分省年度数据!$A$1:$T$32,7,FALSE)
)</f>
        <v>12.04</v>
      </c>
    </row>
    <row r="56" spans="1:43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s="11">
        <f>IFERROR(VLOOKUP(B56,户籍难度!A:B,2,FALSE),1)</f>
        <v>1</v>
      </c>
      <c r="G56" cm="1">
        <f t="array" ref="G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H56" cm="1">
        <f t="array" ref="H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I56" cm="1">
        <f t="array" ref="I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J56">
        <f>VLOOKUP($D56,[4]Sheet1!$C$1:$J$65536,2,FALSE)</f>
        <v>51.845016479492188</v>
      </c>
      <c r="K56">
        <f>VLOOKUP($D56,[4]Sheet1!$C$1:$J$65536,3,FALSE)</f>
        <v>-15.1912841796875</v>
      </c>
      <c r="L56">
        <f>VLOOKUP($D56,[4]Sheet1!$C$1:$J$65536,4,FALSE)</f>
        <v>10162.376953125</v>
      </c>
      <c r="M56">
        <f>VLOOKUP($D56,[4]Sheet1!$C$1:$J$65536,5,FALSE)</f>
        <v>172.57785034179688</v>
      </c>
      <c r="N56">
        <f>VLOOKUP($D56,[4]Sheet1!$C$1:$J$65536,6,FALSE)</f>
        <v>22.776620864868164</v>
      </c>
      <c r="O56">
        <f>VLOOKUP($D56,[4]Sheet1!$C$1:$J$65536,7,FALSE)</f>
        <v>3.9788169860839844</v>
      </c>
      <c r="P56">
        <f>VLOOKUP($D56,[4]Sheet1!$C$1:$J$65536,8,FALSE)</f>
        <v>23.509128570556641</v>
      </c>
      <c r="Q56" cm="1">
        <f t="array" ref="Q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R56">
        <f t="shared" si="1"/>
        <v>0.32716243748842377</v>
      </c>
      <c r="S56" cm="1">
        <f t="array" ref="S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65.89</v>
      </c>
      <c r="T56">
        <f>IFERROR(VLOOKUP(D56,[7]mu_jt_estimates_final!$C:$D,2,FALSE),"")</f>
        <v>-0.47540325</v>
      </c>
      <c r="U56" t="str">
        <f>VLOOKUP(B56,方言分布!A:B,2,FALSE)</f>
        <v>东北官话</v>
      </c>
      <c r="V56" cm="1">
        <f t="array" ref="V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19385</v>
      </c>
      <c r="W56" cm="1">
        <f t="array" ref="W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11.51</v>
      </c>
      <c r="X56" cm="1">
        <f t="array" ref="X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51</v>
      </c>
      <c r="Y56" cm="1">
        <f t="array" ref="Y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10.52</v>
      </c>
      <c r="Z56" cm="1">
        <f t="array" ref="Z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110.91</v>
      </c>
      <c r="AA56" cm="1">
        <f t="array" ref="AA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17.05</v>
      </c>
      <c r="AB56" cm="1">
        <f t="array" ref="AB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12.19</v>
      </c>
      <c r="AC56" cm="1">
        <f t="array" ref="AC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11.6</v>
      </c>
      <c r="AE56" cm="1">
        <f t="array" ref="AE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3445611</v>
      </c>
      <c r="AF56" cm="1">
        <f t="array" ref="AF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250.2</v>
      </c>
      <c r="AG56" cm="1">
        <f t="array" ref="AG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14</v>
      </c>
      <c r="AH56" cm="1">
        <f t="array" ref="AH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3504.9</v>
      </c>
      <c r="AK56" cm="1">
        <f t="array" ref="AK56">_xlfn.IFS(
$C56=2010,
VLOOKUP($B56,[20]分省年度数据!$A$1:$T$32,15,FALSE),
$C56=2011,
VLOOKUP($B56,[20]分省年度数据!$A$1:$T$32,14,FALSE),
$C56=2012,
VLOOKUP($B56,[20]分省年度数据!$A$1:$T$32,13,FALSE),
$C56=2013,
VLOOKUP($B56,[20]分省年度数据!$A$1:$T$32,12,FALSE),
$C56=2014,
VLOOKUP($B56,[20]分省年度数据!$A$1:$T$32,11,FALSE),
$C56=2015,
VLOOKUP($B56,[20]分省年度数据!$A$1:$T$32,10,FALSE),
$C56=2016,
VLOOKUP($B56,[20]分省年度数据!$A$1:$T$32,9,FALSE),
$C56=2017,
VLOOKUP($B56,[20]分省年度数据!$A$1:$T$32,8,FALSE),
$C56=2018,
VLOOKUP($B56,[20]分省年度数据!$A$1:$T$32,7,FALSE)
)</f>
        <v>4438</v>
      </c>
      <c r="AL56" cm="1">
        <f t="array" ref="AL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10136</v>
      </c>
      <c r="AM56" cm="1">
        <f t="array" ref="AM56">_xlfn.IFS(
$C56=2010,
VLOOKUP($B56,[27]分省年度数据!$A$1:$T$32,15,FALSE),
$C56=2011,
VLOOKUP($B56,[27]分省年度数据!$A$1:$T$32,14,FALSE),
$C56=2012,
VLOOKUP($B56,[27]分省年度数据!$A$1:$T$32,13,FALSE),
$C56=2013,
VLOOKUP($B56,[27]分省年度数据!$A$1:$T$32,12,FALSE),
$C56=2014,
VLOOKUP($B56,[27]分省年度数据!$A$1:$T$32,11,FALSE),
$C56=2015,
VLOOKUP($B56,[27]分省年度数据!$A$1:$T$32,10,FALSE),
$C56=2016,
VLOOKUP($B56,[27]分省年度数据!$A$1:$T$32,9,FALSE),
$C56=2017,
VLOOKUP($B56,[27]分省年度数据!$A$1:$T$32,8,FALSE),
$C56=2018,
VLOOKUP($B56,[27]分省年度数据!$A$1:$T$32,7,FALSE)
)</f>
        <v>89.6</v>
      </c>
      <c r="AN56" cm="1">
        <f t="array" ref="AN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85.64</v>
      </c>
      <c r="AO56" cm="1">
        <f t="array" ref="AO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9.75</v>
      </c>
      <c r="AP56" cm="1">
        <f t="array" ref="AP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4.53</v>
      </c>
      <c r="AQ56" cm="1">
        <f t="array" ref="AQ56">_xlfn.IFS(
$C56=2010,
VLOOKUP($B56,[26]分省年度数据!$A$1:$T$32,15,FALSE),
$C56=2011,
VLOOKUP($B56,[26]分省年度数据!$A$1:$T$32,14,FALSE),
$C56=2012,
VLOOKUP($B56,[26]分省年度数据!$A$1:$T$32,13,FALSE),
$C56=2013,
VLOOKUP($B56,[26]分省年度数据!$A$1:$T$32,12,FALSE),
$C56=2014,
VLOOKUP($B56,[26]分省年度数据!$A$1:$T$32,11,FALSE),
$C56=2015,
VLOOKUP($B56,[26]分省年度数据!$A$1:$T$32,10,FALSE),
$C56=2016,
VLOOKUP($B56,[26]分省年度数据!$A$1:$T$32,9,FALSE),
$C56=2017,
VLOOKUP($B56,[26]分省年度数据!$A$1:$T$32,8,FALSE),
$C56=2018,
VLOOKUP($B56,[26]分省年度数据!$A$1:$T$32,7,FALSE)
)</f>
        <v>10.27</v>
      </c>
    </row>
    <row r="57" spans="1:43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s="11">
        <f>IFERROR(VLOOKUP(B57,户籍难度!A:B,2,FALSE),1)</f>
        <v>1</v>
      </c>
      <c r="G57" cm="1">
        <f t="array" ref="G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H57" cm="1">
        <f t="array" ref="H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I57" cm="1">
        <f t="array" ref="I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J57">
        <f>VLOOKUP($D57,[4]Sheet1!$C$1:$J$65536,2,FALSE)</f>
        <v>54.754318237304688</v>
      </c>
      <c r="K57">
        <f>VLOOKUP($D57,[4]Sheet1!$C$1:$J$65536,3,FALSE)</f>
        <v>-19.581130981445312</v>
      </c>
      <c r="L57">
        <f>VLOOKUP($D57,[4]Sheet1!$C$1:$J$65536,4,FALSE)</f>
        <v>10170.0517578125</v>
      </c>
      <c r="M57">
        <f>VLOOKUP($D57,[4]Sheet1!$C$1:$J$65536,5,FALSE)</f>
        <v>181.271728515625</v>
      </c>
      <c r="N57">
        <f>VLOOKUP($D57,[4]Sheet1!$C$1:$J$65536,6,FALSE)</f>
        <v>22.616962432861328</v>
      </c>
      <c r="O57">
        <f>VLOOKUP($D57,[4]Sheet1!$C$1:$J$65536,7,FALSE)</f>
        <v>3.3824915885925293</v>
      </c>
      <c r="P57">
        <f>VLOOKUP($D57,[4]Sheet1!$C$1:$J$65536,8,FALSE)</f>
        <v>20.189132690429688</v>
      </c>
      <c r="Q57" cm="1">
        <f t="array" ref="Q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R57">
        <f t="shared" si="1"/>
        <v>0.25751594564614533</v>
      </c>
      <c r="S57" cm="1">
        <f t="array" ref="S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72.959999999999994</v>
      </c>
      <c r="T57">
        <f>IFERROR(VLOOKUP(D57,[7]mu_jt_estimates_final!$C:$D,2,FALSE),"")</f>
        <v>-0.33692211</v>
      </c>
      <c r="U57" t="str">
        <f>VLOOKUP(B57,方言分布!A:B,2,FALSE)</f>
        <v>东北官话</v>
      </c>
      <c r="V57" cm="1">
        <f t="array" ref="V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19785</v>
      </c>
      <c r="W57" cm="1">
        <f t="array" ref="W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12.12</v>
      </c>
      <c r="X57" cm="1">
        <f t="array" ref="X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51</v>
      </c>
      <c r="Y57" cm="1">
        <f t="array" ref="Y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10.220000000000001</v>
      </c>
      <c r="Z57" cm="1">
        <f t="array" ref="Z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143.87</v>
      </c>
      <c r="AA57" cm="1">
        <f t="array" ref="AA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17.38</v>
      </c>
      <c r="AB57" cm="1">
        <f t="array" ref="AB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11.2</v>
      </c>
      <c r="AC57" cm="1">
        <f t="array" ref="AC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11.81</v>
      </c>
      <c r="AE57" cm="1">
        <f t="array" ref="AE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4293877</v>
      </c>
      <c r="AF57" cm="1">
        <f t="array" ref="AF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319.82</v>
      </c>
      <c r="AG57" cm="1">
        <f t="array" ref="AG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14</v>
      </c>
      <c r="AH57" cm="1">
        <f t="array" ref="AH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4119.8</v>
      </c>
      <c r="AK57" cm="1">
        <f t="array" ref="AK57">_xlfn.IFS(
$C57=2010,
VLOOKUP($B57,[20]分省年度数据!$A$1:$T$32,15,FALSE),
$C57=2011,
VLOOKUP($B57,[20]分省年度数据!$A$1:$T$32,14,FALSE),
$C57=2012,
VLOOKUP($B57,[20]分省年度数据!$A$1:$T$32,13,FALSE),
$C57=2013,
VLOOKUP($B57,[20]分省年度数据!$A$1:$T$32,12,FALSE),
$C57=2014,
VLOOKUP($B57,[20]分省年度数据!$A$1:$T$32,11,FALSE),
$C57=2015,
VLOOKUP($B57,[20]分省年度数据!$A$1:$T$32,10,FALSE),
$C57=2016,
VLOOKUP($B57,[20]分省年度数据!$A$1:$T$32,9,FALSE),
$C57=2017,
VLOOKUP($B57,[20]分省年度数据!$A$1:$T$32,8,FALSE),
$C57=2018,
VLOOKUP($B57,[20]分省年度数据!$A$1:$T$32,7,FALSE)
)</f>
        <v>3639</v>
      </c>
      <c r="AL57" cm="1">
        <f t="array" ref="AL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10327</v>
      </c>
      <c r="AM57" cm="1">
        <f t="array" ref="AM57">_xlfn.IFS(
$C57=2010,
VLOOKUP($B57,[27]分省年度数据!$A$1:$T$32,15,FALSE),
$C57=2011,
VLOOKUP($B57,[27]分省年度数据!$A$1:$T$32,14,FALSE),
$C57=2012,
VLOOKUP($B57,[27]分省年度数据!$A$1:$T$32,13,FALSE),
$C57=2013,
VLOOKUP($B57,[27]分省年度数据!$A$1:$T$32,12,FALSE),
$C57=2014,
VLOOKUP($B57,[27]分省年度数据!$A$1:$T$32,11,FALSE),
$C57=2015,
VLOOKUP($B57,[27]分省年度数据!$A$1:$T$32,10,FALSE),
$C57=2016,
VLOOKUP($B57,[27]分省年度数据!$A$1:$T$32,9,FALSE),
$C57=2017,
VLOOKUP($B57,[27]分省年度数据!$A$1:$T$32,8,FALSE),
$C57=2018,
VLOOKUP($B57,[27]分省年度数据!$A$1:$T$32,7,FALSE)
)</f>
        <v>92.71</v>
      </c>
      <c r="AN57" cm="1">
        <f t="array" ref="AN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88.28</v>
      </c>
      <c r="AO57" cm="1">
        <f t="array" ref="AO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9.31</v>
      </c>
      <c r="AP57" cm="1">
        <f t="array" ref="AP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3.91</v>
      </c>
      <c r="AQ57" cm="1">
        <f t="array" ref="AQ57">_xlfn.IFS(
$C57=2010,
VLOOKUP($B57,[26]分省年度数据!$A$1:$T$32,15,FALSE),
$C57=2011,
VLOOKUP($B57,[26]分省年度数据!$A$1:$T$32,14,FALSE),
$C57=2012,
VLOOKUP($B57,[26]分省年度数据!$A$1:$T$32,13,FALSE),
$C57=2013,
VLOOKUP($B57,[26]分省年度数据!$A$1:$T$32,12,FALSE),
$C57=2014,
VLOOKUP($B57,[26]分省年度数据!$A$1:$T$32,11,FALSE),
$C57=2015,
VLOOKUP($B57,[26]分省年度数据!$A$1:$T$32,10,FALSE),
$C57=2016,
VLOOKUP($B57,[26]分省年度数据!$A$1:$T$32,9,FALSE),
$C57=2017,
VLOOKUP($B57,[26]分省年度数据!$A$1:$T$32,8,FALSE),
$C57=2018,
VLOOKUP($B57,[26]分省年度数据!$A$1:$T$32,7,FALSE)
)</f>
        <v>10.53</v>
      </c>
    </row>
    <row r="58" spans="1:43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s="11">
        <f>IFERROR(VLOOKUP(B58,户籍难度!A:B,2,FALSE),1)</f>
        <v>1</v>
      </c>
      <c r="G58" cm="1">
        <f t="array" ref="G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H58" cm="1">
        <f t="array" ref="H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I58" cm="1">
        <f t="array" ref="I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J58">
        <f>VLOOKUP($D58,[4]Sheet1!$C$1:$J$65536,2,FALSE)</f>
        <v>49.128627777099609</v>
      </c>
      <c r="K58">
        <f>VLOOKUP($D58,[4]Sheet1!$C$1:$J$65536,3,FALSE)</f>
        <v>-18.937566757202148</v>
      </c>
      <c r="L58">
        <f>VLOOKUP($D58,[4]Sheet1!$C$1:$J$65536,4,FALSE)</f>
        <v>10162.00390625</v>
      </c>
      <c r="M58">
        <f>VLOOKUP($D58,[4]Sheet1!$C$1:$J$65536,5,FALSE)</f>
        <v>176.61076354980469</v>
      </c>
      <c r="N58">
        <f>VLOOKUP($D58,[4]Sheet1!$C$1:$J$65536,6,FALSE)</f>
        <v>22.364994049072266</v>
      </c>
      <c r="O58">
        <f>VLOOKUP($D58,[4]Sheet1!$C$1:$J$65536,7,FALSE)</f>
        <v>3.7220923900604248</v>
      </c>
      <c r="P58">
        <f>VLOOKUP($D58,[4]Sheet1!$C$1:$J$65536,8,FALSE)</f>
        <v>24.053712844848633</v>
      </c>
      <c r="Q58" cm="1">
        <f t="array" ref="Q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R58">
        <f t="shared" si="1"/>
        <v>0.2517300277874262</v>
      </c>
      <c r="S58" cm="1">
        <f t="array" ref="S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82.1</v>
      </c>
      <c r="T58">
        <f>IFERROR(VLOOKUP(D58,[7]mu_jt_estimates_final!$C:$D,2,FALSE),"")</f>
        <v>-0.75912857</v>
      </c>
      <c r="U58" t="str">
        <f>VLOOKUP(B58,方言分布!A:B,2,FALSE)</f>
        <v>东北官话</v>
      </c>
      <c r="V58" cm="1">
        <f t="array" ref="V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19734</v>
      </c>
      <c r="W58" cm="1">
        <f t="array" ref="W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12.78</v>
      </c>
      <c r="X58" cm="1">
        <f t="array" ref="X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52</v>
      </c>
      <c r="Y58" cm="1">
        <f t="array" ref="Y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10.1</v>
      </c>
      <c r="Z58" cm="1">
        <f t="array" ref="Z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160.36000000000001</v>
      </c>
      <c r="AA58" cm="1">
        <f t="array" ref="AA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17.13</v>
      </c>
      <c r="AB58" cm="1">
        <f t="array" ref="AB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>10.41</v>
      </c>
      <c r="AC58" cm="1">
        <f t="array" ref="AC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11.94</v>
      </c>
      <c r="AE58" t="str" cm="1">
        <f t="array" ref="AE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/>
      </c>
      <c r="AF58" cm="1">
        <f t="array" ref="AF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451.05</v>
      </c>
      <c r="AG58" cm="1">
        <f t="array" ref="AG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19</v>
      </c>
      <c r="AH58" cm="1">
        <f t="array" ref="AH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4772.8999999999996</v>
      </c>
      <c r="AK58" cm="1">
        <f t="array" ref="AK58">_xlfn.IFS(
$C58=2010,
VLOOKUP($B58,[20]分省年度数据!$A$1:$T$32,15,FALSE),
$C58=2011,
VLOOKUP($B58,[20]分省年度数据!$A$1:$T$32,14,FALSE),
$C58=2012,
VLOOKUP($B58,[20]分省年度数据!$A$1:$T$32,13,FALSE),
$C58=2013,
VLOOKUP($B58,[20]分省年度数据!$A$1:$T$32,12,FALSE),
$C58=2014,
VLOOKUP($B58,[20]分省年度数据!$A$1:$T$32,11,FALSE),
$C58=2015,
VLOOKUP($B58,[20]分省年度数据!$A$1:$T$32,10,FALSE),
$C58=2016,
VLOOKUP($B58,[20]分省年度数据!$A$1:$T$32,9,FALSE),
$C58=2017,
VLOOKUP($B58,[20]分省年度数据!$A$1:$T$32,8,FALSE),
$C58=2018,
VLOOKUP($B58,[20]分省年度数据!$A$1:$T$32,7,FALSE)
)</f>
        <v>2820</v>
      </c>
      <c r="AL58" cm="1">
        <f t="array" ref="AL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11200</v>
      </c>
      <c r="AM58" cm="1">
        <f t="array" ref="AM58">_xlfn.IFS(
$C58=2010,
VLOOKUP($B58,[27]分省年度数据!$A$1:$T$32,15,FALSE),
$C58=2011,
VLOOKUP($B58,[27]分省年度数据!$A$1:$T$32,14,FALSE),
$C58=2012,
VLOOKUP($B58,[27]分省年度数据!$A$1:$T$32,13,FALSE),
$C58=2013,
VLOOKUP($B58,[27]分省年度数据!$A$1:$T$32,12,FALSE),
$C58=2014,
VLOOKUP($B58,[27]分省年度数据!$A$1:$T$32,11,FALSE),
$C58=2015,
VLOOKUP($B58,[27]分省年度数据!$A$1:$T$32,10,FALSE),
$C58=2016,
VLOOKUP($B58,[27]分省年度数据!$A$1:$T$32,9,FALSE),
$C58=2017,
VLOOKUP($B58,[27]分省年度数据!$A$1:$T$32,8,FALSE),
$C58=2018,
VLOOKUP($B58,[27]分省年度数据!$A$1:$T$32,7,FALSE)
)</f>
        <v>92.38</v>
      </c>
      <c r="AN58" cm="1">
        <f t="array" ref="AN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89.46</v>
      </c>
      <c r="AO58" cm="1">
        <f t="array" ref="AO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9.75</v>
      </c>
      <c r="AP58" cm="1">
        <f t="array" ref="AP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3.67</v>
      </c>
      <c r="AQ58" cm="1">
        <f t="array" ref="AQ58">_xlfn.IFS(
$C58=2010,
VLOOKUP($B58,[26]分省年度数据!$A$1:$T$32,15,FALSE),
$C58=2011,
VLOOKUP($B58,[26]分省年度数据!$A$1:$T$32,14,FALSE),
$C58=2012,
VLOOKUP($B58,[26]分省年度数据!$A$1:$T$32,13,FALSE),
$C58=2013,
VLOOKUP($B58,[26]分省年度数据!$A$1:$T$32,12,FALSE),
$C58=2014,
VLOOKUP($B58,[26]分省年度数据!$A$1:$T$32,11,FALSE),
$C58=2015,
VLOOKUP($B58,[26]分省年度数据!$A$1:$T$32,10,FALSE),
$C58=2016,
VLOOKUP($B58,[26]分省年度数据!$A$1:$T$32,9,FALSE),
$C58=2017,
VLOOKUP($B58,[26]分省年度数据!$A$1:$T$32,8,FALSE),
$C58=2018,
VLOOKUP($B58,[26]分省年度数据!$A$1:$T$32,7,FALSE)
)</f>
        <v>10.96</v>
      </c>
    </row>
    <row r="59" spans="1:43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s="11">
        <f>IFERROR(VLOOKUP(B59,户籍难度!A:B,2,FALSE),1)</f>
        <v>1</v>
      </c>
      <c r="G59" cm="1">
        <f t="array" ref="G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H59" cm="1">
        <f t="array" ref="H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I59" cm="1">
        <f t="array" ref="I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J59">
        <f>VLOOKUP($D59,[4]Sheet1!$C$1:$J$65536,2,FALSE)</f>
        <v>54.099857330322266</v>
      </c>
      <c r="K59">
        <f>VLOOKUP($D59,[4]Sheet1!$C$1:$J$65536,3,FALSE)</f>
        <v>-11.176834106445312</v>
      </c>
      <c r="L59">
        <f>VLOOKUP($D59,[4]Sheet1!$C$1:$J$65536,4,FALSE)</f>
        <v>10154.3759765625</v>
      </c>
      <c r="M59">
        <f>VLOOKUP($D59,[4]Sheet1!$C$1:$J$65536,5,FALSE)</f>
        <v>184.88275146484375</v>
      </c>
      <c r="N59">
        <f>VLOOKUP($D59,[4]Sheet1!$C$1:$J$65536,6,FALSE)</f>
        <v>24.347114562988281</v>
      </c>
      <c r="O59">
        <f>VLOOKUP($D59,[4]Sheet1!$C$1:$J$65536,7,FALSE)</f>
        <v>4.1964926719665527</v>
      </c>
      <c r="P59">
        <f>VLOOKUP($D59,[4]Sheet1!$C$1:$J$65536,8,FALSE)</f>
        <v>22.034778594970703</v>
      </c>
      <c r="Q59" cm="1">
        <f t="array" ref="Q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R59">
        <f t="shared" si="1"/>
        <v>0.25803037879734969</v>
      </c>
      <c r="S59" cm="1">
        <f t="array" ref="S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86.22</v>
      </c>
      <c r="T59">
        <f>IFERROR(VLOOKUP(D59,[7]mu_jt_estimates_final!$C:$D,2,FALSE),"")</f>
        <v>-0.44348674999999999</v>
      </c>
      <c r="U59" t="str">
        <f>VLOOKUP(B59,方言分布!A:B,2,FALSE)</f>
        <v>东北官话</v>
      </c>
      <c r="V59" cm="1">
        <f t="array" ref="V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19913</v>
      </c>
      <c r="W59" cm="1">
        <f t="array" ref="W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13.32</v>
      </c>
      <c r="X59" cm="1">
        <f t="array" ref="X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54</v>
      </c>
      <c r="Y59" cm="1">
        <f t="array" ref="Y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10.09</v>
      </c>
      <c r="Z59" cm="1">
        <f t="array" ref="Z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181.51</v>
      </c>
      <c r="AA59" cm="1">
        <f t="array" ref="AA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16.47</v>
      </c>
      <c r="AB59" cm="1">
        <f t="array" ref="AB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9.65</v>
      </c>
      <c r="AC59" cm="1">
        <f t="array" ref="AC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11.83</v>
      </c>
      <c r="AE59" cm="1">
        <f t="array" ref="AE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5480347</v>
      </c>
      <c r="AF59" cm="1">
        <f t="array" ref="AF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422.09</v>
      </c>
      <c r="AG59" cm="1">
        <f t="array" ref="AG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23</v>
      </c>
      <c r="AH59" cm="1">
        <f t="array" ref="AH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5426.4</v>
      </c>
      <c r="AK59" cm="1">
        <f t="array" ref="AK59">_xlfn.IFS(
$C59=2010,
VLOOKUP($B59,[20]分省年度数据!$A$1:$T$32,15,FALSE),
$C59=2011,
VLOOKUP($B59,[20]分省年度数据!$A$1:$T$32,14,FALSE),
$C59=2012,
VLOOKUP($B59,[20]分省年度数据!$A$1:$T$32,13,FALSE),
$C59=2013,
VLOOKUP($B59,[20]分省年度数据!$A$1:$T$32,12,FALSE),
$C59=2014,
VLOOKUP($B59,[20]分省年度数据!$A$1:$T$32,11,FALSE),
$C59=2015,
VLOOKUP($B59,[20]分省年度数据!$A$1:$T$32,10,FALSE),
$C59=2016,
VLOOKUP($B59,[20]分省年度数据!$A$1:$T$32,9,FALSE),
$C59=2017,
VLOOKUP($B59,[20]分省年度数据!$A$1:$T$32,8,FALSE),
$C59=2018,
VLOOKUP($B59,[20]分省年度数据!$A$1:$T$32,7,FALSE)
)</f>
        <v>2458</v>
      </c>
      <c r="AL59" cm="1">
        <f t="array" ref="AL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12855</v>
      </c>
      <c r="AM59" cm="1">
        <f t="array" ref="AM59">_xlfn.IFS(
$C59=2010,
VLOOKUP($B59,[27]分省年度数据!$A$1:$T$32,15,FALSE),
$C59=2011,
VLOOKUP($B59,[27]分省年度数据!$A$1:$T$32,14,FALSE),
$C59=2012,
VLOOKUP($B59,[27]分省年度数据!$A$1:$T$32,13,FALSE),
$C59=2013,
VLOOKUP($B59,[27]分省年度数据!$A$1:$T$32,12,FALSE),
$C59=2014,
VLOOKUP($B59,[27]分省年度数据!$A$1:$T$32,11,FALSE),
$C59=2015,
VLOOKUP($B59,[27]分省年度数据!$A$1:$T$32,10,FALSE),
$C59=2016,
VLOOKUP($B59,[27]分省年度数据!$A$1:$T$32,9,FALSE),
$C59=2017,
VLOOKUP($B59,[27]分省年度数据!$A$1:$T$32,8,FALSE),
$C59=2018,
VLOOKUP($B59,[27]分省年度数据!$A$1:$T$32,7,FALSE)
)</f>
        <v>93.84</v>
      </c>
      <c r="AN59" cm="1">
        <f t="array" ref="AN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91.43</v>
      </c>
      <c r="AO59" cm="1">
        <f t="array" ref="AO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10.210000000000001</v>
      </c>
      <c r="AP59" cm="1">
        <f t="array" ref="AP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3.51</v>
      </c>
      <c r="AQ59" cm="1">
        <f t="array" ref="AQ59">_xlfn.IFS(
$C59=2010,
VLOOKUP($B59,[26]分省年度数据!$A$1:$T$32,15,FALSE),
$C59=2011,
VLOOKUP($B59,[26]分省年度数据!$A$1:$T$32,14,FALSE),
$C59=2012,
VLOOKUP($B59,[26]分省年度数据!$A$1:$T$32,13,FALSE),
$C59=2013,
VLOOKUP($B59,[26]分省年度数据!$A$1:$T$32,12,FALSE),
$C59=2014,
VLOOKUP($B59,[26]分省年度数据!$A$1:$T$32,11,FALSE),
$C59=2015,
VLOOKUP($B59,[26]分省年度数据!$A$1:$T$32,10,FALSE),
$C59=2016,
VLOOKUP($B59,[26]分省年度数据!$A$1:$T$32,9,FALSE),
$C59=2017,
VLOOKUP($B59,[26]分省年度数据!$A$1:$T$32,8,FALSE),
$C59=2018,
VLOOKUP($B59,[26]分省年度数据!$A$1:$T$32,7,FALSE)
)</f>
        <v>11.78</v>
      </c>
    </row>
    <row r="60" spans="1:43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s="11">
        <f>IFERROR(VLOOKUP(B60,户籍难度!A:B,2,FALSE),1)</f>
        <v>1</v>
      </c>
      <c r="G60" cm="1">
        <f t="array" ref="G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H60" cm="1">
        <f t="array" ref="H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I60" cm="1">
        <f t="array" ref="I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J60">
        <f>VLOOKUP($D60,[4]Sheet1!$C$1:$J$65536,2,FALSE)</f>
        <v>64.881881713867188</v>
      </c>
      <c r="K60">
        <f>VLOOKUP($D60,[4]Sheet1!$C$1:$J$65536,3,FALSE)</f>
        <v>-14.756551742553711</v>
      </c>
      <c r="L60">
        <f>VLOOKUP($D60,[4]Sheet1!$C$1:$J$65536,4,FALSE)</f>
        <v>10166.453125</v>
      </c>
      <c r="M60">
        <f>VLOOKUP($D60,[4]Sheet1!$C$1:$J$65536,5,FALSE)</f>
        <v>188.50215148925781</v>
      </c>
      <c r="N60">
        <f>VLOOKUP($D60,[4]Sheet1!$C$1:$J$65536,6,FALSE)</f>
        <v>24.16120719909668</v>
      </c>
      <c r="O60">
        <f>VLOOKUP($D60,[4]Sheet1!$C$1:$J$65536,7,FALSE)</f>
        <v>5.5016169548034668</v>
      </c>
      <c r="P60">
        <f>VLOOKUP($D60,[4]Sheet1!$C$1:$J$65536,8,FALSE)</f>
        <v>23.401464462280273</v>
      </c>
      <c r="Q60" cm="1">
        <f t="array" ref="Q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R60">
        <f t="shared" si="1"/>
        <v>0.22519834474885844</v>
      </c>
      <c r="S60" cm="1">
        <f t="array" ref="S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94.91</v>
      </c>
      <c r="T60">
        <f>IFERROR(VLOOKUP(D60,[7]mu_jt_estimates_final!$C:$D,2,FALSE),"")</f>
        <v>-0.23929363000000001</v>
      </c>
      <c r="U60" t="str">
        <f>VLOOKUP(B60,方言分布!A:B,2,FALSE)</f>
        <v>东北官话</v>
      </c>
      <c r="V60" cm="1">
        <f t="array" ref="V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19891</v>
      </c>
      <c r="W60" cm="1">
        <f t="array" ref="W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14.1</v>
      </c>
      <c r="X60" cm="1">
        <f t="array" ref="X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55</v>
      </c>
      <c r="Y60" cm="1">
        <f t="array" ref="Y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9.85</v>
      </c>
      <c r="Z60" cm="1">
        <f t="array" ref="Z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206.44</v>
      </c>
      <c r="AA60" cm="1">
        <f t="array" ref="AA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14.66</v>
      </c>
      <c r="AB60" cm="1">
        <f t="array" ref="AB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9.3000000000000007</v>
      </c>
      <c r="AC60" cm="1">
        <f t="array" ref="AC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11.26</v>
      </c>
      <c r="AE60" cm="1">
        <f t="array" ref="AE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5353180</v>
      </c>
      <c r="AF60" cm="1">
        <f t="array" ref="AF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407.1</v>
      </c>
      <c r="AG60" cm="1">
        <f t="array" ref="AG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23</v>
      </c>
      <c r="AH60" cm="1">
        <f t="array" ref="AH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6080.9</v>
      </c>
      <c r="AK60" cm="1">
        <f t="array" ref="AK60">_xlfn.IFS(
$C60=2010,
VLOOKUP($B60,[20]分省年度数据!$A$1:$T$32,15,FALSE),
$C60=2011,
VLOOKUP($B60,[20]分省年度数据!$A$1:$T$32,14,FALSE),
$C60=2012,
VLOOKUP($B60,[20]分省年度数据!$A$1:$T$32,13,FALSE),
$C60=2013,
VLOOKUP($B60,[20]分省年度数据!$A$1:$T$32,12,FALSE),
$C60=2014,
VLOOKUP($B60,[20]分省年度数据!$A$1:$T$32,11,FALSE),
$C60=2015,
VLOOKUP($B60,[20]分省年度数据!$A$1:$T$32,10,FALSE),
$C60=2016,
VLOOKUP($B60,[20]分省年度数据!$A$1:$T$32,9,FALSE),
$C60=2017,
VLOOKUP($B60,[20]分省年度数据!$A$1:$T$32,8,FALSE),
$C60=2018,
VLOOKUP($B60,[20]分省年度数据!$A$1:$T$32,7,FALSE)
)</f>
        <v>2794</v>
      </c>
      <c r="AL60" cm="1">
        <f t="array" ref="AL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13074</v>
      </c>
      <c r="AM60" cm="1">
        <f t="array" ref="AM60">_xlfn.IFS(
$C60=2010,
VLOOKUP($B60,[27]分省年度数据!$A$1:$T$32,15,FALSE),
$C60=2011,
VLOOKUP($B60,[27]分省年度数据!$A$1:$T$32,14,FALSE),
$C60=2012,
VLOOKUP($B60,[27]分省年度数据!$A$1:$T$32,13,FALSE),
$C60=2013,
VLOOKUP($B60,[27]分省年度数据!$A$1:$T$32,12,FALSE),
$C60=2014,
VLOOKUP($B60,[27]分省年度数据!$A$1:$T$32,11,FALSE),
$C60=2015,
VLOOKUP($B60,[27]分省年度数据!$A$1:$T$32,10,FALSE),
$C60=2016,
VLOOKUP($B60,[27]分省年度数据!$A$1:$T$32,9,FALSE),
$C60=2017,
VLOOKUP($B60,[27]分省年度数据!$A$1:$T$32,8,FALSE),
$C60=2018,
VLOOKUP($B60,[27]分省年度数据!$A$1:$T$32,7,FALSE)
)</f>
        <v>93.79</v>
      </c>
      <c r="AN60" cm="1">
        <f t="array" ref="AN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91.98</v>
      </c>
      <c r="AO60" cm="1">
        <f t="array" ref="AO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10.32</v>
      </c>
      <c r="AP60" cm="1">
        <f t="array" ref="AP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3.23</v>
      </c>
      <c r="AQ60" cm="1">
        <f t="array" ref="AQ60">_xlfn.IFS(
$C60=2010,
VLOOKUP($B60,[26]分省年度数据!$A$1:$T$32,15,FALSE),
$C60=2011,
VLOOKUP($B60,[26]分省年度数据!$A$1:$T$32,14,FALSE),
$C60=2012,
VLOOKUP($B60,[26]分省年度数据!$A$1:$T$32,13,FALSE),
$C60=2013,
VLOOKUP($B60,[26]分省年度数据!$A$1:$T$32,12,FALSE),
$C60=2014,
VLOOKUP($B60,[26]分省年度数据!$A$1:$T$32,11,FALSE),
$C60=2015,
VLOOKUP($B60,[26]分省年度数据!$A$1:$T$32,10,FALSE),
$C60=2016,
VLOOKUP($B60,[26]分省年度数据!$A$1:$T$32,9,FALSE),
$C60=2017,
VLOOKUP($B60,[26]分省年度数据!$A$1:$T$32,8,FALSE),
$C60=2018,
VLOOKUP($B60,[26]分省年度数据!$A$1:$T$32,7,FALSE)
)</f>
        <v>12.05</v>
      </c>
    </row>
    <row r="61" spans="1:43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s="11">
        <f>IFERROR(VLOOKUP(B61,户籍难度!A:B,2,FALSE),1)</f>
        <v>1</v>
      </c>
      <c r="G61" cm="1">
        <f t="array" ref="G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H61" cm="1">
        <f t="array" ref="H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I61" cm="1">
        <f t="array" ref="I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J61">
        <f>VLOOKUP($D61,[4]Sheet1!$C$1:$J$65536,2,FALSE)</f>
        <v>63.105762481689453</v>
      </c>
      <c r="K61">
        <f>VLOOKUP($D61,[4]Sheet1!$C$1:$J$65536,3,FALSE)</f>
        <v>-7.0594902038574219</v>
      </c>
      <c r="L61">
        <f>VLOOKUP($D61,[4]Sheet1!$C$1:$J$65536,4,FALSE)</f>
        <v>10166.9267578125</v>
      </c>
      <c r="M61">
        <f>VLOOKUP($D61,[4]Sheet1!$C$1:$J$65536,5,FALSE)</f>
        <v>195.70549011230469</v>
      </c>
      <c r="N61">
        <f>VLOOKUP($D61,[4]Sheet1!$C$1:$J$65536,6,FALSE)</f>
        <v>24.752893447875977</v>
      </c>
      <c r="O61">
        <f>VLOOKUP($D61,[4]Sheet1!$C$1:$J$65536,7,FALSE)</f>
        <v>5.4924125671386719</v>
      </c>
      <c r="P61">
        <f>VLOOKUP($D61,[4]Sheet1!$C$1:$J$65536,8,FALSE)</f>
        <v>23.341272354125977</v>
      </c>
      <c r="Q61" cm="1">
        <f t="array" ref="Q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R61">
        <f t="shared" si="1"/>
        <v>0.22460300256904303</v>
      </c>
      <c r="S61" cm="1">
        <f t="array" ref="S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91.22</v>
      </c>
      <c r="T61">
        <f>IFERROR(VLOOKUP(D61,[7]mu_jt_estimates_final!$C:$D,2,FALSE),"")</f>
        <v>-5.3613833999999999E-2</v>
      </c>
      <c r="U61" t="str">
        <f>VLOOKUP(B61,方言分布!A:B,2,FALSE)</f>
        <v>东北官话</v>
      </c>
      <c r="V61" cm="1">
        <f t="array" ref="V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20612</v>
      </c>
      <c r="W61" cm="1">
        <f t="array" ref="W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14.45</v>
      </c>
      <c r="X61" cm="1">
        <f t="array" ref="X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58</v>
      </c>
      <c r="Y61" cm="1">
        <f t="array" ref="Y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9.8000000000000007</v>
      </c>
      <c r="Z61" cm="1">
        <f t="array" ref="Z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245.81</v>
      </c>
      <c r="AA61" cm="1">
        <f t="array" ref="AA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14.11</v>
      </c>
      <c r="AB61" cm="1">
        <f t="array" ref="AB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9.1999999999999993</v>
      </c>
      <c r="AC61" cm="1">
        <f t="array" ref="AC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11.63</v>
      </c>
      <c r="AE61" cm="1">
        <f t="array" ref="AE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5975239</v>
      </c>
      <c r="AF61" cm="1">
        <f t="array" ref="AF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477.57</v>
      </c>
      <c r="AG61" cm="1">
        <f t="array" ref="AG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23</v>
      </c>
      <c r="AH61" cm="1">
        <f t="array" ref="AH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3571.7</v>
      </c>
      <c r="AK61" cm="1">
        <f t="array" ref="AK61">_xlfn.IFS(
$C61=2010,
VLOOKUP($B61,[20]分省年度数据!$A$1:$T$32,15,FALSE),
$C61=2011,
VLOOKUP($B61,[20]分省年度数据!$A$1:$T$32,14,FALSE),
$C61=2012,
VLOOKUP($B61,[20]分省年度数据!$A$1:$T$32,13,FALSE),
$C61=2013,
VLOOKUP($B61,[20]分省年度数据!$A$1:$T$32,12,FALSE),
$C61=2014,
VLOOKUP($B61,[20]分省年度数据!$A$1:$T$32,11,FALSE),
$C61=2015,
VLOOKUP($B61,[20]分省年度数据!$A$1:$T$32,10,FALSE),
$C61=2016,
VLOOKUP($B61,[20]分省年度数据!$A$1:$T$32,9,FALSE),
$C61=2017,
VLOOKUP($B61,[20]分省年度数据!$A$1:$T$32,8,FALSE),
$C61=2018,
VLOOKUP($B61,[20]分省年度数据!$A$1:$T$32,7,FALSE)
)</f>
        <v>2779</v>
      </c>
      <c r="AL61" cm="1">
        <f t="array" ref="AL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12248</v>
      </c>
      <c r="AM61" cm="1">
        <f t="array" ref="AM61">_xlfn.IFS(
$C61=2010,
VLOOKUP($B61,[27]分省年度数据!$A$1:$T$32,15,FALSE),
$C61=2011,
VLOOKUP($B61,[27]分省年度数据!$A$1:$T$32,14,FALSE),
$C61=2012,
VLOOKUP($B61,[27]分省年度数据!$A$1:$T$32,13,FALSE),
$C61=2013,
VLOOKUP($B61,[27]分省年度数据!$A$1:$T$32,12,FALSE),
$C61=2014,
VLOOKUP($B61,[27]分省年度数据!$A$1:$T$32,11,FALSE),
$C61=2015,
VLOOKUP($B61,[27]分省年度数据!$A$1:$T$32,10,FALSE),
$C61=2016,
VLOOKUP($B61,[27]分省年度数据!$A$1:$T$32,9,FALSE),
$C61=2017,
VLOOKUP($B61,[27]分省年度数据!$A$1:$T$32,8,FALSE),
$C61=2018,
VLOOKUP($B61,[27]分省年度数据!$A$1:$T$32,7,FALSE)
)</f>
        <v>93.64</v>
      </c>
      <c r="AN61" cm="1">
        <f t="array" ref="AN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92.46</v>
      </c>
      <c r="AO61" cm="1">
        <f t="array" ref="AO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10.62</v>
      </c>
      <c r="AP61" cm="1">
        <f t="array" ref="AP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3.11</v>
      </c>
      <c r="AQ61" cm="1">
        <f t="array" ref="AQ61">_xlfn.IFS(
$C61=2010,
VLOOKUP($B61,[26]分省年度数据!$A$1:$T$32,15,FALSE),
$C61=2011,
VLOOKUP($B61,[26]分省年度数据!$A$1:$T$32,14,FALSE),
$C61=2012,
VLOOKUP($B61,[26]分省年度数据!$A$1:$T$32,13,FALSE),
$C61=2013,
VLOOKUP($B61,[26]分省年度数据!$A$1:$T$32,12,FALSE),
$C61=2014,
VLOOKUP($B61,[26]分省年度数据!$A$1:$T$32,11,FALSE),
$C61=2015,
VLOOKUP($B61,[26]分省年度数据!$A$1:$T$32,10,FALSE),
$C61=2016,
VLOOKUP($B61,[26]分省年度数据!$A$1:$T$32,9,FALSE),
$C61=2017,
VLOOKUP($B61,[26]分省年度数据!$A$1:$T$32,8,FALSE),
$C61=2018,
VLOOKUP($B61,[26]分省年度数据!$A$1:$T$32,7,FALSE)
)</f>
        <v>12.51</v>
      </c>
    </row>
    <row r="62" spans="1:43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s="11">
        <f>IFERROR(VLOOKUP(B62,户籍难度!A:B,2,FALSE),1)</f>
        <v>1</v>
      </c>
      <c r="G62" cm="1">
        <f t="array" ref="G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H62" cm="1">
        <f t="array" ref="H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I62" cm="1">
        <f t="array" ref="I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J62">
        <f>VLOOKUP($D62,[4]Sheet1!$C$1:$J$65536,2,FALSE)</f>
        <v>60.20989990234375</v>
      </c>
      <c r="K62">
        <f>VLOOKUP($D62,[4]Sheet1!$C$1:$J$65536,3,FALSE)</f>
        <v>-7.6150937080383301</v>
      </c>
      <c r="L62">
        <f>VLOOKUP($D62,[4]Sheet1!$C$1:$J$65536,4,FALSE)</f>
        <v>10165.6171875</v>
      </c>
      <c r="M62">
        <f>VLOOKUP($D62,[4]Sheet1!$C$1:$J$65536,5,FALSE)</f>
        <v>194.31741333007812</v>
      </c>
      <c r="N62">
        <f>VLOOKUP($D62,[4]Sheet1!$C$1:$J$65536,6,FALSE)</f>
        <v>25.916408538818359</v>
      </c>
      <c r="O62">
        <f>VLOOKUP($D62,[4]Sheet1!$C$1:$J$65536,7,FALSE)</f>
        <v>5.4562439918518066</v>
      </c>
      <c r="P62">
        <f>VLOOKUP($D62,[4]Sheet1!$C$1:$J$65536,8,FALSE)</f>
        <v>28.77996826171875</v>
      </c>
      <c r="Q62" cm="1">
        <f t="array" ref="Q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R62">
        <f t="shared" si="1"/>
        <v>0.21325524615615765</v>
      </c>
      <c r="S62" cm="1">
        <f t="array" ref="S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97.14</v>
      </c>
      <c r="T62">
        <f>IFERROR(VLOOKUP(D62,[7]mu_jt_estimates_final!$C:$D,2,FALSE),"")</f>
        <v>4.9264285999999997E-2</v>
      </c>
      <c r="U62" t="str">
        <f>VLOOKUP(B62,方言分布!A:B,2,FALSE)</f>
        <v>东北官话</v>
      </c>
      <c r="V62" cm="1">
        <f t="array" ref="V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20829</v>
      </c>
      <c r="W62" cm="1">
        <f t="array" ref="W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15.12</v>
      </c>
      <c r="X62" cm="1">
        <f t="array" ref="X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61</v>
      </c>
      <c r="Y62" cm="1">
        <f t="array" ref="Y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9.59</v>
      </c>
      <c r="Z62" cm="1">
        <f t="array" ref="Z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273.62</v>
      </c>
      <c r="AA62" cm="1">
        <f t="array" ref="AA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13.81</v>
      </c>
      <c r="AB62" cm="1">
        <f t="array" ref="AB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9.34</v>
      </c>
      <c r="AC62" cm="1">
        <f t="array" ref="AC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11.53</v>
      </c>
      <c r="AE62" cm="1">
        <f t="array" ref="AE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6439837</v>
      </c>
      <c r="AF62" cm="1">
        <f t="array" ref="AF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499.7</v>
      </c>
      <c r="AG62" cm="1">
        <f t="array" ref="AG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18</v>
      </c>
      <c r="AH62" cm="1">
        <f t="array" ref="AH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3812.9</v>
      </c>
      <c r="AK62" cm="1">
        <f t="array" ref="AK62">_xlfn.IFS(
$C62=2010,
VLOOKUP($B62,[20]分省年度数据!$A$1:$T$32,15,FALSE),
$C62=2011,
VLOOKUP($B62,[20]分省年度数据!$A$1:$T$32,14,FALSE),
$C62=2012,
VLOOKUP($B62,[20]分省年度数据!$A$1:$T$32,13,FALSE),
$C62=2013,
VLOOKUP($B62,[20]分省年度数据!$A$1:$T$32,12,FALSE),
$C62=2014,
VLOOKUP($B62,[20]分省年度数据!$A$1:$T$32,11,FALSE),
$C62=2015,
VLOOKUP($B62,[20]分省年度数据!$A$1:$T$32,10,FALSE),
$C62=2016,
VLOOKUP($B62,[20]分省年度数据!$A$1:$T$32,9,FALSE),
$C62=2017,
VLOOKUP($B62,[20]分省年度数据!$A$1:$T$32,8,FALSE),
$C62=2018,
VLOOKUP($B62,[20]分省年度数据!$A$1:$T$32,7,FALSE)
)</f>
        <v>5564</v>
      </c>
      <c r="AL62" cm="1">
        <f t="array" ref="AL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13203</v>
      </c>
      <c r="AM62" cm="1">
        <f t="array" ref="AM62">_xlfn.IFS(
$C62=2010,
VLOOKUP($B62,[27]分省年度数据!$A$1:$T$32,15,FALSE),
$C62=2011,
VLOOKUP($B62,[27]分省年度数据!$A$1:$T$32,14,FALSE),
$C62=2012,
VLOOKUP($B62,[27]分省年度数据!$A$1:$T$32,13,FALSE),
$C62=2013,
VLOOKUP($B62,[27]分省年度数据!$A$1:$T$32,12,FALSE),
$C62=2014,
VLOOKUP($B62,[27]分省年度数据!$A$1:$T$32,11,FALSE),
$C62=2015,
VLOOKUP($B62,[27]分省年度数据!$A$1:$T$32,10,FALSE),
$C62=2016,
VLOOKUP($B62,[27]分省年度数据!$A$1:$T$32,9,FALSE),
$C62=2017,
VLOOKUP($B62,[27]分省年度数据!$A$1:$T$32,8,FALSE),
$C62=2018,
VLOOKUP($B62,[27]分省年度数据!$A$1:$T$32,7,FALSE)
)</f>
        <v>93.4</v>
      </c>
      <c r="AN62" cm="1">
        <f t="array" ref="AN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93</v>
      </c>
      <c r="AO62" cm="1">
        <f t="array" ref="AO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10.26</v>
      </c>
      <c r="AP62" cm="1">
        <f t="array" ref="AP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3.14</v>
      </c>
      <c r="AQ62" cm="1">
        <f t="array" ref="AQ62">_xlfn.IFS(
$C62=2010,
VLOOKUP($B62,[26]分省年度数据!$A$1:$T$32,15,FALSE),
$C62=2011,
VLOOKUP($B62,[26]分省年度数据!$A$1:$T$32,14,FALSE),
$C62=2012,
VLOOKUP($B62,[26]分省年度数据!$A$1:$T$32,13,FALSE),
$C62=2013,
VLOOKUP($B62,[26]分省年度数据!$A$1:$T$32,12,FALSE),
$C62=2014,
VLOOKUP($B62,[26]分省年度数据!$A$1:$T$32,11,FALSE),
$C62=2015,
VLOOKUP($B62,[26]分省年度数据!$A$1:$T$32,10,FALSE),
$C62=2016,
VLOOKUP($B62,[26]分省年度数据!$A$1:$T$32,9,FALSE),
$C62=2017,
VLOOKUP($B62,[26]分省年度数据!$A$1:$T$32,8,FALSE),
$C62=2018,
VLOOKUP($B62,[26]分省年度数据!$A$1:$T$32,7,FALSE)
)</f>
        <v>13.37</v>
      </c>
    </row>
    <row r="63" spans="1:43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s="11">
        <f>IFERROR(VLOOKUP(B63,户籍难度!A:B,2,FALSE),1)</f>
        <v>1</v>
      </c>
      <c r="G63" cm="1">
        <f t="array" ref="G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H63" cm="1">
        <f t="array" ref="H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I63" cm="1">
        <f t="array" ref="I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J63">
        <f>VLOOKUP($D63,[4]Sheet1!$C$1:$J$65536,2,FALSE)</f>
        <v>62.775783538818359</v>
      </c>
      <c r="K63">
        <f>VLOOKUP($D63,[4]Sheet1!$C$1:$J$65536,3,FALSE)</f>
        <v>-15.547806739807129</v>
      </c>
      <c r="L63">
        <f>VLOOKUP($D63,[4]Sheet1!$C$1:$J$65536,4,FALSE)</f>
        <v>10161.0517578125</v>
      </c>
      <c r="M63">
        <f>VLOOKUP($D63,[4]Sheet1!$C$1:$J$65536,5,FALSE)</f>
        <v>197.01954650878906</v>
      </c>
      <c r="N63">
        <f>VLOOKUP($D63,[4]Sheet1!$C$1:$J$65536,6,FALSE)</f>
        <v>26.959890365600586</v>
      </c>
      <c r="O63">
        <f>VLOOKUP($D63,[4]Sheet1!$C$1:$J$65536,7,FALSE)</f>
        <v>5.2856645584106445</v>
      </c>
      <c r="P63">
        <f>VLOOKUP($D63,[4]Sheet1!$C$1:$J$65536,8,FALSE)</f>
        <v>25.699785232543945</v>
      </c>
      <c r="Q63" cm="1">
        <f t="array" ref="Q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R63">
        <f t="shared" si="1"/>
        <v>0.22684183124298016</v>
      </c>
      <c r="S63" cm="1">
        <f t="array" ref="S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105.57</v>
      </c>
      <c r="T63">
        <f>IFERROR(VLOOKUP(D63,[7]mu_jt_estimates_final!$C:$D,2,FALSE),"")</f>
        <v>0.21187849</v>
      </c>
      <c r="U63" t="str">
        <f>VLOOKUP(B63,方言分布!A:B,2,FALSE)</f>
        <v>东北官话</v>
      </c>
      <c r="V63" cm="1">
        <f t="array" ref="V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20828</v>
      </c>
      <c r="W63" cm="1">
        <f t="array" ref="W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15.37</v>
      </c>
      <c r="X63" cm="1">
        <f t="array" ref="X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62</v>
      </c>
      <c r="Y63" cm="1">
        <f t="array" ref="Y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9.3800000000000008</v>
      </c>
      <c r="Z63" cm="1">
        <f t="array" ref="Z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279.22000000000003</v>
      </c>
      <c r="AA63" cm="1">
        <f t="array" ref="AA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13.82</v>
      </c>
      <c r="AB63" cm="1">
        <f t="array" ref="AB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9.57</v>
      </c>
      <c r="AC63" cm="1">
        <f t="array" ref="AC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11.33</v>
      </c>
      <c r="AE63" cm="1">
        <f t="array" ref="AE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6586685</v>
      </c>
      <c r="AF63" cm="1">
        <f t="array" ref="AF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508.09</v>
      </c>
      <c r="AG63" cm="1">
        <f t="array" ref="AG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19</v>
      </c>
      <c r="AH63" cm="1">
        <f t="array" ref="AH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3992.3</v>
      </c>
      <c r="AK63" cm="1">
        <f t="array" ref="AK63">_xlfn.IFS(
$C63=2010,
VLOOKUP($B63,[20]分省年度数据!$A$1:$T$32,15,FALSE),
$C63=2011,
VLOOKUP($B63,[20]分省年度数据!$A$1:$T$32,14,FALSE),
$C63=2012,
VLOOKUP($B63,[20]分省年度数据!$A$1:$T$32,13,FALSE),
$C63=2013,
VLOOKUP($B63,[20]分省年度数据!$A$1:$T$32,12,FALSE),
$C63=2014,
VLOOKUP($B63,[20]分省年度数据!$A$1:$T$32,11,FALSE),
$C63=2015,
VLOOKUP($B63,[20]分省年度数据!$A$1:$T$32,10,FALSE),
$C63=2016,
VLOOKUP($B63,[20]分省年度数据!$A$1:$T$32,9,FALSE),
$C63=2017,
VLOOKUP($B63,[20]分省年度数据!$A$1:$T$32,8,FALSE),
$C63=2018,
VLOOKUP($B63,[20]分省年度数据!$A$1:$T$32,7,FALSE)
)</f>
        <v>5485</v>
      </c>
      <c r="AL63" cm="1">
        <f t="array" ref="AL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14506</v>
      </c>
      <c r="AM63" cm="1">
        <f t="array" ref="AM63">_xlfn.IFS(
$C63=2010,
VLOOKUP($B63,[27]分省年度数据!$A$1:$T$32,15,FALSE),
$C63=2011,
VLOOKUP($B63,[27]分省年度数据!$A$1:$T$32,14,FALSE),
$C63=2012,
VLOOKUP($B63,[27]分省年度数据!$A$1:$T$32,13,FALSE),
$C63=2013,
VLOOKUP($B63,[27]分省年度数据!$A$1:$T$32,12,FALSE),
$C63=2014,
VLOOKUP($B63,[27]分省年度数据!$A$1:$T$32,11,FALSE),
$C63=2015,
VLOOKUP($B63,[27]分省年度数据!$A$1:$T$32,10,FALSE),
$C63=2016,
VLOOKUP($B63,[27]分省年度数据!$A$1:$T$32,9,FALSE),
$C63=2017,
VLOOKUP($B63,[27]分省年度数据!$A$1:$T$32,8,FALSE),
$C63=2018,
VLOOKUP($B63,[27]分省年度数据!$A$1:$T$32,7,FALSE)
)</f>
        <v>94.85</v>
      </c>
      <c r="AN63" cm="1">
        <f t="array" ref="AN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92.99</v>
      </c>
      <c r="AO63" cm="1">
        <f t="array" ref="AO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11.15</v>
      </c>
      <c r="AP63" cm="1">
        <f t="array" ref="AP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2.93</v>
      </c>
      <c r="AQ63" cm="1">
        <f t="array" ref="AQ63">_xlfn.IFS(
$C63=2010,
VLOOKUP($B63,[26]分省年度数据!$A$1:$T$32,15,FALSE),
$C63=2011,
VLOOKUP($B63,[26]分省年度数据!$A$1:$T$32,14,FALSE),
$C63=2012,
VLOOKUP($B63,[26]分省年度数据!$A$1:$T$32,13,FALSE),
$C63=2013,
VLOOKUP($B63,[26]分省年度数据!$A$1:$T$32,12,FALSE),
$C63=2014,
VLOOKUP($B63,[26]分省年度数据!$A$1:$T$32,11,FALSE),
$C63=2015,
VLOOKUP($B63,[26]分省年度数据!$A$1:$T$32,10,FALSE),
$C63=2016,
VLOOKUP($B63,[26]分省年度数据!$A$1:$T$32,9,FALSE),
$C63=2017,
VLOOKUP($B63,[26]分省年度数据!$A$1:$T$32,8,FALSE),
$C63=2018,
VLOOKUP($B63,[26]分省年度数据!$A$1:$T$32,7,FALSE)
)</f>
        <v>11.37</v>
      </c>
    </row>
    <row r="64" spans="1:43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s="11">
        <f>IFERROR(VLOOKUP(B64,户籍难度!A:B,2,FALSE),1)</f>
        <v>1</v>
      </c>
      <c r="G64" cm="1">
        <f t="array" ref="G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H64" cm="1">
        <f t="array" ref="H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I64" cm="1">
        <f t="array" ref="I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J64">
        <f>VLOOKUP($D64,[4]Sheet1!$C$1:$J$65536,2,FALSE)</f>
        <v>64.951820373535156</v>
      </c>
      <c r="K64">
        <f>VLOOKUP($D64,[4]Sheet1!$C$1:$J$65536,3,FALSE)</f>
        <v>-12.468991279602051</v>
      </c>
      <c r="L64">
        <f>VLOOKUP($D64,[4]Sheet1!$C$1:$J$65536,4,FALSE)</f>
        <v>10164.9150390625</v>
      </c>
      <c r="M64">
        <f>VLOOKUP($D64,[4]Sheet1!$C$1:$J$65536,5,FALSE)</f>
        <v>192.43217468261719</v>
      </c>
      <c r="N64">
        <f>VLOOKUP($D64,[4]Sheet1!$C$1:$J$65536,6,FALSE)</f>
        <v>26.334953308105469</v>
      </c>
      <c r="O64">
        <f>VLOOKUP($D64,[4]Sheet1!$C$1:$J$65536,7,FALSE)</f>
        <v>6.3190898895263672</v>
      </c>
      <c r="P64">
        <f>VLOOKUP($D64,[4]Sheet1!$C$1:$J$65536,8,FALSE)</f>
        <v>28.539897918701172</v>
      </c>
      <c r="Q64" cm="1">
        <f t="array" ref="Q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R64">
        <f t="shared" si="1"/>
        <v>0.20856041831154776</v>
      </c>
      <c r="S64" cm="1">
        <f t="array" ref="S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110.98</v>
      </c>
      <c r="T64">
        <f>IFERROR(VLOOKUP(D64,[7]mu_jt_estimates_final!$C:$D,2,FALSE),"")</f>
        <v>0.32014157999999998</v>
      </c>
      <c r="U64" t="str">
        <f>VLOOKUP(B64,方言分布!A:B,2,FALSE)</f>
        <v>东北官话</v>
      </c>
      <c r="V64" cm="1">
        <f t="array" ref="V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22691</v>
      </c>
      <c r="W64" cm="1">
        <f t="array" ref="W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16.7</v>
      </c>
      <c r="X64" cm="1">
        <f t="array" ref="X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68</v>
      </c>
      <c r="Y64" cm="1">
        <f t="array" ref="Y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9.3000000000000007</v>
      </c>
      <c r="Z64" cm="1">
        <f t="array" ref="Z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281.22000000000003</v>
      </c>
      <c r="AA64" cm="1">
        <f t="array" ref="AA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13.27</v>
      </c>
      <c r="AB64" cm="1">
        <f t="array" ref="AB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10.039999999999999</v>
      </c>
      <c r="AC64" cm="1">
        <f t="array" ref="AC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11.27</v>
      </c>
      <c r="AE64" cm="1">
        <f t="array" ref="AE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6866495</v>
      </c>
      <c r="AF64" cm="1">
        <f t="array" ref="AF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513.82000000000005</v>
      </c>
      <c r="AG64" cm="1">
        <f t="array" ref="AG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16</v>
      </c>
      <c r="AH64" cm="1">
        <f t="array" ref="AH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4073.8</v>
      </c>
      <c r="AK64" cm="1">
        <f t="array" ref="AK64">_xlfn.IFS(
$C64=2010,
VLOOKUP($B64,[20]分省年度数据!$A$1:$T$32,15,FALSE),
$C64=2011,
VLOOKUP($B64,[20]分省年度数据!$A$1:$T$32,14,FALSE),
$C64=2012,
VLOOKUP($B64,[20]分省年度数据!$A$1:$T$32,13,FALSE),
$C64=2013,
VLOOKUP($B64,[20]分省年度数据!$A$1:$T$32,12,FALSE),
$C64=2014,
VLOOKUP($B64,[20]分省年度数据!$A$1:$T$32,11,FALSE),
$C64=2015,
VLOOKUP($B64,[20]分省年度数据!$A$1:$T$32,10,FALSE),
$C64=2016,
VLOOKUP($B64,[20]分省年度数据!$A$1:$T$32,9,FALSE),
$C64=2017,
VLOOKUP($B64,[20]分省年度数据!$A$1:$T$32,8,FALSE),
$C64=2018,
VLOOKUP($B64,[20]分省年度数据!$A$1:$T$32,7,FALSE)
)</f>
        <v>4895</v>
      </c>
      <c r="AL64" cm="1">
        <f t="array" ref="AL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17188</v>
      </c>
      <c r="AM64" cm="1">
        <f t="array" ref="AM64">_xlfn.IFS(
$C64=2010,
VLOOKUP($B64,[27]分省年度数据!$A$1:$T$32,15,FALSE),
$C64=2011,
VLOOKUP($B64,[27]分省年度数据!$A$1:$T$32,14,FALSE),
$C64=2012,
VLOOKUP($B64,[27]分省年度数据!$A$1:$T$32,13,FALSE),
$C64=2013,
VLOOKUP($B64,[27]分省年度数据!$A$1:$T$32,12,FALSE),
$C64=2014,
VLOOKUP($B64,[27]分省年度数据!$A$1:$T$32,11,FALSE),
$C64=2015,
VLOOKUP($B64,[27]分省年度数据!$A$1:$T$32,10,FALSE),
$C64=2016,
VLOOKUP($B64,[27]分省年度数据!$A$1:$T$32,9,FALSE),
$C64=2017,
VLOOKUP($B64,[27]分省年度数据!$A$1:$T$32,8,FALSE),
$C64=2018,
VLOOKUP($B64,[27]分省年度数据!$A$1:$T$32,7,FALSE)
)</f>
        <v>93.89</v>
      </c>
      <c r="AN64" cm="1">
        <f t="array" ref="AN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93.04</v>
      </c>
      <c r="AO64" cm="1">
        <f t="array" ref="AO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10.73</v>
      </c>
      <c r="AP64" cm="1">
        <f t="array" ref="AP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3.14</v>
      </c>
      <c r="AQ64" cm="1">
        <f t="array" ref="AQ64">_xlfn.IFS(
$C64=2010,
VLOOKUP($B64,[26]分省年度数据!$A$1:$T$32,15,FALSE),
$C64=2011,
VLOOKUP($B64,[26]分省年度数据!$A$1:$T$32,14,FALSE),
$C64=2012,
VLOOKUP($B64,[26]分省年度数据!$A$1:$T$32,13,FALSE),
$C64=2013,
VLOOKUP($B64,[26]分省年度数据!$A$1:$T$32,12,FALSE),
$C64=2014,
VLOOKUP($B64,[26]分省年度数据!$A$1:$T$32,11,FALSE),
$C64=2015,
VLOOKUP($B64,[26]分省年度数据!$A$1:$T$32,10,FALSE),
$C64=2016,
VLOOKUP($B64,[26]分省年度数据!$A$1:$T$32,9,FALSE),
$C64=2017,
VLOOKUP($B64,[26]分省年度数据!$A$1:$T$32,8,FALSE),
$C64=2018,
VLOOKUP($B64,[26]分省年度数据!$A$1:$T$32,7,FALSE)
)</f>
        <v>13.45</v>
      </c>
    </row>
    <row r="65" spans="1:43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s="11">
        <f>IFERROR(VLOOKUP(B65,户籍难度!A:B,2,FALSE),1)</f>
        <v>1</v>
      </c>
      <c r="G65" cm="1">
        <f t="array" ref="G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H65" cm="1">
        <f t="array" ref="H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I65" cm="1">
        <f t="array" ref="I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J65">
        <f>VLOOKUP($D65,[4]Sheet1!$C$1:$J$65536,2,FALSE)</f>
        <v>24.260137557983398</v>
      </c>
      <c r="K65">
        <f>VLOOKUP($D65,[4]Sheet1!$C$1:$J$65536,3,FALSE)</f>
        <v>-33.623802185058594</v>
      </c>
      <c r="L65">
        <f>VLOOKUP($D65,[4]Sheet1!$C$1:$J$65536,4,FALSE)</f>
        <v>10146.0419921875</v>
      </c>
      <c r="M65">
        <f>VLOOKUP($D65,[4]Sheet1!$C$1:$J$65536,5,FALSE)</f>
        <v>190.45597839355469</v>
      </c>
      <c r="N65">
        <f>VLOOKUP($D65,[4]Sheet1!$C$1:$J$65536,6,FALSE)</f>
        <v>25.319063186645508</v>
      </c>
      <c r="O65">
        <f>VLOOKUP($D65,[4]Sheet1!$C$1:$J$65536,7,FALSE)</f>
        <v>3.9568707942962646</v>
      </c>
      <c r="P65">
        <f>VLOOKUP($D65,[4]Sheet1!$C$1:$J$65536,8,FALSE)</f>
        <v>17.907751083374023</v>
      </c>
      <c r="Q65" cm="1">
        <f t="array" ref="Q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R65">
        <f t="shared" si="1"/>
        <v>0.31695018132644903</v>
      </c>
      <c r="S65" cm="1">
        <f t="array" ref="S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54.16</v>
      </c>
      <c r="T65">
        <f>IFERROR(VLOOKUP(D65,[7]mu_jt_estimates_final!$C:$D,2,FALSE),"")</f>
        <v>-0.54278338000000004</v>
      </c>
      <c r="U65" t="str">
        <f>VLOOKUP(B65,方言分布!A:B,2,FALSE)</f>
        <v>东北官话</v>
      </c>
      <c r="V65" cm="1">
        <f t="array" ref="V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22073</v>
      </c>
      <c r="W65" cm="1">
        <f t="array" ref="W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15.99</v>
      </c>
      <c r="X65" cm="1">
        <f t="array" ref="X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50</v>
      </c>
      <c r="Y65" cm="1">
        <f t="array" ref="Y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11.77</v>
      </c>
      <c r="Z65" cm="1">
        <f t="array" ref="Z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135.18</v>
      </c>
      <c r="AA65" cm="1">
        <f t="array" ref="AA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15.15</v>
      </c>
      <c r="AB65" cm="1">
        <f t="array" ref="AB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12.73</v>
      </c>
      <c r="AC65" cm="1">
        <f t="array" ref="AC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12.42</v>
      </c>
      <c r="AE65" cm="1">
        <f t="array" ref="AE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4048565</v>
      </c>
      <c r="AF65" cm="1">
        <f t="array" ref="AF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299.14</v>
      </c>
      <c r="AG65" cm="1">
        <f t="array" ref="AG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69</v>
      </c>
      <c r="AH65" cm="1">
        <f t="array" ref="AH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4039.2</v>
      </c>
      <c r="AK65" cm="1">
        <f t="array" ref="AK65">_xlfn.IFS(
$C65=2010,
VLOOKUP($B65,[20]分省年度数据!$A$1:$T$32,15,FALSE),
$C65=2011,
VLOOKUP($B65,[20]分省年度数据!$A$1:$T$32,14,FALSE),
$C65=2012,
VLOOKUP($B65,[20]分省年度数据!$A$1:$T$32,13,FALSE),
$C65=2013,
VLOOKUP($B65,[20]分省年度数据!$A$1:$T$32,12,FALSE),
$C65=2014,
VLOOKUP($B65,[20]分省年度数据!$A$1:$T$32,11,FALSE),
$C65=2015,
VLOOKUP($B65,[20]分省年度数据!$A$1:$T$32,10,FALSE),
$C65=2016,
VLOOKUP($B65,[20]分省年度数据!$A$1:$T$32,9,FALSE),
$C65=2017,
VLOOKUP($B65,[20]分省年度数据!$A$1:$T$32,8,FALSE),
$C65=2018,
VLOOKUP($B65,[20]分省年度数据!$A$1:$T$32,7,FALSE)
)</f>
        <v>3466</v>
      </c>
      <c r="AL65" cm="1">
        <f t="array" ref="AL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11956</v>
      </c>
      <c r="AM65" cm="1">
        <f t="array" ref="AM65">_xlfn.IFS(
$C65=2010,
VLOOKUP($B65,[27]分省年度数据!$A$1:$T$32,15,FALSE),
$C65=2011,
VLOOKUP($B65,[27]分省年度数据!$A$1:$T$32,14,FALSE),
$C65=2012,
VLOOKUP($B65,[27]分省年度数据!$A$1:$T$32,13,FALSE),
$C65=2013,
VLOOKUP($B65,[27]分省年度数据!$A$1:$T$32,12,FALSE),
$C65=2014,
VLOOKUP($B65,[27]分省年度数据!$A$1:$T$32,11,FALSE),
$C65=2015,
VLOOKUP($B65,[27]分省年度数据!$A$1:$T$32,10,FALSE),
$C65=2016,
VLOOKUP($B65,[27]分省年度数据!$A$1:$T$32,9,FALSE),
$C65=2017,
VLOOKUP($B65,[27]分省年度数据!$A$1:$T$32,8,FALSE),
$C65=2018,
VLOOKUP($B65,[27]分省年度数据!$A$1:$T$32,7,FALSE)
)</f>
        <v>88.43</v>
      </c>
      <c r="AN65" cm="1">
        <f t="array" ref="AN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84.67</v>
      </c>
      <c r="AO65" cm="1">
        <f t="array" ref="AO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10</v>
      </c>
      <c r="AP65" cm="1">
        <f t="array" ref="AP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6.56</v>
      </c>
      <c r="AQ65" cm="1">
        <f t="array" ref="AQ65">_xlfn.IFS(
$C65=2010,
VLOOKUP($B65,[26]分省年度数据!$A$1:$T$32,15,FALSE),
$C65=2011,
VLOOKUP($B65,[26]分省年度数据!$A$1:$T$32,14,FALSE),
$C65=2012,
VLOOKUP($B65,[26]分省年度数据!$A$1:$T$32,13,FALSE),
$C65=2013,
VLOOKUP($B65,[26]分省年度数据!$A$1:$T$32,12,FALSE),
$C65=2014,
VLOOKUP($B65,[26]分省年度数据!$A$1:$T$32,11,FALSE),
$C65=2015,
VLOOKUP($B65,[26]分省年度数据!$A$1:$T$32,10,FALSE),
$C65=2016,
VLOOKUP($B65,[26]分省年度数据!$A$1:$T$32,9,FALSE),
$C65=2017,
VLOOKUP($B65,[26]分省年度数据!$A$1:$T$32,8,FALSE),
$C65=2018,
VLOOKUP($B65,[26]分省年度数据!$A$1:$T$32,7,FALSE)
)</f>
        <v>11.27</v>
      </c>
    </row>
    <row r="66" spans="1:43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s="11">
        <f>IFERROR(VLOOKUP(B66,户籍难度!A:B,2,FALSE),1)</f>
        <v>1</v>
      </c>
      <c r="G66" cm="1">
        <f t="array" ref="G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H66" cm="1">
        <f t="array" ref="H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I66" cm="1">
        <f t="array" ref="I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J66">
        <f>VLOOKUP($D66,[4]Sheet1!$C$1:$J$65536,2,FALSE)</f>
        <v>30.581060409545898</v>
      </c>
      <c r="K66">
        <f>VLOOKUP($D66,[4]Sheet1!$C$1:$J$65536,3,FALSE)</f>
        <v>-30.560897827148438</v>
      </c>
      <c r="L66">
        <f>VLOOKUP($D66,[4]Sheet1!$C$1:$J$65536,4,FALSE)</f>
        <v>10151.935546875</v>
      </c>
      <c r="M66">
        <f>VLOOKUP($D66,[4]Sheet1!$C$1:$J$65536,5,FALSE)</f>
        <v>193.53596496582031</v>
      </c>
      <c r="N66">
        <f>VLOOKUP($D66,[4]Sheet1!$C$1:$J$65536,6,FALSE)</f>
        <v>24.409608840942383</v>
      </c>
      <c r="O66">
        <f>VLOOKUP($D66,[4]Sheet1!$C$1:$J$65536,7,FALSE)</f>
        <v>3.494854211807251</v>
      </c>
      <c r="P66">
        <f>VLOOKUP($D66,[4]Sheet1!$C$1:$J$65536,8,FALSE)</f>
        <v>17.926118850708008</v>
      </c>
      <c r="Q66" cm="1">
        <f t="array" ref="Q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R66">
        <f t="shared" si="1"/>
        <v>0.27408587861959538</v>
      </c>
      <c r="S66" cm="1">
        <f t="array" ref="S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62</v>
      </c>
      <c r="T66">
        <f>IFERROR(VLOOKUP(D66,[7]mu_jt_estimates_final!$C:$D,2,FALSE),"")</f>
        <v>-0.54278338000000004</v>
      </c>
      <c r="U66" t="str">
        <f>VLOOKUP(B66,方言分布!A:B,2,FALSE)</f>
        <v>东北官话</v>
      </c>
      <c r="V66" cm="1">
        <f t="array" ref="V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21749</v>
      </c>
      <c r="W66" cm="1">
        <f t="array" ref="W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16.53</v>
      </c>
      <c r="X66" cm="1">
        <f t="array" ref="X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51</v>
      </c>
      <c r="Y66" cm="1">
        <f t="array" ref="Y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11.58</v>
      </c>
      <c r="Z66" cm="1">
        <f t="array" ref="Z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170.78</v>
      </c>
      <c r="AA66" cm="1">
        <f t="array" ref="AA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14.92</v>
      </c>
      <c r="AB66" cm="1">
        <f t="array" ref="AB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12.17</v>
      </c>
      <c r="AC66" cm="1">
        <f t="array" ref="AC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12.69</v>
      </c>
      <c r="AE66" cm="1">
        <f t="array" ref="AE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4838173</v>
      </c>
      <c r="AF66" cm="1">
        <f t="array" ref="AF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373.83</v>
      </c>
      <c r="AG66" cm="1">
        <f t="array" ref="AG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69</v>
      </c>
      <c r="AH66" cm="1">
        <f t="array" ref="AH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4750.1000000000004</v>
      </c>
      <c r="AK66" cm="1">
        <f t="array" ref="AK66">_xlfn.IFS(
$C66=2010,
VLOOKUP($B66,[20]分省年度数据!$A$1:$T$32,15,FALSE),
$C66=2011,
VLOOKUP($B66,[20]分省年度数据!$A$1:$T$32,14,FALSE),
$C66=2012,
VLOOKUP($B66,[20]分省年度数据!$A$1:$T$32,13,FALSE),
$C66=2013,
VLOOKUP($B66,[20]分省年度数据!$A$1:$T$32,12,FALSE),
$C66=2014,
VLOOKUP($B66,[20]分省年度数据!$A$1:$T$32,11,FALSE),
$C66=2015,
VLOOKUP($B66,[20]分省年度数据!$A$1:$T$32,10,FALSE),
$C66=2016,
VLOOKUP($B66,[20]分省年度数据!$A$1:$T$32,9,FALSE),
$C66=2017,
VLOOKUP($B66,[20]分省年度数据!$A$1:$T$32,8,FALSE),
$C66=2018,
VLOOKUP($B66,[20]分省年度数据!$A$1:$T$32,7,FALSE)
)</f>
        <v>3435</v>
      </c>
      <c r="AL66" cm="1">
        <f t="array" ref="AL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13661</v>
      </c>
      <c r="AM66" cm="1">
        <f t="array" ref="AM66">_xlfn.IFS(
$C66=2010,
VLOOKUP($B66,[27]分省年度数据!$A$1:$T$32,15,FALSE),
$C66=2011,
VLOOKUP($B66,[27]分省年度数据!$A$1:$T$32,14,FALSE),
$C66=2012,
VLOOKUP($B66,[27]分省年度数据!$A$1:$T$32,13,FALSE),
$C66=2013,
VLOOKUP($B66,[27]分省年度数据!$A$1:$T$32,12,FALSE),
$C66=2014,
VLOOKUP($B66,[27]分省年度数据!$A$1:$T$32,11,FALSE),
$C66=2015,
VLOOKUP($B66,[27]分省年度数据!$A$1:$T$32,10,FALSE),
$C66=2016,
VLOOKUP($B66,[27]分省年度数据!$A$1:$T$32,9,FALSE),
$C66=2017,
VLOOKUP($B66,[27]分省年度数据!$A$1:$T$32,8,FALSE),
$C66=2018,
VLOOKUP($B66,[27]分省年度数据!$A$1:$T$32,7,FALSE)
)</f>
        <v>90.78</v>
      </c>
      <c r="AN66" cm="1">
        <f t="array" ref="AN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81.41</v>
      </c>
      <c r="AO66" cm="1">
        <f t="array" ref="AO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11.14</v>
      </c>
      <c r="AP66" cm="1">
        <f t="array" ref="AP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5.33</v>
      </c>
      <c r="AQ66" cm="1">
        <f t="array" ref="AQ66">_xlfn.IFS(
$C66=2010,
VLOOKUP($B66,[26]分省年度数据!$A$1:$T$32,15,FALSE),
$C66=2011,
VLOOKUP($B66,[26]分省年度数据!$A$1:$T$32,14,FALSE),
$C66=2012,
VLOOKUP($B66,[26]分省年度数据!$A$1:$T$32,13,FALSE),
$C66=2013,
VLOOKUP($B66,[26]分省年度数据!$A$1:$T$32,12,FALSE),
$C66=2014,
VLOOKUP($B66,[26]分省年度数据!$A$1:$T$32,11,FALSE),
$C66=2015,
VLOOKUP($B66,[26]分省年度数据!$A$1:$T$32,10,FALSE),
$C66=2016,
VLOOKUP($B66,[26]分省年度数据!$A$1:$T$32,9,FALSE),
$C66=2017,
VLOOKUP($B66,[26]分省年度数据!$A$1:$T$32,8,FALSE),
$C66=2018,
VLOOKUP($B66,[26]分省年度数据!$A$1:$T$32,7,FALSE)
)</f>
        <v>11.47</v>
      </c>
    </row>
    <row r="67" spans="1:43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s="11">
        <f>IFERROR(VLOOKUP(B67,户籍难度!A:B,2,FALSE),1)</f>
        <v>1</v>
      </c>
      <c r="G67" cm="1">
        <f t="array" ref="G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H67" cm="1">
        <f t="array" ref="H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I67" cm="1">
        <f t="array" ref="I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J67">
        <f>VLOOKUP($D67,[4]Sheet1!$C$1:$J$65536,2,FALSE)</f>
        <v>23.270515441894531</v>
      </c>
      <c r="K67">
        <f>VLOOKUP($D67,[4]Sheet1!$C$1:$J$65536,3,FALSE)</f>
        <v>-37.175617218017578</v>
      </c>
      <c r="L67">
        <f>VLOOKUP($D67,[4]Sheet1!$C$1:$J$65536,4,FALSE)</f>
        <v>10148.736328125</v>
      </c>
      <c r="M67">
        <f>VLOOKUP($D67,[4]Sheet1!$C$1:$J$65536,5,FALSE)</f>
        <v>184.23858642578125</v>
      </c>
      <c r="N67">
        <f>VLOOKUP($D67,[4]Sheet1!$C$1:$J$65536,6,FALSE)</f>
        <v>23.635831832885742</v>
      </c>
      <c r="O67">
        <f>VLOOKUP($D67,[4]Sheet1!$C$1:$J$65536,7,FALSE)</f>
        <v>3.852217435836792</v>
      </c>
      <c r="P67">
        <f>VLOOKUP($D67,[4]Sheet1!$C$1:$J$65536,8,FALSE)</f>
        <v>17.968296051025391</v>
      </c>
      <c r="Q67" cm="1">
        <f t="array" ref="Q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R67">
        <f t="shared" ref="R67:R130" si="3">Q67/H67</f>
        <v>0.2528964480492239</v>
      </c>
      <c r="S67" cm="1">
        <f t="array" ref="S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69.5</v>
      </c>
      <c r="T67">
        <f>IFERROR(VLOOKUP(D67,[7]mu_jt_estimates_final!$C:$D,2,FALSE),"")</f>
        <v>-0.54278338000000004</v>
      </c>
      <c r="U67" t="str">
        <f>VLOOKUP(B67,方言分布!A:B,2,FALSE)</f>
        <v>东北官话</v>
      </c>
      <c r="V67" cm="1">
        <f t="array" ref="V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21158</v>
      </c>
      <c r="W67" cm="1">
        <f t="array" ref="W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17.82</v>
      </c>
      <c r="X67" cm="1">
        <f t="array" ref="X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52</v>
      </c>
      <c r="Y67" cm="1">
        <f t="array" ref="Y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11.32</v>
      </c>
      <c r="Z67" cm="1">
        <f t="array" ref="Z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173.33</v>
      </c>
      <c r="AA67" cm="1">
        <f t="array" ref="AA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14.38</v>
      </c>
      <c r="AB67" cm="1">
        <f t="array" ref="AB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>12.04</v>
      </c>
      <c r="AC67" cm="1">
        <f t="array" ref="AC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12.95</v>
      </c>
      <c r="AE67" t="str" cm="1">
        <f t="array" ref="AE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/>
      </c>
      <c r="AF67" cm="1">
        <f t="array" ref="AF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544.79</v>
      </c>
      <c r="AG67" cm="1">
        <f t="array" ref="AG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74</v>
      </c>
      <c r="AH67" cm="1">
        <f t="array" ref="AH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5491</v>
      </c>
      <c r="AK67" cm="1">
        <f t="array" ref="AK67">_xlfn.IFS(
$C67=2010,
VLOOKUP($B67,[20]分省年度数据!$A$1:$T$32,15,FALSE),
$C67=2011,
VLOOKUP($B67,[20]分省年度数据!$A$1:$T$32,14,FALSE),
$C67=2012,
VLOOKUP($B67,[20]分省年度数据!$A$1:$T$32,13,FALSE),
$C67=2013,
VLOOKUP($B67,[20]分省年度数据!$A$1:$T$32,12,FALSE),
$C67=2014,
VLOOKUP($B67,[20]分省年度数据!$A$1:$T$32,11,FALSE),
$C67=2015,
VLOOKUP($B67,[20]分省年度数据!$A$1:$T$32,10,FALSE),
$C67=2016,
VLOOKUP($B67,[20]分省年度数据!$A$1:$T$32,9,FALSE),
$C67=2017,
VLOOKUP($B67,[20]分省年度数据!$A$1:$T$32,8,FALSE),
$C67=2018,
VLOOKUP($B67,[20]分省年度数据!$A$1:$T$32,7,FALSE)
)</f>
        <v>3285</v>
      </c>
      <c r="AL67" cm="1">
        <f t="array" ref="AL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15087</v>
      </c>
      <c r="AM67" cm="1">
        <f t="array" ref="AM67">_xlfn.IFS(
$C67=2010,
VLOOKUP($B67,[27]分省年度数据!$A$1:$T$32,15,FALSE),
$C67=2011,
VLOOKUP($B67,[27]分省年度数据!$A$1:$T$32,14,FALSE),
$C67=2012,
VLOOKUP($B67,[27]分省年度数据!$A$1:$T$32,13,FALSE),
$C67=2013,
VLOOKUP($B67,[27]分省年度数据!$A$1:$T$32,12,FALSE),
$C67=2014,
VLOOKUP($B67,[27]分省年度数据!$A$1:$T$32,11,FALSE),
$C67=2015,
VLOOKUP($B67,[27]分省年度数据!$A$1:$T$32,10,FALSE),
$C67=2016,
VLOOKUP($B67,[27]分省年度数据!$A$1:$T$32,9,FALSE),
$C67=2017,
VLOOKUP($B67,[27]分省年度数据!$A$1:$T$32,8,FALSE),
$C67=2018,
VLOOKUP($B67,[27]分省年度数据!$A$1:$T$32,7,FALSE)
)</f>
        <v>94.14</v>
      </c>
      <c r="AN67" cm="1">
        <f t="array" ref="AN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83.39</v>
      </c>
      <c r="AO67" cm="1">
        <f t="array" ref="AO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11.26</v>
      </c>
      <c r="AP67" cm="1">
        <f t="array" ref="AP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5.14</v>
      </c>
      <c r="AQ67" cm="1">
        <f t="array" ref="AQ67">_xlfn.IFS(
$C67=2010,
VLOOKUP($B67,[26]分省年度数据!$A$1:$T$32,15,FALSE),
$C67=2011,
VLOOKUP($B67,[26]分省年度数据!$A$1:$T$32,14,FALSE),
$C67=2012,
VLOOKUP($B67,[26]分省年度数据!$A$1:$T$32,13,FALSE),
$C67=2013,
VLOOKUP($B67,[26]分省年度数据!$A$1:$T$32,12,FALSE),
$C67=2014,
VLOOKUP($B67,[26]分省年度数据!$A$1:$T$32,11,FALSE),
$C67=2015,
VLOOKUP($B67,[26]分省年度数据!$A$1:$T$32,10,FALSE),
$C67=2016,
VLOOKUP($B67,[26]分省年度数据!$A$1:$T$32,9,FALSE),
$C67=2017,
VLOOKUP($B67,[26]分省年度数据!$A$1:$T$32,8,FALSE),
$C67=2018,
VLOOKUP($B67,[26]分省年度数据!$A$1:$T$32,7,FALSE)
)</f>
        <v>11.75</v>
      </c>
    </row>
    <row r="68" spans="1:43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s="11">
        <f>IFERROR(VLOOKUP(B68,户籍难度!A:B,2,FALSE),1)</f>
        <v>1</v>
      </c>
      <c r="G68" cm="1">
        <f t="array" ref="G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H68" cm="1">
        <f t="array" ref="H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I68" cm="1">
        <f t="array" ref="I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J68">
        <f>VLOOKUP($D68,[4]Sheet1!$C$1:$J$65536,2,FALSE)</f>
        <v>26.140405654907227</v>
      </c>
      <c r="K68">
        <f>VLOOKUP($D68,[4]Sheet1!$C$1:$J$65536,3,FALSE)</f>
        <v>-28.61882209777832</v>
      </c>
      <c r="L68">
        <f>VLOOKUP($D68,[4]Sheet1!$C$1:$J$65536,4,FALSE)</f>
        <v>10134.5634765625</v>
      </c>
      <c r="M68">
        <f>VLOOKUP($D68,[4]Sheet1!$C$1:$J$65536,5,FALSE)</f>
        <v>194.48858642578125</v>
      </c>
      <c r="N68">
        <f>VLOOKUP($D68,[4]Sheet1!$C$1:$J$65536,6,FALSE)</f>
        <v>27.675457000732422</v>
      </c>
      <c r="O68">
        <f>VLOOKUP($D68,[4]Sheet1!$C$1:$J$65536,7,FALSE)</f>
        <v>4.2863106727600098</v>
      </c>
      <c r="P68">
        <f>VLOOKUP($D68,[4]Sheet1!$C$1:$J$65536,8,FALSE)</f>
        <v>19.511558532714844</v>
      </c>
      <c r="Q68" cm="1">
        <f t="array" ref="Q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R68">
        <f t="shared" si="3"/>
        <v>0.23721415246599176</v>
      </c>
      <c r="S68" cm="1">
        <f t="array" ref="S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78.760000000000005</v>
      </c>
      <c r="T68">
        <f>IFERROR(VLOOKUP(D68,[7]mu_jt_estimates_final!$C:$D,2,FALSE),"")</f>
        <v>-0.47410830999999998</v>
      </c>
      <c r="U68" t="str">
        <f>VLOOKUP(B68,方言分布!A:B,2,FALSE)</f>
        <v>东北官话</v>
      </c>
      <c r="V68" cm="1">
        <f t="array" ref="V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21369</v>
      </c>
      <c r="W68" cm="1">
        <f t="array" ref="W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18.920000000000002</v>
      </c>
      <c r="X68" cm="1">
        <f t="array" ref="X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55</v>
      </c>
      <c r="Y68" cm="1">
        <f t="array" ref="Y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11.05</v>
      </c>
      <c r="Z68" cm="1">
        <f t="array" ref="Z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190.5</v>
      </c>
      <c r="AA68" cm="1">
        <f t="array" ref="AA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14.03</v>
      </c>
      <c r="AB68" cm="1">
        <f t="array" ref="AB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9.6</v>
      </c>
      <c r="AC68" cm="1">
        <f t="array" ref="AC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11.28</v>
      </c>
      <c r="AE68" cm="1">
        <f t="array" ref="AE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6006258</v>
      </c>
      <c r="AF68" cm="1">
        <f t="array" ref="AF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501.28</v>
      </c>
      <c r="AG68" cm="1">
        <f t="array" ref="AG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75</v>
      </c>
      <c r="AH68" cm="1">
        <f t="array" ref="AH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6251.2</v>
      </c>
      <c r="AK68" cm="1">
        <f t="array" ref="AK68">_xlfn.IFS(
$C68=2010,
VLOOKUP($B68,[20]分省年度数据!$A$1:$T$32,15,FALSE),
$C68=2011,
VLOOKUP($B68,[20]分省年度数据!$A$1:$T$32,14,FALSE),
$C68=2012,
VLOOKUP($B68,[20]分省年度数据!$A$1:$T$32,13,FALSE),
$C68=2013,
VLOOKUP($B68,[20]分省年度数据!$A$1:$T$32,12,FALSE),
$C68=2014,
VLOOKUP($B68,[20]分省年度数据!$A$1:$T$32,11,FALSE),
$C68=2015,
VLOOKUP($B68,[20]分省年度数据!$A$1:$T$32,10,FALSE),
$C68=2016,
VLOOKUP($B68,[20]分省年度数据!$A$1:$T$32,9,FALSE),
$C68=2017,
VLOOKUP($B68,[20]分省年度数据!$A$1:$T$32,8,FALSE),
$C68=2018,
VLOOKUP($B68,[20]分省年度数据!$A$1:$T$32,7,FALSE)
)</f>
        <v>3283</v>
      </c>
      <c r="AL68" cm="1">
        <f t="array" ref="AL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14982</v>
      </c>
      <c r="AM68" cm="1">
        <f t="array" ref="AM68">_xlfn.IFS(
$C68=2010,
VLOOKUP($B68,[27]分省年度数据!$A$1:$T$32,15,FALSE),
$C68=2011,
VLOOKUP($B68,[27]分省年度数据!$A$1:$T$32,14,FALSE),
$C68=2012,
VLOOKUP($B68,[27]分省年度数据!$A$1:$T$32,13,FALSE),
$C68=2013,
VLOOKUP($B68,[27]分省年度数据!$A$1:$T$32,12,FALSE),
$C68=2014,
VLOOKUP($B68,[27]分省年度数据!$A$1:$T$32,11,FALSE),
$C68=2015,
VLOOKUP($B68,[27]分省年度数据!$A$1:$T$32,10,FALSE),
$C68=2016,
VLOOKUP($B68,[27]分省年度数据!$A$1:$T$32,9,FALSE),
$C68=2017,
VLOOKUP($B68,[27]分省年度数据!$A$1:$T$32,8,FALSE),
$C68=2018,
VLOOKUP($B68,[27]分省年度数据!$A$1:$T$32,7,FALSE)
)</f>
        <v>95.46</v>
      </c>
      <c r="AN68" cm="1">
        <f t="array" ref="AN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85.58</v>
      </c>
      <c r="AO68" cm="1">
        <f t="array" ref="AO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12.62</v>
      </c>
      <c r="AP68" cm="1">
        <f t="array" ref="AP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4.74</v>
      </c>
      <c r="AQ68" cm="1">
        <f t="array" ref="AQ68">_xlfn.IFS(
$C68=2010,
VLOOKUP($B68,[26]分省年度数据!$A$1:$T$32,15,FALSE),
$C68=2011,
VLOOKUP($B68,[26]分省年度数据!$A$1:$T$32,14,FALSE),
$C68=2012,
VLOOKUP($B68,[26]分省年度数据!$A$1:$T$32,13,FALSE),
$C68=2013,
VLOOKUP($B68,[26]分省年度数据!$A$1:$T$32,12,FALSE),
$C68=2014,
VLOOKUP($B68,[26]分省年度数据!$A$1:$T$32,11,FALSE),
$C68=2015,
VLOOKUP($B68,[26]分省年度数据!$A$1:$T$32,10,FALSE),
$C68=2016,
VLOOKUP($B68,[26]分省年度数据!$A$1:$T$32,9,FALSE),
$C68=2017,
VLOOKUP($B68,[26]分省年度数据!$A$1:$T$32,8,FALSE),
$C68=2018,
VLOOKUP($B68,[26]分省年度数据!$A$1:$T$32,7,FALSE)
)</f>
        <v>12.11</v>
      </c>
    </row>
    <row r="69" spans="1:43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s="11">
        <f>IFERROR(VLOOKUP(B69,户籍难度!A:B,2,FALSE),1)</f>
        <v>1</v>
      </c>
      <c r="G69" cm="1">
        <f t="array" ref="G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H69" cm="1">
        <f t="array" ref="H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I69" cm="1">
        <f t="array" ref="I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J69">
        <f>VLOOKUP($D69,[4]Sheet1!$C$1:$J$65536,2,FALSE)</f>
        <v>31.819587707519531</v>
      </c>
      <c r="K69">
        <f>VLOOKUP($D69,[4]Sheet1!$C$1:$J$65536,3,FALSE)</f>
        <v>-32.84661865234375</v>
      </c>
      <c r="L69">
        <f>VLOOKUP($D69,[4]Sheet1!$C$1:$J$65536,4,FALSE)</f>
        <v>10154.06640625</v>
      </c>
      <c r="M69">
        <f>VLOOKUP($D69,[4]Sheet1!$C$1:$J$65536,5,FALSE)</f>
        <v>190.39447021484375</v>
      </c>
      <c r="N69">
        <f>VLOOKUP($D69,[4]Sheet1!$C$1:$J$65536,6,FALSE)</f>
        <v>27.030370712280273</v>
      </c>
      <c r="O69">
        <f>VLOOKUP($D69,[4]Sheet1!$C$1:$J$65536,7,FALSE)</f>
        <v>5.8148369789123535</v>
      </c>
      <c r="P69">
        <f>VLOOKUP($D69,[4]Sheet1!$C$1:$J$65536,8,FALSE)</f>
        <v>20.935691833496094</v>
      </c>
      <c r="Q69" cm="1">
        <f t="array" ref="Q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R69">
        <f t="shared" si="3"/>
        <v>0.21843393281238027</v>
      </c>
      <c r="S69" cm="1">
        <f t="array" ref="S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90.21</v>
      </c>
      <c r="T69">
        <f>IFERROR(VLOOKUP(D69,[7]mu_jt_estimates_final!$C:$D,2,FALSE),"")</f>
        <v>-0.61627609000000005</v>
      </c>
      <c r="U69" t="str">
        <f>VLOOKUP(B69,方言分布!A:B,2,FALSE)</f>
        <v>东北官话</v>
      </c>
      <c r="V69" cm="1">
        <f t="array" ref="V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21229</v>
      </c>
      <c r="W69" cm="1">
        <f t="array" ref="W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20.13</v>
      </c>
      <c r="X69" cm="1">
        <f t="array" ref="X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55</v>
      </c>
      <c r="Y69" cm="1">
        <f t="array" ref="Y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11.07</v>
      </c>
      <c r="Z69" cm="1">
        <f t="array" ref="Z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235.31</v>
      </c>
      <c r="AA69" cm="1">
        <f t="array" ref="AA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13.32</v>
      </c>
      <c r="AB69" cm="1">
        <f t="array" ref="AB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9.6</v>
      </c>
      <c r="AC69" cm="1">
        <f t="array" ref="AC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11.29</v>
      </c>
      <c r="AE69" cm="1">
        <f t="array" ref="AE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6278812</v>
      </c>
      <c r="AF69" cm="1">
        <f t="array" ref="AF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505.94</v>
      </c>
      <c r="AG69" cm="1">
        <f t="array" ref="AG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68</v>
      </c>
      <c r="AH69" cm="1">
        <f t="array" ref="AH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7015.3</v>
      </c>
      <c r="AK69" cm="1">
        <f t="array" ref="AK69">_xlfn.IFS(
$C69=2010,
VLOOKUP($B69,[20]分省年度数据!$A$1:$T$32,15,FALSE),
$C69=2011,
VLOOKUP($B69,[20]分省年度数据!$A$1:$T$32,14,FALSE),
$C69=2012,
VLOOKUP($B69,[20]分省年度数据!$A$1:$T$32,13,FALSE),
$C69=2013,
VLOOKUP($B69,[20]分省年度数据!$A$1:$T$32,12,FALSE),
$C69=2014,
VLOOKUP($B69,[20]分省年度数据!$A$1:$T$32,11,FALSE),
$C69=2015,
VLOOKUP($B69,[20]分省年度数据!$A$1:$T$32,10,FALSE),
$C69=2016,
VLOOKUP($B69,[20]分省年度数据!$A$1:$T$32,9,FALSE),
$C69=2017,
VLOOKUP($B69,[20]分省年度数据!$A$1:$T$32,8,FALSE),
$C69=2018,
VLOOKUP($B69,[20]分省年度数据!$A$1:$T$32,7,FALSE)
)</f>
        <v>3451</v>
      </c>
      <c r="AL69" cm="1">
        <f t="array" ref="AL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17913</v>
      </c>
      <c r="AM69" cm="1">
        <f t="array" ref="AM69">_xlfn.IFS(
$C69=2010,
VLOOKUP($B69,[27]分省年度数据!$A$1:$T$32,15,FALSE),
$C69=2011,
VLOOKUP($B69,[27]分省年度数据!$A$1:$T$32,14,FALSE),
$C69=2012,
VLOOKUP($B69,[27]分省年度数据!$A$1:$T$32,13,FALSE),
$C69=2013,
VLOOKUP($B69,[27]分省年度数据!$A$1:$T$32,12,FALSE),
$C69=2014,
VLOOKUP($B69,[27]分省年度数据!$A$1:$T$32,11,FALSE),
$C69=2015,
VLOOKUP($B69,[27]分省年度数据!$A$1:$T$32,10,FALSE),
$C69=2016,
VLOOKUP($B69,[27]分省年度数据!$A$1:$T$32,9,FALSE),
$C69=2017,
VLOOKUP($B69,[27]分省年度数据!$A$1:$T$32,8,FALSE),
$C69=2018,
VLOOKUP($B69,[27]分省年度数据!$A$1:$T$32,7,FALSE)
)</f>
        <v>96.2</v>
      </c>
      <c r="AN69" cm="1">
        <f t="array" ref="AN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86.23</v>
      </c>
      <c r="AO69" cm="1">
        <f t="array" ref="AO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12.78</v>
      </c>
      <c r="AP69" cm="1">
        <f t="array" ref="AP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5.13</v>
      </c>
      <c r="AQ69" cm="1">
        <f t="array" ref="AQ69">_xlfn.IFS(
$C69=2010,
VLOOKUP($B69,[26]分省年度数据!$A$1:$T$32,15,FALSE),
$C69=2011,
VLOOKUP($B69,[26]分省年度数据!$A$1:$T$32,14,FALSE),
$C69=2012,
VLOOKUP($B69,[26]分省年度数据!$A$1:$T$32,13,FALSE),
$C69=2013,
VLOOKUP($B69,[26]分省年度数据!$A$1:$T$32,12,FALSE),
$C69=2014,
VLOOKUP($B69,[26]分省年度数据!$A$1:$T$32,11,FALSE),
$C69=2015,
VLOOKUP($B69,[26]分省年度数据!$A$1:$T$32,10,FALSE),
$C69=2016,
VLOOKUP($B69,[26]分省年度数据!$A$1:$T$32,9,FALSE),
$C69=2017,
VLOOKUP($B69,[26]分省年度数据!$A$1:$T$32,8,FALSE),
$C69=2018,
VLOOKUP($B69,[26]分省年度数据!$A$1:$T$32,7,FALSE)
)</f>
        <v>12.1</v>
      </c>
    </row>
    <row r="70" spans="1:43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s="11">
        <f>IFERROR(VLOOKUP(B70,户籍难度!A:B,2,FALSE),1)</f>
        <v>1</v>
      </c>
      <c r="G70" cm="1">
        <f t="array" ref="G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H70" cm="1">
        <f t="array" ref="H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I70" cm="1">
        <f t="array" ref="I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J70">
        <f>VLOOKUP($D70,[4]Sheet1!$C$1:$J$65536,2,FALSE)</f>
        <v>35.582595825195312</v>
      </c>
      <c r="K70">
        <f>VLOOKUP($D70,[4]Sheet1!$C$1:$J$65536,3,FALSE)</f>
        <v>-25.180706024169922</v>
      </c>
      <c r="L70">
        <f>VLOOKUP($D70,[4]Sheet1!$C$1:$J$65536,4,FALSE)</f>
        <v>10154.513671875</v>
      </c>
      <c r="M70">
        <f>VLOOKUP($D70,[4]Sheet1!$C$1:$J$65536,5,FALSE)</f>
        <v>198.03721618652344</v>
      </c>
      <c r="N70">
        <f>VLOOKUP($D70,[4]Sheet1!$C$1:$J$65536,6,FALSE)</f>
        <v>28.275360107421875</v>
      </c>
      <c r="O70">
        <f>VLOOKUP($D70,[4]Sheet1!$C$1:$J$65536,7,FALSE)</f>
        <v>5.7962846755981445</v>
      </c>
      <c r="P70">
        <f>VLOOKUP($D70,[4]Sheet1!$C$1:$J$65536,8,FALSE)</f>
        <v>21.561355590820312</v>
      </c>
      <c r="Q70" cm="1">
        <f t="array" ref="Q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R70">
        <f t="shared" si="3"/>
        <v>0.19973202280428118</v>
      </c>
      <c r="S70" cm="1">
        <f t="array" ref="S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87.36</v>
      </c>
      <c r="T70">
        <f>IFERROR(VLOOKUP(D70,[7]mu_jt_estimates_final!$C:$D,2,FALSE),"")</f>
        <v>-0.30576988999999999</v>
      </c>
      <c r="U70" t="str">
        <f>VLOOKUP(B70,方言分布!A:B,2,FALSE)</f>
        <v>东北官话</v>
      </c>
      <c r="V70" cm="1">
        <f t="array" ref="V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20752</v>
      </c>
      <c r="W70" cm="1">
        <f t="array" ref="W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21.26</v>
      </c>
      <c r="X70" cm="1">
        <f t="array" ref="X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56</v>
      </c>
      <c r="Y70" cm="1">
        <f t="array" ref="Y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10.8</v>
      </c>
      <c r="Z70" cm="1">
        <f t="array" ref="Z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273.95999999999998</v>
      </c>
      <c r="AA70" cm="1">
        <f t="array" ref="AA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13.1</v>
      </c>
      <c r="AB70" cm="1">
        <f t="array" ref="AB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9.59</v>
      </c>
      <c r="AC70" cm="1">
        <f t="array" ref="AC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11.74</v>
      </c>
      <c r="AE70" cm="1">
        <f t="array" ref="AE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7040039</v>
      </c>
      <c r="AF70" cm="1">
        <f t="array" ref="AF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549.66</v>
      </c>
      <c r="AG70" cm="1">
        <f t="array" ref="AG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67</v>
      </c>
      <c r="AH70" cm="1">
        <f t="array" ref="AH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4471</v>
      </c>
      <c r="AK70" cm="1">
        <f t="array" ref="AK70">_xlfn.IFS(
$C70=2010,
VLOOKUP($B70,[20]分省年度数据!$A$1:$T$32,15,FALSE),
$C70=2011,
VLOOKUP($B70,[20]分省年度数据!$A$1:$T$32,14,FALSE),
$C70=2012,
VLOOKUP($B70,[20]分省年度数据!$A$1:$T$32,13,FALSE),
$C70=2013,
VLOOKUP($B70,[20]分省年度数据!$A$1:$T$32,12,FALSE),
$C70=2014,
VLOOKUP($B70,[20]分省年度数据!$A$1:$T$32,11,FALSE),
$C70=2015,
VLOOKUP($B70,[20]分省年度数据!$A$1:$T$32,10,FALSE),
$C70=2016,
VLOOKUP($B70,[20]分省年度数据!$A$1:$T$32,9,FALSE),
$C70=2017,
VLOOKUP($B70,[20]分省年度数据!$A$1:$T$32,8,FALSE),
$C70=2018,
VLOOKUP($B70,[20]分省年度数据!$A$1:$T$32,7,FALSE)
)</f>
        <v>3276</v>
      </c>
      <c r="AL70" cm="1">
        <f t="array" ref="AL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19373</v>
      </c>
      <c r="AM70" cm="1">
        <f t="array" ref="AM70">_xlfn.IFS(
$C70=2010,
VLOOKUP($B70,[27]分省年度数据!$A$1:$T$32,15,FALSE),
$C70=2011,
VLOOKUP($B70,[27]分省年度数据!$A$1:$T$32,14,FALSE),
$C70=2012,
VLOOKUP($B70,[27]分省年度数据!$A$1:$T$32,13,FALSE),
$C70=2013,
VLOOKUP($B70,[27]分省年度数据!$A$1:$T$32,12,FALSE),
$C70=2014,
VLOOKUP($B70,[27]分省年度数据!$A$1:$T$32,11,FALSE),
$C70=2015,
VLOOKUP($B70,[27]分省年度数据!$A$1:$T$32,10,FALSE),
$C70=2016,
VLOOKUP($B70,[27]分省年度数据!$A$1:$T$32,9,FALSE),
$C70=2017,
VLOOKUP($B70,[27]分省年度数据!$A$1:$T$32,8,FALSE),
$C70=2018,
VLOOKUP($B70,[27]分省年度数据!$A$1:$T$32,7,FALSE)
)</f>
        <v>97.2</v>
      </c>
      <c r="AN70" cm="1">
        <f t="array" ref="AN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86.61</v>
      </c>
      <c r="AO70" cm="1">
        <f t="array" ref="AO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13.11</v>
      </c>
      <c r="AP70" cm="1">
        <f t="array" ref="AP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4.66</v>
      </c>
      <c r="AQ70" cm="1">
        <f t="array" ref="AQ70">_xlfn.IFS(
$C70=2010,
VLOOKUP($B70,[26]分省年度数据!$A$1:$T$32,15,FALSE),
$C70=2011,
VLOOKUP($B70,[26]分省年度数据!$A$1:$T$32,14,FALSE),
$C70=2012,
VLOOKUP($B70,[26]分省年度数据!$A$1:$T$32,13,FALSE),
$C70=2013,
VLOOKUP($B70,[26]分省年度数据!$A$1:$T$32,12,FALSE),
$C70=2014,
VLOOKUP($B70,[26]分省年度数据!$A$1:$T$32,11,FALSE),
$C70=2015,
VLOOKUP($B70,[26]分省年度数据!$A$1:$T$32,10,FALSE),
$C70=2016,
VLOOKUP($B70,[26]分省年度数据!$A$1:$T$32,9,FALSE),
$C70=2017,
VLOOKUP($B70,[26]分省年度数据!$A$1:$T$32,8,FALSE),
$C70=2018,
VLOOKUP($B70,[26]分省年度数据!$A$1:$T$32,7,FALSE)
)</f>
        <v>11.98</v>
      </c>
    </row>
    <row r="71" spans="1:43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s="11">
        <f>IFERROR(VLOOKUP(B71,户籍难度!A:B,2,FALSE),1)</f>
        <v>1</v>
      </c>
      <c r="G71" cm="1">
        <f t="array" ref="G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H71" cm="1">
        <f t="array" ref="H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I71" cm="1">
        <f t="array" ref="I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J71">
        <f>VLOOKUP($D71,[4]Sheet1!$C$1:$J$65536,2,FALSE)</f>
        <v>26.790996551513672</v>
      </c>
      <c r="K71">
        <f>VLOOKUP($D71,[4]Sheet1!$C$1:$J$65536,3,FALSE)</f>
        <v>-38.034976959228516</v>
      </c>
      <c r="L71">
        <f>VLOOKUP($D71,[4]Sheet1!$C$1:$J$65536,4,FALSE)</f>
        <v>10150.6875</v>
      </c>
      <c r="M71">
        <f>VLOOKUP($D71,[4]Sheet1!$C$1:$J$65536,5,FALSE)</f>
        <v>207.61087036132812</v>
      </c>
      <c r="N71">
        <f>VLOOKUP($D71,[4]Sheet1!$C$1:$J$65536,6,FALSE)</f>
        <v>29.496065139770508</v>
      </c>
      <c r="O71">
        <f>VLOOKUP($D71,[4]Sheet1!$C$1:$J$65536,7,FALSE)</f>
        <v>5.8241710662841797</v>
      </c>
      <c r="P71">
        <f>VLOOKUP($D71,[4]Sheet1!$C$1:$J$65536,8,FALSE)</f>
        <v>22.408990859985352</v>
      </c>
      <c r="Q71" cm="1">
        <f t="array" ref="Q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R71">
        <f t="shared" si="3"/>
        <v>0.20893008367779012</v>
      </c>
      <c r="S71" cm="1">
        <f t="array" ref="S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90.69</v>
      </c>
      <c r="T71">
        <f>IFERROR(VLOOKUP(D71,[7]mu_jt_estimates_final!$C:$D,2,FALSE),"")</f>
        <v>3.7114623999999999E-2</v>
      </c>
      <c r="U71" t="str">
        <f>VLOOKUP(B71,方言分布!A:B,2,FALSE)</f>
        <v>东北官话</v>
      </c>
      <c r="V71" cm="1">
        <f t="array" ref="V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20375</v>
      </c>
      <c r="W71" cm="1">
        <f t="array" ref="W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22.01</v>
      </c>
      <c r="X71" cm="1">
        <f t="array" ref="X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58</v>
      </c>
      <c r="Y71" cm="1">
        <f t="array" ref="Y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10.75</v>
      </c>
      <c r="Z71" cm="1">
        <f t="array" ref="Z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280.56</v>
      </c>
      <c r="AA71" cm="1">
        <f t="array" ref="AA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12.99</v>
      </c>
      <c r="AB71" cm="1">
        <f t="array" ref="AB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9.99</v>
      </c>
      <c r="AC71" cm="1">
        <f t="array" ref="AC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12.05</v>
      </c>
      <c r="AE71" cm="1">
        <f t="array" ref="AE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7336607</v>
      </c>
      <c r="AF71" cm="1">
        <f t="array" ref="AF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558.87</v>
      </c>
      <c r="AG71" cm="1">
        <f t="array" ref="AG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66</v>
      </c>
      <c r="AH71" cm="1">
        <f t="array" ref="AH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4794.1000000000004</v>
      </c>
      <c r="AK71" cm="1">
        <f t="array" ref="AK71">_xlfn.IFS(
$C71=2010,
VLOOKUP($B71,[20]分省年度数据!$A$1:$T$32,15,FALSE),
$C71=2011,
VLOOKUP($B71,[20]分省年度数据!$A$1:$T$32,14,FALSE),
$C71=2012,
VLOOKUP($B71,[20]分省年度数据!$A$1:$T$32,13,FALSE),
$C71=2013,
VLOOKUP($B71,[20]分省年度数据!$A$1:$T$32,12,FALSE),
$C71=2014,
VLOOKUP($B71,[20]分省年度数据!$A$1:$T$32,11,FALSE),
$C71=2015,
VLOOKUP($B71,[20]分省年度数据!$A$1:$T$32,10,FALSE),
$C71=2016,
VLOOKUP($B71,[20]分省年度数据!$A$1:$T$32,9,FALSE),
$C71=2017,
VLOOKUP($B71,[20]分省年度数据!$A$1:$T$32,8,FALSE),
$C71=2018,
VLOOKUP($B71,[20]分省年度数据!$A$1:$T$32,7,FALSE)
)</f>
        <v>3614</v>
      </c>
      <c r="AL71" cm="1">
        <f t="array" ref="AL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20239</v>
      </c>
      <c r="AM71" cm="1">
        <f t="array" ref="AM71">_xlfn.IFS(
$C71=2010,
VLOOKUP($B71,[27]分省年度数据!$A$1:$T$32,15,FALSE),
$C71=2011,
VLOOKUP($B71,[27]分省年度数据!$A$1:$T$32,14,FALSE),
$C71=2012,
VLOOKUP($B71,[27]分省年度数据!$A$1:$T$32,13,FALSE),
$C71=2013,
VLOOKUP($B71,[27]分省年度数据!$A$1:$T$32,12,FALSE),
$C71=2014,
VLOOKUP($B71,[27]分省年度数据!$A$1:$T$32,11,FALSE),
$C71=2015,
VLOOKUP($B71,[27]分省年度数据!$A$1:$T$32,10,FALSE),
$C71=2016,
VLOOKUP($B71,[27]分省年度数据!$A$1:$T$32,9,FALSE),
$C71=2017,
VLOOKUP($B71,[27]分省年度数据!$A$1:$T$32,8,FALSE),
$C71=2018,
VLOOKUP($B71,[27]分省年度数据!$A$1:$T$32,7,FALSE)
)</f>
        <v>97.25</v>
      </c>
      <c r="AN71" cm="1">
        <f t="array" ref="AN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86.66</v>
      </c>
      <c r="AO71" cm="1">
        <f t="array" ref="AO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13.58</v>
      </c>
      <c r="AP71" cm="1">
        <f t="array" ref="AP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4.28</v>
      </c>
      <c r="AQ71" cm="1">
        <f t="array" ref="AQ71">_xlfn.IFS(
$C71=2010,
VLOOKUP($B71,[26]分省年度数据!$A$1:$T$32,15,FALSE),
$C71=2011,
VLOOKUP($B71,[26]分省年度数据!$A$1:$T$32,14,FALSE),
$C71=2012,
VLOOKUP($B71,[26]分省年度数据!$A$1:$T$32,13,FALSE),
$C71=2013,
VLOOKUP($B71,[26]分省年度数据!$A$1:$T$32,12,FALSE),
$C71=2014,
VLOOKUP($B71,[26]分省年度数据!$A$1:$T$32,11,FALSE),
$C71=2015,
VLOOKUP($B71,[26]分省年度数据!$A$1:$T$32,10,FALSE),
$C71=2016,
VLOOKUP($B71,[26]分省年度数据!$A$1:$T$32,9,FALSE),
$C71=2017,
VLOOKUP($B71,[26]分省年度数据!$A$1:$T$32,8,FALSE),
$C71=2018,
VLOOKUP($B71,[26]分省年度数据!$A$1:$T$32,7,FALSE)
)</f>
        <v>11.91</v>
      </c>
    </row>
    <row r="72" spans="1:43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s="11">
        <f>IFERROR(VLOOKUP(B72,户籍难度!A:B,2,FALSE),1)</f>
        <v>1</v>
      </c>
      <c r="G72" cm="1">
        <f t="array" ref="G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H72" cm="1">
        <f t="array" ref="H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I72" cm="1">
        <f t="array" ref="I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J72">
        <f>VLOOKUP($D72,[4]Sheet1!$C$1:$J$65536,2,FALSE)</f>
        <v>34.603610992431641</v>
      </c>
      <c r="K72">
        <f>VLOOKUP($D72,[4]Sheet1!$C$1:$J$65536,3,FALSE)</f>
        <v>-36.876949310302734</v>
      </c>
      <c r="L72">
        <f>VLOOKUP($D72,[4]Sheet1!$C$1:$J$65536,4,FALSE)</f>
        <v>10139.7119140625</v>
      </c>
      <c r="M72">
        <f>VLOOKUP($D72,[4]Sheet1!$C$1:$J$65536,5,FALSE)</f>
        <v>218.82221984863281</v>
      </c>
      <c r="N72">
        <f>VLOOKUP($D72,[4]Sheet1!$C$1:$J$65536,6,FALSE)</f>
        <v>30.222715377807617</v>
      </c>
      <c r="O72">
        <f>VLOOKUP($D72,[4]Sheet1!$C$1:$J$65536,7,FALSE)</f>
        <v>5.5328540802001953</v>
      </c>
      <c r="P72">
        <f>VLOOKUP($D72,[4]Sheet1!$C$1:$J$65536,8,FALSE)</f>
        <v>22.263477325439453</v>
      </c>
      <c r="Q72" cm="1">
        <f t="array" ref="Q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R72">
        <f t="shared" si="3"/>
        <v>0.22819855566483879</v>
      </c>
      <c r="S72" cm="1">
        <f t="array" ref="S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96.53</v>
      </c>
      <c r="T72">
        <f>IFERROR(VLOOKUP(D72,[7]mu_jt_estimates_final!$C:$D,2,FALSE),"")</f>
        <v>0.19696736000000001</v>
      </c>
      <c r="U72" t="str">
        <f>VLOOKUP(B72,方言分布!A:B,2,FALSE)</f>
        <v>东北官话</v>
      </c>
      <c r="V72" cm="1">
        <f t="array" ref="V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20283</v>
      </c>
      <c r="W72" cm="1">
        <f t="array" ref="W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24.17</v>
      </c>
      <c r="X72" cm="1">
        <f t="array" ref="X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61</v>
      </c>
      <c r="Y72" cm="1">
        <f t="array" ref="Y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10.45</v>
      </c>
      <c r="Z72" cm="1">
        <f t="array" ref="Z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297.17</v>
      </c>
      <c r="AA72" cm="1">
        <f t="array" ref="AA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13.11</v>
      </c>
      <c r="AB72" cm="1">
        <f t="array" ref="AB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10.08</v>
      </c>
      <c r="AC72" cm="1">
        <f t="array" ref="AC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12.02</v>
      </c>
      <c r="AE72" cm="1">
        <f t="array" ref="AE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7545432</v>
      </c>
      <c r="AF72" cm="1">
        <f t="array" ref="AF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573.11</v>
      </c>
      <c r="AG72" cm="1">
        <f t="array" ref="AG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65</v>
      </c>
      <c r="AH72" cm="1">
        <f t="array" ref="AH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5077.3999999999996</v>
      </c>
      <c r="AK72" cm="1">
        <f t="array" ref="AK72">_xlfn.IFS(
$C72=2010,
VLOOKUP($B72,[20]分省年度数据!$A$1:$T$32,15,FALSE),
$C72=2011,
VLOOKUP($B72,[20]分省年度数据!$A$1:$T$32,14,FALSE),
$C72=2012,
VLOOKUP($B72,[20]分省年度数据!$A$1:$T$32,13,FALSE),
$C72=2013,
VLOOKUP($B72,[20]分省年度数据!$A$1:$T$32,12,FALSE),
$C72=2014,
VLOOKUP($B72,[20]分省年度数据!$A$1:$T$32,11,FALSE),
$C72=2015,
VLOOKUP($B72,[20]分省年度数据!$A$1:$T$32,10,FALSE),
$C72=2016,
VLOOKUP($B72,[20]分省年度数据!$A$1:$T$32,9,FALSE),
$C72=2017,
VLOOKUP($B72,[20]分省年度数据!$A$1:$T$32,8,FALSE),
$C72=2018,
VLOOKUP($B72,[20]分省年度数据!$A$1:$T$32,7,FALSE)
)</f>
        <v>3623</v>
      </c>
      <c r="AL72" cm="1">
        <f t="array" ref="AL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20699</v>
      </c>
      <c r="AM72" cm="1">
        <f t="array" ref="AM72">_xlfn.IFS(
$C72=2010,
VLOOKUP($B72,[27]分省年度数据!$A$1:$T$32,15,FALSE),
$C72=2011,
VLOOKUP($B72,[27]分省年度数据!$A$1:$T$32,14,FALSE),
$C72=2012,
VLOOKUP($B72,[27]分省年度数据!$A$1:$T$32,13,FALSE),
$C72=2013,
VLOOKUP($B72,[27]分省年度数据!$A$1:$T$32,12,FALSE),
$C72=2014,
VLOOKUP($B72,[27]分省年度数据!$A$1:$T$32,11,FALSE),
$C72=2015,
VLOOKUP($B72,[27]分省年度数据!$A$1:$T$32,10,FALSE),
$C72=2016,
VLOOKUP($B72,[27]分省年度数据!$A$1:$T$32,9,FALSE),
$C72=2017,
VLOOKUP($B72,[27]分省年度数据!$A$1:$T$32,8,FALSE),
$C72=2018,
VLOOKUP($B72,[27]分省年度数据!$A$1:$T$32,7,FALSE)
)</f>
        <v>98.53</v>
      </c>
      <c r="AN72" cm="1">
        <f t="array" ref="AN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87.77</v>
      </c>
      <c r="AO72" cm="1">
        <f t="array" ref="AO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14.09</v>
      </c>
      <c r="AP72" cm="1">
        <f t="array" ref="AP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4.01</v>
      </c>
      <c r="AQ72" cm="1">
        <f t="array" ref="AQ72">_xlfn.IFS(
$C72=2010,
VLOOKUP($B72,[26]分省年度数据!$A$1:$T$32,15,FALSE),
$C72=2011,
VLOOKUP($B72,[26]分省年度数据!$A$1:$T$32,14,FALSE),
$C72=2012,
VLOOKUP($B72,[26]分省年度数据!$A$1:$T$32,13,FALSE),
$C72=2013,
VLOOKUP($B72,[26]分省年度数据!$A$1:$T$32,12,FALSE),
$C72=2014,
VLOOKUP($B72,[26]分省年度数据!$A$1:$T$32,11,FALSE),
$C72=2015,
VLOOKUP($B72,[26]分省年度数据!$A$1:$T$32,10,FALSE),
$C72=2016,
VLOOKUP($B72,[26]分省年度数据!$A$1:$T$32,9,FALSE),
$C72=2017,
VLOOKUP($B72,[26]分省年度数据!$A$1:$T$32,8,FALSE),
$C72=2018,
VLOOKUP($B72,[26]分省年度数据!$A$1:$T$32,7,FALSE)
)</f>
        <v>11.78</v>
      </c>
    </row>
    <row r="73" spans="1:43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s="11">
        <f>IFERROR(VLOOKUP(B73,户籍难度!A:B,2,FALSE),1)</f>
        <v>1</v>
      </c>
      <c r="G73" cm="1">
        <f t="array" ref="G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H73" cm="1">
        <f t="array" ref="H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I73" cm="1">
        <f t="array" ref="I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J73">
        <f>VLOOKUP($D73,[4]Sheet1!$C$1:$J$65536,2,FALSE)</f>
        <v>36.663604736328125</v>
      </c>
      <c r="K73">
        <f>VLOOKUP($D73,[4]Sheet1!$C$1:$J$65536,3,FALSE)</f>
        <v>-34.87420654296875</v>
      </c>
      <c r="L73">
        <f>VLOOKUP($D73,[4]Sheet1!$C$1:$J$65536,4,FALSE)</f>
        <v>10146.94921875</v>
      </c>
      <c r="M73">
        <f>VLOOKUP($D73,[4]Sheet1!$C$1:$J$65536,5,FALSE)</f>
        <v>212.48295593261719</v>
      </c>
      <c r="N73">
        <f>VLOOKUP($D73,[4]Sheet1!$C$1:$J$65536,6,FALSE)</f>
        <v>29.919876098632812</v>
      </c>
      <c r="O73">
        <f>VLOOKUP($D73,[4]Sheet1!$C$1:$J$65536,7,FALSE)</f>
        <v>6.0502595901489258</v>
      </c>
      <c r="P73">
        <f>VLOOKUP($D73,[4]Sheet1!$C$1:$J$65536,8,FALSE)</f>
        <v>28.532417297363281</v>
      </c>
      <c r="Q73" cm="1">
        <f t="array" ref="Q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R73">
        <f t="shared" si="3"/>
        <v>0.21144179312136716</v>
      </c>
      <c r="S73" cm="1">
        <f t="array" ref="S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101.6</v>
      </c>
      <c r="T73">
        <f>IFERROR(VLOOKUP(D73,[7]mu_jt_estimates_final!$C:$D,2,FALSE),"")</f>
        <v>0.27512950000000003</v>
      </c>
      <c r="U73" t="str">
        <f>VLOOKUP(B73,方言分布!A:B,2,FALSE)</f>
        <v>东北官话</v>
      </c>
      <c r="V73" cm="1">
        <f t="array" ref="V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20349</v>
      </c>
      <c r="W73" cm="1">
        <f t="array" ref="W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25.01</v>
      </c>
      <c r="X73" cm="1">
        <f t="array" ref="X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61</v>
      </c>
      <c r="Y73" cm="1">
        <f t="array" ref="Y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10.199999999999999</v>
      </c>
      <c r="Z73" cm="1">
        <f t="array" ref="Z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301</v>
      </c>
      <c r="AA73" cm="1">
        <f t="array" ref="AA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12.85</v>
      </c>
      <c r="AB73" cm="1">
        <f t="array" ref="AB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10.48</v>
      </c>
      <c r="AC73" cm="1">
        <f t="array" ref="AC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11.93</v>
      </c>
      <c r="AE73" cm="1">
        <f t="array" ref="AE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7612173</v>
      </c>
      <c r="AF73" cm="1">
        <f t="array" ref="AF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544.38</v>
      </c>
      <c r="AG73" cm="1">
        <f t="array" ref="AG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71</v>
      </c>
      <c r="AH73" cm="1">
        <f t="array" ref="AH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5275</v>
      </c>
      <c r="AK73" cm="1">
        <f t="array" ref="AK73">_xlfn.IFS(
$C73=2010,
VLOOKUP($B73,[20]分省年度数据!$A$1:$T$32,15,FALSE),
$C73=2011,
VLOOKUP($B73,[20]分省年度数据!$A$1:$T$32,14,FALSE),
$C73=2012,
VLOOKUP($B73,[20]分省年度数据!$A$1:$T$32,13,FALSE),
$C73=2013,
VLOOKUP($B73,[20]分省年度数据!$A$1:$T$32,12,FALSE),
$C73=2014,
VLOOKUP($B73,[20]分省年度数据!$A$1:$T$32,11,FALSE),
$C73=2015,
VLOOKUP($B73,[20]分省年度数据!$A$1:$T$32,10,FALSE),
$C73=2016,
VLOOKUP($B73,[20]分省年度数据!$A$1:$T$32,9,FALSE),
$C73=2017,
VLOOKUP($B73,[20]分省年度数据!$A$1:$T$32,8,FALSE),
$C73=2018,
VLOOKUP($B73,[20]分省年度数据!$A$1:$T$32,7,FALSE)
)</f>
        <v>5119</v>
      </c>
      <c r="AL73" cm="1">
        <f t="array" ref="AL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24198</v>
      </c>
      <c r="AM73" cm="1">
        <f t="array" ref="AM73">_xlfn.IFS(
$C73=2010,
VLOOKUP($B73,[27]分省年度数据!$A$1:$T$32,15,FALSE),
$C73=2011,
VLOOKUP($B73,[27]分省年度数据!$A$1:$T$32,14,FALSE),
$C73=2012,
VLOOKUP($B73,[27]分省年度数据!$A$1:$T$32,13,FALSE),
$C73=2013,
VLOOKUP($B73,[27]分省年度数据!$A$1:$T$32,12,FALSE),
$C73=2014,
VLOOKUP($B73,[27]分省年度数据!$A$1:$T$32,11,FALSE),
$C73=2015,
VLOOKUP($B73,[27]分省年度数据!$A$1:$T$32,10,FALSE),
$C73=2016,
VLOOKUP($B73,[27]分省年度数据!$A$1:$T$32,9,FALSE),
$C73=2017,
VLOOKUP($B73,[27]分省年度数据!$A$1:$T$32,8,FALSE),
$C73=2018,
VLOOKUP($B73,[27]分省年度数据!$A$1:$T$32,7,FALSE)
)</f>
        <v>98.48</v>
      </c>
      <c r="AN73" cm="1">
        <f t="array" ref="AN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89.5</v>
      </c>
      <c r="AO73" cm="1">
        <f t="array" ref="AO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14.03</v>
      </c>
      <c r="AP73" cm="1">
        <f t="array" ref="AP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4.08</v>
      </c>
      <c r="AQ73" cm="1">
        <f t="array" ref="AQ73">_xlfn.IFS(
$C73=2010,
VLOOKUP($B73,[26]分省年度数据!$A$1:$T$32,15,FALSE),
$C73=2011,
VLOOKUP($B73,[26]分省年度数据!$A$1:$T$32,14,FALSE),
$C73=2012,
VLOOKUP($B73,[26]分省年度数据!$A$1:$T$32,13,FALSE),
$C73=2013,
VLOOKUP($B73,[26]分省年度数据!$A$1:$T$32,12,FALSE),
$C73=2014,
VLOOKUP($B73,[26]分省年度数据!$A$1:$T$32,11,FALSE),
$C73=2015,
VLOOKUP($B73,[26]分省年度数据!$A$1:$T$32,10,FALSE),
$C73=2016,
VLOOKUP($B73,[26]分省年度数据!$A$1:$T$32,9,FALSE),
$C73=2017,
VLOOKUP($B73,[26]分省年度数据!$A$1:$T$32,8,FALSE),
$C73=2018,
VLOOKUP($B73,[26]分省年度数据!$A$1:$T$32,7,FALSE)
)</f>
        <v>12.35</v>
      </c>
    </row>
    <row r="74" spans="1:43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s="11">
        <f>IFERROR(VLOOKUP(B74,户籍难度!A:B,2,FALSE),1)</f>
        <v>3</v>
      </c>
      <c r="G74" cm="1">
        <f t="array" ref="G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H74" cm="1">
        <f t="array" ref="H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I74" cm="1">
        <f t="array" ref="I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J74">
        <f>VLOOKUP($D74,[4]Sheet1!$C$1:$J$65536,2,FALSE)</f>
        <v>173.13134765625</v>
      </c>
      <c r="K74">
        <f>VLOOKUP($D74,[4]Sheet1!$C$1:$J$65536,3,FALSE)</f>
        <v>110.98654174804688</v>
      </c>
      <c r="L74">
        <f>VLOOKUP($D74,[4]Sheet1!$C$1:$J$65536,4,FALSE)</f>
        <v>10164.1962890625</v>
      </c>
      <c r="M74">
        <f>VLOOKUP($D74,[4]Sheet1!$C$1:$J$65536,5,FALSE)</f>
        <v>160.25942993164062</v>
      </c>
      <c r="N74">
        <f>VLOOKUP($D74,[4]Sheet1!$C$1:$J$65536,6,FALSE)</f>
        <v>34.084346771240234</v>
      </c>
      <c r="O74">
        <f>VLOOKUP($D74,[4]Sheet1!$C$1:$J$65536,7,FALSE)</f>
        <v>4.2079367637634277</v>
      </c>
      <c r="P74">
        <f>VLOOKUP($D74,[4]Sheet1!$C$1:$J$65536,8,FALSE)</f>
        <v>34.280303955078125</v>
      </c>
      <c r="Q74" cm="1">
        <f t="array" ref="Q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R74">
        <f t="shared" si="3"/>
        <v>0.47650151136811669</v>
      </c>
      <c r="S74" cm="1">
        <f t="array" ref="S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122.93</v>
      </c>
      <c r="T74">
        <f>IFERROR(VLOOKUP(D74,[7]mu_jt_estimates_final!$C:$D,2,FALSE),"")</f>
        <v>-0.109717</v>
      </c>
      <c r="U74" t="str">
        <f>VLOOKUP(B74,方言分布!A:B,2,FALSE)</f>
        <v>吴语</v>
      </c>
      <c r="V74" cm="1">
        <f t="array" ref="V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4708</v>
      </c>
      <c r="W74" cm="1">
        <f t="array" ref="W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10.51</v>
      </c>
      <c r="X74" cm="1">
        <f t="array" ref="X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97</v>
      </c>
      <c r="Y74" cm="1">
        <f t="array" ref="Y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13.03</v>
      </c>
      <c r="Z74" cm="1">
        <f t="array" ref="Z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160.07</v>
      </c>
      <c r="AA74" cm="1">
        <f t="array" ref="AA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10.1</v>
      </c>
      <c r="AB74" cm="1">
        <f t="array" ref="AB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12.51</v>
      </c>
      <c r="AC74" cm="1">
        <f t="array" ref="AC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15.51</v>
      </c>
      <c r="AE74" cm="1">
        <f t="array" ref="AE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5582736</v>
      </c>
      <c r="AF74" cm="1">
        <f t="array" ref="AF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417.28</v>
      </c>
      <c r="AG74" cm="1">
        <f t="array" ref="AG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1773</v>
      </c>
      <c r="AH74" cm="1">
        <f t="array" ref="AH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6186.6</v>
      </c>
      <c r="AK74" cm="1">
        <f t="array" ref="AK74">_xlfn.IFS(
$C74=2010,
VLOOKUP($B74,[20]分省年度数据!$A$1:$T$32,15,FALSE),
$C74=2011,
VLOOKUP($B74,[20]分省年度数据!$A$1:$T$32,14,FALSE),
$C74=2012,
VLOOKUP($B74,[20]分省年度数据!$A$1:$T$32,13,FALSE),
$C74=2013,
VLOOKUP($B74,[20]分省年度数据!$A$1:$T$32,12,FALSE),
$C74=2014,
VLOOKUP($B74,[20]分省年度数据!$A$1:$T$32,11,FALSE),
$C74=2015,
VLOOKUP($B74,[20]分省年度数据!$A$1:$T$32,10,FALSE),
$C74=2016,
VLOOKUP($B74,[20]分省年度数据!$A$1:$T$32,9,FALSE),
$C74=2017,
VLOOKUP($B74,[20]分省年度数据!$A$1:$T$32,8,FALSE),
$C74=2018,
VLOOKUP($B74,[20]分省年度数据!$A$1:$T$32,7,FALSE)
)</f>
        <v>2176</v>
      </c>
      <c r="AL74" cm="1">
        <f t="array" ref="AL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23130</v>
      </c>
      <c r="AM74" cm="1">
        <f t="array" ref="AM74">_xlfn.IFS(
$C74=2010,
VLOOKUP($B74,[27]分省年度数据!$A$1:$T$32,15,FALSE),
$C74=2011,
VLOOKUP($B74,[27]分省年度数据!$A$1:$T$32,14,FALSE),
$C74=2012,
VLOOKUP($B74,[27]分省年度数据!$A$1:$T$32,13,FALSE),
$C74=2013,
VLOOKUP($B74,[27]分省年度数据!$A$1:$T$32,12,FALSE),
$C74=2014,
VLOOKUP($B74,[27]分省年度数据!$A$1:$T$32,11,FALSE),
$C74=2015,
VLOOKUP($B74,[27]分省年度数据!$A$1:$T$32,10,FALSE),
$C74=2016,
VLOOKUP($B74,[27]分省年度数据!$A$1:$T$32,9,FALSE),
$C74=2017,
VLOOKUP($B74,[27]分省年度数据!$A$1:$T$32,8,FALSE),
$C74=2018,
VLOOKUP($B74,[27]分省年度数据!$A$1:$T$32,7,FALSE)
)</f>
        <v>100</v>
      </c>
      <c r="AN74" cm="1">
        <f t="array" ref="AN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100</v>
      </c>
      <c r="AO74" cm="1">
        <f t="array" ref="AO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8.82</v>
      </c>
      <c r="AP74" cm="1">
        <f t="array" ref="AP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2.62</v>
      </c>
      <c r="AQ74" cm="1">
        <f t="array" ref="AQ74">_xlfn.IFS(
$C74=2010,
VLOOKUP($B74,[26]分省年度数据!$A$1:$T$32,15,FALSE),
$C74=2011,
VLOOKUP($B74,[26]分省年度数据!$A$1:$T$32,14,FALSE),
$C74=2012,
VLOOKUP($B74,[26]分省年度数据!$A$1:$T$32,13,FALSE),
$C74=2013,
VLOOKUP($B74,[26]分省年度数据!$A$1:$T$32,12,FALSE),
$C74=2014,
VLOOKUP($B74,[26]分省年度数据!$A$1:$T$32,11,FALSE),
$C74=2015,
VLOOKUP($B74,[26]分省年度数据!$A$1:$T$32,10,FALSE),
$C74=2016,
VLOOKUP($B74,[26]分省年度数据!$A$1:$T$32,9,FALSE),
$C74=2017,
VLOOKUP($B74,[26]分省年度数据!$A$1:$T$32,8,FALSE),
$C74=2018,
VLOOKUP($B74,[26]分省年度数据!$A$1:$T$32,7,FALSE)
)</f>
        <v>6.97</v>
      </c>
    </row>
    <row r="75" spans="1:43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s="11">
        <f>IFERROR(VLOOKUP(B75,户籍难度!A:B,2,FALSE),1)</f>
        <v>3</v>
      </c>
      <c r="G75" cm="1">
        <f t="array" ref="G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H75" cm="1">
        <f t="array" ref="H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I75" cm="1">
        <f t="array" ref="I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J75">
        <f>VLOOKUP($D75,[4]Sheet1!$C$1:$J$65536,2,FALSE)</f>
        <v>170.63563537597656</v>
      </c>
      <c r="K75">
        <f>VLOOKUP($D75,[4]Sheet1!$C$1:$J$65536,3,FALSE)</f>
        <v>105.92681884765625</v>
      </c>
      <c r="L75">
        <f>VLOOKUP($D75,[4]Sheet1!$C$1:$J$65536,4,FALSE)</f>
        <v>10170.9951171875</v>
      </c>
      <c r="M75">
        <f>VLOOKUP($D75,[4]Sheet1!$C$1:$J$65536,5,FALSE)</f>
        <v>158.07562255859375</v>
      </c>
      <c r="N75">
        <f>VLOOKUP($D75,[4]Sheet1!$C$1:$J$65536,6,FALSE)</f>
        <v>33.721225738525391</v>
      </c>
      <c r="O75">
        <f>VLOOKUP($D75,[4]Sheet1!$C$1:$J$65536,7,FALSE)</f>
        <v>4.1648073196411133</v>
      </c>
      <c r="P75">
        <f>VLOOKUP($D75,[4]Sheet1!$C$1:$J$65536,8,FALSE)</f>
        <v>34.312648773193359</v>
      </c>
      <c r="Q75" cm="1">
        <f t="array" ref="Q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R75">
        <f t="shared" si="3"/>
        <v>0.40486309061069359</v>
      </c>
      <c r="S75" cm="1">
        <f t="array" ref="S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113.79</v>
      </c>
      <c r="T75">
        <f>IFERROR(VLOOKUP(D75,[7]mu_jt_estimates_final!$C:$D,2,FALSE),"")</f>
        <v>-0.109717</v>
      </c>
      <c r="U75" t="str">
        <f>VLOOKUP(B75,方言分布!A:B,2,FALSE)</f>
        <v>吴语</v>
      </c>
      <c r="V75" cm="1">
        <f t="array" ref="V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4740</v>
      </c>
      <c r="W75" cm="1">
        <f t="array" ref="W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10.71</v>
      </c>
      <c r="X75" cm="1">
        <f t="array" ref="X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99</v>
      </c>
      <c r="Y75" cm="1">
        <f t="array" ref="Y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12.14</v>
      </c>
      <c r="Z75" cm="1">
        <f t="array" ref="Z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190.03</v>
      </c>
      <c r="AA75" cm="1">
        <f t="array" ref="AA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9.6999999999999993</v>
      </c>
      <c r="AB75" cm="1">
        <f t="array" ref="AB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12.48</v>
      </c>
      <c r="AC75" cm="1">
        <f t="array" ref="AC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15.81</v>
      </c>
      <c r="AE75" cm="1">
        <f t="array" ref="AE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7106255</v>
      </c>
      <c r="AF75" cm="1">
        <f t="array" ref="AF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549.24</v>
      </c>
      <c r="AG75" cm="1">
        <f t="array" ref="AG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1616</v>
      </c>
      <c r="AH75" cm="1">
        <f t="array" ref="AH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7185.8</v>
      </c>
      <c r="AK75" cm="1">
        <f t="array" ref="AK75">_xlfn.IFS(
$C75=2010,
VLOOKUP($B75,[20]分省年度数据!$A$1:$T$32,15,FALSE),
$C75=2011,
VLOOKUP($B75,[20]分省年度数据!$A$1:$T$32,14,FALSE),
$C75=2012,
VLOOKUP($B75,[20]分省年度数据!$A$1:$T$32,13,FALSE),
$C75=2013,
VLOOKUP($B75,[20]分省年度数据!$A$1:$T$32,12,FALSE),
$C75=2014,
VLOOKUP($B75,[20]分省年度数据!$A$1:$T$32,11,FALSE),
$C75=2015,
VLOOKUP($B75,[20]分省年度数据!$A$1:$T$32,10,FALSE),
$C75=2016,
VLOOKUP($B75,[20]分省年度数据!$A$1:$T$32,9,FALSE),
$C75=2017,
VLOOKUP($B75,[20]分省年度数据!$A$1:$T$32,8,FALSE),
$C75=2018,
VLOOKUP($B75,[20]分省年度数据!$A$1:$T$32,7,FALSE)
)</f>
        <v>2085</v>
      </c>
      <c r="AL75" cm="1">
        <f t="array" ref="AL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22906</v>
      </c>
      <c r="AM75" cm="1">
        <f t="array" ref="AM75">_xlfn.IFS(
$C75=2010,
VLOOKUP($B75,[27]分省年度数据!$A$1:$T$32,15,FALSE),
$C75=2011,
VLOOKUP($B75,[27]分省年度数据!$A$1:$T$32,14,FALSE),
$C75=2012,
VLOOKUP($B75,[27]分省年度数据!$A$1:$T$32,13,FALSE),
$C75=2013,
VLOOKUP($B75,[27]分省年度数据!$A$1:$T$32,12,FALSE),
$C75=2014,
VLOOKUP($B75,[27]分省年度数据!$A$1:$T$32,11,FALSE),
$C75=2015,
VLOOKUP($B75,[27]分省年度数据!$A$1:$T$32,10,FALSE),
$C75=2016,
VLOOKUP($B75,[27]分省年度数据!$A$1:$T$32,9,FALSE),
$C75=2017,
VLOOKUP($B75,[27]分省年度数据!$A$1:$T$32,8,FALSE),
$C75=2018,
VLOOKUP($B75,[27]分省年度数据!$A$1:$T$32,7,FALSE)
)</f>
        <v>100</v>
      </c>
      <c r="AN75" cm="1">
        <f t="array" ref="AN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99.87</v>
      </c>
      <c r="AO75" cm="1">
        <f t="array" ref="AO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11.79</v>
      </c>
      <c r="AP75" cm="1">
        <f t="array" ref="AP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2.46</v>
      </c>
      <c r="AQ75" cm="1">
        <f t="array" ref="AQ75">_xlfn.IFS(
$C75=2010,
VLOOKUP($B75,[26]分省年度数据!$A$1:$T$32,15,FALSE),
$C75=2011,
VLOOKUP($B75,[26]分省年度数据!$A$1:$T$32,14,FALSE),
$C75=2012,
VLOOKUP($B75,[26]分省年度数据!$A$1:$T$32,13,FALSE),
$C75=2013,
VLOOKUP($B75,[26]分省年度数据!$A$1:$T$32,12,FALSE),
$C75=2014,
VLOOKUP($B75,[26]分省年度数据!$A$1:$T$32,11,FALSE),
$C75=2015,
VLOOKUP($B75,[26]分省年度数据!$A$1:$T$32,10,FALSE),
$C75=2016,
VLOOKUP($B75,[26]分省年度数据!$A$1:$T$32,9,FALSE),
$C75=2017,
VLOOKUP($B75,[26]分省年度数据!$A$1:$T$32,8,FALSE),
$C75=2018,
VLOOKUP($B75,[26]分省年度数据!$A$1:$T$32,7,FALSE)
)</f>
        <v>7.01</v>
      </c>
    </row>
    <row r="76" spans="1:43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s="11">
        <f>IFERROR(VLOOKUP(B76,户籍难度!A:B,2,FALSE),1)</f>
        <v>3</v>
      </c>
      <c r="G76" cm="1">
        <f t="array" ref="G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H76" cm="1">
        <f t="array" ref="H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I76" cm="1">
        <f t="array" ref="I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J76">
        <f>VLOOKUP($D76,[4]Sheet1!$C$1:$J$65536,2,FALSE)</f>
        <v>170.23121643066406</v>
      </c>
      <c r="K76">
        <f>VLOOKUP($D76,[4]Sheet1!$C$1:$J$65536,3,FALSE)</f>
        <v>110.56455993652344</v>
      </c>
      <c r="L76">
        <f>VLOOKUP($D76,[4]Sheet1!$C$1:$J$65536,4,FALSE)</f>
        <v>10160.2861328125</v>
      </c>
      <c r="M76">
        <f>VLOOKUP($D76,[4]Sheet1!$C$1:$J$65536,5,FALSE)</f>
        <v>153.8084716796875</v>
      </c>
      <c r="N76">
        <f>VLOOKUP($D76,[4]Sheet1!$C$1:$J$65536,6,FALSE)</f>
        <v>35.173660278320312</v>
      </c>
      <c r="O76">
        <f>VLOOKUP($D76,[4]Sheet1!$C$1:$J$65536,7,FALSE)</f>
        <v>4.6294369697570801</v>
      </c>
      <c r="P76">
        <f>VLOOKUP($D76,[4]Sheet1!$C$1:$J$65536,8,FALSE)</f>
        <v>27.03480339050293</v>
      </c>
      <c r="Q76" cm="1">
        <f t="array" ref="Q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R76">
        <f t="shared" si="3"/>
        <v>0.4259403372243839</v>
      </c>
      <c r="S76" cm="1">
        <f t="array" ref="S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128.19999999999999</v>
      </c>
      <c r="T76">
        <f>IFERROR(VLOOKUP(D76,[7]mu_jt_estimates_final!$C:$D,2,FALSE),"")</f>
        <v>8.3704880000000006E-3</v>
      </c>
      <c r="U76" t="str">
        <f>VLOOKUP(B76,方言分布!A:B,2,FALSE)</f>
        <v>吴语</v>
      </c>
      <c r="V76" cm="1">
        <f t="array" ref="V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4845</v>
      </c>
      <c r="W76" cm="1">
        <f t="array" ref="W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10.98</v>
      </c>
      <c r="X76" cm="1">
        <f t="array" ref="X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62</v>
      </c>
      <c r="Y76" cm="1">
        <f t="array" ref="Y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11.54</v>
      </c>
      <c r="Z76" cm="1">
        <f t="array" ref="Z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197.34</v>
      </c>
      <c r="AA76" cm="1">
        <f t="array" ref="AA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9.51</v>
      </c>
      <c r="AB76" cm="1">
        <f t="array" ref="AB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>12.29</v>
      </c>
      <c r="AC76" cm="1">
        <f t="array" ref="AC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15.82</v>
      </c>
      <c r="AE76" t="str" cm="1">
        <f t="array" ref="AE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/>
      </c>
      <c r="AF76" cm="1">
        <f t="array" ref="AF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648.95000000000005</v>
      </c>
      <c r="AG76" cm="1">
        <f t="array" ref="AG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1787</v>
      </c>
      <c r="AH76" cm="1">
        <f t="array" ref="AH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7840.4</v>
      </c>
      <c r="AK76" cm="1">
        <f t="array" ref="AK76">_xlfn.IFS(
$C76=2010,
VLOOKUP($B76,[20]分省年度数据!$A$1:$T$32,15,FALSE),
$C76=2011,
VLOOKUP($B76,[20]分省年度数据!$A$1:$T$32,14,FALSE),
$C76=2012,
VLOOKUP($B76,[20]分省年度数据!$A$1:$T$32,13,FALSE),
$C76=2013,
VLOOKUP($B76,[20]分省年度数据!$A$1:$T$32,12,FALSE),
$C76=2014,
VLOOKUP($B76,[20]分省年度数据!$A$1:$T$32,11,FALSE),
$C76=2015,
VLOOKUP($B76,[20]分省年度数据!$A$1:$T$32,10,FALSE),
$C76=2016,
VLOOKUP($B76,[20]分省年度数据!$A$1:$T$32,9,FALSE),
$C76=2017,
VLOOKUP($B76,[20]分省年度数据!$A$1:$T$32,8,FALSE),
$C76=2018,
VLOOKUP($B76,[20]分省年度数据!$A$1:$T$32,7,FALSE)
)</f>
        <v>2256</v>
      </c>
      <c r="AL76" cm="1">
        <f t="array" ref="AL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23190</v>
      </c>
      <c r="AM76" cm="1">
        <f t="array" ref="AM76">_xlfn.IFS(
$C76=2010,
VLOOKUP($B76,[27]分省年度数据!$A$1:$T$32,15,FALSE),
$C76=2011,
VLOOKUP($B76,[27]分省年度数据!$A$1:$T$32,14,FALSE),
$C76=2012,
VLOOKUP($B76,[27]分省年度数据!$A$1:$T$32,13,FALSE),
$C76=2013,
VLOOKUP($B76,[27]分省年度数据!$A$1:$T$32,12,FALSE),
$C76=2014,
VLOOKUP($B76,[27]分省年度数据!$A$1:$T$32,11,FALSE),
$C76=2015,
VLOOKUP($B76,[27]分省年度数据!$A$1:$T$32,10,FALSE),
$C76=2016,
VLOOKUP($B76,[27]分省年度数据!$A$1:$T$32,9,FALSE),
$C76=2017,
VLOOKUP($B76,[27]分省年度数据!$A$1:$T$32,8,FALSE),
$C76=2018,
VLOOKUP($B76,[27]分省年度数据!$A$1:$T$32,7,FALSE)
)</f>
        <v>100</v>
      </c>
      <c r="AN76" cm="1">
        <f t="array" ref="AN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100</v>
      </c>
      <c r="AO76" cm="1">
        <f t="array" ref="AO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11.91</v>
      </c>
      <c r="AP76" cm="1">
        <f t="array" ref="AP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2.66</v>
      </c>
      <c r="AQ76" cm="1">
        <f t="array" ref="AQ76">_xlfn.IFS(
$C76=2010,
VLOOKUP($B76,[26]分省年度数据!$A$1:$T$32,15,FALSE),
$C76=2011,
VLOOKUP($B76,[26]分省年度数据!$A$1:$T$32,14,FALSE),
$C76=2012,
VLOOKUP($B76,[26]分省年度数据!$A$1:$T$32,13,FALSE),
$C76=2013,
VLOOKUP($B76,[26]分省年度数据!$A$1:$T$32,12,FALSE),
$C76=2014,
VLOOKUP($B76,[26]分省年度数据!$A$1:$T$32,11,FALSE),
$C76=2015,
VLOOKUP($B76,[26]分省年度数据!$A$1:$T$32,10,FALSE),
$C76=2016,
VLOOKUP($B76,[26]分省年度数据!$A$1:$T$32,9,FALSE),
$C76=2017,
VLOOKUP($B76,[26]分省年度数据!$A$1:$T$32,8,FALSE),
$C76=2018,
VLOOKUP($B76,[26]分省年度数据!$A$1:$T$32,7,FALSE)
)</f>
        <v>7.08</v>
      </c>
    </row>
    <row r="77" spans="1:43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s="11">
        <f>IFERROR(VLOOKUP(B77,户籍难度!A:B,2,FALSE),1)</f>
        <v>3</v>
      </c>
      <c r="G77" cm="1">
        <f t="array" ref="G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H77" cm="1">
        <f t="array" ref="H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I77" cm="1">
        <f t="array" ref="I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J77">
        <f>VLOOKUP($D77,[4]Sheet1!$C$1:$J$65536,2,FALSE)</f>
        <v>178.06291198730469</v>
      </c>
      <c r="K77">
        <f>VLOOKUP($D77,[4]Sheet1!$C$1:$J$65536,3,FALSE)</f>
        <v>110.68712615966797</v>
      </c>
      <c r="L77">
        <f>VLOOKUP($D77,[4]Sheet1!$C$1:$J$65536,4,FALSE)</f>
        <v>10164.7275390625</v>
      </c>
      <c r="M77">
        <f>VLOOKUP($D77,[4]Sheet1!$C$1:$J$65536,5,FALSE)</f>
        <v>162.9002685546875</v>
      </c>
      <c r="N77">
        <f>VLOOKUP($D77,[4]Sheet1!$C$1:$J$65536,6,FALSE)</f>
        <v>35.827056884765625</v>
      </c>
      <c r="O77">
        <f>VLOOKUP($D77,[4]Sheet1!$C$1:$J$65536,7,FALSE)</f>
        <v>3.8942503929138184</v>
      </c>
      <c r="P77">
        <f>VLOOKUP($D77,[4]Sheet1!$C$1:$J$65536,8,FALSE)</f>
        <v>40.698005676269531</v>
      </c>
      <c r="Q77" cm="1">
        <f t="array" ref="Q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R77">
        <f t="shared" si="3"/>
        <v>0.39804381846635362</v>
      </c>
      <c r="S77" cm="1">
        <f t="array" ref="S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132.52000000000001</v>
      </c>
      <c r="T77">
        <f>IFERROR(VLOOKUP(D77,[7]mu_jt_estimates_final!$C:$D,2,FALSE),"")</f>
        <v>0.28660721</v>
      </c>
      <c r="U77" t="str">
        <f>VLOOKUP(B77,方言分布!A:B,2,FALSE)</f>
        <v>吴语</v>
      </c>
      <c r="V77" cm="1">
        <f t="array" ref="V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4929</v>
      </c>
      <c r="W77" cm="1">
        <f t="array" ref="W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11.43</v>
      </c>
      <c r="X77" cm="1">
        <f t="array" ref="X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110</v>
      </c>
      <c r="Y77" cm="1">
        <f t="array" ref="Y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11.13</v>
      </c>
      <c r="Z77" cm="1">
        <f t="array" ref="Z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214.92</v>
      </c>
      <c r="AA77" cm="1">
        <f t="array" ref="AA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9.4499999999999993</v>
      </c>
      <c r="AB77" cm="1">
        <f t="array" ref="AB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12.11</v>
      </c>
      <c r="AC77" cm="1">
        <f t="array" ref="AC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15.92</v>
      </c>
      <c r="AE77" cm="1">
        <f t="array" ref="AE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9069715</v>
      </c>
      <c r="AF77" cm="1">
        <f t="array" ref="AF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679.54</v>
      </c>
      <c r="AG77" cm="1">
        <f t="array" ref="AG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2037</v>
      </c>
      <c r="AH77" cm="1">
        <f t="array" ref="AH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8557</v>
      </c>
      <c r="AK77" cm="1">
        <f t="array" ref="AK77">_xlfn.IFS(
$C77=2010,
VLOOKUP($B77,[20]分省年度数据!$A$1:$T$32,15,FALSE),
$C77=2011,
VLOOKUP($B77,[20]分省年度数据!$A$1:$T$32,14,FALSE),
$C77=2012,
VLOOKUP($B77,[20]分省年度数据!$A$1:$T$32,13,FALSE),
$C77=2013,
VLOOKUP($B77,[20]分省年度数据!$A$1:$T$32,12,FALSE),
$C77=2014,
VLOOKUP($B77,[20]分省年度数据!$A$1:$T$32,11,FALSE),
$C77=2015,
VLOOKUP($B77,[20]分省年度数据!$A$1:$T$32,10,FALSE),
$C77=2016,
VLOOKUP($B77,[20]分省年度数据!$A$1:$T$32,9,FALSE),
$C77=2017,
VLOOKUP($B77,[20]分省年度数据!$A$1:$T$32,8,FALSE),
$C77=2018,
VLOOKUP($B77,[20]分省年度数据!$A$1:$T$32,7,FALSE)
)</f>
        <v>2011</v>
      </c>
      <c r="AL77" cm="1">
        <f t="array" ref="AL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23824</v>
      </c>
      <c r="AM77" cm="1">
        <f t="array" ref="AM77">_xlfn.IFS(
$C77=2010,
VLOOKUP($B77,[27]分省年度数据!$A$1:$T$32,15,FALSE),
$C77=2011,
VLOOKUP($B77,[27]分省年度数据!$A$1:$T$32,14,FALSE),
$C77=2012,
VLOOKUP($B77,[27]分省年度数据!$A$1:$T$32,13,FALSE),
$C77=2013,
VLOOKUP($B77,[27]分省年度数据!$A$1:$T$32,12,FALSE),
$C77=2014,
VLOOKUP($B77,[27]分省年度数据!$A$1:$T$32,11,FALSE),
$C77=2015,
VLOOKUP($B77,[27]分省年度数据!$A$1:$T$32,10,FALSE),
$C77=2016,
VLOOKUP($B77,[27]分省年度数据!$A$1:$T$32,9,FALSE),
$C77=2017,
VLOOKUP($B77,[27]分省年度数据!$A$1:$T$32,8,FALSE),
$C77=2018,
VLOOKUP($B77,[27]分省年度数据!$A$1:$T$32,7,FALSE)
)</f>
        <v>100</v>
      </c>
      <c r="AN77" cm="1">
        <f t="array" ref="AN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100</v>
      </c>
      <c r="AO77" cm="1">
        <f t="array" ref="AO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12.11</v>
      </c>
      <c r="AP77" cm="1">
        <f t="array" ref="AP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2.58</v>
      </c>
      <c r="AQ77" cm="1">
        <f t="array" ref="AQ77">_xlfn.IFS(
$C77=2010,
VLOOKUP($B77,[26]分省年度数据!$A$1:$T$32,15,FALSE),
$C77=2011,
VLOOKUP($B77,[26]分省年度数据!$A$1:$T$32,14,FALSE),
$C77=2012,
VLOOKUP($B77,[26]分省年度数据!$A$1:$T$32,13,FALSE),
$C77=2013,
VLOOKUP($B77,[26]分省年度数据!$A$1:$T$32,12,FALSE),
$C77=2014,
VLOOKUP($B77,[26]分省年度数据!$A$1:$T$32,11,FALSE),
$C77=2015,
VLOOKUP($B77,[26]分省年度数据!$A$1:$T$32,10,FALSE),
$C77=2016,
VLOOKUP($B77,[26]分省年度数据!$A$1:$T$32,9,FALSE),
$C77=2017,
VLOOKUP($B77,[26]分省年度数据!$A$1:$T$32,8,FALSE),
$C77=2018,
VLOOKUP($B77,[26]分省年度数据!$A$1:$T$32,7,FALSE)
)</f>
        <v>7.1</v>
      </c>
    </row>
    <row r="78" spans="1:43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s="11">
        <f>IFERROR(VLOOKUP(B78,户籍难度!A:B,2,FALSE),1)</f>
        <v>3</v>
      </c>
      <c r="G78" cm="1">
        <f t="array" ref="G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H78" cm="1">
        <f t="array" ref="H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I78" t="str" cm="1">
        <f t="array" ref="I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J78">
        <f>VLOOKUP($D78,[4]Sheet1!$C$1:$J$65536,2,FALSE)</f>
        <v>173.02833557128906</v>
      </c>
      <c r="K78">
        <f>VLOOKUP($D78,[4]Sheet1!$C$1:$J$65536,3,FALSE)</f>
        <v>114.74695587158203</v>
      </c>
      <c r="L78">
        <f>VLOOKUP($D78,[4]Sheet1!$C$1:$J$65536,4,FALSE)</f>
        <v>10170.025390625</v>
      </c>
      <c r="M78">
        <f>VLOOKUP($D78,[4]Sheet1!$C$1:$J$65536,5,FALSE)</f>
        <v>159.83819580078125</v>
      </c>
      <c r="N78">
        <f>VLOOKUP($D78,[4]Sheet1!$C$1:$J$65536,6,FALSE)</f>
        <v>33.883380889892578</v>
      </c>
      <c r="O78">
        <f>VLOOKUP($D78,[4]Sheet1!$C$1:$J$65536,7,FALSE)</f>
        <v>4.1205377578735352</v>
      </c>
      <c r="P78">
        <f>VLOOKUP($D78,[4]Sheet1!$C$1:$J$65536,8,FALSE)</f>
        <v>42.804435729980469</v>
      </c>
      <c r="Q78" cm="1">
        <f t="array" ref="Q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R78">
        <f t="shared" si="3"/>
        <v>0.45575860418570252</v>
      </c>
      <c r="S78" cm="1">
        <f t="array" ref="S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135.74</v>
      </c>
      <c r="T78">
        <f>IFERROR(VLOOKUP(D78,[7]mu_jt_estimates_final!$C:$D,2,FALSE),"")</f>
        <v>0.38449654</v>
      </c>
      <c r="U78" t="str">
        <f>VLOOKUP(B78,方言分布!A:B,2,FALSE)</f>
        <v>吴语</v>
      </c>
      <c r="V78" cm="1">
        <f t="array" ref="V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4984</v>
      </c>
      <c r="W78" cm="1">
        <f t="array" ref="W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11.75</v>
      </c>
      <c r="X78" cm="1">
        <f t="array" ref="X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68</v>
      </c>
      <c r="Y78" cm="1">
        <f t="array" ref="Y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11.1</v>
      </c>
      <c r="Z78" cm="1">
        <f t="array" ref="Z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264.75</v>
      </c>
      <c r="AA78" cm="1">
        <f t="array" ref="AA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9.27</v>
      </c>
      <c r="AB78" cm="1">
        <f t="array" ref="AB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11.49</v>
      </c>
      <c r="AC78" cm="1">
        <f t="array" ref="AC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15.6</v>
      </c>
      <c r="AE78" cm="1">
        <f t="array" ref="AE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9892212</v>
      </c>
      <c r="AF78" cm="1">
        <f t="array" ref="AF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695.63</v>
      </c>
      <c r="AG78" cm="1">
        <f t="array" ref="AG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2685</v>
      </c>
      <c r="AH78" cm="1">
        <f t="array" ref="AH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9303.5</v>
      </c>
      <c r="AK78" cm="1">
        <f t="array" ref="AK78">_xlfn.IFS(
$C78=2010,
VLOOKUP($B78,[20]分省年度数据!$A$1:$T$32,15,FALSE),
$C78=2011,
VLOOKUP($B78,[20]分省年度数据!$A$1:$T$32,14,FALSE),
$C78=2012,
VLOOKUP($B78,[20]分省年度数据!$A$1:$T$32,13,FALSE),
$C78=2013,
VLOOKUP($B78,[20]分省年度数据!$A$1:$T$32,12,FALSE),
$C78=2014,
VLOOKUP($B78,[20]分省年度数据!$A$1:$T$32,11,FALSE),
$C78=2015,
VLOOKUP($B78,[20]分省年度数据!$A$1:$T$32,10,FALSE),
$C78=2016,
VLOOKUP($B78,[20]分省年度数据!$A$1:$T$32,9,FALSE),
$C78=2017,
VLOOKUP($B78,[20]分省年度数据!$A$1:$T$32,8,FALSE),
$C78=2018,
VLOOKUP($B78,[20]分省年度数据!$A$1:$T$32,7,FALSE)
)</f>
        <v>1172</v>
      </c>
      <c r="AL78" cm="1">
        <f t="array" ref="AL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23897</v>
      </c>
      <c r="AM78" cm="1">
        <f t="array" ref="AM78">_xlfn.IFS(
$C78=2010,
VLOOKUP($B78,[27]分省年度数据!$A$1:$T$32,15,FALSE),
$C78=2011,
VLOOKUP($B78,[27]分省年度数据!$A$1:$T$32,14,FALSE),
$C78=2012,
VLOOKUP($B78,[27]分省年度数据!$A$1:$T$32,13,FALSE),
$C78=2013,
VLOOKUP($B78,[27]分省年度数据!$A$1:$T$32,12,FALSE),
$C78=2014,
VLOOKUP($B78,[27]分省年度数据!$A$1:$T$32,11,FALSE),
$C78=2015,
VLOOKUP($B78,[27]分省年度数据!$A$1:$T$32,10,FALSE),
$C78=2016,
VLOOKUP($B78,[27]分省年度数据!$A$1:$T$32,9,FALSE),
$C78=2017,
VLOOKUP($B78,[27]分省年度数据!$A$1:$T$32,8,FALSE),
$C78=2018,
VLOOKUP($B78,[27]分省年度数据!$A$1:$T$32,7,FALSE)
)</f>
        <v>100</v>
      </c>
      <c r="AN78" cm="1">
        <f t="array" ref="AN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100</v>
      </c>
      <c r="AO78" cm="1">
        <f t="array" ref="AO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11.97</v>
      </c>
      <c r="AP78" cm="1">
        <f t="array" ref="AP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2.54</v>
      </c>
      <c r="AQ78" cm="1">
        <f t="array" ref="AQ78">_xlfn.IFS(
$C78=2010,
VLOOKUP($B78,[26]分省年度数据!$A$1:$T$32,15,FALSE),
$C78=2011,
VLOOKUP($B78,[26]分省年度数据!$A$1:$T$32,14,FALSE),
$C78=2012,
VLOOKUP($B78,[26]分省年度数据!$A$1:$T$32,13,FALSE),
$C78=2013,
VLOOKUP($B78,[26]分省年度数据!$A$1:$T$32,12,FALSE),
$C78=2014,
VLOOKUP($B78,[26]分省年度数据!$A$1:$T$32,11,FALSE),
$C78=2015,
VLOOKUP($B78,[26]分省年度数据!$A$1:$T$32,10,FALSE),
$C78=2016,
VLOOKUP($B78,[26]分省年度数据!$A$1:$T$32,9,FALSE),
$C78=2017,
VLOOKUP($B78,[26]分省年度数据!$A$1:$T$32,8,FALSE),
$C78=2018,
VLOOKUP($B78,[26]分省年度数据!$A$1:$T$32,7,FALSE)
)</f>
        <v>7.33</v>
      </c>
    </row>
    <row r="79" spans="1:43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s="11">
        <f>IFERROR(VLOOKUP(B79,户籍难度!A:B,2,FALSE),1)</f>
        <v>3</v>
      </c>
      <c r="G79" cm="1">
        <f t="array" ref="G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H79" cm="1">
        <f t="array" ref="H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I79" cm="1">
        <f t="array" ref="I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J79">
        <f>VLOOKUP($D79,[4]Sheet1!$C$1:$J$65536,2,FALSE)</f>
        <v>173.75726318359375</v>
      </c>
      <c r="K79">
        <f>VLOOKUP($D79,[4]Sheet1!$C$1:$J$65536,3,FALSE)</f>
        <v>121.92885589599609</v>
      </c>
      <c r="L79">
        <f>VLOOKUP($D79,[4]Sheet1!$C$1:$J$65536,4,FALSE)</f>
        <v>10171.4599609375</v>
      </c>
      <c r="M79">
        <f>VLOOKUP($D79,[4]Sheet1!$C$1:$J$65536,5,FALSE)</f>
        <v>159.03640747070312</v>
      </c>
      <c r="N79">
        <f>VLOOKUP($D79,[4]Sheet1!$C$1:$J$65536,6,FALSE)</f>
        <v>31.717754364013672</v>
      </c>
      <c r="O79">
        <f>VLOOKUP($D79,[4]Sheet1!$C$1:$J$65536,7,FALSE)</f>
        <v>4.1634426116943359</v>
      </c>
      <c r="P79">
        <f>VLOOKUP($D79,[4]Sheet1!$C$1:$J$65536,8,FALSE)</f>
        <v>40.430000305175781</v>
      </c>
      <c r="Q79" cm="1">
        <f t="array" ref="Q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R79">
        <f t="shared" si="3"/>
        <v>0.49626606774018889</v>
      </c>
      <c r="S79" cm="1">
        <f t="array" ref="S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129.69</v>
      </c>
      <c r="T79">
        <f>IFERROR(VLOOKUP(D79,[7]mu_jt_estimates_final!$C:$D,2,FALSE),"")</f>
        <v>0.56594831000000001</v>
      </c>
      <c r="U79" t="str">
        <f>VLOOKUP(B79,方言分布!A:B,2,FALSE)</f>
        <v>吴语</v>
      </c>
      <c r="V79" cm="1">
        <f t="array" ref="V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5016</v>
      </c>
      <c r="W79" cm="1">
        <f t="array" ref="W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12.28</v>
      </c>
      <c r="X79" cm="1">
        <f t="array" ref="X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70</v>
      </c>
      <c r="Y79" cm="1">
        <f t="array" ref="Y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10.6</v>
      </c>
      <c r="Z79" cm="1">
        <f t="array" ref="Z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303.45999999999998</v>
      </c>
      <c r="AA79" cm="1">
        <f t="array" ref="AA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9.09</v>
      </c>
      <c r="AB79" cm="1">
        <f t="array" ref="AB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10.98</v>
      </c>
      <c r="AC79" cm="1">
        <f t="array" ref="AC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15.27</v>
      </c>
      <c r="AE79" cm="1">
        <f t="array" ref="AE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10131153</v>
      </c>
      <c r="AF79" cm="1">
        <f t="array" ref="AF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767.32</v>
      </c>
      <c r="AG79" cm="1">
        <f t="array" ref="AG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3127</v>
      </c>
      <c r="AH79" cm="1">
        <f t="array" ref="AH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11605.7</v>
      </c>
      <c r="AK79" cm="1">
        <f t="array" ref="AK79">_xlfn.IFS(
$C79=2010,
VLOOKUP($B79,[20]分省年度数据!$A$1:$T$32,15,FALSE),
$C79=2011,
VLOOKUP($B79,[20]分省年度数据!$A$1:$T$32,14,FALSE),
$C79=2012,
VLOOKUP($B79,[20]分省年度数据!$A$1:$T$32,13,FALSE),
$C79=2013,
VLOOKUP($B79,[20]分省年度数据!$A$1:$T$32,12,FALSE),
$C79=2014,
VLOOKUP($B79,[20]分省年度数据!$A$1:$T$32,11,FALSE),
$C79=2015,
VLOOKUP($B79,[20]分省年度数据!$A$1:$T$32,10,FALSE),
$C79=2016,
VLOOKUP($B79,[20]分省年度数据!$A$1:$T$32,9,FALSE),
$C79=2017,
VLOOKUP($B79,[20]分省年度数据!$A$1:$T$32,8,FALSE),
$C79=2018,
VLOOKUP($B79,[20]分省年度数据!$A$1:$T$32,7,FALSE)
)</f>
        <v>1070</v>
      </c>
      <c r="AL79" cm="1">
        <f t="array" ref="AL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24027</v>
      </c>
      <c r="AM79" cm="1">
        <f t="array" ref="AM79">_xlfn.IFS(
$C79=2010,
VLOOKUP($B79,[27]分省年度数据!$A$1:$T$32,15,FALSE),
$C79=2011,
VLOOKUP($B79,[27]分省年度数据!$A$1:$T$32,14,FALSE),
$C79=2012,
VLOOKUP($B79,[27]分省年度数据!$A$1:$T$32,13,FALSE),
$C79=2013,
VLOOKUP($B79,[27]分省年度数据!$A$1:$T$32,12,FALSE),
$C79=2014,
VLOOKUP($B79,[27]分省年度数据!$A$1:$T$32,11,FALSE),
$C79=2015,
VLOOKUP($B79,[27]分省年度数据!$A$1:$T$32,10,FALSE),
$C79=2016,
VLOOKUP($B79,[27]分省年度数据!$A$1:$T$32,9,FALSE),
$C79=2017,
VLOOKUP($B79,[27]分省年度数据!$A$1:$T$32,8,FALSE),
$C79=2018,
VLOOKUP($B79,[27]分省年度数据!$A$1:$T$32,7,FALSE)
)</f>
        <v>100</v>
      </c>
      <c r="AN79" cm="1">
        <f t="array" ref="AN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100</v>
      </c>
      <c r="AO79" cm="1">
        <f t="array" ref="AO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12.36</v>
      </c>
      <c r="AP79" cm="1">
        <f t="array" ref="AP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2.57</v>
      </c>
      <c r="AQ79" cm="1">
        <f t="array" ref="AQ79">_xlfn.IFS(
$C79=2010,
VLOOKUP($B79,[26]分省年度数据!$A$1:$T$32,15,FALSE),
$C79=2011,
VLOOKUP($B79,[26]分省年度数据!$A$1:$T$32,14,FALSE),
$C79=2012,
VLOOKUP($B79,[26]分省年度数据!$A$1:$T$32,13,FALSE),
$C79=2013,
VLOOKUP($B79,[26]分省年度数据!$A$1:$T$32,12,FALSE),
$C79=2014,
VLOOKUP($B79,[26]分省年度数据!$A$1:$T$32,11,FALSE),
$C79=2015,
VLOOKUP($B79,[26]分省年度数据!$A$1:$T$32,10,FALSE),
$C79=2016,
VLOOKUP($B79,[26]分省年度数据!$A$1:$T$32,9,FALSE),
$C79=2017,
VLOOKUP($B79,[26]分省年度数据!$A$1:$T$32,8,FALSE),
$C79=2018,
VLOOKUP($B79,[26]分省年度数据!$A$1:$T$32,7,FALSE)
)</f>
        <v>7.62</v>
      </c>
    </row>
    <row r="80" spans="1:43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s="11">
        <f>IFERROR(VLOOKUP(B80,户籍难度!A:B,2,FALSE),1)</f>
        <v>3</v>
      </c>
      <c r="G80" cm="1">
        <f t="array" ref="G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H80" cm="1">
        <f t="array" ref="H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I80" cm="1">
        <f t="array" ref="I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J80">
        <f>VLOOKUP($D80,[4]Sheet1!$C$1:$J$65536,2,FALSE)</f>
        <v>179.53912353515625</v>
      </c>
      <c r="K80">
        <f>VLOOKUP($D80,[4]Sheet1!$C$1:$J$65536,3,FALSE)</f>
        <v>127.26787567138672</v>
      </c>
      <c r="L80">
        <f>VLOOKUP($D80,[4]Sheet1!$C$1:$J$65536,4,FALSE)</f>
        <v>10169.4140625</v>
      </c>
      <c r="M80">
        <f>VLOOKUP($D80,[4]Sheet1!$C$1:$J$65536,5,FALSE)</f>
        <v>163.51702880859375</v>
      </c>
      <c r="N80">
        <f>VLOOKUP($D80,[4]Sheet1!$C$1:$J$65536,6,FALSE)</f>
        <v>32.596858978271484</v>
      </c>
      <c r="O80">
        <f>VLOOKUP($D80,[4]Sheet1!$C$1:$J$65536,7,FALSE)</f>
        <v>4.3235101699829102</v>
      </c>
      <c r="P80">
        <f>VLOOKUP($D80,[4]Sheet1!$C$1:$J$65536,8,FALSE)</f>
        <v>38.953948974609375</v>
      </c>
      <c r="Q80" cm="1">
        <f t="array" ref="Q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R80">
        <f t="shared" si="3"/>
        <v>0.43833716968971553</v>
      </c>
      <c r="S80" cm="1">
        <f t="array" ref="S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130.44</v>
      </c>
      <c r="T80">
        <f>IFERROR(VLOOKUP(D80,[7]mu_jt_estimates_final!$C:$D,2,FALSE),"")</f>
        <v>0.73424953000000004</v>
      </c>
      <c r="U80" t="str">
        <f>VLOOKUP(B80,方言分布!A:B,2,FALSE)</f>
        <v>吴语</v>
      </c>
      <c r="V80" cm="1">
        <f t="array" ref="V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5016</v>
      </c>
      <c r="W80" cm="1">
        <f t="array" ref="W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12.92</v>
      </c>
      <c r="X80" cm="1">
        <f t="array" ref="X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74</v>
      </c>
      <c r="Y80" cm="1">
        <f t="array" ref="Y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10.11</v>
      </c>
      <c r="Z80" cm="1">
        <f t="array" ref="Z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383.1</v>
      </c>
      <c r="AA80" cm="1">
        <f t="array" ref="AA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8.93</v>
      </c>
      <c r="AB80" cm="1">
        <f t="array" ref="AB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10.85</v>
      </c>
      <c r="AC80" cm="1">
        <f t="array" ref="AC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14.79</v>
      </c>
      <c r="AE80" cm="1">
        <f t="array" ref="AE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11218946</v>
      </c>
      <c r="AF80" cm="1">
        <f t="array" ref="AF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840.97</v>
      </c>
      <c r="AG80" cm="1">
        <f t="array" ref="AG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3603</v>
      </c>
      <c r="AH80" cm="1">
        <f t="array" ref="AH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12588.2</v>
      </c>
      <c r="AK80" cm="1">
        <f t="array" ref="AK80">_xlfn.IFS(
$C80=2010,
VLOOKUP($B80,[20]分省年度数据!$A$1:$T$32,15,FALSE),
$C80=2011,
VLOOKUP($B80,[20]分省年度数据!$A$1:$T$32,14,FALSE),
$C80=2012,
VLOOKUP($B80,[20]分省年度数据!$A$1:$T$32,13,FALSE),
$C80=2013,
VLOOKUP($B80,[20]分省年度数据!$A$1:$T$32,12,FALSE),
$C80=2014,
VLOOKUP($B80,[20]分省年度数据!$A$1:$T$32,11,FALSE),
$C80=2015,
VLOOKUP($B80,[20]分省年度数据!$A$1:$T$32,10,FALSE),
$C80=2016,
VLOOKUP($B80,[20]分省年度数据!$A$1:$T$32,9,FALSE),
$C80=2017,
VLOOKUP($B80,[20]分省年度数据!$A$1:$T$32,8,FALSE),
$C80=2018,
VLOOKUP($B80,[20]分省年度数据!$A$1:$T$32,7,FALSE)
)</f>
        <v>795</v>
      </c>
      <c r="AL80" cm="1">
        <f t="array" ref="AL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24169</v>
      </c>
      <c r="AM80" cm="1">
        <f t="array" ref="AM80">_xlfn.IFS(
$C80=2010,
VLOOKUP($B80,[27]分省年度数据!$A$1:$T$32,15,FALSE),
$C80=2011,
VLOOKUP($B80,[27]分省年度数据!$A$1:$T$32,14,FALSE),
$C80=2012,
VLOOKUP($B80,[27]分省年度数据!$A$1:$T$32,13,FALSE),
$C80=2013,
VLOOKUP($B80,[27]分省年度数据!$A$1:$T$32,12,FALSE),
$C80=2014,
VLOOKUP($B80,[27]分省年度数据!$A$1:$T$32,11,FALSE),
$C80=2015,
VLOOKUP($B80,[27]分省年度数据!$A$1:$T$32,10,FALSE),
$C80=2016,
VLOOKUP($B80,[27]分省年度数据!$A$1:$T$32,9,FALSE),
$C80=2017,
VLOOKUP($B80,[27]分省年度数据!$A$1:$T$32,8,FALSE),
$C80=2018,
VLOOKUP($B80,[27]分省年度数据!$A$1:$T$32,7,FALSE)
)</f>
        <v>100</v>
      </c>
      <c r="AN80" cm="1">
        <f t="array" ref="AN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100</v>
      </c>
      <c r="AO80" cm="1">
        <f t="array" ref="AO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12.7</v>
      </c>
      <c r="AP80" cm="1">
        <f t="array" ref="AP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2.57</v>
      </c>
      <c r="AQ80" cm="1">
        <f t="array" ref="AQ80">_xlfn.IFS(
$C80=2010,
VLOOKUP($B80,[26]分省年度数据!$A$1:$T$32,15,FALSE),
$C80=2011,
VLOOKUP($B80,[26]分省年度数据!$A$1:$T$32,14,FALSE),
$C80=2012,
VLOOKUP($B80,[26]分省年度数据!$A$1:$T$32,13,FALSE),
$C80=2013,
VLOOKUP($B80,[26]分省年度数据!$A$1:$T$32,12,FALSE),
$C80=2014,
VLOOKUP($B80,[26]分省年度数据!$A$1:$T$32,11,FALSE),
$C80=2015,
VLOOKUP($B80,[26]分省年度数据!$A$1:$T$32,10,FALSE),
$C80=2016,
VLOOKUP($B80,[26]分省年度数据!$A$1:$T$32,9,FALSE),
$C80=2017,
VLOOKUP($B80,[26]分省年度数据!$A$1:$T$32,8,FALSE),
$C80=2018,
VLOOKUP($B80,[26]分省年度数据!$A$1:$T$32,7,FALSE)
)</f>
        <v>7.83</v>
      </c>
    </row>
    <row r="81" spans="1:43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s="11">
        <f>IFERROR(VLOOKUP(B81,户籍难度!A:B,2,FALSE),1)</f>
        <v>3</v>
      </c>
      <c r="G81" cm="1">
        <f t="array" ref="G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H81" cm="1">
        <f t="array" ref="H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I81" t="str" cm="1">
        <f t="array" ref="I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J81">
        <f>VLOOKUP($D81,[4]Sheet1!$C$1:$J$65536,2,FALSE)</f>
        <v>180.93382263183594</v>
      </c>
      <c r="K81">
        <f>VLOOKUP($D81,[4]Sheet1!$C$1:$J$65536,3,FALSE)</f>
        <v>118.9617919921875</v>
      </c>
      <c r="L81">
        <f>VLOOKUP($D81,[4]Sheet1!$C$1:$J$65536,4,FALSE)</f>
        <v>10175.19921875</v>
      </c>
      <c r="M81">
        <f>VLOOKUP($D81,[4]Sheet1!$C$1:$J$65536,5,FALSE)</f>
        <v>163.59669494628906</v>
      </c>
      <c r="N81">
        <f>VLOOKUP($D81,[4]Sheet1!$C$1:$J$65536,6,FALSE)</f>
        <v>32.701175689697266</v>
      </c>
      <c r="O81">
        <f>VLOOKUP($D81,[4]Sheet1!$C$1:$J$65536,7,FALSE)</f>
        <v>4.1455097198486328</v>
      </c>
      <c r="P81">
        <f>VLOOKUP($D81,[4]Sheet1!$C$1:$J$65536,8,FALSE)</f>
        <v>51.266799926757812</v>
      </c>
      <c r="Q81" cm="1">
        <f t="array" ref="Q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R81">
        <f t="shared" si="3"/>
        <v>0.7733338419113498</v>
      </c>
      <c r="S81" cm="1">
        <f t="array" ref="S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136.4</v>
      </c>
      <c r="T81">
        <f>IFERROR(VLOOKUP(D81,[7]mu_jt_estimates_final!$C:$D,2,FALSE),"")</f>
        <v>0.85701894999999995</v>
      </c>
      <c r="U81" t="str">
        <f>VLOOKUP(B81,方言分布!A:B,2,FALSE)</f>
        <v>吴语</v>
      </c>
      <c r="V81" cm="1">
        <f t="array" ref="V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5144</v>
      </c>
      <c r="W81" cm="1">
        <f t="array" ref="W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13.46</v>
      </c>
      <c r="X81" cm="1">
        <f t="array" ref="X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77</v>
      </c>
      <c r="Y81" cm="1">
        <f t="array" ref="Y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10.130000000000001</v>
      </c>
      <c r="Z81" cm="1">
        <f t="array" ref="Z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412.18</v>
      </c>
      <c r="AA81" cm="1">
        <f t="array" ref="AA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8.86</v>
      </c>
      <c r="AB81" cm="1">
        <f t="array" ref="AB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10.48</v>
      </c>
      <c r="AC81" cm="1">
        <f t="array" ref="AC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14.35</v>
      </c>
      <c r="AE81" cm="1">
        <f t="array" ref="AE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12104556</v>
      </c>
      <c r="AF81" cm="1">
        <f t="array" ref="AF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874.1</v>
      </c>
      <c r="AG81" cm="1">
        <f t="array" ref="AG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3888</v>
      </c>
      <c r="AH81" cm="1">
        <f t="array" ref="AH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13699.5</v>
      </c>
      <c r="AK81" cm="1">
        <f t="array" ref="AK81">_xlfn.IFS(
$C81=2010,
VLOOKUP($B81,[20]分省年度数据!$A$1:$T$32,15,FALSE),
$C81=2011,
VLOOKUP($B81,[20]分省年度数据!$A$1:$T$32,14,FALSE),
$C81=2012,
VLOOKUP($B81,[20]分省年度数据!$A$1:$T$32,13,FALSE),
$C81=2013,
VLOOKUP($B81,[20]分省年度数据!$A$1:$T$32,12,FALSE),
$C81=2014,
VLOOKUP($B81,[20]分省年度数据!$A$1:$T$32,11,FALSE),
$C81=2015,
VLOOKUP($B81,[20]分省年度数据!$A$1:$T$32,10,FALSE),
$C81=2016,
VLOOKUP($B81,[20]分省年度数据!$A$1:$T$32,9,FALSE),
$C81=2017,
VLOOKUP($B81,[20]分省年度数据!$A$1:$T$32,8,FALSE),
$C81=2018,
VLOOKUP($B81,[20]分省年度数据!$A$1:$T$32,7,FALSE)
)</f>
        <v>709</v>
      </c>
      <c r="AL81" cm="1">
        <f t="array" ref="AL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24161</v>
      </c>
      <c r="AM81" cm="1">
        <f t="array" ref="AM81">_xlfn.IFS(
$C81=2010,
VLOOKUP($B81,[27]分省年度数据!$A$1:$T$32,15,FALSE),
$C81=2011,
VLOOKUP($B81,[27]分省年度数据!$A$1:$T$32,14,FALSE),
$C81=2012,
VLOOKUP($B81,[27]分省年度数据!$A$1:$T$32,13,FALSE),
$C81=2013,
VLOOKUP($B81,[27]分省年度数据!$A$1:$T$32,12,FALSE),
$C81=2014,
VLOOKUP($B81,[27]分省年度数据!$A$1:$T$32,11,FALSE),
$C81=2015,
VLOOKUP($B81,[27]分省年度数据!$A$1:$T$32,10,FALSE),
$C81=2016,
VLOOKUP($B81,[27]分省年度数据!$A$1:$T$32,9,FALSE),
$C81=2017,
VLOOKUP($B81,[27]分省年度数据!$A$1:$T$32,8,FALSE),
$C81=2018,
VLOOKUP($B81,[27]分省年度数据!$A$1:$T$32,7,FALSE)
)</f>
        <v>100</v>
      </c>
      <c r="AN81" cm="1">
        <f t="array" ref="AN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100</v>
      </c>
      <c r="AO81" cm="1">
        <f t="array" ref="AO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13.94</v>
      </c>
      <c r="AP81" cm="1">
        <f t="array" ref="AP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2.57</v>
      </c>
      <c r="AQ81" cm="1">
        <f t="array" ref="AQ81">_xlfn.IFS(
$C81=2010,
VLOOKUP($B81,[26]分省年度数据!$A$1:$T$32,15,FALSE),
$C81=2011,
VLOOKUP($B81,[26]分省年度数据!$A$1:$T$32,14,FALSE),
$C81=2012,
VLOOKUP($B81,[26]分省年度数据!$A$1:$T$32,13,FALSE),
$C81=2013,
VLOOKUP($B81,[26]分省年度数据!$A$1:$T$32,12,FALSE),
$C81=2014,
VLOOKUP($B81,[26]分省年度数据!$A$1:$T$32,11,FALSE),
$C81=2015,
VLOOKUP($B81,[26]分省年度数据!$A$1:$T$32,10,FALSE),
$C81=2016,
VLOOKUP($B81,[26]分省年度数据!$A$1:$T$32,9,FALSE),
$C81=2017,
VLOOKUP($B81,[26]分省年度数据!$A$1:$T$32,8,FALSE),
$C81=2018,
VLOOKUP($B81,[26]分省年度数据!$A$1:$T$32,7,FALSE)
)</f>
        <v>8.19</v>
      </c>
    </row>
    <row r="82" spans="1:43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s="11">
        <f>IFERROR(VLOOKUP(B82,户籍难度!A:B,2,FALSE),1)</f>
        <v>3</v>
      </c>
      <c r="G82" cm="1">
        <f t="array" ref="G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H82" cm="1">
        <f t="array" ref="H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I82" cm="1">
        <f t="array" ref="I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J82">
        <f>VLOOKUP($D82,[4]Sheet1!$C$1:$J$65536,2,FALSE)</f>
        <v>181.41165161132812</v>
      </c>
      <c r="K82">
        <f>VLOOKUP($D82,[4]Sheet1!$C$1:$J$65536,3,FALSE)</f>
        <v>127.06604766845703</v>
      </c>
      <c r="L82">
        <f>VLOOKUP($D82,[4]Sheet1!$C$1:$J$65536,4,FALSE)</f>
        <v>10166.3681640625</v>
      </c>
      <c r="M82">
        <f>VLOOKUP($D82,[4]Sheet1!$C$1:$J$65536,5,FALSE)</f>
        <v>165.54556274414062</v>
      </c>
      <c r="N82">
        <f>VLOOKUP($D82,[4]Sheet1!$C$1:$J$65536,6,FALSE)</f>
        <v>33.712493896484375</v>
      </c>
      <c r="O82">
        <f>VLOOKUP($D82,[4]Sheet1!$C$1:$J$65536,7,FALSE)</f>
        <v>3.9057350158691406</v>
      </c>
      <c r="P82">
        <f>VLOOKUP($D82,[4]Sheet1!$C$1:$J$65536,8,FALSE)</f>
        <v>39.820743560791016</v>
      </c>
      <c r="Q82" cm="1">
        <f t="array" ref="Q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R82">
        <f t="shared" si="3"/>
        <v>0.80790214438921992</v>
      </c>
      <c r="S82" cm="1">
        <f t="array" ref="S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153.57</v>
      </c>
      <c r="T82">
        <f>IFERROR(VLOOKUP(D82,[7]mu_jt_estimates_final!$C:$D,2,FALSE),"")</f>
        <v>0.97515868999999999</v>
      </c>
      <c r="U82" t="str">
        <f>VLOOKUP(B82,方言分布!A:B,2,FALSE)</f>
        <v>吴语</v>
      </c>
      <c r="V82" cm="1">
        <f t="array" ref="V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5293</v>
      </c>
      <c r="W82" cm="1">
        <f t="array" ref="W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13.9</v>
      </c>
      <c r="X82" cm="1">
        <f t="array" ref="X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81</v>
      </c>
      <c r="Y82" cm="1">
        <f t="array" ref="Y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10.199999999999999</v>
      </c>
      <c r="Z82" cm="1">
        <f t="array" ref="Z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470.12</v>
      </c>
      <c r="AA82" cm="1">
        <f t="array" ref="AA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8.6199999999999992</v>
      </c>
      <c r="AB82" cm="1">
        <f t="array" ref="AB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10.55</v>
      </c>
      <c r="AC82" cm="1">
        <f t="array" ref="AC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14.09</v>
      </c>
      <c r="AE82" cm="1">
        <f t="array" ref="AE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13412840</v>
      </c>
      <c r="AF82" cm="1">
        <f t="array" ref="AF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917.99</v>
      </c>
      <c r="AG82" cm="1">
        <f t="array" ref="AG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6202</v>
      </c>
      <c r="AH82" cm="1">
        <f t="array" ref="AH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14874.8</v>
      </c>
      <c r="AK82" cm="1">
        <f t="array" ref="AK82">_xlfn.IFS(
$C82=2010,
VLOOKUP($B82,[20]分省年度数据!$A$1:$T$32,15,FALSE),
$C82=2011,
VLOOKUP($B82,[20]分省年度数据!$A$1:$T$32,14,FALSE),
$C82=2012,
VLOOKUP($B82,[20]分省年度数据!$A$1:$T$32,13,FALSE),
$C82=2013,
VLOOKUP($B82,[20]分省年度数据!$A$1:$T$32,12,FALSE),
$C82=2014,
VLOOKUP($B82,[20]分省年度数据!$A$1:$T$32,11,FALSE),
$C82=2015,
VLOOKUP($B82,[20]分省年度数据!$A$1:$T$32,10,FALSE),
$C82=2016,
VLOOKUP($B82,[20]分省年度数据!$A$1:$T$32,9,FALSE),
$C82=2017,
VLOOKUP($B82,[20]分省年度数据!$A$1:$T$32,8,FALSE),
$C82=2018,
VLOOKUP($B82,[20]分省年度数据!$A$1:$T$32,7,FALSE)
)</f>
        <v>741</v>
      </c>
      <c r="AL82" cm="1">
        <f t="array" ref="AL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24504</v>
      </c>
      <c r="AM82" cm="1">
        <f t="array" ref="AM82">_xlfn.IFS(
$C82=2010,
VLOOKUP($B82,[27]分省年度数据!$A$1:$T$32,15,FALSE),
$C82=2011,
VLOOKUP($B82,[27]分省年度数据!$A$1:$T$32,14,FALSE),
$C82=2012,
VLOOKUP($B82,[27]分省年度数据!$A$1:$T$32,13,FALSE),
$C82=2013,
VLOOKUP($B82,[27]分省年度数据!$A$1:$T$32,12,FALSE),
$C82=2014,
VLOOKUP($B82,[27]分省年度数据!$A$1:$T$32,11,FALSE),
$C82=2015,
VLOOKUP($B82,[27]分省年度数据!$A$1:$T$32,10,FALSE),
$C82=2016,
VLOOKUP($B82,[27]分省年度数据!$A$1:$T$32,9,FALSE),
$C82=2017,
VLOOKUP($B82,[27]分省年度数据!$A$1:$T$32,8,FALSE),
$C82=2018,
VLOOKUP($B82,[27]分省年度数据!$A$1:$T$32,7,FALSE)
)</f>
        <v>100</v>
      </c>
      <c r="AN82" cm="1">
        <f t="array" ref="AN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100</v>
      </c>
      <c r="AO82" cm="1">
        <f t="array" ref="AO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9.0399999999999991</v>
      </c>
      <c r="AP82" cm="1">
        <f t="array" ref="AP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2.5</v>
      </c>
      <c r="AQ82" cm="1">
        <f t="array" ref="AQ82">_xlfn.IFS(
$C82=2010,
VLOOKUP($B82,[26]分省年度数据!$A$1:$T$32,15,FALSE),
$C82=2011,
VLOOKUP($B82,[26]分省年度数据!$A$1:$T$32,14,FALSE),
$C82=2012,
VLOOKUP($B82,[26]分省年度数据!$A$1:$T$32,13,FALSE),
$C82=2013,
VLOOKUP($B82,[26]分省年度数据!$A$1:$T$32,12,FALSE),
$C82=2014,
VLOOKUP($B82,[26]分省年度数据!$A$1:$T$32,11,FALSE),
$C82=2015,
VLOOKUP($B82,[26]分省年度数据!$A$1:$T$32,10,FALSE),
$C82=2016,
VLOOKUP($B82,[26]分省年度数据!$A$1:$T$32,9,FALSE),
$C82=2017,
VLOOKUP($B82,[26]分省年度数据!$A$1:$T$32,8,FALSE),
$C82=2018,
VLOOKUP($B82,[26]分省年度数据!$A$1:$T$32,7,FALSE)
)</f>
        <v>8.49</v>
      </c>
    </row>
    <row r="83" spans="1:43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s="11">
        <f>IFERROR(VLOOKUP(B83,户籍难度!A:B,2,FALSE),1)</f>
        <v>2</v>
      </c>
      <c r="G83" cm="1">
        <f t="array" ref="G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H83" cm="1">
        <f t="array" ref="H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I83" cm="1">
        <f t="array" ref="I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J83">
        <f>VLOOKUP($D83,[4]Sheet1!$C$1:$J$65536,2,FALSE)</f>
        <v>153.21871948242188</v>
      </c>
      <c r="K83">
        <f>VLOOKUP($D83,[4]Sheet1!$C$1:$J$65536,3,FALSE)</f>
        <v>92.363456726074219</v>
      </c>
      <c r="L83">
        <f>VLOOKUP($D83,[4]Sheet1!$C$1:$J$65536,4,FALSE)</f>
        <v>10167.3056640625</v>
      </c>
      <c r="M83">
        <f>VLOOKUP($D83,[4]Sheet1!$C$1:$J$65536,5,FALSE)</f>
        <v>156.57246398925781</v>
      </c>
      <c r="N83">
        <f>VLOOKUP($D83,[4]Sheet1!$C$1:$J$65536,6,FALSE)</f>
        <v>27.219598770141602</v>
      </c>
      <c r="O83">
        <f>VLOOKUP($D83,[4]Sheet1!$C$1:$J$65536,7,FALSE)</f>
        <v>4.1517362594604492</v>
      </c>
      <c r="P83">
        <f>VLOOKUP($D83,[4]Sheet1!$C$1:$J$65536,8,FALSE)</f>
        <v>31.348781585693359</v>
      </c>
      <c r="Q83" cm="1">
        <f t="array" ref="Q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R83">
        <f t="shared" si="3"/>
        <v>0.36226802305068795</v>
      </c>
      <c r="S83" cm="1">
        <f t="array" ref="S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76.67</v>
      </c>
      <c r="T83">
        <f>IFERROR(VLOOKUP(D83,[7]mu_jt_estimates_final!$C:$D,2,FALSE),"")</f>
        <v>-0.59511513000000005</v>
      </c>
      <c r="U83" t="str">
        <f>VLOOKUP(B83,方言分布!A:B,2,FALSE)</f>
        <v>吴语</v>
      </c>
      <c r="V83" cm="1">
        <f t="array" ref="V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30956</v>
      </c>
      <c r="W83" cm="1">
        <f t="array" ref="W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26.95</v>
      </c>
      <c r="X83" cm="1">
        <f t="array" ref="X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44</v>
      </c>
      <c r="Y83" cm="1">
        <f t="array" ref="Y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11.3</v>
      </c>
      <c r="Z83" cm="1">
        <f t="array" ref="Z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249.69</v>
      </c>
      <c r="AA83" cm="1">
        <f t="array" ref="AA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13.81</v>
      </c>
      <c r="AB83" cm="1">
        <f t="array" ref="AB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12.5</v>
      </c>
      <c r="AC83" cm="1">
        <f t="array" ref="AC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15.98</v>
      </c>
      <c r="AE83" cm="1">
        <f t="array" ref="AE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13146233</v>
      </c>
      <c r="AF83" cm="1">
        <f t="array" ref="AF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865.36</v>
      </c>
      <c r="AG83" cm="1">
        <f t="array" ref="AG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1065</v>
      </c>
      <c r="AH83" cm="1">
        <f t="array" ref="AH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13606.3</v>
      </c>
      <c r="AK83" cm="1">
        <f t="array" ref="AK83">_xlfn.IFS(
$C83=2010,
VLOOKUP($B83,[20]分省年度数据!$A$1:$T$32,15,FALSE),
$C83=2011,
VLOOKUP($B83,[20]分省年度数据!$A$1:$T$32,14,FALSE),
$C83=2012,
VLOOKUP($B83,[20]分省年度数据!$A$1:$T$32,13,FALSE),
$C83=2013,
VLOOKUP($B83,[20]分省年度数据!$A$1:$T$32,12,FALSE),
$C83=2014,
VLOOKUP($B83,[20]分省年度数据!$A$1:$T$32,11,FALSE),
$C83=2015,
VLOOKUP($B83,[20]分省年度数据!$A$1:$T$32,10,FALSE),
$C83=2016,
VLOOKUP($B83,[20]分省年度数据!$A$1:$T$32,9,FALSE),
$C83=2017,
VLOOKUP($B83,[20]分省年度数据!$A$1:$T$32,8,FALSE),
$C83=2018,
VLOOKUP($B83,[20]分省年度数据!$A$1:$T$32,7,FALSE)
)</f>
        <v>13793</v>
      </c>
      <c r="AL83" cm="1">
        <f t="array" ref="AL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41266</v>
      </c>
      <c r="AM83" cm="1">
        <f t="array" ref="AM83">_xlfn.IFS(
$C83=2010,
VLOOKUP($B83,[27]分省年度数据!$A$1:$T$32,15,FALSE),
$C83=2011,
VLOOKUP($B83,[27]分省年度数据!$A$1:$T$32,14,FALSE),
$C83=2012,
VLOOKUP($B83,[27]分省年度数据!$A$1:$T$32,13,FALSE),
$C83=2013,
VLOOKUP($B83,[27]分省年度数据!$A$1:$T$32,12,FALSE),
$C83=2014,
VLOOKUP($B83,[27]分省年度数据!$A$1:$T$32,11,FALSE),
$C83=2015,
VLOOKUP($B83,[27]分省年度数据!$A$1:$T$32,10,FALSE),
$C83=2016,
VLOOKUP($B83,[27]分省年度数据!$A$1:$T$32,9,FALSE),
$C83=2017,
VLOOKUP($B83,[27]分省年度数据!$A$1:$T$32,8,FALSE),
$C83=2018,
VLOOKUP($B83,[27]分省年度数据!$A$1:$T$32,7,FALSE)
)</f>
        <v>99.56</v>
      </c>
      <c r="AN83" cm="1">
        <f t="array" ref="AN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99.12</v>
      </c>
      <c r="AO83" cm="1">
        <f t="array" ref="AO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10.91</v>
      </c>
      <c r="AP83" cm="1">
        <f t="array" ref="AP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3.75</v>
      </c>
      <c r="AQ83" cm="1">
        <f t="array" ref="AQ83">_xlfn.IFS(
$C83=2010,
VLOOKUP($B83,[26]分省年度数据!$A$1:$T$32,15,FALSE),
$C83=2011,
VLOOKUP($B83,[26]分省年度数据!$A$1:$T$32,14,FALSE),
$C83=2012,
VLOOKUP($B83,[26]分省年度数据!$A$1:$T$32,13,FALSE),
$C83=2013,
VLOOKUP($B83,[26]分省年度数据!$A$1:$T$32,12,FALSE),
$C83=2014,
VLOOKUP($B83,[26]分省年度数据!$A$1:$T$32,11,FALSE),
$C83=2015,
VLOOKUP($B83,[26]分省年度数据!$A$1:$T$32,10,FALSE),
$C83=2016,
VLOOKUP($B83,[26]分省年度数据!$A$1:$T$32,9,FALSE),
$C83=2017,
VLOOKUP($B83,[26]分省年度数据!$A$1:$T$32,8,FALSE),
$C83=2018,
VLOOKUP($B83,[26]分省年度数据!$A$1:$T$32,7,FALSE)
)</f>
        <v>13.29</v>
      </c>
    </row>
    <row r="84" spans="1:43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s="11">
        <f>IFERROR(VLOOKUP(B84,户籍难度!A:B,2,FALSE),1)</f>
        <v>2</v>
      </c>
      <c r="G84" cm="1">
        <f t="array" ref="G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H84" cm="1">
        <f t="array" ref="H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I84" cm="1">
        <f t="array" ref="I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J84">
        <f>VLOOKUP($D84,[4]Sheet1!$C$1:$J$65536,2,FALSE)</f>
        <v>150.82098388671875</v>
      </c>
      <c r="K84">
        <f>VLOOKUP($D84,[4]Sheet1!$C$1:$J$65536,3,FALSE)</f>
        <v>87.141624450683594</v>
      </c>
      <c r="L84">
        <f>VLOOKUP($D84,[4]Sheet1!$C$1:$J$65536,4,FALSE)</f>
        <v>10176.216796875</v>
      </c>
      <c r="M84">
        <f>VLOOKUP($D84,[4]Sheet1!$C$1:$J$65536,5,FALSE)</f>
        <v>155.26611328125</v>
      </c>
      <c r="N84">
        <f>VLOOKUP($D84,[4]Sheet1!$C$1:$J$65536,6,FALSE)</f>
        <v>25.116756439208984</v>
      </c>
      <c r="O84">
        <f>VLOOKUP($D84,[4]Sheet1!$C$1:$J$65536,7,FALSE)</f>
        <v>4.3181772232055664</v>
      </c>
      <c r="P84">
        <f>VLOOKUP($D84,[4]Sheet1!$C$1:$J$65536,8,FALSE)</f>
        <v>30.323923110961914</v>
      </c>
      <c r="Q84" cm="1">
        <f t="array" ref="Q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R84">
        <f t="shared" si="3"/>
        <v>0.31016704183808119</v>
      </c>
      <c r="S84" cm="1">
        <f t="array" ref="S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84.95</v>
      </c>
      <c r="T84">
        <f>IFERROR(VLOOKUP(D84,[7]mu_jt_estimates_final!$C:$D,2,FALSE),"")</f>
        <v>-0.19810332</v>
      </c>
      <c r="U84" t="str">
        <f>VLOOKUP(B84,方言分布!A:B,2,FALSE)</f>
        <v>吴语</v>
      </c>
      <c r="V84" cm="1">
        <f t="array" ref="V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31680</v>
      </c>
      <c r="W84" cm="1">
        <f t="array" ref="W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29.64</v>
      </c>
      <c r="X84" cm="1">
        <f t="array" ref="X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47</v>
      </c>
      <c r="Y84" cm="1">
        <f t="array" ref="Y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10.84</v>
      </c>
      <c r="Z84" cm="1">
        <f t="array" ref="Z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349.86</v>
      </c>
      <c r="AA84" cm="1">
        <f t="array" ref="AA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13.25</v>
      </c>
      <c r="AB84" cm="1">
        <f t="array" ref="AB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11.41</v>
      </c>
      <c r="AC84" cm="1">
        <f t="array" ref="AC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16.38</v>
      </c>
      <c r="AE84" cm="1">
        <f t="array" ref="AE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15882132</v>
      </c>
      <c r="AF84" cm="1">
        <f t="array" ref="AF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1093.22</v>
      </c>
      <c r="AG84" cm="1">
        <f t="array" ref="AG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1259</v>
      </c>
      <c r="AH84" cm="1">
        <f t="array" ref="AH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16058.3</v>
      </c>
      <c r="AK84" cm="1">
        <f t="array" ref="AK84">_xlfn.IFS(
$C84=2010,
VLOOKUP($B84,[20]分省年度数据!$A$1:$T$32,15,FALSE),
$C84=2011,
VLOOKUP($B84,[20]分省年度数据!$A$1:$T$32,14,FALSE),
$C84=2012,
VLOOKUP($B84,[20]分省年度数据!$A$1:$T$32,13,FALSE),
$C84=2013,
VLOOKUP($B84,[20]分省年度数据!$A$1:$T$32,12,FALSE),
$C84=2014,
VLOOKUP($B84,[20]分省年度数据!$A$1:$T$32,11,FALSE),
$C84=2015,
VLOOKUP($B84,[20]分省年度数据!$A$1:$T$32,10,FALSE),
$C84=2016,
VLOOKUP($B84,[20]分省年度数据!$A$1:$T$32,9,FALSE),
$C84=2017,
VLOOKUP($B84,[20]分省年度数据!$A$1:$T$32,8,FALSE),
$C84=2018,
VLOOKUP($B84,[20]分省年度数据!$A$1:$T$32,7,FALSE)
)</f>
        <v>13436</v>
      </c>
      <c r="AL84" cm="1">
        <f t="array" ref="AL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47383</v>
      </c>
      <c r="AM84" cm="1">
        <f t="array" ref="AM84">_xlfn.IFS(
$C84=2010,
VLOOKUP($B84,[27]分省年度数据!$A$1:$T$32,15,FALSE),
$C84=2011,
VLOOKUP($B84,[27]分省年度数据!$A$1:$T$32,14,FALSE),
$C84=2012,
VLOOKUP($B84,[27]分省年度数据!$A$1:$T$32,13,FALSE),
$C84=2013,
VLOOKUP($B84,[27]分省年度数据!$A$1:$T$32,12,FALSE),
$C84=2014,
VLOOKUP($B84,[27]分省年度数据!$A$1:$T$32,11,FALSE),
$C84=2015,
VLOOKUP($B84,[27]分省年度数据!$A$1:$T$32,10,FALSE),
$C84=2016,
VLOOKUP($B84,[27]分省年度数据!$A$1:$T$32,9,FALSE),
$C84=2017,
VLOOKUP($B84,[27]分省年度数据!$A$1:$T$32,8,FALSE),
$C84=2018,
VLOOKUP($B84,[27]分省年度数据!$A$1:$T$32,7,FALSE)
)</f>
        <v>99.58</v>
      </c>
      <c r="AN84" cm="1">
        <f t="array" ref="AN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99.03</v>
      </c>
      <c r="AO84" cm="1">
        <f t="array" ref="AO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13.21</v>
      </c>
      <c r="AP84" cm="1">
        <f t="array" ref="AP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3.79</v>
      </c>
      <c r="AQ84" cm="1">
        <f t="array" ref="AQ84">_xlfn.IFS(
$C84=2010,
VLOOKUP($B84,[26]分省年度数据!$A$1:$T$32,15,FALSE),
$C84=2011,
VLOOKUP($B84,[26]分省年度数据!$A$1:$T$32,14,FALSE),
$C84=2012,
VLOOKUP($B84,[26]分省年度数据!$A$1:$T$32,13,FALSE),
$C84=2013,
VLOOKUP($B84,[26]分省年度数据!$A$1:$T$32,12,FALSE),
$C84=2014,
VLOOKUP($B84,[26]分省年度数据!$A$1:$T$32,11,FALSE),
$C84=2015,
VLOOKUP($B84,[26]分省年度数据!$A$1:$T$32,10,FALSE),
$C84=2016,
VLOOKUP($B84,[26]分省年度数据!$A$1:$T$32,9,FALSE),
$C84=2017,
VLOOKUP($B84,[26]分省年度数据!$A$1:$T$32,8,FALSE),
$C84=2018,
VLOOKUP($B84,[26]分省年度数据!$A$1:$T$32,7,FALSE)
)</f>
        <v>13.34</v>
      </c>
    </row>
    <row r="85" spans="1:43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s="11">
        <f>IFERROR(VLOOKUP(B85,户籍难度!A:B,2,FALSE),1)</f>
        <v>2</v>
      </c>
      <c r="G85" cm="1">
        <f t="array" ref="G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H85" cm="1">
        <f t="array" ref="H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I85" cm="1">
        <f t="array" ref="I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J85">
        <f>VLOOKUP($D85,[4]Sheet1!$C$1:$J$65536,2,FALSE)</f>
        <v>151.59365844726562</v>
      </c>
      <c r="K85">
        <f>VLOOKUP($D85,[4]Sheet1!$C$1:$J$65536,3,FALSE)</f>
        <v>92.040847778320312</v>
      </c>
      <c r="L85">
        <f>VLOOKUP($D85,[4]Sheet1!$C$1:$J$65536,4,FALSE)</f>
        <v>10164.421875</v>
      </c>
      <c r="M85">
        <f>VLOOKUP($D85,[4]Sheet1!$C$1:$J$65536,5,FALSE)</f>
        <v>148.461181640625</v>
      </c>
      <c r="N85">
        <f>VLOOKUP($D85,[4]Sheet1!$C$1:$J$65536,6,FALSE)</f>
        <v>26.241447448730469</v>
      </c>
      <c r="O85">
        <f>VLOOKUP($D85,[4]Sheet1!$C$1:$J$65536,7,FALSE)</f>
        <v>4.3584327697753906</v>
      </c>
      <c r="P85">
        <f>VLOOKUP($D85,[4]Sheet1!$C$1:$J$65536,8,FALSE)</f>
        <v>26.724191665649414</v>
      </c>
      <c r="Q85" cm="1">
        <f t="array" ref="Q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R85">
        <f t="shared" si="3"/>
        <v>0.28363687177658292</v>
      </c>
      <c r="S85" cm="1">
        <f t="array" ref="S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94.6</v>
      </c>
      <c r="T85">
        <f>IFERROR(VLOOKUP(D85,[7]mu_jt_estimates_final!$C:$D,2,FALSE),"")</f>
        <v>-0.61611384000000002</v>
      </c>
      <c r="U85" t="str">
        <f>VLOOKUP(B85,方言分布!A:B,2,FALSE)</f>
        <v>吴语</v>
      </c>
      <c r="V85" cm="1">
        <f t="array" ref="V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31050</v>
      </c>
      <c r="W85" cm="1">
        <f t="array" ref="W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33.31</v>
      </c>
      <c r="X85" cm="1">
        <f t="array" ref="X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50</v>
      </c>
      <c r="Y85" cm="1">
        <f t="array" ref="Y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10.51</v>
      </c>
      <c r="Z85" cm="1">
        <f t="array" ref="Z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418.14</v>
      </c>
      <c r="AA85" cm="1">
        <f t="array" ref="AA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12.43</v>
      </c>
      <c r="AB85" cm="1">
        <f t="array" ref="AB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>10.81</v>
      </c>
      <c r="AC85" cm="1">
        <f t="array" ref="AC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16.739999999999998</v>
      </c>
      <c r="AE85" t="str" cm="1">
        <f t="array" ref="AE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/>
      </c>
      <c r="AF85" cm="1">
        <f t="array" ref="AF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1350.61</v>
      </c>
      <c r="AG85" cm="1">
        <f t="array" ref="AG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1333</v>
      </c>
      <c r="AH85" cm="1">
        <f t="array" ref="AH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18411.099999999999</v>
      </c>
      <c r="AK85" cm="1">
        <f t="array" ref="AK85">_xlfn.IFS(
$C85=2010,
VLOOKUP($B85,[20]分省年度数据!$A$1:$T$32,15,FALSE),
$C85=2011,
VLOOKUP($B85,[20]分省年度数据!$A$1:$T$32,14,FALSE),
$C85=2012,
VLOOKUP($B85,[20]分省年度数据!$A$1:$T$32,13,FALSE),
$C85=2013,
VLOOKUP($B85,[20]分省年度数据!$A$1:$T$32,12,FALSE),
$C85=2014,
VLOOKUP($B85,[20]分省年度数据!$A$1:$T$32,11,FALSE),
$C85=2015,
VLOOKUP($B85,[20]分省年度数据!$A$1:$T$32,10,FALSE),
$C85=2016,
VLOOKUP($B85,[20]分省年度数据!$A$1:$T$32,9,FALSE),
$C85=2017,
VLOOKUP($B85,[20]分省年度数据!$A$1:$T$32,8,FALSE),
$C85=2018,
VLOOKUP($B85,[20]分省年度数据!$A$1:$T$32,7,FALSE)
)</f>
        <v>13517</v>
      </c>
      <c r="AL85" cm="1">
        <f t="array" ref="AL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49793</v>
      </c>
      <c r="AM85" cm="1">
        <f t="array" ref="AM85">_xlfn.IFS(
$C85=2010,
VLOOKUP($B85,[27]分省年度数据!$A$1:$T$32,15,FALSE),
$C85=2011,
VLOOKUP($B85,[27]分省年度数据!$A$1:$T$32,14,FALSE),
$C85=2012,
VLOOKUP($B85,[27]分省年度数据!$A$1:$T$32,13,FALSE),
$C85=2013,
VLOOKUP($B85,[27]分省年度数据!$A$1:$T$32,12,FALSE),
$C85=2014,
VLOOKUP($B85,[27]分省年度数据!$A$1:$T$32,11,FALSE),
$C85=2015,
VLOOKUP($B85,[27]分省年度数据!$A$1:$T$32,10,FALSE),
$C85=2016,
VLOOKUP($B85,[27]分省年度数据!$A$1:$T$32,9,FALSE),
$C85=2017,
VLOOKUP($B85,[27]分省年度数据!$A$1:$T$32,8,FALSE),
$C85=2018,
VLOOKUP($B85,[27]分省年度数据!$A$1:$T$32,7,FALSE)
)</f>
        <v>99.7</v>
      </c>
      <c r="AN85" cm="1">
        <f t="array" ref="AN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99.43</v>
      </c>
      <c r="AO85" cm="1">
        <f t="array" ref="AO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13.36</v>
      </c>
      <c r="AP85" cm="1">
        <f t="array" ref="AP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3.59</v>
      </c>
      <c r="AQ85" cm="1">
        <f t="array" ref="AQ85">_xlfn.IFS(
$C85=2010,
VLOOKUP($B85,[26]分省年度数据!$A$1:$T$32,15,FALSE),
$C85=2011,
VLOOKUP($B85,[26]分省年度数据!$A$1:$T$32,14,FALSE),
$C85=2012,
VLOOKUP($B85,[26]分省年度数据!$A$1:$T$32,13,FALSE),
$C85=2013,
VLOOKUP($B85,[26]分省年度数据!$A$1:$T$32,12,FALSE),
$C85=2014,
VLOOKUP($B85,[26]分省年度数据!$A$1:$T$32,11,FALSE),
$C85=2015,
VLOOKUP($B85,[26]分省年度数据!$A$1:$T$32,10,FALSE),
$C85=2016,
VLOOKUP($B85,[26]分省年度数据!$A$1:$T$32,9,FALSE),
$C85=2017,
VLOOKUP($B85,[26]分省年度数据!$A$1:$T$32,8,FALSE),
$C85=2018,
VLOOKUP($B85,[26]分省年度数据!$A$1:$T$32,7,FALSE)
)</f>
        <v>13.63</v>
      </c>
    </row>
    <row r="86" spans="1:43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s="11">
        <f>IFERROR(VLOOKUP(B86,户籍难度!A:B,2,FALSE),1)</f>
        <v>2</v>
      </c>
      <c r="G86" cm="1">
        <f t="array" ref="G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H86" cm="1">
        <f t="array" ref="H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I86" cm="1">
        <f t="array" ref="I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J86">
        <f>VLOOKUP($D86,[4]Sheet1!$C$1:$J$65536,2,FALSE)</f>
        <v>157.85261535644531</v>
      </c>
      <c r="K86">
        <f>VLOOKUP($D86,[4]Sheet1!$C$1:$J$65536,3,FALSE)</f>
        <v>102.24736022949219</v>
      </c>
      <c r="L86">
        <f>VLOOKUP($D86,[4]Sheet1!$C$1:$J$65536,4,FALSE)</f>
        <v>10165.7607421875</v>
      </c>
      <c r="M86">
        <f>VLOOKUP($D86,[4]Sheet1!$C$1:$J$65536,5,FALSE)</f>
        <v>157.6143798828125</v>
      </c>
      <c r="N86">
        <f>VLOOKUP($D86,[4]Sheet1!$C$1:$J$65536,6,FALSE)</f>
        <v>26.647514343261719</v>
      </c>
      <c r="O86">
        <f>VLOOKUP($D86,[4]Sheet1!$C$1:$J$65536,7,FALSE)</f>
        <v>4.1692900657653809</v>
      </c>
      <c r="P86">
        <f>VLOOKUP($D86,[4]Sheet1!$C$1:$J$65536,8,FALSE)</f>
        <v>33.764106750488281</v>
      </c>
      <c r="Q86" cm="1">
        <f t="array" ref="Q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R86">
        <f t="shared" si="3"/>
        <v>0.25264011698666206</v>
      </c>
      <c r="S86" cm="1">
        <f t="array" ref="S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100.03</v>
      </c>
      <c r="T86">
        <f>IFERROR(VLOOKUP(D86,[7]mu_jt_estimates_final!$C:$D,2,FALSE),"")</f>
        <v>-0.38354692000000001</v>
      </c>
      <c r="U86" t="str">
        <f>VLOOKUP(B86,方言分布!A:B,2,FALSE)</f>
        <v>吴语</v>
      </c>
      <c r="V86" cm="1">
        <f t="array" ref="V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30998</v>
      </c>
      <c r="W86" cm="1">
        <f t="array" ref="W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36.83</v>
      </c>
      <c r="X86" cm="1">
        <f t="array" ref="X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56</v>
      </c>
      <c r="Y86" cm="1">
        <f t="array" ref="Y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10.34</v>
      </c>
      <c r="Z86" cm="1">
        <f t="array" ref="Z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475.86</v>
      </c>
      <c r="AA86" cm="1">
        <f t="array" ref="AA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11.41</v>
      </c>
      <c r="AB86" cm="1">
        <f t="array" ref="AB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10.5</v>
      </c>
      <c r="AC86" cm="1">
        <f t="array" ref="AC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16.86</v>
      </c>
      <c r="AE86" cm="1">
        <f t="array" ref="AE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19862835</v>
      </c>
      <c r="AF86" cm="1">
        <f t="array" ref="AF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1434.99</v>
      </c>
      <c r="AG86" cm="1">
        <f t="array" ref="AG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1428</v>
      </c>
      <c r="AH86" cm="1">
        <f t="array" ref="AH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20878.2</v>
      </c>
      <c r="AK86" cm="1">
        <f t="array" ref="AK86">_xlfn.IFS(
$C86=2010,
VLOOKUP($B86,[20]分省年度数据!$A$1:$T$32,15,FALSE),
$C86=2011,
VLOOKUP($B86,[20]分省年度数据!$A$1:$T$32,14,FALSE),
$C86=2012,
VLOOKUP($B86,[20]分省年度数据!$A$1:$T$32,13,FALSE),
$C86=2013,
VLOOKUP($B86,[20]分省年度数据!$A$1:$T$32,12,FALSE),
$C86=2014,
VLOOKUP($B86,[20]分省年度数据!$A$1:$T$32,11,FALSE),
$C86=2015,
VLOOKUP($B86,[20]分省年度数据!$A$1:$T$32,10,FALSE),
$C86=2016,
VLOOKUP($B86,[20]分省年度数据!$A$1:$T$32,9,FALSE),
$C86=2017,
VLOOKUP($B86,[20]分省年度数据!$A$1:$T$32,8,FALSE),
$C86=2018,
VLOOKUP($B86,[20]分省年度数据!$A$1:$T$32,7,FALSE)
)</f>
        <v>13395</v>
      </c>
      <c r="AL86" cm="1">
        <f t="array" ref="AL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50742</v>
      </c>
      <c r="AM86" cm="1">
        <f t="array" ref="AM86">_xlfn.IFS(
$C86=2010,
VLOOKUP($B86,[27]分省年度数据!$A$1:$T$32,15,FALSE),
$C86=2011,
VLOOKUP($B86,[27]分省年度数据!$A$1:$T$32,14,FALSE),
$C86=2012,
VLOOKUP($B86,[27]分省年度数据!$A$1:$T$32,13,FALSE),
$C86=2013,
VLOOKUP($B86,[27]分省年度数据!$A$1:$T$32,12,FALSE),
$C86=2014,
VLOOKUP($B86,[27]分省年度数据!$A$1:$T$32,11,FALSE),
$C86=2015,
VLOOKUP($B86,[27]分省年度数据!$A$1:$T$32,10,FALSE),
$C86=2016,
VLOOKUP($B86,[27]分省年度数据!$A$1:$T$32,9,FALSE),
$C86=2017,
VLOOKUP($B86,[27]分省年度数据!$A$1:$T$32,8,FALSE),
$C86=2018,
VLOOKUP($B86,[27]分省年度数据!$A$1:$T$32,7,FALSE)
)</f>
        <v>99.69</v>
      </c>
      <c r="AN86" cm="1">
        <f t="array" ref="AN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99.59</v>
      </c>
      <c r="AO86" cm="1">
        <f t="array" ref="AO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14.15</v>
      </c>
      <c r="AP86" cm="1">
        <f t="array" ref="AP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3.62</v>
      </c>
      <c r="AQ86" cm="1">
        <f t="array" ref="AQ86">_xlfn.IFS(
$C86=2010,
VLOOKUP($B86,[26]分省年度数据!$A$1:$T$32,15,FALSE),
$C86=2011,
VLOOKUP($B86,[26]分省年度数据!$A$1:$T$32,14,FALSE),
$C86=2012,
VLOOKUP($B86,[26]分省年度数据!$A$1:$T$32,13,FALSE),
$C86=2013,
VLOOKUP($B86,[26]分省年度数据!$A$1:$T$32,12,FALSE),
$C86=2014,
VLOOKUP($B86,[26]分省年度数据!$A$1:$T$32,11,FALSE),
$C86=2015,
VLOOKUP($B86,[26]分省年度数据!$A$1:$T$32,10,FALSE),
$C86=2016,
VLOOKUP($B86,[26]分省年度数据!$A$1:$T$32,9,FALSE),
$C86=2017,
VLOOKUP($B86,[26]分省年度数据!$A$1:$T$32,8,FALSE),
$C86=2018,
VLOOKUP($B86,[26]分省年度数据!$A$1:$T$32,7,FALSE)
)</f>
        <v>14.01</v>
      </c>
    </row>
    <row r="87" spans="1:43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s="11">
        <f>IFERROR(VLOOKUP(B87,户籍难度!A:B,2,FALSE),1)</f>
        <v>2</v>
      </c>
      <c r="G87" cm="1">
        <f t="array" ref="G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H87" cm="1">
        <f t="array" ref="H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I87" cm="1">
        <f t="array" ref="I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J87">
        <f>VLOOKUP($D87,[4]Sheet1!$C$1:$J$65536,2,FALSE)</f>
        <v>156.01290893554688</v>
      </c>
      <c r="K87">
        <f>VLOOKUP($D87,[4]Sheet1!$C$1:$J$65536,3,FALSE)</f>
        <v>105.5771484375</v>
      </c>
      <c r="L87">
        <f>VLOOKUP($D87,[4]Sheet1!$C$1:$J$65536,4,FALSE)</f>
        <v>10170.5849609375</v>
      </c>
      <c r="M87">
        <f>VLOOKUP($D87,[4]Sheet1!$C$1:$J$65536,5,FALSE)</f>
        <v>152.63874816894531</v>
      </c>
      <c r="N87">
        <f>VLOOKUP($D87,[4]Sheet1!$C$1:$J$65536,6,FALSE)</f>
        <v>25.728994369506836</v>
      </c>
      <c r="O87">
        <f>VLOOKUP($D87,[4]Sheet1!$C$1:$J$65536,7,FALSE)</f>
        <v>6.0433716773986816</v>
      </c>
      <c r="P87">
        <f>VLOOKUP($D87,[4]Sheet1!$C$1:$J$65536,8,FALSE)</f>
        <v>32.070583343505859</v>
      </c>
      <c r="Q87" cm="1">
        <f t="array" ref="Q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R87">
        <f t="shared" si="3"/>
        <v>0.23228532847934458</v>
      </c>
      <c r="S87" cm="1">
        <f t="array" ref="S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101.39</v>
      </c>
      <c r="T87">
        <f>IFERROR(VLOOKUP(D87,[7]mu_jt_estimates_final!$C:$D,2,FALSE),"")</f>
        <v>-0.35576500999999999</v>
      </c>
      <c r="U87" t="str">
        <f>VLOOKUP(B87,方言分布!A:B,2,FALSE)</f>
        <v>吴语</v>
      </c>
      <c r="V87" cm="1">
        <f t="array" ref="V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31995</v>
      </c>
      <c r="W87" cm="1">
        <f t="array" ref="W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39.229999999999997</v>
      </c>
      <c r="X87" cm="1">
        <f t="array" ref="X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58</v>
      </c>
      <c r="Y87" cm="1">
        <f t="array" ref="Y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10.119999999999999</v>
      </c>
      <c r="Z87" cm="1">
        <f t="array" ref="Z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560.92999999999995</v>
      </c>
      <c r="AA87" cm="1">
        <f t="array" ref="AA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10.71</v>
      </c>
      <c r="AB87" cm="1">
        <f t="array" ref="AB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10.6</v>
      </c>
      <c r="AC87" cm="1">
        <f t="array" ref="AC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17.45</v>
      </c>
      <c r="AE87" cm="1">
        <f t="array" ref="AE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20800931</v>
      </c>
      <c r="AF87" cm="1">
        <f t="array" ref="AF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1504.86</v>
      </c>
      <c r="AG87" cm="1">
        <f t="array" ref="AG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1460</v>
      </c>
      <c r="AH87" cm="1">
        <f t="array" ref="AH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23458.1</v>
      </c>
      <c r="AK87" cm="1">
        <f t="array" ref="AK87">_xlfn.IFS(
$C87=2010,
VLOOKUP($B87,[20]分省年度数据!$A$1:$T$32,15,FALSE),
$C87=2011,
VLOOKUP($B87,[20]分省年度数据!$A$1:$T$32,14,FALSE),
$C87=2012,
VLOOKUP($B87,[20]分省年度数据!$A$1:$T$32,13,FALSE),
$C87=2013,
VLOOKUP($B87,[20]分省年度数据!$A$1:$T$32,12,FALSE),
$C87=2014,
VLOOKUP($B87,[20]分省年度数据!$A$1:$T$32,11,FALSE),
$C87=2015,
VLOOKUP($B87,[20]分省年度数据!$A$1:$T$32,10,FALSE),
$C87=2016,
VLOOKUP($B87,[20]分省年度数据!$A$1:$T$32,9,FALSE),
$C87=2017,
VLOOKUP($B87,[20]分省年度数据!$A$1:$T$32,8,FALSE),
$C87=2018,
VLOOKUP($B87,[20]分省年度数据!$A$1:$T$32,7,FALSE)
)</f>
        <v>13187</v>
      </c>
      <c r="AL87" cm="1">
        <f t="array" ref="AL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54484</v>
      </c>
      <c r="AM87" cm="1">
        <f t="array" ref="AM87">_xlfn.IFS(
$C87=2010,
VLOOKUP($B87,[27]分省年度数据!$A$1:$T$32,15,FALSE),
$C87=2011,
VLOOKUP($B87,[27]分省年度数据!$A$1:$T$32,14,FALSE),
$C87=2012,
VLOOKUP($B87,[27]分省年度数据!$A$1:$T$32,13,FALSE),
$C87=2013,
VLOOKUP($B87,[27]分省年度数据!$A$1:$T$32,12,FALSE),
$C87=2014,
VLOOKUP($B87,[27]分省年度数据!$A$1:$T$32,11,FALSE),
$C87=2015,
VLOOKUP($B87,[27]分省年度数据!$A$1:$T$32,10,FALSE),
$C87=2016,
VLOOKUP($B87,[27]分省年度数据!$A$1:$T$32,9,FALSE),
$C87=2017,
VLOOKUP($B87,[27]分省年度数据!$A$1:$T$32,8,FALSE),
$C87=2018,
VLOOKUP($B87,[27]分省年度数据!$A$1:$T$32,7,FALSE)
)</f>
        <v>99.75</v>
      </c>
      <c r="AN87" cm="1">
        <f t="array" ref="AN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99.49</v>
      </c>
      <c r="AO87" cm="1">
        <f t="array" ref="AO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15.08</v>
      </c>
      <c r="AP87" cm="1">
        <f t="array" ref="AP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3.75</v>
      </c>
      <c r="AQ87" cm="1">
        <f t="array" ref="AQ87">_xlfn.IFS(
$C87=2010,
VLOOKUP($B87,[26]分省年度数据!$A$1:$T$32,15,FALSE),
$C87=2011,
VLOOKUP($B87,[26]分省年度数据!$A$1:$T$32,14,FALSE),
$C87=2012,
VLOOKUP($B87,[26]分省年度数据!$A$1:$T$32,13,FALSE),
$C87=2013,
VLOOKUP($B87,[26]分省年度数据!$A$1:$T$32,12,FALSE),
$C87=2014,
VLOOKUP($B87,[26]分省年度数据!$A$1:$T$32,11,FALSE),
$C87=2015,
VLOOKUP($B87,[26]分省年度数据!$A$1:$T$32,10,FALSE),
$C87=2016,
VLOOKUP($B87,[26]分省年度数据!$A$1:$T$32,9,FALSE),
$C87=2017,
VLOOKUP($B87,[26]分省年度数据!$A$1:$T$32,8,FALSE),
$C87=2018,
VLOOKUP($B87,[26]分省年度数据!$A$1:$T$32,7,FALSE)
)</f>
        <v>14.41</v>
      </c>
    </row>
    <row r="88" spans="1:43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s="11">
        <f>IFERROR(VLOOKUP(B88,户籍难度!A:B,2,FALSE),1)</f>
        <v>2</v>
      </c>
      <c r="G88" cm="1">
        <f t="array" ref="G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H88" cm="1">
        <f t="array" ref="H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I88" cm="1">
        <f t="array" ref="I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J88">
        <f>VLOOKUP($D88,[4]Sheet1!$C$1:$J$65536,2,FALSE)</f>
        <v>155.64163208007812</v>
      </c>
      <c r="K88">
        <f>VLOOKUP($D88,[4]Sheet1!$C$1:$J$65536,3,FALSE)</f>
        <v>109.50926971435547</v>
      </c>
      <c r="L88">
        <f>VLOOKUP($D88,[4]Sheet1!$C$1:$J$65536,4,FALSE)</f>
        <v>10171.474609375</v>
      </c>
      <c r="M88">
        <f>VLOOKUP($D88,[4]Sheet1!$C$1:$J$65536,5,FALSE)</f>
        <v>153.87336730957031</v>
      </c>
      <c r="N88">
        <f>VLOOKUP($D88,[4]Sheet1!$C$1:$J$65536,6,FALSE)</f>
        <v>24.517263412475586</v>
      </c>
      <c r="O88">
        <f>VLOOKUP($D88,[4]Sheet1!$C$1:$J$65536,7,FALSE)</f>
        <v>6.1358709335327148</v>
      </c>
      <c r="P88">
        <f>VLOOKUP($D88,[4]Sheet1!$C$1:$J$65536,8,FALSE)</f>
        <v>43.08795166015625</v>
      </c>
      <c r="Q88" cm="1">
        <f t="array" ref="Q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R88">
        <f t="shared" si="3"/>
        <v>0.23469069574252549</v>
      </c>
      <c r="S88" cm="1">
        <f t="array" ref="S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100.21</v>
      </c>
      <c r="T88">
        <f>IFERROR(VLOOKUP(D88,[7]mu_jt_estimates_final!$C:$D,2,FALSE),"")</f>
        <v>-0.18202214999999999</v>
      </c>
      <c r="U88" t="str">
        <f>VLOOKUP(B88,方言分布!A:B,2,FALSE)</f>
        <v>吴语</v>
      </c>
      <c r="V88" cm="1">
        <f t="array" ref="V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31925</v>
      </c>
      <c r="W88" cm="1">
        <f t="array" ref="W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41.36</v>
      </c>
      <c r="X88" cm="1">
        <f t="array" ref="X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61</v>
      </c>
      <c r="Y88" cm="1">
        <f t="array" ref="Y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9.8000000000000007</v>
      </c>
      <c r="Z88" cm="1">
        <f t="array" ref="Z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649.30999999999995</v>
      </c>
      <c r="AA88" cm="1">
        <f t="array" ref="AA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10.25</v>
      </c>
      <c r="AB88" cm="1">
        <f t="array" ref="AB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10.77</v>
      </c>
      <c r="AC88" cm="1">
        <f t="array" ref="AC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17.98</v>
      </c>
      <c r="AE88" cm="1">
        <f t="array" ref="AE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22463773</v>
      </c>
      <c r="AF88" cm="1">
        <f t="array" ref="AF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1746.22</v>
      </c>
      <c r="AG88" cm="1">
        <f t="array" ref="AG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1491</v>
      </c>
      <c r="AH88" cm="1">
        <f t="array" ref="AH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26710.1</v>
      </c>
      <c r="AK88" cm="1">
        <f t="array" ref="AK88">_xlfn.IFS(
$C88=2010,
VLOOKUP($B88,[20]分省年度数据!$A$1:$T$32,15,FALSE),
$C88=2011,
VLOOKUP($B88,[20]分省年度数据!$A$1:$T$32,14,FALSE),
$C88=2012,
VLOOKUP($B88,[20]分省年度数据!$A$1:$T$32,13,FALSE),
$C88=2013,
VLOOKUP($B88,[20]分省年度数据!$A$1:$T$32,12,FALSE),
$C88=2014,
VLOOKUP($B88,[20]分省年度数据!$A$1:$T$32,11,FALSE),
$C88=2015,
VLOOKUP($B88,[20]分省年度数据!$A$1:$T$32,10,FALSE),
$C88=2016,
VLOOKUP($B88,[20]分省年度数据!$A$1:$T$32,9,FALSE),
$C88=2017,
VLOOKUP($B88,[20]分省年度数据!$A$1:$T$32,8,FALSE),
$C88=2018,
VLOOKUP($B88,[20]分省年度数据!$A$1:$T$32,7,FALSE)
)</f>
        <v>12999</v>
      </c>
      <c r="AL88" cm="1">
        <f t="array" ref="AL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58419</v>
      </c>
      <c r="AM88" cm="1">
        <f t="array" ref="AM88">_xlfn.IFS(
$C88=2010,
VLOOKUP($B88,[27]分省年度数据!$A$1:$T$32,15,FALSE),
$C88=2011,
VLOOKUP($B88,[27]分省年度数据!$A$1:$T$32,14,FALSE),
$C88=2012,
VLOOKUP($B88,[27]分省年度数据!$A$1:$T$32,13,FALSE),
$C88=2013,
VLOOKUP($B88,[27]分省年度数据!$A$1:$T$32,12,FALSE),
$C88=2014,
VLOOKUP($B88,[27]分省年度数据!$A$1:$T$32,11,FALSE),
$C88=2015,
VLOOKUP($B88,[27]分省年度数据!$A$1:$T$32,10,FALSE),
$C88=2016,
VLOOKUP($B88,[27]分省年度数据!$A$1:$T$32,9,FALSE),
$C88=2017,
VLOOKUP($B88,[27]分省年度数据!$A$1:$T$32,8,FALSE),
$C88=2018,
VLOOKUP($B88,[27]分省年度数据!$A$1:$T$32,7,FALSE)
)</f>
        <v>99.83</v>
      </c>
      <c r="AN88" cm="1">
        <f t="array" ref="AN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99.56</v>
      </c>
      <c r="AO88" cm="1">
        <f t="array" ref="AO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15.81</v>
      </c>
      <c r="AP88" cm="1">
        <f t="array" ref="AP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3.82</v>
      </c>
      <c r="AQ88" cm="1">
        <f t="array" ref="AQ88">_xlfn.IFS(
$C88=2010,
VLOOKUP($B88,[26]分省年度数据!$A$1:$T$32,15,FALSE),
$C88=2011,
VLOOKUP($B88,[26]分省年度数据!$A$1:$T$32,14,FALSE),
$C88=2012,
VLOOKUP($B88,[26]分省年度数据!$A$1:$T$32,13,FALSE),
$C88=2013,
VLOOKUP($B88,[26]分省年度数据!$A$1:$T$32,12,FALSE),
$C88=2014,
VLOOKUP($B88,[26]分省年度数据!$A$1:$T$32,11,FALSE),
$C88=2015,
VLOOKUP($B88,[26]分省年度数据!$A$1:$T$32,10,FALSE),
$C88=2016,
VLOOKUP($B88,[26]分省年度数据!$A$1:$T$32,9,FALSE),
$C88=2017,
VLOOKUP($B88,[26]分省年度数据!$A$1:$T$32,8,FALSE),
$C88=2018,
VLOOKUP($B88,[26]分省年度数据!$A$1:$T$32,7,FALSE)
)</f>
        <v>14.55</v>
      </c>
    </row>
    <row r="89" spans="1:43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s="11">
        <f>IFERROR(VLOOKUP(B89,户籍难度!A:B,2,FALSE),1)</f>
        <v>2</v>
      </c>
      <c r="G89" cm="1">
        <f t="array" ref="G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H89" cm="1">
        <f t="array" ref="H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I89" cm="1">
        <f t="array" ref="I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J89">
        <f>VLOOKUP($D89,[4]Sheet1!$C$1:$J$65536,2,FALSE)</f>
        <v>160.03819274902344</v>
      </c>
      <c r="K89">
        <f>VLOOKUP($D89,[4]Sheet1!$C$1:$J$65536,3,FALSE)</f>
        <v>112.84744262695312</v>
      </c>
      <c r="L89">
        <f>VLOOKUP($D89,[4]Sheet1!$C$1:$J$65536,4,FALSE)</f>
        <v>10169.23828125</v>
      </c>
      <c r="M89">
        <f>VLOOKUP($D89,[4]Sheet1!$C$1:$J$65536,5,FALSE)</f>
        <v>154.29649353027344</v>
      </c>
      <c r="N89">
        <f>VLOOKUP($D89,[4]Sheet1!$C$1:$J$65536,6,FALSE)</f>
        <v>25.219573974609375</v>
      </c>
      <c r="O89">
        <f>VLOOKUP($D89,[4]Sheet1!$C$1:$J$65536,7,FALSE)</f>
        <v>6.1154026985168457</v>
      </c>
      <c r="P89">
        <f>VLOOKUP($D89,[4]Sheet1!$C$1:$J$65536,8,FALSE)</f>
        <v>46.446022033691406</v>
      </c>
      <c r="Q89" cm="1">
        <f t="array" ref="Q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R89">
        <f t="shared" si="3"/>
        <v>0.23092588328416205</v>
      </c>
      <c r="S89" cm="1">
        <f t="array" ref="S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102.5</v>
      </c>
      <c r="T89">
        <f>IFERROR(VLOOKUP(D89,[7]mu_jt_estimates_final!$C:$D,2,FALSE),"")</f>
        <v>-3.9066333000000002E-2</v>
      </c>
      <c r="U89" t="str">
        <f>VLOOKUP(B89,方言分布!A:B,2,FALSE)</f>
        <v>吴语</v>
      </c>
      <c r="V89" cm="1">
        <f t="array" ref="V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32117</v>
      </c>
      <c r="W89" cm="1">
        <f t="array" ref="W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44.31</v>
      </c>
      <c r="X89" cm="1">
        <f t="array" ref="X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65</v>
      </c>
      <c r="Y89" cm="1">
        <f t="array" ref="Y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9.64</v>
      </c>
      <c r="Z89" cm="1">
        <f t="array" ref="Z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712.77</v>
      </c>
      <c r="AA89" cm="1">
        <f t="array" ref="AA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10.01</v>
      </c>
      <c r="AB89" cm="1">
        <f t="array" ref="AB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11.04</v>
      </c>
      <c r="AC89" cm="1">
        <f t="array" ref="AC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18.059999999999999</v>
      </c>
      <c r="AE89" cm="1">
        <f t="array" ref="AE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24020855</v>
      </c>
      <c r="AF89" cm="1">
        <f t="array" ref="AF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1842.94</v>
      </c>
      <c r="AG89" cm="1">
        <f t="array" ref="AG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1527</v>
      </c>
      <c r="AH89" cm="1">
        <f t="array" ref="AH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29612.5</v>
      </c>
      <c r="AK89" cm="1">
        <f t="array" ref="AK89">_xlfn.IFS(
$C89=2010,
VLOOKUP($B89,[20]分省年度数据!$A$1:$T$32,15,FALSE),
$C89=2011,
VLOOKUP($B89,[20]分省年度数据!$A$1:$T$32,14,FALSE),
$C89=2012,
VLOOKUP($B89,[20]分省年度数据!$A$1:$T$32,13,FALSE),
$C89=2013,
VLOOKUP($B89,[20]分省年度数据!$A$1:$T$32,12,FALSE),
$C89=2014,
VLOOKUP($B89,[20]分省年度数据!$A$1:$T$32,11,FALSE),
$C89=2015,
VLOOKUP($B89,[20]分省年度数据!$A$1:$T$32,10,FALSE),
$C89=2016,
VLOOKUP($B89,[20]分省年度数据!$A$1:$T$32,9,FALSE),
$C89=2017,
VLOOKUP($B89,[20]分省年度数据!$A$1:$T$32,8,FALSE),
$C89=2018,
VLOOKUP($B89,[20]分省年度数据!$A$1:$T$32,7,FALSE)
)</f>
        <v>13299</v>
      </c>
      <c r="AL89" cm="1">
        <f t="array" ref="AL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62333</v>
      </c>
      <c r="AM89" cm="1">
        <f t="array" ref="AM89">_xlfn.IFS(
$C89=2010,
VLOOKUP($B89,[27]分省年度数据!$A$1:$T$32,15,FALSE),
$C89=2011,
VLOOKUP($B89,[27]分省年度数据!$A$1:$T$32,14,FALSE),
$C89=2012,
VLOOKUP($B89,[27]分省年度数据!$A$1:$T$32,13,FALSE),
$C89=2013,
VLOOKUP($B89,[27]分省年度数据!$A$1:$T$32,12,FALSE),
$C89=2014,
VLOOKUP($B89,[27]分省年度数据!$A$1:$T$32,11,FALSE),
$C89=2015,
VLOOKUP($B89,[27]分省年度数据!$A$1:$T$32,10,FALSE),
$C89=2016,
VLOOKUP($B89,[27]分省年度数据!$A$1:$T$32,9,FALSE),
$C89=2017,
VLOOKUP($B89,[27]分省年度数据!$A$1:$T$32,8,FALSE),
$C89=2018,
VLOOKUP($B89,[27]分省年度数据!$A$1:$T$32,7,FALSE)
)</f>
        <v>99.86</v>
      </c>
      <c r="AN89" cm="1">
        <f t="array" ref="AN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99.54</v>
      </c>
      <c r="AO89" cm="1">
        <f t="array" ref="AO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16.57</v>
      </c>
      <c r="AP89" cm="1">
        <f t="array" ref="AP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3.86</v>
      </c>
      <c r="AQ89" cm="1">
        <f t="array" ref="AQ89">_xlfn.IFS(
$C89=2010,
VLOOKUP($B89,[26]分省年度数据!$A$1:$T$32,15,FALSE),
$C89=2011,
VLOOKUP($B89,[26]分省年度数据!$A$1:$T$32,14,FALSE),
$C89=2012,
VLOOKUP($B89,[26]分省年度数据!$A$1:$T$32,13,FALSE),
$C89=2013,
VLOOKUP($B89,[26]分省年度数据!$A$1:$T$32,12,FALSE),
$C89=2014,
VLOOKUP($B89,[26]分省年度数据!$A$1:$T$32,11,FALSE),
$C89=2015,
VLOOKUP($B89,[26]分省年度数据!$A$1:$T$32,10,FALSE),
$C89=2016,
VLOOKUP($B89,[26]分省年度数据!$A$1:$T$32,9,FALSE),
$C89=2017,
VLOOKUP($B89,[26]分省年度数据!$A$1:$T$32,8,FALSE),
$C89=2018,
VLOOKUP($B89,[26]分省年度数据!$A$1:$T$32,7,FALSE)
)</f>
        <v>14.79</v>
      </c>
    </row>
    <row r="90" spans="1:43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s="11">
        <f>IFERROR(VLOOKUP(B90,户籍难度!A:B,2,FALSE),1)</f>
        <v>2</v>
      </c>
      <c r="G90" cm="1">
        <f t="array" ref="G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H90" cm="1">
        <f t="array" ref="H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I90" cm="1">
        <f t="array" ref="I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J90">
        <f>VLOOKUP($D90,[4]Sheet1!$C$1:$J$65536,2,FALSE)</f>
        <v>163.35061645507812</v>
      </c>
      <c r="K90">
        <f>VLOOKUP($D90,[4]Sheet1!$C$1:$J$65536,3,FALSE)</f>
        <v>108.06320190429688</v>
      </c>
      <c r="L90">
        <f>VLOOKUP($D90,[4]Sheet1!$C$1:$J$65536,4,FALSE)</f>
        <v>10171.8056640625</v>
      </c>
      <c r="M90">
        <f>VLOOKUP($D90,[4]Sheet1!$C$1:$J$65536,5,FALSE)</f>
        <v>159.68553161621094</v>
      </c>
      <c r="N90">
        <f>VLOOKUP($D90,[4]Sheet1!$C$1:$J$65536,6,FALSE)</f>
        <v>24.469812393188477</v>
      </c>
      <c r="O90">
        <f>VLOOKUP($D90,[4]Sheet1!$C$1:$J$65536,7,FALSE)</f>
        <v>5.6701197624206543</v>
      </c>
      <c r="P90">
        <f>VLOOKUP($D90,[4]Sheet1!$C$1:$J$65536,8,FALSE)</f>
        <v>40.295928955078125</v>
      </c>
      <c r="Q90" cm="1">
        <f t="array" ref="Q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R90">
        <f t="shared" si="3"/>
        <v>0.24726451312506598</v>
      </c>
      <c r="S90" cm="1">
        <f t="array" ref="S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109.69</v>
      </c>
      <c r="T90">
        <f>IFERROR(VLOOKUP(D90,[7]mu_jt_estimates_final!$C:$D,2,FALSE),"")</f>
        <v>0.19762830000000001</v>
      </c>
      <c r="U90" t="str">
        <f>VLOOKUP(B90,方言分布!A:B,2,FALSE)</f>
        <v>吴语</v>
      </c>
      <c r="V90" cm="1">
        <f t="array" ref="V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32037</v>
      </c>
      <c r="W90" cm="1">
        <f t="array" ref="W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46.92</v>
      </c>
      <c r="X90" cm="1">
        <f t="array" ref="X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68</v>
      </c>
      <c r="Y90" cm="1">
        <f t="array" ref="Y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9.5</v>
      </c>
      <c r="Z90" cm="1">
        <f t="array" ref="Z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789.52</v>
      </c>
      <c r="AA90" cm="1">
        <f t="array" ref="AA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9.9600000000000009</v>
      </c>
      <c r="AB90" cm="1">
        <f t="array" ref="AB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11.48</v>
      </c>
      <c r="AC90" cm="1">
        <f t="array" ref="AC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17.989999999999998</v>
      </c>
      <c r="AE90" cm="1">
        <f t="array" ref="AE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25960645</v>
      </c>
      <c r="AF90" cm="1">
        <f t="array" ref="AF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1979.57</v>
      </c>
      <c r="AG90" cm="1">
        <f t="array" ref="AG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1598</v>
      </c>
      <c r="AH90" cm="1">
        <f t="array" ref="AH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32818.199999999997</v>
      </c>
      <c r="AK90" cm="1">
        <f t="array" ref="AK90">_xlfn.IFS(
$C90=2010,
VLOOKUP($B90,[20]分省年度数据!$A$1:$T$32,15,FALSE),
$C90=2011,
VLOOKUP($B90,[20]分省年度数据!$A$1:$T$32,14,FALSE),
$C90=2012,
VLOOKUP($B90,[20]分省年度数据!$A$1:$T$32,13,FALSE),
$C90=2013,
VLOOKUP($B90,[20]分省年度数据!$A$1:$T$32,12,FALSE),
$C90=2014,
VLOOKUP($B90,[20]分省年度数据!$A$1:$T$32,11,FALSE),
$C90=2015,
VLOOKUP($B90,[20]分省年度数据!$A$1:$T$32,10,FALSE),
$C90=2016,
VLOOKUP($B90,[20]分省年度数据!$A$1:$T$32,9,FALSE),
$C90=2017,
VLOOKUP($B90,[20]分省年度数据!$A$1:$T$32,8,FALSE),
$C90=2018,
VLOOKUP($B90,[20]分省年度数据!$A$1:$T$32,7,FALSE)
)</f>
        <v>13226</v>
      </c>
      <c r="AL90" cm="1">
        <f t="array" ref="AL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69100</v>
      </c>
      <c r="AM90" cm="1">
        <f t="array" ref="AM90">_xlfn.IFS(
$C90=2010,
VLOOKUP($B90,[27]分省年度数据!$A$1:$T$32,15,FALSE),
$C90=2011,
VLOOKUP($B90,[27]分省年度数据!$A$1:$T$32,14,FALSE),
$C90=2012,
VLOOKUP($B90,[27]分省年度数据!$A$1:$T$32,13,FALSE),
$C90=2013,
VLOOKUP($B90,[27]分省年度数据!$A$1:$T$32,12,FALSE),
$C90=2014,
VLOOKUP($B90,[27]分省年度数据!$A$1:$T$32,11,FALSE),
$C90=2015,
VLOOKUP($B90,[27]分省年度数据!$A$1:$T$32,10,FALSE),
$C90=2016,
VLOOKUP($B90,[27]分省年度数据!$A$1:$T$32,9,FALSE),
$C90=2017,
VLOOKUP($B90,[27]分省年度数据!$A$1:$T$32,8,FALSE),
$C90=2018,
VLOOKUP($B90,[27]分省年度数据!$A$1:$T$32,7,FALSE)
)</f>
        <v>99.98</v>
      </c>
      <c r="AN90" cm="1">
        <f t="array" ref="AN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99.73</v>
      </c>
      <c r="AO90" cm="1">
        <f t="array" ref="AO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17.420000000000002</v>
      </c>
      <c r="AP90" cm="1">
        <f t="array" ref="AP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4.0199999999999996</v>
      </c>
      <c r="AQ90" cm="1">
        <f t="array" ref="AQ90">_xlfn.IFS(
$C90=2010,
VLOOKUP($B90,[26]分省年度数据!$A$1:$T$32,15,FALSE),
$C90=2011,
VLOOKUP($B90,[26]分省年度数据!$A$1:$T$32,14,FALSE),
$C90=2012,
VLOOKUP($B90,[26]分省年度数据!$A$1:$T$32,13,FALSE),
$C90=2013,
VLOOKUP($B90,[26]分省年度数据!$A$1:$T$32,12,FALSE),
$C90=2014,
VLOOKUP($B90,[26]分省年度数据!$A$1:$T$32,11,FALSE),
$C90=2015,
VLOOKUP($B90,[26]分省年度数据!$A$1:$T$32,10,FALSE),
$C90=2016,
VLOOKUP($B90,[26]分省年度数据!$A$1:$T$32,9,FALSE),
$C90=2017,
VLOOKUP($B90,[26]分省年度数据!$A$1:$T$32,8,FALSE),
$C90=2018,
VLOOKUP($B90,[26]分省年度数据!$A$1:$T$32,7,FALSE)
)</f>
        <v>14.95</v>
      </c>
    </row>
    <row r="91" spans="1:43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s="11">
        <f>IFERROR(VLOOKUP(B91,户籍难度!A:B,2,FALSE),1)</f>
        <v>2</v>
      </c>
      <c r="G91" cm="1">
        <f t="array" ref="G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H91" cm="1">
        <f t="array" ref="H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I91" cm="1">
        <f t="array" ref="I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J91">
        <f>VLOOKUP($D91,[4]Sheet1!$C$1:$J$65536,2,FALSE)</f>
        <v>163.9483642578125</v>
      </c>
      <c r="K91">
        <f>VLOOKUP($D91,[4]Sheet1!$C$1:$J$65536,3,FALSE)</f>
        <v>114.04662322998047</v>
      </c>
      <c r="L91">
        <f>VLOOKUP($D91,[4]Sheet1!$C$1:$J$65536,4,FALSE)</f>
        <v>10165.08203125</v>
      </c>
      <c r="M91">
        <f>VLOOKUP($D91,[4]Sheet1!$C$1:$J$65536,5,FALSE)</f>
        <v>156.1385498046875</v>
      </c>
      <c r="N91">
        <f>VLOOKUP($D91,[4]Sheet1!$C$1:$J$65536,6,FALSE)</f>
        <v>25.02366828918457</v>
      </c>
      <c r="O91">
        <f>VLOOKUP($D91,[4]Sheet1!$C$1:$J$65536,7,FALSE)</f>
        <v>5.7992029190063477</v>
      </c>
      <c r="P91">
        <f>VLOOKUP($D91,[4]Sheet1!$C$1:$J$65536,8,FALSE)</f>
        <v>40.095413208007812</v>
      </c>
      <c r="Q91" cm="1">
        <f t="array" ref="Q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R91">
        <f t="shared" si="3"/>
        <v>0.27929595909830057</v>
      </c>
      <c r="S91" cm="1">
        <f t="array" ref="S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121.65</v>
      </c>
      <c r="T91">
        <f>IFERROR(VLOOKUP(D91,[7]mu_jt_estimates_final!$C:$D,2,FALSE),"")</f>
        <v>0.35031757000000002</v>
      </c>
      <c r="U91" t="str">
        <f>VLOOKUP(B91,方言分布!A:B,2,FALSE)</f>
        <v>吴语</v>
      </c>
      <c r="V91" cm="1">
        <f t="array" ref="V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33254</v>
      </c>
      <c r="W91" cm="1">
        <f t="array" ref="W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49.15</v>
      </c>
      <c r="X91" cm="1">
        <f t="array" ref="X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73</v>
      </c>
      <c r="Y91" cm="1">
        <f t="array" ref="Y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9.6</v>
      </c>
      <c r="Z91" cm="1">
        <f t="array" ref="Z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845.32</v>
      </c>
      <c r="AA91" cm="1">
        <f t="array" ref="AA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10.26</v>
      </c>
      <c r="AB91" cm="1">
        <f t="array" ref="AB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11.83</v>
      </c>
      <c r="AC91" cm="1">
        <f t="array" ref="AC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17.73</v>
      </c>
      <c r="AE91" cm="1">
        <f t="array" ref="AE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28276374</v>
      </c>
      <c r="AF91" cm="1">
        <f t="array" ref="AF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2055.56</v>
      </c>
      <c r="AG91" cm="1">
        <f t="array" ref="AG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1707</v>
      </c>
      <c r="AH91" cm="1">
        <f t="array" ref="AH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35472.6</v>
      </c>
      <c r="AK91" cm="1">
        <f t="array" ref="AK91">_xlfn.IFS(
$C91=2010,
VLOOKUP($B91,[20]分省年度数据!$A$1:$T$32,15,FALSE),
$C91=2011,
VLOOKUP($B91,[20]分省年度数据!$A$1:$T$32,14,FALSE),
$C91=2012,
VLOOKUP($B91,[20]分省年度数据!$A$1:$T$32,13,FALSE),
$C91=2013,
VLOOKUP($B91,[20]分省年度数据!$A$1:$T$32,12,FALSE),
$C91=2014,
VLOOKUP($B91,[20]分省年度数据!$A$1:$T$32,11,FALSE),
$C91=2015,
VLOOKUP($B91,[20]分省年度数据!$A$1:$T$32,10,FALSE),
$C91=2016,
VLOOKUP($B91,[20]分省年度数据!$A$1:$T$32,9,FALSE),
$C91=2017,
VLOOKUP($B91,[20]分省年度数据!$A$1:$T$32,8,FALSE),
$C91=2018,
VLOOKUP($B91,[20]分省年度数据!$A$1:$T$32,7,FALSE)
)</f>
        <v>12978</v>
      </c>
      <c r="AL91" cm="1">
        <f t="array" ref="AL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79773</v>
      </c>
      <c r="AM91" cm="1">
        <f t="array" ref="AM91">_xlfn.IFS(
$C91=2010,
VLOOKUP($B91,[27]分省年度数据!$A$1:$T$32,15,FALSE),
$C91=2011,
VLOOKUP($B91,[27]分省年度数据!$A$1:$T$32,14,FALSE),
$C91=2012,
VLOOKUP($B91,[27]分省年度数据!$A$1:$T$32,13,FALSE),
$C91=2013,
VLOOKUP($B91,[27]分省年度数据!$A$1:$T$32,12,FALSE),
$C91=2014,
VLOOKUP($B91,[27]分省年度数据!$A$1:$T$32,11,FALSE),
$C91=2015,
VLOOKUP($B91,[27]分省年度数据!$A$1:$T$32,10,FALSE),
$C91=2016,
VLOOKUP($B91,[27]分省年度数据!$A$1:$T$32,9,FALSE),
$C91=2017,
VLOOKUP($B91,[27]分省年度数据!$A$1:$T$32,8,FALSE),
$C91=2018,
VLOOKUP($B91,[27]分省年度数据!$A$1:$T$32,7,FALSE)
)</f>
        <v>99.98</v>
      </c>
      <c r="AN91" cm="1">
        <f t="array" ref="AN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99.81</v>
      </c>
      <c r="AO91" cm="1">
        <f t="array" ref="AO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15.63</v>
      </c>
      <c r="AP91" cm="1">
        <f t="array" ref="AP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4.13</v>
      </c>
      <c r="AQ91" cm="1">
        <f t="array" ref="AQ91">_xlfn.IFS(
$C91=2010,
VLOOKUP($B91,[26]分省年度数据!$A$1:$T$32,15,FALSE),
$C91=2011,
VLOOKUP($B91,[26]分省年度数据!$A$1:$T$32,14,FALSE),
$C91=2012,
VLOOKUP($B91,[26]分省年度数据!$A$1:$T$32,13,FALSE),
$C91=2013,
VLOOKUP($B91,[26]分省年度数据!$A$1:$T$32,12,FALSE),
$C91=2014,
VLOOKUP($B91,[26]分省年度数据!$A$1:$T$32,11,FALSE),
$C91=2015,
VLOOKUP($B91,[26]分省年度数据!$A$1:$T$32,10,FALSE),
$C91=2016,
VLOOKUP($B91,[26]分省年度数据!$A$1:$T$32,9,FALSE),
$C91=2017,
VLOOKUP($B91,[26]分省年度数据!$A$1:$T$32,8,FALSE),
$C91=2018,
VLOOKUP($B91,[26]分省年度数据!$A$1:$T$32,7,FALSE)
)</f>
        <v>14.66</v>
      </c>
    </row>
    <row r="92" spans="1:43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s="11">
        <f>IFERROR(VLOOKUP(B92,户籍难度!A:B,2,FALSE),1)</f>
        <v>2</v>
      </c>
      <c r="G92" cm="1">
        <f t="array" ref="G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H92" cm="1">
        <f t="array" ref="H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I92" cm="1">
        <f t="array" ref="I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J92">
        <f>VLOOKUP($D92,[4]Sheet1!$C$1:$J$65536,2,FALSE)</f>
        <v>171.91001892089844</v>
      </c>
      <c r="K92">
        <f>VLOOKUP($D92,[4]Sheet1!$C$1:$J$65536,3,FALSE)</f>
        <v>124.41522979736328</v>
      </c>
      <c r="L92">
        <f>VLOOKUP($D92,[4]Sheet1!$C$1:$J$65536,4,FALSE)</f>
        <v>10163.3193359375</v>
      </c>
      <c r="M92">
        <f>VLOOKUP($D92,[4]Sheet1!$C$1:$J$65536,5,FALSE)</f>
        <v>165.90652465820312</v>
      </c>
      <c r="N92">
        <f>VLOOKUP($D92,[4]Sheet1!$C$1:$J$65536,6,FALSE)</f>
        <v>32.533699035644531</v>
      </c>
      <c r="O92">
        <f>VLOOKUP($D92,[4]Sheet1!$C$1:$J$65536,7,FALSE)</f>
        <v>5.2654848098754883</v>
      </c>
      <c r="P92">
        <f>VLOOKUP($D92,[4]Sheet1!$C$1:$J$65536,8,FALSE)</f>
        <v>31.604972839355469</v>
      </c>
      <c r="Q92" cm="1">
        <f t="array" ref="Q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R92">
        <f t="shared" si="3"/>
        <v>0.45074298922873995</v>
      </c>
      <c r="S92" cm="1">
        <f t="array" ref="S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97.44</v>
      </c>
      <c r="T92">
        <f>IFERROR(VLOOKUP(D92,[7]mu_jt_estimates_final!$C:$D,2,FALSE),"")</f>
        <v>-0.39244469999999998</v>
      </c>
      <c r="U92" t="str">
        <f>VLOOKUP(B92,方言分布!A:B,2,FALSE)</f>
        <v>吴语</v>
      </c>
      <c r="V92" cm="1">
        <f t="array" ref="V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29939</v>
      </c>
      <c r="W92" cm="1">
        <f t="array" ref="W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18.41</v>
      </c>
      <c r="X92" cm="1">
        <f t="array" ref="X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61</v>
      </c>
      <c r="Y92" cm="1">
        <f t="array" ref="Y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11.29</v>
      </c>
      <c r="Z92" cm="1">
        <f t="array" ref="Z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224.53</v>
      </c>
      <c r="AA92" cm="1">
        <f t="array" ref="AA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14.12</v>
      </c>
      <c r="AB92" cm="1">
        <f t="array" ref="AB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13.87</v>
      </c>
      <c r="AC92" cm="1">
        <f t="array" ref="AC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19.39</v>
      </c>
      <c r="AE92" cm="1">
        <f t="array" ref="AE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10625688</v>
      </c>
      <c r="AF92" cm="1">
        <f t="array" ref="AF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606.54</v>
      </c>
      <c r="AG92" cm="1">
        <f t="array" ref="AG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1289</v>
      </c>
      <c r="AH92" cm="1">
        <f t="array" ref="AH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10387</v>
      </c>
      <c r="AK92" cm="1">
        <f t="array" ref="AK92">_xlfn.IFS(
$C92=2010,
VLOOKUP($B92,[20]分省年度数据!$A$1:$T$32,15,FALSE),
$C92=2011,
VLOOKUP($B92,[20]分省年度数据!$A$1:$T$32,14,FALSE),
$C92=2012,
VLOOKUP($B92,[20]分省年度数据!$A$1:$T$32,13,FALSE),
$C92=2013,
VLOOKUP($B92,[20]分省年度数据!$A$1:$T$32,12,FALSE),
$C92=2014,
VLOOKUP($B92,[20]分省年度数据!$A$1:$T$32,11,FALSE),
$C92=2015,
VLOOKUP($B92,[20]分省年度数据!$A$1:$T$32,10,FALSE),
$C92=2016,
VLOOKUP($B92,[20]分省年度数据!$A$1:$T$32,9,FALSE),
$C92=2017,
VLOOKUP($B92,[20]分省年度数据!$A$1:$T$32,8,FALSE),
$C92=2018,
VLOOKUP($B92,[20]分省年度数据!$A$1:$T$32,7,FALSE)
)</f>
        <v>21698</v>
      </c>
      <c r="AL92" cm="1">
        <f t="array" ref="AL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39989</v>
      </c>
      <c r="AM92" cm="1">
        <f t="array" ref="AM92">_xlfn.IFS(
$C92=2010,
VLOOKUP($B92,[27]分省年度数据!$A$1:$T$32,15,FALSE),
$C92=2011,
VLOOKUP($B92,[27]分省年度数据!$A$1:$T$32,14,FALSE),
$C92=2012,
VLOOKUP($B92,[27]分省年度数据!$A$1:$T$32,13,FALSE),
$C92=2013,
VLOOKUP($B92,[27]分省年度数据!$A$1:$T$32,12,FALSE),
$C92=2014,
VLOOKUP($B92,[27]分省年度数据!$A$1:$T$32,11,FALSE),
$C92=2015,
VLOOKUP($B92,[27]分省年度数据!$A$1:$T$32,10,FALSE),
$C92=2016,
VLOOKUP($B92,[27]分省年度数据!$A$1:$T$32,9,FALSE),
$C92=2017,
VLOOKUP($B92,[27]分省年度数据!$A$1:$T$32,8,FALSE),
$C92=2018,
VLOOKUP($B92,[27]分省年度数据!$A$1:$T$32,7,FALSE)
)</f>
        <v>99.79</v>
      </c>
      <c r="AN92" cm="1">
        <f t="array" ref="AN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99.07</v>
      </c>
      <c r="AO92" cm="1">
        <f t="array" ref="AO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11.87</v>
      </c>
      <c r="AP92" cm="1">
        <f t="array" ref="AP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4.01</v>
      </c>
      <c r="AQ92" cm="1">
        <f t="array" ref="AQ92">_xlfn.IFS(
$C92=2010,
VLOOKUP($B92,[26]分省年度数据!$A$1:$T$32,15,FALSE),
$C92=2011,
VLOOKUP($B92,[26]分省年度数据!$A$1:$T$32,14,FALSE),
$C92=2012,
VLOOKUP($B92,[26]分省年度数据!$A$1:$T$32,13,FALSE),
$C92=2013,
VLOOKUP($B92,[26]分省年度数据!$A$1:$T$32,12,FALSE),
$C92=2014,
VLOOKUP($B92,[26]分省年度数据!$A$1:$T$32,11,FALSE),
$C92=2015,
VLOOKUP($B92,[26]分省年度数据!$A$1:$T$32,10,FALSE),
$C92=2016,
VLOOKUP($B92,[26]分省年度数据!$A$1:$T$32,9,FALSE),
$C92=2017,
VLOOKUP($B92,[26]分省年度数据!$A$1:$T$32,8,FALSE),
$C92=2018,
VLOOKUP($B92,[26]分省年度数据!$A$1:$T$32,7,FALSE)
)</f>
        <v>11.05</v>
      </c>
    </row>
    <row r="93" spans="1:43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s="11">
        <f>IFERROR(VLOOKUP(B93,户籍难度!A:B,2,FALSE),1)</f>
        <v>2</v>
      </c>
      <c r="G93" cm="1">
        <f t="array" ref="G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H93" cm="1">
        <f t="array" ref="H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I93" cm="1">
        <f t="array" ref="I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J93">
        <f>VLOOKUP($D93,[4]Sheet1!$C$1:$J$65536,2,FALSE)</f>
        <v>171.68162536621094</v>
      </c>
      <c r="K93">
        <f>VLOOKUP($D93,[4]Sheet1!$C$1:$J$65536,3,FALSE)</f>
        <v>118.75527191162109</v>
      </c>
      <c r="L93">
        <f>VLOOKUP($D93,[4]Sheet1!$C$1:$J$65536,4,FALSE)</f>
        <v>10168.6279296875</v>
      </c>
      <c r="M93">
        <f>VLOOKUP($D93,[4]Sheet1!$C$1:$J$65536,5,FALSE)</f>
        <v>173.75010681152344</v>
      </c>
      <c r="N93">
        <f>VLOOKUP($D93,[4]Sheet1!$C$1:$J$65536,6,FALSE)</f>
        <v>34.583450317382812</v>
      </c>
      <c r="O93">
        <f>VLOOKUP($D93,[4]Sheet1!$C$1:$J$65536,7,FALSE)</f>
        <v>5.1795978546142578</v>
      </c>
      <c r="P93">
        <f>VLOOKUP($D93,[4]Sheet1!$C$1:$J$65536,8,FALSE)</f>
        <v>25.762439727783203</v>
      </c>
      <c r="Q93" cm="1">
        <f t="array" ref="Q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R93">
        <f t="shared" si="3"/>
        <v>0.41355738413270965</v>
      </c>
      <c r="S93" cm="1">
        <f t="array" ref="S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105.67</v>
      </c>
      <c r="T93">
        <f>IFERROR(VLOOKUP(D93,[7]mu_jt_estimates_final!$C:$D,2,FALSE),"")</f>
        <v>-0.36786547000000003</v>
      </c>
      <c r="U93" t="str">
        <f>VLOOKUP(B93,方言分布!A:B,2,FALSE)</f>
        <v>吴语</v>
      </c>
      <c r="V93" cm="1">
        <f t="array" ref="V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30515</v>
      </c>
      <c r="W93" cm="1">
        <f t="array" ref="W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19.48</v>
      </c>
      <c r="X93" cm="1">
        <f t="array" ref="X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64</v>
      </c>
      <c r="Y93" cm="1">
        <f t="array" ref="Y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11.01</v>
      </c>
      <c r="Z93" cm="1">
        <f t="array" ref="Z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278.98</v>
      </c>
      <c r="AA93" cm="1">
        <f t="array" ref="AA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14.19</v>
      </c>
      <c r="AB93" cm="1">
        <f t="array" ref="AB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12.96</v>
      </c>
      <c r="AC93" cm="1">
        <f t="array" ref="AC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19.73</v>
      </c>
      <c r="AE93" cm="1">
        <f t="array" ref="AE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12069078</v>
      </c>
      <c r="AF93" cm="1">
        <f t="array" ref="AF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751.42</v>
      </c>
      <c r="AG93" cm="1">
        <f t="array" ref="AG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1426</v>
      </c>
      <c r="AH93" cm="1">
        <f t="array" ref="AH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12532.8</v>
      </c>
      <c r="AK93" cm="1">
        <f t="array" ref="AK93">_xlfn.IFS(
$C93=2010,
VLOOKUP($B93,[20]分省年度数据!$A$1:$T$32,15,FALSE),
$C93=2011,
VLOOKUP($B93,[20]分省年度数据!$A$1:$T$32,14,FALSE),
$C93=2012,
VLOOKUP($B93,[20]分省年度数据!$A$1:$T$32,13,FALSE),
$C93=2013,
VLOOKUP($B93,[20]分省年度数据!$A$1:$T$32,12,FALSE),
$C93=2014,
VLOOKUP($B93,[20]分省年度数据!$A$1:$T$32,11,FALSE),
$C93=2015,
VLOOKUP($B93,[20]分省年度数据!$A$1:$T$32,10,FALSE),
$C93=2016,
VLOOKUP($B93,[20]分省年度数据!$A$1:$T$32,9,FALSE),
$C93=2017,
VLOOKUP($B93,[20]分省年度数据!$A$1:$T$32,8,FALSE),
$C93=2018,
VLOOKUP($B93,[20]分省年度数据!$A$1:$T$32,7,FALSE)
)</f>
        <v>20178</v>
      </c>
      <c r="AL93" cm="1">
        <f t="array" ref="AL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39982</v>
      </c>
      <c r="AM93" cm="1">
        <f t="array" ref="AM93">_xlfn.IFS(
$C93=2010,
VLOOKUP($B93,[27]分省年度数据!$A$1:$T$32,15,FALSE),
$C93=2011,
VLOOKUP($B93,[27]分省年度数据!$A$1:$T$32,14,FALSE),
$C93=2012,
VLOOKUP($B93,[27]分省年度数据!$A$1:$T$32,13,FALSE),
$C93=2013,
VLOOKUP($B93,[27]分省年度数据!$A$1:$T$32,12,FALSE),
$C93=2014,
VLOOKUP($B93,[27]分省年度数据!$A$1:$T$32,11,FALSE),
$C93=2015,
VLOOKUP($B93,[27]分省年度数据!$A$1:$T$32,10,FALSE),
$C93=2016,
VLOOKUP($B93,[27]分省年度数据!$A$1:$T$32,9,FALSE),
$C93=2017,
VLOOKUP($B93,[27]分省年度数据!$A$1:$T$32,8,FALSE),
$C93=2018,
VLOOKUP($B93,[27]分省年度数据!$A$1:$T$32,7,FALSE)
)</f>
        <v>99.84</v>
      </c>
      <c r="AN93" cm="1">
        <f t="array" ref="AN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99.34</v>
      </c>
      <c r="AO93" cm="1">
        <f t="array" ref="AO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13.55</v>
      </c>
      <c r="AP93" cm="1">
        <f t="array" ref="AP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4.2</v>
      </c>
      <c r="AQ93" cm="1">
        <f t="array" ref="AQ93">_xlfn.IFS(
$C93=2010,
VLOOKUP($B93,[26]分省年度数据!$A$1:$T$32,15,FALSE),
$C93=2011,
VLOOKUP($B93,[26]分省年度数据!$A$1:$T$32,14,FALSE),
$C93=2012,
VLOOKUP($B93,[26]分省年度数据!$A$1:$T$32,13,FALSE),
$C93=2013,
VLOOKUP($B93,[26]分省年度数据!$A$1:$T$32,12,FALSE),
$C93=2014,
VLOOKUP($B93,[26]分省年度数据!$A$1:$T$32,11,FALSE),
$C93=2015,
VLOOKUP($B93,[26]分省年度数据!$A$1:$T$32,10,FALSE),
$C93=2016,
VLOOKUP($B93,[26]分省年度数据!$A$1:$T$32,9,FALSE),
$C93=2017,
VLOOKUP($B93,[26]分省年度数据!$A$1:$T$32,8,FALSE),
$C93=2018,
VLOOKUP($B93,[26]分省年度数据!$A$1:$T$32,7,FALSE)
)</f>
        <v>11.77</v>
      </c>
    </row>
    <row r="94" spans="1:43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s="11">
        <f>IFERROR(VLOOKUP(B94,户籍难度!A:B,2,FALSE),1)</f>
        <v>2</v>
      </c>
      <c r="G94" cm="1">
        <f t="array" ref="G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H94" cm="1">
        <f t="array" ref="H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I94" cm="1">
        <f t="array" ref="I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J94">
        <f>VLOOKUP($D94,[4]Sheet1!$C$1:$J$65536,2,FALSE)</f>
        <v>171.64643859863281</v>
      </c>
      <c r="K94">
        <f>VLOOKUP($D94,[4]Sheet1!$C$1:$J$65536,3,FALSE)</f>
        <v>121.68619537353516</v>
      </c>
      <c r="L94">
        <f>VLOOKUP($D94,[4]Sheet1!$C$1:$J$65536,4,FALSE)</f>
        <v>10155.6923828125</v>
      </c>
      <c r="M94">
        <f>VLOOKUP($D94,[4]Sheet1!$C$1:$J$65536,5,FALSE)</f>
        <v>168.12080383300781</v>
      </c>
      <c r="N94">
        <f>VLOOKUP($D94,[4]Sheet1!$C$1:$J$65536,6,FALSE)</f>
        <v>34.574039459228516</v>
      </c>
      <c r="O94">
        <f>VLOOKUP($D94,[4]Sheet1!$C$1:$J$65536,7,FALSE)</f>
        <v>5.3943262100219727</v>
      </c>
      <c r="P94">
        <f>VLOOKUP($D94,[4]Sheet1!$C$1:$J$65536,8,FALSE)</f>
        <v>28.691337585449219</v>
      </c>
      <c r="Q94" cm="1">
        <f t="array" ref="Q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R94">
        <f t="shared" si="3"/>
        <v>0.37795750622434565</v>
      </c>
      <c r="S94" cm="1">
        <f t="array" ref="S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117.9</v>
      </c>
      <c r="T94">
        <f>IFERROR(VLOOKUP(D94,[7]mu_jt_estimates_final!$C:$D,2,FALSE),"")</f>
        <v>-0.69555533000000003</v>
      </c>
      <c r="U94" t="str">
        <f>VLOOKUP(B94,方言分布!A:B,2,FALSE)</f>
        <v>吴语</v>
      </c>
      <c r="V94" cm="1">
        <f t="array" ref="V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30271</v>
      </c>
      <c r="W94" cm="1">
        <f t="array" ref="W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21.33</v>
      </c>
      <c r="X94" cm="1">
        <f t="array" ref="X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60</v>
      </c>
      <c r="Y94" cm="1">
        <f t="array" ref="Y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11.17</v>
      </c>
      <c r="Z94" cm="1">
        <f t="array" ref="Z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305.91000000000003</v>
      </c>
      <c r="AA94" cm="1">
        <f t="array" ref="AA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13.58</v>
      </c>
      <c r="AB94" cm="1">
        <f t="array" ref="AB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>12.56</v>
      </c>
      <c r="AC94" cm="1">
        <f t="array" ref="AC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19.32</v>
      </c>
      <c r="AE94" t="str" cm="1">
        <f t="array" ref="AE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/>
      </c>
      <c r="AF94" cm="1">
        <f t="array" ref="AF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877.86</v>
      </c>
      <c r="AG94" cm="1">
        <f t="array" ref="AG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1457</v>
      </c>
      <c r="AH94" cm="1">
        <f t="array" ref="AH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14199.6</v>
      </c>
      <c r="AK94" cm="1">
        <f t="array" ref="AK94">_xlfn.IFS(
$C94=2010,
VLOOKUP($B94,[20]分省年度数据!$A$1:$T$32,15,FALSE),
$C94=2011,
VLOOKUP($B94,[20]分省年度数据!$A$1:$T$32,14,FALSE),
$C94=2012,
VLOOKUP($B94,[20]分省年度数据!$A$1:$T$32,13,FALSE),
$C94=2013,
VLOOKUP($B94,[20]分省年度数据!$A$1:$T$32,12,FALSE),
$C94=2014,
VLOOKUP($B94,[20]分省年度数据!$A$1:$T$32,11,FALSE),
$C94=2015,
VLOOKUP($B94,[20]分省年度数据!$A$1:$T$32,10,FALSE),
$C94=2016,
VLOOKUP($B94,[20]分省年度数据!$A$1:$T$32,9,FALSE),
$C94=2017,
VLOOKUP($B94,[20]分省年度数据!$A$1:$T$32,8,FALSE),
$C94=2018,
VLOOKUP($B94,[20]分省年度数据!$A$1:$T$32,7,FALSE)
)</f>
        <v>19270</v>
      </c>
      <c r="AL94" cm="1">
        <f t="array" ref="AL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40558</v>
      </c>
      <c r="AM94" cm="1">
        <f t="array" ref="AM94">_xlfn.IFS(
$C94=2010,
VLOOKUP($B94,[27]分省年度数据!$A$1:$T$32,15,FALSE),
$C94=2011,
VLOOKUP($B94,[27]分省年度数据!$A$1:$T$32,14,FALSE),
$C94=2012,
VLOOKUP($B94,[27]分省年度数据!$A$1:$T$32,13,FALSE),
$C94=2013,
VLOOKUP($B94,[27]分省年度数据!$A$1:$T$32,12,FALSE),
$C94=2014,
VLOOKUP($B94,[27]分省年度数据!$A$1:$T$32,11,FALSE),
$C94=2015,
VLOOKUP($B94,[27]分省年度数据!$A$1:$T$32,10,FALSE),
$C94=2016,
VLOOKUP($B94,[27]分省年度数据!$A$1:$T$32,9,FALSE),
$C94=2017,
VLOOKUP($B94,[27]分省年度数据!$A$1:$T$32,8,FALSE),
$C94=2018,
VLOOKUP($B94,[27]分省年度数据!$A$1:$T$32,7,FALSE)
)</f>
        <v>99.88</v>
      </c>
      <c r="AN94" cm="1">
        <f t="array" ref="AN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99.49</v>
      </c>
      <c r="AO94" cm="1">
        <f t="array" ref="AO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13.96</v>
      </c>
      <c r="AP94" cm="1">
        <f t="array" ref="AP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4.18</v>
      </c>
      <c r="AQ94" cm="1">
        <f t="array" ref="AQ94">_xlfn.IFS(
$C94=2010,
VLOOKUP($B94,[26]分省年度数据!$A$1:$T$32,15,FALSE),
$C94=2011,
VLOOKUP($B94,[26]分省年度数据!$A$1:$T$32,14,FALSE),
$C94=2012,
VLOOKUP($B94,[26]分省年度数据!$A$1:$T$32,13,FALSE),
$C94=2013,
VLOOKUP($B94,[26]分省年度数据!$A$1:$T$32,12,FALSE),
$C94=2014,
VLOOKUP($B94,[26]分省年度数据!$A$1:$T$32,11,FALSE),
$C94=2015,
VLOOKUP($B94,[26]分省年度数据!$A$1:$T$32,10,FALSE),
$C94=2016,
VLOOKUP($B94,[26]分省年度数据!$A$1:$T$32,9,FALSE),
$C94=2017,
VLOOKUP($B94,[26]分省年度数据!$A$1:$T$32,8,FALSE),
$C94=2018,
VLOOKUP($B94,[26]分省年度数据!$A$1:$T$32,7,FALSE)
)</f>
        <v>12.47</v>
      </c>
    </row>
    <row r="95" spans="1:43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s="11">
        <f>IFERROR(VLOOKUP(B95,户籍难度!A:B,2,FALSE),1)</f>
        <v>2</v>
      </c>
      <c r="G95" cm="1">
        <f t="array" ref="G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H95" cm="1">
        <f t="array" ref="H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I95" cm="1">
        <f t="array" ref="I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J95">
        <f>VLOOKUP($D95,[4]Sheet1!$C$1:$J$65536,2,FALSE)</f>
        <v>178.20367431640625</v>
      </c>
      <c r="K95">
        <f>VLOOKUP($D95,[4]Sheet1!$C$1:$J$65536,3,FALSE)</f>
        <v>123.62260437011719</v>
      </c>
      <c r="L95">
        <f>VLOOKUP($D95,[4]Sheet1!$C$1:$J$65536,4,FALSE)</f>
        <v>10161.1435546875</v>
      </c>
      <c r="M95">
        <f>VLOOKUP($D95,[4]Sheet1!$C$1:$J$65536,5,FALSE)</f>
        <v>167.2181396484375</v>
      </c>
      <c r="N95">
        <f>VLOOKUP($D95,[4]Sheet1!$C$1:$J$65536,6,FALSE)</f>
        <v>36.237373352050781</v>
      </c>
      <c r="O95">
        <f>VLOOKUP($D95,[4]Sheet1!$C$1:$J$65536,7,FALSE)</f>
        <v>5.1350307464599609</v>
      </c>
      <c r="P95">
        <f>VLOOKUP($D95,[4]Sheet1!$C$1:$J$65536,8,FALSE)</f>
        <v>27.455924987792969</v>
      </c>
      <c r="Q95" cm="1">
        <f t="array" ref="Q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R95">
        <f t="shared" si="3"/>
        <v>0.32723749332112056</v>
      </c>
      <c r="S95" cm="1">
        <f t="array" ref="S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128.62</v>
      </c>
      <c r="T95">
        <f>IFERROR(VLOOKUP(D95,[7]mu_jt_estimates_final!$C:$D,2,FALSE),"")</f>
        <v>-0.3320497</v>
      </c>
      <c r="U95" t="str">
        <f>VLOOKUP(B95,方言分布!A:B,2,FALSE)</f>
        <v>吴语</v>
      </c>
      <c r="V95" cm="1">
        <f t="array" ref="V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30063</v>
      </c>
      <c r="W95" cm="1">
        <f t="array" ref="W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23.01</v>
      </c>
      <c r="X95" cm="1">
        <f t="array" ref="X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73</v>
      </c>
      <c r="Y95" cm="1">
        <f t="array" ref="Y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10.37</v>
      </c>
      <c r="Z95" cm="1">
        <f t="array" ref="Z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350.73</v>
      </c>
      <c r="AA95" cm="1">
        <f t="array" ref="AA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12.92</v>
      </c>
      <c r="AB95" cm="1">
        <f t="array" ref="AB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12.58</v>
      </c>
      <c r="AC95" cm="1">
        <f t="array" ref="AC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19.05</v>
      </c>
      <c r="AE95" cm="1">
        <f t="array" ref="AE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14490439</v>
      </c>
      <c r="AF95" cm="1">
        <f t="array" ref="AF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950.07</v>
      </c>
      <c r="AG95" cm="1">
        <f t="array" ref="AG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1588</v>
      </c>
      <c r="AH95" cm="1">
        <f t="array" ref="AH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15970.8</v>
      </c>
      <c r="AK95" cm="1">
        <f t="array" ref="AK95">_xlfn.IFS(
$C95=2010,
VLOOKUP($B95,[20]分省年度数据!$A$1:$T$32,15,FALSE),
$C95=2011,
VLOOKUP($B95,[20]分省年度数据!$A$1:$T$32,14,FALSE),
$C95=2012,
VLOOKUP($B95,[20]分省年度数据!$A$1:$T$32,13,FALSE),
$C95=2013,
VLOOKUP($B95,[20]分省年度数据!$A$1:$T$32,12,FALSE),
$C95=2014,
VLOOKUP($B95,[20]分省年度数据!$A$1:$T$32,11,FALSE),
$C95=2015,
VLOOKUP($B95,[20]分省年度数据!$A$1:$T$32,10,FALSE),
$C95=2016,
VLOOKUP($B95,[20]分省年度数据!$A$1:$T$32,9,FALSE),
$C95=2017,
VLOOKUP($B95,[20]分省年度数据!$A$1:$T$32,8,FALSE),
$C95=2018,
VLOOKUP($B95,[20]分省年度数据!$A$1:$T$32,7,FALSE)
)</f>
        <v>18298</v>
      </c>
      <c r="AL95" cm="1">
        <f t="array" ref="AL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43749</v>
      </c>
      <c r="AM95" cm="1">
        <f t="array" ref="AM95">_xlfn.IFS(
$C95=2010,
VLOOKUP($B95,[27]分省年度数据!$A$1:$T$32,15,FALSE),
$C95=2011,
VLOOKUP($B95,[27]分省年度数据!$A$1:$T$32,14,FALSE),
$C95=2012,
VLOOKUP($B95,[27]分省年度数据!$A$1:$T$32,13,FALSE),
$C95=2013,
VLOOKUP($B95,[27]分省年度数据!$A$1:$T$32,12,FALSE),
$C95=2014,
VLOOKUP($B95,[27]分省年度数据!$A$1:$T$32,11,FALSE),
$C95=2015,
VLOOKUP($B95,[27]分省年度数据!$A$1:$T$32,10,FALSE),
$C95=2016,
VLOOKUP($B95,[27]分省年度数据!$A$1:$T$32,9,FALSE),
$C95=2017,
VLOOKUP($B95,[27]分省年度数据!$A$1:$T$32,8,FALSE),
$C95=2018,
VLOOKUP($B95,[27]分省年度数据!$A$1:$T$32,7,FALSE)
)</f>
        <v>99.97</v>
      </c>
      <c r="AN95" cm="1">
        <f t="array" ref="AN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99.8</v>
      </c>
      <c r="AO95" cm="1">
        <f t="array" ref="AO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14.64</v>
      </c>
      <c r="AP95" cm="1">
        <f t="array" ref="AP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3.98</v>
      </c>
      <c r="AQ95" cm="1">
        <f t="array" ref="AQ95">_xlfn.IFS(
$C95=2010,
VLOOKUP($B95,[26]分省年度数据!$A$1:$T$32,15,FALSE),
$C95=2011,
VLOOKUP($B95,[26]分省年度数据!$A$1:$T$32,14,FALSE),
$C95=2012,
VLOOKUP($B95,[26]分省年度数据!$A$1:$T$32,13,FALSE),
$C95=2013,
VLOOKUP($B95,[26]分省年度数据!$A$1:$T$32,12,FALSE),
$C95=2014,
VLOOKUP($B95,[26]分省年度数据!$A$1:$T$32,11,FALSE),
$C95=2015,
VLOOKUP($B95,[26]分省年度数据!$A$1:$T$32,10,FALSE),
$C95=2016,
VLOOKUP($B95,[26]分省年度数据!$A$1:$T$32,9,FALSE),
$C95=2017,
VLOOKUP($B95,[26]分省年度数据!$A$1:$T$32,8,FALSE),
$C95=2018,
VLOOKUP($B95,[26]分省年度数据!$A$1:$T$32,7,FALSE)
)</f>
        <v>12.44</v>
      </c>
    </row>
    <row r="96" spans="1:43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s="11">
        <f>IFERROR(VLOOKUP(B96,户籍难度!A:B,2,FALSE),1)</f>
        <v>2</v>
      </c>
      <c r="G96" cm="1">
        <f t="array" ref="G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H96" cm="1">
        <f t="array" ref="H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I96" cm="1">
        <f t="array" ref="I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J96">
        <f>VLOOKUP($D96,[4]Sheet1!$C$1:$J$65536,2,FALSE)</f>
        <v>175.99272155761719</v>
      </c>
      <c r="K96">
        <f>VLOOKUP($D96,[4]Sheet1!$C$1:$J$65536,3,FALSE)</f>
        <v>131.58319091796875</v>
      </c>
      <c r="L96">
        <f>VLOOKUP($D96,[4]Sheet1!$C$1:$J$65536,4,FALSE)</f>
        <v>10162.87890625</v>
      </c>
      <c r="M96">
        <f>VLOOKUP($D96,[4]Sheet1!$C$1:$J$65536,5,FALSE)</f>
        <v>164.80995178222656</v>
      </c>
      <c r="N96">
        <f>VLOOKUP($D96,[4]Sheet1!$C$1:$J$65536,6,FALSE)</f>
        <v>33.811042785644531</v>
      </c>
      <c r="O96">
        <f>VLOOKUP($D96,[4]Sheet1!$C$1:$J$65536,7,FALSE)</f>
        <v>6.5046296119689941</v>
      </c>
      <c r="P96">
        <f>VLOOKUP($D96,[4]Sheet1!$C$1:$J$65536,8,FALSE)</f>
        <v>37.181999206542969</v>
      </c>
      <c r="Q96" cm="1">
        <f t="array" ref="Q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R96">
        <f t="shared" si="3"/>
        <v>0.28965566003596505</v>
      </c>
      <c r="S96" cm="1">
        <f t="array" ref="S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133.82</v>
      </c>
      <c r="T96">
        <f>IFERROR(VLOOKUP(D96,[7]mu_jt_estimates_final!$C:$D,2,FALSE),"")</f>
        <v>-0.13539383999999999</v>
      </c>
      <c r="U96" t="str">
        <f>VLOOKUP(B96,方言分布!A:B,2,FALSE)</f>
        <v>吴语</v>
      </c>
      <c r="V96" cm="1">
        <f t="array" ref="V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30358</v>
      </c>
      <c r="W96" cm="1">
        <f t="array" ref="W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24.58</v>
      </c>
      <c r="X96" cm="1">
        <f t="array" ref="X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68</v>
      </c>
      <c r="Y96" cm="1">
        <f t="array" ref="Y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10.029999999999999</v>
      </c>
      <c r="Z96" cm="1">
        <f t="array" ref="Z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433.8</v>
      </c>
      <c r="AA96" cm="1">
        <f t="array" ref="AA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12.06</v>
      </c>
      <c r="AB96" cm="1">
        <f t="array" ref="AB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12.59</v>
      </c>
      <c r="AC96" cm="1">
        <f t="array" ref="AC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18.62</v>
      </c>
      <c r="AE96" cm="1">
        <f t="array" ref="AE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16079755</v>
      </c>
      <c r="AF96" cm="1">
        <f t="array" ref="AF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1030.99</v>
      </c>
      <c r="AG96" cm="1">
        <f t="array" ref="AG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1728</v>
      </c>
      <c r="AH96" cm="1">
        <f t="array" ref="AH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17835.3</v>
      </c>
      <c r="AK96" cm="1">
        <f t="array" ref="AK96">_xlfn.IFS(
$C96=2010,
VLOOKUP($B96,[20]分省年度数据!$A$1:$T$32,15,FALSE),
$C96=2011,
VLOOKUP($B96,[20]分省年度数据!$A$1:$T$32,14,FALSE),
$C96=2012,
VLOOKUP($B96,[20]分省年度数据!$A$1:$T$32,13,FALSE),
$C96=2013,
VLOOKUP($B96,[20]分省年度数据!$A$1:$T$32,12,FALSE),
$C96=2014,
VLOOKUP($B96,[20]分省年度数据!$A$1:$T$32,11,FALSE),
$C96=2015,
VLOOKUP($B96,[20]分省年度数据!$A$1:$T$32,10,FALSE),
$C96=2016,
VLOOKUP($B96,[20]分省年度数据!$A$1:$T$32,9,FALSE),
$C96=2017,
VLOOKUP($B96,[20]分省年度数据!$A$1:$T$32,8,FALSE),
$C96=2018,
VLOOKUP($B96,[20]分省年度数据!$A$1:$T$32,7,FALSE)
)</f>
        <v>17135</v>
      </c>
      <c r="AL96" cm="1">
        <f t="array" ref="AL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50186</v>
      </c>
      <c r="AM96" cm="1">
        <f t="array" ref="AM96">_xlfn.IFS(
$C96=2010,
VLOOKUP($B96,[27]分省年度数据!$A$1:$T$32,15,FALSE),
$C96=2011,
VLOOKUP($B96,[27]分省年度数据!$A$1:$T$32,14,FALSE),
$C96=2012,
VLOOKUP($B96,[27]分省年度数据!$A$1:$T$32,13,FALSE),
$C96=2013,
VLOOKUP($B96,[27]分省年度数据!$A$1:$T$32,12,FALSE),
$C96=2014,
VLOOKUP($B96,[27]分省年度数据!$A$1:$T$32,11,FALSE),
$C96=2015,
VLOOKUP($B96,[27]分省年度数据!$A$1:$T$32,10,FALSE),
$C96=2016,
VLOOKUP($B96,[27]分省年度数据!$A$1:$T$32,9,FALSE),
$C96=2017,
VLOOKUP($B96,[27]分省年度数据!$A$1:$T$32,8,FALSE),
$C96=2018,
VLOOKUP($B96,[27]分省年度数据!$A$1:$T$32,7,FALSE)
)</f>
        <v>99.93</v>
      </c>
      <c r="AN96" cm="1">
        <f t="array" ref="AN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99.81</v>
      </c>
      <c r="AO96" cm="1">
        <f t="array" ref="AO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15.46</v>
      </c>
      <c r="AP96" cm="1">
        <f t="array" ref="AP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3.96</v>
      </c>
      <c r="AQ96" cm="1">
        <f t="array" ref="AQ96">_xlfn.IFS(
$C96=2010,
VLOOKUP($B96,[26]分省年度数据!$A$1:$T$32,15,FALSE),
$C96=2011,
VLOOKUP($B96,[26]分省年度数据!$A$1:$T$32,14,FALSE),
$C96=2012,
VLOOKUP($B96,[26]分省年度数据!$A$1:$T$32,13,FALSE),
$C96=2013,
VLOOKUP($B96,[26]分省年度数据!$A$1:$T$32,12,FALSE),
$C96=2014,
VLOOKUP($B96,[26]分省年度数据!$A$1:$T$32,11,FALSE),
$C96=2015,
VLOOKUP($B96,[26]分省年度数据!$A$1:$T$32,10,FALSE),
$C96=2016,
VLOOKUP($B96,[26]分省年度数据!$A$1:$T$32,9,FALSE),
$C96=2017,
VLOOKUP($B96,[26]分省年度数据!$A$1:$T$32,8,FALSE),
$C96=2018,
VLOOKUP($B96,[26]分省年度数据!$A$1:$T$32,7,FALSE)
)</f>
        <v>12.9</v>
      </c>
    </row>
    <row r="97" spans="1:43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s="11">
        <f>IFERROR(VLOOKUP(B97,户籍难度!A:B,2,FALSE),1)</f>
        <v>2</v>
      </c>
      <c r="G97" cm="1">
        <f t="array" ref="G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H97" cm="1">
        <f t="array" ref="H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I97" cm="1">
        <f t="array" ref="I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J97">
        <f>VLOOKUP($D97,[4]Sheet1!$C$1:$J$65536,2,FALSE)</f>
        <v>176.55133056640625</v>
      </c>
      <c r="K97">
        <f>VLOOKUP($D97,[4]Sheet1!$C$1:$J$65536,3,FALSE)</f>
        <v>137.30545043945312</v>
      </c>
      <c r="L97">
        <f>VLOOKUP($D97,[4]Sheet1!$C$1:$J$65536,4,FALSE)</f>
        <v>10165.2060546875</v>
      </c>
      <c r="M97">
        <f>VLOOKUP($D97,[4]Sheet1!$C$1:$J$65536,5,FALSE)</f>
        <v>156.49104309082031</v>
      </c>
      <c r="N97">
        <f>VLOOKUP($D97,[4]Sheet1!$C$1:$J$65536,6,FALSE)</f>
        <v>33.592643737792969</v>
      </c>
      <c r="O97">
        <f>VLOOKUP($D97,[4]Sheet1!$C$1:$J$65536,7,FALSE)</f>
        <v>6.8473067283630371</v>
      </c>
      <c r="P97">
        <f>VLOOKUP($D97,[4]Sheet1!$C$1:$J$65536,8,FALSE)</f>
        <v>33.799667358398438</v>
      </c>
      <c r="Q97" cm="1">
        <f t="array" ref="Q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R97">
        <f t="shared" si="3"/>
        <v>0.27419514104377768</v>
      </c>
      <c r="S97" cm="1">
        <f t="array" ref="S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131.5</v>
      </c>
      <c r="T97">
        <f>IFERROR(VLOOKUP(D97,[7]mu_jt_estimates_final!$C:$D,2,FALSE),"")</f>
        <v>-3.949507E-2</v>
      </c>
      <c r="U97" t="str">
        <f>VLOOKUP(B97,方言分布!A:B,2,FALSE)</f>
        <v>吴语</v>
      </c>
      <c r="V97" cm="1">
        <f t="array" ref="V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31137</v>
      </c>
      <c r="W97" cm="1">
        <f t="array" ref="W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27.25</v>
      </c>
      <c r="X97" cm="1">
        <f t="array" ref="X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73</v>
      </c>
      <c r="Y97" cm="1">
        <f t="array" ref="Y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10.1</v>
      </c>
      <c r="Z97" cm="1">
        <f t="array" ref="Z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485.5</v>
      </c>
      <c r="AA97" cm="1">
        <f t="array" ref="AA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11.65</v>
      </c>
      <c r="AB97" cm="1">
        <f t="array" ref="AB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12.3</v>
      </c>
      <c r="AC97" cm="1">
        <f t="array" ref="AC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18.329999999999998</v>
      </c>
      <c r="AE97" cm="1">
        <f t="array" ref="AE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17568215</v>
      </c>
      <c r="AF97" cm="1">
        <f t="array" ref="AF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1264.93</v>
      </c>
      <c r="AG97" cm="1">
        <f t="array" ref="AG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1736</v>
      </c>
      <c r="AH97" cm="1">
        <f t="array" ref="AH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18910.7</v>
      </c>
      <c r="AK97" cm="1">
        <f t="array" ref="AK97">_xlfn.IFS(
$C97=2010,
VLOOKUP($B97,[20]分省年度数据!$A$1:$T$32,15,FALSE),
$C97=2011,
VLOOKUP($B97,[20]分省年度数据!$A$1:$T$32,14,FALSE),
$C97=2012,
VLOOKUP($B97,[20]分省年度数据!$A$1:$T$32,13,FALSE),
$C97=2013,
VLOOKUP($B97,[20]分省年度数据!$A$1:$T$32,12,FALSE),
$C97=2014,
VLOOKUP($B97,[20]分省年度数据!$A$1:$T$32,11,FALSE),
$C97=2015,
VLOOKUP($B97,[20]分省年度数据!$A$1:$T$32,10,FALSE),
$C97=2016,
VLOOKUP($B97,[20]分省年度数据!$A$1:$T$32,9,FALSE),
$C97=2017,
VLOOKUP($B97,[20]分省年度数据!$A$1:$T$32,8,FALSE),
$C97=2018,
VLOOKUP($B97,[20]分省年度数据!$A$1:$T$32,7,FALSE)
)</f>
        <v>16270</v>
      </c>
      <c r="AL97" cm="1">
        <f t="array" ref="AL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59971</v>
      </c>
      <c r="AM97" cm="1">
        <f t="array" ref="AM97">_xlfn.IFS(
$C97=2010,
VLOOKUP($B97,[27]分省年度数据!$A$1:$T$32,15,FALSE),
$C97=2011,
VLOOKUP($B97,[27]分省年度数据!$A$1:$T$32,14,FALSE),
$C97=2012,
VLOOKUP($B97,[27]分省年度数据!$A$1:$T$32,13,FALSE),
$C97=2013,
VLOOKUP($B97,[27]分省年度数据!$A$1:$T$32,12,FALSE),
$C97=2014,
VLOOKUP($B97,[27]分省年度数据!$A$1:$T$32,11,FALSE),
$C97=2015,
VLOOKUP($B97,[27]分省年度数据!$A$1:$T$32,10,FALSE),
$C97=2016,
VLOOKUP($B97,[27]分省年度数据!$A$1:$T$32,9,FALSE),
$C97=2017,
VLOOKUP($B97,[27]分省年度数据!$A$1:$T$32,8,FALSE),
$C97=2018,
VLOOKUP($B97,[27]分省年度数据!$A$1:$T$32,7,FALSE)
)</f>
        <v>99.95</v>
      </c>
      <c r="AN97" cm="1">
        <f t="array" ref="AN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99.91</v>
      </c>
      <c r="AO97" cm="1">
        <f t="array" ref="AO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15.99</v>
      </c>
      <c r="AP97" cm="1">
        <f t="array" ref="AP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3.78</v>
      </c>
      <c r="AQ97" cm="1">
        <f t="array" ref="AQ97">_xlfn.IFS(
$C97=2010,
VLOOKUP($B97,[26]分省年度数据!$A$1:$T$32,15,FALSE),
$C97=2011,
VLOOKUP($B97,[26]分省年度数据!$A$1:$T$32,14,FALSE),
$C97=2012,
VLOOKUP($B97,[26]分省年度数据!$A$1:$T$32,13,FALSE),
$C97=2013,
VLOOKUP($B97,[26]分省年度数据!$A$1:$T$32,12,FALSE),
$C97=2014,
VLOOKUP($B97,[26]分省年度数据!$A$1:$T$32,11,FALSE),
$C97=2015,
VLOOKUP($B97,[26]分省年度数据!$A$1:$T$32,10,FALSE),
$C97=2016,
VLOOKUP($B97,[26]分省年度数据!$A$1:$T$32,9,FALSE),
$C97=2017,
VLOOKUP($B97,[26]分省年度数据!$A$1:$T$32,8,FALSE),
$C97=2018,
VLOOKUP($B97,[26]分省年度数据!$A$1:$T$32,7,FALSE)
)</f>
        <v>13.19</v>
      </c>
    </row>
    <row r="98" spans="1:43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s="11">
        <f>IFERROR(VLOOKUP(B98,户籍难度!A:B,2,FALSE),1)</f>
        <v>2</v>
      </c>
      <c r="G98" cm="1">
        <f t="array" ref="G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H98" cm="1">
        <f t="array" ref="H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I98" cm="1">
        <f t="array" ref="I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J98">
        <f>VLOOKUP($D98,[4]Sheet1!$C$1:$J$65536,2,FALSE)</f>
        <v>183.12519836425781</v>
      </c>
      <c r="K98">
        <f>VLOOKUP($D98,[4]Sheet1!$C$1:$J$65536,3,FALSE)</f>
        <v>145.20407104492188</v>
      </c>
      <c r="L98">
        <f>VLOOKUP($D98,[4]Sheet1!$C$1:$J$65536,4,FALSE)</f>
        <v>10162.138671875</v>
      </c>
      <c r="M98">
        <f>VLOOKUP($D98,[4]Sheet1!$C$1:$J$65536,5,FALSE)</f>
        <v>155.19113159179688</v>
      </c>
      <c r="N98">
        <f>VLOOKUP($D98,[4]Sheet1!$C$1:$J$65536,6,FALSE)</f>
        <v>32.585258483886719</v>
      </c>
      <c r="O98">
        <f>VLOOKUP($D98,[4]Sheet1!$C$1:$J$65536,7,FALSE)</f>
        <v>6.8846096992492676</v>
      </c>
      <c r="P98">
        <f>VLOOKUP($D98,[4]Sheet1!$C$1:$J$65536,8,FALSE)</f>
        <v>31.391607284545898</v>
      </c>
      <c r="Q98" cm="1">
        <f t="array" ref="Q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R98">
        <f t="shared" si="3"/>
        <v>0.29599925911768926</v>
      </c>
      <c r="S98" cm="1">
        <f t="array" ref="S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129.27000000000001</v>
      </c>
      <c r="T98">
        <f>IFERROR(VLOOKUP(D98,[7]mu_jt_estimates_final!$C:$D,2,FALSE),"")</f>
        <v>-2.8408964E-3</v>
      </c>
      <c r="U98" t="str">
        <f>VLOOKUP(B98,方言分布!A:B,2,FALSE)</f>
        <v>吴语</v>
      </c>
      <c r="V98" cm="1">
        <f t="array" ref="V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31546</v>
      </c>
      <c r="W98" cm="1">
        <f t="array" ref="W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28.99</v>
      </c>
      <c r="X98" cm="1">
        <f t="array" ref="X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77</v>
      </c>
      <c r="Y98" cm="1">
        <f t="array" ref="Y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9.92</v>
      </c>
      <c r="Z98" cm="1">
        <f t="array" ref="Z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542.44000000000005</v>
      </c>
      <c r="AA98" cm="1">
        <f t="array" ref="AA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11.26</v>
      </c>
      <c r="AB98" cm="1">
        <f t="array" ref="AB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12.34</v>
      </c>
      <c r="AC98" cm="1">
        <f t="array" ref="AC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17.75</v>
      </c>
      <c r="AE98" cm="1">
        <f t="array" ref="AE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18908104</v>
      </c>
      <c r="AF98" cm="1">
        <f t="array" ref="AF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1300.03</v>
      </c>
      <c r="AG98" cm="1">
        <f t="array" ref="AG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1741</v>
      </c>
      <c r="AH98" cm="1">
        <f t="array" ref="AH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20916.7</v>
      </c>
      <c r="AK98" cm="1">
        <f t="array" ref="AK98">_xlfn.IFS(
$C98=2010,
VLOOKUP($B98,[20]分省年度数据!$A$1:$T$32,15,FALSE),
$C98=2011,
VLOOKUP($B98,[20]分省年度数据!$A$1:$T$32,14,FALSE),
$C98=2012,
VLOOKUP($B98,[20]分省年度数据!$A$1:$T$32,13,FALSE),
$C98=2013,
VLOOKUP($B98,[20]分省年度数据!$A$1:$T$32,12,FALSE),
$C98=2014,
VLOOKUP($B98,[20]分省年度数据!$A$1:$T$32,11,FALSE),
$C98=2015,
VLOOKUP($B98,[20]分省年度数据!$A$1:$T$32,10,FALSE),
$C98=2016,
VLOOKUP($B98,[20]分省年度数据!$A$1:$T$32,9,FALSE),
$C98=2017,
VLOOKUP($B98,[20]分省年度数据!$A$1:$T$32,8,FALSE),
$C98=2018,
VLOOKUP($B98,[20]分省年度数据!$A$1:$T$32,7,FALSE)
)</f>
        <v>14791</v>
      </c>
      <c r="AL98" cm="1">
        <f t="array" ref="AL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69884</v>
      </c>
      <c r="AM98" cm="1">
        <f t="array" ref="AM98">_xlfn.IFS(
$C98=2010,
VLOOKUP($B98,[27]分省年度数据!$A$1:$T$32,15,FALSE),
$C98=2011,
VLOOKUP($B98,[27]分省年度数据!$A$1:$T$32,14,FALSE),
$C98=2012,
VLOOKUP($B98,[27]分省年度数据!$A$1:$T$32,13,FALSE),
$C98=2013,
VLOOKUP($B98,[27]分省年度数据!$A$1:$T$32,12,FALSE),
$C98=2014,
VLOOKUP($B98,[27]分省年度数据!$A$1:$T$32,11,FALSE),
$C98=2015,
VLOOKUP($B98,[27]分省年度数据!$A$1:$T$32,10,FALSE),
$C98=2016,
VLOOKUP($B98,[27]分省年度数据!$A$1:$T$32,9,FALSE),
$C98=2017,
VLOOKUP($B98,[27]分省年度数据!$A$1:$T$32,8,FALSE),
$C98=2018,
VLOOKUP($B98,[27]分省年度数据!$A$1:$T$32,7,FALSE)
)</f>
        <v>99.97</v>
      </c>
      <c r="AN98" cm="1">
        <f t="array" ref="AN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99.95</v>
      </c>
      <c r="AO98" cm="1">
        <f t="array" ref="AO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16.27</v>
      </c>
      <c r="AP98" cm="1">
        <f t="array" ref="AP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3.5</v>
      </c>
      <c r="AQ98" cm="1">
        <f t="array" ref="AQ98">_xlfn.IFS(
$C98=2010,
VLOOKUP($B98,[26]分省年度数据!$A$1:$T$32,15,FALSE),
$C98=2011,
VLOOKUP($B98,[26]分省年度数据!$A$1:$T$32,14,FALSE),
$C98=2012,
VLOOKUP($B98,[26]分省年度数据!$A$1:$T$32,13,FALSE),
$C98=2013,
VLOOKUP($B98,[26]分省年度数据!$A$1:$T$32,12,FALSE),
$C98=2014,
VLOOKUP($B98,[26]分省年度数据!$A$1:$T$32,11,FALSE),
$C98=2015,
VLOOKUP($B98,[26]分省年度数据!$A$1:$T$32,10,FALSE),
$C98=2016,
VLOOKUP($B98,[26]分省年度数据!$A$1:$T$32,9,FALSE),
$C98=2017,
VLOOKUP($B98,[26]分省年度数据!$A$1:$T$32,8,FALSE),
$C98=2018,
VLOOKUP($B98,[26]分省年度数据!$A$1:$T$32,7,FALSE)
)</f>
        <v>13.17</v>
      </c>
    </row>
    <row r="99" spans="1:43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s="11">
        <f>IFERROR(VLOOKUP(B99,户籍难度!A:B,2,FALSE),1)</f>
        <v>2</v>
      </c>
      <c r="G99" cm="1">
        <f t="array" ref="G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H99" cm="1">
        <f t="array" ref="H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I99" cm="1">
        <f t="array" ref="I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J99">
        <f>VLOOKUP($D99,[4]Sheet1!$C$1:$J$65536,2,FALSE)</f>
        <v>183.1571044921875</v>
      </c>
      <c r="K99">
        <f>VLOOKUP($D99,[4]Sheet1!$C$1:$J$65536,3,FALSE)</f>
        <v>137.09686279296875</v>
      </c>
      <c r="L99">
        <f>VLOOKUP($D99,[4]Sheet1!$C$1:$J$65536,4,FALSE)</f>
        <v>10168.365234375</v>
      </c>
      <c r="M99">
        <f>VLOOKUP($D99,[4]Sheet1!$C$1:$J$65536,5,FALSE)</f>
        <v>163.69789123535156</v>
      </c>
      <c r="N99">
        <f>VLOOKUP($D99,[4]Sheet1!$C$1:$J$65536,6,FALSE)</f>
        <v>32.734897613525391</v>
      </c>
      <c r="O99">
        <f>VLOOKUP($D99,[4]Sheet1!$C$1:$J$65536,7,FALSE)</f>
        <v>6.453345775604248</v>
      </c>
      <c r="P99">
        <f>VLOOKUP($D99,[4]Sheet1!$C$1:$J$65536,8,FALSE)</f>
        <v>31.297773361206055</v>
      </c>
      <c r="Q99" cm="1">
        <f t="array" ref="Q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R99">
        <f t="shared" si="3"/>
        <v>0.27599515826100984</v>
      </c>
      <c r="S99" cm="1">
        <f t="array" ref="S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134.18</v>
      </c>
      <c r="T99">
        <f>IFERROR(VLOOKUP(D99,[7]mu_jt_estimates_final!$C:$D,2,FALSE),"")</f>
        <v>0.19463090999999999</v>
      </c>
      <c r="U99" t="str">
        <f>VLOOKUP(B99,方言分布!A:B,2,FALSE)</f>
        <v>吴语</v>
      </c>
      <c r="V99" cm="1">
        <f t="array" ref="V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31979</v>
      </c>
      <c r="W99" cm="1">
        <f t="array" ref="W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31.35</v>
      </c>
      <c r="X99" cm="1">
        <f t="array" ref="X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81</v>
      </c>
      <c r="Y99" cm="1">
        <f t="array" ref="Y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9.8000000000000007</v>
      </c>
      <c r="Z99" cm="1">
        <f t="array" ref="Z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584.16999999999996</v>
      </c>
      <c r="AA99" cm="1">
        <f t="array" ref="AA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11.11</v>
      </c>
      <c r="AB99" cm="1">
        <f t="array" ref="AB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12.5</v>
      </c>
      <c r="AC99" cm="1">
        <f t="array" ref="AC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17.260000000000002</v>
      </c>
      <c r="AE99" cm="1">
        <f t="array" ref="AE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21327866</v>
      </c>
      <c r="AF99" cm="1">
        <f t="array" ref="AF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1430.15</v>
      </c>
      <c r="AG99" cm="1">
        <f t="array" ref="AG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1940</v>
      </c>
      <c r="AH99" cm="1">
        <f t="array" ref="AH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23121.3</v>
      </c>
      <c r="AK99" cm="1">
        <f t="array" ref="AK99">_xlfn.IFS(
$C99=2010,
VLOOKUP($B99,[20]分省年度数据!$A$1:$T$32,15,FALSE),
$C99=2011,
VLOOKUP($B99,[20]分省年度数据!$A$1:$T$32,14,FALSE),
$C99=2012,
VLOOKUP($B99,[20]分省年度数据!$A$1:$T$32,13,FALSE),
$C99=2013,
VLOOKUP($B99,[20]分省年度数据!$A$1:$T$32,12,FALSE),
$C99=2014,
VLOOKUP($B99,[20]分省年度数据!$A$1:$T$32,11,FALSE),
$C99=2015,
VLOOKUP($B99,[20]分省年度数据!$A$1:$T$32,10,FALSE),
$C99=2016,
VLOOKUP($B99,[20]分省年度数据!$A$1:$T$32,9,FALSE),
$C99=2017,
VLOOKUP($B99,[20]分省年度数据!$A$1:$T$32,8,FALSE),
$C99=2018,
VLOOKUP($B99,[20]分省年度数据!$A$1:$T$32,7,FALSE)
)</f>
        <v>12782</v>
      </c>
      <c r="AL99" cm="1">
        <f t="array" ref="AL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75474</v>
      </c>
      <c r="AM99" cm="1">
        <f t="array" ref="AM99">_xlfn.IFS(
$C99=2010,
VLOOKUP($B99,[27]分省年度数据!$A$1:$T$32,15,FALSE),
$C99=2011,
VLOOKUP($B99,[27]分省年度数据!$A$1:$T$32,14,FALSE),
$C99=2012,
VLOOKUP($B99,[27]分省年度数据!$A$1:$T$32,13,FALSE),
$C99=2013,
VLOOKUP($B99,[27]分省年度数据!$A$1:$T$32,12,FALSE),
$C99=2014,
VLOOKUP($B99,[27]分省年度数据!$A$1:$T$32,11,FALSE),
$C99=2015,
VLOOKUP($B99,[27]分省年度数据!$A$1:$T$32,10,FALSE),
$C99=2016,
VLOOKUP($B99,[27]分省年度数据!$A$1:$T$32,9,FALSE),
$C99=2017,
VLOOKUP($B99,[27]分省年度数据!$A$1:$T$32,8,FALSE),
$C99=2018,
VLOOKUP($B99,[27]分省年度数据!$A$1:$T$32,7,FALSE)
)</f>
        <v>100</v>
      </c>
      <c r="AN99" cm="1">
        <f t="array" ref="AN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99.97</v>
      </c>
      <c r="AO99" cm="1">
        <f t="array" ref="AO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16.93</v>
      </c>
      <c r="AP99" cm="1">
        <f t="array" ref="AP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3.23</v>
      </c>
      <c r="AQ99" cm="1">
        <f t="array" ref="AQ99">_xlfn.IFS(
$C99=2010,
VLOOKUP($B99,[26]分省年度数据!$A$1:$T$32,15,FALSE),
$C99=2011,
VLOOKUP($B99,[26]分省年度数据!$A$1:$T$32,14,FALSE),
$C99=2012,
VLOOKUP($B99,[26]分省年度数据!$A$1:$T$32,13,FALSE),
$C99=2013,
VLOOKUP($B99,[26]分省年度数据!$A$1:$T$32,12,FALSE),
$C99=2014,
VLOOKUP($B99,[26]分省年度数据!$A$1:$T$32,11,FALSE),
$C99=2015,
VLOOKUP($B99,[26]分省年度数据!$A$1:$T$32,10,FALSE),
$C99=2016,
VLOOKUP($B99,[26]分省年度数据!$A$1:$T$32,9,FALSE),
$C99=2017,
VLOOKUP($B99,[26]分省年度数据!$A$1:$T$32,8,FALSE),
$C99=2018,
VLOOKUP($B99,[26]分省年度数据!$A$1:$T$32,7,FALSE)
)</f>
        <v>13.32</v>
      </c>
    </row>
    <row r="100" spans="1:43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s="11">
        <f>IFERROR(VLOOKUP(B100,户籍难度!A:B,2,FALSE),1)</f>
        <v>2</v>
      </c>
      <c r="G100" cm="1">
        <f t="array" ref="G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H100" cm="1">
        <f t="array" ref="H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I100" cm="1">
        <f t="array" ref="I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J100">
        <f>VLOOKUP($D100,[4]Sheet1!$C$1:$J$65536,2,FALSE)</f>
        <v>183.09986877441406</v>
      </c>
      <c r="K100">
        <f>VLOOKUP($D100,[4]Sheet1!$C$1:$J$65536,3,FALSE)</f>
        <v>140.55441284179688</v>
      </c>
      <c r="L100">
        <f>VLOOKUP($D100,[4]Sheet1!$C$1:$J$65536,4,FALSE)</f>
        <v>10159.224609375</v>
      </c>
      <c r="M100">
        <f>VLOOKUP($D100,[4]Sheet1!$C$1:$J$65536,5,FALSE)</f>
        <v>168.78831481933594</v>
      </c>
      <c r="N100">
        <f>VLOOKUP($D100,[4]Sheet1!$C$1:$J$65536,6,FALSE)</f>
        <v>32.662254333496094</v>
      </c>
      <c r="O100">
        <f>VLOOKUP($D100,[4]Sheet1!$C$1:$J$65536,7,FALSE)</f>
        <v>6.640986442565918</v>
      </c>
      <c r="P100">
        <f>VLOOKUP($D100,[4]Sheet1!$C$1:$J$65536,8,FALSE)</f>
        <v>29.018705368041992</v>
      </c>
      <c r="Q100" cm="1">
        <f t="array" ref="Q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R100">
        <f t="shared" si="3"/>
        <v>0.28641338119414006</v>
      </c>
      <c r="S100" cm="1">
        <f t="array" ref="S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144.83000000000001</v>
      </c>
      <c r="T100">
        <f>IFERROR(VLOOKUP(D100,[7]mu_jt_estimates_final!$C:$D,2,FALSE),"")</f>
        <v>0.32500556000000003</v>
      </c>
      <c r="U100" t="str">
        <f>VLOOKUP(B100,方言分布!A:B,2,FALSE)</f>
        <v>吴语</v>
      </c>
      <c r="V100" cm="1">
        <f t="array" ref="V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32754</v>
      </c>
      <c r="W100" cm="1">
        <f t="array" ref="W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33.21</v>
      </c>
      <c r="X100" cm="1">
        <f t="array" ref="X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85</v>
      </c>
      <c r="Y100" cm="1">
        <f t="array" ref="Y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9.6</v>
      </c>
      <c r="Z100" cm="1">
        <f t="array" ref="Z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626.20000000000005</v>
      </c>
      <c r="AA100" cm="1">
        <f t="array" ref="AA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10.93</v>
      </c>
      <c r="AB100" cm="1">
        <f t="array" ref="AB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12.66</v>
      </c>
      <c r="AC100" cm="1">
        <f t="array" ref="AC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17.14</v>
      </c>
      <c r="AE100" cm="1">
        <f t="array" ref="AE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24009012</v>
      </c>
      <c r="AF100" cm="1">
        <f t="array" ref="AF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1572.47</v>
      </c>
      <c r="AG100" cm="1">
        <f t="array" ref="AG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2074</v>
      </c>
      <c r="AH100" cm="1">
        <f t="array" ref="AH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25161.9</v>
      </c>
      <c r="AK100" cm="1">
        <f t="array" ref="AK100">_xlfn.IFS(
$C100=2010,
VLOOKUP($B100,[20]分省年度数据!$A$1:$T$32,15,FALSE),
$C100=2011,
VLOOKUP($B100,[20]分省年度数据!$A$1:$T$32,14,FALSE),
$C100=2012,
VLOOKUP($B100,[20]分省年度数据!$A$1:$T$32,13,FALSE),
$C100=2013,
VLOOKUP($B100,[20]分省年度数据!$A$1:$T$32,12,FALSE),
$C100=2014,
VLOOKUP($B100,[20]分省年度数据!$A$1:$T$32,11,FALSE),
$C100=2015,
VLOOKUP($B100,[20]分省年度数据!$A$1:$T$32,10,FALSE),
$C100=2016,
VLOOKUP($B100,[20]分省年度数据!$A$1:$T$32,9,FALSE),
$C100=2017,
VLOOKUP($B100,[20]分省年度数据!$A$1:$T$32,8,FALSE),
$C100=2018,
VLOOKUP($B100,[20]分省年度数据!$A$1:$T$32,7,FALSE)
)</f>
        <v>12565</v>
      </c>
      <c r="AL100" cm="1">
        <f t="array" ref="AL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82863</v>
      </c>
      <c r="AM100" cm="1">
        <f t="array" ref="AM100">_xlfn.IFS(
$C100=2010,
VLOOKUP($B100,[27]分省年度数据!$A$1:$T$32,15,FALSE),
$C100=2011,
VLOOKUP($B100,[27]分省年度数据!$A$1:$T$32,14,FALSE),
$C100=2012,
VLOOKUP($B100,[27]分省年度数据!$A$1:$T$32,13,FALSE),
$C100=2013,
VLOOKUP($B100,[27]分省年度数据!$A$1:$T$32,12,FALSE),
$C100=2014,
VLOOKUP($B100,[27]分省年度数据!$A$1:$T$32,11,FALSE),
$C100=2015,
VLOOKUP($B100,[27]分省年度数据!$A$1:$T$32,10,FALSE),
$C100=2016,
VLOOKUP($B100,[27]分省年度数据!$A$1:$T$32,9,FALSE),
$C100=2017,
VLOOKUP($B100,[27]分省年度数据!$A$1:$T$32,8,FALSE),
$C100=2018,
VLOOKUP($B100,[27]分省年度数据!$A$1:$T$32,7,FALSE)
)</f>
        <v>100</v>
      </c>
      <c r="AN100" cm="1">
        <f t="array" ref="AN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100</v>
      </c>
      <c r="AO100" cm="1">
        <f t="array" ref="AO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16.100000000000001</v>
      </c>
      <c r="AP100" cm="1">
        <f t="array" ref="AP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3.17</v>
      </c>
      <c r="AQ100" cm="1">
        <f t="array" ref="AQ100">_xlfn.IFS(
$C100=2010,
VLOOKUP($B100,[26]分省年度数据!$A$1:$T$32,15,FALSE),
$C100=2011,
VLOOKUP($B100,[26]分省年度数据!$A$1:$T$32,14,FALSE),
$C100=2012,
VLOOKUP($B100,[26]分省年度数据!$A$1:$T$32,13,FALSE),
$C100=2013,
VLOOKUP($B100,[26]分省年度数据!$A$1:$T$32,12,FALSE),
$C100=2014,
VLOOKUP($B100,[26]分省年度数据!$A$1:$T$32,11,FALSE),
$C100=2015,
VLOOKUP($B100,[26]分省年度数据!$A$1:$T$32,10,FALSE),
$C100=2016,
VLOOKUP($B100,[26]分省年度数据!$A$1:$T$32,9,FALSE),
$C100=2017,
VLOOKUP($B100,[26]分省年度数据!$A$1:$T$32,8,FALSE),
$C100=2018,
VLOOKUP($B100,[26]分省年度数据!$A$1:$T$32,7,FALSE)
)</f>
        <v>13.73</v>
      </c>
    </row>
    <row r="101" spans="1:43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s="11">
        <f>IFERROR(VLOOKUP(B101,户籍难度!A:B,2,FALSE),1)</f>
        <v>1</v>
      </c>
      <c r="G101" cm="1">
        <f t="array" ref="G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H101" cm="1">
        <f t="array" ref="H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I101" cm="1">
        <f t="array" ref="I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J101">
        <f>VLOOKUP($D101,[4]Sheet1!$C$1:$J$65536,2,FALSE)</f>
        <v>150.67977905273438</v>
      </c>
      <c r="K101">
        <f>VLOOKUP($D101,[4]Sheet1!$C$1:$J$65536,3,FALSE)</f>
        <v>91.045143127441406</v>
      </c>
      <c r="L101">
        <f>VLOOKUP($D101,[4]Sheet1!$C$1:$J$65536,4,FALSE)</f>
        <v>10163.41015625</v>
      </c>
      <c r="M101">
        <f>VLOOKUP($D101,[4]Sheet1!$C$1:$J$65536,5,FALSE)</f>
        <v>165.46517944335938</v>
      </c>
      <c r="N101">
        <f>VLOOKUP($D101,[4]Sheet1!$C$1:$J$65536,6,FALSE)</f>
        <v>25.995809555053711</v>
      </c>
      <c r="O101">
        <f>VLOOKUP($D101,[4]Sheet1!$C$1:$J$65536,7,FALSE)</f>
        <v>4.5265688896179199</v>
      </c>
      <c r="P101">
        <f>VLOOKUP($D101,[4]Sheet1!$C$1:$J$65536,8,FALSE)</f>
        <v>36.119983673095703</v>
      </c>
      <c r="Q101" cm="1">
        <f t="array" ref="Q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R101">
        <f t="shared" si="3"/>
        <v>0.43500753390256153</v>
      </c>
      <c r="S101" cm="1">
        <f t="array" ref="S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45.65</v>
      </c>
      <c r="T101">
        <f>IFERROR(VLOOKUP(D101,[7]mu_jt_estimates_final!$C:$D,2,FALSE),"")</f>
        <v>-0.51943642000000001</v>
      </c>
      <c r="U101" t="str">
        <f>VLOOKUP(B101,方言分布!A:B,2,FALSE)</f>
        <v>江淮官话</v>
      </c>
      <c r="V101" cm="1">
        <f t="array" ref="V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22997</v>
      </c>
      <c r="W101" cm="1">
        <f t="array" ref="W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18.8</v>
      </c>
      <c r="X101" cm="1">
        <f t="array" ref="X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31</v>
      </c>
      <c r="Y101" cm="1">
        <f t="array" ref="Y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9.7200000000000006</v>
      </c>
      <c r="Z101" cm="1">
        <f t="array" ref="Z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184.22</v>
      </c>
      <c r="AA101" cm="1">
        <f t="array" ref="AA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19.079999999999998</v>
      </c>
      <c r="AB101" cm="1">
        <f t="array" ref="AB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17.100000000000001</v>
      </c>
      <c r="AC101" cm="1">
        <f t="array" ref="AC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18.739999999999998</v>
      </c>
      <c r="AE101" cm="1">
        <f t="array" ref="AE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5990868</v>
      </c>
      <c r="AF101" cm="1">
        <f t="array" ref="AF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386.31</v>
      </c>
      <c r="AG101" cm="1">
        <f t="array" ref="AG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186</v>
      </c>
      <c r="AH101" cm="1">
        <f t="array" ref="AH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4300.5</v>
      </c>
      <c r="AK101" cm="1">
        <f t="array" ref="AK101">_xlfn.IFS(
$C101=2010,
VLOOKUP($B101,[20]分省年度数据!$A$1:$T$32,15,FALSE),
$C101=2011,
VLOOKUP($B101,[20]分省年度数据!$A$1:$T$32,14,FALSE),
$C101=2012,
VLOOKUP($B101,[20]分省年度数据!$A$1:$T$32,13,FALSE),
$C101=2013,
VLOOKUP($B101,[20]分省年度数据!$A$1:$T$32,12,FALSE),
$C101=2014,
VLOOKUP($B101,[20]分省年度数据!$A$1:$T$32,11,FALSE),
$C101=2015,
VLOOKUP($B101,[20]分省年度数据!$A$1:$T$32,10,FALSE),
$C101=2016,
VLOOKUP($B101,[20]分省年度数据!$A$1:$T$32,9,FALSE),
$C101=2017,
VLOOKUP($B101,[20]分省年度数据!$A$1:$T$32,8,FALSE),
$C101=2018,
VLOOKUP($B101,[20]分省年度数据!$A$1:$T$32,7,FALSE)
)</f>
        <v>7901</v>
      </c>
      <c r="AL101" cm="1">
        <f t="array" ref="AL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8948</v>
      </c>
      <c r="AM101" cm="1">
        <f t="array" ref="AM101">_xlfn.IFS(
$C101=2010,
VLOOKUP($B101,[27]分省年度数据!$A$1:$T$32,15,FALSE),
$C101=2011,
VLOOKUP($B101,[27]分省年度数据!$A$1:$T$32,14,FALSE),
$C101=2012,
VLOOKUP($B101,[27]分省年度数据!$A$1:$T$32,13,FALSE),
$C101=2013,
VLOOKUP($B101,[27]分省年度数据!$A$1:$T$32,12,FALSE),
$C101=2014,
VLOOKUP($B101,[27]分省年度数据!$A$1:$T$32,11,FALSE),
$C101=2015,
VLOOKUP($B101,[27]分省年度数据!$A$1:$T$32,10,FALSE),
$C101=2016,
VLOOKUP($B101,[27]分省年度数据!$A$1:$T$32,9,FALSE),
$C101=2017,
VLOOKUP($B101,[27]分省年度数据!$A$1:$T$32,8,FALSE),
$C101=2018,
VLOOKUP($B101,[27]分省年度数据!$A$1:$T$32,7,FALSE)
)</f>
        <v>96.06</v>
      </c>
      <c r="AN101" cm="1">
        <f t="array" ref="AN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90.52</v>
      </c>
      <c r="AO101" cm="1">
        <f t="array" ref="AO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7.73</v>
      </c>
      <c r="AP101" cm="1">
        <f t="array" ref="AP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2.5499999999999998</v>
      </c>
      <c r="AQ101" cm="1">
        <f t="array" ref="AQ101">_xlfn.IFS(
$C101=2010,
VLOOKUP($B101,[26]分省年度数据!$A$1:$T$32,15,FALSE),
$C101=2011,
VLOOKUP($B101,[26]分省年度数据!$A$1:$T$32,14,FALSE),
$C101=2012,
VLOOKUP($B101,[26]分省年度数据!$A$1:$T$32,13,FALSE),
$C101=2013,
VLOOKUP($B101,[26]分省年度数据!$A$1:$T$32,12,FALSE),
$C101=2014,
VLOOKUP($B101,[26]分省年度数据!$A$1:$T$32,11,FALSE),
$C101=2015,
VLOOKUP($B101,[26]分省年度数据!$A$1:$T$32,10,FALSE),
$C101=2016,
VLOOKUP($B101,[26]分省年度数据!$A$1:$T$32,9,FALSE),
$C101=2017,
VLOOKUP($B101,[26]分省年度数据!$A$1:$T$32,8,FALSE),
$C101=2018,
VLOOKUP($B101,[26]分省年度数据!$A$1:$T$32,7,FALSE)
)</f>
        <v>10.95</v>
      </c>
    </row>
    <row r="102" spans="1:43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s="11">
        <f>IFERROR(VLOOKUP(B102,户籍难度!A:B,2,FALSE),1)</f>
        <v>1</v>
      </c>
      <c r="G102" cm="1">
        <f t="array" ref="G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H102" cm="1">
        <f t="array" ref="H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I102" cm="1">
        <f t="array" ref="I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J102">
        <f>VLOOKUP($D102,[4]Sheet1!$C$1:$J$65536,2,FALSE)</f>
        <v>146.59846496582031</v>
      </c>
      <c r="K102">
        <f>VLOOKUP($D102,[4]Sheet1!$C$1:$J$65536,3,FALSE)</f>
        <v>79.742759704589844</v>
      </c>
      <c r="L102">
        <f>VLOOKUP($D102,[4]Sheet1!$C$1:$J$65536,4,FALSE)</f>
        <v>10174.7060546875</v>
      </c>
      <c r="M102">
        <f>VLOOKUP($D102,[4]Sheet1!$C$1:$J$65536,5,FALSE)</f>
        <v>167.12113952636719</v>
      </c>
      <c r="N102">
        <f>VLOOKUP($D102,[4]Sheet1!$C$1:$J$65536,6,FALSE)</f>
        <v>24.162961959838867</v>
      </c>
      <c r="O102">
        <f>VLOOKUP($D102,[4]Sheet1!$C$1:$J$65536,7,FALSE)</f>
        <v>4.592015266418457</v>
      </c>
      <c r="P102">
        <f>VLOOKUP($D102,[4]Sheet1!$C$1:$J$65536,8,FALSE)</f>
        <v>33.244396209716797</v>
      </c>
      <c r="Q102" cm="1">
        <f t="array" ref="Q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R102">
        <f t="shared" si="3"/>
        <v>0.37386623010191189</v>
      </c>
      <c r="S102" cm="1">
        <f t="array" ref="S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54.72</v>
      </c>
      <c r="T102">
        <f>IFERROR(VLOOKUP(D102,[7]mu_jt_estimates_final!$C:$D,2,FALSE),"")</f>
        <v>-0.51943642000000001</v>
      </c>
      <c r="U102" t="str">
        <f>VLOOKUP(B102,方言分布!A:B,2,FALSE)</f>
        <v>江淮官话</v>
      </c>
      <c r="V102" cm="1">
        <f t="array" ref="V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22884</v>
      </c>
      <c r="W102" cm="1">
        <f t="array" ref="W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20.420000000000002</v>
      </c>
      <c r="X102" cm="1">
        <f t="array" ref="X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32</v>
      </c>
      <c r="Y102" cm="1">
        <f t="array" ref="Y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9.52</v>
      </c>
      <c r="Z102" cm="1">
        <f t="array" ref="Z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277.23</v>
      </c>
      <c r="AA102" cm="1">
        <f t="array" ref="AA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18.38</v>
      </c>
      <c r="AB102" cm="1">
        <f t="array" ref="AB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15.46</v>
      </c>
      <c r="AC102" cm="1">
        <f t="array" ref="AC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18.23</v>
      </c>
      <c r="AE102" cm="1">
        <f t="array" ref="AE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8172010</v>
      </c>
      <c r="AF102" cm="1">
        <f t="array" ref="AF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564.71</v>
      </c>
      <c r="AG102" cm="1">
        <f t="array" ref="AG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256</v>
      </c>
      <c r="AH102" cm="1">
        <f t="array" ref="AH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5288.2</v>
      </c>
      <c r="AK102" cm="1">
        <f t="array" ref="AK102">_xlfn.IFS(
$C102=2010,
VLOOKUP($B102,[20]分省年度数据!$A$1:$T$32,15,FALSE),
$C102=2011,
VLOOKUP($B102,[20]分省年度数据!$A$1:$T$32,14,FALSE),
$C102=2012,
VLOOKUP($B102,[20]分省年度数据!$A$1:$T$32,13,FALSE),
$C102=2013,
VLOOKUP($B102,[20]分省年度数据!$A$1:$T$32,12,FALSE),
$C102=2014,
VLOOKUP($B102,[20]分省年度数据!$A$1:$T$32,11,FALSE),
$C102=2015,
VLOOKUP($B102,[20]分省年度数据!$A$1:$T$32,10,FALSE),
$C102=2016,
VLOOKUP($B102,[20]分省年度数据!$A$1:$T$32,9,FALSE),
$C102=2017,
VLOOKUP($B102,[20]分省年度数据!$A$1:$T$32,8,FALSE),
$C102=2018,
VLOOKUP($B102,[20]分省年度数据!$A$1:$T$32,7,FALSE)
)</f>
        <v>14005</v>
      </c>
      <c r="AL102" cm="1">
        <f t="array" ref="AL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9551</v>
      </c>
      <c r="AM102" cm="1">
        <f t="array" ref="AM102">_xlfn.IFS(
$C102=2010,
VLOOKUP($B102,[27]分省年度数据!$A$1:$T$32,15,FALSE),
$C102=2011,
VLOOKUP($B102,[27]分省年度数据!$A$1:$T$32,14,FALSE),
$C102=2012,
VLOOKUP($B102,[27]分省年度数据!$A$1:$T$32,13,FALSE),
$C102=2013,
VLOOKUP($B102,[27]分省年度数据!$A$1:$T$32,12,FALSE),
$C102=2014,
VLOOKUP($B102,[27]分省年度数据!$A$1:$T$32,11,FALSE),
$C102=2015,
VLOOKUP($B102,[27]分省年度数据!$A$1:$T$32,10,FALSE),
$C102=2016,
VLOOKUP($B102,[27]分省年度数据!$A$1:$T$32,9,FALSE),
$C102=2017,
VLOOKUP($B102,[27]分省年度数据!$A$1:$T$32,8,FALSE),
$C102=2018,
VLOOKUP($B102,[27]分省年度数据!$A$1:$T$32,7,FALSE)
)</f>
        <v>96.55</v>
      </c>
      <c r="AN102" cm="1">
        <f t="array" ref="AN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93.35</v>
      </c>
      <c r="AO102" cm="1">
        <f t="array" ref="AO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9.74</v>
      </c>
      <c r="AP102" cm="1">
        <f t="array" ref="AP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2.4500000000000002</v>
      </c>
      <c r="AQ102" cm="1">
        <f t="array" ref="AQ102">_xlfn.IFS(
$C102=2010,
VLOOKUP($B102,[26]分省年度数据!$A$1:$T$32,15,FALSE),
$C102=2011,
VLOOKUP($B102,[26]分省年度数据!$A$1:$T$32,14,FALSE),
$C102=2012,
VLOOKUP($B102,[26]分省年度数据!$A$1:$T$32,13,FALSE),
$C102=2013,
VLOOKUP($B102,[26]分省年度数据!$A$1:$T$32,12,FALSE),
$C102=2014,
VLOOKUP($B102,[26]分省年度数据!$A$1:$T$32,11,FALSE),
$C102=2015,
VLOOKUP($B102,[26]分省年度数据!$A$1:$T$32,10,FALSE),
$C102=2016,
VLOOKUP($B102,[26]分省年度数据!$A$1:$T$32,9,FALSE),
$C102=2017,
VLOOKUP($B102,[26]分省年度数据!$A$1:$T$32,8,FALSE),
$C102=2018,
VLOOKUP($B102,[26]分省年度数据!$A$1:$T$32,7,FALSE)
)</f>
        <v>11.88</v>
      </c>
    </row>
    <row r="103" spans="1:43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s="11">
        <f>IFERROR(VLOOKUP(B103,户籍难度!A:B,2,FALSE),1)</f>
        <v>1</v>
      </c>
      <c r="G103" cm="1">
        <f t="array" ref="G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H103" cm="1">
        <f t="array" ref="H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I103" cm="1">
        <f t="array" ref="I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J103">
        <f>VLOOKUP($D103,[4]Sheet1!$C$1:$J$65536,2,FALSE)</f>
        <v>148.11827087402344</v>
      </c>
      <c r="K103">
        <f>VLOOKUP($D103,[4]Sheet1!$C$1:$J$65536,3,FALSE)</f>
        <v>85.334922790527344</v>
      </c>
      <c r="L103">
        <f>VLOOKUP($D103,[4]Sheet1!$C$1:$J$65536,4,FALSE)</f>
        <v>10161.958984375</v>
      </c>
      <c r="M103">
        <f>VLOOKUP($D103,[4]Sheet1!$C$1:$J$65536,5,FALSE)</f>
        <v>157.30776977539062</v>
      </c>
      <c r="N103">
        <f>VLOOKUP($D103,[4]Sheet1!$C$1:$J$65536,6,FALSE)</f>
        <v>24.581777572631836</v>
      </c>
      <c r="O103">
        <f>VLOOKUP($D103,[4]Sheet1!$C$1:$J$65536,7,FALSE)</f>
        <v>4.7529101371765137</v>
      </c>
      <c r="P103">
        <f>VLOOKUP($D103,[4]Sheet1!$C$1:$J$65536,8,FALSE)</f>
        <v>29.111503601074219</v>
      </c>
      <c r="Q103" cm="1">
        <f t="array" ref="Q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R103">
        <f t="shared" si="3"/>
        <v>0.35181789340101521</v>
      </c>
      <c r="S103" cm="1">
        <f t="array" ref="S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60.5</v>
      </c>
      <c r="T103">
        <f>IFERROR(VLOOKUP(D103,[7]mu_jt_estimates_final!$C:$D,2,FALSE),"")</f>
        <v>-0.51943642000000001</v>
      </c>
      <c r="U103" t="str">
        <f>VLOOKUP(B103,方言分布!A:B,2,FALSE)</f>
        <v>江淮官话</v>
      </c>
      <c r="V103" cm="1">
        <f t="array" ref="V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23275</v>
      </c>
      <c r="W103" cm="1">
        <f t="array" ref="W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22.23</v>
      </c>
      <c r="X103" cm="1">
        <f t="array" ref="X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39</v>
      </c>
      <c r="Y103" cm="1">
        <f t="array" ref="Y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9.2799999999999994</v>
      </c>
      <c r="Z103" cm="1">
        <f t="array" ref="Z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319.39</v>
      </c>
      <c r="AA103" cm="1">
        <f t="array" ref="AA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18.010000000000002</v>
      </c>
      <c r="AB103" cm="1">
        <f t="array" ref="AB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>13.23</v>
      </c>
      <c r="AC103" cm="1">
        <f t="array" ref="AC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16.760000000000002</v>
      </c>
      <c r="AE103" t="str" cm="1">
        <f t="array" ref="AE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/>
      </c>
      <c r="AF103" cm="1">
        <f t="array" ref="AF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717.94</v>
      </c>
      <c r="AG103" cm="1">
        <f t="array" ref="AG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365</v>
      </c>
      <c r="AH103" cm="1">
        <f t="array" ref="AH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6142.8</v>
      </c>
      <c r="AK103" cm="1">
        <f t="array" ref="AK103">_xlfn.IFS(
$C103=2010,
VLOOKUP($B103,[20]分省年度数据!$A$1:$T$32,15,FALSE),
$C103=2011,
VLOOKUP($B103,[20]分省年度数据!$A$1:$T$32,14,FALSE),
$C103=2012,
VLOOKUP($B103,[20]分省年度数据!$A$1:$T$32,13,FALSE),
$C103=2013,
VLOOKUP($B103,[20]分省年度数据!$A$1:$T$32,12,FALSE),
$C103=2014,
VLOOKUP($B103,[20]分省年度数据!$A$1:$T$32,11,FALSE),
$C103=2015,
VLOOKUP($B103,[20]分省年度数据!$A$1:$T$32,10,FALSE),
$C103=2016,
VLOOKUP($B103,[20]分省年度数据!$A$1:$T$32,9,FALSE),
$C103=2017,
VLOOKUP($B103,[20]分省年度数据!$A$1:$T$32,8,FALSE),
$C103=2018,
VLOOKUP($B103,[20]分省年度数据!$A$1:$T$32,7,FALSE)
)</f>
        <v>18076</v>
      </c>
      <c r="AL103" cm="1">
        <f t="array" ref="AL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10535</v>
      </c>
      <c r="AM103" cm="1">
        <f t="array" ref="AM103">_xlfn.IFS(
$C103=2010,
VLOOKUP($B103,[27]分省年度数据!$A$1:$T$32,15,FALSE),
$C103=2011,
VLOOKUP($B103,[27]分省年度数据!$A$1:$T$32,14,FALSE),
$C103=2012,
VLOOKUP($B103,[27]分省年度数据!$A$1:$T$32,13,FALSE),
$C103=2013,
VLOOKUP($B103,[27]分省年度数据!$A$1:$T$32,12,FALSE),
$C103=2014,
VLOOKUP($B103,[27]分省年度数据!$A$1:$T$32,11,FALSE),
$C103=2015,
VLOOKUP($B103,[27]分省年度数据!$A$1:$T$32,10,FALSE),
$C103=2016,
VLOOKUP($B103,[27]分省年度数据!$A$1:$T$32,9,FALSE),
$C103=2017,
VLOOKUP($B103,[27]分省年度数据!$A$1:$T$32,8,FALSE),
$C103=2018,
VLOOKUP($B103,[27]分省年度数据!$A$1:$T$32,7,FALSE)
)</f>
        <v>98.02</v>
      </c>
      <c r="AN103" cm="1">
        <f t="array" ref="AN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94.61</v>
      </c>
      <c r="AO103" cm="1">
        <f t="array" ref="AO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10.14</v>
      </c>
      <c r="AP103" cm="1">
        <f t="array" ref="AP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2.3199999999999998</v>
      </c>
      <c r="AQ103" cm="1">
        <f t="array" ref="AQ103">_xlfn.IFS(
$C103=2010,
VLOOKUP($B103,[26]分省年度数据!$A$1:$T$32,15,FALSE),
$C103=2011,
VLOOKUP($B103,[26]分省年度数据!$A$1:$T$32,14,FALSE),
$C103=2012,
VLOOKUP($B103,[26]分省年度数据!$A$1:$T$32,13,FALSE),
$C103=2013,
VLOOKUP($B103,[26]分省年度数据!$A$1:$T$32,12,FALSE),
$C103=2014,
VLOOKUP($B103,[26]分省年度数据!$A$1:$T$32,11,FALSE),
$C103=2015,
VLOOKUP($B103,[26]分省年度数据!$A$1:$T$32,10,FALSE),
$C103=2016,
VLOOKUP($B103,[26]分省年度数据!$A$1:$T$32,9,FALSE),
$C103=2017,
VLOOKUP($B103,[26]分省年度数据!$A$1:$T$32,8,FALSE),
$C103=2018,
VLOOKUP($B103,[26]分省年度数据!$A$1:$T$32,7,FALSE)
)</f>
        <v>11.92</v>
      </c>
    </row>
    <row r="104" spans="1:43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s="11">
        <f>IFERROR(VLOOKUP(B104,户籍难度!A:B,2,FALSE),1)</f>
        <v>1</v>
      </c>
      <c r="G104" cm="1">
        <f t="array" ref="G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H104" cm="1">
        <f t="array" ref="H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I104" cm="1">
        <f t="array" ref="I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J104">
        <f>VLOOKUP($D104,[4]Sheet1!$C$1:$J$65536,2,FALSE)</f>
        <v>154.902587890625</v>
      </c>
      <c r="K104">
        <f>VLOOKUP($D104,[4]Sheet1!$C$1:$J$65536,3,FALSE)</f>
        <v>88.90106201171875</v>
      </c>
      <c r="L104">
        <f>VLOOKUP($D104,[4]Sheet1!$C$1:$J$65536,4,FALSE)</f>
        <v>10161.1513671875</v>
      </c>
      <c r="M104">
        <f>VLOOKUP($D104,[4]Sheet1!$C$1:$J$65536,5,FALSE)</f>
        <v>161.39425659179688</v>
      </c>
      <c r="N104">
        <f>VLOOKUP($D104,[4]Sheet1!$C$1:$J$65536,6,FALSE)</f>
        <v>26.632017135620117</v>
      </c>
      <c r="O104">
        <f>VLOOKUP($D104,[4]Sheet1!$C$1:$J$65536,7,FALSE)</f>
        <v>4.4309039115905762</v>
      </c>
      <c r="P104">
        <f>VLOOKUP($D104,[4]Sheet1!$C$1:$J$65536,8,FALSE)</f>
        <v>38.197277069091797</v>
      </c>
      <c r="Q104" cm="1">
        <f t="array" ref="Q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R104">
        <f t="shared" si="3"/>
        <v>0.3319385970700805</v>
      </c>
      <c r="S104" cm="1">
        <f t="array" ref="S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65.650000000000006</v>
      </c>
      <c r="T104">
        <f>IFERROR(VLOOKUP(D104,[7]mu_jt_estimates_final!$C:$D,2,FALSE),"")</f>
        <v>-0.28458861000000002</v>
      </c>
      <c r="U104" t="str">
        <f>VLOOKUP(B104,方言分布!A:B,2,FALSE)</f>
        <v>江淮官话</v>
      </c>
      <c r="V104" cm="1">
        <f t="array" ref="V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24645</v>
      </c>
      <c r="W104" cm="1">
        <f t="array" ref="W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23.6</v>
      </c>
      <c r="X104" cm="1">
        <f t="array" ref="X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37</v>
      </c>
      <c r="Y104" cm="1">
        <f t="array" ref="Y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9.16</v>
      </c>
      <c r="Z104" cm="1">
        <f t="array" ref="Z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361.8</v>
      </c>
      <c r="AA104" cm="1">
        <f t="array" ref="AA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17</v>
      </c>
      <c r="AB104" cm="1">
        <f t="array" ref="AB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12.63</v>
      </c>
      <c r="AC104" cm="1">
        <f t="array" ref="AC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17.18</v>
      </c>
      <c r="AE104" cm="1">
        <f t="array" ref="AE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10413043</v>
      </c>
      <c r="AF104" cm="1">
        <f t="array" ref="AF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736.59</v>
      </c>
      <c r="AG104" cm="1">
        <f t="array" ref="AG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439</v>
      </c>
      <c r="AH104" cm="1">
        <f t="array" ref="AH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7044.7</v>
      </c>
      <c r="AK104" cm="1">
        <f t="array" ref="AK104">_xlfn.IFS(
$C104=2010,
VLOOKUP($B104,[20]分省年度数据!$A$1:$T$32,15,FALSE),
$C104=2011,
VLOOKUP($B104,[20]分省年度数据!$A$1:$T$32,14,FALSE),
$C104=2012,
VLOOKUP($B104,[20]分省年度数据!$A$1:$T$32,13,FALSE),
$C104=2013,
VLOOKUP($B104,[20]分省年度数据!$A$1:$T$32,12,FALSE),
$C104=2014,
VLOOKUP($B104,[20]分省年度数据!$A$1:$T$32,11,FALSE),
$C104=2015,
VLOOKUP($B104,[20]分省年度数据!$A$1:$T$32,10,FALSE),
$C104=2016,
VLOOKUP($B104,[20]分省年度数据!$A$1:$T$32,9,FALSE),
$C104=2017,
VLOOKUP($B104,[20]分省年度数据!$A$1:$T$32,8,FALSE),
$C104=2018,
VLOOKUP($B104,[20]分省年度数据!$A$1:$T$32,7,FALSE)
)</f>
        <v>17610</v>
      </c>
      <c r="AL104" cm="1">
        <f t="array" ref="AL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11068</v>
      </c>
      <c r="AM104" cm="1">
        <f t="array" ref="AM104">_xlfn.IFS(
$C104=2010,
VLOOKUP($B104,[27]分省年度数据!$A$1:$T$32,15,FALSE),
$C104=2011,
VLOOKUP($B104,[27]分省年度数据!$A$1:$T$32,14,FALSE),
$C104=2012,
VLOOKUP($B104,[27]分省年度数据!$A$1:$T$32,13,FALSE),
$C104=2013,
VLOOKUP($B104,[27]分省年度数据!$A$1:$T$32,12,FALSE),
$C104=2014,
VLOOKUP($B104,[27]分省年度数据!$A$1:$T$32,11,FALSE),
$C104=2015,
VLOOKUP($B104,[27]分省年度数据!$A$1:$T$32,10,FALSE),
$C104=2016,
VLOOKUP($B104,[27]分省年度数据!$A$1:$T$32,9,FALSE),
$C104=2017,
VLOOKUP($B104,[27]分省年度数据!$A$1:$T$32,8,FALSE),
$C104=2018,
VLOOKUP($B104,[27]分省年度数据!$A$1:$T$32,7,FALSE)
)</f>
        <v>98.4</v>
      </c>
      <c r="AN104" cm="1">
        <f t="array" ref="AN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96.14</v>
      </c>
      <c r="AO104" cm="1">
        <f t="array" ref="AO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10.99</v>
      </c>
      <c r="AP104" cm="1">
        <f t="array" ref="AP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2.2599999999999998</v>
      </c>
      <c r="AQ104" cm="1">
        <f t="array" ref="AQ104">_xlfn.IFS(
$C104=2010,
VLOOKUP($B104,[26]分省年度数据!$A$1:$T$32,15,FALSE),
$C104=2011,
VLOOKUP($B104,[26]分省年度数据!$A$1:$T$32,14,FALSE),
$C104=2012,
VLOOKUP($B104,[26]分省年度数据!$A$1:$T$32,13,FALSE),
$C104=2013,
VLOOKUP($B104,[26]分省年度数据!$A$1:$T$32,12,FALSE),
$C104=2014,
VLOOKUP($B104,[26]分省年度数据!$A$1:$T$32,11,FALSE),
$C104=2015,
VLOOKUP($B104,[26]分省年度数据!$A$1:$T$32,10,FALSE),
$C104=2016,
VLOOKUP($B104,[26]分省年度数据!$A$1:$T$32,9,FALSE),
$C104=2017,
VLOOKUP($B104,[26]分省年度数据!$A$1:$T$32,8,FALSE),
$C104=2018,
VLOOKUP($B104,[26]分省年度数据!$A$1:$T$32,7,FALSE)
)</f>
        <v>12.47</v>
      </c>
    </row>
    <row r="105" spans="1:43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s="11">
        <f>IFERROR(VLOOKUP(B105,户籍难度!A:B,2,FALSE),1)</f>
        <v>1</v>
      </c>
      <c r="G105" cm="1">
        <f t="array" ref="G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H105" cm="1">
        <f t="array" ref="H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I105" cm="1">
        <f t="array" ref="I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J105">
        <f>VLOOKUP($D105,[4]Sheet1!$C$1:$J$65536,2,FALSE)</f>
        <v>151.75772094726562</v>
      </c>
      <c r="K105">
        <f>VLOOKUP($D105,[4]Sheet1!$C$1:$J$65536,3,FALSE)</f>
        <v>100.50286865234375</v>
      </c>
      <c r="L105">
        <f>VLOOKUP($D105,[4]Sheet1!$C$1:$J$65536,4,FALSE)</f>
        <v>10167.513671875</v>
      </c>
      <c r="M105">
        <f>VLOOKUP($D105,[4]Sheet1!$C$1:$J$65536,5,FALSE)</f>
        <v>168.02545166015625</v>
      </c>
      <c r="N105">
        <f>VLOOKUP($D105,[4]Sheet1!$C$1:$J$65536,6,FALSE)</f>
        <v>26.440729141235352</v>
      </c>
      <c r="O105">
        <f>VLOOKUP($D105,[4]Sheet1!$C$1:$J$65536,7,FALSE)</f>
        <v>6.1031641960144043</v>
      </c>
      <c r="P105">
        <f>VLOOKUP($D105,[4]Sheet1!$C$1:$J$65536,8,FALSE)</f>
        <v>36.112773895263672</v>
      </c>
      <c r="Q105" cm="1">
        <f t="array" ref="Q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R105">
        <f t="shared" si="3"/>
        <v>0.28963879048582997</v>
      </c>
      <c r="S105" cm="1">
        <f t="array" ref="S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69.31</v>
      </c>
      <c r="T105">
        <f>IFERROR(VLOOKUP(D105,[7]mu_jt_estimates_final!$C:$D,2,FALSE),"")</f>
        <v>-0.10579230000000001</v>
      </c>
      <c r="U105" t="str">
        <f>VLOOKUP(B105,方言分布!A:B,2,FALSE)</f>
        <v>江淮官话</v>
      </c>
      <c r="V105" cm="1">
        <f t="array" ref="V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24824</v>
      </c>
      <c r="W105" cm="1">
        <f t="array" ref="W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25.2</v>
      </c>
      <c r="X105" cm="1">
        <f t="array" ref="X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44</v>
      </c>
      <c r="Y105" cm="1">
        <f t="array" ref="Y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9.17</v>
      </c>
      <c r="Z105" cm="1">
        <f t="array" ref="Z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425</v>
      </c>
      <c r="AA105" cm="1">
        <f t="array" ref="AA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15.97</v>
      </c>
      <c r="AB105" cm="1">
        <f t="array" ref="AB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12.4</v>
      </c>
      <c r="AC105" cm="1">
        <f t="array" ref="AC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17.45</v>
      </c>
      <c r="AE105" cm="1">
        <f t="array" ref="AE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10457811</v>
      </c>
      <c r="AF105" cm="1">
        <f t="array" ref="AF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743.07</v>
      </c>
      <c r="AG105" cm="1">
        <f t="array" ref="AG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583</v>
      </c>
      <c r="AH105" cm="1">
        <f t="array" ref="AH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7957</v>
      </c>
      <c r="AK105" cm="1">
        <f t="array" ref="AK105">_xlfn.IFS(
$C105=2010,
VLOOKUP($B105,[20]分省年度数据!$A$1:$T$32,15,FALSE),
$C105=2011,
VLOOKUP($B105,[20]分省年度数据!$A$1:$T$32,14,FALSE),
$C105=2012,
VLOOKUP($B105,[20]分省年度数据!$A$1:$T$32,13,FALSE),
$C105=2013,
VLOOKUP($B105,[20]分省年度数据!$A$1:$T$32,12,FALSE),
$C105=2014,
VLOOKUP($B105,[20]分省年度数据!$A$1:$T$32,11,FALSE),
$C105=2015,
VLOOKUP($B105,[20]分省年度数据!$A$1:$T$32,10,FALSE),
$C105=2016,
VLOOKUP($B105,[20]分省年度数据!$A$1:$T$32,9,FALSE),
$C105=2017,
VLOOKUP($B105,[20]分省年度数据!$A$1:$T$32,8,FALSE),
$C105=2018,
VLOOKUP($B105,[20]分省年度数据!$A$1:$T$32,7,FALSE)
)</f>
        <v>16077</v>
      </c>
      <c r="AL105" cm="1">
        <f t="array" ref="AL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12319</v>
      </c>
      <c r="AM105" cm="1">
        <f t="array" ref="AM105">_xlfn.IFS(
$C105=2010,
VLOOKUP($B105,[27]分省年度数据!$A$1:$T$32,15,FALSE),
$C105=2011,
VLOOKUP($B105,[27]分省年度数据!$A$1:$T$32,14,FALSE),
$C105=2012,
VLOOKUP($B105,[27]分省年度数据!$A$1:$T$32,13,FALSE),
$C105=2013,
VLOOKUP($B105,[27]分省年度数据!$A$1:$T$32,12,FALSE),
$C105=2014,
VLOOKUP($B105,[27]分省年度数据!$A$1:$T$32,11,FALSE),
$C105=2015,
VLOOKUP($B105,[27]分省年度数据!$A$1:$T$32,10,FALSE),
$C105=2016,
VLOOKUP($B105,[27]分省年度数据!$A$1:$T$32,9,FALSE),
$C105=2017,
VLOOKUP($B105,[27]分省年度数据!$A$1:$T$32,8,FALSE),
$C105=2018,
VLOOKUP($B105,[27]分省年度数据!$A$1:$T$32,7,FALSE)
)</f>
        <v>98.63</v>
      </c>
      <c r="AN105" cm="1">
        <f t="array" ref="AN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96.81</v>
      </c>
      <c r="AO105" cm="1">
        <f t="array" ref="AO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11.6</v>
      </c>
      <c r="AP105" cm="1">
        <f t="array" ref="AP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2.23</v>
      </c>
      <c r="AQ105" cm="1">
        <f t="array" ref="AQ105">_xlfn.IFS(
$C105=2010,
VLOOKUP($B105,[26]分省年度数据!$A$1:$T$32,15,FALSE),
$C105=2011,
VLOOKUP($B105,[26]分省年度数据!$A$1:$T$32,14,FALSE),
$C105=2012,
VLOOKUP($B105,[26]分省年度数据!$A$1:$T$32,13,FALSE),
$C105=2013,
VLOOKUP($B105,[26]分省年度数据!$A$1:$T$32,12,FALSE),
$C105=2014,
VLOOKUP($B105,[26]分省年度数据!$A$1:$T$32,11,FALSE),
$C105=2015,
VLOOKUP($B105,[26]分省年度数据!$A$1:$T$32,10,FALSE),
$C105=2016,
VLOOKUP($B105,[26]分省年度数据!$A$1:$T$32,9,FALSE),
$C105=2017,
VLOOKUP($B105,[26]分省年度数据!$A$1:$T$32,8,FALSE),
$C105=2018,
VLOOKUP($B105,[26]分省年度数据!$A$1:$T$32,7,FALSE)
)</f>
        <v>13.2</v>
      </c>
    </row>
    <row r="106" spans="1:43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s="11">
        <f>IFERROR(VLOOKUP(B106,户籍难度!A:B,2,FALSE),1)</f>
        <v>1</v>
      </c>
      <c r="G106" cm="1">
        <f t="array" ref="G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H106" cm="1">
        <f t="array" ref="H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I106" cm="1">
        <f t="array" ref="I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J106">
        <f>VLOOKUP($D106,[4]Sheet1!$C$1:$J$65536,2,FALSE)</f>
        <v>149.20132446289062</v>
      </c>
      <c r="K106">
        <f>VLOOKUP($D106,[4]Sheet1!$C$1:$J$65536,3,FALSE)</f>
        <v>103.72998046875</v>
      </c>
      <c r="L106">
        <f>VLOOKUP($D106,[4]Sheet1!$C$1:$J$65536,4,FALSE)</f>
        <v>10169.2392578125</v>
      </c>
      <c r="M106">
        <f>VLOOKUP($D106,[4]Sheet1!$C$1:$J$65536,5,FALSE)</f>
        <v>167.05007934570312</v>
      </c>
      <c r="N106">
        <f>VLOOKUP($D106,[4]Sheet1!$C$1:$J$65536,6,FALSE)</f>
        <v>28.848663330078125</v>
      </c>
      <c r="O106">
        <f>VLOOKUP($D106,[4]Sheet1!$C$1:$J$65536,7,FALSE)</f>
        <v>6.189669132232666</v>
      </c>
      <c r="P106">
        <f>VLOOKUP($D106,[4]Sheet1!$C$1:$J$65536,8,FALSE)</f>
        <v>39.195884704589844</v>
      </c>
      <c r="Q106" cm="1">
        <f t="array" ref="Q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R106">
        <f t="shared" si="3"/>
        <v>0.27330855524696401</v>
      </c>
      <c r="S106" cm="1">
        <f t="array" ref="S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68.17</v>
      </c>
      <c r="T106">
        <f>IFERROR(VLOOKUP(D106,[7]mu_jt_estimates_final!$C:$D,2,FALSE),"")</f>
        <v>-4.2048525000000003E-2</v>
      </c>
      <c r="U106" t="str">
        <f>VLOOKUP(B106,方言分布!A:B,2,FALSE)</f>
        <v>江淮官话</v>
      </c>
      <c r="V106" cm="1">
        <f t="array" ref="V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24853</v>
      </c>
      <c r="W106" cm="1">
        <f t="array" ref="W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26.74</v>
      </c>
      <c r="X106" cm="1">
        <f t="array" ref="X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46</v>
      </c>
      <c r="Y106" cm="1">
        <f t="array" ref="Y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9.1</v>
      </c>
      <c r="Z106" cm="1">
        <f t="array" ref="Z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485.6</v>
      </c>
      <c r="AA106" cm="1">
        <f t="array" ref="AA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14.87</v>
      </c>
      <c r="AB106" cm="1">
        <f t="array" ref="AB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12.6</v>
      </c>
      <c r="AC106" cm="1">
        <f t="array" ref="AC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17.73</v>
      </c>
      <c r="AE106" cm="1">
        <f t="array" ref="AE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11578495</v>
      </c>
      <c r="AF106" cm="1">
        <f t="array" ref="AF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856.73</v>
      </c>
      <c r="AG106" cm="1">
        <f t="array" ref="AG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650</v>
      </c>
      <c r="AH106" cm="1">
        <f t="array" ref="AH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11190.8</v>
      </c>
      <c r="AK106" cm="1">
        <f t="array" ref="AK106">_xlfn.IFS(
$C106=2010,
VLOOKUP($B106,[20]分省年度数据!$A$1:$T$32,15,FALSE),
$C106=2011,
VLOOKUP($B106,[20]分省年度数据!$A$1:$T$32,14,FALSE),
$C106=2012,
VLOOKUP($B106,[20]分省年度数据!$A$1:$T$32,13,FALSE),
$C106=2013,
VLOOKUP($B106,[20]分省年度数据!$A$1:$T$32,12,FALSE),
$C106=2014,
VLOOKUP($B106,[20]分省年度数据!$A$1:$T$32,11,FALSE),
$C106=2015,
VLOOKUP($B106,[20]分省年度数据!$A$1:$T$32,10,FALSE),
$C106=2016,
VLOOKUP($B106,[20]分省年度数据!$A$1:$T$32,9,FALSE),
$C106=2017,
VLOOKUP($B106,[20]分省年度数据!$A$1:$T$32,8,FALSE),
$C106=2018,
VLOOKUP($B106,[20]分省年度数据!$A$1:$T$32,7,FALSE)
)</f>
        <v>13770</v>
      </c>
      <c r="AL106" cm="1">
        <f t="array" ref="AL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13709</v>
      </c>
      <c r="AM106" cm="1">
        <f t="array" ref="AM106">_xlfn.IFS(
$C106=2010,
VLOOKUP($B106,[27]分省年度数据!$A$1:$T$32,15,FALSE),
$C106=2011,
VLOOKUP($B106,[27]分省年度数据!$A$1:$T$32,14,FALSE),
$C106=2012,
VLOOKUP($B106,[27]分省年度数据!$A$1:$T$32,13,FALSE),
$C106=2013,
VLOOKUP($B106,[27]分省年度数据!$A$1:$T$32,12,FALSE),
$C106=2014,
VLOOKUP($B106,[27]分省年度数据!$A$1:$T$32,11,FALSE),
$C106=2015,
VLOOKUP($B106,[27]分省年度数据!$A$1:$T$32,10,FALSE),
$C106=2016,
VLOOKUP($B106,[27]分省年度数据!$A$1:$T$32,9,FALSE),
$C106=2017,
VLOOKUP($B106,[27]分省年度数据!$A$1:$T$32,8,FALSE),
$C106=2018,
VLOOKUP($B106,[27]分省年度数据!$A$1:$T$32,7,FALSE)
)</f>
        <v>98.79</v>
      </c>
      <c r="AN106" cm="1">
        <f t="array" ref="AN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97.55</v>
      </c>
      <c r="AO106" cm="1">
        <f t="array" ref="AO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11.39</v>
      </c>
      <c r="AP106" cm="1">
        <f t="array" ref="AP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2.16</v>
      </c>
      <c r="AQ106" cm="1">
        <f t="array" ref="AQ106">_xlfn.IFS(
$C106=2010,
VLOOKUP($B106,[26]分省年度数据!$A$1:$T$32,15,FALSE),
$C106=2011,
VLOOKUP($B106,[26]分省年度数据!$A$1:$T$32,14,FALSE),
$C106=2012,
VLOOKUP($B106,[26]分省年度数据!$A$1:$T$32,13,FALSE),
$C106=2013,
VLOOKUP($B106,[26]分省年度数据!$A$1:$T$32,12,FALSE),
$C106=2014,
VLOOKUP($B106,[26]分省年度数据!$A$1:$T$32,11,FALSE),
$C106=2015,
VLOOKUP($B106,[26]分省年度数据!$A$1:$T$32,10,FALSE),
$C106=2016,
VLOOKUP($B106,[26]分省年度数据!$A$1:$T$32,9,FALSE),
$C106=2017,
VLOOKUP($B106,[26]分省年度数据!$A$1:$T$32,8,FALSE),
$C106=2018,
VLOOKUP($B106,[26]分省年度数据!$A$1:$T$32,7,FALSE)
)</f>
        <v>13.37</v>
      </c>
    </row>
    <row r="107" spans="1:43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s="11">
        <f>IFERROR(VLOOKUP(B107,户籍难度!A:B,2,FALSE),1)</f>
        <v>1</v>
      </c>
      <c r="G107" cm="1">
        <f t="array" ref="G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H107" cm="1">
        <f t="array" ref="H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I107" cm="1">
        <f t="array" ref="I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J107">
        <f>VLOOKUP($D107,[4]Sheet1!$C$1:$J$65536,2,FALSE)</f>
        <v>153.61541748046875</v>
      </c>
      <c r="K107">
        <f>VLOOKUP($D107,[4]Sheet1!$C$1:$J$65536,3,FALSE)</f>
        <v>108.79898834228516</v>
      </c>
      <c r="L107">
        <f>VLOOKUP($D107,[4]Sheet1!$C$1:$J$65536,4,FALSE)</f>
        <v>10166.2333984375</v>
      </c>
      <c r="M107">
        <f>VLOOKUP($D107,[4]Sheet1!$C$1:$J$65536,5,FALSE)</f>
        <v>165.85041809082031</v>
      </c>
      <c r="N107">
        <f>VLOOKUP($D107,[4]Sheet1!$C$1:$J$65536,6,FALSE)</f>
        <v>29.290515899658203</v>
      </c>
      <c r="O107">
        <f>VLOOKUP($D107,[4]Sheet1!$C$1:$J$65536,7,FALSE)</f>
        <v>6.1468367576599121</v>
      </c>
      <c r="P107">
        <f>VLOOKUP($D107,[4]Sheet1!$C$1:$J$65536,8,FALSE)</f>
        <v>42.763359069824219</v>
      </c>
      <c r="Q107" cm="1">
        <f t="array" ref="Q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R107">
        <f t="shared" si="3"/>
        <v>0.2930202395239524</v>
      </c>
      <c r="S107" cm="1">
        <f t="array" ref="S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70.099999999999994</v>
      </c>
      <c r="T107">
        <f>IFERROR(VLOOKUP(D107,[7]mu_jt_estimates_final!$C:$D,2,FALSE),"")</f>
        <v>2.5498526000000001E-2</v>
      </c>
      <c r="U107" t="str">
        <f>VLOOKUP(B107,方言分布!A:B,2,FALSE)</f>
        <v>江淮官话</v>
      </c>
      <c r="V107" cm="1">
        <f t="array" ref="V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24385</v>
      </c>
      <c r="W107" cm="1">
        <f t="array" ref="W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28.17</v>
      </c>
      <c r="X107" cm="1">
        <f t="array" ref="X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47</v>
      </c>
      <c r="Y107" cm="1">
        <f t="array" ref="Y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8.84</v>
      </c>
      <c r="Z107" cm="1">
        <f t="array" ref="Z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480.12</v>
      </c>
      <c r="AA107" cm="1">
        <f t="array" ref="AA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14.31</v>
      </c>
      <c r="AB107" cm="1">
        <f t="array" ref="AB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12.79</v>
      </c>
      <c r="AC107" cm="1">
        <f t="array" ref="AC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17.899999999999999</v>
      </c>
      <c r="AE107" cm="1">
        <f t="array" ref="AE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12357931</v>
      </c>
      <c r="AF107" cm="1">
        <f t="array" ref="AF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910.87</v>
      </c>
      <c r="AG107" cm="1">
        <f t="array" ref="AG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690</v>
      </c>
      <c r="AH107" cm="1">
        <f t="array" ref="AH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12662.5</v>
      </c>
      <c r="AK107" cm="1">
        <f t="array" ref="AK107">_xlfn.IFS(
$C107=2010,
VLOOKUP($B107,[20]分省年度数据!$A$1:$T$32,15,FALSE),
$C107=2011,
VLOOKUP($B107,[20]分省年度数据!$A$1:$T$32,14,FALSE),
$C107=2012,
VLOOKUP($B107,[20]分省年度数据!$A$1:$T$32,13,FALSE),
$C107=2013,
VLOOKUP($B107,[20]分省年度数据!$A$1:$T$32,12,FALSE),
$C107=2014,
VLOOKUP($B107,[20]分省年度数据!$A$1:$T$32,11,FALSE),
$C107=2015,
VLOOKUP($B107,[20]分省年度数据!$A$1:$T$32,10,FALSE),
$C107=2016,
VLOOKUP($B107,[20]分省年度数据!$A$1:$T$32,9,FALSE),
$C107=2017,
VLOOKUP($B107,[20]分省年度数据!$A$1:$T$32,8,FALSE),
$C107=2018,
VLOOKUP($B107,[20]分省年度数据!$A$1:$T$32,7,FALSE)
)</f>
        <v>12933</v>
      </c>
      <c r="AL107" cm="1">
        <f t="array" ref="AL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14760</v>
      </c>
      <c r="AM107" cm="1">
        <f t="array" ref="AM107">_xlfn.IFS(
$C107=2010,
VLOOKUP($B107,[27]分省年度数据!$A$1:$T$32,15,FALSE),
$C107=2011,
VLOOKUP($B107,[27]分省年度数据!$A$1:$T$32,14,FALSE),
$C107=2012,
VLOOKUP($B107,[27]分省年度数据!$A$1:$T$32,13,FALSE),
$C107=2013,
VLOOKUP($B107,[27]分省年度数据!$A$1:$T$32,12,FALSE),
$C107=2014,
VLOOKUP($B107,[27]分省年度数据!$A$1:$T$32,11,FALSE),
$C107=2015,
VLOOKUP($B107,[27]分省年度数据!$A$1:$T$32,10,FALSE),
$C107=2016,
VLOOKUP($B107,[27]分省年度数据!$A$1:$T$32,9,FALSE),
$C107=2017,
VLOOKUP($B107,[27]分省年度数据!$A$1:$T$32,8,FALSE),
$C107=2018,
VLOOKUP($B107,[27]分省年度数据!$A$1:$T$32,7,FALSE)
)</f>
        <v>99.2</v>
      </c>
      <c r="AN107" cm="1">
        <f t="array" ref="AN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98.05</v>
      </c>
      <c r="AO107" cm="1">
        <f t="array" ref="AO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11.95</v>
      </c>
      <c r="AP107" cm="1">
        <f t="array" ref="AP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2.25</v>
      </c>
      <c r="AQ107" cm="1">
        <f t="array" ref="AQ107">_xlfn.IFS(
$C107=2010,
VLOOKUP($B107,[26]分省年度数据!$A$1:$T$32,15,FALSE),
$C107=2011,
VLOOKUP($B107,[26]分省年度数据!$A$1:$T$32,14,FALSE),
$C107=2012,
VLOOKUP($B107,[26]分省年度数据!$A$1:$T$32,13,FALSE),
$C107=2013,
VLOOKUP($B107,[26]分省年度数据!$A$1:$T$32,12,FALSE),
$C107=2014,
VLOOKUP($B107,[26]分省年度数据!$A$1:$T$32,11,FALSE),
$C107=2015,
VLOOKUP($B107,[26]分省年度数据!$A$1:$T$32,10,FALSE),
$C107=2016,
VLOOKUP($B107,[26]分省年度数据!$A$1:$T$32,9,FALSE),
$C107=2017,
VLOOKUP($B107,[26]分省年度数据!$A$1:$T$32,8,FALSE),
$C107=2018,
VLOOKUP($B107,[26]分省年度数据!$A$1:$T$32,7,FALSE)
)</f>
        <v>14.02</v>
      </c>
    </row>
    <row r="108" spans="1:43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s="11">
        <f>IFERROR(VLOOKUP(B108,户籍难度!A:B,2,FALSE),1)</f>
        <v>1</v>
      </c>
      <c r="G108" cm="1">
        <f t="array" ref="G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H108" cm="1">
        <f t="array" ref="H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I108" cm="1">
        <f t="array" ref="I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J108">
        <f>VLOOKUP($D108,[4]Sheet1!$C$1:$J$65536,2,FALSE)</f>
        <v>155.86505126953125</v>
      </c>
      <c r="K108">
        <f>VLOOKUP($D108,[4]Sheet1!$C$1:$J$65536,3,FALSE)</f>
        <v>103.28298950195312</v>
      </c>
      <c r="L108">
        <f>VLOOKUP($D108,[4]Sheet1!$C$1:$J$65536,4,FALSE)</f>
        <v>10168.099609375</v>
      </c>
      <c r="M108">
        <f>VLOOKUP($D108,[4]Sheet1!$C$1:$J$65536,5,FALSE)</f>
        <v>175.57533264160156</v>
      </c>
      <c r="N108">
        <f>VLOOKUP($D108,[4]Sheet1!$C$1:$J$65536,6,FALSE)</f>
        <v>28.768863677978516</v>
      </c>
      <c r="O108">
        <f>VLOOKUP($D108,[4]Sheet1!$C$1:$J$65536,7,FALSE)</f>
        <v>5.703434944152832</v>
      </c>
      <c r="P108">
        <f>VLOOKUP($D108,[4]Sheet1!$C$1:$J$65536,8,FALSE)</f>
        <v>36.238121032714844</v>
      </c>
      <c r="Q108" cm="1">
        <f t="array" ref="Q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R108">
        <f t="shared" si="3"/>
        <v>0.2807957031666895</v>
      </c>
      <c r="S108" cm="1">
        <f t="array" ref="S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78.09</v>
      </c>
      <c r="T108">
        <f>IFERROR(VLOOKUP(D108,[7]mu_jt_estimates_final!$C:$D,2,FALSE),"")</f>
        <v>0.29627624000000002</v>
      </c>
      <c r="U108" t="str">
        <f>VLOOKUP(B108,方言分布!A:B,2,FALSE)</f>
        <v>江淮官话</v>
      </c>
      <c r="V108" cm="1">
        <f t="array" ref="V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24491</v>
      </c>
      <c r="W108" cm="1">
        <f t="array" ref="W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30.57</v>
      </c>
      <c r="X108" cm="1">
        <f t="array" ref="X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50</v>
      </c>
      <c r="Y108" cm="1">
        <f t="array" ref="Y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8.68</v>
      </c>
      <c r="Z108" cm="1">
        <f t="array" ref="Z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597.74</v>
      </c>
      <c r="AA108" cm="1">
        <f t="array" ref="AA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13.91</v>
      </c>
      <c r="AB108" cm="1">
        <f t="array" ref="AB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</v>
      </c>
      <c r="AC108" cm="1">
        <f t="array" ref="AC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17.98</v>
      </c>
      <c r="AE108" cm="1">
        <f t="array" ref="AE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13751567</v>
      </c>
      <c r="AF108" cm="1">
        <f t="array" ref="AF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1014.91</v>
      </c>
      <c r="AG108" cm="1">
        <f t="array" ref="AG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747</v>
      </c>
      <c r="AH108" cm="1">
        <f t="array" ref="AH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14328.8</v>
      </c>
      <c r="AK108" cm="1">
        <f t="array" ref="AK108">_xlfn.IFS(
$C108=2010,
VLOOKUP($B108,[20]分省年度数据!$A$1:$T$32,15,FALSE),
$C108=2011,
VLOOKUP($B108,[20]分省年度数据!$A$1:$T$32,14,FALSE),
$C108=2012,
VLOOKUP($B108,[20]分省年度数据!$A$1:$T$32,13,FALSE),
$C108=2013,
VLOOKUP($B108,[20]分省年度数据!$A$1:$T$32,12,FALSE),
$C108=2014,
VLOOKUP($B108,[20]分省年度数据!$A$1:$T$32,11,FALSE),
$C108=2015,
VLOOKUP($B108,[20]分省年度数据!$A$1:$T$32,10,FALSE),
$C108=2016,
VLOOKUP($B108,[20]分省年度数据!$A$1:$T$32,9,FALSE),
$C108=2017,
VLOOKUP($B108,[20]分省年度数据!$A$1:$T$32,8,FALSE),
$C108=2018,
VLOOKUP($B108,[20]分省年度数据!$A$1:$T$32,7,FALSE)
)</f>
        <v>11506</v>
      </c>
      <c r="AL108" cm="1">
        <f t="array" ref="AL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15666</v>
      </c>
      <c r="AM108" cm="1">
        <f t="array" ref="AM108">_xlfn.IFS(
$C108=2010,
VLOOKUP($B108,[27]分省年度数据!$A$1:$T$32,15,FALSE),
$C108=2011,
VLOOKUP($B108,[27]分省年度数据!$A$1:$T$32,14,FALSE),
$C108=2012,
VLOOKUP($B108,[27]分省年度数据!$A$1:$T$32,13,FALSE),
$C108=2013,
VLOOKUP($B108,[27]分省年度数据!$A$1:$T$32,12,FALSE),
$C108=2014,
VLOOKUP($B108,[27]分省年度数据!$A$1:$T$32,11,FALSE),
$C108=2015,
VLOOKUP($B108,[27]分省年度数据!$A$1:$T$32,10,FALSE),
$C108=2016,
VLOOKUP($B108,[27]分省年度数据!$A$1:$T$32,9,FALSE),
$C108=2017,
VLOOKUP($B108,[27]分省年度数据!$A$1:$T$32,8,FALSE),
$C108=2018,
VLOOKUP($B108,[27]分省年度数据!$A$1:$T$32,7,FALSE)
)</f>
        <v>99.43</v>
      </c>
      <c r="AN108" cm="1">
        <f t="array" ref="AN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98.57</v>
      </c>
      <c r="AO108" cm="1">
        <f t="array" ref="AO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13.61</v>
      </c>
      <c r="AP108" cm="1">
        <f t="array" ref="AP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2.25</v>
      </c>
      <c r="AQ108" cm="1">
        <f t="array" ref="AQ108">_xlfn.IFS(
$C108=2010,
VLOOKUP($B108,[26]分省年度数据!$A$1:$T$32,15,FALSE),
$C108=2011,
VLOOKUP($B108,[26]分省年度数据!$A$1:$T$32,14,FALSE),
$C108=2012,
VLOOKUP($B108,[26]分省年度数据!$A$1:$T$32,13,FALSE),
$C108=2013,
VLOOKUP($B108,[26]分省年度数据!$A$1:$T$32,12,FALSE),
$C108=2014,
VLOOKUP($B108,[26]分省年度数据!$A$1:$T$32,11,FALSE),
$C108=2015,
VLOOKUP($B108,[26]分省年度数据!$A$1:$T$32,10,FALSE),
$C108=2016,
VLOOKUP($B108,[26]分省年度数据!$A$1:$T$32,9,FALSE),
$C108=2017,
VLOOKUP($B108,[26]分省年度数据!$A$1:$T$32,8,FALSE),
$C108=2018,
VLOOKUP($B108,[26]分省年度数据!$A$1:$T$32,7,FALSE)
)</f>
        <v>14.32</v>
      </c>
    </row>
    <row r="109" spans="1:43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s="11">
        <f>IFERROR(VLOOKUP(B109,户籍难度!A:B,2,FALSE),1)</f>
        <v>1</v>
      </c>
      <c r="G109" cm="1">
        <f t="array" ref="G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H109" cm="1">
        <f t="array" ref="H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I109" cm="1">
        <f t="array" ref="I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J109">
        <f>VLOOKUP($D109,[4]Sheet1!$C$1:$J$65536,2,FALSE)</f>
        <v>156.29948425292969</v>
      </c>
      <c r="K109">
        <f>VLOOKUP($D109,[4]Sheet1!$C$1:$J$65536,3,FALSE)</f>
        <v>107.46649932861328</v>
      </c>
      <c r="L109">
        <f>VLOOKUP($D109,[4]Sheet1!$C$1:$J$65536,4,FALSE)</f>
        <v>10161.189453125</v>
      </c>
      <c r="M109">
        <f>VLOOKUP($D109,[4]Sheet1!$C$1:$J$65536,5,FALSE)</f>
        <v>172.97357177734375</v>
      </c>
      <c r="N109">
        <f>VLOOKUP($D109,[4]Sheet1!$C$1:$J$65536,6,FALSE)</f>
        <v>28.902730941772461</v>
      </c>
      <c r="O109">
        <f>VLOOKUP($D109,[4]Sheet1!$C$1:$J$65536,7,FALSE)</f>
        <v>5.9774222373962402</v>
      </c>
      <c r="P109">
        <f>VLOOKUP($D109,[4]Sheet1!$C$1:$J$65536,8,FALSE)</f>
        <v>39.839893341064453</v>
      </c>
      <c r="Q109" cm="1">
        <f t="array" ref="Q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R109">
        <f t="shared" si="3"/>
        <v>0.28355457457749628</v>
      </c>
      <c r="S109" cm="1">
        <f t="array" ref="S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87.54</v>
      </c>
      <c r="T109">
        <f>IFERROR(VLOOKUP(D109,[7]mu_jt_estimates_final!$C:$D,2,FALSE),"")</f>
        <v>0.50021218999999995</v>
      </c>
      <c r="U109" t="str">
        <f>VLOOKUP(B109,方言分布!A:B,2,FALSE)</f>
        <v>江淮官话</v>
      </c>
      <c r="V109" cm="1">
        <f t="array" ref="V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24925</v>
      </c>
      <c r="W109" cm="1">
        <f t="array" ref="W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32.81</v>
      </c>
      <c r="X109" cm="1">
        <f t="array" ref="X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53</v>
      </c>
      <c r="Y109" cm="1">
        <f t="array" ref="Y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8.6999999999999993</v>
      </c>
      <c r="Z109" cm="1">
        <f t="array" ref="Z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627.1</v>
      </c>
      <c r="AA109" cm="1">
        <f t="array" ref="AA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13.67</v>
      </c>
      <c r="AB109" cm="1">
        <f t="array" ref="AB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13.16</v>
      </c>
      <c r="AC109" cm="1">
        <f t="array" ref="AC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18.32</v>
      </c>
      <c r="AE109" cm="1">
        <f t="array" ref="AE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15011779</v>
      </c>
      <c r="AF109" cm="1">
        <f t="array" ref="AF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1113.26</v>
      </c>
      <c r="AG109" cm="1">
        <f t="array" ref="AG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855</v>
      </c>
      <c r="AH109" cm="1">
        <f t="array" ref="AH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16156.2</v>
      </c>
      <c r="AK109" cm="1">
        <f t="array" ref="AK109">_xlfn.IFS(
$C109=2010,
VLOOKUP($B109,[20]分省年度数据!$A$1:$T$32,15,FALSE),
$C109=2011,
VLOOKUP($B109,[20]分省年度数据!$A$1:$T$32,14,FALSE),
$C109=2012,
VLOOKUP($B109,[20]分省年度数据!$A$1:$T$32,13,FALSE),
$C109=2013,
VLOOKUP($B109,[20]分省年度数据!$A$1:$T$32,12,FALSE),
$C109=2014,
VLOOKUP($B109,[20]分省年度数据!$A$1:$T$32,11,FALSE),
$C109=2015,
VLOOKUP($B109,[20]分省年度数据!$A$1:$T$32,10,FALSE),
$C109=2016,
VLOOKUP($B109,[20]分省年度数据!$A$1:$T$32,9,FALSE),
$C109=2017,
VLOOKUP($B109,[20]分省年度数据!$A$1:$T$32,8,FALSE),
$C109=2018,
VLOOKUP($B109,[20]分省年度数据!$A$1:$T$32,7,FALSE)
)</f>
        <v>10928</v>
      </c>
      <c r="AL109" cm="1">
        <f t="array" ref="AL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18784</v>
      </c>
      <c r="AM109" cm="1">
        <f t="array" ref="AM109">_xlfn.IFS(
$C109=2010,
VLOOKUP($B109,[27]分省年度数据!$A$1:$T$32,15,FALSE),
$C109=2011,
VLOOKUP($B109,[27]分省年度数据!$A$1:$T$32,14,FALSE),
$C109=2012,
VLOOKUP($B109,[27]分省年度数据!$A$1:$T$32,13,FALSE),
$C109=2013,
VLOOKUP($B109,[27]分省年度数据!$A$1:$T$32,12,FALSE),
$C109=2014,
VLOOKUP($B109,[27]分省年度数据!$A$1:$T$32,11,FALSE),
$C109=2015,
VLOOKUP($B109,[27]分省年度数据!$A$1:$T$32,10,FALSE),
$C109=2016,
VLOOKUP($B109,[27]分省年度数据!$A$1:$T$32,9,FALSE),
$C109=2017,
VLOOKUP($B109,[27]分省年度数据!$A$1:$T$32,8,FALSE),
$C109=2018,
VLOOKUP($B109,[27]分省年度数据!$A$1:$T$32,7,FALSE)
)</f>
        <v>99.75</v>
      </c>
      <c r="AN109" cm="1">
        <f t="array" ref="AN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98.56</v>
      </c>
      <c r="AO109" cm="1">
        <f t="array" ref="AO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12.8</v>
      </c>
      <c r="AP109" cm="1">
        <f t="array" ref="AP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2.38</v>
      </c>
      <c r="AQ109" cm="1">
        <f t="array" ref="AQ109">_xlfn.IFS(
$C109=2010,
VLOOKUP($B109,[26]分省年度数据!$A$1:$T$32,15,FALSE),
$C109=2011,
VLOOKUP($B109,[26]分省年度数据!$A$1:$T$32,14,FALSE),
$C109=2012,
VLOOKUP($B109,[26]分省年度数据!$A$1:$T$32,13,FALSE),
$C109=2013,
VLOOKUP($B109,[26]分省年度数据!$A$1:$T$32,12,FALSE),
$C109=2014,
VLOOKUP($B109,[26]分省年度数据!$A$1:$T$32,11,FALSE),
$C109=2015,
VLOOKUP($B109,[26]分省年度数据!$A$1:$T$32,10,FALSE),
$C109=2016,
VLOOKUP($B109,[26]分省年度数据!$A$1:$T$32,9,FALSE),
$C109=2017,
VLOOKUP($B109,[26]分省年度数据!$A$1:$T$32,8,FALSE),
$C109=2018,
VLOOKUP($B109,[26]分省年度数据!$A$1:$T$32,7,FALSE)
)</f>
        <v>14.67</v>
      </c>
    </row>
    <row r="110" spans="1:43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s="11">
        <f>IFERROR(VLOOKUP(B110,户籍难度!A:B,2,FALSE),1)</f>
        <v>1</v>
      </c>
      <c r="G110" cm="1">
        <f t="array" ref="G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H110" cm="1">
        <f t="array" ref="H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I110" cm="1">
        <f t="array" ref="I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J110">
        <f>VLOOKUP($D110,[4]Sheet1!$C$1:$J$65536,2,FALSE)</f>
        <v>188.66636657714844</v>
      </c>
      <c r="K110">
        <f>VLOOKUP($D110,[4]Sheet1!$C$1:$J$65536,3,FALSE)</f>
        <v>144.76097106933594</v>
      </c>
      <c r="L110">
        <f>VLOOKUP($D110,[4]Sheet1!$C$1:$J$65536,4,FALSE)</f>
        <v>10150.849609375</v>
      </c>
      <c r="M110">
        <f>VLOOKUP($D110,[4]Sheet1!$C$1:$J$65536,5,FALSE)</f>
        <v>164.21098327636719</v>
      </c>
      <c r="N110">
        <f>VLOOKUP($D110,[4]Sheet1!$C$1:$J$65536,6,FALSE)</f>
        <v>26.12413215637207</v>
      </c>
      <c r="O110">
        <f>VLOOKUP($D110,[4]Sheet1!$C$1:$J$65536,7,FALSE)</f>
        <v>5.6444401741027832</v>
      </c>
      <c r="P110">
        <f>VLOOKUP($D110,[4]Sheet1!$C$1:$J$65536,8,FALSE)</f>
        <v>38.233680725097656</v>
      </c>
      <c r="Q110" cm="1">
        <f t="array" ref="Q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R110">
        <f t="shared" si="3"/>
        <v>0.47276198758143018</v>
      </c>
      <c r="S110" cm="1">
        <f t="array" ref="S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83.31</v>
      </c>
      <c r="T110">
        <f>IFERROR(VLOOKUP(D110,[7]mu_jt_estimates_final!$C:$D,2,FALSE),"")</f>
        <v>-0.89883630999999997</v>
      </c>
      <c r="U110" t="str">
        <f>VLOOKUP(B110,方言分布!A:B,2,FALSE)</f>
        <v>闽语</v>
      </c>
      <c r="V110" cm="1">
        <f t="array" ref="V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27017</v>
      </c>
      <c r="W110" cm="1">
        <f t="array" ref="W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11.3</v>
      </c>
      <c r="X110" cm="1">
        <f t="array" ref="X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41</v>
      </c>
      <c r="Y110" cm="1">
        <f t="array" ref="Y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9.43</v>
      </c>
      <c r="Z110" cm="1">
        <f t="array" ref="Z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117.58</v>
      </c>
      <c r="AA110" cm="1">
        <f t="array" ref="AA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13.55</v>
      </c>
      <c r="AB110" cm="1">
        <f t="array" ref="AB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12.84</v>
      </c>
      <c r="AC110" cm="1">
        <f t="array" ref="AC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15.25</v>
      </c>
      <c r="AE110" cm="1">
        <f t="array" ref="AE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5341118</v>
      </c>
      <c r="AF110" cm="1">
        <f t="array" ref="AF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327.77</v>
      </c>
      <c r="AG110" cm="1">
        <f t="array" ref="AG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764</v>
      </c>
      <c r="AH110" cm="1">
        <f t="array" ref="AH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5310</v>
      </c>
      <c r="AK110" cm="1">
        <f t="array" ref="AK110">_xlfn.IFS(
$C110=2010,
VLOOKUP($B110,[20]分省年度数据!$A$1:$T$32,15,FALSE),
$C110=2011,
VLOOKUP($B110,[20]分省年度数据!$A$1:$T$32,14,FALSE),
$C110=2012,
VLOOKUP($B110,[20]分省年度数据!$A$1:$T$32,13,FALSE),
$C110=2013,
VLOOKUP($B110,[20]分省年度数据!$A$1:$T$32,12,FALSE),
$C110=2014,
VLOOKUP($B110,[20]分省年度数据!$A$1:$T$32,11,FALSE),
$C110=2015,
VLOOKUP($B110,[20]分省年度数据!$A$1:$T$32,10,FALSE),
$C110=2016,
VLOOKUP($B110,[20]分省年度数据!$A$1:$T$32,9,FALSE),
$C110=2017,
VLOOKUP($B110,[20]分省年度数据!$A$1:$T$32,8,FALSE),
$C110=2018,
VLOOKUP($B110,[20]分省年度数据!$A$1:$T$32,7,FALSE)
)</f>
        <v>12714</v>
      </c>
      <c r="AL110" cm="1">
        <f t="array" ref="AL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13555</v>
      </c>
      <c r="AM110" cm="1">
        <f t="array" ref="AM110">_xlfn.IFS(
$C110=2010,
VLOOKUP($B110,[27]分省年度数据!$A$1:$T$32,15,FALSE),
$C110=2011,
VLOOKUP($B110,[27]分省年度数据!$A$1:$T$32,14,FALSE),
$C110=2012,
VLOOKUP($B110,[27]分省年度数据!$A$1:$T$32,13,FALSE),
$C110=2013,
VLOOKUP($B110,[27]分省年度数据!$A$1:$T$32,12,FALSE),
$C110=2014,
VLOOKUP($B110,[27]分省年度数据!$A$1:$T$32,11,FALSE),
$C110=2015,
VLOOKUP($B110,[27]分省年度数据!$A$1:$T$32,10,FALSE),
$C110=2016,
VLOOKUP($B110,[27]分省年度数据!$A$1:$T$32,9,FALSE),
$C110=2017,
VLOOKUP($B110,[27]分省年度数据!$A$1:$T$32,8,FALSE),
$C110=2018,
VLOOKUP($B110,[27]分省年度数据!$A$1:$T$32,7,FALSE)
)</f>
        <v>99.5</v>
      </c>
      <c r="AN110" cm="1">
        <f t="array" ref="AN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98.92</v>
      </c>
      <c r="AO110" cm="1">
        <f t="array" ref="AO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10.32</v>
      </c>
      <c r="AP110" cm="1">
        <f t="array" ref="AP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2.64</v>
      </c>
      <c r="AQ110" cm="1">
        <f t="array" ref="AQ110">_xlfn.IFS(
$C110=2010,
VLOOKUP($B110,[26]分省年度数据!$A$1:$T$32,15,FALSE),
$C110=2011,
VLOOKUP($B110,[26]分省年度数据!$A$1:$T$32,14,FALSE),
$C110=2012,
VLOOKUP($B110,[26]分省年度数据!$A$1:$T$32,13,FALSE),
$C110=2013,
VLOOKUP($B110,[26]分省年度数据!$A$1:$T$32,12,FALSE),
$C110=2014,
VLOOKUP($B110,[26]分省年度数据!$A$1:$T$32,11,FALSE),
$C110=2015,
VLOOKUP($B110,[26]分省年度数据!$A$1:$T$32,10,FALSE),
$C110=2016,
VLOOKUP($B110,[26]分省年度数据!$A$1:$T$32,9,FALSE),
$C110=2017,
VLOOKUP($B110,[26]分省年度数据!$A$1:$T$32,8,FALSE),
$C110=2018,
VLOOKUP($B110,[26]分省年度数据!$A$1:$T$32,7,FALSE)
)</f>
        <v>10.99</v>
      </c>
    </row>
    <row r="111" spans="1:43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s="11">
        <f>IFERROR(VLOOKUP(B111,户籍难度!A:B,2,FALSE),1)</f>
        <v>1</v>
      </c>
      <c r="G111" cm="1">
        <f t="array" ref="G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H111" cm="1">
        <f t="array" ref="H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I111" cm="1">
        <f t="array" ref="I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J111">
        <f>VLOOKUP($D111,[4]Sheet1!$C$1:$J$65536,2,FALSE)</f>
        <v>186.13330078125</v>
      </c>
      <c r="K111">
        <f>VLOOKUP($D111,[4]Sheet1!$C$1:$J$65536,3,FALSE)</f>
        <v>133.89634704589844</v>
      </c>
      <c r="L111">
        <f>VLOOKUP($D111,[4]Sheet1!$C$1:$J$65536,4,FALSE)</f>
        <v>10154.1982421875</v>
      </c>
      <c r="M111">
        <f>VLOOKUP($D111,[4]Sheet1!$C$1:$J$65536,5,FALSE)</f>
        <v>167.13922119140625</v>
      </c>
      <c r="N111">
        <f>VLOOKUP($D111,[4]Sheet1!$C$1:$J$65536,6,FALSE)</f>
        <v>27.37006950378418</v>
      </c>
      <c r="O111">
        <f>VLOOKUP($D111,[4]Sheet1!$C$1:$J$65536,7,FALSE)</f>
        <v>5.5929818153381348</v>
      </c>
      <c r="P111">
        <f>VLOOKUP($D111,[4]Sheet1!$C$1:$J$65536,8,FALSE)</f>
        <v>28.947002410888672</v>
      </c>
      <c r="Q111" cm="1">
        <f t="array" ref="Q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R111">
        <f t="shared" si="3"/>
        <v>0.43973505233899102</v>
      </c>
      <c r="S111" cm="1">
        <f t="array" ref="S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96.21</v>
      </c>
      <c r="T111">
        <f>IFERROR(VLOOKUP(D111,[7]mu_jt_estimates_final!$C:$D,2,FALSE),"")</f>
        <v>-1.5812828999999999</v>
      </c>
      <c r="U111" t="str">
        <f>VLOOKUP(B111,方言分布!A:B,2,FALSE)</f>
        <v>闽语</v>
      </c>
      <c r="V111" cm="1">
        <f t="array" ref="V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27147</v>
      </c>
      <c r="W111" cm="1">
        <f t="array" ref="W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12.42</v>
      </c>
      <c r="X111" cm="1">
        <f t="array" ref="X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45</v>
      </c>
      <c r="Y111" cm="1">
        <f t="array" ref="Y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9.14</v>
      </c>
      <c r="Z111" cm="1">
        <f t="array" ref="Z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159.30000000000001</v>
      </c>
      <c r="AA111" cm="1">
        <f t="array" ref="AA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13.55</v>
      </c>
      <c r="AB111" cm="1">
        <f t="array" ref="AB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11.83</v>
      </c>
      <c r="AC111" cm="1">
        <f t="array" ref="AC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15.84</v>
      </c>
      <c r="AE111" cm="1">
        <f t="array" ref="AE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6344839</v>
      </c>
      <c r="AF111" cm="1">
        <f t="array" ref="AF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406.73</v>
      </c>
      <c r="AG111" cm="1">
        <f t="array" ref="AG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812</v>
      </c>
      <c r="AH111" cm="1">
        <f t="array" ref="AH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6276.2</v>
      </c>
      <c r="AK111" cm="1">
        <f t="array" ref="AK111">_xlfn.IFS(
$C111=2010,
VLOOKUP($B111,[20]分省年度数据!$A$1:$T$32,15,FALSE),
$C111=2011,
VLOOKUP($B111,[20]分省年度数据!$A$1:$T$32,14,FALSE),
$C111=2012,
VLOOKUP($B111,[20]分省年度数据!$A$1:$T$32,13,FALSE),
$C111=2013,
VLOOKUP($B111,[20]分省年度数据!$A$1:$T$32,12,FALSE),
$C111=2014,
VLOOKUP($B111,[20]分省年度数据!$A$1:$T$32,11,FALSE),
$C111=2015,
VLOOKUP($B111,[20]分省年度数据!$A$1:$T$32,10,FALSE),
$C111=2016,
VLOOKUP($B111,[20]分省年度数据!$A$1:$T$32,9,FALSE),
$C111=2017,
VLOOKUP($B111,[20]分省年度数据!$A$1:$T$32,8,FALSE),
$C111=2018,
VLOOKUP($B111,[20]分省年度数据!$A$1:$T$32,7,FALSE)
)</f>
        <v>11517</v>
      </c>
      <c r="AL111" cm="1">
        <f t="array" ref="AL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15209</v>
      </c>
      <c r="AM111" cm="1">
        <f t="array" ref="AM111">_xlfn.IFS(
$C111=2010,
VLOOKUP($B111,[27]分省年度数据!$A$1:$T$32,15,FALSE),
$C111=2011,
VLOOKUP($B111,[27]分省年度数据!$A$1:$T$32,14,FALSE),
$C111=2012,
VLOOKUP($B111,[27]分省年度数据!$A$1:$T$32,13,FALSE),
$C111=2013,
VLOOKUP($B111,[27]分省年度数据!$A$1:$T$32,12,FALSE),
$C111=2014,
VLOOKUP($B111,[27]分省年度数据!$A$1:$T$32,11,FALSE),
$C111=2015,
VLOOKUP($B111,[27]分省年度数据!$A$1:$T$32,10,FALSE),
$C111=2016,
VLOOKUP($B111,[27]分省年度数据!$A$1:$T$32,9,FALSE),
$C111=2017,
VLOOKUP($B111,[27]分省年度数据!$A$1:$T$32,8,FALSE),
$C111=2018,
VLOOKUP($B111,[27]分省年度数据!$A$1:$T$32,7,FALSE)
)</f>
        <v>99.11</v>
      </c>
      <c r="AN111" cm="1">
        <f t="array" ref="AN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98.67</v>
      </c>
      <c r="AO111" cm="1">
        <f t="array" ref="AO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11.86</v>
      </c>
      <c r="AP111" cm="1">
        <f t="array" ref="AP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2.83</v>
      </c>
      <c r="AQ111" cm="1">
        <f t="array" ref="AQ111">_xlfn.IFS(
$C111=2010,
VLOOKUP($B111,[26]分省年度数据!$A$1:$T$32,15,FALSE),
$C111=2011,
VLOOKUP($B111,[26]分省年度数据!$A$1:$T$32,14,FALSE),
$C111=2012,
VLOOKUP($B111,[26]分省年度数据!$A$1:$T$32,13,FALSE),
$C111=2013,
VLOOKUP($B111,[26]分省年度数据!$A$1:$T$32,12,FALSE),
$C111=2014,
VLOOKUP($B111,[26]分省年度数据!$A$1:$T$32,11,FALSE),
$C111=2015,
VLOOKUP($B111,[26]分省年度数据!$A$1:$T$32,10,FALSE),
$C111=2016,
VLOOKUP($B111,[26]分省年度数据!$A$1:$T$32,9,FALSE),
$C111=2017,
VLOOKUP($B111,[26]分省年度数据!$A$1:$T$32,8,FALSE),
$C111=2018,
VLOOKUP($B111,[26]分省年度数据!$A$1:$T$32,7,FALSE)
)</f>
        <v>11.72</v>
      </c>
    </row>
    <row r="112" spans="1:43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s="11">
        <f>IFERROR(VLOOKUP(B112,户籍难度!A:B,2,FALSE),1)</f>
        <v>1</v>
      </c>
      <c r="G112" cm="1">
        <f t="array" ref="G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H112" cm="1">
        <f t="array" ref="H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I112" cm="1">
        <f t="array" ref="I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J112">
        <f>VLOOKUP($D112,[4]Sheet1!$C$1:$J$65536,2,FALSE)</f>
        <v>187.41242980957031</v>
      </c>
      <c r="K112">
        <f>VLOOKUP($D112,[4]Sheet1!$C$1:$J$65536,3,FALSE)</f>
        <v>142.61680603027344</v>
      </c>
      <c r="L112">
        <f>VLOOKUP($D112,[4]Sheet1!$C$1:$J$65536,4,FALSE)</f>
        <v>10141.41015625</v>
      </c>
      <c r="M112">
        <f>VLOOKUP($D112,[4]Sheet1!$C$1:$J$65536,5,FALSE)</f>
        <v>171.46794128417969</v>
      </c>
      <c r="N112">
        <f>VLOOKUP($D112,[4]Sheet1!$C$1:$J$65536,6,FALSE)</f>
        <v>26.195976257324219</v>
      </c>
      <c r="O112">
        <f>VLOOKUP($D112,[4]Sheet1!$C$1:$J$65536,7,FALSE)</f>
        <v>5.9371390342712402</v>
      </c>
      <c r="P112">
        <f>VLOOKUP($D112,[4]Sheet1!$C$1:$J$65536,8,FALSE)</f>
        <v>32.946552276611328</v>
      </c>
      <c r="Q112" cm="1">
        <f t="array" ref="Q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R112">
        <f t="shared" si="3"/>
        <v>0.4134994108051942</v>
      </c>
      <c r="S112" cm="1">
        <f t="array" ref="S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108.8</v>
      </c>
      <c r="T112">
        <f>IFERROR(VLOOKUP(D112,[7]mu_jt_estimates_final!$C:$D,2,FALSE),"")</f>
        <v>-0.88197649</v>
      </c>
      <c r="U112" t="str">
        <f>VLOOKUP(B112,方言分布!A:B,2,FALSE)</f>
        <v>闽语</v>
      </c>
      <c r="V112" cm="1">
        <f t="array" ref="V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27276</v>
      </c>
      <c r="W112" cm="1">
        <f t="array" ref="W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13.93</v>
      </c>
      <c r="X112" cm="1">
        <f t="array" ref="X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47</v>
      </c>
      <c r="Y112" cm="1">
        <f t="array" ref="Y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8.75</v>
      </c>
      <c r="Z112" cm="1">
        <f t="array" ref="Z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185.99</v>
      </c>
      <c r="AA112" cm="1">
        <f t="array" ref="AA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13.27</v>
      </c>
      <c r="AB112" cm="1">
        <f t="array" ref="AB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>11.59</v>
      </c>
      <c r="AC112" cm="1">
        <f t="array" ref="AC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16.420000000000002</v>
      </c>
      <c r="AE112" t="str" cm="1">
        <f t="array" ref="AE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/>
      </c>
      <c r="AF112" cm="1">
        <f t="array" ref="AF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562.29999999999995</v>
      </c>
      <c r="AG112" cm="1">
        <f t="array" ref="AG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952</v>
      </c>
      <c r="AH112" cm="1">
        <f t="array" ref="AH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7256.5</v>
      </c>
      <c r="AK112" cm="1">
        <f t="array" ref="AK112">_xlfn.IFS(
$C112=2010,
VLOOKUP($B112,[20]分省年度数据!$A$1:$T$32,15,FALSE),
$C112=2011,
VLOOKUP($B112,[20]分省年度数据!$A$1:$T$32,14,FALSE),
$C112=2012,
VLOOKUP($B112,[20]分省年度数据!$A$1:$T$32,13,FALSE),
$C112=2013,
VLOOKUP($B112,[20]分省年度数据!$A$1:$T$32,12,FALSE),
$C112=2014,
VLOOKUP($B112,[20]分省年度数据!$A$1:$T$32,11,FALSE),
$C112=2015,
VLOOKUP($B112,[20]分省年度数据!$A$1:$T$32,10,FALSE),
$C112=2016,
VLOOKUP($B112,[20]分省年度数据!$A$1:$T$32,9,FALSE),
$C112=2017,
VLOOKUP($B112,[20]分省年度数据!$A$1:$T$32,8,FALSE),
$C112=2018,
VLOOKUP($B112,[20]分省年度数据!$A$1:$T$32,7,FALSE)
)</f>
        <v>9942</v>
      </c>
      <c r="AL112" cm="1">
        <f t="array" ref="AL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15627</v>
      </c>
      <c r="AM112" cm="1">
        <f t="array" ref="AM112">_xlfn.IFS(
$C112=2010,
VLOOKUP($B112,[27]分省年度数据!$A$1:$T$32,15,FALSE),
$C112=2011,
VLOOKUP($B112,[27]分省年度数据!$A$1:$T$32,14,FALSE),
$C112=2012,
VLOOKUP($B112,[27]分省年度数据!$A$1:$T$32,13,FALSE),
$C112=2013,
VLOOKUP($B112,[27]分省年度数据!$A$1:$T$32,12,FALSE),
$C112=2014,
VLOOKUP($B112,[27]分省年度数据!$A$1:$T$32,11,FALSE),
$C112=2015,
VLOOKUP($B112,[27]分省年度数据!$A$1:$T$32,10,FALSE),
$C112=2016,
VLOOKUP($B112,[27]分省年度数据!$A$1:$T$32,9,FALSE),
$C112=2017,
VLOOKUP($B112,[27]分省年度数据!$A$1:$T$32,8,FALSE),
$C112=2018,
VLOOKUP($B112,[27]分省年度数据!$A$1:$T$32,7,FALSE)
)</f>
        <v>99.13</v>
      </c>
      <c r="AN112" cm="1">
        <f t="array" ref="AN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98.6</v>
      </c>
      <c r="AO112" cm="1">
        <f t="array" ref="AO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12.16</v>
      </c>
      <c r="AP112" cm="1">
        <f t="array" ref="AP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2.69</v>
      </c>
      <c r="AQ112" cm="1">
        <f t="array" ref="AQ112">_xlfn.IFS(
$C112=2010,
VLOOKUP($B112,[26]分省年度数据!$A$1:$T$32,15,FALSE),
$C112=2011,
VLOOKUP($B112,[26]分省年度数据!$A$1:$T$32,14,FALSE),
$C112=2012,
VLOOKUP($B112,[26]分省年度数据!$A$1:$T$32,13,FALSE),
$C112=2013,
VLOOKUP($B112,[26]分省年度数据!$A$1:$T$32,12,FALSE),
$C112=2014,
VLOOKUP($B112,[26]分省年度数据!$A$1:$T$32,11,FALSE),
$C112=2015,
VLOOKUP($B112,[26]分省年度数据!$A$1:$T$32,10,FALSE),
$C112=2016,
VLOOKUP($B112,[26]分省年度数据!$A$1:$T$32,9,FALSE),
$C112=2017,
VLOOKUP($B112,[26]分省年度数据!$A$1:$T$32,8,FALSE),
$C112=2018,
VLOOKUP($B112,[26]分省年度数据!$A$1:$T$32,7,FALSE)
)</f>
        <v>12.1</v>
      </c>
    </row>
    <row r="113" spans="1:43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s="11">
        <f>IFERROR(VLOOKUP(B113,户籍难度!A:B,2,FALSE),1)</f>
        <v>1</v>
      </c>
      <c r="G113" cm="1">
        <f t="array" ref="G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H113" cm="1">
        <f t="array" ref="H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I113" cm="1">
        <f t="array" ref="I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J113">
        <f>VLOOKUP($D113,[4]Sheet1!$C$1:$J$65536,2,FALSE)</f>
        <v>191.58718872070312</v>
      </c>
      <c r="K113">
        <f>VLOOKUP($D113,[4]Sheet1!$C$1:$J$65536,3,FALSE)</f>
        <v>139.83140563964844</v>
      </c>
      <c r="L113">
        <f>VLOOKUP($D113,[4]Sheet1!$C$1:$J$65536,4,FALSE)</f>
        <v>10149.3447265625</v>
      </c>
      <c r="M113">
        <f>VLOOKUP($D113,[4]Sheet1!$C$1:$J$65536,5,FALSE)</f>
        <v>174.8052978515625</v>
      </c>
      <c r="N113">
        <f>VLOOKUP($D113,[4]Sheet1!$C$1:$J$65536,6,FALSE)</f>
        <v>26.732301712036133</v>
      </c>
      <c r="O113">
        <f>VLOOKUP($D113,[4]Sheet1!$C$1:$J$65536,7,FALSE)</f>
        <v>5.5730228424072266</v>
      </c>
      <c r="P113">
        <f>VLOOKUP($D113,[4]Sheet1!$C$1:$J$65536,8,FALSE)</f>
        <v>31.918607711791992</v>
      </c>
      <c r="Q113" cm="1">
        <f t="array" ref="Q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R113">
        <f t="shared" si="3"/>
        <v>0.36021962484682812</v>
      </c>
      <c r="S113" cm="1">
        <f t="array" ref="S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114.02</v>
      </c>
      <c r="T113">
        <f>IFERROR(VLOOKUP(D113,[7]mu_jt_estimates_final!$C:$D,2,FALSE),"")</f>
        <v>-0.74696410000000002</v>
      </c>
      <c r="U113" t="str">
        <f>VLOOKUP(B113,方言分布!A:B,2,FALSE)</f>
        <v>闽语</v>
      </c>
      <c r="V113" cm="1">
        <f t="array" ref="V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28175</v>
      </c>
      <c r="W113" cm="1">
        <f t="array" ref="W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15.61</v>
      </c>
      <c r="X113" cm="1">
        <f t="array" ref="X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54</v>
      </c>
      <c r="Y113" cm="1">
        <f t="array" ref="Y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8.74</v>
      </c>
      <c r="Z113" cm="1">
        <f t="array" ref="Z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224.23</v>
      </c>
      <c r="AA113" cm="1">
        <f t="array" ref="AA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12.72</v>
      </c>
      <c r="AB113" cm="1">
        <f t="array" ref="AB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11.43</v>
      </c>
      <c r="AC113" cm="1">
        <f t="array" ref="AC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16.82</v>
      </c>
      <c r="AE113" cm="1">
        <f t="array" ref="AE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8228012</v>
      </c>
      <c r="AF113" cm="1">
        <f t="array" ref="AF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574.91</v>
      </c>
      <c r="AG113" cm="1">
        <f t="array" ref="AG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1043</v>
      </c>
      <c r="AH113" cm="1">
        <f t="array" ref="AH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8275.2999999999993</v>
      </c>
      <c r="AK113" cm="1">
        <f t="array" ref="AK113">_xlfn.IFS(
$C113=2010,
VLOOKUP($B113,[20]分省年度数据!$A$1:$T$32,15,FALSE),
$C113=2011,
VLOOKUP($B113,[20]分省年度数据!$A$1:$T$32,14,FALSE),
$C113=2012,
VLOOKUP($B113,[20]分省年度数据!$A$1:$T$32,13,FALSE),
$C113=2013,
VLOOKUP($B113,[20]分省年度数据!$A$1:$T$32,12,FALSE),
$C113=2014,
VLOOKUP($B113,[20]分省年度数据!$A$1:$T$32,11,FALSE),
$C113=2015,
VLOOKUP($B113,[20]分省年度数据!$A$1:$T$32,10,FALSE),
$C113=2016,
VLOOKUP($B113,[20]分省年度数据!$A$1:$T$32,9,FALSE),
$C113=2017,
VLOOKUP($B113,[20]分省年度数据!$A$1:$T$32,8,FALSE),
$C113=2018,
VLOOKUP($B113,[20]分省年度数据!$A$1:$T$32,7,FALSE)
)</f>
        <v>8521</v>
      </c>
      <c r="AL113" cm="1">
        <f t="array" ref="AL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17030</v>
      </c>
      <c r="AM113" cm="1">
        <f t="array" ref="AM113">_xlfn.IFS(
$C113=2010,
VLOOKUP($B113,[27]分省年度数据!$A$1:$T$32,15,FALSE),
$C113=2011,
VLOOKUP($B113,[27]分省年度数据!$A$1:$T$32,14,FALSE),
$C113=2012,
VLOOKUP($B113,[27]分省年度数据!$A$1:$T$32,13,FALSE),
$C113=2013,
VLOOKUP($B113,[27]分省年度数据!$A$1:$T$32,12,FALSE),
$C113=2014,
VLOOKUP($B113,[27]分省年度数据!$A$1:$T$32,11,FALSE),
$C113=2015,
VLOOKUP($B113,[27]分省年度数据!$A$1:$T$32,10,FALSE),
$C113=2016,
VLOOKUP($B113,[27]分省年度数据!$A$1:$T$32,9,FALSE),
$C113=2017,
VLOOKUP($B113,[27]分省年度数据!$A$1:$T$32,8,FALSE),
$C113=2018,
VLOOKUP($B113,[27]分省年度数据!$A$1:$T$32,7,FALSE)
)</f>
        <v>99.42</v>
      </c>
      <c r="AN113" cm="1">
        <f t="array" ref="AN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98.85</v>
      </c>
      <c r="AO113" cm="1">
        <f t="array" ref="AO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12.65</v>
      </c>
      <c r="AP113" cm="1">
        <f t="array" ref="AP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2.79</v>
      </c>
      <c r="AQ113" cm="1">
        <f t="array" ref="AQ113">_xlfn.IFS(
$C113=2010,
VLOOKUP($B113,[26]分省年度数据!$A$1:$T$32,15,FALSE),
$C113=2011,
VLOOKUP($B113,[26]分省年度数据!$A$1:$T$32,14,FALSE),
$C113=2012,
VLOOKUP($B113,[26]分省年度数据!$A$1:$T$32,13,FALSE),
$C113=2013,
VLOOKUP($B113,[26]分省年度数据!$A$1:$T$32,12,FALSE),
$C113=2014,
VLOOKUP($B113,[26]分省年度数据!$A$1:$T$32,11,FALSE),
$C113=2015,
VLOOKUP($B113,[26]分省年度数据!$A$1:$T$32,10,FALSE),
$C113=2016,
VLOOKUP($B113,[26]分省年度数据!$A$1:$T$32,9,FALSE),
$C113=2017,
VLOOKUP($B113,[26]分省年度数据!$A$1:$T$32,8,FALSE),
$C113=2018,
VLOOKUP($B113,[26]分省年度数据!$A$1:$T$32,7,FALSE)
)</f>
        <v>12.57</v>
      </c>
    </row>
    <row r="114" spans="1:43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s="11">
        <f>IFERROR(VLOOKUP(B114,户籍难度!A:B,2,FALSE),1)</f>
        <v>1</v>
      </c>
      <c r="G114" cm="1">
        <f t="array" ref="G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H114" cm="1">
        <f t="array" ref="H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I114" cm="1">
        <f t="array" ref="I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J114">
        <f>VLOOKUP($D114,[4]Sheet1!$C$1:$J$65536,2,FALSE)</f>
        <v>191.98753356933594</v>
      </c>
      <c r="K114">
        <f>VLOOKUP($D114,[4]Sheet1!$C$1:$J$65536,3,FALSE)</f>
        <v>143.02676391601562</v>
      </c>
      <c r="L114">
        <f>VLOOKUP($D114,[4]Sheet1!$C$1:$J$65536,4,FALSE)</f>
        <v>10149.7744140625</v>
      </c>
      <c r="M114">
        <f>VLOOKUP($D114,[4]Sheet1!$C$1:$J$65536,5,FALSE)</f>
        <v>177.977783203125</v>
      </c>
      <c r="N114">
        <f>VLOOKUP($D114,[4]Sheet1!$C$1:$J$65536,6,FALSE)</f>
        <v>25.877923965454102</v>
      </c>
      <c r="O114">
        <f>VLOOKUP($D114,[4]Sheet1!$C$1:$J$65536,7,FALSE)</f>
        <v>6.5707507133483887</v>
      </c>
      <c r="P114">
        <f>VLOOKUP($D114,[4]Sheet1!$C$1:$J$65536,8,FALSE)</f>
        <v>41.2529296875</v>
      </c>
      <c r="Q114" cm="1">
        <f t="array" ref="Q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R114">
        <f t="shared" si="3"/>
        <v>0.32449616390210451</v>
      </c>
      <c r="S114" cm="1">
        <f t="array" ref="S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112.37</v>
      </c>
      <c r="T114">
        <f>IFERROR(VLOOKUP(D114,[7]mu_jt_estimates_final!$C:$D,2,FALSE),"")</f>
        <v>-0.71199018000000003</v>
      </c>
      <c r="U114" t="str">
        <f>VLOOKUP(B114,方言分布!A:B,2,FALSE)</f>
        <v>闽语</v>
      </c>
      <c r="V114" cm="1">
        <f t="array" ref="V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28030</v>
      </c>
      <c r="W114" cm="1">
        <f t="array" ref="W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16.48</v>
      </c>
      <c r="X114" cm="1">
        <f t="array" ref="X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54</v>
      </c>
      <c r="Y114" cm="1">
        <f t="array" ref="Y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8.65</v>
      </c>
      <c r="Z114" cm="1">
        <f t="array" ref="Z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292.14</v>
      </c>
      <c r="AA114" cm="1">
        <f t="array" ref="AA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12.35</v>
      </c>
      <c r="AB114" cm="1">
        <f t="array" ref="AB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11.49</v>
      </c>
      <c r="AC114" cm="1">
        <f t="array" ref="AC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17.3</v>
      </c>
      <c r="AE114" cm="1">
        <f t="array" ref="AE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8928771</v>
      </c>
      <c r="AF114" cm="1">
        <f t="array" ref="AF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634.6</v>
      </c>
      <c r="AG114" cm="1">
        <f t="array" ref="AG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786</v>
      </c>
      <c r="AH114" cm="1">
        <f t="array" ref="AH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9346.7000000000007</v>
      </c>
      <c r="AK114" cm="1">
        <f t="array" ref="AK114">_xlfn.IFS(
$C114=2010,
VLOOKUP($B114,[20]分省年度数据!$A$1:$T$32,15,FALSE),
$C114=2011,
VLOOKUP($B114,[20]分省年度数据!$A$1:$T$32,14,FALSE),
$C114=2012,
VLOOKUP($B114,[20]分省年度数据!$A$1:$T$32,13,FALSE),
$C114=2013,
VLOOKUP($B114,[20]分省年度数据!$A$1:$T$32,12,FALSE),
$C114=2014,
VLOOKUP($B114,[20]分省年度数据!$A$1:$T$32,11,FALSE),
$C114=2015,
VLOOKUP($B114,[20]分省年度数据!$A$1:$T$32,10,FALSE),
$C114=2016,
VLOOKUP($B114,[20]分省年度数据!$A$1:$T$32,9,FALSE),
$C114=2017,
VLOOKUP($B114,[20]分省年度数据!$A$1:$T$32,8,FALSE),
$C114=2018,
VLOOKUP($B114,[20]分省年度数据!$A$1:$T$32,7,FALSE)
)</f>
        <v>8684</v>
      </c>
      <c r="AL114" cm="1">
        <f t="array" ref="AL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19675</v>
      </c>
      <c r="AM114" cm="1">
        <f t="array" ref="AM114">_xlfn.IFS(
$C114=2010,
VLOOKUP($B114,[27]分省年度数据!$A$1:$T$32,15,FALSE),
$C114=2011,
VLOOKUP($B114,[27]分省年度数据!$A$1:$T$32,14,FALSE),
$C114=2012,
VLOOKUP($B114,[27]分省年度数据!$A$1:$T$32,13,FALSE),
$C114=2013,
VLOOKUP($B114,[27]分省年度数据!$A$1:$T$32,12,FALSE),
$C114=2014,
VLOOKUP($B114,[27]分省年度数据!$A$1:$T$32,11,FALSE),
$C114=2015,
VLOOKUP($B114,[27]分省年度数据!$A$1:$T$32,10,FALSE),
$C114=2016,
VLOOKUP($B114,[27]分省年度数据!$A$1:$T$32,9,FALSE),
$C114=2017,
VLOOKUP($B114,[27]分省年度数据!$A$1:$T$32,8,FALSE),
$C114=2018,
VLOOKUP($B114,[27]分省年度数据!$A$1:$T$32,7,FALSE)
)</f>
        <v>99.49</v>
      </c>
      <c r="AN114" cm="1">
        <f t="array" ref="AN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98.83</v>
      </c>
      <c r="AO114" cm="1">
        <f t="array" ref="AO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13.33</v>
      </c>
      <c r="AP114" cm="1">
        <f t="array" ref="AP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2.74</v>
      </c>
      <c r="AQ114" cm="1">
        <f t="array" ref="AQ114">_xlfn.IFS(
$C114=2010,
VLOOKUP($B114,[26]分省年度数据!$A$1:$T$32,15,FALSE),
$C114=2011,
VLOOKUP($B114,[26]分省年度数据!$A$1:$T$32,14,FALSE),
$C114=2012,
VLOOKUP($B114,[26]分省年度数据!$A$1:$T$32,13,FALSE),
$C114=2013,
VLOOKUP($B114,[26]分省年度数据!$A$1:$T$32,12,FALSE),
$C114=2014,
VLOOKUP($B114,[26]分省年度数据!$A$1:$T$32,11,FALSE),
$C114=2015,
VLOOKUP($B114,[26]分省年度数据!$A$1:$T$32,10,FALSE),
$C114=2016,
VLOOKUP($B114,[26]分省年度数据!$A$1:$T$32,9,FALSE),
$C114=2017,
VLOOKUP($B114,[26]分省年度数据!$A$1:$T$32,8,FALSE),
$C114=2018,
VLOOKUP($B114,[26]分省年度数据!$A$1:$T$32,7,FALSE)
)</f>
        <v>12.76</v>
      </c>
    </row>
    <row r="115" spans="1:43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s="11">
        <f>IFERROR(VLOOKUP(B115,户籍难度!A:B,2,FALSE),1)</f>
        <v>1</v>
      </c>
      <c r="G115" cm="1">
        <f t="array" ref="G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H115" cm="1">
        <f t="array" ref="H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I115" cm="1">
        <f t="array" ref="I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J115">
        <f>VLOOKUP($D115,[4]Sheet1!$C$1:$J$65536,2,FALSE)</f>
        <v>194.59968566894531</v>
      </c>
      <c r="K115">
        <f>VLOOKUP($D115,[4]Sheet1!$C$1:$J$65536,3,FALSE)</f>
        <v>156.88229370117188</v>
      </c>
      <c r="L115">
        <f>VLOOKUP($D115,[4]Sheet1!$C$1:$J$65536,4,FALSE)</f>
        <v>10150.5068359375</v>
      </c>
      <c r="M115">
        <f>VLOOKUP($D115,[4]Sheet1!$C$1:$J$65536,5,FALSE)</f>
        <v>174.83346557617188</v>
      </c>
      <c r="N115">
        <f>VLOOKUP($D115,[4]Sheet1!$C$1:$J$65536,6,FALSE)</f>
        <v>26.576982498168945</v>
      </c>
      <c r="O115">
        <f>VLOOKUP($D115,[4]Sheet1!$C$1:$J$65536,7,FALSE)</f>
        <v>6.9596786499023438</v>
      </c>
      <c r="P115">
        <f>VLOOKUP($D115,[4]Sheet1!$C$1:$J$65536,8,FALSE)</f>
        <v>37.524002075195312</v>
      </c>
      <c r="Q115" cm="1">
        <f t="array" ref="Q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R115">
        <f t="shared" si="3"/>
        <v>0.29995355062194934</v>
      </c>
      <c r="S115" cm="1">
        <f t="array" ref="S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108.2</v>
      </c>
      <c r="T115">
        <f>IFERROR(VLOOKUP(D115,[7]mu_jt_estimates_final!$C:$D,2,FALSE),"")</f>
        <v>-0.55708528000000002</v>
      </c>
      <c r="U115" t="str">
        <f>VLOOKUP(B115,方言分布!A:B,2,FALSE)</f>
        <v>闽语</v>
      </c>
      <c r="V115" cm="1">
        <f t="array" ref="V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27921</v>
      </c>
      <c r="W115" cm="1">
        <f t="array" ref="W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17.3</v>
      </c>
      <c r="X115" cm="1">
        <f t="array" ref="X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55</v>
      </c>
      <c r="Y115" cm="1">
        <f t="array" ref="Y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8.6999999999999993</v>
      </c>
      <c r="Z115" cm="1">
        <f t="array" ref="Z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351.19</v>
      </c>
      <c r="AA115" cm="1">
        <f t="array" ref="AA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12.41</v>
      </c>
      <c r="AB115" cm="1">
        <f t="array" ref="AB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11.57</v>
      </c>
      <c r="AC115" cm="1">
        <f t="array" ref="AC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17.739999999999998</v>
      </c>
      <c r="AE115" cm="1">
        <f t="array" ref="AE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10028329</v>
      </c>
      <c r="AF115" cm="1">
        <f t="array" ref="AF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757.51</v>
      </c>
      <c r="AG115" cm="1">
        <f t="array" ref="AG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548</v>
      </c>
      <c r="AH115" cm="1">
        <f t="array" ref="AH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12273</v>
      </c>
      <c r="AK115" cm="1">
        <f t="array" ref="AK115">_xlfn.IFS(
$C115=2010,
VLOOKUP($B115,[20]分省年度数据!$A$1:$T$32,15,FALSE),
$C115=2011,
VLOOKUP($B115,[20]分省年度数据!$A$1:$T$32,14,FALSE),
$C115=2012,
VLOOKUP($B115,[20]分省年度数据!$A$1:$T$32,13,FALSE),
$C115=2013,
VLOOKUP($B115,[20]分省年度数据!$A$1:$T$32,12,FALSE),
$C115=2014,
VLOOKUP($B115,[20]分省年度数据!$A$1:$T$32,11,FALSE),
$C115=2015,
VLOOKUP($B115,[20]分省年度数据!$A$1:$T$32,10,FALSE),
$C115=2016,
VLOOKUP($B115,[20]分省年度数据!$A$1:$T$32,9,FALSE),
$C115=2017,
VLOOKUP($B115,[20]分省年度数据!$A$1:$T$32,8,FALSE),
$C115=2018,
VLOOKUP($B115,[20]分省年度数据!$A$1:$T$32,7,FALSE)
)</f>
        <v>7943</v>
      </c>
      <c r="AL115" cm="1">
        <f t="array" ref="AL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21757</v>
      </c>
      <c r="AM115" cm="1">
        <f t="array" ref="AM115">_xlfn.IFS(
$C115=2010,
VLOOKUP($B115,[27]分省年度数据!$A$1:$T$32,15,FALSE),
$C115=2011,
VLOOKUP($B115,[27]分省年度数据!$A$1:$T$32,14,FALSE),
$C115=2012,
VLOOKUP($B115,[27]分省年度数据!$A$1:$T$32,13,FALSE),
$C115=2013,
VLOOKUP($B115,[27]分省年度数据!$A$1:$T$32,12,FALSE),
$C115=2014,
VLOOKUP($B115,[27]分省年度数据!$A$1:$T$32,11,FALSE),
$C115=2015,
VLOOKUP($B115,[27]分省年度数据!$A$1:$T$32,10,FALSE),
$C115=2016,
VLOOKUP($B115,[27]分省年度数据!$A$1:$T$32,9,FALSE),
$C115=2017,
VLOOKUP($B115,[27]分省年度数据!$A$1:$T$32,8,FALSE),
$C115=2018,
VLOOKUP($B115,[27]分省年度数据!$A$1:$T$32,7,FALSE)
)</f>
        <v>99.55</v>
      </c>
      <c r="AN115" cm="1">
        <f t="array" ref="AN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98.56</v>
      </c>
      <c r="AO115" cm="1">
        <f t="array" ref="AO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14.44</v>
      </c>
      <c r="AP115" cm="1">
        <f t="array" ref="AP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2.7</v>
      </c>
      <c r="AQ115" cm="1">
        <f t="array" ref="AQ115">_xlfn.IFS(
$C115=2010,
VLOOKUP($B115,[26]分省年度数据!$A$1:$T$32,15,FALSE),
$C115=2011,
VLOOKUP($B115,[26]分省年度数据!$A$1:$T$32,14,FALSE),
$C115=2012,
VLOOKUP($B115,[26]分省年度数据!$A$1:$T$32,13,FALSE),
$C115=2013,
VLOOKUP($B115,[26]分省年度数据!$A$1:$T$32,12,FALSE),
$C115=2014,
VLOOKUP($B115,[26]分省年度数据!$A$1:$T$32,11,FALSE),
$C115=2015,
VLOOKUP($B115,[26]分省年度数据!$A$1:$T$32,10,FALSE),
$C115=2016,
VLOOKUP($B115,[26]分省年度数据!$A$1:$T$32,9,FALSE),
$C115=2017,
VLOOKUP($B115,[26]分省年度数据!$A$1:$T$32,8,FALSE),
$C115=2018,
VLOOKUP($B115,[26]分省年度数据!$A$1:$T$32,7,FALSE)
)</f>
        <v>12.98</v>
      </c>
    </row>
    <row r="116" spans="1:43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s="11">
        <f>IFERROR(VLOOKUP(B116,户籍难度!A:B,2,FALSE),1)</f>
        <v>1</v>
      </c>
      <c r="G116" cm="1">
        <f t="array" ref="G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H116" cm="1">
        <f t="array" ref="H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I116" cm="1">
        <f t="array" ref="I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J116">
        <f>VLOOKUP($D116,[4]Sheet1!$C$1:$J$65536,2,FALSE)</f>
        <v>195.51657104492188</v>
      </c>
      <c r="K116">
        <f>VLOOKUP($D116,[4]Sheet1!$C$1:$J$65536,3,FALSE)</f>
        <v>158.10438537597656</v>
      </c>
      <c r="L116">
        <f>VLOOKUP($D116,[4]Sheet1!$C$1:$J$65536,4,FALSE)</f>
        <v>10148.1943359375</v>
      </c>
      <c r="M116">
        <f>VLOOKUP($D116,[4]Sheet1!$C$1:$J$65536,5,FALSE)</f>
        <v>171.92266845703125</v>
      </c>
      <c r="N116">
        <f>VLOOKUP($D116,[4]Sheet1!$C$1:$J$65536,6,FALSE)</f>
        <v>26.902763366699219</v>
      </c>
      <c r="O116">
        <f>VLOOKUP($D116,[4]Sheet1!$C$1:$J$65536,7,FALSE)</f>
        <v>6.9599156379699707</v>
      </c>
      <c r="P116">
        <f>VLOOKUP($D116,[4]Sheet1!$C$1:$J$65536,8,FALSE)</f>
        <v>43.668739318847656</v>
      </c>
      <c r="Q116" cm="1">
        <f t="array" ref="Q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R116">
        <f t="shared" si="3"/>
        <v>0.28592658327698894</v>
      </c>
      <c r="S116" cm="1">
        <f t="array" ref="S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107.36</v>
      </c>
      <c r="T116">
        <f>IFERROR(VLOOKUP(D116,[7]mu_jt_estimates_final!$C:$D,2,FALSE),"")</f>
        <v>-0.42226564999999999</v>
      </c>
      <c r="U116" t="str">
        <f>VLOOKUP(B116,方言分布!A:B,2,FALSE)</f>
        <v>闽语</v>
      </c>
      <c r="V116" cm="1">
        <f t="array" ref="V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27656</v>
      </c>
      <c r="W116" cm="1">
        <f t="array" ref="W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17.48</v>
      </c>
      <c r="X116" cm="1">
        <f t="array" ref="X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57</v>
      </c>
      <c r="Y116" cm="1">
        <f t="array" ref="Y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8.7100000000000009</v>
      </c>
      <c r="Z116" cm="1">
        <f t="array" ref="Z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377.58</v>
      </c>
      <c r="AA116" cm="1">
        <f t="array" ref="AA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12.59</v>
      </c>
      <c r="AB116" cm="1">
        <f t="array" ref="AB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11.69</v>
      </c>
      <c r="AC116" cm="1">
        <f t="array" ref="AC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18</v>
      </c>
      <c r="AE116" cm="1">
        <f t="array" ref="AE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10473975</v>
      </c>
      <c r="AF116" cm="1">
        <f t="array" ref="AF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789.11</v>
      </c>
      <c r="AG116" cm="1">
        <f t="array" ref="AG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567</v>
      </c>
      <c r="AH116" cm="1">
        <f t="array" ref="AH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13703</v>
      </c>
      <c r="AK116" cm="1">
        <f t="array" ref="AK116">_xlfn.IFS(
$C116=2010,
VLOOKUP($B116,[20]分省年度数据!$A$1:$T$32,15,FALSE),
$C116=2011,
VLOOKUP($B116,[20]分省年度数据!$A$1:$T$32,14,FALSE),
$C116=2012,
VLOOKUP($B116,[20]分省年度数据!$A$1:$T$32,13,FALSE),
$C116=2013,
VLOOKUP($B116,[20]分省年度数据!$A$1:$T$32,12,FALSE),
$C116=2014,
VLOOKUP($B116,[20]分省年度数据!$A$1:$T$32,11,FALSE),
$C116=2015,
VLOOKUP($B116,[20]分省年度数据!$A$1:$T$32,10,FALSE),
$C116=2016,
VLOOKUP($B116,[20]分省年度数据!$A$1:$T$32,9,FALSE),
$C116=2017,
VLOOKUP($B116,[20]分省年度数据!$A$1:$T$32,8,FALSE),
$C116=2018,
VLOOKUP($B116,[20]分省年度数据!$A$1:$T$32,7,FALSE)
)</f>
        <v>8867</v>
      </c>
      <c r="AL116" cm="1">
        <f t="array" ref="AL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23554</v>
      </c>
      <c r="AM116" cm="1">
        <f t="array" ref="AM116">_xlfn.IFS(
$C116=2010,
VLOOKUP($B116,[27]分省年度数据!$A$1:$T$32,15,FALSE),
$C116=2011,
VLOOKUP($B116,[27]分省年度数据!$A$1:$T$32,14,FALSE),
$C116=2012,
VLOOKUP($B116,[27]分省年度数据!$A$1:$T$32,13,FALSE),
$C116=2013,
VLOOKUP($B116,[27]分省年度数据!$A$1:$T$32,12,FALSE),
$C116=2014,
VLOOKUP($B116,[27]分省年度数据!$A$1:$T$32,11,FALSE),
$C116=2015,
VLOOKUP($B116,[27]分省年度数据!$A$1:$T$32,10,FALSE),
$C116=2016,
VLOOKUP($B116,[27]分省年度数据!$A$1:$T$32,9,FALSE),
$C116=2017,
VLOOKUP($B116,[27]分省年度数据!$A$1:$T$32,8,FALSE),
$C116=2018,
VLOOKUP($B116,[27]分省年度数据!$A$1:$T$32,7,FALSE)
)</f>
        <v>99.52</v>
      </c>
      <c r="AN116" cm="1">
        <f t="array" ref="AN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97.21</v>
      </c>
      <c r="AO116" cm="1">
        <f t="array" ref="AO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15.26</v>
      </c>
      <c r="AP116" cm="1">
        <f t="array" ref="AP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2.15</v>
      </c>
      <c r="AQ116" cm="1">
        <f t="array" ref="AQ116">_xlfn.IFS(
$C116=2010,
VLOOKUP($B116,[26]分省年度数据!$A$1:$T$32,15,FALSE),
$C116=2011,
VLOOKUP($B116,[26]分省年度数据!$A$1:$T$32,14,FALSE),
$C116=2012,
VLOOKUP($B116,[26]分省年度数据!$A$1:$T$32,13,FALSE),
$C116=2013,
VLOOKUP($B116,[26]分省年度数据!$A$1:$T$32,12,FALSE),
$C116=2014,
VLOOKUP($B116,[26]分省年度数据!$A$1:$T$32,11,FALSE),
$C116=2015,
VLOOKUP($B116,[26]分省年度数据!$A$1:$T$32,10,FALSE),
$C116=2016,
VLOOKUP($B116,[26]分省年度数据!$A$1:$T$32,9,FALSE),
$C116=2017,
VLOOKUP($B116,[26]分省年度数据!$A$1:$T$32,8,FALSE),
$C116=2018,
VLOOKUP($B116,[26]分省年度数据!$A$1:$T$32,7,FALSE)
)</f>
        <v>13.08</v>
      </c>
    </row>
    <row r="117" spans="1:43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s="11">
        <f>IFERROR(VLOOKUP(B117,户籍难度!A:B,2,FALSE),1)</f>
        <v>1</v>
      </c>
      <c r="G117" cm="1">
        <f t="array" ref="G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H117" cm="1">
        <f t="array" ref="H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I117" cm="1">
        <f t="array" ref="I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J117">
        <f>VLOOKUP($D117,[4]Sheet1!$C$1:$J$65536,2,FALSE)</f>
        <v>196.872314453125</v>
      </c>
      <c r="K117">
        <f>VLOOKUP($D117,[4]Sheet1!$C$1:$J$65536,3,FALSE)</f>
        <v>149.45587158203125</v>
      </c>
      <c r="L117">
        <f>VLOOKUP($D117,[4]Sheet1!$C$1:$J$65536,4,FALSE)</f>
        <v>10153.8642578125</v>
      </c>
      <c r="M117">
        <f>VLOOKUP($D117,[4]Sheet1!$C$1:$J$65536,5,FALSE)</f>
        <v>171.3858642578125</v>
      </c>
      <c r="N117">
        <f>VLOOKUP($D117,[4]Sheet1!$C$1:$J$65536,6,FALSE)</f>
        <v>26.838363647460938</v>
      </c>
      <c r="O117">
        <f>VLOOKUP($D117,[4]Sheet1!$C$1:$J$65536,7,FALSE)</f>
        <v>6.4335441589355469</v>
      </c>
      <c r="P117">
        <f>VLOOKUP($D117,[4]Sheet1!$C$1:$J$65536,8,FALSE)</f>
        <v>36.104244232177734</v>
      </c>
      <c r="Q117" cm="1">
        <f t="array" ref="Q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R117">
        <f t="shared" si="3"/>
        <v>0.38932826525178776</v>
      </c>
      <c r="S117" cm="1">
        <f t="array" ref="S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109.82</v>
      </c>
      <c r="T117">
        <f>IFERROR(VLOOKUP(D117,[7]mu_jt_estimates_final!$C:$D,2,FALSE),"")</f>
        <v>-0.22643722999999999</v>
      </c>
      <c r="U117" t="str">
        <f>VLOOKUP(B117,方言分布!A:B,2,FALSE)</f>
        <v>闽语</v>
      </c>
      <c r="V117" cm="1">
        <f t="array" ref="V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27217</v>
      </c>
      <c r="W117" cm="1">
        <f t="array" ref="W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18.239999999999998</v>
      </c>
      <c r="X117" cm="1">
        <f t="array" ref="X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59</v>
      </c>
      <c r="Y117" cm="1">
        <f t="array" ref="Y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8.6300000000000008</v>
      </c>
      <c r="Z117" cm="1">
        <f t="array" ref="Z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420.44</v>
      </c>
      <c r="AA117" cm="1">
        <f t="array" ref="AA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12.56</v>
      </c>
      <c r="AB117" cm="1">
        <f t="array" ref="AB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12.17</v>
      </c>
      <c r="AC117" cm="1">
        <f t="array" ref="AC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18.190000000000001</v>
      </c>
      <c r="AE117" cm="1">
        <f t="array" ref="AE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11390975</v>
      </c>
      <c r="AF117" cm="1">
        <f t="array" ref="AF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842.21</v>
      </c>
      <c r="AG117" cm="1">
        <f t="array" ref="AG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703</v>
      </c>
      <c r="AH117" cm="1">
        <f t="array" ref="AH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15393.9</v>
      </c>
      <c r="AK117" cm="1">
        <f t="array" ref="AK117">_xlfn.IFS(
$C117=2010,
VLOOKUP($B117,[20]分省年度数据!$A$1:$T$32,15,FALSE),
$C117=2011,
VLOOKUP($B117,[20]分省年度数据!$A$1:$T$32,14,FALSE),
$C117=2012,
VLOOKUP($B117,[20]分省年度数据!$A$1:$T$32,13,FALSE),
$C117=2013,
VLOOKUP($B117,[20]分省年度数据!$A$1:$T$32,12,FALSE),
$C117=2014,
VLOOKUP($B117,[20]分省年度数据!$A$1:$T$32,11,FALSE),
$C117=2015,
VLOOKUP($B117,[20]分省年度数据!$A$1:$T$32,10,FALSE),
$C117=2016,
VLOOKUP($B117,[20]分省年度数据!$A$1:$T$32,9,FALSE),
$C117=2017,
VLOOKUP($B117,[20]分省年度数据!$A$1:$T$32,8,FALSE),
$C117=2018,
VLOOKUP($B117,[20]分省年度数据!$A$1:$T$32,7,FALSE)
)</f>
        <v>8693</v>
      </c>
      <c r="AL117" cm="1">
        <f t="array" ref="AL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24596</v>
      </c>
      <c r="AM117" cm="1">
        <f t="array" ref="AM117">_xlfn.IFS(
$C117=2010,
VLOOKUP($B117,[27]分省年度数据!$A$1:$T$32,15,FALSE),
$C117=2011,
VLOOKUP($B117,[27]分省年度数据!$A$1:$T$32,14,FALSE),
$C117=2012,
VLOOKUP($B117,[27]分省年度数据!$A$1:$T$32,13,FALSE),
$C117=2013,
VLOOKUP($B117,[27]分省年度数据!$A$1:$T$32,12,FALSE),
$C117=2014,
VLOOKUP($B117,[27]分省年度数据!$A$1:$T$32,11,FALSE),
$C117=2015,
VLOOKUP($B117,[27]分省年度数据!$A$1:$T$32,10,FALSE),
$C117=2016,
VLOOKUP($B117,[27]分省年度数据!$A$1:$T$32,9,FALSE),
$C117=2017,
VLOOKUP($B117,[27]分省年度数据!$A$1:$T$32,8,FALSE),
$C117=2018,
VLOOKUP($B117,[27]分省年度数据!$A$1:$T$32,7,FALSE)
)</f>
        <v>99.56</v>
      </c>
      <c r="AN117" cm="1">
        <f t="array" ref="AN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97.45</v>
      </c>
      <c r="AO117" cm="1">
        <f t="array" ref="AO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15.85</v>
      </c>
      <c r="AP117" cm="1">
        <f t="array" ref="AP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3.07</v>
      </c>
      <c r="AQ117" cm="1">
        <f t="array" ref="AQ117">_xlfn.IFS(
$C117=2010,
VLOOKUP($B117,[26]分省年度数据!$A$1:$T$32,15,FALSE),
$C117=2011,
VLOOKUP($B117,[26]分省年度数据!$A$1:$T$32,14,FALSE),
$C117=2012,
VLOOKUP($B117,[26]分省年度数据!$A$1:$T$32,13,FALSE),
$C117=2013,
VLOOKUP($B117,[26]分省年度数据!$A$1:$T$32,12,FALSE),
$C117=2014,
VLOOKUP($B117,[26]分省年度数据!$A$1:$T$32,11,FALSE),
$C117=2015,
VLOOKUP($B117,[26]分省年度数据!$A$1:$T$32,10,FALSE),
$C117=2016,
VLOOKUP($B117,[26]分省年度数据!$A$1:$T$32,9,FALSE),
$C117=2017,
VLOOKUP($B117,[26]分省年度数据!$A$1:$T$32,8,FALSE),
$C117=2018,
VLOOKUP($B117,[26]分省年度数据!$A$1:$T$32,7,FALSE)
)</f>
        <v>14.13</v>
      </c>
    </row>
    <row r="118" spans="1:43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s="11">
        <f>IFERROR(VLOOKUP(B118,户籍难度!A:B,2,FALSE),1)</f>
        <v>1</v>
      </c>
      <c r="G118" cm="1">
        <f t="array" ref="G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H118" cm="1">
        <f t="array" ref="H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I118" cm="1">
        <f t="array" ref="I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J118">
        <f>VLOOKUP($D118,[4]Sheet1!$C$1:$J$65536,2,FALSE)</f>
        <v>196.52912902832031</v>
      </c>
      <c r="K118">
        <f>VLOOKUP($D118,[4]Sheet1!$C$1:$J$65536,3,FALSE)</f>
        <v>150.98786926269531</v>
      </c>
      <c r="L118">
        <f>VLOOKUP($D118,[4]Sheet1!$C$1:$J$65536,4,FALSE)</f>
        <v>10145.109375</v>
      </c>
      <c r="M118">
        <f>VLOOKUP($D118,[4]Sheet1!$C$1:$J$65536,5,FALSE)</f>
        <v>178.76759338378906</v>
      </c>
      <c r="N118">
        <f>VLOOKUP($D118,[4]Sheet1!$C$1:$J$65536,6,FALSE)</f>
        <v>25.981512069702148</v>
      </c>
      <c r="O118">
        <f>VLOOKUP($D118,[4]Sheet1!$C$1:$J$65536,7,FALSE)</f>
        <v>6.6871805191040039</v>
      </c>
      <c r="P118">
        <f>VLOOKUP($D118,[4]Sheet1!$C$1:$J$65536,8,FALSE)</f>
        <v>37.151679992675781</v>
      </c>
      <c r="Q118" cm="1">
        <f t="array" ref="Q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R118">
        <f t="shared" si="3"/>
        <v>0.47803559942850449</v>
      </c>
      <c r="S118" cm="1">
        <f t="array" ref="S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115.54</v>
      </c>
      <c r="T118">
        <f>IFERROR(VLOOKUP(D118,[7]mu_jt_estimates_final!$C:$D,2,FALSE),"")</f>
        <v>-0.1004005</v>
      </c>
      <c r="U118" t="str">
        <f>VLOOKUP(B118,方言分布!A:B,2,FALSE)</f>
        <v>闽语</v>
      </c>
      <c r="V118" cm="1">
        <f t="array" ref="V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27590</v>
      </c>
      <c r="W118" cm="1">
        <f t="array" ref="W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19.25</v>
      </c>
      <c r="X118" cm="1">
        <f t="array" ref="X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63</v>
      </c>
      <c r="Y118" cm="1">
        <f t="array" ref="Y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8.6</v>
      </c>
      <c r="Z118" cm="1">
        <f t="array" ref="Z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441.7</v>
      </c>
      <c r="AA118" cm="1">
        <f t="array" ref="AA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12.39</v>
      </c>
      <c r="AB118" cm="1">
        <f t="array" ref="AB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12.64</v>
      </c>
      <c r="AC118" cm="1">
        <f t="array" ref="AC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18.68</v>
      </c>
      <c r="AE118" cm="1">
        <f t="array" ref="AE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12547951</v>
      </c>
      <c r="AF118" cm="1">
        <f t="array" ref="AF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925.06</v>
      </c>
      <c r="AG118" cm="1">
        <f t="array" ref="AG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732</v>
      </c>
      <c r="AH118" cm="1">
        <f t="array" ref="AH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17178.400000000001</v>
      </c>
      <c r="AK118" cm="1">
        <f t="array" ref="AK118">_xlfn.IFS(
$C118=2010,
VLOOKUP($B118,[20]分省年度数据!$A$1:$T$32,15,FALSE),
$C118=2011,
VLOOKUP($B118,[20]分省年度数据!$A$1:$T$32,14,FALSE),
$C118=2012,
VLOOKUP($B118,[20]分省年度数据!$A$1:$T$32,13,FALSE),
$C118=2013,
VLOOKUP($B118,[20]分省年度数据!$A$1:$T$32,12,FALSE),
$C118=2014,
VLOOKUP($B118,[20]分省年度数据!$A$1:$T$32,11,FALSE),
$C118=2015,
VLOOKUP($B118,[20]分省年度数据!$A$1:$T$32,10,FALSE),
$C118=2016,
VLOOKUP($B118,[20]分省年度数据!$A$1:$T$32,9,FALSE),
$C118=2017,
VLOOKUP($B118,[20]分省年度数据!$A$1:$T$32,8,FALSE),
$C118=2018,
VLOOKUP($B118,[20]分省年度数据!$A$1:$T$32,7,FALSE)
)</f>
        <v>9668</v>
      </c>
      <c r="AL118" cm="1">
        <f t="array" ref="AL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25985</v>
      </c>
      <c r="AM118" cm="1">
        <f t="array" ref="AM118">_xlfn.IFS(
$C118=2010,
VLOOKUP($B118,[27]分省年度数据!$A$1:$T$32,15,FALSE),
$C118=2011,
VLOOKUP($B118,[27]分省年度数据!$A$1:$T$32,14,FALSE),
$C118=2012,
VLOOKUP($B118,[27]分省年度数据!$A$1:$T$32,13,FALSE),
$C118=2013,
VLOOKUP($B118,[27]分省年度数据!$A$1:$T$32,12,FALSE),
$C118=2014,
VLOOKUP($B118,[27]分省年度数据!$A$1:$T$32,11,FALSE),
$C118=2015,
VLOOKUP($B118,[27]分省年度数据!$A$1:$T$32,10,FALSE),
$C118=2016,
VLOOKUP($B118,[27]分省年度数据!$A$1:$T$32,9,FALSE),
$C118=2017,
VLOOKUP($B118,[27]分省年度数据!$A$1:$T$32,8,FALSE),
$C118=2018,
VLOOKUP($B118,[27]分省年度数据!$A$1:$T$32,7,FALSE)
)</f>
        <v>99.69</v>
      </c>
      <c r="AN118" cm="1">
        <f t="array" ref="AN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98.29</v>
      </c>
      <c r="AO118" cm="1">
        <f t="array" ref="AO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15.28</v>
      </c>
      <c r="AP118" cm="1">
        <f t="array" ref="AP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3.68</v>
      </c>
      <c r="AQ118" cm="1">
        <f t="array" ref="AQ118">_xlfn.IFS(
$C118=2010,
VLOOKUP($B118,[26]分省年度数据!$A$1:$T$32,15,FALSE),
$C118=2011,
VLOOKUP($B118,[26]分省年度数据!$A$1:$T$32,14,FALSE),
$C118=2012,
VLOOKUP($B118,[26]分省年度数据!$A$1:$T$32,13,FALSE),
$C118=2013,
VLOOKUP($B118,[26]分省年度数据!$A$1:$T$32,12,FALSE),
$C118=2014,
VLOOKUP($B118,[26]分省年度数据!$A$1:$T$32,11,FALSE),
$C118=2015,
VLOOKUP($B118,[26]分省年度数据!$A$1:$T$32,10,FALSE),
$C118=2016,
VLOOKUP($B118,[26]分省年度数据!$A$1:$T$32,9,FALSE),
$C118=2017,
VLOOKUP($B118,[26]分省年度数据!$A$1:$T$32,8,FALSE),
$C118=2018,
VLOOKUP($B118,[26]分省年度数据!$A$1:$T$32,7,FALSE)
)</f>
        <v>14.62</v>
      </c>
    </row>
    <row r="119" spans="1:43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s="11">
        <f>IFERROR(VLOOKUP(B119,户籍难度!A:B,2,FALSE),1)</f>
        <v>1</v>
      </c>
      <c r="G119" cm="1">
        <f t="array" ref="G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H119" cm="1">
        <f t="array" ref="H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I119" cm="1">
        <f t="array" ref="I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J119">
        <f>VLOOKUP($D119,[4]Sheet1!$C$1:$J$65536,2,FALSE)</f>
        <v>181.25517272949219</v>
      </c>
      <c r="K119">
        <f>VLOOKUP($D119,[4]Sheet1!$C$1:$J$65536,3,FALSE)</f>
        <v>132.10517883300781</v>
      </c>
      <c r="L119">
        <f>VLOOKUP($D119,[4]Sheet1!$C$1:$J$65536,4,FALSE)</f>
        <v>10151.55078125</v>
      </c>
      <c r="M119">
        <f>VLOOKUP($D119,[4]Sheet1!$C$1:$J$65536,5,FALSE)</f>
        <v>164.22018432617188</v>
      </c>
      <c r="N119">
        <f>VLOOKUP($D119,[4]Sheet1!$C$1:$J$65536,6,FALSE)</f>
        <v>18.801425933837891</v>
      </c>
      <c r="O119">
        <f>VLOOKUP($D119,[4]Sheet1!$C$1:$J$65536,7,FALSE)</f>
        <v>5.5604639053344727</v>
      </c>
      <c r="P119">
        <f>VLOOKUP($D119,[4]Sheet1!$C$1:$J$65536,8,FALSE)</f>
        <v>39.232494354248047</v>
      </c>
      <c r="Q119" cm="1">
        <f t="array" ref="Q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R119">
        <f t="shared" si="3"/>
        <v>0.3748599927037824</v>
      </c>
      <c r="S119" cm="1">
        <f t="array" ref="S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40.869999999999997</v>
      </c>
      <c r="T119">
        <f>IFERROR(VLOOKUP(D119,[7]mu_jt_estimates_final!$C:$D,2,FALSE),"")</f>
        <v>-0.72913706</v>
      </c>
      <c r="U119" t="str">
        <f>VLOOKUP(B119,方言分布!A:B,2,FALSE)</f>
        <v>赣语</v>
      </c>
      <c r="V119" cm="1">
        <f t="array" ref="V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34068</v>
      </c>
      <c r="W119" cm="1">
        <f t="array" ref="W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12.46</v>
      </c>
      <c r="X119" cm="1">
        <f t="array" ref="X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34</v>
      </c>
      <c r="Y119" cm="1">
        <f t="array" ref="Y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9.24</v>
      </c>
      <c r="Z119" cm="1">
        <f t="array" ref="Z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150.02000000000001</v>
      </c>
      <c r="AA119" cm="1">
        <f t="array" ref="AA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15.78</v>
      </c>
      <c r="AB119" cm="1">
        <f t="array" ref="AB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16.61</v>
      </c>
      <c r="AC119" cm="1">
        <f t="array" ref="AC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21</v>
      </c>
      <c r="AE119" cm="1">
        <f t="array" ref="AE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4494597</v>
      </c>
      <c r="AF119" cm="1">
        <f t="array" ref="AF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297.5</v>
      </c>
      <c r="AG119" cm="1">
        <f t="array" ref="AG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69</v>
      </c>
      <c r="AH119" cm="1">
        <f t="array" ref="AH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2971</v>
      </c>
      <c r="AK119" cm="1">
        <f t="array" ref="AK119">_xlfn.IFS(
$C119=2010,
VLOOKUP($B119,[20]分省年度数据!$A$1:$T$32,15,FALSE),
$C119=2011,
VLOOKUP($B119,[20]分省年度数据!$A$1:$T$32,14,FALSE),
$C119=2012,
VLOOKUP($B119,[20]分省年度数据!$A$1:$T$32,13,FALSE),
$C119=2013,
VLOOKUP($B119,[20]分省年度数据!$A$1:$T$32,12,FALSE),
$C119=2014,
VLOOKUP($B119,[20]分省年度数据!$A$1:$T$32,11,FALSE),
$C119=2015,
VLOOKUP($B119,[20]分省年度数据!$A$1:$T$32,10,FALSE),
$C119=2016,
VLOOKUP($B119,[20]分省年度数据!$A$1:$T$32,9,FALSE),
$C119=2017,
VLOOKUP($B119,[20]分省年度数据!$A$1:$T$32,8,FALSE),
$C119=2018,
VLOOKUP($B119,[20]分省年度数据!$A$1:$T$32,7,FALSE)
)</f>
        <v>4126</v>
      </c>
      <c r="AL119" cm="1">
        <f t="array" ref="AL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9934</v>
      </c>
      <c r="AM119" cm="1">
        <f t="array" ref="AM119">_xlfn.IFS(
$C119=2010,
VLOOKUP($B119,[27]分省年度数据!$A$1:$T$32,15,FALSE),
$C119=2011,
VLOOKUP($B119,[27]分省年度数据!$A$1:$T$32,14,FALSE),
$C119=2012,
VLOOKUP($B119,[27]分省年度数据!$A$1:$T$32,13,FALSE),
$C119=2013,
VLOOKUP($B119,[27]分省年度数据!$A$1:$T$32,12,FALSE),
$C119=2014,
VLOOKUP($B119,[27]分省年度数据!$A$1:$T$32,11,FALSE),
$C119=2015,
VLOOKUP($B119,[27]分省年度数据!$A$1:$T$32,10,FALSE),
$C119=2016,
VLOOKUP($B119,[27]分省年度数据!$A$1:$T$32,9,FALSE),
$C119=2017,
VLOOKUP($B119,[27]分省年度数据!$A$1:$T$32,8,FALSE),
$C119=2018,
VLOOKUP($B119,[27]分省年度数据!$A$1:$T$32,7,FALSE)
)</f>
        <v>97.43</v>
      </c>
      <c r="AN119" cm="1">
        <f t="array" ref="AN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92.36</v>
      </c>
      <c r="AO119" cm="1">
        <f t="array" ref="AO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7.61</v>
      </c>
      <c r="AP119" cm="1">
        <f t="array" ref="AP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2.17</v>
      </c>
      <c r="AQ119" cm="1">
        <f t="array" ref="AQ119">_xlfn.IFS(
$C119=2010,
VLOOKUP($B119,[26]分省年度数据!$A$1:$T$32,15,FALSE),
$C119=2011,
VLOOKUP($B119,[26]分省年度数据!$A$1:$T$32,14,FALSE),
$C119=2012,
VLOOKUP($B119,[26]分省年度数据!$A$1:$T$32,13,FALSE),
$C119=2013,
VLOOKUP($B119,[26]分省年度数据!$A$1:$T$32,12,FALSE),
$C119=2014,
VLOOKUP($B119,[26]分省年度数据!$A$1:$T$32,11,FALSE),
$C119=2015,
VLOOKUP($B119,[26]分省年度数据!$A$1:$T$32,10,FALSE),
$C119=2016,
VLOOKUP($B119,[26]分省年度数据!$A$1:$T$32,9,FALSE),
$C119=2017,
VLOOKUP($B119,[26]分省年度数据!$A$1:$T$32,8,FALSE),
$C119=2018,
VLOOKUP($B119,[26]分省年度数据!$A$1:$T$32,7,FALSE)
)</f>
        <v>13.04</v>
      </c>
    </row>
    <row r="120" spans="1:43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s="11">
        <f>IFERROR(VLOOKUP(B120,户籍难度!A:B,2,FALSE),1)</f>
        <v>1</v>
      </c>
      <c r="G120" cm="1">
        <f t="array" ref="G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H120" cm="1">
        <f t="array" ref="H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I120" cm="1">
        <f t="array" ref="I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J120">
        <f>VLOOKUP($D120,[4]Sheet1!$C$1:$J$65536,2,FALSE)</f>
        <v>178.54655456542969</v>
      </c>
      <c r="K120">
        <f>VLOOKUP($D120,[4]Sheet1!$C$1:$J$65536,3,FALSE)</f>
        <v>122.54850769042969</v>
      </c>
      <c r="L120">
        <f>VLOOKUP($D120,[4]Sheet1!$C$1:$J$65536,4,FALSE)</f>
        <v>10158.568359375</v>
      </c>
      <c r="M120">
        <f>VLOOKUP($D120,[4]Sheet1!$C$1:$J$65536,5,FALSE)</f>
        <v>156.15858459472656</v>
      </c>
      <c r="N120">
        <f>VLOOKUP($D120,[4]Sheet1!$C$1:$J$65536,6,FALSE)</f>
        <v>18.165475845336914</v>
      </c>
      <c r="O120">
        <f>VLOOKUP($D120,[4]Sheet1!$C$1:$J$65536,7,FALSE)</f>
        <v>5.361116886138916</v>
      </c>
      <c r="P120">
        <f>VLOOKUP($D120,[4]Sheet1!$C$1:$J$65536,8,FALSE)</f>
        <v>28.179471969604492</v>
      </c>
      <c r="Q120" cm="1">
        <f t="array" ref="Q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R120">
        <f t="shared" si="3"/>
        <v>0.34678279849888949</v>
      </c>
      <c r="S120" cm="1">
        <f t="array" ref="S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52.04</v>
      </c>
      <c r="T120">
        <f>IFERROR(VLOOKUP(D120,[7]mu_jt_estimates_final!$C:$D,2,FALSE),"")</f>
        <v>-0.65303749</v>
      </c>
      <c r="U120" t="str">
        <f>VLOOKUP(B120,方言分布!A:B,2,FALSE)</f>
        <v>赣语</v>
      </c>
      <c r="V120" cm="1">
        <f t="array" ref="V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39154</v>
      </c>
      <c r="W120" cm="1">
        <f t="array" ref="W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13.56</v>
      </c>
      <c r="X120" cm="1">
        <f t="array" ref="X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35</v>
      </c>
      <c r="Y120" cm="1">
        <f t="array" ref="Y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9.17</v>
      </c>
      <c r="Z120" cm="1">
        <f t="array" ref="Z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196.32</v>
      </c>
      <c r="AA120" cm="1">
        <f t="array" ref="AA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16.47</v>
      </c>
      <c r="AB120" cm="1">
        <f t="array" ref="AB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16.36</v>
      </c>
      <c r="AC120" cm="1">
        <f t="array" ref="AC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21.25</v>
      </c>
      <c r="AE120" cm="1">
        <f t="array" ref="AE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6307866</v>
      </c>
      <c r="AF120" cm="1">
        <f t="array" ref="AF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474.43</v>
      </c>
      <c r="AG120" cm="1">
        <f t="array" ref="AG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78</v>
      </c>
      <c r="AH120" cm="1">
        <f t="array" ref="AH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3560.5</v>
      </c>
      <c r="AK120" cm="1">
        <f t="array" ref="AK120">_xlfn.IFS(
$C120=2010,
VLOOKUP($B120,[20]分省年度数据!$A$1:$T$32,15,FALSE),
$C120=2011,
VLOOKUP($B120,[20]分省年度数据!$A$1:$T$32,14,FALSE),
$C120=2012,
VLOOKUP($B120,[20]分省年度数据!$A$1:$T$32,13,FALSE),
$C120=2013,
VLOOKUP($B120,[20]分省年度数据!$A$1:$T$32,12,FALSE),
$C120=2014,
VLOOKUP($B120,[20]分省年度数据!$A$1:$T$32,11,FALSE),
$C120=2015,
VLOOKUP($B120,[20]分省年度数据!$A$1:$T$32,10,FALSE),
$C120=2016,
VLOOKUP($B120,[20]分省年度数据!$A$1:$T$32,9,FALSE),
$C120=2017,
VLOOKUP($B120,[20]分省年度数据!$A$1:$T$32,8,FALSE),
$C120=2018,
VLOOKUP($B120,[20]分省年度数据!$A$1:$T$32,7,FALSE)
)</f>
        <v>3354</v>
      </c>
      <c r="AL120" cm="1">
        <f t="array" ref="AL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10968</v>
      </c>
      <c r="AM120" cm="1">
        <f t="array" ref="AM120">_xlfn.IFS(
$C120=2010,
VLOOKUP($B120,[27]分省年度数据!$A$1:$T$32,15,FALSE),
$C120=2011,
VLOOKUP($B120,[27]分省年度数据!$A$1:$T$32,14,FALSE),
$C120=2012,
VLOOKUP($B120,[27]分省年度数据!$A$1:$T$32,13,FALSE),
$C120=2013,
VLOOKUP($B120,[27]分省年度数据!$A$1:$T$32,12,FALSE),
$C120=2014,
VLOOKUP($B120,[27]分省年度数据!$A$1:$T$32,11,FALSE),
$C120=2015,
VLOOKUP($B120,[27]分省年度数据!$A$1:$T$32,10,FALSE),
$C120=2016,
VLOOKUP($B120,[27]分省年度数据!$A$1:$T$32,9,FALSE),
$C120=2017,
VLOOKUP($B120,[27]分省年度数据!$A$1:$T$32,8,FALSE),
$C120=2018,
VLOOKUP($B120,[27]分省年度数据!$A$1:$T$32,7,FALSE)
)</f>
        <v>97.94</v>
      </c>
      <c r="AN120" cm="1">
        <f t="array" ref="AN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94.31</v>
      </c>
      <c r="AO120" cm="1">
        <f t="array" ref="AO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9.7799999999999994</v>
      </c>
      <c r="AP120" cm="1">
        <f t="array" ref="AP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2.35</v>
      </c>
      <c r="AQ120" cm="1">
        <f t="array" ref="AQ120">_xlfn.IFS(
$C120=2010,
VLOOKUP($B120,[26]分省年度数据!$A$1:$T$32,15,FALSE),
$C120=2011,
VLOOKUP($B120,[26]分省年度数据!$A$1:$T$32,14,FALSE),
$C120=2012,
VLOOKUP($B120,[26]分省年度数据!$A$1:$T$32,13,FALSE),
$C120=2013,
VLOOKUP($B120,[26]分省年度数据!$A$1:$T$32,12,FALSE),
$C120=2014,
VLOOKUP($B120,[26]分省年度数据!$A$1:$T$32,11,FALSE),
$C120=2015,
VLOOKUP($B120,[26]分省年度数据!$A$1:$T$32,10,FALSE),
$C120=2016,
VLOOKUP($B120,[26]分省年度数据!$A$1:$T$32,9,FALSE),
$C120=2017,
VLOOKUP($B120,[26]分省年度数据!$A$1:$T$32,8,FALSE),
$C120=2018,
VLOOKUP($B120,[26]分省年度数据!$A$1:$T$32,7,FALSE)
)</f>
        <v>13.49</v>
      </c>
    </row>
    <row r="121" spans="1:43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s="11">
        <f>IFERROR(VLOOKUP(B121,户籍难度!A:B,2,FALSE),1)</f>
        <v>1</v>
      </c>
      <c r="G121" cm="1">
        <f t="array" ref="G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H121" cm="1">
        <f t="array" ref="H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I121" cm="1">
        <f t="array" ref="I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J121">
        <f>VLOOKUP($D121,[4]Sheet1!$C$1:$J$65536,2,FALSE)</f>
        <v>177.00880432128906</v>
      </c>
      <c r="K121">
        <f>VLOOKUP($D121,[4]Sheet1!$C$1:$J$65536,3,FALSE)</f>
        <v>135.26718139648438</v>
      </c>
      <c r="L121">
        <f>VLOOKUP($D121,[4]Sheet1!$C$1:$J$65536,4,FALSE)</f>
        <v>10145.2255859375</v>
      </c>
      <c r="M121">
        <f>VLOOKUP($D121,[4]Sheet1!$C$1:$J$65536,5,FALSE)</f>
        <v>154.17982482910156</v>
      </c>
      <c r="N121">
        <f>VLOOKUP($D121,[4]Sheet1!$C$1:$J$65536,6,FALSE)</f>
        <v>17.542827606201172</v>
      </c>
      <c r="O121">
        <f>VLOOKUP($D121,[4]Sheet1!$C$1:$J$65536,7,FALSE)</f>
        <v>5.8309340476989746</v>
      </c>
      <c r="P121">
        <f>VLOOKUP($D121,[4]Sheet1!$C$1:$J$65536,8,FALSE)</f>
        <v>35.072547912597656</v>
      </c>
      <c r="Q121" cm="1">
        <f t="array" ref="Q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R121">
        <f t="shared" si="3"/>
        <v>0.33959520762277445</v>
      </c>
      <c r="S121" cm="1">
        <f t="array" ref="S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57.3</v>
      </c>
      <c r="T121">
        <f>IFERROR(VLOOKUP(D121,[7]mu_jt_estimates_final!$C:$D,2,FALSE),"")</f>
        <v>-0.82206351</v>
      </c>
      <c r="U121" t="str">
        <f>VLOOKUP(B121,方言分布!A:B,2,FALSE)</f>
        <v>赣语</v>
      </c>
      <c r="V121" cm="1">
        <f t="array" ref="V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39509</v>
      </c>
      <c r="W121" cm="1">
        <f t="array" ref="W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16.37</v>
      </c>
      <c r="X121" cm="1">
        <f t="array" ref="X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40</v>
      </c>
      <c r="Y121" cm="1">
        <f t="array" ref="Y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9.09</v>
      </c>
      <c r="Z121" cm="1">
        <f t="array" ref="Z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219.15</v>
      </c>
      <c r="AA121" cm="1">
        <f t="array" ref="AA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17.350000000000001</v>
      </c>
      <c r="AB121" cm="1">
        <f t="array" ref="AB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>15.85</v>
      </c>
      <c r="AC121" cm="1">
        <f t="array" ref="AC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21.13</v>
      </c>
      <c r="AE121" t="str" cm="1">
        <f t="array" ref="AE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/>
      </c>
      <c r="AF121" cm="1">
        <f t="array" ref="AF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622.05999999999995</v>
      </c>
      <c r="AG121" cm="1">
        <f t="array" ref="AG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79</v>
      </c>
      <c r="AH121" cm="1">
        <f t="array" ref="AH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4123.3</v>
      </c>
      <c r="AK121" cm="1">
        <f t="array" ref="AK121">_xlfn.IFS(
$C121=2010,
VLOOKUP($B121,[20]分省年度数据!$A$1:$T$32,15,FALSE),
$C121=2011,
VLOOKUP($B121,[20]分省年度数据!$A$1:$T$32,14,FALSE),
$C121=2012,
VLOOKUP($B121,[20]分省年度数据!$A$1:$T$32,13,FALSE),
$C121=2013,
VLOOKUP($B121,[20]分省年度数据!$A$1:$T$32,12,FALSE),
$C121=2014,
VLOOKUP($B121,[20]分省年度数据!$A$1:$T$32,11,FALSE),
$C121=2015,
VLOOKUP($B121,[20]分省年度数据!$A$1:$T$32,10,FALSE),
$C121=2016,
VLOOKUP($B121,[20]分省年度数据!$A$1:$T$32,9,FALSE),
$C121=2017,
VLOOKUP($B121,[20]分省年度数据!$A$1:$T$32,8,FALSE),
$C121=2018,
VLOOKUP($B121,[20]分省年度数据!$A$1:$T$32,7,FALSE)
)</f>
        <v>3103</v>
      </c>
      <c r="AL121" cm="1">
        <f t="array" ref="AL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11648</v>
      </c>
      <c r="AM121" cm="1">
        <f t="array" ref="AM121">_xlfn.IFS(
$C121=2010,
VLOOKUP($B121,[27]分省年度数据!$A$1:$T$32,15,FALSE),
$C121=2011,
VLOOKUP($B121,[27]分省年度数据!$A$1:$T$32,14,FALSE),
$C121=2012,
VLOOKUP($B121,[27]分省年度数据!$A$1:$T$32,13,FALSE),
$C121=2013,
VLOOKUP($B121,[27]分省年度数据!$A$1:$T$32,12,FALSE),
$C121=2014,
VLOOKUP($B121,[27]分省年度数据!$A$1:$T$32,11,FALSE),
$C121=2015,
VLOOKUP($B121,[27]分省年度数据!$A$1:$T$32,10,FALSE),
$C121=2016,
VLOOKUP($B121,[27]分省年度数据!$A$1:$T$32,9,FALSE),
$C121=2017,
VLOOKUP($B121,[27]分省年度数据!$A$1:$T$32,8,FALSE),
$C121=2018,
VLOOKUP($B121,[27]分省年度数据!$A$1:$T$32,7,FALSE)
)</f>
        <v>97.67</v>
      </c>
      <c r="AN121" cm="1">
        <f t="array" ref="AN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94.4</v>
      </c>
      <c r="AO121" cm="1">
        <f t="array" ref="AO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10.01</v>
      </c>
      <c r="AP121" cm="1">
        <f t="array" ref="AP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2.25</v>
      </c>
      <c r="AQ121" cm="1">
        <f t="array" ref="AQ121">_xlfn.IFS(
$C121=2010,
VLOOKUP($B121,[26]分省年度数据!$A$1:$T$32,15,FALSE),
$C121=2011,
VLOOKUP($B121,[26]分省年度数据!$A$1:$T$32,14,FALSE),
$C121=2012,
VLOOKUP($B121,[26]分省年度数据!$A$1:$T$32,13,FALSE),
$C121=2013,
VLOOKUP($B121,[26]分省年度数据!$A$1:$T$32,12,FALSE),
$C121=2014,
VLOOKUP($B121,[26]分省年度数据!$A$1:$T$32,11,FALSE),
$C121=2015,
VLOOKUP($B121,[26]分省年度数据!$A$1:$T$32,10,FALSE),
$C121=2016,
VLOOKUP($B121,[26]分省年度数据!$A$1:$T$32,9,FALSE),
$C121=2017,
VLOOKUP($B121,[26]分省年度数据!$A$1:$T$32,8,FALSE),
$C121=2018,
VLOOKUP($B121,[26]分省年度数据!$A$1:$T$32,7,FALSE)
)</f>
        <v>14.1</v>
      </c>
    </row>
    <row r="122" spans="1:43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s="11">
        <f>IFERROR(VLOOKUP(B122,户籍难度!A:B,2,FALSE),1)</f>
        <v>1</v>
      </c>
      <c r="G122" cm="1">
        <f t="array" ref="G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H122" cm="1">
        <f t="array" ref="H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I122" cm="1">
        <f t="array" ref="I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J122">
        <f>VLOOKUP($D122,[4]Sheet1!$C$1:$J$65536,2,FALSE)</f>
        <v>187.69430541992188</v>
      </c>
      <c r="K122">
        <f>VLOOKUP($D122,[4]Sheet1!$C$1:$J$65536,3,FALSE)</f>
        <v>133.24504089355469</v>
      </c>
      <c r="L122">
        <f>VLOOKUP($D122,[4]Sheet1!$C$1:$J$65536,4,FALSE)</f>
        <v>10150.537109375</v>
      </c>
      <c r="M122">
        <f>VLOOKUP($D122,[4]Sheet1!$C$1:$J$65536,5,FALSE)</f>
        <v>161.02993774414062</v>
      </c>
      <c r="N122">
        <f>VLOOKUP($D122,[4]Sheet1!$C$1:$J$65536,6,FALSE)</f>
        <v>19.802776336669922</v>
      </c>
      <c r="O122">
        <f>VLOOKUP($D122,[4]Sheet1!$C$1:$J$65536,7,FALSE)</f>
        <v>5.3728976249694824</v>
      </c>
      <c r="P122">
        <f>VLOOKUP($D122,[4]Sheet1!$C$1:$J$65536,8,FALSE)</f>
        <v>31.019006729125977</v>
      </c>
      <c r="Q122" cm="1">
        <f t="array" ref="Q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R122">
        <f t="shared" si="3"/>
        <v>0.31407748344370862</v>
      </c>
      <c r="S122" cm="1">
        <f t="array" ref="S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62.07</v>
      </c>
      <c r="T122">
        <f>IFERROR(VLOOKUP(D122,[7]mu_jt_estimates_final!$C:$D,2,FALSE),"")</f>
        <v>-0.51774036999999995</v>
      </c>
      <c r="U122" t="str">
        <f>VLOOKUP(B122,方言分布!A:B,2,FALSE)</f>
        <v>赣语</v>
      </c>
      <c r="V122" cm="1">
        <f t="array" ref="V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38902</v>
      </c>
      <c r="W122" cm="1">
        <f t="array" ref="W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17.43</v>
      </c>
      <c r="X122" cm="1">
        <f t="array" ref="X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39</v>
      </c>
      <c r="Y122" cm="1">
        <f t="array" ref="Y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9.18</v>
      </c>
      <c r="Z122" cm="1">
        <f t="array" ref="Z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262.14</v>
      </c>
      <c r="AA122" cm="1">
        <f t="array" ref="AA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17.62</v>
      </c>
      <c r="AB122" cm="1">
        <f t="array" ref="AB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14.44</v>
      </c>
      <c r="AC122" cm="1">
        <f t="array" ref="AC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19.7</v>
      </c>
      <c r="AE122" cm="1">
        <f t="array" ref="AE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8284996</v>
      </c>
      <c r="AF122" cm="1">
        <f t="array" ref="AF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664.53</v>
      </c>
      <c r="AG122" cm="1">
        <f t="array" ref="AG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87</v>
      </c>
      <c r="AH122" cm="1">
        <f t="array" ref="AH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4696.1000000000004</v>
      </c>
      <c r="AK122" cm="1">
        <f t="array" ref="AK122">_xlfn.IFS(
$C122=2010,
VLOOKUP($B122,[20]分省年度数据!$A$1:$T$32,15,FALSE),
$C122=2011,
VLOOKUP($B122,[20]分省年度数据!$A$1:$T$32,14,FALSE),
$C122=2012,
VLOOKUP($B122,[20]分省年度数据!$A$1:$T$32,13,FALSE),
$C122=2013,
VLOOKUP($B122,[20]分省年度数据!$A$1:$T$32,12,FALSE),
$C122=2014,
VLOOKUP($B122,[20]分省年度数据!$A$1:$T$32,11,FALSE),
$C122=2015,
VLOOKUP($B122,[20]分省年度数据!$A$1:$T$32,10,FALSE),
$C122=2016,
VLOOKUP($B122,[20]分省年度数据!$A$1:$T$32,9,FALSE),
$C122=2017,
VLOOKUP($B122,[20]分省年度数据!$A$1:$T$32,8,FALSE),
$C122=2018,
VLOOKUP($B122,[20]分省年度数据!$A$1:$T$32,7,FALSE)
)</f>
        <v>2880</v>
      </c>
      <c r="AL122" cm="1">
        <f t="array" ref="AL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11291</v>
      </c>
      <c r="AM122" cm="1">
        <f t="array" ref="AM122">_xlfn.IFS(
$C122=2010,
VLOOKUP($B122,[27]分省年度数据!$A$1:$T$32,15,FALSE),
$C122=2011,
VLOOKUP($B122,[27]分省年度数据!$A$1:$T$32,14,FALSE),
$C122=2012,
VLOOKUP($B122,[27]分省年度数据!$A$1:$T$32,13,FALSE),
$C122=2013,
VLOOKUP($B122,[27]分省年度数据!$A$1:$T$32,12,FALSE),
$C122=2014,
VLOOKUP($B122,[27]分省年度数据!$A$1:$T$32,11,FALSE),
$C122=2015,
VLOOKUP($B122,[27]分省年度数据!$A$1:$T$32,10,FALSE),
$C122=2016,
VLOOKUP($B122,[27]分省年度数据!$A$1:$T$32,9,FALSE),
$C122=2017,
VLOOKUP($B122,[27]分省年度数据!$A$1:$T$32,8,FALSE),
$C122=2018,
VLOOKUP($B122,[27]分省年度数据!$A$1:$T$32,7,FALSE)
)</f>
        <v>97.73</v>
      </c>
      <c r="AN122" cm="1">
        <f t="array" ref="AN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95.1</v>
      </c>
      <c r="AO122" cm="1">
        <f t="array" ref="AO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9.15</v>
      </c>
      <c r="AP122" cm="1">
        <f t="array" ref="AP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1.98</v>
      </c>
      <c r="AQ122" cm="1">
        <f t="array" ref="AQ122">_xlfn.IFS(
$C122=2010,
VLOOKUP($B122,[26]分省年度数据!$A$1:$T$32,15,FALSE),
$C122=2011,
VLOOKUP($B122,[26]分省年度数据!$A$1:$T$32,14,FALSE),
$C122=2012,
VLOOKUP($B122,[26]分省年度数据!$A$1:$T$32,13,FALSE),
$C122=2013,
VLOOKUP($B122,[26]分省年度数据!$A$1:$T$32,12,FALSE),
$C122=2014,
VLOOKUP($B122,[26]分省年度数据!$A$1:$T$32,11,FALSE),
$C122=2015,
VLOOKUP($B122,[26]分省年度数据!$A$1:$T$32,10,FALSE),
$C122=2016,
VLOOKUP($B122,[26]分省年度数据!$A$1:$T$32,9,FALSE),
$C122=2017,
VLOOKUP($B122,[26]分省年度数据!$A$1:$T$32,8,FALSE),
$C122=2018,
VLOOKUP($B122,[26]分省年度数据!$A$1:$T$32,7,FALSE)
)</f>
        <v>14.12</v>
      </c>
    </row>
    <row r="123" spans="1:43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s="11">
        <f>IFERROR(VLOOKUP(B123,户籍难度!A:B,2,FALSE),1)</f>
        <v>1</v>
      </c>
      <c r="G123" cm="1">
        <f t="array" ref="G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H123" cm="1">
        <f t="array" ref="H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I123" cm="1">
        <f t="array" ref="I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J123">
        <f>VLOOKUP($D123,[4]Sheet1!$C$1:$J$65536,2,FALSE)</f>
        <v>185.59457397460938</v>
      </c>
      <c r="K123">
        <f>VLOOKUP($D123,[4]Sheet1!$C$1:$J$65536,3,FALSE)</f>
        <v>136.59928894042969</v>
      </c>
      <c r="L123">
        <f>VLOOKUP($D123,[4]Sheet1!$C$1:$J$65536,4,FALSE)</f>
        <v>10152.6376953125</v>
      </c>
      <c r="M123">
        <f>VLOOKUP($D123,[4]Sheet1!$C$1:$J$65536,5,FALSE)</f>
        <v>163.94131469726562</v>
      </c>
      <c r="N123">
        <f>VLOOKUP($D123,[4]Sheet1!$C$1:$J$65536,6,FALSE)</f>
        <v>18.825235366821289</v>
      </c>
      <c r="O123">
        <f>VLOOKUP($D123,[4]Sheet1!$C$1:$J$65536,7,FALSE)</f>
        <v>6.6154360771179199</v>
      </c>
      <c r="P123">
        <f>VLOOKUP($D123,[4]Sheet1!$C$1:$J$65536,8,FALSE)</f>
        <v>42.220691680908203</v>
      </c>
      <c r="Q123" cm="1">
        <f t="array" ref="Q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R123">
        <f t="shared" si="3"/>
        <v>0.2888615448134989</v>
      </c>
      <c r="S123" cm="1">
        <f t="array" ref="S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64.69</v>
      </c>
      <c r="T123">
        <f>IFERROR(VLOOKUP(D123,[7]mu_jt_estimates_final!$C:$D,2,FALSE),"")</f>
        <v>-0.19213031</v>
      </c>
      <c r="U123" t="str">
        <f>VLOOKUP(B123,方言分布!A:B,2,FALSE)</f>
        <v>赣语</v>
      </c>
      <c r="V123" cm="1">
        <f t="array" ref="V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38873</v>
      </c>
      <c r="W123" cm="1">
        <f t="array" ref="W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18.670000000000002</v>
      </c>
      <c r="X123" cm="1">
        <f t="array" ref="X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44</v>
      </c>
      <c r="Y123" cm="1">
        <f t="array" ref="Y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9.19</v>
      </c>
      <c r="Z123" cm="1">
        <f t="array" ref="Z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338.45</v>
      </c>
      <c r="AA123" cm="1">
        <f t="array" ref="AA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17.670000000000002</v>
      </c>
      <c r="AB123" cm="1">
        <f t="array" ref="AB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14.42</v>
      </c>
      <c r="AC123" cm="1">
        <f t="array" ref="AC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19.64</v>
      </c>
      <c r="AE123" cm="1">
        <f t="array" ref="AE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8930127</v>
      </c>
      <c r="AF123" cm="1">
        <f t="array" ref="AF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711.72</v>
      </c>
      <c r="AG123" cm="1">
        <f t="array" ref="AG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112</v>
      </c>
      <c r="AH123" cm="1">
        <f t="array" ref="AH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5292.6</v>
      </c>
      <c r="AK123" cm="1">
        <f t="array" ref="AK123">_xlfn.IFS(
$C123=2010,
VLOOKUP($B123,[20]分省年度数据!$A$1:$T$32,15,FALSE),
$C123=2011,
VLOOKUP($B123,[20]分省年度数据!$A$1:$T$32,14,FALSE),
$C123=2012,
VLOOKUP($B123,[20]分省年度数据!$A$1:$T$32,13,FALSE),
$C123=2013,
VLOOKUP($B123,[20]分省年度数据!$A$1:$T$32,12,FALSE),
$C123=2014,
VLOOKUP($B123,[20]分省年度数据!$A$1:$T$32,11,FALSE),
$C123=2015,
VLOOKUP($B123,[20]分省年度数据!$A$1:$T$32,10,FALSE),
$C123=2016,
VLOOKUP($B123,[20]分省年度数据!$A$1:$T$32,9,FALSE),
$C123=2017,
VLOOKUP($B123,[20]分省年度数据!$A$1:$T$32,8,FALSE),
$C123=2018,
VLOOKUP($B123,[20]分省年度数据!$A$1:$T$32,7,FALSE)
)</f>
        <v>2873</v>
      </c>
      <c r="AL123" cm="1">
        <f t="array" ref="AL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11718</v>
      </c>
      <c r="AM123" cm="1">
        <f t="array" ref="AM123">_xlfn.IFS(
$C123=2010,
VLOOKUP($B123,[27]分省年度数据!$A$1:$T$32,15,FALSE),
$C123=2011,
VLOOKUP($B123,[27]分省年度数据!$A$1:$T$32,14,FALSE),
$C123=2012,
VLOOKUP($B123,[27]分省年度数据!$A$1:$T$32,13,FALSE),
$C123=2013,
VLOOKUP($B123,[27]分省年度数据!$A$1:$T$32,12,FALSE),
$C123=2014,
VLOOKUP($B123,[27]分省年度数据!$A$1:$T$32,11,FALSE),
$C123=2015,
VLOOKUP($B123,[27]分省年度数据!$A$1:$T$32,10,FALSE),
$C123=2016,
VLOOKUP($B123,[27]分省年度数据!$A$1:$T$32,9,FALSE),
$C123=2017,
VLOOKUP($B123,[27]分省年度数据!$A$1:$T$32,8,FALSE),
$C123=2018,
VLOOKUP($B123,[27]分省年度数据!$A$1:$T$32,7,FALSE)
)</f>
        <v>97.78</v>
      </c>
      <c r="AN123" cm="1">
        <f t="array" ref="AN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95.18</v>
      </c>
      <c r="AO123" cm="1">
        <f t="array" ref="AO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8.56</v>
      </c>
      <c r="AP123" cm="1">
        <f t="array" ref="AP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2.0099999999999998</v>
      </c>
      <c r="AQ123" cm="1">
        <f t="array" ref="AQ123">_xlfn.IFS(
$C123=2010,
VLOOKUP($B123,[26]分省年度数据!$A$1:$T$32,15,FALSE),
$C123=2011,
VLOOKUP($B123,[26]分省年度数据!$A$1:$T$32,14,FALSE),
$C123=2012,
VLOOKUP($B123,[26]分省年度数据!$A$1:$T$32,13,FALSE),
$C123=2013,
VLOOKUP($B123,[26]分省年度数据!$A$1:$T$32,12,FALSE),
$C123=2014,
VLOOKUP($B123,[26]分省年度数据!$A$1:$T$32,11,FALSE),
$C123=2015,
VLOOKUP($B123,[26]分省年度数据!$A$1:$T$32,10,FALSE),
$C123=2016,
VLOOKUP($B123,[26]分省年度数据!$A$1:$T$32,9,FALSE),
$C123=2017,
VLOOKUP($B123,[26]分省年度数据!$A$1:$T$32,8,FALSE),
$C123=2018,
VLOOKUP($B123,[26]分省年度数据!$A$1:$T$32,7,FALSE)
)</f>
        <v>14.13</v>
      </c>
    </row>
    <row r="124" spans="1:43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s="11">
        <f>IFERROR(VLOOKUP(B124,户籍难度!A:B,2,FALSE),1)</f>
        <v>1</v>
      </c>
      <c r="G124" cm="1">
        <f t="array" ref="G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H124" cm="1">
        <f t="array" ref="H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I124" cm="1">
        <f t="array" ref="I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J124">
        <f>VLOOKUP($D124,[4]Sheet1!$C$1:$J$65536,2,FALSE)</f>
        <v>184.82044982910156</v>
      </c>
      <c r="K124">
        <f>VLOOKUP($D124,[4]Sheet1!$C$1:$J$65536,3,FALSE)</f>
        <v>144.23133850097656</v>
      </c>
      <c r="L124">
        <f>VLOOKUP($D124,[4]Sheet1!$C$1:$J$65536,4,FALSE)</f>
        <v>10154.6962890625</v>
      </c>
      <c r="M124">
        <f>VLOOKUP($D124,[4]Sheet1!$C$1:$J$65536,5,FALSE)</f>
        <v>164.22238159179688</v>
      </c>
      <c r="N124">
        <f>VLOOKUP($D124,[4]Sheet1!$C$1:$J$65536,6,FALSE)</f>
        <v>19.288341522216797</v>
      </c>
      <c r="O124">
        <f>VLOOKUP($D124,[4]Sheet1!$C$1:$J$65536,7,FALSE)</f>
        <v>6.9051098823547363</v>
      </c>
      <c r="P124">
        <f>VLOOKUP($D124,[4]Sheet1!$C$1:$J$65536,8,FALSE)</f>
        <v>42.680309295654297</v>
      </c>
      <c r="Q124" cm="1">
        <f t="array" ref="Q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R124">
        <f t="shared" si="3"/>
        <v>0.26853935021966691</v>
      </c>
      <c r="S124" cm="1">
        <f t="array" ref="S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66.37</v>
      </c>
      <c r="T124">
        <f>IFERROR(VLOOKUP(D124,[7]mu_jt_estimates_final!$C:$D,2,FALSE),"")</f>
        <v>-0.11375681</v>
      </c>
      <c r="U124" t="str">
        <f>VLOOKUP(B124,方言分布!A:B,2,FALSE)</f>
        <v>赣语</v>
      </c>
      <c r="V124" cm="1">
        <f t="array" ref="V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38557</v>
      </c>
      <c r="W124" cm="1">
        <f t="array" ref="W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19.78</v>
      </c>
      <c r="X124" cm="1">
        <f t="array" ref="X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46</v>
      </c>
      <c r="Y124" cm="1">
        <f t="array" ref="Y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9.1</v>
      </c>
      <c r="Z124" cm="1">
        <f t="array" ref="Z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398.79</v>
      </c>
      <c r="AA124" cm="1">
        <f t="array" ref="AA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17.48</v>
      </c>
      <c r="AB124" cm="1">
        <f t="array" ref="AB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14.61</v>
      </c>
      <c r="AC124" cm="1">
        <f t="array" ref="AC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19.559999999999999</v>
      </c>
      <c r="AE124" cm="1">
        <f t="array" ref="AE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9732898</v>
      </c>
      <c r="AF124" cm="1">
        <f t="array" ref="AF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793.27</v>
      </c>
      <c r="AG124" cm="1">
        <f t="array" ref="AG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113</v>
      </c>
      <c r="AH124" cm="1">
        <f t="array" ref="AH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6419.8</v>
      </c>
      <c r="AK124" cm="1">
        <f t="array" ref="AK124">_xlfn.IFS(
$C124=2010,
VLOOKUP($B124,[20]分省年度数据!$A$1:$T$32,15,FALSE),
$C124=2011,
VLOOKUP($B124,[20]分省年度数据!$A$1:$T$32,14,FALSE),
$C124=2012,
VLOOKUP($B124,[20]分省年度数据!$A$1:$T$32,13,FALSE),
$C124=2013,
VLOOKUP($B124,[20]分省年度数据!$A$1:$T$32,12,FALSE),
$C124=2014,
VLOOKUP($B124,[20]分省年度数据!$A$1:$T$32,11,FALSE),
$C124=2015,
VLOOKUP($B124,[20]分省年度数据!$A$1:$T$32,10,FALSE),
$C124=2016,
VLOOKUP($B124,[20]分省年度数据!$A$1:$T$32,9,FALSE),
$C124=2017,
VLOOKUP($B124,[20]分省年度数据!$A$1:$T$32,8,FALSE),
$C124=2018,
VLOOKUP($B124,[20]分省年度数据!$A$1:$T$32,7,FALSE)
)</f>
        <v>3058</v>
      </c>
      <c r="AL124" cm="1">
        <f t="array" ref="AL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13438</v>
      </c>
      <c r="AM124" cm="1">
        <f t="array" ref="AM124">_xlfn.IFS(
$C124=2010,
VLOOKUP($B124,[27]分省年度数据!$A$1:$T$32,15,FALSE),
$C124=2011,
VLOOKUP($B124,[27]分省年度数据!$A$1:$T$32,14,FALSE),
$C124=2012,
VLOOKUP($B124,[27]分省年度数据!$A$1:$T$32,13,FALSE),
$C124=2013,
VLOOKUP($B124,[27]分省年度数据!$A$1:$T$32,12,FALSE),
$C124=2014,
VLOOKUP($B124,[27]分省年度数据!$A$1:$T$32,11,FALSE),
$C124=2015,
VLOOKUP($B124,[27]分省年度数据!$A$1:$T$32,10,FALSE),
$C124=2016,
VLOOKUP($B124,[27]分省年度数据!$A$1:$T$32,9,FALSE),
$C124=2017,
VLOOKUP($B124,[27]分省年度数据!$A$1:$T$32,8,FALSE),
$C124=2018,
VLOOKUP($B124,[27]分省年度数据!$A$1:$T$32,7,FALSE)
)</f>
        <v>97.55</v>
      </c>
      <c r="AN124" cm="1">
        <f t="array" ref="AN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94.83</v>
      </c>
      <c r="AO124" cm="1">
        <f t="array" ref="AO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8.69</v>
      </c>
      <c r="AP124" cm="1">
        <f t="array" ref="AP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1.8</v>
      </c>
      <c r="AQ124" cm="1">
        <f t="array" ref="AQ124">_xlfn.IFS(
$C124=2010,
VLOOKUP($B124,[26]分省年度数据!$A$1:$T$32,15,FALSE),
$C124=2011,
VLOOKUP($B124,[26]分省年度数据!$A$1:$T$32,14,FALSE),
$C124=2012,
VLOOKUP($B124,[26]分省年度数据!$A$1:$T$32,13,FALSE),
$C124=2013,
VLOOKUP($B124,[26]分省年度数据!$A$1:$T$32,12,FALSE),
$C124=2014,
VLOOKUP($B124,[26]分省年度数据!$A$1:$T$32,11,FALSE),
$C124=2015,
VLOOKUP($B124,[26]分省年度数据!$A$1:$T$32,10,FALSE),
$C124=2016,
VLOOKUP($B124,[26]分省年度数据!$A$1:$T$32,9,FALSE),
$C124=2017,
VLOOKUP($B124,[26]分省年度数据!$A$1:$T$32,8,FALSE),
$C124=2018,
VLOOKUP($B124,[26]分省年度数据!$A$1:$T$32,7,FALSE)
)</f>
        <v>13.96</v>
      </c>
    </row>
    <row r="125" spans="1:43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s="11">
        <f>IFERROR(VLOOKUP(B125,户籍难度!A:B,2,FALSE),1)</f>
        <v>1</v>
      </c>
      <c r="G125" cm="1">
        <f t="array" ref="G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H125" cm="1">
        <f t="array" ref="H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I125" cm="1">
        <f t="array" ref="I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J125">
        <f>VLOOKUP($D125,[4]Sheet1!$C$1:$J$65536,2,FALSE)</f>
        <v>187.12689208984375</v>
      </c>
      <c r="K125">
        <f>VLOOKUP($D125,[4]Sheet1!$C$1:$J$65536,3,FALSE)</f>
        <v>145.182373046875</v>
      </c>
      <c r="L125">
        <f>VLOOKUP($D125,[4]Sheet1!$C$1:$J$65536,4,FALSE)</f>
        <v>10152.32421875</v>
      </c>
      <c r="M125">
        <f>VLOOKUP($D125,[4]Sheet1!$C$1:$J$65536,5,FALSE)</f>
        <v>165.7396240234375</v>
      </c>
      <c r="N125">
        <f>VLOOKUP($D125,[4]Sheet1!$C$1:$J$65536,6,FALSE)</f>
        <v>19.240554809570312</v>
      </c>
      <c r="O125">
        <f>VLOOKUP($D125,[4]Sheet1!$C$1:$J$65536,7,FALSE)</f>
        <v>6.6680827140808105</v>
      </c>
      <c r="P125">
        <f>VLOOKUP($D125,[4]Sheet1!$C$1:$J$65536,8,FALSE)</f>
        <v>46.412670135498047</v>
      </c>
      <c r="Q125" cm="1">
        <f t="array" ref="Q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R125">
        <f t="shared" si="3"/>
        <v>0.26353614212739029</v>
      </c>
      <c r="S125" cm="1">
        <f t="array" ref="S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68.39</v>
      </c>
      <c r="T125">
        <f>IFERROR(VLOOKUP(D125,[7]mu_jt_estimates_final!$C:$D,2,FALSE),"")</f>
        <v>-1.5920331999999999E-2</v>
      </c>
      <c r="U125" t="str">
        <f>VLOOKUP(B125,方言分布!A:B,2,FALSE)</f>
        <v>赣语</v>
      </c>
      <c r="V125" cm="1">
        <f t="array" ref="V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38272</v>
      </c>
      <c r="W125" cm="1">
        <f t="array" ref="W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20.91</v>
      </c>
      <c r="X125" cm="1">
        <f t="array" ref="X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48</v>
      </c>
      <c r="Y125" cm="1">
        <f t="array" ref="Y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9.1199999999999992</v>
      </c>
      <c r="Z125" cm="1">
        <f t="array" ref="Z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438.72</v>
      </c>
      <c r="AA125" cm="1">
        <f t="array" ref="AA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17.2</v>
      </c>
      <c r="AB125" cm="1">
        <f t="array" ref="AB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15.08</v>
      </c>
      <c r="AC125" cm="1">
        <f t="array" ref="AC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19.29</v>
      </c>
      <c r="AE125" cm="1">
        <f t="array" ref="AE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10468837</v>
      </c>
      <c r="AF125" cm="1">
        <f t="array" ref="AF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848.88</v>
      </c>
      <c r="AG125" cm="1">
        <f t="array" ref="AG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133</v>
      </c>
      <c r="AH125" cm="1">
        <f t="array" ref="AH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7198.5</v>
      </c>
      <c r="AK125" cm="1">
        <f t="array" ref="AK125">_xlfn.IFS(
$C125=2010,
VLOOKUP($B125,[20]分省年度数据!$A$1:$T$32,15,FALSE),
$C125=2011,
VLOOKUP($B125,[20]分省年度数据!$A$1:$T$32,14,FALSE),
$C125=2012,
VLOOKUP($B125,[20]分省年度数据!$A$1:$T$32,13,FALSE),
$C125=2013,
VLOOKUP($B125,[20]分省年度数据!$A$1:$T$32,12,FALSE),
$C125=2014,
VLOOKUP($B125,[20]分省年度数据!$A$1:$T$32,11,FALSE),
$C125=2015,
VLOOKUP($B125,[20]分省年度数据!$A$1:$T$32,10,FALSE),
$C125=2016,
VLOOKUP($B125,[20]分省年度数据!$A$1:$T$32,9,FALSE),
$C125=2017,
VLOOKUP($B125,[20]分省年度数据!$A$1:$T$32,8,FALSE),
$C125=2018,
VLOOKUP($B125,[20]分省年度数据!$A$1:$T$32,7,FALSE)
)</f>
        <v>4932</v>
      </c>
      <c r="AL125" cm="1">
        <f t="array" ref="AL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14282</v>
      </c>
      <c r="AM125" cm="1">
        <f t="array" ref="AM125">_xlfn.IFS(
$C125=2010,
VLOOKUP($B125,[27]分省年度数据!$A$1:$T$32,15,FALSE),
$C125=2011,
VLOOKUP($B125,[27]分省年度数据!$A$1:$T$32,14,FALSE),
$C125=2012,
VLOOKUP($B125,[27]分省年度数据!$A$1:$T$32,13,FALSE),
$C125=2013,
VLOOKUP($B125,[27]分省年度数据!$A$1:$T$32,12,FALSE),
$C125=2014,
VLOOKUP($B125,[27]分省年度数据!$A$1:$T$32,11,FALSE),
$C125=2015,
VLOOKUP($B125,[27]分省年度数据!$A$1:$T$32,10,FALSE),
$C125=2016,
VLOOKUP($B125,[27]分省年度数据!$A$1:$T$32,9,FALSE),
$C125=2017,
VLOOKUP($B125,[27]分省年度数据!$A$1:$T$32,8,FALSE),
$C125=2018,
VLOOKUP($B125,[27]分省年度数据!$A$1:$T$32,7,FALSE)
)</f>
        <v>97.69</v>
      </c>
      <c r="AN125" cm="1">
        <f t="array" ref="AN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95.31</v>
      </c>
      <c r="AO125" cm="1">
        <f t="array" ref="AO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8.86</v>
      </c>
      <c r="AP125" cm="1">
        <f t="array" ref="AP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1.9</v>
      </c>
      <c r="AQ125" cm="1">
        <f t="array" ref="AQ125">_xlfn.IFS(
$C125=2010,
VLOOKUP($B125,[26]分省年度数据!$A$1:$T$32,15,FALSE),
$C125=2011,
VLOOKUP($B125,[26]分省年度数据!$A$1:$T$32,14,FALSE),
$C125=2012,
VLOOKUP($B125,[26]分省年度数据!$A$1:$T$32,13,FALSE),
$C125=2013,
VLOOKUP($B125,[26]分省年度数据!$A$1:$T$32,12,FALSE),
$C125=2014,
VLOOKUP($B125,[26]分省年度数据!$A$1:$T$32,11,FALSE),
$C125=2015,
VLOOKUP($B125,[26]分省年度数据!$A$1:$T$32,10,FALSE),
$C125=2016,
VLOOKUP($B125,[26]分省年度数据!$A$1:$T$32,9,FALSE),
$C125=2017,
VLOOKUP($B125,[26]分省年度数据!$A$1:$T$32,8,FALSE),
$C125=2018,
VLOOKUP($B125,[26]分省年度数据!$A$1:$T$32,7,FALSE)
)</f>
        <v>14.16</v>
      </c>
    </row>
    <row r="126" spans="1:43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s="11">
        <f>IFERROR(VLOOKUP(B126,户籍难度!A:B,2,FALSE),1)</f>
        <v>1</v>
      </c>
      <c r="G126" cm="1">
        <f t="array" ref="G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H126" cm="1">
        <f t="array" ref="H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I126" cm="1">
        <f t="array" ref="I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J126">
        <f>VLOOKUP($D126,[4]Sheet1!$C$1:$J$65536,2,FALSE)</f>
        <v>187.41342163085938</v>
      </c>
      <c r="K126">
        <f>VLOOKUP($D126,[4]Sheet1!$C$1:$J$65536,3,FALSE)</f>
        <v>140.332763671875</v>
      </c>
      <c r="L126">
        <f>VLOOKUP($D126,[4]Sheet1!$C$1:$J$65536,4,FALSE)</f>
        <v>10158.552734375</v>
      </c>
      <c r="M126">
        <f>VLOOKUP($D126,[4]Sheet1!$C$1:$J$65536,5,FALSE)</f>
        <v>177.06442260742188</v>
      </c>
      <c r="N126">
        <f>VLOOKUP($D126,[4]Sheet1!$C$1:$J$65536,6,FALSE)</f>
        <v>19.446165084838867</v>
      </c>
      <c r="O126">
        <f>VLOOKUP($D126,[4]Sheet1!$C$1:$J$65536,7,FALSE)</f>
        <v>6.3666186332702637</v>
      </c>
      <c r="P126">
        <f>VLOOKUP($D126,[4]Sheet1!$C$1:$J$65536,8,FALSE)</f>
        <v>40.959934234619141</v>
      </c>
      <c r="Q126" cm="1">
        <f t="array" ref="Q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R126">
        <f t="shared" si="3"/>
        <v>0.24389202420158804</v>
      </c>
      <c r="S126" cm="1">
        <f t="array" ref="S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74.62</v>
      </c>
      <c r="T126">
        <f>IFERROR(VLOOKUP(D126,[7]mu_jt_estimates_final!$C:$D,2,FALSE),"")</f>
        <v>0.16765389</v>
      </c>
      <c r="U126" t="str">
        <f>VLOOKUP(B126,方言分布!A:B,2,FALSE)</f>
        <v>赣语</v>
      </c>
      <c r="V126" cm="1">
        <f t="array" ref="V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37791</v>
      </c>
      <c r="W126" cm="1">
        <f t="array" ref="W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23.4</v>
      </c>
      <c r="X126" cm="1">
        <f t="array" ref="X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51</v>
      </c>
      <c r="Y126" cm="1">
        <f t="array" ref="Y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8.86</v>
      </c>
      <c r="Z126" cm="1">
        <f t="array" ref="Z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492.59</v>
      </c>
      <c r="AA126" cm="1">
        <f t="array" ref="AA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17.350000000000001</v>
      </c>
      <c r="AB126" cm="1">
        <f t="array" ref="AB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15.85</v>
      </c>
      <c r="AC126" cm="1">
        <f t="array" ref="AC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18.63</v>
      </c>
      <c r="AE126" cm="1">
        <f t="array" ref="AE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11717849</v>
      </c>
      <c r="AF126" cm="1">
        <f t="array" ref="AF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940.57</v>
      </c>
      <c r="AG126" cm="1">
        <f t="array" ref="AG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151</v>
      </c>
      <c r="AH126" cm="1">
        <f t="array" ref="AH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8118</v>
      </c>
      <c r="AK126" cm="1">
        <f t="array" ref="AK126">_xlfn.IFS(
$C126=2010,
VLOOKUP($B126,[20]分省年度数据!$A$1:$T$32,15,FALSE),
$C126=2011,
VLOOKUP($B126,[20]分省年度数据!$A$1:$T$32,14,FALSE),
$C126=2012,
VLOOKUP($B126,[20]分省年度数据!$A$1:$T$32,13,FALSE),
$C126=2013,
VLOOKUP($B126,[20]分省年度数据!$A$1:$T$32,12,FALSE),
$C126=2014,
VLOOKUP($B126,[20]分省年度数据!$A$1:$T$32,11,FALSE),
$C126=2015,
VLOOKUP($B126,[20]分省年度数据!$A$1:$T$32,10,FALSE),
$C126=2016,
VLOOKUP($B126,[20]分省年度数据!$A$1:$T$32,9,FALSE),
$C126=2017,
VLOOKUP($B126,[20]分省年度数据!$A$1:$T$32,8,FALSE),
$C126=2018,
VLOOKUP($B126,[20]分省年度数据!$A$1:$T$32,7,FALSE)
)</f>
        <v>5356</v>
      </c>
      <c r="AL126" cm="1">
        <f t="array" ref="AL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19646</v>
      </c>
      <c r="AM126" cm="1">
        <f t="array" ref="AM126">_xlfn.IFS(
$C126=2010,
VLOOKUP($B126,[27]分省年度数据!$A$1:$T$32,15,FALSE),
$C126=2011,
VLOOKUP($B126,[27]分省年度数据!$A$1:$T$32,14,FALSE),
$C126=2012,
VLOOKUP($B126,[27]分省年度数据!$A$1:$T$32,13,FALSE),
$C126=2013,
VLOOKUP($B126,[27]分省年度数据!$A$1:$T$32,12,FALSE),
$C126=2014,
VLOOKUP($B126,[27]分省年度数据!$A$1:$T$32,11,FALSE),
$C126=2015,
VLOOKUP($B126,[27]分省年度数据!$A$1:$T$32,10,FALSE),
$C126=2016,
VLOOKUP($B126,[27]分省年度数据!$A$1:$T$32,9,FALSE),
$C126=2017,
VLOOKUP($B126,[27]分省年度数据!$A$1:$T$32,8,FALSE),
$C126=2018,
VLOOKUP($B126,[27]分省年度数据!$A$1:$T$32,7,FALSE)
)</f>
        <v>98.11</v>
      </c>
      <c r="AN126" cm="1">
        <f t="array" ref="AN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97.38</v>
      </c>
      <c r="AO126" cm="1">
        <f t="array" ref="AO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12.55</v>
      </c>
      <c r="AP126" cm="1">
        <f t="array" ref="AP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1.95</v>
      </c>
      <c r="AQ126" cm="1">
        <f t="array" ref="AQ126">_xlfn.IFS(
$C126=2010,
VLOOKUP($B126,[26]分省年度数据!$A$1:$T$32,15,FALSE),
$C126=2011,
VLOOKUP($B126,[26]分省年度数据!$A$1:$T$32,14,FALSE),
$C126=2012,
VLOOKUP($B126,[26]分省年度数据!$A$1:$T$32,13,FALSE),
$C126=2013,
VLOOKUP($B126,[26]分省年度数据!$A$1:$T$32,12,FALSE),
$C126=2014,
VLOOKUP($B126,[26]分省年度数据!$A$1:$T$32,11,FALSE),
$C126=2015,
VLOOKUP($B126,[26]分省年度数据!$A$1:$T$32,10,FALSE),
$C126=2016,
VLOOKUP($B126,[26]分省年度数据!$A$1:$T$32,9,FALSE),
$C126=2017,
VLOOKUP($B126,[26]分省年度数据!$A$1:$T$32,8,FALSE),
$C126=2018,
VLOOKUP($B126,[26]分省年度数据!$A$1:$T$32,7,FALSE)
)</f>
        <v>14.5</v>
      </c>
    </row>
    <row r="127" spans="1:43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s="11">
        <f>IFERROR(VLOOKUP(B127,户籍难度!A:B,2,FALSE),1)</f>
        <v>1</v>
      </c>
      <c r="G127" cm="1">
        <f t="array" ref="G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H127" cm="1">
        <f t="array" ref="H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I127" cm="1">
        <f t="array" ref="I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J127">
        <f>VLOOKUP($D127,[4]Sheet1!$C$1:$J$65536,2,FALSE)</f>
        <v>187.71224975585938</v>
      </c>
      <c r="K127">
        <f>VLOOKUP($D127,[4]Sheet1!$C$1:$J$65536,3,FALSE)</f>
        <v>140.51322937011719</v>
      </c>
      <c r="L127">
        <f>VLOOKUP($D127,[4]Sheet1!$C$1:$J$65536,4,FALSE)</f>
        <v>10149.9765625</v>
      </c>
      <c r="M127">
        <f>VLOOKUP($D127,[4]Sheet1!$C$1:$J$65536,5,FALSE)</f>
        <v>182.82373046875</v>
      </c>
      <c r="N127">
        <f>VLOOKUP($D127,[4]Sheet1!$C$1:$J$65536,6,FALSE)</f>
        <v>19.650457382202148</v>
      </c>
      <c r="O127">
        <f>VLOOKUP($D127,[4]Sheet1!$C$1:$J$65536,7,FALSE)</f>
        <v>6.5498528480529785</v>
      </c>
      <c r="P127">
        <f>VLOOKUP($D127,[4]Sheet1!$C$1:$J$65536,8,FALSE)</f>
        <v>37.537979125976562</v>
      </c>
      <c r="Q127" cm="1">
        <f t="array" ref="Q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R127">
        <f t="shared" si="3"/>
        <v>0.26720490230976124</v>
      </c>
      <c r="S127" cm="1">
        <f t="array" ref="S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87</v>
      </c>
      <c r="T127">
        <f>IFERROR(VLOOKUP(D127,[7]mu_jt_estimates_final!$C:$D,2,FALSE),"")</f>
        <v>0.25572466999999999</v>
      </c>
      <c r="U127" t="str">
        <f>VLOOKUP(B127,方言分布!A:B,2,FALSE)</f>
        <v>赣语</v>
      </c>
      <c r="V127" cm="1">
        <f t="array" ref="V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36545</v>
      </c>
      <c r="W127" cm="1">
        <f t="array" ref="W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24.95</v>
      </c>
      <c r="X127" cm="1">
        <f t="array" ref="X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53</v>
      </c>
      <c r="Y127" cm="1">
        <f t="array" ref="Y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8.9</v>
      </c>
      <c r="Z127" cm="1">
        <f t="array" ref="Z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585.47</v>
      </c>
      <c r="AA127" cm="1">
        <f t="array" ref="AA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17.260000000000002</v>
      </c>
      <c r="AB127" cm="1">
        <f t="array" ref="AB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16.07</v>
      </c>
      <c r="AC127" cm="1">
        <f t="array" ref="AC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17.95</v>
      </c>
      <c r="AE127" cm="1">
        <f t="array" ref="AE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13152969</v>
      </c>
      <c r="AF127" cm="1">
        <f t="array" ref="AF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1054.4100000000001</v>
      </c>
      <c r="AG127" cm="1">
        <f t="array" ref="AG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167</v>
      </c>
      <c r="AH127" cm="1">
        <f t="array" ref="AH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9045.7000000000007</v>
      </c>
      <c r="AK127" cm="1">
        <f t="array" ref="AK127">_xlfn.IFS(
$C127=2010,
VLOOKUP($B127,[20]分省年度数据!$A$1:$T$32,15,FALSE),
$C127=2011,
VLOOKUP($B127,[20]分省年度数据!$A$1:$T$32,14,FALSE),
$C127=2012,
VLOOKUP($B127,[20]分省年度数据!$A$1:$T$32,13,FALSE),
$C127=2013,
VLOOKUP($B127,[20]分省年度数据!$A$1:$T$32,12,FALSE),
$C127=2014,
VLOOKUP($B127,[20]分省年度数据!$A$1:$T$32,11,FALSE),
$C127=2015,
VLOOKUP($B127,[20]分省年度数据!$A$1:$T$32,10,FALSE),
$C127=2016,
VLOOKUP($B127,[20]分省年度数据!$A$1:$T$32,9,FALSE),
$C127=2017,
VLOOKUP($B127,[20]分省年度数据!$A$1:$T$32,8,FALSE),
$C127=2018,
VLOOKUP($B127,[20]分省年度数据!$A$1:$T$32,7,FALSE)
)</f>
        <v>6925</v>
      </c>
      <c r="AL127" cm="1">
        <f t="array" ref="AL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20967</v>
      </c>
      <c r="AM127" cm="1">
        <f t="array" ref="AM127">_xlfn.IFS(
$C127=2010,
VLOOKUP($B127,[27]分省年度数据!$A$1:$T$32,15,FALSE),
$C127=2011,
VLOOKUP($B127,[27]分省年度数据!$A$1:$T$32,14,FALSE),
$C127=2012,
VLOOKUP($B127,[27]分省年度数据!$A$1:$T$32,13,FALSE),
$C127=2013,
VLOOKUP($B127,[27]分省年度数据!$A$1:$T$32,12,FALSE),
$C127=2014,
VLOOKUP($B127,[27]分省年度数据!$A$1:$T$32,11,FALSE),
$C127=2015,
VLOOKUP($B127,[27]分省年度数据!$A$1:$T$32,10,FALSE),
$C127=2016,
VLOOKUP($B127,[27]分省年度数据!$A$1:$T$32,9,FALSE),
$C127=2017,
VLOOKUP($B127,[27]分省年度数据!$A$1:$T$32,8,FALSE),
$C127=2018,
VLOOKUP($B127,[27]分省年度数据!$A$1:$T$32,7,FALSE)
)</f>
        <v>98.31</v>
      </c>
      <c r="AN127" cm="1">
        <f t="array" ref="AN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97.4</v>
      </c>
      <c r="AO127" cm="1">
        <f t="array" ref="AO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9.7200000000000006</v>
      </c>
      <c r="AP127" cm="1">
        <f t="array" ref="AP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2.15</v>
      </c>
      <c r="AQ127" cm="1">
        <f t="array" ref="AQ127">_xlfn.IFS(
$C127=2010,
VLOOKUP($B127,[26]分省年度数据!$A$1:$T$32,15,FALSE),
$C127=2011,
VLOOKUP($B127,[26]分省年度数据!$A$1:$T$32,14,FALSE),
$C127=2012,
VLOOKUP($B127,[26]分省年度数据!$A$1:$T$32,13,FALSE),
$C127=2013,
VLOOKUP($B127,[26]分省年度数据!$A$1:$T$32,12,FALSE),
$C127=2014,
VLOOKUP($B127,[26]分省年度数据!$A$1:$T$32,11,FALSE),
$C127=2015,
VLOOKUP($B127,[26]分省年度数据!$A$1:$T$32,10,FALSE),
$C127=2016,
VLOOKUP($B127,[26]分省年度数据!$A$1:$T$32,9,FALSE),
$C127=2017,
VLOOKUP($B127,[26]分省年度数据!$A$1:$T$32,8,FALSE),
$C127=2018,
VLOOKUP($B127,[26]分省年度数据!$A$1:$T$32,7,FALSE)
)</f>
        <v>14.67</v>
      </c>
    </row>
    <row r="128" spans="1:43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s="11">
        <f>IFERROR(VLOOKUP(B128,户籍难度!A:B,2,FALSE),1)</f>
        <v>1</v>
      </c>
      <c r="G128" cm="1">
        <f t="array" ref="G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H128" cm="1">
        <f t="array" ref="H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I128" cm="1">
        <f t="array" ref="I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J128">
        <f>VLOOKUP($D128,[4]Sheet1!$C$1:$J$65536,2,FALSE)</f>
        <v>127.56395721435547</v>
      </c>
      <c r="K128">
        <f>VLOOKUP($D128,[4]Sheet1!$C$1:$J$65536,3,FALSE)</f>
        <v>55.731983184814453</v>
      </c>
      <c r="L128">
        <f>VLOOKUP($D128,[4]Sheet1!$C$1:$J$65536,4,FALSE)</f>
        <v>10168.166015625</v>
      </c>
      <c r="M128">
        <f>VLOOKUP($D128,[4]Sheet1!$C$1:$J$65536,5,FALSE)</f>
        <v>177.81283569335938</v>
      </c>
      <c r="N128">
        <f>VLOOKUP($D128,[4]Sheet1!$C$1:$J$65536,6,FALSE)</f>
        <v>30.743759155273438</v>
      </c>
      <c r="O128">
        <f>VLOOKUP($D128,[4]Sheet1!$C$1:$J$65536,7,FALSE)</f>
        <v>3.9847538471221924</v>
      </c>
      <c r="P128">
        <f>VLOOKUP($D128,[4]Sheet1!$C$1:$J$65536,8,FALSE)</f>
        <v>35.247222900390625</v>
      </c>
      <c r="Q128" cm="1">
        <f t="array" ref="Q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R128">
        <f t="shared" si="3"/>
        <v>0.32695722411391426</v>
      </c>
      <c r="S128" cm="1">
        <f t="array" ref="S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65.37</v>
      </c>
      <c r="T128">
        <f>IFERROR(VLOOKUP(D128,[7]mu_jt_estimates_final!$C:$D,2,FALSE),"")</f>
        <v>-1.6609718</v>
      </c>
      <c r="U128" t="str">
        <f>VLOOKUP(B128,方言分布!A:B,2,FALSE)</f>
        <v>胶辽官话</v>
      </c>
      <c r="V128" cm="1">
        <f t="array" ref="V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66967</v>
      </c>
      <c r="W128" cm="1">
        <f t="array" ref="W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38.229999999999997</v>
      </c>
      <c r="X128" cm="1">
        <f t="array" ref="X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47</v>
      </c>
      <c r="Y128" cm="1">
        <f t="array" ref="Y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9.42</v>
      </c>
      <c r="Z128" cm="1">
        <f t="array" ref="Z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250.77</v>
      </c>
      <c r="AA128" cm="1">
        <f t="array" ref="AA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13.69</v>
      </c>
      <c r="AB128" cm="1">
        <f t="array" ref="AB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13.37</v>
      </c>
      <c r="AC128" cm="1">
        <f t="array" ref="AC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16.239999999999998</v>
      </c>
      <c r="AE128" cm="1">
        <f t="array" ref="AE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10395900</v>
      </c>
      <c r="AF128" cm="1">
        <f t="array" ref="AF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770.45</v>
      </c>
      <c r="AG128" cm="1">
        <f t="array" ref="AG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290</v>
      </c>
      <c r="AH128" cm="1">
        <f t="array" ref="AH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14620.3</v>
      </c>
      <c r="AK128" cm="1">
        <f t="array" ref="AK128">_xlfn.IFS(
$C128=2010,
VLOOKUP($B128,[20]分省年度数据!$A$1:$T$32,15,FALSE),
$C128=2011,
VLOOKUP($B128,[20]分省年度数据!$A$1:$T$32,14,FALSE),
$C128=2012,
VLOOKUP($B128,[20]分省年度数据!$A$1:$T$32,13,FALSE),
$C128=2013,
VLOOKUP($B128,[20]分省年度数据!$A$1:$T$32,12,FALSE),
$C128=2014,
VLOOKUP($B128,[20]分省年度数据!$A$1:$T$32,11,FALSE),
$C128=2015,
VLOOKUP($B128,[20]分省年度数据!$A$1:$T$32,10,FALSE),
$C128=2016,
VLOOKUP($B128,[20]分省年度数据!$A$1:$T$32,9,FALSE),
$C128=2017,
VLOOKUP($B128,[20]分省年度数据!$A$1:$T$32,8,FALSE),
$C128=2018,
VLOOKUP($B128,[20]分省年度数据!$A$1:$T$32,7,FALSE)
)</f>
        <v>14560</v>
      </c>
      <c r="AL128" cm="1">
        <f t="array" ref="AL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39470</v>
      </c>
      <c r="AM128" cm="1">
        <f t="array" ref="AM128">_xlfn.IFS(
$C128=2010,
VLOOKUP($B128,[27]分省年度数据!$A$1:$T$32,15,FALSE),
$C128=2011,
VLOOKUP($B128,[27]分省年度数据!$A$1:$T$32,14,FALSE),
$C128=2012,
VLOOKUP($B128,[27]分省年度数据!$A$1:$T$32,13,FALSE),
$C128=2013,
VLOOKUP($B128,[27]分省年度数据!$A$1:$T$32,12,FALSE),
$C128=2014,
VLOOKUP($B128,[27]分省年度数据!$A$1:$T$32,11,FALSE),
$C128=2015,
VLOOKUP($B128,[27]分省年度数据!$A$1:$T$32,10,FALSE),
$C128=2016,
VLOOKUP($B128,[27]分省年度数据!$A$1:$T$32,9,FALSE),
$C128=2017,
VLOOKUP($B128,[27]分省年度数据!$A$1:$T$32,8,FALSE),
$C128=2018,
VLOOKUP($B128,[27]分省年度数据!$A$1:$T$32,7,FALSE)
)</f>
        <v>99.57</v>
      </c>
      <c r="AN128" cm="1">
        <f t="array" ref="AN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99.3</v>
      </c>
      <c r="AO128" cm="1">
        <f t="array" ref="AO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10.18</v>
      </c>
      <c r="AP128" cm="1">
        <f t="array" ref="AP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2.0499999999999998</v>
      </c>
      <c r="AQ128" cm="1">
        <f t="array" ref="AQ128">_xlfn.IFS(
$C128=2010,
VLOOKUP($B128,[26]分省年度数据!$A$1:$T$32,15,FALSE),
$C128=2011,
VLOOKUP($B128,[26]分省年度数据!$A$1:$T$32,14,FALSE),
$C128=2012,
VLOOKUP($B128,[26]分省年度数据!$A$1:$T$32,13,FALSE),
$C128=2013,
VLOOKUP($B128,[26]分省年度数据!$A$1:$T$32,12,FALSE),
$C128=2014,
VLOOKUP($B128,[26]分省年度数据!$A$1:$T$32,11,FALSE),
$C128=2015,
VLOOKUP($B128,[26]分省年度数据!$A$1:$T$32,10,FALSE),
$C128=2016,
VLOOKUP($B128,[26]分省年度数据!$A$1:$T$32,9,FALSE),
$C128=2017,
VLOOKUP($B128,[26]分省年度数据!$A$1:$T$32,8,FALSE),
$C128=2018,
VLOOKUP($B128,[26]分省年度数据!$A$1:$T$32,7,FALSE)
)</f>
        <v>15.84</v>
      </c>
    </row>
    <row r="129" spans="1:43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s="11">
        <f>IFERROR(VLOOKUP(B129,户籍难度!A:B,2,FALSE),1)</f>
        <v>1</v>
      </c>
      <c r="G129" cm="1">
        <f t="array" ref="G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H129" cm="1">
        <f t="array" ref="H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I129" cm="1">
        <f t="array" ref="I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J129">
        <f>VLOOKUP($D129,[4]Sheet1!$C$1:$J$65536,2,FALSE)</f>
        <v>126.19438171386719</v>
      </c>
      <c r="K129">
        <f>VLOOKUP($D129,[4]Sheet1!$C$1:$J$65536,3,FALSE)</f>
        <v>49.202720642089844</v>
      </c>
      <c r="L129">
        <f>VLOOKUP($D129,[4]Sheet1!$C$1:$J$65536,4,FALSE)</f>
        <v>10179.3876953125</v>
      </c>
      <c r="M129">
        <f>VLOOKUP($D129,[4]Sheet1!$C$1:$J$65536,5,FALSE)</f>
        <v>179.06590270996094</v>
      </c>
      <c r="N129">
        <f>VLOOKUP($D129,[4]Sheet1!$C$1:$J$65536,6,FALSE)</f>
        <v>28.155599594116211</v>
      </c>
      <c r="O129">
        <f>VLOOKUP($D129,[4]Sheet1!$C$1:$J$65536,7,FALSE)</f>
        <v>4.1368489265441895</v>
      </c>
      <c r="P129">
        <f>VLOOKUP($D129,[4]Sheet1!$C$1:$J$65536,8,FALSE)</f>
        <v>33.352699279785156</v>
      </c>
      <c r="Q129" cm="1">
        <f t="array" ref="Q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R129">
        <f t="shared" si="3"/>
        <v>0.29192213305034159</v>
      </c>
      <c r="S129" cm="1">
        <f t="array" ref="S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74.239999999999995</v>
      </c>
      <c r="T129">
        <f>IFERROR(VLOOKUP(D129,[7]mu_jt_estimates_final!$C:$D,2,FALSE),"")</f>
        <v>-1.2127657999999999</v>
      </c>
      <c r="U129" t="str">
        <f>VLOOKUP(B129,方言分布!A:B,2,FALSE)</f>
        <v>胶辽官话</v>
      </c>
      <c r="V129" cm="1">
        <f t="array" ref="V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68275</v>
      </c>
      <c r="W129" cm="1">
        <f t="array" ref="W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41.61</v>
      </c>
      <c r="X129" cm="1">
        <f t="array" ref="X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50</v>
      </c>
      <c r="Y129" cm="1">
        <f t="array" ref="Y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9.6199999999999992</v>
      </c>
      <c r="Z129" cm="1">
        <f t="array" ref="Z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360.36</v>
      </c>
      <c r="AA129" cm="1">
        <f t="array" ref="AA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13.79</v>
      </c>
      <c r="AB129" cm="1">
        <f t="array" ref="AB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13.11</v>
      </c>
      <c r="AC129" cm="1">
        <f t="array" ref="AC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16.670000000000002</v>
      </c>
      <c r="AE129" cm="1">
        <f t="array" ref="AE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13727939</v>
      </c>
      <c r="AF129" cm="1">
        <f t="array" ref="AF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1047.9000000000001</v>
      </c>
      <c r="AG129" cm="1">
        <f t="array" ref="AG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180</v>
      </c>
      <c r="AH129" cm="1">
        <f t="array" ref="AH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17155.5</v>
      </c>
      <c r="AK129" cm="1">
        <f t="array" ref="AK129">_xlfn.IFS(
$C129=2010,
VLOOKUP($B129,[20]分省年度数据!$A$1:$T$32,15,FALSE),
$C129=2011,
VLOOKUP($B129,[20]分省年度数据!$A$1:$T$32,14,FALSE),
$C129=2012,
VLOOKUP($B129,[20]分省年度数据!$A$1:$T$32,13,FALSE),
$C129=2013,
VLOOKUP($B129,[20]分省年度数据!$A$1:$T$32,12,FALSE),
$C129=2014,
VLOOKUP($B129,[20]分省年度数据!$A$1:$T$32,11,FALSE),
$C129=2015,
VLOOKUP($B129,[20]分省年度数据!$A$1:$T$32,10,FALSE),
$C129=2016,
VLOOKUP($B129,[20]分省年度数据!$A$1:$T$32,9,FALSE),
$C129=2017,
VLOOKUP($B129,[20]分省年度数据!$A$1:$T$32,8,FALSE),
$C129=2018,
VLOOKUP($B129,[20]分省年度数据!$A$1:$T$32,7,FALSE)
)</f>
        <v>13375</v>
      </c>
      <c r="AL129" cm="1">
        <f t="array" ref="AL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41492</v>
      </c>
      <c r="AM129" cm="1">
        <f t="array" ref="AM129">_xlfn.IFS(
$C129=2010,
VLOOKUP($B129,[27]分省年度数据!$A$1:$T$32,15,FALSE),
$C129=2011,
VLOOKUP($B129,[27]分省年度数据!$A$1:$T$32,14,FALSE),
$C129=2012,
VLOOKUP($B129,[27]分省年度数据!$A$1:$T$32,13,FALSE),
$C129=2013,
VLOOKUP($B129,[27]分省年度数据!$A$1:$T$32,12,FALSE),
$C129=2014,
VLOOKUP($B129,[27]分省年度数据!$A$1:$T$32,11,FALSE),
$C129=2015,
VLOOKUP($B129,[27]分省年度数据!$A$1:$T$32,10,FALSE),
$C129=2016,
VLOOKUP($B129,[27]分省年度数据!$A$1:$T$32,9,FALSE),
$C129=2017,
VLOOKUP($B129,[27]分省年度数据!$A$1:$T$32,8,FALSE),
$C129=2018,
VLOOKUP($B129,[27]分省年度数据!$A$1:$T$32,7,FALSE)
)</f>
        <v>99.74</v>
      </c>
      <c r="AN129" cm="1">
        <f t="array" ref="AN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99.48</v>
      </c>
      <c r="AO129" cm="1">
        <f t="array" ref="AO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12.41</v>
      </c>
      <c r="AP129" cm="1">
        <f t="array" ref="AP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2.0299999999999998</v>
      </c>
      <c r="AQ129" cm="1">
        <f t="array" ref="AQ129">_xlfn.IFS(
$C129=2010,
VLOOKUP($B129,[26]分省年度数据!$A$1:$T$32,15,FALSE),
$C129=2011,
VLOOKUP($B129,[26]分省年度数据!$A$1:$T$32,14,FALSE),
$C129=2012,
VLOOKUP($B129,[26]分省年度数据!$A$1:$T$32,13,FALSE),
$C129=2013,
VLOOKUP($B129,[26]分省年度数据!$A$1:$T$32,12,FALSE),
$C129=2014,
VLOOKUP($B129,[26]分省年度数据!$A$1:$T$32,11,FALSE),
$C129=2015,
VLOOKUP($B129,[26]分省年度数据!$A$1:$T$32,10,FALSE),
$C129=2016,
VLOOKUP($B129,[26]分省年度数据!$A$1:$T$32,9,FALSE),
$C129=2017,
VLOOKUP($B129,[26]分省年度数据!$A$1:$T$32,8,FALSE),
$C129=2018,
VLOOKUP($B129,[26]分省年度数据!$A$1:$T$32,7,FALSE)
)</f>
        <v>16</v>
      </c>
    </row>
    <row r="130" spans="1:43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s="11">
        <f>IFERROR(VLOOKUP(B130,户籍难度!A:B,2,FALSE),1)</f>
        <v>1</v>
      </c>
      <c r="G130" cm="1">
        <f t="array" ref="G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H130" cm="1">
        <f t="array" ref="H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I130" cm="1">
        <f t="array" ref="I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J130">
        <f>VLOOKUP($D130,[4]Sheet1!$C$1:$J$65536,2,FALSE)</f>
        <v>127.30324554443359</v>
      </c>
      <c r="K130">
        <f>VLOOKUP($D130,[4]Sheet1!$C$1:$J$65536,3,FALSE)</f>
        <v>56.587051391601562</v>
      </c>
      <c r="L130">
        <f>VLOOKUP($D130,[4]Sheet1!$C$1:$J$65536,4,FALSE)</f>
        <v>10167.6005859375</v>
      </c>
      <c r="M130">
        <f>VLOOKUP($D130,[4]Sheet1!$C$1:$J$65536,5,FALSE)</f>
        <v>176.00202941894531</v>
      </c>
      <c r="N130">
        <f>VLOOKUP($D130,[4]Sheet1!$C$1:$J$65536,6,FALSE)</f>
        <v>28.703655242919922</v>
      </c>
      <c r="O130">
        <f>VLOOKUP($D130,[4]Sheet1!$C$1:$J$65536,7,FALSE)</f>
        <v>4.0621843338012695</v>
      </c>
      <c r="P130">
        <f>VLOOKUP($D130,[4]Sheet1!$C$1:$J$65536,8,FALSE)</f>
        <v>29.451339721679688</v>
      </c>
      <c r="Q130" cm="1">
        <f t="array" ref="Q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R130">
        <f t="shared" si="3"/>
        <v>0.27382218135108305</v>
      </c>
      <c r="S130" cm="1">
        <f t="array" ref="S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78.7</v>
      </c>
      <c r="T130">
        <f>IFERROR(VLOOKUP(D130,[7]mu_jt_estimates_final!$C:$D,2,FALSE),"")</f>
        <v>-0.55415857000000002</v>
      </c>
      <c r="U130" t="str">
        <f>VLOOKUP(B130,方言分布!A:B,2,FALSE)</f>
        <v>胶辽官话</v>
      </c>
      <c r="V130" cm="1">
        <f t="array" ref="V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68840</v>
      </c>
      <c r="W130" cm="1">
        <f t="array" ref="W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47.38</v>
      </c>
      <c r="X130" cm="1">
        <f t="array" ref="X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55</v>
      </c>
      <c r="Y130" cm="1">
        <f t="array" ref="Y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9.4600000000000009</v>
      </c>
      <c r="Z130" cm="1">
        <f t="array" ref="Z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422.91</v>
      </c>
      <c r="AA130" cm="1">
        <f t="array" ref="AA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14.28</v>
      </c>
      <c r="AB130" cm="1">
        <f t="array" ref="AB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>12.54</v>
      </c>
      <c r="AC130" cm="1">
        <f t="array" ref="AC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16.41</v>
      </c>
      <c r="AE130" t="str" cm="1">
        <f t="array" ref="AE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/>
      </c>
      <c r="AF130" cm="1">
        <f t="array" ref="AF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1311.8</v>
      </c>
      <c r="AG130" cm="1">
        <f t="array" ref="AG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390</v>
      </c>
      <c r="AH130" cm="1">
        <f t="array" ref="AH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19651.900000000001</v>
      </c>
      <c r="AK130" cm="1">
        <f t="array" ref="AK130">_xlfn.IFS(
$C130=2010,
VLOOKUP($B130,[20]分省年度数据!$A$1:$T$32,15,FALSE),
$C130=2011,
VLOOKUP($B130,[20]分省年度数据!$A$1:$T$32,14,FALSE),
$C130=2012,
VLOOKUP($B130,[20]分省年度数据!$A$1:$T$32,13,FALSE),
$C130=2013,
VLOOKUP($B130,[20]分省年度数据!$A$1:$T$32,12,FALSE),
$C130=2014,
VLOOKUP($B130,[20]分省年度数据!$A$1:$T$32,11,FALSE),
$C130=2015,
VLOOKUP($B130,[20]分省年度数据!$A$1:$T$32,10,FALSE),
$C130=2016,
VLOOKUP($B130,[20]分省年度数据!$A$1:$T$32,9,FALSE),
$C130=2017,
VLOOKUP($B130,[20]分省年度数据!$A$1:$T$32,8,FALSE),
$C130=2018,
VLOOKUP($B130,[20]分省年度数据!$A$1:$T$32,7,FALSE)
)</f>
        <v>13275</v>
      </c>
      <c r="AL130" cm="1">
        <f t="array" ref="AL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44682</v>
      </c>
      <c r="AM130" cm="1">
        <f t="array" ref="AM130">_xlfn.IFS(
$C130=2010,
VLOOKUP($B130,[27]分省年度数据!$A$1:$T$32,15,FALSE),
$C130=2011,
VLOOKUP($B130,[27]分省年度数据!$A$1:$T$32,14,FALSE),
$C130=2012,
VLOOKUP($B130,[27]分省年度数据!$A$1:$T$32,13,FALSE),
$C130=2013,
VLOOKUP($B130,[27]分省年度数据!$A$1:$T$32,12,FALSE),
$C130=2014,
VLOOKUP($B130,[27]分省年度数据!$A$1:$T$32,11,FALSE),
$C130=2015,
VLOOKUP($B130,[27]分省年度数据!$A$1:$T$32,10,FALSE),
$C130=2016,
VLOOKUP($B130,[27]分省年度数据!$A$1:$T$32,9,FALSE),
$C130=2017,
VLOOKUP($B130,[27]分省年度数据!$A$1:$T$32,8,FALSE),
$C130=2018,
VLOOKUP($B130,[27]分省年度数据!$A$1:$T$32,7,FALSE)
)</f>
        <v>99.85</v>
      </c>
      <c r="AN130" cm="1">
        <f t="array" ref="AN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99.48</v>
      </c>
      <c r="AO130" cm="1">
        <f t="array" ref="AO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12.76</v>
      </c>
      <c r="AP130" cm="1">
        <f t="array" ref="AP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1.99</v>
      </c>
      <c r="AQ130" cm="1">
        <f t="array" ref="AQ130">_xlfn.IFS(
$C130=2010,
VLOOKUP($B130,[26]分省年度数据!$A$1:$T$32,15,FALSE),
$C130=2011,
VLOOKUP($B130,[26]分省年度数据!$A$1:$T$32,14,FALSE),
$C130=2012,
VLOOKUP($B130,[26]分省年度数据!$A$1:$T$32,13,FALSE),
$C130=2013,
VLOOKUP($B130,[26]分省年度数据!$A$1:$T$32,12,FALSE),
$C130=2014,
VLOOKUP($B130,[26]分省年度数据!$A$1:$T$32,11,FALSE),
$C130=2015,
VLOOKUP($B130,[26]分省年度数据!$A$1:$T$32,10,FALSE),
$C130=2016,
VLOOKUP($B130,[26]分省年度数据!$A$1:$T$32,9,FALSE),
$C130=2017,
VLOOKUP($B130,[26]分省年度数据!$A$1:$T$32,8,FALSE),
$C130=2018,
VLOOKUP($B130,[26]分省年度数据!$A$1:$T$32,7,FALSE)
)</f>
        <v>16.37</v>
      </c>
    </row>
    <row r="131" spans="1:43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s="11">
        <f>IFERROR(VLOOKUP(B131,户籍难度!A:B,2,FALSE),1)</f>
        <v>1</v>
      </c>
      <c r="G131" cm="1">
        <f t="array" ref="G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H131" cm="1">
        <f t="array" ref="H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I131" cm="1">
        <f t="array" ref="I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J131">
        <f>VLOOKUP($D131,[4]Sheet1!$C$1:$J$65536,2,FALSE)</f>
        <v>131.69113159179688</v>
      </c>
      <c r="K131">
        <f>VLOOKUP($D131,[4]Sheet1!$C$1:$J$65536,3,FALSE)</f>
        <v>62.450283050537109</v>
      </c>
      <c r="L131">
        <f>VLOOKUP($D131,[4]Sheet1!$C$1:$J$65536,4,FALSE)</f>
        <v>10166.189453125</v>
      </c>
      <c r="M131">
        <f>VLOOKUP($D131,[4]Sheet1!$C$1:$J$65536,5,FALSE)</f>
        <v>178.35151672363281</v>
      </c>
      <c r="N131">
        <f>VLOOKUP($D131,[4]Sheet1!$C$1:$J$65536,6,FALSE)</f>
        <v>30.642154693603516</v>
      </c>
      <c r="O131">
        <f>VLOOKUP($D131,[4]Sheet1!$C$1:$J$65536,7,FALSE)</f>
        <v>4.1773643493652344</v>
      </c>
      <c r="P131">
        <f>VLOOKUP($D131,[4]Sheet1!$C$1:$J$65536,8,FALSE)</f>
        <v>37.603507995605469</v>
      </c>
      <c r="Q131" cm="1">
        <f t="array" ref="Q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R131">
        <f t="shared" ref="R131:R194" si="5">Q131/H131</f>
        <v>0.25943033854166664</v>
      </c>
      <c r="S131" cm="1">
        <f t="array" ref="S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85.62</v>
      </c>
      <c r="T131">
        <f>IFERROR(VLOOKUP(D131,[7]mu_jt_estimates_final!$C:$D,2,FALSE),"")</f>
        <v>-0.42874694000000002</v>
      </c>
      <c r="U131" t="str">
        <f>VLOOKUP(B131,方言分布!A:B,2,FALSE)</f>
        <v>胶辽官话</v>
      </c>
      <c r="V131" cm="1">
        <f t="array" ref="V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75426</v>
      </c>
      <c r="W131" cm="1">
        <f t="array" ref="W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48.97</v>
      </c>
      <c r="X131" cm="1">
        <f t="array" ref="X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62</v>
      </c>
      <c r="Y131" cm="1">
        <f t="array" ref="Y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9.6</v>
      </c>
      <c r="Z131" cm="1">
        <f t="array" ref="Z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485.86</v>
      </c>
      <c r="AA131" cm="1">
        <f t="array" ref="AA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14.33</v>
      </c>
      <c r="AB131" cm="1">
        <f t="array" ref="AB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12.08</v>
      </c>
      <c r="AC131" cm="1">
        <f t="array" ref="AC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16.16</v>
      </c>
      <c r="AE131" cm="1">
        <f t="array" ref="AE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17796161</v>
      </c>
      <c r="AF131" cm="1">
        <f t="array" ref="AF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1399.67</v>
      </c>
      <c r="AG131" cm="1">
        <f t="array" ref="AG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432</v>
      </c>
      <c r="AH131" cm="1">
        <f t="array" ref="AH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22294.799999999999</v>
      </c>
      <c r="AK131" cm="1">
        <f t="array" ref="AK131">_xlfn.IFS(
$C131=2010,
VLOOKUP($B131,[20]分省年度数据!$A$1:$T$32,15,FALSE),
$C131=2011,
VLOOKUP($B131,[20]分省年度数据!$A$1:$T$32,14,FALSE),
$C131=2012,
VLOOKUP($B131,[20]分省年度数据!$A$1:$T$32,13,FALSE),
$C131=2013,
VLOOKUP($B131,[20]分省年度数据!$A$1:$T$32,12,FALSE),
$C131=2014,
VLOOKUP($B131,[20]分省年度数据!$A$1:$T$32,11,FALSE),
$C131=2015,
VLOOKUP($B131,[20]分省年度数据!$A$1:$T$32,10,FALSE),
$C131=2016,
VLOOKUP($B131,[20]分省年度数据!$A$1:$T$32,9,FALSE),
$C131=2017,
VLOOKUP($B131,[20]分省年度数据!$A$1:$T$32,8,FALSE),
$C131=2018,
VLOOKUP($B131,[20]分省年度数据!$A$1:$T$32,7,FALSE)
)</f>
        <v>12879</v>
      </c>
      <c r="AL131" cm="1">
        <f t="array" ref="AL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51412</v>
      </c>
      <c r="AM131" cm="1">
        <f t="array" ref="AM131">_xlfn.IFS(
$C131=2010,
VLOOKUP($B131,[27]分省年度数据!$A$1:$T$32,15,FALSE),
$C131=2011,
VLOOKUP($B131,[27]分省年度数据!$A$1:$T$32,14,FALSE),
$C131=2012,
VLOOKUP($B131,[27]分省年度数据!$A$1:$T$32,13,FALSE),
$C131=2013,
VLOOKUP($B131,[27]分省年度数据!$A$1:$T$32,12,FALSE),
$C131=2014,
VLOOKUP($B131,[27]分省年度数据!$A$1:$T$32,11,FALSE),
$C131=2015,
VLOOKUP($B131,[27]分省年度数据!$A$1:$T$32,10,FALSE),
$C131=2016,
VLOOKUP($B131,[27]分省年度数据!$A$1:$T$32,9,FALSE),
$C131=2017,
VLOOKUP($B131,[27]分省年度数据!$A$1:$T$32,8,FALSE),
$C131=2018,
VLOOKUP($B131,[27]分省年度数据!$A$1:$T$32,7,FALSE)
)</f>
        <v>99.85</v>
      </c>
      <c r="AN131" cm="1">
        <f t="array" ref="AN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99.58</v>
      </c>
      <c r="AO131" cm="1">
        <f t="array" ref="AO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13.54</v>
      </c>
      <c r="AP131" cm="1">
        <f t="array" ref="AP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1.95</v>
      </c>
      <c r="AQ131" cm="1">
        <f t="array" ref="AQ131">_xlfn.IFS(
$C131=2010,
VLOOKUP($B131,[26]分省年度数据!$A$1:$T$32,15,FALSE),
$C131=2011,
VLOOKUP($B131,[26]分省年度数据!$A$1:$T$32,14,FALSE),
$C131=2012,
VLOOKUP($B131,[26]分省年度数据!$A$1:$T$32,13,FALSE),
$C131=2013,
VLOOKUP($B131,[26]分省年度数据!$A$1:$T$32,12,FALSE),
$C131=2014,
VLOOKUP($B131,[26]分省年度数据!$A$1:$T$32,11,FALSE),
$C131=2015,
VLOOKUP($B131,[26]分省年度数据!$A$1:$T$32,10,FALSE),
$C131=2016,
VLOOKUP($B131,[26]分省年度数据!$A$1:$T$32,9,FALSE),
$C131=2017,
VLOOKUP($B131,[26]分省年度数据!$A$1:$T$32,8,FALSE),
$C131=2018,
VLOOKUP($B131,[26]分省年度数据!$A$1:$T$32,7,FALSE)
)</f>
        <v>16.809999999999999</v>
      </c>
    </row>
    <row r="132" spans="1:43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s="11">
        <f>IFERROR(VLOOKUP(B132,户籍难度!A:B,2,FALSE),1)</f>
        <v>1</v>
      </c>
      <c r="G132" cm="1">
        <f t="array" ref="G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H132" cm="1">
        <f t="array" ref="H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I132" cm="1">
        <f t="array" ref="I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J132">
        <f>VLOOKUP($D132,[4]Sheet1!$C$1:$J$65536,2,FALSE)</f>
        <v>138.64779663085938</v>
      </c>
      <c r="K132">
        <f>VLOOKUP($D132,[4]Sheet1!$C$1:$J$65536,3,FALSE)</f>
        <v>64.102256774902344</v>
      </c>
      <c r="L132">
        <f>VLOOKUP($D132,[4]Sheet1!$C$1:$J$65536,4,FALSE)</f>
        <v>10173.1259765625</v>
      </c>
      <c r="M132">
        <f>VLOOKUP($D132,[4]Sheet1!$C$1:$J$65536,5,FALSE)</f>
        <v>174.27581787109375</v>
      </c>
      <c r="N132">
        <f>VLOOKUP($D132,[4]Sheet1!$C$1:$J$65536,6,FALSE)</f>
        <v>29.0029296875</v>
      </c>
      <c r="O132">
        <f>VLOOKUP($D132,[4]Sheet1!$C$1:$J$65536,7,FALSE)</f>
        <v>5.8759474754333496</v>
      </c>
      <c r="P132">
        <f>VLOOKUP($D132,[4]Sheet1!$C$1:$J$65536,8,FALSE)</f>
        <v>31.516000747680664</v>
      </c>
      <c r="Q132" cm="1">
        <f t="array" ref="Q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R132">
        <f t="shared" si="5"/>
        <v>0.23895480852185585</v>
      </c>
      <c r="S132" cm="1">
        <f t="array" ref="S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88.5</v>
      </c>
      <c r="T132">
        <f>IFERROR(VLOOKUP(D132,[7]mu_jt_estimates_final!$C:$D,2,FALSE),"")</f>
        <v>-0.44374882999999998</v>
      </c>
      <c r="U132" t="str">
        <f>VLOOKUP(B132,方言分布!A:B,2,FALSE)</f>
        <v>胶辽官话</v>
      </c>
      <c r="V132" cm="1">
        <f t="array" ref="V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77012</v>
      </c>
      <c r="W132" cm="1">
        <f t="array" ref="W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50.06</v>
      </c>
      <c r="X132" cm="1">
        <f t="array" ref="X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62</v>
      </c>
      <c r="Y132" cm="1">
        <f t="array" ref="Y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9.48</v>
      </c>
      <c r="Z132" cm="1">
        <f t="array" ref="Z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605.66999999999996</v>
      </c>
      <c r="AA132" cm="1">
        <f t="array" ref="AA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14.08</v>
      </c>
      <c r="AB132" cm="1">
        <f t="array" ref="AB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11.87</v>
      </c>
      <c r="AC132" cm="1">
        <f t="array" ref="AC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16.670000000000002</v>
      </c>
      <c r="AE132" cm="1">
        <f t="array" ref="AE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18847752</v>
      </c>
      <c r="AF132" cm="1">
        <f t="array" ref="AF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1461.05</v>
      </c>
      <c r="AG132" cm="1">
        <f t="array" ref="AG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438</v>
      </c>
      <c r="AH132" cm="1">
        <f t="array" ref="AH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25111.5</v>
      </c>
      <c r="AK132" cm="1">
        <f t="array" ref="AK132">_xlfn.IFS(
$C132=2010,
VLOOKUP($B132,[20]分省年度数据!$A$1:$T$32,15,FALSE),
$C132=2011,
VLOOKUP($B132,[20]分省年度数据!$A$1:$T$32,14,FALSE),
$C132=2012,
VLOOKUP($B132,[20]分省年度数据!$A$1:$T$32,13,FALSE),
$C132=2013,
VLOOKUP($B132,[20]分省年度数据!$A$1:$T$32,12,FALSE),
$C132=2014,
VLOOKUP($B132,[20]分省年度数据!$A$1:$T$32,11,FALSE),
$C132=2015,
VLOOKUP($B132,[20]分省年度数据!$A$1:$T$32,10,FALSE),
$C132=2016,
VLOOKUP($B132,[20]分省年度数据!$A$1:$T$32,9,FALSE),
$C132=2017,
VLOOKUP($B132,[20]分省年度数据!$A$1:$T$32,8,FALSE),
$C132=2018,
VLOOKUP($B132,[20]分省年度数据!$A$1:$T$32,7,FALSE)
)</f>
        <v>13570</v>
      </c>
      <c r="AL132" cm="1">
        <f t="array" ref="AL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59238</v>
      </c>
      <c r="AM132" cm="1">
        <f t="array" ref="AM132">_xlfn.IFS(
$C132=2010,
VLOOKUP($B132,[27]分省年度数据!$A$1:$T$32,15,FALSE),
$C132=2011,
VLOOKUP($B132,[27]分省年度数据!$A$1:$T$32,14,FALSE),
$C132=2012,
VLOOKUP($B132,[27]分省年度数据!$A$1:$T$32,13,FALSE),
$C132=2013,
VLOOKUP($B132,[27]分省年度数据!$A$1:$T$32,12,FALSE),
$C132=2014,
VLOOKUP($B132,[27]分省年度数据!$A$1:$T$32,11,FALSE),
$C132=2015,
VLOOKUP($B132,[27]分省年度数据!$A$1:$T$32,10,FALSE),
$C132=2016,
VLOOKUP($B132,[27]分省年度数据!$A$1:$T$32,9,FALSE),
$C132=2017,
VLOOKUP($B132,[27]分省年度数据!$A$1:$T$32,8,FALSE),
$C132=2018,
VLOOKUP($B132,[27]分省年度数据!$A$1:$T$32,7,FALSE)
)</f>
        <v>99.92</v>
      </c>
      <c r="AN132" cm="1">
        <f t="array" ref="AN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99.49</v>
      </c>
      <c r="AO132" cm="1">
        <f t="array" ref="AO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13.17</v>
      </c>
      <c r="AP132" cm="1">
        <f t="array" ref="AP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2</v>
      </c>
      <c r="AQ132" cm="1">
        <f t="array" ref="AQ132">_xlfn.IFS(
$C132=2010,
VLOOKUP($B132,[26]分省年度数据!$A$1:$T$32,15,FALSE),
$C132=2011,
VLOOKUP($B132,[26]分省年度数据!$A$1:$T$32,14,FALSE),
$C132=2012,
VLOOKUP($B132,[26]分省年度数据!$A$1:$T$32,13,FALSE),
$C132=2013,
VLOOKUP($B132,[26]分省年度数据!$A$1:$T$32,12,FALSE),
$C132=2014,
VLOOKUP($B132,[26]分省年度数据!$A$1:$T$32,11,FALSE),
$C132=2015,
VLOOKUP($B132,[26]分省年度数据!$A$1:$T$32,10,FALSE),
$C132=2016,
VLOOKUP($B132,[26]分省年度数据!$A$1:$T$32,9,FALSE),
$C132=2017,
VLOOKUP($B132,[26]分省年度数据!$A$1:$T$32,8,FALSE),
$C132=2018,
VLOOKUP($B132,[26]分省年度数据!$A$1:$T$32,7,FALSE)
)</f>
        <v>17.100000000000001</v>
      </c>
    </row>
    <row r="133" spans="1:43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s="11">
        <f>IFERROR(VLOOKUP(B133,户籍难度!A:B,2,FALSE),1)</f>
        <v>1</v>
      </c>
      <c r="G133" cm="1">
        <f t="array" ref="G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H133" cm="1">
        <f t="array" ref="H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I133" cm="1">
        <f t="array" ref="I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J133">
        <f>VLOOKUP($D133,[4]Sheet1!$C$1:$J$65536,2,FALSE)</f>
        <v>135.626953125</v>
      </c>
      <c r="K133">
        <f>VLOOKUP($D133,[4]Sheet1!$C$1:$J$65536,3,FALSE)</f>
        <v>65.022224426269531</v>
      </c>
      <c r="L133">
        <f>VLOOKUP($D133,[4]Sheet1!$C$1:$J$65536,4,FALSE)</f>
        <v>10174.48828125</v>
      </c>
      <c r="M133">
        <f>VLOOKUP($D133,[4]Sheet1!$C$1:$J$65536,5,FALSE)</f>
        <v>173.08450317382812</v>
      </c>
      <c r="N133">
        <f>VLOOKUP($D133,[4]Sheet1!$C$1:$J$65536,6,FALSE)</f>
        <v>29.484642028808594</v>
      </c>
      <c r="O133">
        <f>VLOOKUP($D133,[4]Sheet1!$C$1:$J$65536,7,FALSE)</f>
        <v>5.9662928581237793</v>
      </c>
      <c r="P133">
        <f>VLOOKUP($D133,[4]Sheet1!$C$1:$J$65536,8,FALSE)</f>
        <v>33.142230987548828</v>
      </c>
      <c r="Q133" cm="1">
        <f t="array" ref="Q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R133">
        <f t="shared" si="5"/>
        <v>0.228454224111351</v>
      </c>
      <c r="S133" cm="1">
        <f t="array" ref="S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92.3</v>
      </c>
      <c r="T133">
        <f>IFERROR(VLOOKUP(D133,[7]mu_jt_estimates_final!$C:$D,2,FALSE),"")</f>
        <v>-0.24977961000000001</v>
      </c>
      <c r="U133" t="str">
        <f>VLOOKUP(B133,方言分布!A:B,2,FALSE)</f>
        <v>胶辽官话</v>
      </c>
      <c r="V133" cm="1">
        <f t="array" ref="V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77259</v>
      </c>
      <c r="W133" cm="1">
        <f t="array" ref="W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51.94</v>
      </c>
      <c r="X133" cm="1">
        <f t="array" ref="X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63</v>
      </c>
      <c r="Y133" cm="1">
        <f t="array" ref="Y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9.4</v>
      </c>
      <c r="Z133" cm="1">
        <f t="array" ref="Z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701.43</v>
      </c>
      <c r="AA133" cm="1">
        <f t="array" ref="AA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13.51</v>
      </c>
      <c r="AB133" cm="1">
        <f t="array" ref="AB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11.74</v>
      </c>
      <c r="AC133" cm="1">
        <f t="array" ref="AC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17.02</v>
      </c>
      <c r="AE133" cm="1">
        <f t="array" ref="AE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20632259</v>
      </c>
      <c r="AF133" cm="1">
        <f t="array" ref="AF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1690.62</v>
      </c>
      <c r="AG133" cm="1">
        <f t="array" ref="AG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466</v>
      </c>
      <c r="AH133" cm="1">
        <f t="array" ref="AH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21550.9</v>
      </c>
      <c r="AK133" cm="1">
        <f t="array" ref="AK133">_xlfn.IFS(
$C133=2010,
VLOOKUP($B133,[20]分省年度数据!$A$1:$T$32,15,FALSE),
$C133=2011,
VLOOKUP($B133,[20]分省年度数据!$A$1:$T$32,14,FALSE),
$C133=2012,
VLOOKUP($B133,[20]分省年度数据!$A$1:$T$32,13,FALSE),
$C133=2013,
VLOOKUP($B133,[20]分省年度数据!$A$1:$T$32,12,FALSE),
$C133=2014,
VLOOKUP($B133,[20]分省年度数据!$A$1:$T$32,11,FALSE),
$C133=2015,
VLOOKUP($B133,[20]分省年度数据!$A$1:$T$32,10,FALSE),
$C133=2016,
VLOOKUP($B133,[20]分省年度数据!$A$1:$T$32,9,FALSE),
$C133=2017,
VLOOKUP($B133,[20]分省年度数据!$A$1:$T$32,8,FALSE),
$C133=2018,
VLOOKUP($B133,[20]分省年度数据!$A$1:$T$32,7,FALSE)
)</f>
        <v>13376</v>
      </c>
      <c r="AL133" cm="1">
        <f t="array" ref="AL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70911</v>
      </c>
      <c r="AM133" cm="1">
        <f t="array" ref="AM133">_xlfn.IFS(
$C133=2010,
VLOOKUP($B133,[27]分省年度数据!$A$1:$T$32,15,FALSE),
$C133=2011,
VLOOKUP($B133,[27]分省年度数据!$A$1:$T$32,14,FALSE),
$C133=2012,
VLOOKUP($B133,[27]分省年度数据!$A$1:$T$32,13,FALSE),
$C133=2013,
VLOOKUP($B133,[27]分省年度数据!$A$1:$T$32,12,FALSE),
$C133=2014,
VLOOKUP($B133,[27]分省年度数据!$A$1:$T$32,11,FALSE),
$C133=2015,
VLOOKUP($B133,[27]分省年度数据!$A$1:$T$32,10,FALSE),
$C133=2016,
VLOOKUP($B133,[27]分省年度数据!$A$1:$T$32,9,FALSE),
$C133=2017,
VLOOKUP($B133,[27]分省年度数据!$A$1:$T$32,8,FALSE),
$C133=2018,
VLOOKUP($B133,[27]分省年度数据!$A$1:$T$32,7,FALSE)
)</f>
        <v>99.95</v>
      </c>
      <c r="AN133" cm="1">
        <f t="array" ref="AN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99.37</v>
      </c>
      <c r="AO133" cm="1">
        <f t="array" ref="AO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14.43</v>
      </c>
      <c r="AP133" cm="1">
        <f t="array" ref="AP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2.0299999999999998</v>
      </c>
      <c r="AQ133" cm="1">
        <f t="array" ref="AQ133">_xlfn.IFS(
$C133=2010,
VLOOKUP($B133,[26]分省年度数据!$A$1:$T$32,15,FALSE),
$C133=2011,
VLOOKUP($B133,[26]分省年度数据!$A$1:$T$32,14,FALSE),
$C133=2012,
VLOOKUP($B133,[26]分省年度数据!$A$1:$T$32,13,FALSE),
$C133=2013,
VLOOKUP($B133,[26]分省年度数据!$A$1:$T$32,12,FALSE),
$C133=2014,
VLOOKUP($B133,[26]分省年度数据!$A$1:$T$32,11,FALSE),
$C133=2015,
VLOOKUP($B133,[26]分省年度数据!$A$1:$T$32,10,FALSE),
$C133=2016,
VLOOKUP($B133,[26]分省年度数据!$A$1:$T$32,9,FALSE),
$C133=2017,
VLOOKUP($B133,[26]分省年度数据!$A$1:$T$32,8,FALSE),
$C133=2018,
VLOOKUP($B133,[26]分省年度数据!$A$1:$T$32,7,FALSE)
)</f>
        <v>17.36</v>
      </c>
    </row>
    <row r="134" spans="1:43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s="11">
        <f>IFERROR(VLOOKUP(B134,户籍难度!A:B,2,FALSE),1)</f>
        <v>1</v>
      </c>
      <c r="G134" cm="1">
        <f t="array" ref="G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H134" cm="1">
        <f t="array" ref="H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I134" cm="1">
        <f t="array" ref="I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J134">
        <f>VLOOKUP($D134,[4]Sheet1!$C$1:$J$65536,2,FALSE)</f>
        <v>138.34718322753906</v>
      </c>
      <c r="K134">
        <f>VLOOKUP($D134,[4]Sheet1!$C$1:$J$65536,3,FALSE)</f>
        <v>65.959754943847656</v>
      </c>
      <c r="L134">
        <f>VLOOKUP($D134,[4]Sheet1!$C$1:$J$65536,4,FALSE)</f>
        <v>10172.0869140625</v>
      </c>
      <c r="M134">
        <f>VLOOKUP($D134,[4]Sheet1!$C$1:$J$65536,5,FALSE)</f>
        <v>173.80213928222656</v>
      </c>
      <c r="N134">
        <f>VLOOKUP($D134,[4]Sheet1!$C$1:$J$65536,6,FALSE)</f>
        <v>30.191493988037109</v>
      </c>
      <c r="O134">
        <f>VLOOKUP($D134,[4]Sheet1!$C$1:$J$65536,7,FALSE)</f>
        <v>5.8772120475769043</v>
      </c>
      <c r="P134">
        <f>VLOOKUP($D134,[4]Sheet1!$C$1:$J$65536,8,FALSE)</f>
        <v>39.876312255859375</v>
      </c>
      <c r="Q134" cm="1">
        <f t="array" ref="Q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R134">
        <f t="shared" si="5"/>
        <v>0.23178035750455742</v>
      </c>
      <c r="S134" cm="1">
        <f t="array" ref="S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96.46</v>
      </c>
      <c r="T134">
        <f>IFERROR(VLOOKUP(D134,[7]mu_jt_estimates_final!$C:$D,2,FALSE),"")</f>
        <v>-0.15064063999999999</v>
      </c>
      <c r="U134" t="str">
        <f>VLOOKUP(B134,方言分布!A:B,2,FALSE)</f>
        <v>胶辽官话</v>
      </c>
      <c r="V134" cm="1">
        <f t="array" ref="V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76997</v>
      </c>
      <c r="W134" cm="1">
        <f t="array" ref="W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54.1</v>
      </c>
      <c r="X134" cm="1">
        <f t="array" ref="X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65</v>
      </c>
      <c r="Y134" cm="1">
        <f t="array" ref="Y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8.9499999999999993</v>
      </c>
      <c r="Z134" cm="1">
        <f t="array" ref="Z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790.19</v>
      </c>
      <c r="AA134" cm="1">
        <f t="array" ref="AA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12.84</v>
      </c>
      <c r="AB134" cm="1">
        <f t="array" ref="AB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11.79</v>
      </c>
      <c r="AC134" cm="1">
        <f t="array" ref="AC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16.91</v>
      </c>
      <c r="AE134" cm="1">
        <f t="array" ref="AE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22422970</v>
      </c>
      <c r="AF134" cm="1">
        <f t="array" ref="AF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1825.99</v>
      </c>
      <c r="AG134" cm="1">
        <f t="array" ref="AG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579</v>
      </c>
      <c r="AH134" cm="1">
        <f t="array" ref="AH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23482.1</v>
      </c>
      <c r="AK134" cm="1">
        <f t="array" ref="AK134">_xlfn.IFS(
$C134=2010,
VLOOKUP($B134,[20]分省年度数据!$A$1:$T$32,15,FALSE),
$C134=2011,
VLOOKUP($B134,[20]分省年度数据!$A$1:$T$32,14,FALSE),
$C134=2012,
VLOOKUP($B134,[20]分省年度数据!$A$1:$T$32,13,FALSE),
$C134=2013,
VLOOKUP($B134,[20]分省年度数据!$A$1:$T$32,12,FALSE),
$C134=2014,
VLOOKUP($B134,[20]分省年度数据!$A$1:$T$32,11,FALSE),
$C134=2015,
VLOOKUP($B134,[20]分省年度数据!$A$1:$T$32,10,FALSE),
$C134=2016,
VLOOKUP($B134,[20]分省年度数据!$A$1:$T$32,9,FALSE),
$C134=2017,
VLOOKUP($B134,[20]分省年度数据!$A$1:$T$32,8,FALSE),
$C134=2018,
VLOOKUP($B134,[20]分省年度数据!$A$1:$T$32,7,FALSE)
)</f>
        <v>13163</v>
      </c>
      <c r="AL134" cm="1">
        <f t="array" ref="AL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82116</v>
      </c>
      <c r="AM134" cm="1">
        <f t="array" ref="AM134">_xlfn.IFS(
$C134=2010,
VLOOKUP($B134,[27]分省年度数据!$A$1:$T$32,15,FALSE),
$C134=2011,
VLOOKUP($B134,[27]分省年度数据!$A$1:$T$32,14,FALSE),
$C134=2012,
VLOOKUP($B134,[27]分省年度数据!$A$1:$T$32,13,FALSE),
$C134=2013,
VLOOKUP($B134,[27]分省年度数据!$A$1:$T$32,12,FALSE),
$C134=2014,
VLOOKUP($B134,[27]分省年度数据!$A$1:$T$32,11,FALSE),
$C134=2015,
VLOOKUP($B134,[27]分省年度数据!$A$1:$T$32,10,FALSE),
$C134=2016,
VLOOKUP($B134,[27]分省年度数据!$A$1:$T$32,9,FALSE),
$C134=2017,
VLOOKUP($B134,[27]分省年度数据!$A$1:$T$32,8,FALSE),
$C134=2018,
VLOOKUP($B134,[27]分省年度数据!$A$1:$T$32,7,FALSE)
)</f>
        <v>99.78</v>
      </c>
      <c r="AN134" cm="1">
        <f t="array" ref="AN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99.51</v>
      </c>
      <c r="AO134" cm="1">
        <f t="array" ref="AO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15.88</v>
      </c>
      <c r="AP134" cm="1">
        <f t="array" ref="AP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2.04</v>
      </c>
      <c r="AQ134" cm="1">
        <f t="array" ref="AQ134">_xlfn.IFS(
$C134=2010,
VLOOKUP($B134,[26]分省年度数据!$A$1:$T$32,15,FALSE),
$C134=2011,
VLOOKUP($B134,[26]分省年度数据!$A$1:$T$32,14,FALSE),
$C134=2012,
VLOOKUP($B134,[26]分省年度数据!$A$1:$T$32,13,FALSE),
$C134=2013,
VLOOKUP($B134,[26]分省年度数据!$A$1:$T$32,12,FALSE),
$C134=2014,
VLOOKUP($B134,[26]分省年度数据!$A$1:$T$32,11,FALSE),
$C134=2015,
VLOOKUP($B134,[26]分省年度数据!$A$1:$T$32,10,FALSE),
$C134=2016,
VLOOKUP($B134,[26]分省年度数据!$A$1:$T$32,9,FALSE),
$C134=2017,
VLOOKUP($B134,[26]分省年度数据!$A$1:$T$32,8,FALSE),
$C134=2018,
VLOOKUP($B134,[26]分省年度数据!$A$1:$T$32,7,FALSE)
)</f>
        <v>17.91</v>
      </c>
    </row>
    <row r="135" spans="1:43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s="11">
        <f>IFERROR(VLOOKUP(B135,户籍难度!A:B,2,FALSE),1)</f>
        <v>1</v>
      </c>
      <c r="G135" cm="1">
        <f t="array" ref="G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H135" cm="1">
        <f t="array" ref="H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I135" cm="1">
        <f t="array" ref="I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J135">
        <f>VLOOKUP($D135,[4]Sheet1!$C$1:$J$65536,2,FALSE)</f>
        <v>140.99798583984375</v>
      </c>
      <c r="K135">
        <f>VLOOKUP($D135,[4]Sheet1!$C$1:$J$65536,3,FALSE)</f>
        <v>61.959217071533203</v>
      </c>
      <c r="L135">
        <f>VLOOKUP($D135,[4]Sheet1!$C$1:$J$65536,4,FALSE)</f>
        <v>10174.0458984375</v>
      </c>
      <c r="M135">
        <f>VLOOKUP($D135,[4]Sheet1!$C$1:$J$65536,5,FALSE)</f>
        <v>180.35153198242188</v>
      </c>
      <c r="N135">
        <f>VLOOKUP($D135,[4]Sheet1!$C$1:$J$65536,6,FALSE)</f>
        <v>29.728803634643555</v>
      </c>
      <c r="O135">
        <f>VLOOKUP($D135,[4]Sheet1!$C$1:$J$65536,7,FALSE)</f>
        <v>5.4474458694458008</v>
      </c>
      <c r="P135">
        <f>VLOOKUP($D135,[4]Sheet1!$C$1:$J$65536,8,FALSE)</f>
        <v>38.212196350097656</v>
      </c>
      <c r="Q135" cm="1">
        <f t="array" ref="Q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R135">
        <f t="shared" si="5"/>
        <v>0.23404486167842556</v>
      </c>
      <c r="S135" cm="1">
        <f t="array" ref="S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99.38</v>
      </c>
      <c r="T135">
        <f>IFERROR(VLOOKUP(D135,[7]mu_jt_estimates_final!$C:$D,2,FALSE),"")</f>
        <v>7.8816920999999998E-2</v>
      </c>
      <c r="U135" t="str">
        <f>VLOOKUP(B135,方言分布!A:B,2,FALSE)</f>
        <v>胶辽官话</v>
      </c>
      <c r="V135" cm="1">
        <f t="array" ref="V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79050</v>
      </c>
      <c r="W135" cm="1">
        <f t="array" ref="W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58.48</v>
      </c>
      <c r="X135" cm="1">
        <f t="array" ref="X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69</v>
      </c>
      <c r="Y135" cm="1">
        <f t="array" ref="Y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8.6300000000000008</v>
      </c>
      <c r="Z135" cm="1">
        <f t="array" ref="Z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829.27</v>
      </c>
      <c r="AA135" cm="1">
        <f t="array" ref="AA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12.31</v>
      </c>
      <c r="AB135" cm="1">
        <f t="array" ref="AB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11.94</v>
      </c>
      <c r="AC135" cm="1">
        <f t="array" ref="AC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16.79</v>
      </c>
      <c r="AE135" cm="1">
        <f t="array" ref="AE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23946021</v>
      </c>
      <c r="AF135" cm="1">
        <f t="array" ref="AF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1890</v>
      </c>
      <c r="AG135" cm="1">
        <f t="array" ref="AG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646</v>
      </c>
      <c r="AH135" cm="1">
        <f t="array" ref="AH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25527.9</v>
      </c>
      <c r="AK135" cm="1">
        <f t="array" ref="AK135">_xlfn.IFS(
$C135=2010,
VLOOKUP($B135,[20]分省年度数据!$A$1:$T$32,15,FALSE),
$C135=2011,
VLOOKUP($B135,[20]分省年度数据!$A$1:$T$32,14,FALSE),
$C135=2012,
VLOOKUP($B135,[20]分省年度数据!$A$1:$T$32,13,FALSE),
$C135=2013,
VLOOKUP($B135,[20]分省年度数据!$A$1:$T$32,12,FALSE),
$C135=2014,
VLOOKUP($B135,[20]分省年度数据!$A$1:$T$32,11,FALSE),
$C135=2015,
VLOOKUP($B135,[20]分省年度数据!$A$1:$T$32,10,FALSE),
$C135=2016,
VLOOKUP($B135,[20]分省年度数据!$A$1:$T$32,9,FALSE),
$C135=2017,
VLOOKUP($B135,[20]分省年度数据!$A$1:$T$32,8,FALSE),
$C135=2018,
VLOOKUP($B135,[20]分省年度数据!$A$1:$T$32,7,FALSE)
)</f>
        <v>13403</v>
      </c>
      <c r="AL135" cm="1">
        <f t="array" ref="AL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95642</v>
      </c>
      <c r="AM135" cm="1">
        <f t="array" ref="AM135">_xlfn.IFS(
$C135=2010,
VLOOKUP($B135,[27]分省年度数据!$A$1:$T$32,15,FALSE),
$C135=2011,
VLOOKUP($B135,[27]分省年度数据!$A$1:$T$32,14,FALSE),
$C135=2012,
VLOOKUP($B135,[27]分省年度数据!$A$1:$T$32,13,FALSE),
$C135=2013,
VLOOKUP($B135,[27]分省年度数据!$A$1:$T$32,12,FALSE),
$C135=2014,
VLOOKUP($B135,[27]分省年度数据!$A$1:$T$32,11,FALSE),
$C135=2015,
VLOOKUP($B135,[27]分省年度数据!$A$1:$T$32,10,FALSE),
$C135=2016,
VLOOKUP($B135,[27]分省年度数据!$A$1:$T$32,9,FALSE),
$C135=2017,
VLOOKUP($B135,[27]分省年度数据!$A$1:$T$32,8,FALSE),
$C135=2018,
VLOOKUP($B135,[27]分省年度数据!$A$1:$T$32,7,FALSE)
)</f>
        <v>99.82</v>
      </c>
      <c r="AN135" cm="1">
        <f t="array" ref="AN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99.57</v>
      </c>
      <c r="AO135" cm="1">
        <f t="array" ref="AO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16.36</v>
      </c>
      <c r="AP135" cm="1">
        <f t="array" ref="AP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1.85</v>
      </c>
      <c r="AQ135" cm="1">
        <f t="array" ref="AQ135">_xlfn.IFS(
$C135=2010,
VLOOKUP($B135,[26]分省年度数据!$A$1:$T$32,15,FALSE),
$C135=2011,
VLOOKUP($B135,[26]分省年度数据!$A$1:$T$32,14,FALSE),
$C135=2012,
VLOOKUP($B135,[26]分省年度数据!$A$1:$T$32,13,FALSE),
$C135=2013,
VLOOKUP($B135,[26]分省年度数据!$A$1:$T$32,12,FALSE),
$C135=2014,
VLOOKUP($B135,[26]分省年度数据!$A$1:$T$32,11,FALSE),
$C135=2015,
VLOOKUP($B135,[26]分省年度数据!$A$1:$T$32,10,FALSE),
$C135=2016,
VLOOKUP($B135,[26]分省年度数据!$A$1:$T$32,9,FALSE),
$C135=2017,
VLOOKUP($B135,[26]分省年度数据!$A$1:$T$32,8,FALSE),
$C135=2018,
VLOOKUP($B135,[26]分省年度数据!$A$1:$T$32,7,FALSE)
)</f>
        <v>17.84</v>
      </c>
    </row>
    <row r="136" spans="1:43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s="11">
        <f>IFERROR(VLOOKUP(B136,户籍难度!A:B,2,FALSE),1)</f>
        <v>1</v>
      </c>
      <c r="G136" cm="1">
        <f t="array" ref="G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H136" cm="1">
        <f t="array" ref="H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I136" cm="1">
        <f t="array" ref="I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J136">
        <f>VLOOKUP($D136,[4]Sheet1!$C$1:$J$65536,2,FALSE)</f>
        <v>139.00636291503906</v>
      </c>
      <c r="K136">
        <f>VLOOKUP($D136,[4]Sheet1!$C$1:$J$65536,3,FALSE)</f>
        <v>63.342456817626953</v>
      </c>
      <c r="L136">
        <f>VLOOKUP($D136,[4]Sheet1!$C$1:$J$65536,4,FALSE)</f>
        <v>10170.8779296875</v>
      </c>
      <c r="M136">
        <f>VLOOKUP($D136,[4]Sheet1!$C$1:$J$65536,5,FALSE)</f>
        <v>174.65556335449219</v>
      </c>
      <c r="N136">
        <f>VLOOKUP($D136,[4]Sheet1!$C$1:$J$65536,6,FALSE)</f>
        <v>30.553901672363281</v>
      </c>
      <c r="O136">
        <f>VLOOKUP($D136,[4]Sheet1!$C$1:$J$65536,7,FALSE)</f>
        <v>6.1191825866699219</v>
      </c>
      <c r="P136">
        <f>VLOOKUP($D136,[4]Sheet1!$C$1:$J$65536,8,FALSE)</f>
        <v>36.575767517089844</v>
      </c>
      <c r="Q136" cm="1">
        <f t="array" ref="Q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R136">
        <f t="shared" si="5"/>
        <v>0.25899478542487009</v>
      </c>
      <c r="S136" cm="1">
        <f t="array" ref="S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105.2</v>
      </c>
      <c r="T136">
        <f>IFERROR(VLOOKUP(D136,[7]mu_jt_estimates_final!$C:$D,2,FALSE),"")</f>
        <v>0.22350134999999999</v>
      </c>
      <c r="U136" t="str">
        <f>VLOOKUP(B136,方言分布!A:B,2,FALSE)</f>
        <v>胶辽官话</v>
      </c>
      <c r="V136" cm="1">
        <f t="array" ref="V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81470</v>
      </c>
      <c r="W136" cm="1">
        <f t="array" ref="W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60.85</v>
      </c>
      <c r="X136" cm="1">
        <f t="array" ref="X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74</v>
      </c>
      <c r="Y136" cm="1">
        <f t="array" ref="Y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8.8000000000000007</v>
      </c>
      <c r="Z136" cm="1">
        <f t="array" ref="Z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885.15</v>
      </c>
      <c r="AA136" cm="1">
        <f t="array" ref="AA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11.9</v>
      </c>
      <c r="AB136" cm="1">
        <f t="array" ref="AB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12.26</v>
      </c>
      <c r="AC136" cm="1">
        <f t="array" ref="AC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16.86</v>
      </c>
      <c r="AE136" cm="1">
        <f t="array" ref="AE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26349273</v>
      </c>
      <c r="AF136" cm="1">
        <f t="array" ref="AF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2006.5</v>
      </c>
      <c r="AG136" cm="1">
        <f t="array" ref="AG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680</v>
      </c>
      <c r="AH136" cm="1">
        <f t="array" ref="AH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27480.3</v>
      </c>
      <c r="AK136" cm="1">
        <f t="array" ref="AK136">_xlfn.IFS(
$C136=2010,
VLOOKUP($B136,[20]分省年度数据!$A$1:$T$32,15,FALSE),
$C136=2011,
VLOOKUP($B136,[20]分省年度数据!$A$1:$T$32,14,FALSE),
$C136=2012,
VLOOKUP($B136,[20]分省年度数据!$A$1:$T$32,13,FALSE),
$C136=2013,
VLOOKUP($B136,[20]分省年度数据!$A$1:$T$32,12,FALSE),
$C136=2014,
VLOOKUP($B136,[20]分省年度数据!$A$1:$T$32,11,FALSE),
$C136=2015,
VLOOKUP($B136,[20]分省年度数据!$A$1:$T$32,10,FALSE),
$C136=2016,
VLOOKUP($B136,[20]分省年度数据!$A$1:$T$32,9,FALSE),
$C136=2017,
VLOOKUP($B136,[20]分省年度数据!$A$1:$T$32,8,FALSE),
$C136=2018,
VLOOKUP($B136,[20]分省年度数据!$A$1:$T$32,7,FALSE)
)</f>
        <v>13226</v>
      </c>
      <c r="AL136" cm="1">
        <f t="array" ref="AL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105166</v>
      </c>
      <c r="AM136" cm="1">
        <f t="array" ref="AM136">_xlfn.IFS(
$C136=2010,
VLOOKUP($B136,[27]分省年度数据!$A$1:$T$32,15,FALSE),
$C136=2011,
VLOOKUP($B136,[27]分省年度数据!$A$1:$T$32,14,FALSE),
$C136=2012,
VLOOKUP($B136,[27]分省年度数据!$A$1:$T$32,13,FALSE),
$C136=2013,
VLOOKUP($B136,[27]分省年度数据!$A$1:$T$32,12,FALSE),
$C136=2014,
VLOOKUP($B136,[27]分省年度数据!$A$1:$T$32,11,FALSE),
$C136=2015,
VLOOKUP($B136,[27]分省年度数据!$A$1:$T$32,10,FALSE),
$C136=2016,
VLOOKUP($B136,[27]分省年度数据!$A$1:$T$32,9,FALSE),
$C136=2017,
VLOOKUP($B136,[27]分省年度数据!$A$1:$T$32,8,FALSE),
$C136=2018,
VLOOKUP($B136,[27]分省年度数据!$A$1:$T$32,7,FALSE)
)</f>
        <v>99.4</v>
      </c>
      <c r="AN136" cm="1">
        <f t="array" ref="AN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99.2</v>
      </c>
      <c r="AO136" cm="1">
        <f t="array" ref="AO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15.13</v>
      </c>
      <c r="AP136" cm="1">
        <f t="array" ref="AP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1.92</v>
      </c>
      <c r="AQ136" cm="1">
        <f t="array" ref="AQ136">_xlfn.IFS(
$C136=2010,
VLOOKUP($B136,[26]分省年度数据!$A$1:$T$32,15,FALSE),
$C136=2011,
VLOOKUP($B136,[26]分省年度数据!$A$1:$T$32,14,FALSE),
$C136=2012,
VLOOKUP($B136,[26]分省年度数据!$A$1:$T$32,13,FALSE),
$C136=2013,
VLOOKUP($B136,[26]分省年度数据!$A$1:$T$32,12,FALSE),
$C136=2014,
VLOOKUP($B136,[26]分省年度数据!$A$1:$T$32,11,FALSE),
$C136=2015,
VLOOKUP($B136,[26]分省年度数据!$A$1:$T$32,10,FALSE),
$C136=2016,
VLOOKUP($B136,[26]分省年度数据!$A$1:$T$32,9,FALSE),
$C136=2017,
VLOOKUP($B136,[26]分省年度数据!$A$1:$T$32,8,FALSE),
$C136=2018,
VLOOKUP($B136,[26]分省年度数据!$A$1:$T$32,7,FALSE)
)</f>
        <v>17.64</v>
      </c>
    </row>
    <row r="137" spans="1:43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s="11">
        <f>IFERROR(VLOOKUP(B137,户籍难度!A:B,2,FALSE),1)</f>
        <v>1</v>
      </c>
      <c r="G137" cm="1">
        <f t="array" ref="G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H137" cm="1">
        <f t="array" ref="H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I137" cm="1">
        <f t="array" ref="I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J137">
        <f>VLOOKUP($D137,[4]Sheet1!$C$1:$J$65536,2,FALSE)</f>
        <v>154.24208068847656</v>
      </c>
      <c r="K137">
        <f>VLOOKUP($D137,[4]Sheet1!$C$1:$J$65536,3,FALSE)</f>
        <v>77.608528137207031</v>
      </c>
      <c r="L137">
        <f>VLOOKUP($D137,[4]Sheet1!$C$1:$J$65536,4,FALSE)</f>
        <v>10163.994140625</v>
      </c>
      <c r="M137">
        <f>VLOOKUP($D137,[4]Sheet1!$C$1:$J$65536,5,FALSE)</f>
        <v>159.32220458984375</v>
      </c>
      <c r="N137">
        <f>VLOOKUP($D137,[4]Sheet1!$C$1:$J$65536,6,FALSE)</f>
        <v>19.980983734130859</v>
      </c>
      <c r="O137">
        <f>VLOOKUP($D137,[4]Sheet1!$C$1:$J$65536,7,FALSE)</f>
        <v>4.224515438079834</v>
      </c>
      <c r="P137">
        <f>VLOOKUP($D137,[4]Sheet1!$C$1:$J$65536,8,FALSE)</f>
        <v>33.140880584716797</v>
      </c>
      <c r="Q137" cm="1">
        <f t="array" ref="Q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R137">
        <f t="shared" si="5"/>
        <v>0.30679912259021258</v>
      </c>
      <c r="S137" cm="1">
        <f t="array" ref="S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46.4</v>
      </c>
      <c r="T137">
        <f>IFERROR(VLOOKUP(D137,[7]mu_jt_estimates_final!$C:$D,2,FALSE),"")</f>
        <v>-0.97233062999999997</v>
      </c>
      <c r="U137" t="str">
        <f>VLOOKUP(B137,方言分布!A:B,2,FALSE)</f>
        <v>中原官话</v>
      </c>
      <c r="V137" cm="1">
        <f t="array" ref="V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75741</v>
      </c>
      <c r="W137" cm="1">
        <f t="array" ref="W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32.76</v>
      </c>
      <c r="X137" cm="1">
        <f t="array" ref="X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35</v>
      </c>
      <c r="Y137" cm="1">
        <f t="array" ref="Y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10.32</v>
      </c>
      <c r="Z137" cm="1">
        <f t="array" ref="Z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270.20999999999998</v>
      </c>
      <c r="AA137" cm="1">
        <f t="array" ref="AA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18.420000000000002</v>
      </c>
      <c r="AB137" cm="1">
        <f t="array" ref="AB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16.97</v>
      </c>
      <c r="AC137" cm="1">
        <f t="array" ref="AC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21.83</v>
      </c>
      <c r="AE137" cm="1">
        <f t="array" ref="AE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9111164</v>
      </c>
      <c r="AF137" cm="1">
        <f t="array" ref="AF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609.37</v>
      </c>
      <c r="AG137" cm="1">
        <f t="array" ref="AG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183</v>
      </c>
      <c r="AH137" cm="1">
        <f t="array" ref="AH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8004.2</v>
      </c>
      <c r="AK137" cm="1">
        <f t="array" ref="AK137">_xlfn.IFS(
$C137=2010,
VLOOKUP($B137,[20]分省年度数据!$A$1:$T$32,15,FALSE),
$C137=2011,
VLOOKUP($B137,[20]分省年度数据!$A$1:$T$32,14,FALSE),
$C137=2012,
VLOOKUP($B137,[20]分省年度数据!$A$1:$T$32,13,FALSE),
$C137=2013,
VLOOKUP($B137,[20]分省年度数据!$A$1:$T$32,12,FALSE),
$C137=2014,
VLOOKUP($B137,[20]分省年度数据!$A$1:$T$32,11,FALSE),
$C137=2015,
VLOOKUP($B137,[20]分省年度数据!$A$1:$T$32,10,FALSE),
$C137=2016,
VLOOKUP($B137,[20]分省年度数据!$A$1:$T$32,9,FALSE),
$C137=2017,
VLOOKUP($B137,[20]分省年度数据!$A$1:$T$32,8,FALSE),
$C137=2018,
VLOOKUP($B137,[20]分省年度数据!$A$1:$T$32,7,FALSE)
)</f>
        <v>7890</v>
      </c>
      <c r="AL137" cm="1">
        <f t="array" ref="AL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16362</v>
      </c>
      <c r="AM137" cm="1">
        <f t="array" ref="AM137">_xlfn.IFS(
$C137=2010,
VLOOKUP($B137,[27]分省年度数据!$A$1:$T$32,15,FALSE),
$C137=2011,
VLOOKUP($B137,[27]分省年度数据!$A$1:$T$32,14,FALSE),
$C137=2012,
VLOOKUP($B137,[27]分省年度数据!$A$1:$T$32,13,FALSE),
$C137=2013,
VLOOKUP($B137,[27]分省年度数据!$A$1:$T$32,12,FALSE),
$C137=2014,
VLOOKUP($B137,[27]分省年度数据!$A$1:$T$32,11,FALSE),
$C137=2015,
VLOOKUP($B137,[27]分省年度数据!$A$1:$T$32,10,FALSE),
$C137=2016,
VLOOKUP($B137,[27]分省年度数据!$A$1:$T$32,9,FALSE),
$C137=2017,
VLOOKUP($B137,[27]分省年度数据!$A$1:$T$32,8,FALSE),
$C137=2018,
VLOOKUP($B137,[27]分省年度数据!$A$1:$T$32,7,FALSE)
)</f>
        <v>91.03</v>
      </c>
      <c r="AN137" cm="1">
        <f t="array" ref="AN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73.430000000000007</v>
      </c>
      <c r="AO137" cm="1">
        <f t="array" ref="AO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7.58</v>
      </c>
      <c r="AP137" cm="1">
        <f t="array" ref="AP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3.32</v>
      </c>
      <c r="AQ137" cm="1">
        <f t="array" ref="AQ137">_xlfn.IFS(
$C137=2010,
VLOOKUP($B137,[26]分省年度数据!$A$1:$T$32,15,FALSE),
$C137=2011,
VLOOKUP($B137,[26]分省年度数据!$A$1:$T$32,14,FALSE),
$C137=2012,
VLOOKUP($B137,[26]分省年度数据!$A$1:$T$32,13,FALSE),
$C137=2013,
VLOOKUP($B137,[26]分省年度数据!$A$1:$T$32,12,FALSE),
$C137=2014,
VLOOKUP($B137,[26]分省年度数据!$A$1:$T$32,11,FALSE),
$C137=2015,
VLOOKUP($B137,[26]分省年度数据!$A$1:$T$32,10,FALSE),
$C137=2016,
VLOOKUP($B137,[26]分省年度数据!$A$1:$T$32,9,FALSE),
$C137=2017,
VLOOKUP($B137,[26]分省年度数据!$A$1:$T$32,8,FALSE),
$C137=2018,
VLOOKUP($B137,[26]分省年度数据!$A$1:$T$32,7,FALSE)
)</f>
        <v>8.65</v>
      </c>
    </row>
    <row r="138" spans="1:43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s="11">
        <f>IFERROR(VLOOKUP(B138,户籍难度!A:B,2,FALSE),1)</f>
        <v>1</v>
      </c>
      <c r="G138" cm="1">
        <f t="array" ref="G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H138" cm="1">
        <f t="array" ref="H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I138" cm="1">
        <f t="array" ref="I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J138">
        <f>VLOOKUP($D138,[4]Sheet1!$C$1:$J$65536,2,FALSE)</f>
        <v>151.36456298828125</v>
      </c>
      <c r="K138">
        <f>VLOOKUP($D138,[4]Sheet1!$C$1:$J$65536,3,FALSE)</f>
        <v>68.605339050292969</v>
      </c>
      <c r="L138">
        <f>VLOOKUP($D138,[4]Sheet1!$C$1:$J$65536,4,FALSE)</f>
        <v>10175.541015625</v>
      </c>
      <c r="M138">
        <f>VLOOKUP($D138,[4]Sheet1!$C$1:$J$65536,5,FALSE)</f>
        <v>148.81239318847656</v>
      </c>
      <c r="N138">
        <f>VLOOKUP($D138,[4]Sheet1!$C$1:$J$65536,6,FALSE)</f>
        <v>18.891464233398438</v>
      </c>
      <c r="O138">
        <f>VLOOKUP($D138,[4]Sheet1!$C$1:$J$65536,7,FALSE)</f>
        <v>4.3742856979370117</v>
      </c>
      <c r="P138">
        <f>VLOOKUP($D138,[4]Sheet1!$C$1:$J$65536,8,FALSE)</f>
        <v>27.271699905395508</v>
      </c>
      <c r="Q138" cm="1">
        <f t="array" ref="Q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R138">
        <f t="shared" si="5"/>
        <v>0.29022776663762057</v>
      </c>
      <c r="S138" cm="1">
        <f t="array" ref="S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53.82</v>
      </c>
      <c r="T138">
        <f>IFERROR(VLOOKUP(D138,[7]mu_jt_estimates_final!$C:$D,2,FALSE),"")</f>
        <v>-0.97233062999999997</v>
      </c>
      <c r="U138" t="str">
        <f>VLOOKUP(B138,方言分布!A:B,2,FALSE)</f>
        <v>中原官话</v>
      </c>
      <c r="V138" cm="1">
        <f t="array" ref="V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76128</v>
      </c>
      <c r="W138" cm="1">
        <f t="array" ref="W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34.96</v>
      </c>
      <c r="X138" cm="1">
        <f t="array" ref="X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36</v>
      </c>
      <c r="Y138" cm="1">
        <f t="array" ref="Y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10.43</v>
      </c>
      <c r="Z138" cm="1">
        <f t="array" ref="Z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361.48</v>
      </c>
      <c r="AA138" cm="1">
        <f t="array" ref="AA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18.170000000000002</v>
      </c>
      <c r="AB138" cm="1">
        <f t="array" ref="AB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16.579999999999998</v>
      </c>
      <c r="AC138" cm="1">
        <f t="array" ref="AC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22.04</v>
      </c>
      <c r="AE138" cm="1">
        <f t="array" ref="AE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11821418</v>
      </c>
      <c r="AF138" cm="1">
        <f t="array" ref="AF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857.14</v>
      </c>
      <c r="AG138" cm="1">
        <f t="array" ref="AG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180</v>
      </c>
      <c r="AH138" cm="1">
        <f t="array" ref="AH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9453.6</v>
      </c>
      <c r="AK138" cm="1">
        <f t="array" ref="AK138">_xlfn.IFS(
$C138=2010,
VLOOKUP($B138,[20]分省年度数据!$A$1:$T$32,15,FALSE),
$C138=2011,
VLOOKUP($B138,[20]分省年度数据!$A$1:$T$32,14,FALSE),
$C138=2012,
VLOOKUP($B138,[20]分省年度数据!$A$1:$T$32,13,FALSE),
$C138=2013,
VLOOKUP($B138,[20]分省年度数据!$A$1:$T$32,12,FALSE),
$C138=2014,
VLOOKUP($B138,[20]分省年度数据!$A$1:$T$32,11,FALSE),
$C138=2015,
VLOOKUP($B138,[20]分省年度数据!$A$1:$T$32,10,FALSE),
$C138=2016,
VLOOKUP($B138,[20]分省年度数据!$A$1:$T$32,9,FALSE),
$C138=2017,
VLOOKUP($B138,[20]分省年度数据!$A$1:$T$32,8,FALSE),
$C138=2018,
VLOOKUP($B138,[20]分省年度数据!$A$1:$T$32,7,FALSE)
)</f>
        <v>6877</v>
      </c>
      <c r="AL138" cm="1">
        <f t="array" ref="AL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17035</v>
      </c>
      <c r="AM138" cm="1">
        <f t="array" ref="AM138">_xlfn.IFS(
$C138=2010,
VLOOKUP($B138,[27]分省年度数据!$A$1:$T$32,15,FALSE),
$C138=2011,
VLOOKUP($B138,[27]分省年度数据!$A$1:$T$32,14,FALSE),
$C138=2012,
VLOOKUP($B138,[27]分省年度数据!$A$1:$T$32,13,FALSE),
$C138=2013,
VLOOKUP($B138,[27]分省年度数据!$A$1:$T$32,12,FALSE),
$C138=2014,
VLOOKUP($B138,[27]分省年度数据!$A$1:$T$32,11,FALSE),
$C138=2015,
VLOOKUP($B138,[27]分省年度数据!$A$1:$T$32,10,FALSE),
$C138=2016,
VLOOKUP($B138,[27]分省年度数据!$A$1:$T$32,9,FALSE),
$C138=2017,
VLOOKUP($B138,[27]分省年度数据!$A$1:$T$32,8,FALSE),
$C138=2018,
VLOOKUP($B138,[27]分省年度数据!$A$1:$T$32,7,FALSE)
)</f>
        <v>92.64</v>
      </c>
      <c r="AN138" cm="1">
        <f t="array" ref="AN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76.19</v>
      </c>
      <c r="AO138" cm="1">
        <f t="array" ref="AO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8.68</v>
      </c>
      <c r="AP138" cm="1">
        <f t="array" ref="AP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3.33</v>
      </c>
      <c r="AQ138" cm="1">
        <f t="array" ref="AQ138">_xlfn.IFS(
$C138=2010,
VLOOKUP($B138,[26]分省年度数据!$A$1:$T$32,15,FALSE),
$C138=2011,
VLOOKUP($B138,[26]分省年度数据!$A$1:$T$32,14,FALSE),
$C138=2012,
VLOOKUP($B138,[26]分省年度数据!$A$1:$T$32,13,FALSE),
$C138=2013,
VLOOKUP($B138,[26]分省年度数据!$A$1:$T$32,12,FALSE),
$C138=2014,
VLOOKUP($B138,[26]分省年度数据!$A$1:$T$32,11,FALSE),
$C138=2015,
VLOOKUP($B138,[26]分省年度数据!$A$1:$T$32,10,FALSE),
$C138=2016,
VLOOKUP($B138,[26]分省年度数据!$A$1:$T$32,9,FALSE),
$C138=2017,
VLOOKUP($B138,[26]分省年度数据!$A$1:$T$32,8,FALSE),
$C138=2018,
VLOOKUP($B138,[26]分省年度数据!$A$1:$T$32,7,FALSE)
)</f>
        <v>8.9</v>
      </c>
    </row>
    <row r="139" spans="1:43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s="11">
        <f>IFERROR(VLOOKUP(B139,户籍难度!A:B,2,FALSE),1)</f>
        <v>1</v>
      </c>
      <c r="G139" cm="1">
        <f t="array" ref="G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H139" cm="1">
        <f t="array" ref="H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I139" cm="1">
        <f t="array" ref="I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J139">
        <f>VLOOKUP($D139,[4]Sheet1!$C$1:$J$65536,2,FALSE)</f>
        <v>153.96983337402344</v>
      </c>
      <c r="K139">
        <f>VLOOKUP($D139,[4]Sheet1!$C$1:$J$65536,3,FALSE)</f>
        <v>73.099273681640625</v>
      </c>
      <c r="L139">
        <f>VLOOKUP($D139,[4]Sheet1!$C$1:$J$65536,4,FALSE)</f>
        <v>10162.10546875</v>
      </c>
      <c r="M139">
        <f>VLOOKUP($D139,[4]Sheet1!$C$1:$J$65536,5,FALSE)</f>
        <v>150.66551208496094</v>
      </c>
      <c r="N139">
        <f>VLOOKUP($D139,[4]Sheet1!$C$1:$J$65536,6,FALSE)</f>
        <v>18.806703567504883</v>
      </c>
      <c r="O139">
        <f>VLOOKUP($D139,[4]Sheet1!$C$1:$J$65536,7,FALSE)</f>
        <v>4.506615161895752</v>
      </c>
      <c r="P139">
        <f>VLOOKUP($D139,[4]Sheet1!$C$1:$J$65536,8,FALSE)</f>
        <v>25.128335952758789</v>
      </c>
      <c r="Q139" cm="1">
        <f t="array" ref="Q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R139">
        <f t="shared" si="5"/>
        <v>0.28082109762163554</v>
      </c>
      <c r="S139" cm="1">
        <f t="array" ref="S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61.6</v>
      </c>
      <c r="T139">
        <f>IFERROR(VLOOKUP(D139,[7]mu_jt_estimates_final!$C:$D,2,FALSE),"")</f>
        <v>-0.97233062999999997</v>
      </c>
      <c r="U139" t="str">
        <f>VLOOKUP(B139,方言分布!A:B,2,FALSE)</f>
        <v>中原官话</v>
      </c>
      <c r="V139" cm="1">
        <f t="array" ref="V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69258</v>
      </c>
      <c r="W139" cm="1">
        <f t="array" ref="W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39.4</v>
      </c>
      <c r="X139" cm="1">
        <f t="array" ref="X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46</v>
      </c>
      <c r="Y139" cm="1">
        <f t="array" ref="Y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10.18</v>
      </c>
      <c r="Z139" cm="1">
        <f t="array" ref="Z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425.99</v>
      </c>
      <c r="AA139" cm="1">
        <f t="array" ref="AA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17.940000000000001</v>
      </c>
      <c r="AB139" cm="1">
        <f t="array" ref="AB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>16.07</v>
      </c>
      <c r="AC139" cm="1">
        <f t="array" ref="AC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21.72</v>
      </c>
      <c r="AE139" t="str" cm="1">
        <f t="array" ref="AE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/>
      </c>
      <c r="AF139" cm="1">
        <f t="array" ref="AF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1106.51</v>
      </c>
      <c r="AG139" cm="1">
        <f t="array" ref="AG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206</v>
      </c>
      <c r="AH139" cm="1">
        <f t="array" ref="AH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10915.6</v>
      </c>
      <c r="AK139" cm="1">
        <f t="array" ref="AK139">_xlfn.IFS(
$C139=2010,
VLOOKUP($B139,[20]分省年度数据!$A$1:$T$32,15,FALSE),
$C139=2011,
VLOOKUP($B139,[20]分省年度数据!$A$1:$T$32,14,FALSE),
$C139=2012,
VLOOKUP($B139,[20]分省年度数据!$A$1:$T$32,13,FALSE),
$C139=2013,
VLOOKUP($B139,[20]分省年度数据!$A$1:$T$32,12,FALSE),
$C139=2014,
VLOOKUP($B139,[20]分省年度数据!$A$1:$T$32,11,FALSE),
$C139=2015,
VLOOKUP($B139,[20]分省年度数据!$A$1:$T$32,10,FALSE),
$C139=2016,
VLOOKUP($B139,[20]分省年度数据!$A$1:$T$32,9,FALSE),
$C139=2017,
VLOOKUP($B139,[20]分省年度数据!$A$1:$T$32,8,FALSE),
$C139=2018,
VLOOKUP($B139,[20]分省年度数据!$A$1:$T$32,7,FALSE)
)</f>
        <v>6732</v>
      </c>
      <c r="AL139" cm="1">
        <f t="array" ref="AL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18337</v>
      </c>
      <c r="AM139" cm="1">
        <f t="array" ref="AM139">_xlfn.IFS(
$C139=2010,
VLOOKUP($B139,[27]分省年度数据!$A$1:$T$32,15,FALSE),
$C139=2011,
VLOOKUP($B139,[27]分省年度数据!$A$1:$T$32,14,FALSE),
$C139=2012,
VLOOKUP($B139,[27]分省年度数据!$A$1:$T$32,13,FALSE),
$C139=2013,
VLOOKUP($B139,[27]分省年度数据!$A$1:$T$32,12,FALSE),
$C139=2014,
VLOOKUP($B139,[27]分省年度数据!$A$1:$T$32,11,FALSE),
$C139=2015,
VLOOKUP($B139,[27]分省年度数据!$A$1:$T$32,10,FALSE),
$C139=2016,
VLOOKUP($B139,[27]分省年度数据!$A$1:$T$32,9,FALSE),
$C139=2017,
VLOOKUP($B139,[27]分省年度数据!$A$1:$T$32,8,FALSE),
$C139=2018,
VLOOKUP($B139,[27]分省年度数据!$A$1:$T$32,7,FALSE)
)</f>
        <v>91.76</v>
      </c>
      <c r="AN139" cm="1">
        <f t="array" ref="AN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77.94</v>
      </c>
      <c r="AO139" cm="1">
        <f t="array" ref="AO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8.6</v>
      </c>
      <c r="AP139" cm="1">
        <f t="array" ref="AP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3.12</v>
      </c>
      <c r="AQ139" cm="1">
        <f t="array" ref="AQ139">_xlfn.IFS(
$C139=2010,
VLOOKUP($B139,[26]分省年度数据!$A$1:$T$32,15,FALSE),
$C139=2011,
VLOOKUP($B139,[26]分省年度数据!$A$1:$T$32,14,FALSE),
$C139=2012,
VLOOKUP($B139,[26]分省年度数据!$A$1:$T$32,13,FALSE),
$C139=2013,
VLOOKUP($B139,[26]分省年度数据!$A$1:$T$32,12,FALSE),
$C139=2014,
VLOOKUP($B139,[26]分省年度数据!$A$1:$T$32,11,FALSE),
$C139=2015,
VLOOKUP($B139,[26]分省年度数据!$A$1:$T$32,10,FALSE),
$C139=2016,
VLOOKUP($B139,[26]分省年度数据!$A$1:$T$32,9,FALSE),
$C139=2017,
VLOOKUP($B139,[26]分省年度数据!$A$1:$T$32,8,FALSE),
$C139=2018,
VLOOKUP($B139,[26]分省年度数据!$A$1:$T$32,7,FALSE)
)</f>
        <v>9.23</v>
      </c>
    </row>
    <row r="140" spans="1:43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s="11">
        <f>IFERROR(VLOOKUP(B140,户籍难度!A:B,2,FALSE),1)</f>
        <v>1</v>
      </c>
      <c r="G140" cm="1">
        <f t="array" ref="G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H140" cm="1">
        <f t="array" ref="H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I140" cm="1">
        <f t="array" ref="I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J140">
        <f>VLOOKUP($D140,[4]Sheet1!$C$1:$J$65536,2,FALSE)</f>
        <v>161.63436889648438</v>
      </c>
      <c r="K140">
        <f>VLOOKUP($D140,[4]Sheet1!$C$1:$J$65536,3,FALSE)</f>
        <v>84.086250305175781</v>
      </c>
      <c r="L140">
        <f>VLOOKUP($D140,[4]Sheet1!$C$1:$J$65536,4,FALSE)</f>
        <v>10160.1357421875</v>
      </c>
      <c r="M140">
        <f>VLOOKUP($D140,[4]Sheet1!$C$1:$J$65536,5,FALSE)</f>
        <v>152.19035339355469</v>
      </c>
      <c r="N140">
        <f>VLOOKUP($D140,[4]Sheet1!$C$1:$J$65536,6,FALSE)</f>
        <v>20.658479690551758</v>
      </c>
      <c r="O140">
        <f>VLOOKUP($D140,[4]Sheet1!$C$1:$J$65536,7,FALSE)</f>
        <v>4.376610279083252</v>
      </c>
      <c r="P140">
        <f>VLOOKUP($D140,[4]Sheet1!$C$1:$J$65536,8,FALSE)</f>
        <v>26.330158233642578</v>
      </c>
      <c r="Q140" cm="1">
        <f t="array" ref="Q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R140">
        <f t="shared" si="5"/>
        <v>0.26631313465966505</v>
      </c>
      <c r="S140" cm="1">
        <f t="array" ref="S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76.489999999999995</v>
      </c>
      <c r="T140">
        <f>IFERROR(VLOOKUP(D140,[7]mu_jt_estimates_final!$C:$D,2,FALSE),"")</f>
        <v>-0.88656126999999996</v>
      </c>
      <c r="U140" t="str">
        <f>VLOOKUP(B140,方言分布!A:B,2,FALSE)</f>
        <v>中原官话</v>
      </c>
      <c r="V140" cm="1">
        <f t="array" ref="V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71464</v>
      </c>
      <c r="W140" cm="1">
        <f t="array" ref="W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42.98</v>
      </c>
      <c r="X140" cm="1">
        <f t="array" ref="X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42</v>
      </c>
      <c r="Y140" cm="1">
        <f t="array" ref="Y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10.02</v>
      </c>
      <c r="Z140" cm="1">
        <f t="array" ref="Z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492.48</v>
      </c>
      <c r="AA140" cm="1">
        <f t="array" ref="AA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17.510000000000002</v>
      </c>
      <c r="AB140" cm="1">
        <f t="array" ref="AB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13.75</v>
      </c>
      <c r="AC140" cm="1">
        <f t="array" ref="AC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19.010000000000002</v>
      </c>
      <c r="AE140" cm="1">
        <f t="array" ref="AE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15577127</v>
      </c>
      <c r="AF140" cm="1">
        <f t="array" ref="AF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1171.52</v>
      </c>
      <c r="AG140" cm="1">
        <f t="array" ref="AG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207</v>
      </c>
      <c r="AH140" cm="1">
        <f t="array" ref="AH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12426.6</v>
      </c>
      <c r="AK140" cm="1">
        <f t="array" ref="AK140">_xlfn.IFS(
$C140=2010,
VLOOKUP($B140,[20]分省年度数据!$A$1:$T$32,15,FALSE),
$C140=2011,
VLOOKUP($B140,[20]分省年度数据!$A$1:$T$32,14,FALSE),
$C140=2012,
VLOOKUP($B140,[20]分省年度数据!$A$1:$T$32,13,FALSE),
$C140=2013,
VLOOKUP($B140,[20]分省年度数据!$A$1:$T$32,12,FALSE),
$C140=2014,
VLOOKUP($B140,[20]分省年度数据!$A$1:$T$32,11,FALSE),
$C140=2015,
VLOOKUP($B140,[20]分省年度数据!$A$1:$T$32,10,FALSE),
$C140=2016,
VLOOKUP($B140,[20]分省年度数据!$A$1:$T$32,9,FALSE),
$C140=2017,
VLOOKUP($B140,[20]分省年度数据!$A$1:$T$32,8,FALSE),
$C140=2018,
VLOOKUP($B140,[20]分省年度数据!$A$1:$T$32,7,FALSE)
)</f>
        <v>6449</v>
      </c>
      <c r="AL140" cm="1">
        <f t="array" ref="AL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18145</v>
      </c>
      <c r="AM140" cm="1">
        <f t="array" ref="AM140">_xlfn.IFS(
$C140=2010,
VLOOKUP($B140,[27]分省年度数据!$A$1:$T$32,15,FALSE),
$C140=2011,
VLOOKUP($B140,[27]分省年度数据!$A$1:$T$32,14,FALSE),
$C140=2012,
VLOOKUP($B140,[27]分省年度数据!$A$1:$T$32,13,FALSE),
$C140=2013,
VLOOKUP($B140,[27]分省年度数据!$A$1:$T$32,12,FALSE),
$C140=2014,
VLOOKUP($B140,[27]分省年度数据!$A$1:$T$32,11,FALSE),
$C140=2015,
VLOOKUP($B140,[27]分省年度数据!$A$1:$T$32,10,FALSE),
$C140=2016,
VLOOKUP($B140,[27]分省年度数据!$A$1:$T$32,9,FALSE),
$C140=2017,
VLOOKUP($B140,[27]分省年度数据!$A$1:$T$32,8,FALSE),
$C140=2018,
VLOOKUP($B140,[27]分省年度数据!$A$1:$T$32,7,FALSE)
)</f>
        <v>92.16</v>
      </c>
      <c r="AN140" cm="1">
        <f t="array" ref="AN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81.98</v>
      </c>
      <c r="AO140" cm="1">
        <f t="array" ref="AO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9.07</v>
      </c>
      <c r="AP140" cm="1">
        <f t="array" ref="AP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3.05</v>
      </c>
      <c r="AQ140" cm="1">
        <f t="array" ref="AQ140">_xlfn.IFS(
$C140=2010,
VLOOKUP($B140,[26]分省年度数据!$A$1:$T$32,15,FALSE),
$C140=2011,
VLOOKUP($B140,[26]分省年度数据!$A$1:$T$32,14,FALSE),
$C140=2012,
VLOOKUP($B140,[26]分省年度数据!$A$1:$T$32,13,FALSE),
$C140=2013,
VLOOKUP($B140,[26]分省年度数据!$A$1:$T$32,12,FALSE),
$C140=2014,
VLOOKUP($B140,[26]分省年度数据!$A$1:$T$32,11,FALSE),
$C140=2015,
VLOOKUP($B140,[26]分省年度数据!$A$1:$T$32,10,FALSE),
$C140=2016,
VLOOKUP($B140,[26]分省年度数据!$A$1:$T$32,9,FALSE),
$C140=2017,
VLOOKUP($B140,[26]分省年度数据!$A$1:$T$32,8,FALSE),
$C140=2018,
VLOOKUP($B140,[26]分省年度数据!$A$1:$T$32,7,FALSE)
)</f>
        <v>9.58</v>
      </c>
    </row>
    <row r="141" spans="1:43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s="11">
        <f>IFERROR(VLOOKUP(B141,户籍难度!A:B,2,FALSE),1)</f>
        <v>1</v>
      </c>
      <c r="G141" cm="1">
        <f t="array" ref="G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H141" cm="1">
        <f t="array" ref="H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I141" cm="1">
        <f t="array" ref="I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J141">
        <f>VLOOKUP($D141,[4]Sheet1!$C$1:$J$65536,2,FALSE)</f>
        <v>158.6707763671875</v>
      </c>
      <c r="K141">
        <f>VLOOKUP($D141,[4]Sheet1!$C$1:$J$65536,3,FALSE)</f>
        <v>86.251502990722656</v>
      </c>
      <c r="L141">
        <f>VLOOKUP($D141,[4]Sheet1!$C$1:$J$65536,4,FALSE)</f>
        <v>10169.2958984375</v>
      </c>
      <c r="M141">
        <f>VLOOKUP($D141,[4]Sheet1!$C$1:$J$65536,5,FALSE)</f>
        <v>176.17156982421875</v>
      </c>
      <c r="N141">
        <f>VLOOKUP($D141,[4]Sheet1!$C$1:$J$65536,6,FALSE)</f>
        <v>23.520084381103516</v>
      </c>
      <c r="O141">
        <f>VLOOKUP($D141,[4]Sheet1!$C$1:$J$65536,7,FALSE)</f>
        <v>5.8336262702941895</v>
      </c>
      <c r="P141">
        <f>VLOOKUP($D141,[4]Sheet1!$C$1:$J$65536,8,FALSE)</f>
        <v>28.978940963745117</v>
      </c>
      <c r="Q141" cm="1">
        <f t="array" ref="Q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R141">
        <f t="shared" si="5"/>
        <v>0.25517984371193519</v>
      </c>
      <c r="S141" cm="1">
        <f t="array" ref="S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81.739999999999995</v>
      </c>
      <c r="T141">
        <f>IFERROR(VLOOKUP(D141,[7]mu_jt_estimates_final!$C:$D,2,FALSE),"")</f>
        <v>-0.74612480000000003</v>
      </c>
      <c r="U141" t="str">
        <f>VLOOKUP(B141,方言分布!A:B,2,FALSE)</f>
        <v>中原官话</v>
      </c>
      <c r="V141" cm="1">
        <f t="array" ref="V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71154</v>
      </c>
      <c r="W141" cm="1">
        <f t="array" ref="W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45.93</v>
      </c>
      <c r="X141" cm="1">
        <f t="array" ref="X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52</v>
      </c>
      <c r="Y141" cm="1">
        <f t="array" ref="Y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9.91</v>
      </c>
      <c r="Z141" cm="1">
        <f t="array" ref="Z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602.95000000000005</v>
      </c>
      <c r="AA141" cm="1">
        <f t="array" ref="AA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17.11</v>
      </c>
      <c r="AB141" cm="1">
        <f t="array" ref="AB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14.09</v>
      </c>
      <c r="AC141" cm="1">
        <f t="array" ref="AC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18.8</v>
      </c>
      <c r="AE141" cm="1">
        <f t="array" ref="AE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16385611</v>
      </c>
      <c r="AF141" cm="1">
        <f t="array" ref="AF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1201.3800000000001</v>
      </c>
      <c r="AG141" cm="1">
        <f t="array" ref="AG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210</v>
      </c>
      <c r="AH141" cm="1">
        <f t="array" ref="AH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14005</v>
      </c>
      <c r="AK141" cm="1">
        <f t="array" ref="AK141">_xlfn.IFS(
$C141=2010,
VLOOKUP($B141,[20]分省年度数据!$A$1:$T$32,15,FALSE),
$C141=2011,
VLOOKUP($B141,[20]分省年度数据!$A$1:$T$32,14,FALSE),
$C141=2012,
VLOOKUP($B141,[20]分省年度数据!$A$1:$T$32,13,FALSE),
$C141=2013,
VLOOKUP($B141,[20]分省年度数据!$A$1:$T$32,12,FALSE),
$C141=2014,
VLOOKUP($B141,[20]分省年度数据!$A$1:$T$32,11,FALSE),
$C141=2015,
VLOOKUP($B141,[20]分省年度数据!$A$1:$T$32,10,FALSE),
$C141=2016,
VLOOKUP($B141,[20]分省年度数据!$A$1:$T$32,9,FALSE),
$C141=2017,
VLOOKUP($B141,[20]分省年度数据!$A$1:$T$32,8,FALSE),
$C141=2018,
VLOOKUP($B141,[20]分省年度数据!$A$1:$T$32,7,FALSE)
)</f>
        <v>6355</v>
      </c>
      <c r="AL141" cm="1">
        <f t="array" ref="AL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20840</v>
      </c>
      <c r="AM141" cm="1">
        <f t="array" ref="AM141">_xlfn.IFS(
$C141=2010,
VLOOKUP($B141,[27]分省年度数据!$A$1:$T$32,15,FALSE),
$C141=2011,
VLOOKUP($B141,[27]分省年度数据!$A$1:$T$32,14,FALSE),
$C141=2012,
VLOOKUP($B141,[27]分省年度数据!$A$1:$T$32,13,FALSE),
$C141=2013,
VLOOKUP($B141,[27]分省年度数据!$A$1:$T$32,12,FALSE),
$C141=2014,
VLOOKUP($B141,[27]分省年度数据!$A$1:$T$32,11,FALSE),
$C141=2015,
VLOOKUP($B141,[27]分省年度数据!$A$1:$T$32,10,FALSE),
$C141=2016,
VLOOKUP($B141,[27]分省年度数据!$A$1:$T$32,9,FALSE),
$C141=2017,
VLOOKUP($B141,[27]分省年度数据!$A$1:$T$32,8,FALSE),
$C141=2018,
VLOOKUP($B141,[27]分省年度数据!$A$1:$T$32,7,FALSE)
)</f>
        <v>92.99</v>
      </c>
      <c r="AN141" cm="1">
        <f t="array" ref="AN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83.76</v>
      </c>
      <c r="AO141" cm="1">
        <f t="array" ref="AO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9.75</v>
      </c>
      <c r="AP141" cm="1">
        <f t="array" ref="AP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3.01</v>
      </c>
      <c r="AQ141" cm="1">
        <f t="array" ref="AQ141">_xlfn.IFS(
$C141=2010,
VLOOKUP($B141,[26]分省年度数据!$A$1:$T$32,15,FALSE),
$C141=2011,
VLOOKUP($B141,[26]分省年度数据!$A$1:$T$32,14,FALSE),
$C141=2012,
VLOOKUP($B141,[26]分省年度数据!$A$1:$T$32,13,FALSE),
$C141=2013,
VLOOKUP($B141,[26]分省年度数据!$A$1:$T$32,12,FALSE),
$C141=2014,
VLOOKUP($B141,[26]分省年度数据!$A$1:$T$32,11,FALSE),
$C141=2015,
VLOOKUP($B141,[26]分省年度数据!$A$1:$T$32,10,FALSE),
$C141=2016,
VLOOKUP($B141,[26]分省年度数据!$A$1:$T$32,9,FALSE),
$C141=2017,
VLOOKUP($B141,[26]分省年度数据!$A$1:$T$32,8,FALSE),
$C141=2018,
VLOOKUP($B141,[26]分省年度数据!$A$1:$T$32,7,FALSE)
)</f>
        <v>9.93</v>
      </c>
    </row>
    <row r="142" spans="1:43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s="11">
        <f>IFERROR(VLOOKUP(B142,户籍难度!A:B,2,FALSE),1)</f>
        <v>1</v>
      </c>
      <c r="G142" cm="1">
        <f t="array" ref="G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H142" cm="1">
        <f t="array" ref="H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I142" cm="1">
        <f t="array" ref="I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J142">
        <f>VLOOKUP($D142,[4]Sheet1!$C$1:$J$65536,2,FALSE)</f>
        <v>155.96040344238281</v>
      </c>
      <c r="K142">
        <f>VLOOKUP($D142,[4]Sheet1!$C$1:$J$65536,3,FALSE)</f>
        <v>88.173622131347656</v>
      </c>
      <c r="L142">
        <f>VLOOKUP($D142,[4]Sheet1!$C$1:$J$65536,4,FALSE)</f>
        <v>10170.91015625</v>
      </c>
      <c r="M142">
        <f>VLOOKUP($D142,[4]Sheet1!$C$1:$J$65536,5,FALSE)</f>
        <v>169.73515319824219</v>
      </c>
      <c r="N142">
        <f>VLOOKUP($D142,[4]Sheet1!$C$1:$J$65536,6,FALSE)</f>
        <v>23.571128845214844</v>
      </c>
      <c r="O142">
        <f>VLOOKUP($D142,[4]Sheet1!$C$1:$J$65536,7,FALSE)</f>
        <v>5.9438848495483398</v>
      </c>
      <c r="P142">
        <f>VLOOKUP($D142,[4]Sheet1!$C$1:$J$65536,8,FALSE)</f>
        <v>32.205177307128906</v>
      </c>
      <c r="Q142" cm="1">
        <f t="array" ref="Q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R142">
        <f t="shared" si="5"/>
        <v>0.24177600686990122</v>
      </c>
      <c r="S142" cm="1">
        <f t="array" ref="S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79.510000000000005</v>
      </c>
      <c r="T142">
        <f>IFERROR(VLOOKUP(D142,[7]mu_jt_estimates_final!$C:$D,2,FALSE),"")</f>
        <v>-0.68889027999999997</v>
      </c>
      <c r="U142" t="str">
        <f>VLOOKUP(B142,方言分布!A:B,2,FALSE)</f>
        <v>中原官话</v>
      </c>
      <c r="V142" cm="1">
        <f t="array" ref="V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71394</v>
      </c>
      <c r="W142" cm="1">
        <f t="array" ref="W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48.96</v>
      </c>
      <c r="X142" cm="1">
        <f t="array" ref="X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55</v>
      </c>
      <c r="Y142" cm="1">
        <f t="array" ref="Y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9.9</v>
      </c>
      <c r="Z142" cm="1">
        <f t="array" ref="Z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717.74</v>
      </c>
      <c r="AA142" cm="1">
        <f t="array" ref="AA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17.04</v>
      </c>
      <c r="AB142" cm="1">
        <f t="array" ref="AB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14.16</v>
      </c>
      <c r="AC142" cm="1">
        <f t="array" ref="AC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18.71</v>
      </c>
      <c r="AE142" cm="1">
        <f t="array" ref="AE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17411099</v>
      </c>
      <c r="AF142" cm="1">
        <f t="array" ref="AF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1271</v>
      </c>
      <c r="AG142" cm="1">
        <f t="array" ref="AG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205</v>
      </c>
      <c r="AH142" cm="1">
        <f t="array" ref="AH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15475.8</v>
      </c>
      <c r="AK142" cm="1">
        <f t="array" ref="AK142">_xlfn.IFS(
$C142=2010,
VLOOKUP($B142,[20]分省年度数据!$A$1:$T$32,15,FALSE),
$C142=2011,
VLOOKUP($B142,[20]分省年度数据!$A$1:$T$32,14,FALSE),
$C142=2012,
VLOOKUP($B142,[20]分省年度数据!$A$1:$T$32,13,FALSE),
$C142=2013,
VLOOKUP($B142,[20]分省年度数据!$A$1:$T$32,12,FALSE),
$C142=2014,
VLOOKUP($B142,[20]分省年度数据!$A$1:$T$32,11,FALSE),
$C142=2015,
VLOOKUP($B142,[20]分省年度数据!$A$1:$T$32,10,FALSE),
$C142=2016,
VLOOKUP($B142,[20]分省年度数据!$A$1:$T$32,9,FALSE),
$C142=2017,
VLOOKUP($B142,[20]分省年度数据!$A$1:$T$32,8,FALSE),
$C142=2018,
VLOOKUP($B142,[20]分省年度数据!$A$1:$T$32,7,FALSE)
)</f>
        <v>6171</v>
      </c>
      <c r="AL142" cm="1">
        <f t="array" ref="AL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19671</v>
      </c>
      <c r="AM142" cm="1">
        <f t="array" ref="AM142">_xlfn.IFS(
$C142=2010,
VLOOKUP($B142,[27]分省年度数据!$A$1:$T$32,15,FALSE),
$C142=2011,
VLOOKUP($B142,[27]分省年度数据!$A$1:$T$32,14,FALSE),
$C142=2012,
VLOOKUP($B142,[27]分省年度数据!$A$1:$T$32,13,FALSE),
$C142=2013,
VLOOKUP($B142,[27]分省年度数据!$A$1:$T$32,12,FALSE),
$C142=2014,
VLOOKUP($B142,[27]分省年度数据!$A$1:$T$32,11,FALSE),
$C142=2015,
VLOOKUP($B142,[27]分省年度数据!$A$1:$T$32,10,FALSE),
$C142=2016,
VLOOKUP($B142,[27]分省年度数据!$A$1:$T$32,9,FALSE),
$C142=2017,
VLOOKUP($B142,[27]分省年度数据!$A$1:$T$32,8,FALSE),
$C142=2018,
VLOOKUP($B142,[27]分省年度数据!$A$1:$T$32,7,FALSE)
)</f>
        <v>93.1</v>
      </c>
      <c r="AN142" cm="1">
        <f t="array" ref="AN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86.02</v>
      </c>
      <c r="AO142" cm="1">
        <f t="array" ref="AO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10.14</v>
      </c>
      <c r="AP142" cm="1">
        <f t="array" ref="AP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3.04</v>
      </c>
      <c r="AQ142" cm="1">
        <f t="array" ref="AQ142">_xlfn.IFS(
$C142=2010,
VLOOKUP($B142,[26]分省年度数据!$A$1:$T$32,15,FALSE),
$C142=2011,
VLOOKUP($B142,[26]分省年度数据!$A$1:$T$32,14,FALSE),
$C142=2012,
VLOOKUP($B142,[26]分省年度数据!$A$1:$T$32,13,FALSE),
$C142=2013,
VLOOKUP($B142,[26]分省年度数据!$A$1:$T$32,12,FALSE),
$C142=2014,
VLOOKUP($B142,[26]分省年度数据!$A$1:$T$32,11,FALSE),
$C142=2015,
VLOOKUP($B142,[26]分省年度数据!$A$1:$T$32,10,FALSE),
$C142=2016,
VLOOKUP($B142,[26]分省年度数据!$A$1:$T$32,9,FALSE),
$C142=2017,
VLOOKUP($B142,[26]分省年度数据!$A$1:$T$32,8,FALSE),
$C142=2018,
VLOOKUP($B142,[26]分省年度数据!$A$1:$T$32,7,FALSE)
)</f>
        <v>10.16</v>
      </c>
    </row>
    <row r="143" spans="1:43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s="11">
        <f>IFERROR(VLOOKUP(B143,户籍难度!A:B,2,FALSE),1)</f>
        <v>1</v>
      </c>
      <c r="G143" cm="1">
        <f t="array" ref="G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H143" cm="1">
        <f t="array" ref="H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I143" cm="1">
        <f t="array" ref="I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J143">
        <f>VLOOKUP($D143,[4]Sheet1!$C$1:$J$65536,2,FALSE)</f>
        <v>161.54801940917969</v>
      </c>
      <c r="K143">
        <f>VLOOKUP($D143,[4]Sheet1!$C$1:$J$65536,3,FALSE)</f>
        <v>89.733940124511719</v>
      </c>
      <c r="L143">
        <f>VLOOKUP($D143,[4]Sheet1!$C$1:$J$65536,4,FALSE)</f>
        <v>10167.0859375</v>
      </c>
      <c r="M143">
        <f>VLOOKUP($D143,[4]Sheet1!$C$1:$J$65536,5,FALSE)</f>
        <v>169.99458312988281</v>
      </c>
      <c r="N143">
        <f>VLOOKUP($D143,[4]Sheet1!$C$1:$J$65536,6,FALSE)</f>
        <v>23.687038421630859</v>
      </c>
      <c r="O143">
        <f>VLOOKUP($D143,[4]Sheet1!$C$1:$J$65536,7,FALSE)</f>
        <v>5.9149556159973145</v>
      </c>
      <c r="P143">
        <f>VLOOKUP($D143,[4]Sheet1!$C$1:$J$65536,8,FALSE)</f>
        <v>37.786338806152344</v>
      </c>
      <c r="Q143" cm="1">
        <f t="array" ref="Q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R143">
        <f t="shared" si="5"/>
        <v>0.24818601669372406</v>
      </c>
      <c r="S143" cm="1">
        <f t="array" ref="S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82.76</v>
      </c>
      <c r="T143">
        <f>IFERROR(VLOOKUP(D143,[7]mu_jt_estimates_final!$C:$D,2,FALSE),"")</f>
        <v>-0.62336409000000004</v>
      </c>
      <c r="U143" t="str">
        <f>VLOOKUP(B143,方言分布!A:B,2,FALSE)</f>
        <v>中原官话</v>
      </c>
      <c r="V143" cm="1">
        <f t="array" ref="V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71271</v>
      </c>
      <c r="W143" cm="1">
        <f t="array" ref="W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52.15</v>
      </c>
      <c r="X143" cm="1">
        <f t="array" ref="X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57</v>
      </c>
      <c r="Y143" cm="1">
        <f t="array" ref="Y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9.67</v>
      </c>
      <c r="Z143" cm="1">
        <f t="array" ref="Z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778.01</v>
      </c>
      <c r="AA143" cm="1">
        <f t="array" ref="AA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16.93</v>
      </c>
      <c r="AB143" cm="1">
        <f t="array" ref="AB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14.52</v>
      </c>
      <c r="AC143" cm="1">
        <f t="array" ref="AC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19.079999999999998</v>
      </c>
      <c r="AE143" cm="1">
        <f t="array" ref="AE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18902582</v>
      </c>
      <c r="AF143" cm="1">
        <f t="array" ref="AF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1343.76</v>
      </c>
      <c r="AG143" cm="1">
        <f t="array" ref="AG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214</v>
      </c>
      <c r="AH143" cm="1">
        <f t="array" ref="AH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17274.5</v>
      </c>
      <c r="AK143" cm="1">
        <f t="array" ref="AK143">_xlfn.IFS(
$C143=2010,
VLOOKUP($B143,[20]分省年度数据!$A$1:$T$32,15,FALSE),
$C143=2011,
VLOOKUP($B143,[20]分省年度数据!$A$1:$T$32,14,FALSE),
$C143=2012,
VLOOKUP($B143,[20]分省年度数据!$A$1:$T$32,13,FALSE),
$C143=2013,
VLOOKUP($B143,[20]分省年度数据!$A$1:$T$32,12,FALSE),
$C143=2014,
VLOOKUP($B143,[20]分省年度数据!$A$1:$T$32,11,FALSE),
$C143=2015,
VLOOKUP($B143,[20]分省年度数据!$A$1:$T$32,10,FALSE),
$C143=2016,
VLOOKUP($B143,[20]分省年度数据!$A$1:$T$32,9,FALSE),
$C143=2017,
VLOOKUP($B143,[20]分省年度数据!$A$1:$T$32,8,FALSE),
$C143=2018,
VLOOKUP($B143,[20]分省年度数据!$A$1:$T$32,7,FALSE)
)</f>
        <v>5825</v>
      </c>
      <c r="AL143" cm="1">
        <f t="array" ref="AL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20794</v>
      </c>
      <c r="AM143" cm="1">
        <f t="array" ref="AM143">_xlfn.IFS(
$C143=2010,
VLOOKUP($B143,[27]分省年度数据!$A$1:$T$32,15,FALSE),
$C143=2011,
VLOOKUP($B143,[27]分省年度数据!$A$1:$T$32,14,FALSE),
$C143=2012,
VLOOKUP($B143,[27]分省年度数据!$A$1:$T$32,13,FALSE),
$C143=2013,
VLOOKUP($B143,[27]分省年度数据!$A$1:$T$32,12,FALSE),
$C143=2014,
VLOOKUP($B143,[27]分省年度数据!$A$1:$T$32,11,FALSE),
$C143=2015,
VLOOKUP($B143,[27]分省年度数据!$A$1:$T$32,10,FALSE),
$C143=2016,
VLOOKUP($B143,[27]分省年度数据!$A$1:$T$32,9,FALSE),
$C143=2017,
VLOOKUP($B143,[27]分省年度数据!$A$1:$T$32,8,FALSE),
$C143=2018,
VLOOKUP($B143,[27]分省年度数据!$A$1:$T$32,7,FALSE)
)</f>
        <v>93.42</v>
      </c>
      <c r="AN143" cm="1">
        <f t="array" ref="AN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88.93</v>
      </c>
      <c r="AO143" cm="1">
        <f t="array" ref="AO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10.88</v>
      </c>
      <c r="AP143" cm="1">
        <f t="array" ref="AP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3.25</v>
      </c>
      <c r="AQ143" cm="1">
        <f t="array" ref="AQ143">_xlfn.IFS(
$C143=2010,
VLOOKUP($B143,[26]分省年度数据!$A$1:$T$32,15,FALSE),
$C143=2011,
VLOOKUP($B143,[26]分省年度数据!$A$1:$T$32,14,FALSE),
$C143=2012,
VLOOKUP($B143,[26]分省年度数据!$A$1:$T$32,13,FALSE),
$C143=2013,
VLOOKUP($B143,[26]分省年度数据!$A$1:$T$32,12,FALSE),
$C143=2014,
VLOOKUP($B143,[26]分省年度数据!$A$1:$T$32,11,FALSE),
$C143=2015,
VLOOKUP($B143,[26]分省年度数据!$A$1:$T$32,10,FALSE),
$C143=2016,
VLOOKUP($B143,[26]分省年度数据!$A$1:$T$32,9,FALSE),
$C143=2017,
VLOOKUP($B143,[26]分省年度数据!$A$1:$T$32,8,FALSE),
$C143=2018,
VLOOKUP($B143,[26]分省年度数据!$A$1:$T$32,7,FALSE)
)</f>
        <v>10.43</v>
      </c>
    </row>
    <row r="144" spans="1:43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s="11">
        <f>IFERROR(VLOOKUP(B144,户籍难度!A:B,2,FALSE),1)</f>
        <v>1</v>
      </c>
      <c r="G144" cm="1">
        <f t="array" ref="G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H144" cm="1">
        <f t="array" ref="H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I144" cm="1">
        <f t="array" ref="I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J144">
        <f>VLOOKUP($D144,[4]Sheet1!$C$1:$J$65536,2,FALSE)</f>
        <v>163.17259216308594</v>
      </c>
      <c r="K144">
        <f>VLOOKUP($D144,[4]Sheet1!$C$1:$J$65536,3,FALSE)</f>
        <v>85.242713928222656</v>
      </c>
      <c r="L144">
        <f>VLOOKUP($D144,[4]Sheet1!$C$1:$J$65536,4,FALSE)</f>
        <v>10170.576171875</v>
      </c>
      <c r="M144">
        <f>VLOOKUP($D144,[4]Sheet1!$C$1:$J$65536,5,FALSE)</f>
        <v>178.59124755859375</v>
      </c>
      <c r="N144">
        <f>VLOOKUP($D144,[4]Sheet1!$C$1:$J$65536,6,FALSE)</f>
        <v>24.027175903320312</v>
      </c>
      <c r="O144">
        <f>VLOOKUP($D144,[4]Sheet1!$C$1:$J$65536,7,FALSE)</f>
        <v>5.6277647018432617</v>
      </c>
      <c r="P144">
        <f>VLOOKUP($D144,[4]Sheet1!$C$1:$J$65536,8,FALSE)</f>
        <v>38.294837951660156</v>
      </c>
      <c r="Q144" cm="1">
        <f t="array" ref="Q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R144">
        <f t="shared" si="5"/>
        <v>0.24312899180495195</v>
      </c>
      <c r="S144" cm="1">
        <f t="array" ref="S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89.48</v>
      </c>
      <c r="T144">
        <f>IFERROR(VLOOKUP(D144,[7]mu_jt_estimates_final!$C:$D,2,FALSE),"")</f>
        <v>-0.47481266</v>
      </c>
      <c r="U144" t="str">
        <f>VLOOKUP(B144,方言分布!A:B,2,FALSE)</f>
        <v>中原官话</v>
      </c>
      <c r="V144" cm="1">
        <f t="array" ref="V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71089</v>
      </c>
      <c r="W144" cm="1">
        <f t="array" ref="W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55.9</v>
      </c>
      <c r="X144" cm="1">
        <f t="array" ref="X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61</v>
      </c>
      <c r="Y144" cm="1">
        <f t="array" ref="Y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9.64</v>
      </c>
      <c r="Z144" cm="1">
        <f t="array" ref="Z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836.66</v>
      </c>
      <c r="AA144" cm="1">
        <f t="array" ref="AA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16.48</v>
      </c>
      <c r="AB144" cm="1">
        <f t="array" ref="AB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14.35</v>
      </c>
      <c r="AC144" cm="1">
        <f t="array" ref="AC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18.63</v>
      </c>
      <c r="AE144" cm="1">
        <f t="array" ref="AE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21546749</v>
      </c>
      <c r="AF144" cm="1">
        <f t="array" ref="AF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1493.11</v>
      </c>
      <c r="AG144" cm="1">
        <f t="array" ref="AG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217</v>
      </c>
      <c r="AH144" cm="1">
        <f t="array" ref="AH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19289.099999999999</v>
      </c>
      <c r="AK144" cm="1">
        <f t="array" ref="AK144">_xlfn.IFS(
$C144=2010,
VLOOKUP($B144,[20]分省年度数据!$A$1:$T$32,15,FALSE),
$C144=2011,
VLOOKUP($B144,[20]分省年度数据!$A$1:$T$32,14,FALSE),
$C144=2012,
VLOOKUP($B144,[20]分省年度数据!$A$1:$T$32,13,FALSE),
$C144=2013,
VLOOKUP($B144,[20]分省年度数据!$A$1:$T$32,12,FALSE),
$C144=2014,
VLOOKUP($B144,[20]分省年度数据!$A$1:$T$32,11,FALSE),
$C144=2015,
VLOOKUP($B144,[20]分省年度数据!$A$1:$T$32,10,FALSE),
$C144=2016,
VLOOKUP($B144,[20]分省年度数据!$A$1:$T$32,9,FALSE),
$C144=2017,
VLOOKUP($B144,[20]分省年度数据!$A$1:$T$32,8,FALSE),
$C144=2018,
VLOOKUP($B144,[20]分省年度数据!$A$1:$T$32,7,FALSE)
)</f>
        <v>6361</v>
      </c>
      <c r="AL144" cm="1">
        <f t="array" ref="AL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21762</v>
      </c>
      <c r="AM144" cm="1">
        <f t="array" ref="AM144">_xlfn.IFS(
$C144=2010,
VLOOKUP($B144,[27]分省年度数据!$A$1:$T$32,15,FALSE),
$C144=2011,
VLOOKUP($B144,[27]分省年度数据!$A$1:$T$32,14,FALSE),
$C144=2012,
VLOOKUP($B144,[27]分省年度数据!$A$1:$T$32,13,FALSE),
$C144=2013,
VLOOKUP($B144,[27]分省年度数据!$A$1:$T$32,12,FALSE),
$C144=2014,
VLOOKUP($B144,[27]分省年度数据!$A$1:$T$32,11,FALSE),
$C144=2015,
VLOOKUP($B144,[27]分省年度数据!$A$1:$T$32,10,FALSE),
$C144=2016,
VLOOKUP($B144,[27]分省年度数据!$A$1:$T$32,9,FALSE),
$C144=2017,
VLOOKUP($B144,[27]分省年度数据!$A$1:$T$32,8,FALSE),
$C144=2018,
VLOOKUP($B144,[27]分省年度数据!$A$1:$T$32,7,FALSE)
)</f>
        <v>95.88</v>
      </c>
      <c r="AN144" cm="1">
        <f t="array" ref="AN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93.96</v>
      </c>
      <c r="AO144" cm="1">
        <f t="array" ref="AO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12.28</v>
      </c>
      <c r="AP144" cm="1">
        <f t="array" ref="AP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3.44</v>
      </c>
      <c r="AQ144" cm="1">
        <f t="array" ref="AQ144">_xlfn.IFS(
$C144=2010,
VLOOKUP($B144,[26]分省年度数据!$A$1:$T$32,15,FALSE),
$C144=2011,
VLOOKUP($B144,[26]分省年度数据!$A$1:$T$32,14,FALSE),
$C144=2012,
VLOOKUP($B144,[26]分省年度数据!$A$1:$T$32,13,FALSE),
$C144=2013,
VLOOKUP($B144,[26]分省年度数据!$A$1:$T$32,12,FALSE),
$C144=2014,
VLOOKUP($B144,[26]分省年度数据!$A$1:$T$32,11,FALSE),
$C144=2015,
VLOOKUP($B144,[26]分省年度数据!$A$1:$T$32,10,FALSE),
$C144=2016,
VLOOKUP($B144,[26]分省年度数据!$A$1:$T$32,9,FALSE),
$C144=2017,
VLOOKUP($B144,[26]分省年度数据!$A$1:$T$32,8,FALSE),
$C144=2018,
VLOOKUP($B144,[26]分省年度数据!$A$1:$T$32,7,FALSE)
)</f>
        <v>12</v>
      </c>
    </row>
    <row r="145" spans="1:43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s="11">
        <f>IFERROR(VLOOKUP(B145,户籍难度!A:B,2,FALSE),1)</f>
        <v>1</v>
      </c>
      <c r="G145" cm="1">
        <f t="array" ref="G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H145" cm="1">
        <f t="array" ref="H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I145" cm="1">
        <f t="array" ref="I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J145">
        <f>VLOOKUP($D145,[4]Sheet1!$C$1:$J$65536,2,FALSE)</f>
        <v>162.74824523925781</v>
      </c>
      <c r="K145">
        <f>VLOOKUP($D145,[4]Sheet1!$C$1:$J$65536,3,FALSE)</f>
        <v>84.16973876953125</v>
      </c>
      <c r="L145">
        <f>VLOOKUP($D145,[4]Sheet1!$C$1:$J$65536,4,FALSE)</f>
        <v>10164.67578125</v>
      </c>
      <c r="M145">
        <f>VLOOKUP($D145,[4]Sheet1!$C$1:$J$65536,5,FALSE)</f>
        <v>179.4757080078125</v>
      </c>
      <c r="N145">
        <f>VLOOKUP($D145,[4]Sheet1!$C$1:$J$65536,6,FALSE)</f>
        <v>24.87255859375</v>
      </c>
      <c r="O145">
        <f>VLOOKUP($D145,[4]Sheet1!$C$1:$J$65536,7,FALSE)</f>
        <v>6.1657252311706543</v>
      </c>
      <c r="P145">
        <f>VLOOKUP($D145,[4]Sheet1!$C$1:$J$65536,8,FALSE)</f>
        <v>33.623573303222656</v>
      </c>
      <c r="Q145" cm="1">
        <f t="array" ref="Q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R145">
        <f t="shared" si="5"/>
        <v>0.26008245221235454</v>
      </c>
      <c r="S145" cm="1">
        <f t="array" ref="S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97.39</v>
      </c>
      <c r="T145">
        <f>IFERROR(VLOOKUP(D145,[7]mu_jt_estimates_final!$C:$D,2,FALSE),"")</f>
        <v>-0.31675655000000003</v>
      </c>
      <c r="U145" t="str">
        <f>VLOOKUP(B145,方言分布!A:B,2,FALSE)</f>
        <v>中原官话</v>
      </c>
      <c r="V145" cm="1">
        <f t="array" ref="V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71351</v>
      </c>
      <c r="W145" cm="1">
        <f t="array" ref="W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60.85</v>
      </c>
      <c r="X145" cm="1">
        <f t="array" ref="X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65</v>
      </c>
      <c r="Y145" cm="1">
        <f t="array" ref="Y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9.5</v>
      </c>
      <c r="Z145" cm="1">
        <f t="array" ref="Z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928.95</v>
      </c>
      <c r="AA145" cm="1">
        <f t="array" ref="AA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16.02</v>
      </c>
      <c r="AB145" cm="1">
        <f t="array" ref="AB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14.38</v>
      </c>
      <c r="AC145" cm="1">
        <f t="array" ref="AC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18.18</v>
      </c>
      <c r="AE145" cm="1">
        <f t="array" ref="AE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24293502</v>
      </c>
      <c r="AF145" cm="1">
        <f t="array" ref="AF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1664.67</v>
      </c>
      <c r="AG145" cm="1">
        <f t="array" ref="AG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240</v>
      </c>
      <c r="AH145" cm="1">
        <f t="array" ref="AH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21268</v>
      </c>
      <c r="AK145" cm="1">
        <f t="array" ref="AK145">_xlfn.IFS(
$C145=2010,
VLOOKUP($B145,[20]分省年度数据!$A$1:$T$32,15,FALSE),
$C145=2011,
VLOOKUP($B145,[20]分省年度数据!$A$1:$T$32,14,FALSE),
$C145=2012,
VLOOKUP($B145,[20]分省年度数据!$A$1:$T$32,13,FALSE),
$C145=2013,
VLOOKUP($B145,[20]分省年度数据!$A$1:$T$32,12,FALSE),
$C145=2014,
VLOOKUP($B145,[20]分省年度数据!$A$1:$T$32,11,FALSE),
$C145=2015,
VLOOKUP($B145,[20]分省年度数据!$A$1:$T$32,10,FALSE),
$C145=2016,
VLOOKUP($B145,[20]分省年度数据!$A$1:$T$32,9,FALSE),
$C145=2017,
VLOOKUP($B145,[20]分省年度数据!$A$1:$T$32,8,FALSE),
$C145=2018,
VLOOKUP($B145,[20]分省年度数据!$A$1:$T$32,7,FALSE)
)</f>
        <v>19059</v>
      </c>
      <c r="AL145" cm="1">
        <f t="array" ref="AL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23395</v>
      </c>
      <c r="AM145" cm="1">
        <f t="array" ref="AM145">_xlfn.IFS(
$C145=2010,
VLOOKUP($B145,[27]分省年度数据!$A$1:$T$32,15,FALSE),
$C145=2011,
VLOOKUP($B145,[27]分省年度数据!$A$1:$T$32,14,FALSE),
$C145=2012,
VLOOKUP($B145,[27]分省年度数据!$A$1:$T$32,13,FALSE),
$C145=2013,
VLOOKUP($B145,[27]分省年度数据!$A$1:$T$32,12,FALSE),
$C145=2014,
VLOOKUP($B145,[27]分省年度数据!$A$1:$T$32,11,FALSE),
$C145=2015,
VLOOKUP($B145,[27]分省年度数据!$A$1:$T$32,10,FALSE),
$C145=2016,
VLOOKUP($B145,[27]分省年度数据!$A$1:$T$32,9,FALSE),
$C145=2017,
VLOOKUP($B145,[27]分省年度数据!$A$1:$T$32,8,FALSE),
$C145=2018,
VLOOKUP($B145,[27]分省年度数据!$A$1:$T$32,7,FALSE)
)</f>
        <v>96.65</v>
      </c>
      <c r="AN145" cm="1">
        <f t="array" ref="AN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96.3</v>
      </c>
      <c r="AO145" cm="1">
        <f t="array" ref="AO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12.59</v>
      </c>
      <c r="AP145" cm="1">
        <f t="array" ref="AP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3.92</v>
      </c>
      <c r="AQ145" cm="1">
        <f t="array" ref="AQ145">_xlfn.IFS(
$C145=2010,
VLOOKUP($B145,[26]分省年度数据!$A$1:$T$32,15,FALSE),
$C145=2011,
VLOOKUP($B145,[26]分省年度数据!$A$1:$T$32,14,FALSE),
$C145=2012,
VLOOKUP($B145,[26]分省年度数据!$A$1:$T$32,13,FALSE),
$C145=2013,
VLOOKUP($B145,[26]分省年度数据!$A$1:$T$32,12,FALSE),
$C145=2014,
VLOOKUP($B145,[26]分省年度数据!$A$1:$T$32,11,FALSE),
$C145=2015,
VLOOKUP($B145,[26]分省年度数据!$A$1:$T$32,10,FALSE),
$C145=2016,
VLOOKUP($B145,[26]分省年度数据!$A$1:$T$32,9,FALSE),
$C145=2017,
VLOOKUP($B145,[26]分省年度数据!$A$1:$T$32,8,FALSE),
$C145=2018,
VLOOKUP($B145,[26]分省年度数据!$A$1:$T$32,7,FALSE)
)</f>
        <v>12.69</v>
      </c>
    </row>
    <row r="146" spans="1:43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s="11">
        <f>IFERROR(VLOOKUP(B146,户籍难度!A:B,2,FALSE),1)</f>
        <v>1</v>
      </c>
      <c r="G146" cm="1">
        <f t="array" ref="G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H146" cm="1">
        <f t="array" ref="H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I146" cm="1">
        <f t="array" ref="I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J146">
        <f>VLOOKUP($D146,[4]Sheet1!$C$1:$J$65536,2,FALSE)</f>
        <v>167.32815551757812</v>
      </c>
      <c r="K146">
        <f>VLOOKUP($D146,[4]Sheet1!$C$1:$J$65536,3,FALSE)</f>
        <v>112.59406280517578</v>
      </c>
      <c r="L146">
        <f>VLOOKUP($D146,[4]Sheet1!$C$1:$J$65536,4,FALSE)</f>
        <v>10159.0751953125</v>
      </c>
      <c r="M146">
        <f>VLOOKUP($D146,[4]Sheet1!$C$1:$J$65536,5,FALSE)</f>
        <v>166.23141479492188</v>
      </c>
      <c r="N146">
        <f>VLOOKUP($D146,[4]Sheet1!$C$1:$J$65536,6,FALSE)</f>
        <v>18.121404647827148</v>
      </c>
      <c r="O146">
        <f>VLOOKUP($D146,[4]Sheet1!$C$1:$J$65536,7,FALSE)</f>
        <v>4.9647469520568848</v>
      </c>
      <c r="P146">
        <f>VLOOKUP($D146,[4]Sheet1!$C$1:$J$65536,8,FALSE)</f>
        <v>28.9173583984375</v>
      </c>
      <c r="Q146" cm="1">
        <f t="array" ref="Q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R146">
        <f t="shared" si="5"/>
        <v>0.30999013762158589</v>
      </c>
      <c r="S146" cm="1">
        <f t="array" ref="S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60.4</v>
      </c>
      <c r="T146">
        <f>IFERROR(VLOOKUP(D146,[7]mu_jt_estimates_final!$C:$D,2,FALSE),"")</f>
        <v>-0.47838586999999999</v>
      </c>
      <c r="U146" t="str">
        <f>VLOOKUP(B146,方言分布!A:B,2,FALSE)</f>
        <v>西南官话</v>
      </c>
      <c r="V146" cm="1">
        <f t="array" ref="V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34269</v>
      </c>
      <c r="W146" cm="1">
        <f t="array" ref="W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20.04</v>
      </c>
      <c r="X146" cm="1">
        <f t="array" ref="X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42</v>
      </c>
      <c r="Y146" cm="1">
        <f t="array" ref="Y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10.51</v>
      </c>
      <c r="Z146" cm="1">
        <f t="array" ref="Z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179.13</v>
      </c>
      <c r="AA146" cm="1">
        <f t="array" ref="AA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17.399999999999999</v>
      </c>
      <c r="AB146" cm="1">
        <f t="array" ref="AB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13.91</v>
      </c>
      <c r="AC146" cm="1">
        <f t="array" ref="AC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18.64</v>
      </c>
      <c r="AE146" cm="1">
        <f t="array" ref="AE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5869164</v>
      </c>
      <c r="AF146" cm="1">
        <f t="array" ref="AF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366.57</v>
      </c>
      <c r="AG146" cm="1">
        <f t="array" ref="AG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310</v>
      </c>
      <c r="AH146" cm="1">
        <f t="array" ref="AH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7014.4</v>
      </c>
      <c r="AK146" cm="1">
        <f t="array" ref="AK146">_xlfn.IFS(
$C146=2010,
VLOOKUP($B146,[20]分省年度数据!$A$1:$T$32,15,FALSE),
$C146=2011,
VLOOKUP($B146,[20]分省年度数据!$A$1:$T$32,14,FALSE),
$C146=2012,
VLOOKUP($B146,[20]分省年度数据!$A$1:$T$32,13,FALSE),
$C146=2013,
VLOOKUP($B146,[20]分省年度数据!$A$1:$T$32,12,FALSE),
$C146=2014,
VLOOKUP($B146,[20]分省年度数据!$A$1:$T$32,11,FALSE),
$C146=2015,
VLOOKUP($B146,[20]分省年度数据!$A$1:$T$32,10,FALSE),
$C146=2016,
VLOOKUP($B146,[20]分省年度数据!$A$1:$T$32,9,FALSE),
$C146=2017,
VLOOKUP($B146,[20]分省年度数据!$A$1:$T$32,8,FALSE),
$C146=2018,
VLOOKUP($B146,[20]分省年度数据!$A$1:$T$32,7,FALSE)
)</f>
        <v>6543</v>
      </c>
      <c r="AL146" cm="1">
        <f t="array" ref="AL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16706</v>
      </c>
      <c r="AM146" cm="1">
        <f t="array" ref="AM146">_xlfn.IFS(
$C146=2010,
VLOOKUP($B146,[27]分省年度数据!$A$1:$T$32,15,FALSE),
$C146=2011,
VLOOKUP($B146,[27]分省年度数据!$A$1:$T$32,14,FALSE),
$C146=2012,
VLOOKUP($B146,[27]分省年度数据!$A$1:$T$32,13,FALSE),
$C146=2013,
VLOOKUP($B146,[27]分省年度数据!$A$1:$T$32,12,FALSE),
$C146=2014,
VLOOKUP($B146,[27]分省年度数据!$A$1:$T$32,11,FALSE),
$C146=2015,
VLOOKUP($B146,[27]分省年度数据!$A$1:$T$32,10,FALSE),
$C146=2016,
VLOOKUP($B146,[27]分省年度数据!$A$1:$T$32,9,FALSE),
$C146=2017,
VLOOKUP($B146,[27]分省年度数据!$A$1:$T$32,8,FALSE),
$C146=2018,
VLOOKUP($B146,[27]分省年度数据!$A$1:$T$32,7,FALSE)
)</f>
        <v>97.59</v>
      </c>
      <c r="AN146" cm="1">
        <f t="array" ref="AN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91.75</v>
      </c>
      <c r="AO146" cm="1">
        <f t="array" ref="AO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9.4700000000000006</v>
      </c>
      <c r="AP146" cm="1">
        <f t="array" ref="AP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2.91</v>
      </c>
      <c r="AQ146" cm="1">
        <f t="array" ref="AQ146">_xlfn.IFS(
$C146=2010,
VLOOKUP($B146,[26]分省年度数据!$A$1:$T$32,15,FALSE),
$C146=2011,
VLOOKUP($B146,[26]分省年度数据!$A$1:$T$32,14,FALSE),
$C146=2012,
VLOOKUP($B146,[26]分省年度数据!$A$1:$T$32,13,FALSE),
$C146=2013,
VLOOKUP($B146,[26]分省年度数据!$A$1:$T$32,12,FALSE),
$C146=2014,
VLOOKUP($B146,[26]分省年度数据!$A$1:$T$32,11,FALSE),
$C146=2015,
VLOOKUP($B146,[26]分省年度数据!$A$1:$T$32,10,FALSE),
$C146=2016,
VLOOKUP($B146,[26]分省年度数据!$A$1:$T$32,9,FALSE),
$C146=2017,
VLOOKUP($B146,[26]分省年度数据!$A$1:$T$32,8,FALSE),
$C146=2018,
VLOOKUP($B146,[26]分省年度数据!$A$1:$T$32,7,FALSE)
)</f>
        <v>9.6199999999999992</v>
      </c>
    </row>
    <row r="147" spans="1:43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s="11">
        <f>IFERROR(VLOOKUP(B147,户籍难度!A:B,2,FALSE),1)</f>
        <v>1</v>
      </c>
      <c r="G147" cm="1">
        <f t="array" ref="G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H147" cm="1">
        <f t="array" ref="H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I147" cm="1">
        <f t="array" ref="I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J147">
        <f>VLOOKUP($D147,[4]Sheet1!$C$1:$J$65536,2,FALSE)</f>
        <v>165.43519592285156</v>
      </c>
      <c r="K147">
        <f>VLOOKUP($D147,[4]Sheet1!$C$1:$J$65536,3,FALSE)</f>
        <v>103.01950073242188</v>
      </c>
      <c r="L147">
        <f>VLOOKUP($D147,[4]Sheet1!$C$1:$J$65536,4,FALSE)</f>
        <v>10169.38671875</v>
      </c>
      <c r="M147">
        <f>VLOOKUP($D147,[4]Sheet1!$C$1:$J$65536,5,FALSE)</f>
        <v>170.82542419433594</v>
      </c>
      <c r="N147">
        <f>VLOOKUP($D147,[4]Sheet1!$C$1:$J$65536,6,FALSE)</f>
        <v>18.199254989624023</v>
      </c>
      <c r="O147">
        <f>VLOOKUP($D147,[4]Sheet1!$C$1:$J$65536,7,FALSE)</f>
        <v>4.9254798889160156</v>
      </c>
      <c r="P147">
        <f>VLOOKUP($D147,[4]Sheet1!$C$1:$J$65536,8,FALSE)</f>
        <v>26.691631317138672</v>
      </c>
      <c r="Q147" cm="1">
        <f t="array" ref="Q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R147">
        <f t="shared" si="5"/>
        <v>0.29860089380006699</v>
      </c>
      <c r="S147" cm="1">
        <f t="array" ref="S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69.02</v>
      </c>
      <c r="T147">
        <f>IFERROR(VLOOKUP(D147,[7]mu_jt_estimates_final!$C:$D,2,FALSE),"")</f>
        <v>-1.2549075000000001</v>
      </c>
      <c r="U147" t="str">
        <f>VLOOKUP(B147,方言分布!A:B,2,FALSE)</f>
        <v>西南官话</v>
      </c>
      <c r="V147" cm="1">
        <f t="array" ref="V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35625</v>
      </c>
      <c r="W147" cm="1">
        <f t="array" ref="W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22.4</v>
      </c>
      <c r="X147" cm="1">
        <f t="array" ref="X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43</v>
      </c>
      <c r="Y147" cm="1">
        <f t="array" ref="Y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10.36</v>
      </c>
      <c r="Z147" cm="1">
        <f t="array" ref="Z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247.3</v>
      </c>
      <c r="AA147" cm="1">
        <f t="array" ref="AA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16.37</v>
      </c>
      <c r="AB147" cm="1">
        <f t="array" ref="AB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13.23</v>
      </c>
      <c r="AC147" cm="1">
        <f t="array" ref="AC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19.37</v>
      </c>
      <c r="AE147" cm="1">
        <f t="array" ref="AE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6844038</v>
      </c>
      <c r="AF147" cm="1">
        <f t="array" ref="AF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488.16</v>
      </c>
      <c r="AG147" cm="1">
        <f t="array" ref="AG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360</v>
      </c>
      <c r="AH147" cm="1">
        <f t="array" ref="AH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8363.2999999999993</v>
      </c>
      <c r="AK147" cm="1">
        <f t="array" ref="AK147">_xlfn.IFS(
$C147=2010,
VLOOKUP($B147,[20]分省年度数据!$A$1:$T$32,15,FALSE),
$C147=2011,
VLOOKUP($B147,[20]分省年度数据!$A$1:$T$32,14,FALSE),
$C147=2012,
VLOOKUP($B147,[20]分省年度数据!$A$1:$T$32,13,FALSE),
$C147=2013,
VLOOKUP($B147,[20]分省年度数据!$A$1:$T$32,12,FALSE),
$C147=2014,
VLOOKUP($B147,[20]分省年度数据!$A$1:$T$32,11,FALSE),
$C147=2015,
VLOOKUP($B147,[20]分省年度数据!$A$1:$T$32,10,FALSE),
$C147=2016,
VLOOKUP($B147,[20]分省年度数据!$A$1:$T$32,9,FALSE),
$C147=2017,
VLOOKUP($B147,[20]分省年度数据!$A$1:$T$32,8,FALSE),
$C147=2018,
VLOOKUP($B147,[20]分省年度数据!$A$1:$T$32,7,FALSE)
)</f>
        <v>6490</v>
      </c>
      <c r="AL147" cm="1">
        <f t="array" ref="AL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16427</v>
      </c>
      <c r="AM147" cm="1">
        <f t="array" ref="AM147">_xlfn.IFS(
$C147=2010,
VLOOKUP($B147,[27]分省年度数据!$A$1:$T$32,15,FALSE),
$C147=2011,
VLOOKUP($B147,[27]分省年度数据!$A$1:$T$32,14,FALSE),
$C147=2012,
VLOOKUP($B147,[27]分省年度数据!$A$1:$T$32,13,FALSE),
$C147=2013,
VLOOKUP($B147,[27]分省年度数据!$A$1:$T$32,12,FALSE),
$C147=2014,
VLOOKUP($B147,[27]分省年度数据!$A$1:$T$32,11,FALSE),
$C147=2015,
VLOOKUP($B147,[27]分省年度数据!$A$1:$T$32,10,FALSE),
$C147=2016,
VLOOKUP($B147,[27]分省年度数据!$A$1:$T$32,9,FALSE),
$C147=2017,
VLOOKUP($B147,[27]分省年度数据!$A$1:$T$32,8,FALSE),
$C147=2018,
VLOOKUP($B147,[27]分省年度数据!$A$1:$T$32,7,FALSE)
)</f>
        <v>98.25</v>
      </c>
      <c r="AN147" cm="1">
        <f t="array" ref="AN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93.89</v>
      </c>
      <c r="AO147" cm="1">
        <f t="array" ref="AO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11.17</v>
      </c>
      <c r="AP147" cm="1">
        <f t="array" ref="AP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2.85</v>
      </c>
      <c r="AQ147" cm="1">
        <f t="array" ref="AQ147">_xlfn.IFS(
$C147=2010,
VLOOKUP($B147,[26]分省年度数据!$A$1:$T$32,15,FALSE),
$C147=2011,
VLOOKUP($B147,[26]分省年度数据!$A$1:$T$32,14,FALSE),
$C147=2012,
VLOOKUP($B147,[26]分省年度数据!$A$1:$T$32,13,FALSE),
$C147=2013,
VLOOKUP($B147,[26]分省年度数据!$A$1:$T$32,12,FALSE),
$C147=2014,
VLOOKUP($B147,[26]分省年度数据!$A$1:$T$32,11,FALSE),
$C147=2015,
VLOOKUP($B147,[26]分省年度数据!$A$1:$T$32,10,FALSE),
$C147=2016,
VLOOKUP($B147,[26]分省年度数据!$A$1:$T$32,9,FALSE),
$C147=2017,
VLOOKUP($B147,[26]分省年度数据!$A$1:$T$32,8,FALSE),
$C147=2018,
VLOOKUP($B147,[26]分省年度数据!$A$1:$T$32,7,FALSE)
)</f>
        <v>10.11</v>
      </c>
    </row>
    <row r="148" spans="1:43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s="11">
        <f>IFERROR(VLOOKUP(B148,户籍难度!A:B,2,FALSE),1)</f>
        <v>1</v>
      </c>
      <c r="G148" cm="1">
        <f t="array" ref="G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H148" cm="1">
        <f t="array" ref="H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I148" cm="1">
        <f t="array" ref="I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J148">
        <f>VLOOKUP($D148,[4]Sheet1!$C$1:$J$65536,2,FALSE)</f>
        <v>164.39080810546875</v>
      </c>
      <c r="K148">
        <f>VLOOKUP($D148,[4]Sheet1!$C$1:$J$65536,3,FALSE)</f>
        <v>109.49788665771484</v>
      </c>
      <c r="L148">
        <f>VLOOKUP($D148,[4]Sheet1!$C$1:$J$65536,4,FALSE)</f>
        <v>10157.4091796875</v>
      </c>
      <c r="M148">
        <f>VLOOKUP($D148,[4]Sheet1!$C$1:$J$65536,5,FALSE)</f>
        <v>170.18501281738281</v>
      </c>
      <c r="N148">
        <f>VLOOKUP($D148,[4]Sheet1!$C$1:$J$65536,6,FALSE)</f>
        <v>17.188026428222656</v>
      </c>
      <c r="O148">
        <f>VLOOKUP($D148,[4]Sheet1!$C$1:$J$65536,7,FALSE)</f>
        <v>5.3246235847473145</v>
      </c>
      <c r="P148">
        <f>VLOOKUP($D148,[4]Sheet1!$C$1:$J$65536,8,FALSE)</f>
        <v>21.94141960144043</v>
      </c>
      <c r="Q148" cm="1">
        <f t="array" ref="Q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R148">
        <f t="shared" si="5"/>
        <v>0.27610372071037881</v>
      </c>
      <c r="S148" cm="1">
        <f t="array" ref="S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79.099999999999994</v>
      </c>
      <c r="T148">
        <f>IFERROR(VLOOKUP(D148,[7]mu_jt_estimates_final!$C:$D,2,FALSE),"")</f>
        <v>-0.77327113999999997</v>
      </c>
      <c r="U148" t="str">
        <f>VLOOKUP(B148,方言分布!A:B,2,FALSE)</f>
        <v>西南官话</v>
      </c>
      <c r="V148" cm="1">
        <f t="array" ref="V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35240</v>
      </c>
      <c r="W148" cm="1">
        <f t="array" ref="W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25.3</v>
      </c>
      <c r="X148" cm="1">
        <f t="array" ref="X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50</v>
      </c>
      <c r="Y148" cm="1">
        <f t="array" ref="Y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10.15</v>
      </c>
      <c r="Z148" cm="1">
        <f t="array" ref="Z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267.99</v>
      </c>
      <c r="AA148" cm="1">
        <f t="array" ref="AA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15.16</v>
      </c>
      <c r="AB148" cm="1">
        <f t="array" ref="AB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>11.16</v>
      </c>
      <c r="AC148" cm="1">
        <f t="array" ref="AC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17.04</v>
      </c>
      <c r="AE148" t="str" cm="1">
        <f t="array" ref="AE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/>
      </c>
      <c r="AF148" cm="1">
        <f t="array" ref="AF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732.37</v>
      </c>
      <c r="AG148" cm="1">
        <f t="array" ref="AG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498</v>
      </c>
      <c r="AH148" cm="1">
        <f t="array" ref="AH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9682.4</v>
      </c>
      <c r="AK148" cm="1">
        <f t="array" ref="AK148">_xlfn.IFS(
$C148=2010,
VLOOKUP($B148,[20]分省年度数据!$A$1:$T$32,15,FALSE),
$C148=2011,
VLOOKUP($B148,[20]分省年度数据!$A$1:$T$32,14,FALSE),
$C148=2012,
VLOOKUP($B148,[20]分省年度数据!$A$1:$T$32,13,FALSE),
$C148=2013,
VLOOKUP($B148,[20]分省年度数据!$A$1:$T$32,12,FALSE),
$C148=2014,
VLOOKUP($B148,[20]分省年度数据!$A$1:$T$32,11,FALSE),
$C148=2015,
VLOOKUP($B148,[20]分省年度数据!$A$1:$T$32,10,FALSE),
$C148=2016,
VLOOKUP($B148,[20]分省年度数据!$A$1:$T$32,9,FALSE),
$C148=2017,
VLOOKUP($B148,[20]分省年度数据!$A$1:$T$32,8,FALSE),
$C148=2018,
VLOOKUP($B148,[20]分省年度数据!$A$1:$T$32,7,FALSE)
)</f>
        <v>6009</v>
      </c>
      <c r="AL148" cm="1">
        <f t="array" ref="AL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17298</v>
      </c>
      <c r="AM148" cm="1">
        <f t="array" ref="AM148">_xlfn.IFS(
$C148=2010,
VLOOKUP($B148,[27]分省年度数据!$A$1:$T$32,15,FALSE),
$C148=2011,
VLOOKUP($B148,[27]分省年度数据!$A$1:$T$32,14,FALSE),
$C148=2012,
VLOOKUP($B148,[27]分省年度数据!$A$1:$T$32,13,FALSE),
$C148=2013,
VLOOKUP($B148,[27]分省年度数据!$A$1:$T$32,12,FALSE),
$C148=2014,
VLOOKUP($B148,[27]分省年度数据!$A$1:$T$32,11,FALSE),
$C148=2015,
VLOOKUP($B148,[27]分省年度数据!$A$1:$T$32,10,FALSE),
$C148=2016,
VLOOKUP($B148,[27]分省年度数据!$A$1:$T$32,9,FALSE),
$C148=2017,
VLOOKUP($B148,[27]分省年度数据!$A$1:$T$32,8,FALSE),
$C148=2018,
VLOOKUP($B148,[27]分省年度数据!$A$1:$T$32,7,FALSE)
)</f>
        <v>98.24</v>
      </c>
      <c r="AN148" cm="1">
        <f t="array" ref="AN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95.09</v>
      </c>
      <c r="AO148" cm="1">
        <f t="array" ref="AO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11.25</v>
      </c>
      <c r="AP148" cm="1">
        <f t="array" ref="AP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2.59</v>
      </c>
      <c r="AQ148" cm="1">
        <f t="array" ref="AQ148">_xlfn.IFS(
$C148=2010,
VLOOKUP($B148,[26]分省年度数据!$A$1:$T$32,15,FALSE),
$C148=2011,
VLOOKUP($B148,[26]分省年度数据!$A$1:$T$32,14,FALSE),
$C148=2012,
VLOOKUP($B148,[26]分省年度数据!$A$1:$T$32,13,FALSE),
$C148=2013,
VLOOKUP($B148,[26]分省年度数据!$A$1:$T$32,12,FALSE),
$C148=2014,
VLOOKUP($B148,[26]分省年度数据!$A$1:$T$32,11,FALSE),
$C148=2015,
VLOOKUP($B148,[26]分省年度数据!$A$1:$T$32,10,FALSE),
$C148=2016,
VLOOKUP($B148,[26]分省年度数据!$A$1:$T$32,9,FALSE),
$C148=2017,
VLOOKUP($B148,[26]分省年度数据!$A$1:$T$32,8,FALSE),
$C148=2018,
VLOOKUP($B148,[26]分省年度数据!$A$1:$T$32,7,FALSE)
)</f>
        <v>10.5</v>
      </c>
    </row>
    <row r="149" spans="1:43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s="11">
        <f>IFERROR(VLOOKUP(B149,户籍难度!A:B,2,FALSE),1)</f>
        <v>1</v>
      </c>
      <c r="G149" cm="1">
        <f t="array" ref="G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H149" cm="1">
        <f t="array" ref="H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I149" cm="1">
        <f t="array" ref="I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J149">
        <f>VLOOKUP($D149,[4]Sheet1!$C$1:$J$65536,2,FALSE)</f>
        <v>173.58973693847656</v>
      </c>
      <c r="K149">
        <f>VLOOKUP($D149,[4]Sheet1!$C$1:$J$65536,3,FALSE)</f>
        <v>112.86196899414062</v>
      </c>
      <c r="L149">
        <f>VLOOKUP($D149,[4]Sheet1!$C$1:$J$65536,4,FALSE)</f>
        <v>10155.2451171875</v>
      </c>
      <c r="M149">
        <f>VLOOKUP($D149,[4]Sheet1!$C$1:$J$65536,5,FALSE)</f>
        <v>161.23562622070312</v>
      </c>
      <c r="N149">
        <f>VLOOKUP($D149,[4]Sheet1!$C$1:$J$65536,6,FALSE)</f>
        <v>19.37310791015625</v>
      </c>
      <c r="O149">
        <f>VLOOKUP($D149,[4]Sheet1!$C$1:$J$65536,7,FALSE)</f>
        <v>5.0615735054016113</v>
      </c>
      <c r="P149">
        <f>VLOOKUP($D149,[4]Sheet1!$C$1:$J$65536,8,FALSE)</f>
        <v>34.551445007324219</v>
      </c>
      <c r="Q149" cm="1">
        <f t="array" ref="Q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R149">
        <f t="shared" si="5"/>
        <v>0.24188532054395337</v>
      </c>
      <c r="S149" cm="1">
        <f t="array" ref="S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76.16</v>
      </c>
      <c r="T149">
        <f>IFERROR(VLOOKUP(D149,[7]mu_jt_estimates_final!$C:$D,2,FALSE),"")</f>
        <v>-0.542041</v>
      </c>
      <c r="U149" t="str">
        <f>VLOOKUP(B149,方言分布!A:B,2,FALSE)</f>
        <v>西南官话</v>
      </c>
      <c r="V149" cm="1">
        <f t="array" ref="V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35631</v>
      </c>
      <c r="W149" cm="1">
        <f t="array" ref="W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28.82</v>
      </c>
      <c r="X149" cm="1">
        <f t="array" ref="X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50</v>
      </c>
      <c r="Y149" cm="1">
        <f t="array" ref="Y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10.01</v>
      </c>
      <c r="Z149" cm="1">
        <f t="array" ref="Z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322.08</v>
      </c>
      <c r="AA149" cm="1">
        <f t="array" ref="AA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14.17</v>
      </c>
      <c r="AB149" cm="1">
        <f t="array" ref="AB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10.94</v>
      </c>
      <c r="AC149" cm="1">
        <f t="array" ref="AC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16.7</v>
      </c>
      <c r="AE149" cm="1">
        <f t="array" ref="AE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8972278</v>
      </c>
      <c r="AF149" cm="1">
        <f t="array" ref="AF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690.63</v>
      </c>
      <c r="AG149" cm="1">
        <f t="array" ref="AG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544</v>
      </c>
      <c r="AH149" cm="1">
        <f t="array" ref="AH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11035.9</v>
      </c>
      <c r="AK149" cm="1">
        <f t="array" ref="AK149">_xlfn.IFS(
$C149=2010,
VLOOKUP($B149,[20]分省年度数据!$A$1:$T$32,15,FALSE),
$C149=2011,
VLOOKUP($B149,[20]分省年度数据!$A$1:$T$32,14,FALSE),
$C149=2012,
VLOOKUP($B149,[20]分省年度数据!$A$1:$T$32,13,FALSE),
$C149=2013,
VLOOKUP($B149,[20]分省年度数据!$A$1:$T$32,12,FALSE),
$C149=2014,
VLOOKUP($B149,[20]分省年度数据!$A$1:$T$32,11,FALSE),
$C149=2015,
VLOOKUP($B149,[20]分省年度数据!$A$1:$T$32,10,FALSE),
$C149=2016,
VLOOKUP($B149,[20]分省年度数据!$A$1:$T$32,9,FALSE),
$C149=2017,
VLOOKUP($B149,[20]分省年度数据!$A$1:$T$32,8,FALSE),
$C149=2018,
VLOOKUP($B149,[20]分省年度数据!$A$1:$T$32,7,FALSE)
)</f>
        <v>5798</v>
      </c>
      <c r="AL149" cm="1">
        <f t="array" ref="AL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16355</v>
      </c>
      <c r="AM149" cm="1">
        <f t="array" ref="AM149">_xlfn.IFS(
$C149=2010,
VLOOKUP($B149,[27]分省年度数据!$A$1:$T$32,15,FALSE),
$C149=2011,
VLOOKUP($B149,[27]分省年度数据!$A$1:$T$32,14,FALSE),
$C149=2012,
VLOOKUP($B149,[27]分省年度数据!$A$1:$T$32,13,FALSE),
$C149=2013,
VLOOKUP($B149,[27]分省年度数据!$A$1:$T$32,12,FALSE),
$C149=2014,
VLOOKUP($B149,[27]分省年度数据!$A$1:$T$32,11,FALSE),
$C149=2015,
VLOOKUP($B149,[27]分省年度数据!$A$1:$T$32,10,FALSE),
$C149=2016,
VLOOKUP($B149,[27]分省年度数据!$A$1:$T$32,9,FALSE),
$C149=2017,
VLOOKUP($B149,[27]分省年度数据!$A$1:$T$32,8,FALSE),
$C149=2018,
VLOOKUP($B149,[27]分省年度数据!$A$1:$T$32,7,FALSE)
)</f>
        <v>98.19</v>
      </c>
      <c r="AN149" cm="1">
        <f t="array" ref="AN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95.09</v>
      </c>
      <c r="AO149" cm="1">
        <f t="array" ref="AO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11.56</v>
      </c>
      <c r="AP149" cm="1">
        <f t="array" ref="AP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2.59</v>
      </c>
      <c r="AQ149" cm="1">
        <f t="array" ref="AQ149">_xlfn.IFS(
$C149=2010,
VLOOKUP($B149,[26]分省年度数据!$A$1:$T$32,15,FALSE),
$C149=2011,
VLOOKUP($B149,[26]分省年度数据!$A$1:$T$32,14,FALSE),
$C149=2012,
VLOOKUP($B149,[26]分省年度数据!$A$1:$T$32,13,FALSE),
$C149=2013,
VLOOKUP($B149,[26]分省年度数据!$A$1:$T$32,12,FALSE),
$C149=2014,
VLOOKUP($B149,[26]分省年度数据!$A$1:$T$32,11,FALSE),
$C149=2015,
VLOOKUP($B149,[26]分省年度数据!$A$1:$T$32,10,FALSE),
$C149=2016,
VLOOKUP($B149,[26]分省年度数据!$A$1:$T$32,9,FALSE),
$C149=2017,
VLOOKUP($B149,[26]分省年度数据!$A$1:$T$32,8,FALSE),
$C149=2018,
VLOOKUP($B149,[26]分省年度数据!$A$1:$T$32,7,FALSE)
)</f>
        <v>10.83</v>
      </c>
    </row>
    <row r="150" spans="1:43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s="11">
        <f>IFERROR(VLOOKUP(B150,户籍难度!A:B,2,FALSE),1)</f>
        <v>1</v>
      </c>
      <c r="G150" cm="1">
        <f t="array" ref="G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H150" cm="1">
        <f t="array" ref="H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I150" cm="1">
        <f t="array" ref="I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J150">
        <f>VLOOKUP($D150,[4]Sheet1!$C$1:$J$65536,2,FALSE)</f>
        <v>167.46168518066406</v>
      </c>
      <c r="K150">
        <f>VLOOKUP($D150,[4]Sheet1!$C$1:$J$65536,3,FALSE)</f>
        <v>114.54926300048828</v>
      </c>
      <c r="L150">
        <f>VLOOKUP($D150,[4]Sheet1!$C$1:$J$65536,4,FALSE)</f>
        <v>10163.8857421875</v>
      </c>
      <c r="M150">
        <f>VLOOKUP($D150,[4]Sheet1!$C$1:$J$65536,5,FALSE)</f>
        <v>172.43792724609375</v>
      </c>
      <c r="N150">
        <f>VLOOKUP($D150,[4]Sheet1!$C$1:$J$65536,6,FALSE)</f>
        <v>19.589778900146484</v>
      </c>
      <c r="O150">
        <f>VLOOKUP($D150,[4]Sheet1!$C$1:$J$65536,7,FALSE)</f>
        <v>6.2954397201538086</v>
      </c>
      <c r="P150">
        <f>VLOOKUP($D150,[4]Sheet1!$C$1:$J$65536,8,FALSE)</f>
        <v>28.550773620605469</v>
      </c>
      <c r="Q150" cm="1">
        <f t="array" ref="Q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R150">
        <f t="shared" si="5"/>
        <v>0.22904196065561813</v>
      </c>
      <c r="S150" cm="1">
        <f t="array" ref="S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79.209999999999994</v>
      </c>
      <c r="T150">
        <f>IFERROR(VLOOKUP(D150,[7]mu_jt_estimates_final!$C:$D,2,FALSE),"")</f>
        <v>-0.40711942000000001</v>
      </c>
      <c r="U150" t="str">
        <f>VLOOKUP(B150,方言分布!A:B,2,FALSE)</f>
        <v>西南官话</v>
      </c>
      <c r="V150" cm="1">
        <f t="array" ref="V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36077</v>
      </c>
      <c r="W150" cm="1">
        <f t="array" ref="W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31.75</v>
      </c>
      <c r="X150" cm="1">
        <f t="array" ref="X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58</v>
      </c>
      <c r="Y150" cm="1">
        <f t="array" ref="Y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9.74</v>
      </c>
      <c r="Z150" cm="1">
        <f t="array" ref="Z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401.32</v>
      </c>
      <c r="AA150" cm="1">
        <f t="array" ref="AA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13.49</v>
      </c>
      <c r="AB150" cm="1">
        <f t="array" ref="AB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10.3</v>
      </c>
      <c r="AC150" cm="1">
        <f t="array" ref="AC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16.12</v>
      </c>
      <c r="AE150" cm="1">
        <f t="array" ref="AE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9874547</v>
      </c>
      <c r="AF150" cm="1">
        <f t="array" ref="AF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773.35</v>
      </c>
      <c r="AG150" cm="1">
        <f t="array" ref="AG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649</v>
      </c>
      <c r="AH150" cm="1">
        <f t="array" ref="AH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12449.3</v>
      </c>
      <c r="AK150" cm="1">
        <f t="array" ref="AK150">_xlfn.IFS(
$C150=2010,
VLOOKUP($B150,[20]分省年度数据!$A$1:$T$32,15,FALSE),
$C150=2011,
VLOOKUP($B150,[20]分省年度数据!$A$1:$T$32,14,FALSE),
$C150=2012,
VLOOKUP($B150,[20]分省年度数据!$A$1:$T$32,13,FALSE),
$C150=2013,
VLOOKUP($B150,[20]分省年度数据!$A$1:$T$32,12,FALSE),
$C150=2014,
VLOOKUP($B150,[20]分省年度数据!$A$1:$T$32,11,FALSE),
$C150=2015,
VLOOKUP($B150,[20]分省年度数据!$A$1:$T$32,10,FALSE),
$C150=2016,
VLOOKUP($B150,[20]分省年度数据!$A$1:$T$32,9,FALSE),
$C150=2017,
VLOOKUP($B150,[20]分省年度数据!$A$1:$T$32,8,FALSE),
$C150=2018,
VLOOKUP($B150,[20]分省年度数据!$A$1:$T$32,7,FALSE)
)</f>
        <v>5271</v>
      </c>
      <c r="AL150" cm="1">
        <f t="array" ref="AL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18446</v>
      </c>
      <c r="AM150" cm="1">
        <f t="array" ref="AM150">_xlfn.IFS(
$C150=2010,
VLOOKUP($B150,[27]分省年度数据!$A$1:$T$32,15,FALSE),
$C150=2011,
VLOOKUP($B150,[27]分省年度数据!$A$1:$T$32,14,FALSE),
$C150=2012,
VLOOKUP($B150,[27]分省年度数据!$A$1:$T$32,13,FALSE),
$C150=2013,
VLOOKUP($B150,[27]分省年度数据!$A$1:$T$32,12,FALSE),
$C150=2014,
VLOOKUP($B150,[27]分省年度数据!$A$1:$T$32,11,FALSE),
$C150=2015,
VLOOKUP($B150,[27]分省年度数据!$A$1:$T$32,10,FALSE),
$C150=2016,
VLOOKUP($B150,[27]分省年度数据!$A$1:$T$32,9,FALSE),
$C150=2017,
VLOOKUP($B150,[27]分省年度数据!$A$1:$T$32,8,FALSE),
$C150=2018,
VLOOKUP($B150,[27]分省年度数据!$A$1:$T$32,7,FALSE)
)</f>
        <v>98.75</v>
      </c>
      <c r="AN150" cm="1">
        <f t="array" ref="AN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94.71</v>
      </c>
      <c r="AO150" cm="1">
        <f t="array" ref="AO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11.91</v>
      </c>
      <c r="AP150" cm="1">
        <f t="array" ref="AP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2.73</v>
      </c>
      <c r="AQ150" cm="1">
        <f t="array" ref="AQ150">_xlfn.IFS(
$C150=2010,
VLOOKUP($B150,[26]分省年度数据!$A$1:$T$32,15,FALSE),
$C150=2011,
VLOOKUP($B150,[26]分省年度数据!$A$1:$T$32,14,FALSE),
$C150=2012,
VLOOKUP($B150,[26]分省年度数据!$A$1:$T$32,13,FALSE),
$C150=2013,
VLOOKUP($B150,[26]分省年度数据!$A$1:$T$32,12,FALSE),
$C150=2014,
VLOOKUP($B150,[26]分省年度数据!$A$1:$T$32,11,FALSE),
$C150=2015,
VLOOKUP($B150,[26]分省年度数据!$A$1:$T$32,10,FALSE),
$C150=2016,
VLOOKUP($B150,[26]分省年度数据!$A$1:$T$32,9,FALSE),
$C150=2017,
VLOOKUP($B150,[26]分省年度数据!$A$1:$T$32,8,FALSE),
$C150=2018,
VLOOKUP($B150,[26]分省年度数据!$A$1:$T$32,7,FALSE)
)</f>
        <v>11.1</v>
      </c>
    </row>
    <row r="151" spans="1:43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s="11">
        <f>IFERROR(VLOOKUP(B151,户籍难度!A:B,2,FALSE),1)</f>
        <v>1</v>
      </c>
      <c r="G151" cm="1">
        <f t="array" ref="G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H151" cm="1">
        <f t="array" ref="H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I151" cm="1">
        <f t="array" ref="I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J151">
        <f>VLOOKUP($D151,[4]Sheet1!$C$1:$J$65536,2,FALSE)</f>
        <v>167.90559387207031</v>
      </c>
      <c r="K151">
        <f>VLOOKUP($D151,[4]Sheet1!$C$1:$J$65536,3,FALSE)</f>
        <v>119.87349700927734</v>
      </c>
      <c r="L151">
        <f>VLOOKUP($D151,[4]Sheet1!$C$1:$J$65536,4,FALSE)</f>
        <v>10164.521484375</v>
      </c>
      <c r="M151">
        <f>VLOOKUP($D151,[4]Sheet1!$C$1:$J$65536,5,FALSE)</f>
        <v>170.57673645019531</v>
      </c>
      <c r="N151">
        <f>VLOOKUP($D151,[4]Sheet1!$C$1:$J$65536,6,FALSE)</f>
        <v>19.318059921264648</v>
      </c>
      <c r="O151">
        <f>VLOOKUP($D151,[4]Sheet1!$C$1:$J$65536,7,FALSE)</f>
        <v>6.4093790054321289</v>
      </c>
      <c r="P151">
        <f>VLOOKUP($D151,[4]Sheet1!$C$1:$J$65536,8,FALSE)</f>
        <v>31.038984298706055</v>
      </c>
      <c r="Q151" cm="1">
        <f t="array" ref="Q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R151">
        <f t="shared" si="5"/>
        <v>0.22045407636738912</v>
      </c>
      <c r="S151" cm="1">
        <f t="array" ref="S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77.42</v>
      </c>
      <c r="T151">
        <f>IFERROR(VLOOKUP(D151,[7]mu_jt_estimates_final!$C:$D,2,FALSE),"")</f>
        <v>-0.21363598</v>
      </c>
      <c r="U151" t="str">
        <f>VLOOKUP(B151,方言分布!A:B,2,FALSE)</f>
        <v>西南官话</v>
      </c>
      <c r="V151" cm="1">
        <f t="array" ref="V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36179</v>
      </c>
      <c r="W151" cm="1">
        <f t="array" ref="W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34.31</v>
      </c>
      <c r="X151" cm="1">
        <f t="array" ref="X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63</v>
      </c>
      <c r="Y151" cm="1">
        <f t="array" ref="Y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9.8000000000000007</v>
      </c>
      <c r="Z151" cm="1">
        <f t="array" ref="Z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515.25</v>
      </c>
      <c r="AA151" cm="1">
        <f t="array" ref="AA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13.07</v>
      </c>
      <c r="AB151" cm="1">
        <f t="array" ref="AB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10.4</v>
      </c>
      <c r="AC151" cm="1">
        <f t="array" ref="AC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16.78</v>
      </c>
      <c r="AE151" cm="1">
        <f t="array" ref="AE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11435059</v>
      </c>
      <c r="AF151" cm="1">
        <f t="array" ref="AF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913.05</v>
      </c>
      <c r="AG151" cm="1">
        <f t="array" ref="AG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784</v>
      </c>
      <c r="AH151" cm="1">
        <f t="array" ref="AH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14847.9</v>
      </c>
      <c r="AK151" cm="1">
        <f t="array" ref="AK151">_xlfn.IFS(
$C151=2010,
VLOOKUP($B151,[20]分省年度数据!$A$1:$T$32,15,FALSE),
$C151=2011,
VLOOKUP($B151,[20]分省年度数据!$A$1:$T$32,14,FALSE),
$C151=2012,
VLOOKUP($B151,[20]分省年度数据!$A$1:$T$32,13,FALSE),
$C151=2013,
VLOOKUP($B151,[20]分省年度数据!$A$1:$T$32,12,FALSE),
$C151=2014,
VLOOKUP($B151,[20]分省年度数据!$A$1:$T$32,11,FALSE),
$C151=2015,
VLOOKUP($B151,[20]分省年度数据!$A$1:$T$32,10,FALSE),
$C151=2016,
VLOOKUP($B151,[20]分省年度数据!$A$1:$T$32,9,FALSE),
$C151=2017,
VLOOKUP($B151,[20]分省年度数据!$A$1:$T$32,8,FALSE),
$C151=2018,
VLOOKUP($B151,[20]分省年度数据!$A$1:$T$32,7,FALSE)
)</f>
        <v>4624</v>
      </c>
      <c r="AL151" cm="1">
        <f t="array" ref="AL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20648</v>
      </c>
      <c r="AM151" cm="1">
        <f t="array" ref="AM151">_xlfn.IFS(
$C151=2010,
VLOOKUP($B151,[27]分省年度数据!$A$1:$T$32,15,FALSE),
$C151=2011,
VLOOKUP($B151,[27]分省年度数据!$A$1:$T$32,14,FALSE),
$C151=2012,
VLOOKUP($B151,[27]分省年度数据!$A$1:$T$32,13,FALSE),
$C151=2013,
VLOOKUP($B151,[27]分省年度数据!$A$1:$T$32,12,FALSE),
$C151=2014,
VLOOKUP($B151,[27]分省年度数据!$A$1:$T$32,11,FALSE),
$C151=2015,
VLOOKUP($B151,[27]分省年度数据!$A$1:$T$32,10,FALSE),
$C151=2016,
VLOOKUP($B151,[27]分省年度数据!$A$1:$T$32,9,FALSE),
$C151=2017,
VLOOKUP($B151,[27]分省年度数据!$A$1:$T$32,8,FALSE),
$C151=2018,
VLOOKUP($B151,[27]分省年度数据!$A$1:$T$32,7,FALSE)
)</f>
        <v>98.83</v>
      </c>
      <c r="AN151" cm="1">
        <f t="array" ref="AN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94.49</v>
      </c>
      <c r="AO151" cm="1">
        <f t="array" ref="AO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11.84</v>
      </c>
      <c r="AP151" cm="1">
        <f t="array" ref="AP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2.78</v>
      </c>
      <c r="AQ151" cm="1">
        <f t="array" ref="AQ151">_xlfn.IFS(
$C151=2010,
VLOOKUP($B151,[26]分省年度数据!$A$1:$T$32,15,FALSE),
$C151=2011,
VLOOKUP($B151,[26]分省年度数据!$A$1:$T$32,14,FALSE),
$C151=2012,
VLOOKUP($B151,[26]分省年度数据!$A$1:$T$32,13,FALSE),
$C151=2013,
VLOOKUP($B151,[26]分省年度数据!$A$1:$T$32,12,FALSE),
$C151=2014,
VLOOKUP($B151,[26]分省年度数据!$A$1:$T$32,11,FALSE),
$C151=2015,
VLOOKUP($B151,[26]分省年度数据!$A$1:$T$32,10,FALSE),
$C151=2016,
VLOOKUP($B151,[26]分省年度数据!$A$1:$T$32,9,FALSE),
$C151=2017,
VLOOKUP($B151,[26]分省年度数据!$A$1:$T$32,8,FALSE),
$C151=2018,
VLOOKUP($B151,[26]分省年度数据!$A$1:$T$32,7,FALSE)
)</f>
        <v>11.01</v>
      </c>
    </row>
    <row r="152" spans="1:43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s="11">
        <f>IFERROR(VLOOKUP(B152,户籍难度!A:B,2,FALSE),1)</f>
        <v>1</v>
      </c>
      <c r="G152" cm="1">
        <f t="array" ref="G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H152" cm="1">
        <f t="array" ref="H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I152" cm="1">
        <f t="array" ref="I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J152">
        <f>VLOOKUP($D152,[4]Sheet1!$C$1:$J$65536,2,FALSE)</f>
        <v>171.18905639648438</v>
      </c>
      <c r="K152">
        <f>VLOOKUP($D152,[4]Sheet1!$C$1:$J$65536,3,FALSE)</f>
        <v>119.64031982421875</v>
      </c>
      <c r="L152">
        <f>VLOOKUP($D152,[4]Sheet1!$C$1:$J$65536,4,FALSE)</f>
        <v>10161.5537109375</v>
      </c>
      <c r="M152">
        <f>VLOOKUP($D152,[4]Sheet1!$C$1:$J$65536,5,FALSE)</f>
        <v>174.97276306152344</v>
      </c>
      <c r="N152">
        <f>VLOOKUP($D152,[4]Sheet1!$C$1:$J$65536,6,FALSE)</f>
        <v>21.206258773803711</v>
      </c>
      <c r="O152">
        <f>VLOOKUP($D152,[4]Sheet1!$C$1:$J$65536,7,FALSE)</f>
        <v>6.3381142616271973</v>
      </c>
      <c r="P152">
        <f>VLOOKUP($D152,[4]Sheet1!$C$1:$J$65536,8,FALSE)</f>
        <v>35.976852416992188</v>
      </c>
      <c r="Q152" cm="1">
        <f t="array" ref="Q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R152">
        <f t="shared" si="5"/>
        <v>0.22407502180199199</v>
      </c>
      <c r="S152" cm="1">
        <f t="array" ref="S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79.59</v>
      </c>
      <c r="T152">
        <f>IFERROR(VLOOKUP(D152,[7]mu_jt_estimates_final!$C:$D,2,FALSE),"")</f>
        <v>-5.4060634000000003E-2</v>
      </c>
      <c r="U152" t="str">
        <f>VLOOKUP(B152,方言分布!A:B,2,FALSE)</f>
        <v>西南官话</v>
      </c>
      <c r="V152" cm="1">
        <f t="array" ref="V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36354</v>
      </c>
      <c r="W152" cm="1">
        <f t="array" ref="W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36.06</v>
      </c>
      <c r="X152" cm="1">
        <f t="array" ref="X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65</v>
      </c>
      <c r="Y152" cm="1">
        <f t="array" ref="Y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9.68</v>
      </c>
      <c r="Z152" cm="1">
        <f t="array" ref="Z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588.9</v>
      </c>
      <c r="AA152" cm="1">
        <f t="array" ref="AA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12.7</v>
      </c>
      <c r="AB152" cm="1">
        <f t="array" ref="AB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10.95</v>
      </c>
      <c r="AC152" cm="1">
        <f t="array" ref="AC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17.13</v>
      </c>
      <c r="AE152" cm="1">
        <f t="array" ref="AE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13009264</v>
      </c>
      <c r="AF152" cm="1">
        <f t="array" ref="AF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1047.3699999999999</v>
      </c>
      <c r="AG152" cm="1">
        <f t="array" ref="AG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906</v>
      </c>
      <c r="AH152" cm="1">
        <f t="array" ref="AH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16601.900000000001</v>
      </c>
      <c r="AK152" cm="1">
        <f t="array" ref="AK152">_xlfn.IFS(
$C152=2010,
VLOOKUP($B152,[20]分省年度数据!$A$1:$T$32,15,FALSE),
$C152=2011,
VLOOKUP($B152,[20]分省年度数据!$A$1:$T$32,14,FALSE),
$C152=2012,
VLOOKUP($B152,[20]分省年度数据!$A$1:$T$32,13,FALSE),
$C152=2013,
VLOOKUP($B152,[20]分省年度数据!$A$1:$T$32,12,FALSE),
$C152=2014,
VLOOKUP($B152,[20]分省年度数据!$A$1:$T$32,11,FALSE),
$C152=2015,
VLOOKUP($B152,[20]分省年度数据!$A$1:$T$32,10,FALSE),
$C152=2016,
VLOOKUP($B152,[20]分省年度数据!$A$1:$T$32,9,FALSE),
$C152=2017,
VLOOKUP($B152,[20]分省年度数据!$A$1:$T$32,8,FALSE),
$C152=2018,
VLOOKUP($B152,[20]分省年度数据!$A$1:$T$32,7,FALSE)
)</f>
        <v>16908</v>
      </c>
      <c r="AL152" cm="1">
        <f t="array" ref="AL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18646</v>
      </c>
      <c r="AM152" cm="1">
        <f t="array" ref="AM152">_xlfn.IFS(
$C152=2010,
VLOOKUP($B152,[27]分省年度数据!$A$1:$T$32,15,FALSE),
$C152=2011,
VLOOKUP($B152,[27]分省年度数据!$A$1:$T$32,14,FALSE),
$C152=2012,
VLOOKUP($B152,[27]分省年度数据!$A$1:$T$32,13,FALSE),
$C152=2013,
VLOOKUP($B152,[27]分省年度数据!$A$1:$T$32,12,FALSE),
$C152=2014,
VLOOKUP($B152,[27]分省年度数据!$A$1:$T$32,11,FALSE),
$C152=2015,
VLOOKUP($B152,[27]分省年度数据!$A$1:$T$32,10,FALSE),
$C152=2016,
VLOOKUP($B152,[27]分省年度数据!$A$1:$T$32,9,FALSE),
$C152=2017,
VLOOKUP($B152,[27]分省年度数据!$A$1:$T$32,8,FALSE),
$C152=2018,
VLOOKUP($B152,[27]分省年度数据!$A$1:$T$32,7,FALSE)
)</f>
        <v>99.12</v>
      </c>
      <c r="AN152" cm="1">
        <f t="array" ref="AN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96.3</v>
      </c>
      <c r="AO152" cm="1">
        <f t="array" ref="AO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12.76</v>
      </c>
      <c r="AP152" cm="1">
        <f t="array" ref="AP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2.64</v>
      </c>
      <c r="AQ152" cm="1">
        <f t="array" ref="AQ152">_xlfn.IFS(
$C152=2010,
VLOOKUP($B152,[26]分省年度数据!$A$1:$T$32,15,FALSE),
$C152=2011,
VLOOKUP($B152,[26]分省年度数据!$A$1:$T$32,14,FALSE),
$C152=2012,
VLOOKUP($B152,[26]分省年度数据!$A$1:$T$32,13,FALSE),
$C152=2013,
VLOOKUP($B152,[26]分省年度数据!$A$1:$T$32,12,FALSE),
$C152=2014,
VLOOKUP($B152,[26]分省年度数据!$A$1:$T$32,11,FALSE),
$C152=2015,
VLOOKUP($B152,[26]分省年度数据!$A$1:$T$32,10,FALSE),
$C152=2016,
VLOOKUP($B152,[26]分省年度数据!$A$1:$T$32,9,FALSE),
$C152=2017,
VLOOKUP($B152,[26]分省年度数据!$A$1:$T$32,8,FALSE),
$C152=2018,
VLOOKUP($B152,[26]分省年度数据!$A$1:$T$32,7,FALSE)
)</f>
        <v>10.99</v>
      </c>
    </row>
    <row r="153" spans="1:43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s="11">
        <f>IFERROR(VLOOKUP(B153,户籍难度!A:B,2,FALSE),1)</f>
        <v>1</v>
      </c>
      <c r="G153" cm="1">
        <f t="array" ref="G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H153" cm="1">
        <f t="array" ref="H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I153" cm="1">
        <f t="array" ref="I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J153">
        <f>VLOOKUP($D153,[4]Sheet1!$C$1:$J$65536,2,FALSE)</f>
        <v>171.14985656738281</v>
      </c>
      <c r="K153">
        <f>VLOOKUP($D153,[4]Sheet1!$C$1:$J$65536,3,FALSE)</f>
        <v>120.90043640136719</v>
      </c>
      <c r="L153">
        <f>VLOOKUP($D153,[4]Sheet1!$C$1:$J$65536,4,FALSE)</f>
        <v>10165.70703125</v>
      </c>
      <c r="M153">
        <f>VLOOKUP($D153,[4]Sheet1!$C$1:$J$65536,5,FALSE)</f>
        <v>177.38270568847656</v>
      </c>
      <c r="N153">
        <f>VLOOKUP($D153,[4]Sheet1!$C$1:$J$65536,6,FALSE)</f>
        <v>20.477899551391602</v>
      </c>
      <c r="O153">
        <f>VLOOKUP($D153,[4]Sheet1!$C$1:$J$65536,7,FALSE)</f>
        <v>6.073732852935791</v>
      </c>
      <c r="P153">
        <f>VLOOKUP($D153,[4]Sheet1!$C$1:$J$65536,8,FALSE)</f>
        <v>35.221790313720703</v>
      </c>
      <c r="Q153" cm="1">
        <f t="array" ref="Q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R153">
        <f t="shared" si="5"/>
        <v>0.20419332547599997</v>
      </c>
      <c r="S153" cm="1">
        <f t="array" ref="S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84.62</v>
      </c>
      <c r="T153">
        <f>IFERROR(VLOOKUP(D153,[7]mu_jt_estimates_final!$C:$D,2,FALSE),"")</f>
        <v>7.8730418999999996E-2</v>
      </c>
      <c r="U153" t="str">
        <f>VLOOKUP(B153,方言分布!A:B,2,FALSE)</f>
        <v>西南官话</v>
      </c>
      <c r="V153" cm="1">
        <f t="array" ref="V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36357</v>
      </c>
      <c r="W153" cm="1">
        <f t="array" ref="W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37.619999999999997</v>
      </c>
      <c r="X153" cm="1">
        <f t="array" ref="X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68</v>
      </c>
      <c r="Y153" cm="1">
        <f t="array" ref="Y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9.51</v>
      </c>
      <c r="Z153" cm="1">
        <f t="array" ref="Z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614.69000000000005</v>
      </c>
      <c r="AA153" cm="1">
        <f t="array" ref="AA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12.43</v>
      </c>
      <c r="AB153" cm="1">
        <f t="array" ref="AB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11.53</v>
      </c>
      <c r="AC153" cm="1">
        <f t="array" ref="AC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17.440000000000001</v>
      </c>
      <c r="AE153" cm="1">
        <f t="array" ref="AE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13821834</v>
      </c>
      <c r="AF153" cm="1">
        <f t="array" ref="AF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1101.3499999999999</v>
      </c>
      <c r="AG153" cm="1">
        <f t="array" ref="AG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1089</v>
      </c>
      <c r="AH153" cm="1">
        <f t="array" ref="AH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18519.7</v>
      </c>
      <c r="AK153" cm="1">
        <f t="array" ref="AK153">_xlfn.IFS(
$C153=2010,
VLOOKUP($B153,[20]分省年度数据!$A$1:$T$32,15,FALSE),
$C153=2011,
VLOOKUP($B153,[20]分省年度数据!$A$1:$T$32,14,FALSE),
$C153=2012,
VLOOKUP($B153,[20]分省年度数据!$A$1:$T$32,13,FALSE),
$C153=2013,
VLOOKUP($B153,[20]分省年度数据!$A$1:$T$32,12,FALSE),
$C153=2014,
VLOOKUP($B153,[20]分省年度数据!$A$1:$T$32,11,FALSE),
$C153=2015,
VLOOKUP($B153,[20]分省年度数据!$A$1:$T$32,10,FALSE),
$C153=2016,
VLOOKUP($B153,[20]分省年度数据!$A$1:$T$32,9,FALSE),
$C153=2017,
VLOOKUP($B153,[20]分省年度数据!$A$1:$T$32,8,FALSE),
$C153=2018,
VLOOKUP($B153,[20]分省年度数据!$A$1:$T$32,7,FALSE)
)</f>
        <v>11661</v>
      </c>
      <c r="AL153" cm="1">
        <f t="array" ref="AL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22637</v>
      </c>
      <c r="AM153" cm="1">
        <f t="array" ref="AM153">_xlfn.IFS(
$C153=2010,
VLOOKUP($B153,[27]分省年度数据!$A$1:$T$32,15,FALSE),
$C153=2011,
VLOOKUP($B153,[27]分省年度数据!$A$1:$T$32,14,FALSE),
$C153=2012,
VLOOKUP($B153,[27]分省年度数据!$A$1:$T$32,13,FALSE),
$C153=2013,
VLOOKUP($B153,[27]分省年度数据!$A$1:$T$32,12,FALSE),
$C153=2014,
VLOOKUP($B153,[27]分省年度数据!$A$1:$T$32,11,FALSE),
$C153=2015,
VLOOKUP($B153,[27]分省年度数据!$A$1:$T$32,10,FALSE),
$C153=2016,
VLOOKUP($B153,[27]分省年度数据!$A$1:$T$32,9,FALSE),
$C153=2017,
VLOOKUP($B153,[27]分省年度数据!$A$1:$T$32,8,FALSE),
$C153=2018,
VLOOKUP($B153,[27]分省年度数据!$A$1:$T$32,7,FALSE)
)</f>
        <v>99.27</v>
      </c>
      <c r="AN153" cm="1">
        <f t="array" ref="AN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97.13</v>
      </c>
      <c r="AO153" cm="1">
        <f t="array" ref="AO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12.38</v>
      </c>
      <c r="AP153" cm="1">
        <f t="array" ref="AP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2.33</v>
      </c>
      <c r="AQ153" cm="1">
        <f t="array" ref="AQ153">_xlfn.IFS(
$C153=2010,
VLOOKUP($B153,[26]分省年度数据!$A$1:$T$32,15,FALSE),
$C153=2011,
VLOOKUP($B153,[26]分省年度数据!$A$1:$T$32,14,FALSE),
$C153=2012,
VLOOKUP($B153,[26]分省年度数据!$A$1:$T$32,13,FALSE),
$C153=2013,
VLOOKUP($B153,[26]分省年度数据!$A$1:$T$32,12,FALSE),
$C153=2014,
VLOOKUP($B153,[26]分省年度数据!$A$1:$T$32,11,FALSE),
$C153=2015,
VLOOKUP($B153,[26]分省年度数据!$A$1:$T$32,10,FALSE),
$C153=2016,
VLOOKUP($B153,[26]分省年度数据!$A$1:$T$32,9,FALSE),
$C153=2017,
VLOOKUP($B153,[26]分省年度数据!$A$1:$T$32,8,FALSE),
$C153=2018,
VLOOKUP($B153,[26]分省年度数据!$A$1:$T$32,7,FALSE)
)</f>
        <v>11</v>
      </c>
    </row>
    <row r="154" spans="1:43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s="11">
        <f>IFERROR(VLOOKUP(B154,户籍难度!A:B,2,FALSE),1)</f>
        <v>1</v>
      </c>
      <c r="G154" cm="1">
        <f t="array" ref="G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H154" cm="1">
        <f t="array" ref="H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I154" cm="1">
        <f t="array" ref="I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J154">
        <f>VLOOKUP($D154,[4]Sheet1!$C$1:$J$65536,2,FALSE)</f>
        <v>173.65362548828125</v>
      </c>
      <c r="K154">
        <f>VLOOKUP($D154,[4]Sheet1!$C$1:$J$65536,3,FALSE)</f>
        <v>120.60958099365234</v>
      </c>
      <c r="L154">
        <f>VLOOKUP($D154,[4]Sheet1!$C$1:$J$65536,4,FALSE)</f>
        <v>10159.1357421875</v>
      </c>
      <c r="M154">
        <f>VLOOKUP($D154,[4]Sheet1!$C$1:$J$65536,5,FALSE)</f>
        <v>180.59161376953125</v>
      </c>
      <c r="N154">
        <f>VLOOKUP($D154,[4]Sheet1!$C$1:$J$65536,6,FALSE)</f>
        <v>21.409765243530273</v>
      </c>
      <c r="O154">
        <f>VLOOKUP($D154,[4]Sheet1!$C$1:$J$65536,7,FALSE)</f>
        <v>6.2424802780151367</v>
      </c>
      <c r="P154">
        <f>VLOOKUP($D154,[4]Sheet1!$C$1:$J$65536,8,FALSE)</f>
        <v>28.757057189941406</v>
      </c>
      <c r="Q154" cm="1">
        <f t="array" ref="Q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R154">
        <f t="shared" si="5"/>
        <v>0.23233369918436747</v>
      </c>
      <c r="S154" cm="1">
        <f t="array" ref="S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94.13</v>
      </c>
      <c r="T154">
        <f>IFERROR(VLOOKUP(D154,[7]mu_jt_estimates_final!$C:$D,2,FALSE),"")</f>
        <v>0.20066424999999999</v>
      </c>
      <c r="U154" t="str">
        <f>VLOOKUP(B154,方言分布!A:B,2,FALSE)</f>
        <v>西南官话</v>
      </c>
      <c r="V154" cm="1">
        <f t="array" ref="V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36486</v>
      </c>
      <c r="W154" cm="1">
        <f t="array" ref="W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39.35</v>
      </c>
      <c r="X154" cm="1">
        <f t="array" ref="X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69</v>
      </c>
      <c r="Y154" cm="1">
        <f t="array" ref="Y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9.4</v>
      </c>
      <c r="Z154" cm="1">
        <f t="array" ref="Z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575.74</v>
      </c>
      <c r="AA154" cm="1">
        <f t="array" ref="AA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12.48</v>
      </c>
      <c r="AB154" cm="1">
        <f t="array" ref="AB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12.24</v>
      </c>
      <c r="AC154" cm="1">
        <f t="array" ref="AC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18.010000000000002</v>
      </c>
      <c r="AE154" cm="1">
        <f t="array" ref="AE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14578340</v>
      </c>
      <c r="AF154" cm="1">
        <f t="array" ref="AF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1065.6400000000001</v>
      </c>
      <c r="AG154" cm="1">
        <f t="array" ref="AG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1354</v>
      </c>
      <c r="AH154" cm="1">
        <f t="array" ref="AH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20598.2</v>
      </c>
      <c r="AK154" cm="1">
        <f t="array" ref="AK154">_xlfn.IFS(
$C154=2010,
VLOOKUP($B154,[20]分省年度数据!$A$1:$T$32,15,FALSE),
$C154=2011,
VLOOKUP($B154,[20]分省年度数据!$A$1:$T$32,14,FALSE),
$C154=2012,
VLOOKUP($B154,[20]分省年度数据!$A$1:$T$32,13,FALSE),
$C154=2013,
VLOOKUP($B154,[20]分省年度数据!$A$1:$T$32,12,FALSE),
$C154=2014,
VLOOKUP($B154,[20]分省年度数据!$A$1:$T$32,11,FALSE),
$C154=2015,
VLOOKUP($B154,[20]分省年度数据!$A$1:$T$32,10,FALSE),
$C154=2016,
VLOOKUP($B154,[20]分省年度数据!$A$1:$T$32,9,FALSE),
$C154=2017,
VLOOKUP($B154,[20]分省年度数据!$A$1:$T$32,8,FALSE),
$C154=2018,
VLOOKUP($B154,[20]分省年度数据!$A$1:$T$32,7,FALSE)
)</f>
        <v>19207</v>
      </c>
      <c r="AL154" cm="1">
        <f t="array" ref="AL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22549</v>
      </c>
      <c r="AM154" cm="1">
        <f t="array" ref="AM154">_xlfn.IFS(
$C154=2010,
VLOOKUP($B154,[27]分省年度数据!$A$1:$T$32,15,FALSE),
$C154=2011,
VLOOKUP($B154,[27]分省年度数据!$A$1:$T$32,14,FALSE),
$C154=2012,
VLOOKUP($B154,[27]分省年度数据!$A$1:$T$32,13,FALSE),
$C154=2013,
VLOOKUP($B154,[27]分省年度数据!$A$1:$T$32,12,FALSE),
$C154=2014,
VLOOKUP($B154,[27]分省年度数据!$A$1:$T$32,11,FALSE),
$C154=2015,
VLOOKUP($B154,[27]分省年度数据!$A$1:$T$32,10,FALSE),
$C154=2016,
VLOOKUP($B154,[27]分省年度数据!$A$1:$T$32,9,FALSE),
$C154=2017,
VLOOKUP($B154,[27]分省年度数据!$A$1:$T$32,8,FALSE),
$C154=2018,
VLOOKUP($B154,[27]分省年度数据!$A$1:$T$32,7,FALSE)
)</f>
        <v>99.37</v>
      </c>
      <c r="AN154" cm="1">
        <f t="array" ref="AN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97.64</v>
      </c>
      <c r="AO154" cm="1">
        <f t="array" ref="AO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10.98</v>
      </c>
      <c r="AP154" cm="1">
        <f t="array" ref="AP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2.4500000000000002</v>
      </c>
      <c r="AQ154" cm="1">
        <f t="array" ref="AQ154">_xlfn.IFS(
$C154=2010,
VLOOKUP($B154,[26]分省年度数据!$A$1:$T$32,15,FALSE),
$C154=2011,
VLOOKUP($B154,[26]分省年度数据!$A$1:$T$32,14,FALSE),
$C154=2012,
VLOOKUP($B154,[26]分省年度数据!$A$1:$T$32,13,FALSE),
$C154=2013,
VLOOKUP($B154,[26]分省年度数据!$A$1:$T$32,12,FALSE),
$C154=2014,
VLOOKUP($B154,[26]分省年度数据!$A$1:$T$32,11,FALSE),
$C154=2015,
VLOOKUP($B154,[26]分省年度数据!$A$1:$T$32,10,FALSE),
$C154=2016,
VLOOKUP($B154,[26]分省年度数据!$A$1:$T$32,9,FALSE),
$C154=2017,
VLOOKUP($B154,[26]分省年度数据!$A$1:$T$32,8,FALSE),
$C154=2018,
VLOOKUP($B154,[26]分省年度数据!$A$1:$T$32,7,FALSE)
)</f>
        <v>11.47</v>
      </c>
    </row>
    <row r="155" spans="1:43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s="11">
        <f>IFERROR(VLOOKUP(B155,户籍难度!A:B,2,FALSE),1)</f>
        <v>1</v>
      </c>
      <c r="G155" cm="1">
        <f t="array" ref="G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H155" cm="1">
        <f t="array" ref="H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I155" cm="1">
        <f t="array" ref="I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J155">
        <f>VLOOKUP($D155,[4]Sheet1!$C$1:$J$65536,2,FALSE)</f>
        <v>172.13522338867188</v>
      </c>
      <c r="K155">
        <f>VLOOKUP($D155,[4]Sheet1!$C$1:$J$65536,3,FALSE)</f>
        <v>120.39710998535156</v>
      </c>
      <c r="L155">
        <f>VLOOKUP($D155,[4]Sheet1!$C$1:$J$65536,4,FALSE)</f>
        <v>10153.943359375</v>
      </c>
      <c r="M155">
        <f>VLOOKUP($D155,[4]Sheet1!$C$1:$J$65536,5,FALSE)</f>
        <v>154.03169250488281</v>
      </c>
      <c r="N155">
        <f>VLOOKUP($D155,[4]Sheet1!$C$1:$J$65536,6,FALSE)</f>
        <v>21.729965209960938</v>
      </c>
      <c r="O155">
        <f>VLOOKUP($D155,[4]Sheet1!$C$1:$J$65536,7,FALSE)</f>
        <v>5.7276935577392578</v>
      </c>
      <c r="P155">
        <f>VLOOKUP($D155,[4]Sheet1!$C$1:$J$65536,8,FALSE)</f>
        <v>30.012258529663086</v>
      </c>
      <c r="Q155" cm="1">
        <f t="array" ref="Q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R155">
        <f t="shared" si="5"/>
        <v>0.27684120317579486</v>
      </c>
      <c r="S155" cm="1">
        <f t="array" ref="S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50.84</v>
      </c>
      <c r="T155">
        <f>IFERROR(VLOOKUP(D155,[7]mu_jt_estimates_final!$C:$D,2,FALSE),"")</f>
        <v>-0.33167007999999998</v>
      </c>
      <c r="U155" t="str">
        <f>VLOOKUP(B155,方言分布!A:B,2,FALSE)</f>
        <v>湘语</v>
      </c>
      <c r="V155" cm="1">
        <f t="array" ref="V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59359</v>
      </c>
      <c r="W155" cm="1">
        <f t="array" ref="W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23.35</v>
      </c>
      <c r="X155" cm="1">
        <f t="array" ref="X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38</v>
      </c>
      <c r="Y155" cm="1">
        <f t="array" ref="Y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9.94</v>
      </c>
      <c r="Z155" cm="1">
        <f t="array" ref="Z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180.44</v>
      </c>
      <c r="AA155" cm="1">
        <f t="array" ref="AA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15.02</v>
      </c>
      <c r="AB155" cm="1">
        <f t="array" ref="AB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12.45</v>
      </c>
      <c r="AC155" cm="1">
        <f t="array" ref="AC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19.16</v>
      </c>
      <c r="AE155" cm="1">
        <f t="array" ref="AE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6497608</v>
      </c>
      <c r="AF155" cm="1">
        <f t="array" ref="AF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403.1</v>
      </c>
      <c r="AG155" cm="1">
        <f t="array" ref="AG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160</v>
      </c>
      <c r="AH155" cm="1">
        <f t="array" ref="AH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5952.6</v>
      </c>
      <c r="AK155" cm="1">
        <f t="array" ref="AK155">_xlfn.IFS(
$C155=2010,
VLOOKUP($B155,[20]分省年度数据!$A$1:$T$32,15,FALSE),
$C155=2011,
VLOOKUP($B155,[20]分省年度数据!$A$1:$T$32,14,FALSE),
$C155=2012,
VLOOKUP($B155,[20]分省年度数据!$A$1:$T$32,13,FALSE),
$C155=2013,
VLOOKUP($B155,[20]分省年度数据!$A$1:$T$32,12,FALSE),
$C155=2014,
VLOOKUP($B155,[20]分省年度数据!$A$1:$T$32,11,FALSE),
$C155=2015,
VLOOKUP($B155,[20]分省年度数据!$A$1:$T$32,10,FALSE),
$C155=2016,
VLOOKUP($B155,[20]分省年度数据!$A$1:$T$32,9,FALSE),
$C155=2017,
VLOOKUP($B155,[20]分省年度数据!$A$1:$T$32,8,FALSE),
$C155=2018,
VLOOKUP($B155,[20]分省年度数据!$A$1:$T$32,7,FALSE)
)</f>
        <v>8413</v>
      </c>
      <c r="AL155" cm="1">
        <f t="array" ref="AL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14791</v>
      </c>
      <c r="AM155" cm="1">
        <f t="array" ref="AM155">_xlfn.IFS(
$C155=2010,
VLOOKUP($B155,[27]分省年度数据!$A$1:$T$32,15,FALSE),
$C155=2011,
VLOOKUP($B155,[27]分省年度数据!$A$1:$T$32,14,FALSE),
$C155=2012,
VLOOKUP($B155,[27]分省年度数据!$A$1:$T$32,13,FALSE),
$C155=2013,
VLOOKUP($B155,[27]分省年度数据!$A$1:$T$32,12,FALSE),
$C155=2014,
VLOOKUP($B155,[27]分省年度数据!$A$1:$T$32,11,FALSE),
$C155=2015,
VLOOKUP($B155,[27]分省年度数据!$A$1:$T$32,10,FALSE),
$C155=2016,
VLOOKUP($B155,[27]分省年度数据!$A$1:$T$32,9,FALSE),
$C155=2017,
VLOOKUP($B155,[27]分省年度数据!$A$1:$T$32,8,FALSE),
$C155=2018,
VLOOKUP($B155,[27]分省年度数据!$A$1:$T$32,7,FALSE)
)</f>
        <v>95.17</v>
      </c>
      <c r="AN155" cm="1">
        <f t="array" ref="AN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86.5</v>
      </c>
      <c r="AO155" cm="1">
        <f t="array" ref="AO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10.01</v>
      </c>
      <c r="AP155" cm="1">
        <f t="array" ref="AP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2.35</v>
      </c>
      <c r="AQ155" cm="1">
        <f t="array" ref="AQ155">_xlfn.IFS(
$C155=2010,
VLOOKUP($B155,[26]分省年度数据!$A$1:$T$32,15,FALSE),
$C155=2011,
VLOOKUP($B155,[26]分省年度数据!$A$1:$T$32,14,FALSE),
$C155=2012,
VLOOKUP($B155,[26]分省年度数据!$A$1:$T$32,13,FALSE),
$C155=2013,
VLOOKUP($B155,[26]分省年度数据!$A$1:$T$32,12,FALSE),
$C155=2014,
VLOOKUP($B155,[26]分省年度数据!$A$1:$T$32,11,FALSE),
$C155=2015,
VLOOKUP($B155,[26]分省年度数据!$A$1:$T$32,10,FALSE),
$C155=2016,
VLOOKUP($B155,[26]分省年度数据!$A$1:$T$32,9,FALSE),
$C155=2017,
VLOOKUP($B155,[26]分省年度数据!$A$1:$T$32,8,FALSE),
$C155=2018,
VLOOKUP($B155,[26]分省年度数据!$A$1:$T$32,7,FALSE)
)</f>
        <v>8.89</v>
      </c>
    </row>
    <row r="156" spans="1:43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s="11">
        <f>IFERROR(VLOOKUP(B156,户籍难度!A:B,2,FALSE),1)</f>
        <v>1</v>
      </c>
      <c r="G156" cm="1">
        <f t="array" ref="G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H156" cm="1">
        <f t="array" ref="H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I156" cm="1">
        <f t="array" ref="I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J156">
        <f>VLOOKUP($D156,[4]Sheet1!$C$1:$J$65536,2,FALSE)</f>
        <v>168.44670104980469</v>
      </c>
      <c r="K156">
        <f>VLOOKUP($D156,[4]Sheet1!$C$1:$J$65536,3,FALSE)</f>
        <v>111.14974975585938</v>
      </c>
      <c r="L156">
        <f>VLOOKUP($D156,[4]Sheet1!$C$1:$J$65536,4,FALSE)</f>
        <v>10163.2255859375</v>
      </c>
      <c r="M156">
        <f>VLOOKUP($D156,[4]Sheet1!$C$1:$J$65536,5,FALSE)</f>
        <v>150.419677734375</v>
      </c>
      <c r="N156">
        <f>VLOOKUP($D156,[4]Sheet1!$C$1:$J$65536,6,FALSE)</f>
        <v>20.723875045776367</v>
      </c>
      <c r="O156">
        <f>VLOOKUP($D156,[4]Sheet1!$C$1:$J$65536,7,FALSE)</f>
        <v>5.7107534408569336</v>
      </c>
      <c r="P156">
        <f>VLOOKUP($D156,[4]Sheet1!$C$1:$J$65536,8,FALSE)</f>
        <v>25.492986679077148</v>
      </c>
      <c r="Q156" cm="1">
        <f t="array" ref="Q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R156">
        <f t="shared" si="5"/>
        <v>0.26762924199175392</v>
      </c>
      <c r="S156" cm="1">
        <f t="array" ref="S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57.06</v>
      </c>
      <c r="T156">
        <f>IFERROR(VLOOKUP(D156,[7]mu_jt_estimates_final!$C:$D,2,FALSE),"")</f>
        <v>-0.33167007999999998</v>
      </c>
      <c r="U156" t="str">
        <f>VLOOKUP(B156,方言分布!A:B,2,FALSE)</f>
        <v>湘语</v>
      </c>
      <c r="V156" cm="1">
        <f t="array" ref="V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59634</v>
      </c>
      <c r="W156" cm="1">
        <f t="array" ref="W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25.77</v>
      </c>
      <c r="X156" cm="1">
        <f t="array" ref="X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40</v>
      </c>
      <c r="Y156" cm="1">
        <f t="array" ref="Y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9.9600000000000009</v>
      </c>
      <c r="Z156" cm="1">
        <f t="array" ref="Z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256.76</v>
      </c>
      <c r="AA156" cm="1">
        <f t="array" ref="AA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15.01</v>
      </c>
      <c r="AB156" cm="1">
        <f t="array" ref="AB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12.48</v>
      </c>
      <c r="AC156" cm="1">
        <f t="array" ref="AC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19.59</v>
      </c>
      <c r="AE156" cm="1">
        <f t="array" ref="AE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7987607</v>
      </c>
      <c r="AF156" cm="1">
        <f t="array" ref="AF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540.83000000000004</v>
      </c>
      <c r="AG156" cm="1">
        <f t="array" ref="AG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195</v>
      </c>
      <c r="AH156" cm="1">
        <f t="array" ref="AH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7209</v>
      </c>
      <c r="AK156" cm="1">
        <f t="array" ref="AK156">_xlfn.IFS(
$C156=2010,
VLOOKUP($B156,[20]分省年度数据!$A$1:$T$32,15,FALSE),
$C156=2011,
VLOOKUP($B156,[20]分省年度数据!$A$1:$T$32,14,FALSE),
$C156=2012,
VLOOKUP($B156,[20]分省年度数据!$A$1:$T$32,13,FALSE),
$C156=2013,
VLOOKUP($B156,[20]分省年度数据!$A$1:$T$32,12,FALSE),
$C156=2014,
VLOOKUP($B156,[20]分省年度数据!$A$1:$T$32,11,FALSE),
$C156=2015,
VLOOKUP($B156,[20]分省年度数据!$A$1:$T$32,10,FALSE),
$C156=2016,
VLOOKUP($B156,[20]分省年度数据!$A$1:$T$32,9,FALSE),
$C156=2017,
VLOOKUP($B156,[20]分省年度数据!$A$1:$T$32,8,FALSE),
$C156=2018,
VLOOKUP($B156,[20]分省年度数据!$A$1:$T$32,7,FALSE)
)</f>
        <v>8118</v>
      </c>
      <c r="AL156" cm="1">
        <f t="array" ref="AL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15631</v>
      </c>
      <c r="AM156" cm="1">
        <f t="array" ref="AM156">_xlfn.IFS(
$C156=2010,
VLOOKUP($B156,[27]分省年度数据!$A$1:$T$32,15,FALSE),
$C156=2011,
VLOOKUP($B156,[27]分省年度数据!$A$1:$T$32,14,FALSE),
$C156=2012,
VLOOKUP($B156,[27]分省年度数据!$A$1:$T$32,13,FALSE),
$C156=2013,
VLOOKUP($B156,[27]分省年度数据!$A$1:$T$32,12,FALSE),
$C156=2014,
VLOOKUP($B156,[27]分省年度数据!$A$1:$T$32,11,FALSE),
$C156=2015,
VLOOKUP($B156,[27]分省年度数据!$A$1:$T$32,10,FALSE),
$C156=2016,
VLOOKUP($B156,[27]分省年度数据!$A$1:$T$32,9,FALSE),
$C156=2017,
VLOOKUP($B156,[27]分省年度数据!$A$1:$T$32,8,FALSE),
$C156=2018,
VLOOKUP($B156,[27]分省年度数据!$A$1:$T$32,7,FALSE)
)</f>
        <v>95.68</v>
      </c>
      <c r="AN156" cm="1">
        <f t="array" ref="AN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88.45</v>
      </c>
      <c r="AO156" cm="1">
        <f t="array" ref="AO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10.36</v>
      </c>
      <c r="AP156" cm="1">
        <f t="array" ref="AP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2.19</v>
      </c>
      <c r="AQ156" cm="1">
        <f t="array" ref="AQ156">_xlfn.IFS(
$C156=2010,
VLOOKUP($B156,[26]分省年度数据!$A$1:$T$32,15,FALSE),
$C156=2011,
VLOOKUP($B156,[26]分省年度数据!$A$1:$T$32,14,FALSE),
$C156=2012,
VLOOKUP($B156,[26]分省年度数据!$A$1:$T$32,13,FALSE),
$C156=2013,
VLOOKUP($B156,[26]分省年度数据!$A$1:$T$32,12,FALSE),
$C156=2014,
VLOOKUP($B156,[26]分省年度数据!$A$1:$T$32,11,FALSE),
$C156=2015,
VLOOKUP($B156,[26]分省年度数据!$A$1:$T$32,10,FALSE),
$C156=2016,
VLOOKUP($B156,[26]分省年度数据!$A$1:$T$32,9,FALSE),
$C156=2017,
VLOOKUP($B156,[26]分省年度数据!$A$1:$T$32,8,FALSE),
$C156=2018,
VLOOKUP($B156,[26]分省年度数据!$A$1:$T$32,7,FALSE)
)</f>
        <v>8.81</v>
      </c>
    </row>
    <row r="157" spans="1:43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s="11">
        <f>IFERROR(VLOOKUP(B157,户籍难度!A:B,2,FALSE),1)</f>
        <v>1</v>
      </c>
      <c r="G157" cm="1">
        <f t="array" ref="G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H157" cm="1">
        <f t="array" ref="H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I157" cm="1">
        <f t="array" ref="I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J157">
        <f>VLOOKUP($D157,[4]Sheet1!$C$1:$J$65536,2,FALSE)</f>
        <v>163.2440185546875</v>
      </c>
      <c r="K157">
        <f>VLOOKUP($D157,[4]Sheet1!$C$1:$J$65536,3,FALSE)</f>
        <v>116.32546997070312</v>
      </c>
      <c r="L157">
        <f>VLOOKUP($D157,[4]Sheet1!$C$1:$J$65536,4,FALSE)</f>
        <v>10150.1298828125</v>
      </c>
      <c r="M157">
        <f>VLOOKUP($D157,[4]Sheet1!$C$1:$J$65536,5,FALSE)</f>
        <v>163.19328308105469</v>
      </c>
      <c r="N157">
        <f>VLOOKUP($D157,[4]Sheet1!$C$1:$J$65536,6,FALSE)</f>
        <v>21.946996688842773</v>
      </c>
      <c r="O157">
        <f>VLOOKUP($D157,[4]Sheet1!$C$1:$J$65536,7,FALSE)</f>
        <v>6.2876458168029785</v>
      </c>
      <c r="P157">
        <f>VLOOKUP($D157,[4]Sheet1!$C$1:$J$65536,8,FALSE)</f>
        <v>26.992738723754883</v>
      </c>
      <c r="Q157" cm="1">
        <f t="array" ref="Q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R157">
        <f t="shared" si="5"/>
        <v>0.24833079435330838</v>
      </c>
      <c r="S157" cm="1">
        <f t="array" ref="S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64.599999999999994</v>
      </c>
      <c r="T157">
        <f>IFERROR(VLOOKUP(D157,[7]mu_jt_estimates_final!$C:$D,2,FALSE),"")</f>
        <v>-0.54925460000000004</v>
      </c>
      <c r="U157" t="str">
        <f>VLOOKUP(B157,方言分布!A:B,2,FALSE)</f>
        <v>湘语</v>
      </c>
      <c r="V157" cm="1">
        <f t="array" ref="V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58612</v>
      </c>
      <c r="W157" cm="1">
        <f t="array" ref="W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28.7</v>
      </c>
      <c r="X157" cm="1">
        <f t="array" ref="X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45</v>
      </c>
      <c r="Y157" cm="1">
        <f t="array" ref="Y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9.61</v>
      </c>
      <c r="Z157" cm="1">
        <f t="array" ref="Z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294.17</v>
      </c>
      <c r="AA157" cm="1">
        <f t="array" ref="AA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15.3</v>
      </c>
      <c r="AB157" cm="1">
        <f t="array" ref="AB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>12.33</v>
      </c>
      <c r="AC157" cm="1">
        <f t="array" ref="AC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19.190000000000001</v>
      </c>
      <c r="AE157" t="str" cm="1">
        <f t="array" ref="AE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/>
      </c>
      <c r="AF157" cm="1">
        <f t="array" ref="AF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807.58</v>
      </c>
      <c r="AG157" cm="1">
        <f t="array" ref="AG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350</v>
      </c>
      <c r="AH157" cm="1">
        <f t="array" ref="AH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8318.7000000000007</v>
      </c>
      <c r="AK157" cm="1">
        <f t="array" ref="AK157">_xlfn.IFS(
$C157=2010,
VLOOKUP($B157,[20]分省年度数据!$A$1:$T$32,15,FALSE),
$C157=2011,
VLOOKUP($B157,[20]分省年度数据!$A$1:$T$32,14,FALSE),
$C157=2012,
VLOOKUP($B157,[20]分省年度数据!$A$1:$T$32,13,FALSE),
$C157=2013,
VLOOKUP($B157,[20]分省年度数据!$A$1:$T$32,12,FALSE),
$C157=2014,
VLOOKUP($B157,[20]分省年度数据!$A$1:$T$32,11,FALSE),
$C157=2015,
VLOOKUP($B157,[20]分省年度数据!$A$1:$T$32,10,FALSE),
$C157=2016,
VLOOKUP($B157,[20]分省年度数据!$A$1:$T$32,9,FALSE),
$C157=2017,
VLOOKUP($B157,[20]分省年度数据!$A$1:$T$32,8,FALSE),
$C157=2018,
VLOOKUP($B157,[20]分省年度数据!$A$1:$T$32,7,FALSE)
)</f>
        <v>8748</v>
      </c>
      <c r="AL157" cm="1">
        <f t="array" ref="AL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14132</v>
      </c>
      <c r="AM157" cm="1">
        <f t="array" ref="AM157">_xlfn.IFS(
$C157=2010,
VLOOKUP($B157,[27]分省年度数据!$A$1:$T$32,15,FALSE),
$C157=2011,
VLOOKUP($B157,[27]分省年度数据!$A$1:$T$32,14,FALSE),
$C157=2012,
VLOOKUP($B157,[27]分省年度数据!$A$1:$T$32,13,FALSE),
$C157=2013,
VLOOKUP($B157,[27]分省年度数据!$A$1:$T$32,12,FALSE),
$C157=2014,
VLOOKUP($B157,[27]分省年度数据!$A$1:$T$32,11,FALSE),
$C157=2015,
VLOOKUP($B157,[27]分省年度数据!$A$1:$T$32,10,FALSE),
$C157=2016,
VLOOKUP($B157,[27]分省年度数据!$A$1:$T$32,9,FALSE),
$C157=2017,
VLOOKUP($B157,[27]分省年度数据!$A$1:$T$32,8,FALSE),
$C157=2018,
VLOOKUP($B157,[27]分省年度数据!$A$1:$T$32,7,FALSE)
)</f>
        <v>96.42</v>
      </c>
      <c r="AN157" cm="1">
        <f t="array" ref="AN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91.33</v>
      </c>
      <c r="AO157" cm="1">
        <f t="array" ref="AO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10.38</v>
      </c>
      <c r="AP157" cm="1">
        <f t="array" ref="AP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2.34</v>
      </c>
      <c r="AQ157" cm="1">
        <f t="array" ref="AQ157">_xlfn.IFS(
$C157=2010,
VLOOKUP($B157,[26]分省年度数据!$A$1:$T$32,15,FALSE),
$C157=2011,
VLOOKUP($B157,[26]分省年度数据!$A$1:$T$32,14,FALSE),
$C157=2012,
VLOOKUP($B157,[26]分省年度数据!$A$1:$T$32,13,FALSE),
$C157=2013,
VLOOKUP($B157,[26]分省年度数据!$A$1:$T$32,12,FALSE),
$C157=2014,
VLOOKUP($B157,[26]分省年度数据!$A$1:$T$32,11,FALSE),
$C157=2015,
VLOOKUP($B157,[26]分省年度数据!$A$1:$T$32,10,FALSE),
$C157=2016,
VLOOKUP($B157,[26]分省年度数据!$A$1:$T$32,9,FALSE),
$C157=2017,
VLOOKUP($B157,[26]分省年度数据!$A$1:$T$32,8,FALSE),
$C157=2018,
VLOOKUP($B157,[26]分省年度数据!$A$1:$T$32,7,FALSE)
)</f>
        <v>8.83</v>
      </c>
    </row>
    <row r="158" spans="1:43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s="11">
        <f>IFERROR(VLOOKUP(B158,户籍难度!A:B,2,FALSE),1)</f>
        <v>1</v>
      </c>
      <c r="G158" cm="1">
        <f t="array" ref="G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H158" cm="1">
        <f t="array" ref="H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I158" cm="1">
        <f t="array" ref="I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J158">
        <f>VLOOKUP($D158,[4]Sheet1!$C$1:$J$65536,2,FALSE)</f>
        <v>178.27587890625</v>
      </c>
      <c r="K158">
        <f>VLOOKUP($D158,[4]Sheet1!$C$1:$J$65536,3,FALSE)</f>
        <v>120.43257904052734</v>
      </c>
      <c r="L158">
        <f>VLOOKUP($D158,[4]Sheet1!$C$1:$J$65536,4,FALSE)</f>
        <v>10151.3056640625</v>
      </c>
      <c r="M158">
        <f>VLOOKUP($D158,[4]Sheet1!$C$1:$J$65536,5,FALSE)</f>
        <v>161.31602478027344</v>
      </c>
      <c r="N158">
        <f>VLOOKUP($D158,[4]Sheet1!$C$1:$J$65536,6,FALSE)</f>
        <v>24.222440719604492</v>
      </c>
      <c r="O158">
        <f>VLOOKUP($D158,[4]Sheet1!$C$1:$J$65536,7,FALSE)</f>
        <v>5.6480259895324707</v>
      </c>
      <c r="P158">
        <f>VLOOKUP($D158,[4]Sheet1!$C$1:$J$65536,8,FALSE)</f>
        <v>28.519172668457031</v>
      </c>
      <c r="Q158" cm="1">
        <f t="array" ref="Q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R158">
        <f t="shared" si="5"/>
        <v>0.23553154062432413</v>
      </c>
      <c r="S158" cm="1">
        <f t="array" ref="S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68.3</v>
      </c>
      <c r="T158">
        <f>IFERROR(VLOOKUP(D158,[7]mu_jt_estimates_final!$C:$D,2,FALSE),"")</f>
        <v>-0.61343305999999997</v>
      </c>
      <c r="U158" t="str">
        <f>VLOOKUP(B158,方言分布!A:B,2,FALSE)</f>
        <v>湘语</v>
      </c>
      <c r="V158" cm="1">
        <f t="array" ref="V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62210</v>
      </c>
      <c r="W158" cm="1">
        <f t="array" ref="W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31.41</v>
      </c>
      <c r="X158" cm="1">
        <f t="array" ref="X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45</v>
      </c>
      <c r="Y158" cm="1">
        <f t="array" ref="Y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9.48</v>
      </c>
      <c r="Z158" cm="1">
        <f t="array" ref="Z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342.47</v>
      </c>
      <c r="AA158" cm="1">
        <f t="array" ref="AA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15.44</v>
      </c>
      <c r="AB158" cm="1">
        <f t="array" ref="AB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12.68</v>
      </c>
      <c r="AC158" cm="1">
        <f t="array" ref="AC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19</v>
      </c>
      <c r="AE158" cm="1">
        <f t="array" ref="AE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10784551</v>
      </c>
      <c r="AF158" cm="1">
        <f t="array" ref="AF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809.45</v>
      </c>
      <c r="AG158" cm="1">
        <f t="array" ref="AG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377</v>
      </c>
      <c r="AH158" cm="1">
        <f t="array" ref="AH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9509.5</v>
      </c>
      <c r="AK158" cm="1">
        <f t="array" ref="AK158">_xlfn.IFS(
$C158=2010,
VLOOKUP($B158,[20]分省年度数据!$A$1:$T$32,15,FALSE),
$C158=2011,
VLOOKUP($B158,[20]分省年度数据!$A$1:$T$32,14,FALSE),
$C158=2012,
VLOOKUP($B158,[20]分省年度数据!$A$1:$T$32,13,FALSE),
$C158=2013,
VLOOKUP($B158,[20]分省年度数据!$A$1:$T$32,12,FALSE),
$C158=2014,
VLOOKUP($B158,[20]分省年度数据!$A$1:$T$32,11,FALSE),
$C158=2015,
VLOOKUP($B158,[20]分省年度数据!$A$1:$T$32,10,FALSE),
$C158=2016,
VLOOKUP($B158,[20]分省年度数据!$A$1:$T$32,9,FALSE),
$C158=2017,
VLOOKUP($B158,[20]分省年度数据!$A$1:$T$32,8,FALSE),
$C158=2018,
VLOOKUP($B158,[20]分省年度数据!$A$1:$T$32,7,FALSE)
)</f>
        <v>8699</v>
      </c>
      <c r="AL158" cm="1">
        <f t="array" ref="AL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13764</v>
      </c>
      <c r="AM158" cm="1">
        <f t="array" ref="AM158">_xlfn.IFS(
$C158=2010,
VLOOKUP($B158,[27]分省年度数据!$A$1:$T$32,15,FALSE),
$C158=2011,
VLOOKUP($B158,[27]分省年度数据!$A$1:$T$32,14,FALSE),
$C158=2012,
VLOOKUP($B158,[27]分省年度数据!$A$1:$T$32,13,FALSE),
$C158=2013,
VLOOKUP($B158,[27]分省年度数据!$A$1:$T$32,12,FALSE),
$C158=2014,
VLOOKUP($B158,[27]分省年度数据!$A$1:$T$32,11,FALSE),
$C158=2015,
VLOOKUP($B158,[27]分省年度数据!$A$1:$T$32,10,FALSE),
$C158=2016,
VLOOKUP($B158,[27]分省年度数据!$A$1:$T$32,9,FALSE),
$C158=2017,
VLOOKUP($B158,[27]分省年度数据!$A$1:$T$32,8,FALSE),
$C158=2018,
VLOOKUP($B158,[27]分省年度数据!$A$1:$T$32,7,FALSE)
)</f>
        <v>96.86</v>
      </c>
      <c r="AN158" cm="1">
        <f t="array" ref="AN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91.93</v>
      </c>
      <c r="AO158" cm="1">
        <f t="array" ref="AO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10.8</v>
      </c>
      <c r="AP158" cm="1">
        <f t="array" ref="AP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2.3199999999999998</v>
      </c>
      <c r="AQ158" cm="1">
        <f t="array" ref="AQ158">_xlfn.IFS(
$C158=2010,
VLOOKUP($B158,[26]分省年度数据!$A$1:$T$32,15,FALSE),
$C158=2011,
VLOOKUP($B158,[26]分省年度数据!$A$1:$T$32,14,FALSE),
$C158=2012,
VLOOKUP($B158,[26]分省年度数据!$A$1:$T$32,13,FALSE),
$C158=2013,
VLOOKUP($B158,[26]分省年度数据!$A$1:$T$32,12,FALSE),
$C158=2014,
VLOOKUP($B158,[26]分省年度数据!$A$1:$T$32,11,FALSE),
$C158=2015,
VLOOKUP($B158,[26]分省年度数据!$A$1:$T$32,10,FALSE),
$C158=2016,
VLOOKUP($B158,[26]分省年度数据!$A$1:$T$32,9,FALSE),
$C158=2017,
VLOOKUP($B158,[26]分省年度数据!$A$1:$T$32,8,FALSE),
$C158=2018,
VLOOKUP($B158,[26]分省年度数据!$A$1:$T$32,7,FALSE)
)</f>
        <v>8.99</v>
      </c>
    </row>
    <row r="159" spans="1:43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s="11">
        <f>IFERROR(VLOOKUP(B159,户籍难度!A:B,2,FALSE),1)</f>
        <v>1</v>
      </c>
      <c r="G159" cm="1">
        <f t="array" ref="G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H159" cm="1">
        <f t="array" ref="H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I159" cm="1">
        <f t="array" ref="I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J159">
        <f>VLOOKUP($D159,[4]Sheet1!$C$1:$J$65536,2,FALSE)</f>
        <v>173.76322937011719</v>
      </c>
      <c r="K159">
        <f>VLOOKUP($D159,[4]Sheet1!$C$1:$J$65536,3,FALSE)</f>
        <v>125.72395324707031</v>
      </c>
      <c r="L159">
        <f>VLOOKUP($D159,[4]Sheet1!$C$1:$J$65536,4,FALSE)</f>
        <v>10157.046875</v>
      </c>
      <c r="M159">
        <f>VLOOKUP($D159,[4]Sheet1!$C$1:$J$65536,5,FALSE)</f>
        <v>165.65475463867188</v>
      </c>
      <c r="N159">
        <f>VLOOKUP($D159,[4]Sheet1!$C$1:$J$65536,6,FALSE)</f>
        <v>22.662294387817383</v>
      </c>
      <c r="O159">
        <f>VLOOKUP($D159,[4]Sheet1!$C$1:$J$65536,7,FALSE)</f>
        <v>6.9852418899536133</v>
      </c>
      <c r="P159">
        <f>VLOOKUP($D159,[4]Sheet1!$C$1:$J$65536,8,FALSE)</f>
        <v>30.632322311401367</v>
      </c>
      <c r="Q159" cm="1">
        <f t="array" ref="Q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R159">
        <f t="shared" si="5"/>
        <v>0.2158365853871472</v>
      </c>
      <c r="S159" cm="1">
        <f t="array" ref="S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70.150000000000006</v>
      </c>
      <c r="T159">
        <f>IFERROR(VLOOKUP(D159,[7]mu_jt_estimates_final!$C:$D,2,FALSE),"")</f>
        <v>-0.24235072999999999</v>
      </c>
      <c r="U159" t="str">
        <f>VLOOKUP(B159,方言分布!A:B,2,FALSE)</f>
        <v>湘语</v>
      </c>
      <c r="V159" cm="1">
        <f t="array" ref="V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61571</v>
      </c>
      <c r="W159" cm="1">
        <f t="array" ref="W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35.549999999999997</v>
      </c>
      <c r="X159" cm="1">
        <f t="array" ref="X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51</v>
      </c>
      <c r="Y159" cm="1">
        <f t="array" ref="Y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9.4</v>
      </c>
      <c r="Z159" cm="1">
        <f t="array" ref="Z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422.4</v>
      </c>
      <c r="AA159" cm="1">
        <f t="array" ref="AA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15.44</v>
      </c>
      <c r="AB159" cm="1">
        <f t="array" ref="AB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12.97</v>
      </c>
      <c r="AC159" cm="1">
        <f t="array" ref="AC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19.100000000000001</v>
      </c>
      <c r="AE159" cm="1">
        <f t="array" ref="AE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11285463</v>
      </c>
      <c r="AF159" cm="1">
        <f t="array" ref="AF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833.27</v>
      </c>
      <c r="AG159" cm="1">
        <f t="array" ref="AG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621</v>
      </c>
      <c r="AH159" cm="1">
        <f t="array" ref="AH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10723.5</v>
      </c>
      <c r="AK159" cm="1">
        <f t="array" ref="AK159">_xlfn.IFS(
$C159=2010,
VLOOKUP($B159,[20]分省年度数据!$A$1:$T$32,15,FALSE),
$C159=2011,
VLOOKUP($B159,[20]分省年度数据!$A$1:$T$32,14,FALSE),
$C159=2012,
VLOOKUP($B159,[20]分省年度数据!$A$1:$T$32,13,FALSE),
$C159=2013,
VLOOKUP($B159,[20]分省年度数据!$A$1:$T$32,12,FALSE),
$C159=2014,
VLOOKUP($B159,[20]分省年度数据!$A$1:$T$32,11,FALSE),
$C159=2015,
VLOOKUP($B159,[20]分省年度数据!$A$1:$T$32,10,FALSE),
$C159=2016,
VLOOKUP($B159,[20]分省年度数据!$A$1:$T$32,9,FALSE),
$C159=2017,
VLOOKUP($B159,[20]分省年度数据!$A$1:$T$32,8,FALSE),
$C159=2018,
VLOOKUP($B159,[20]分省年度数据!$A$1:$T$32,7,FALSE)
)</f>
        <v>8542</v>
      </c>
      <c r="AL159" cm="1">
        <f t="array" ref="AL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14676</v>
      </c>
      <c r="AM159" cm="1">
        <f t="array" ref="AM159">_xlfn.IFS(
$C159=2010,
VLOOKUP($B159,[27]分省年度数据!$A$1:$T$32,15,FALSE),
$C159=2011,
VLOOKUP($B159,[27]分省年度数据!$A$1:$T$32,14,FALSE),
$C159=2012,
VLOOKUP($B159,[27]分省年度数据!$A$1:$T$32,13,FALSE),
$C159=2013,
VLOOKUP($B159,[27]分省年度数据!$A$1:$T$32,12,FALSE),
$C159=2014,
VLOOKUP($B159,[27]分省年度数据!$A$1:$T$32,11,FALSE),
$C159=2015,
VLOOKUP($B159,[27]分省年度数据!$A$1:$T$32,10,FALSE),
$C159=2016,
VLOOKUP($B159,[27]分省年度数据!$A$1:$T$32,9,FALSE),
$C159=2017,
VLOOKUP($B159,[27]分省年度数据!$A$1:$T$32,8,FALSE),
$C159=2018,
VLOOKUP($B159,[27]分省年度数据!$A$1:$T$32,7,FALSE)
)</f>
        <v>97.05</v>
      </c>
      <c r="AN159" cm="1">
        <f t="array" ref="AN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91.24</v>
      </c>
      <c r="AO159" cm="1">
        <f t="array" ref="AO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12.46</v>
      </c>
      <c r="AP159" cm="1">
        <f t="array" ref="AP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2.31</v>
      </c>
      <c r="AQ159" cm="1">
        <f t="array" ref="AQ159">_xlfn.IFS(
$C159=2010,
VLOOKUP($B159,[26]分省年度数据!$A$1:$T$32,15,FALSE),
$C159=2011,
VLOOKUP($B159,[26]分省年度数据!$A$1:$T$32,14,FALSE),
$C159=2012,
VLOOKUP($B159,[26]分省年度数据!$A$1:$T$32,13,FALSE),
$C159=2013,
VLOOKUP($B159,[26]分省年度数据!$A$1:$T$32,12,FALSE),
$C159=2014,
VLOOKUP($B159,[26]分省年度数据!$A$1:$T$32,11,FALSE),
$C159=2015,
VLOOKUP($B159,[26]分省年度数据!$A$1:$T$32,10,FALSE),
$C159=2016,
VLOOKUP($B159,[26]分省年度数据!$A$1:$T$32,9,FALSE),
$C159=2017,
VLOOKUP($B159,[26]分省年度数据!$A$1:$T$32,8,FALSE),
$C159=2018,
VLOOKUP($B159,[26]分省年度数据!$A$1:$T$32,7,FALSE)
)</f>
        <v>9.85</v>
      </c>
    </row>
    <row r="160" spans="1:43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s="11">
        <f>IFERROR(VLOOKUP(B160,户籍难度!A:B,2,FALSE),1)</f>
        <v>1</v>
      </c>
      <c r="G160" cm="1">
        <f t="array" ref="G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H160" cm="1">
        <f t="array" ref="H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I160" cm="1">
        <f t="array" ref="I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J160">
        <f>VLOOKUP($D160,[4]Sheet1!$C$1:$J$65536,2,FALSE)</f>
        <v>173.47319030761719</v>
      </c>
      <c r="K160">
        <f>VLOOKUP($D160,[4]Sheet1!$C$1:$J$65536,3,FALSE)</f>
        <v>137.10562133789062</v>
      </c>
      <c r="L160">
        <f>VLOOKUP($D160,[4]Sheet1!$C$1:$J$65536,4,FALSE)</f>
        <v>10157.03515625</v>
      </c>
      <c r="M160">
        <f>VLOOKUP($D160,[4]Sheet1!$C$1:$J$65536,5,FALSE)</f>
        <v>173.72401428222656</v>
      </c>
      <c r="N160">
        <f>VLOOKUP($D160,[4]Sheet1!$C$1:$J$65536,6,FALSE)</f>
        <v>24.463571548461914</v>
      </c>
      <c r="O160">
        <f>VLOOKUP($D160,[4]Sheet1!$C$1:$J$65536,7,FALSE)</f>
        <v>7.2120814323425293</v>
      </c>
      <c r="P160">
        <f>VLOOKUP($D160,[4]Sheet1!$C$1:$J$65536,8,FALSE)</f>
        <v>32.646270751953125</v>
      </c>
      <c r="Q160" cm="1">
        <f t="array" ref="Q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R160">
        <f t="shared" si="5"/>
        <v>0.20869353817482408</v>
      </c>
      <c r="S160" cm="1">
        <f t="array" ref="S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69.17</v>
      </c>
      <c r="T160">
        <f>IFERROR(VLOOKUP(D160,[7]mu_jt_estimates_final!$C:$D,2,FALSE),"")</f>
        <v>-1.3252669E-2</v>
      </c>
      <c r="U160" t="str">
        <f>VLOOKUP(B160,方言分布!A:B,2,FALSE)</f>
        <v>湘语</v>
      </c>
      <c r="V160" cm="1">
        <f t="array" ref="V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62646</v>
      </c>
      <c r="W160" cm="1">
        <f t="array" ref="W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39.700000000000003</v>
      </c>
      <c r="X160" cm="1">
        <f t="array" ref="X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55</v>
      </c>
      <c r="Y160" cm="1">
        <f t="array" ref="Y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9.4</v>
      </c>
      <c r="Z160" cm="1">
        <f t="array" ref="Z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493.74</v>
      </c>
      <c r="AA160" cm="1">
        <f t="array" ref="AA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15.34</v>
      </c>
      <c r="AB160" cm="1">
        <f t="array" ref="AB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13.22</v>
      </c>
      <c r="AC160" cm="1">
        <f t="array" ref="AC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19.62</v>
      </c>
      <c r="AE160" cm="1">
        <f t="array" ref="AE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12223238</v>
      </c>
      <c r="AF160" cm="1">
        <f t="array" ref="AF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928.54</v>
      </c>
      <c r="AG160" cm="1">
        <f t="array" ref="AG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844</v>
      </c>
      <c r="AH160" cm="1">
        <f t="array" ref="AH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11241.4</v>
      </c>
      <c r="AK160" cm="1">
        <f t="array" ref="AK160">_xlfn.IFS(
$C160=2010,
VLOOKUP($B160,[20]分省年度数据!$A$1:$T$32,15,FALSE),
$C160=2011,
VLOOKUP($B160,[20]分省年度数据!$A$1:$T$32,14,FALSE),
$C160=2012,
VLOOKUP($B160,[20]分省年度数据!$A$1:$T$32,13,FALSE),
$C160=2013,
VLOOKUP($B160,[20]分省年度数据!$A$1:$T$32,12,FALSE),
$C160=2014,
VLOOKUP($B160,[20]分省年度数据!$A$1:$T$32,11,FALSE),
$C160=2015,
VLOOKUP($B160,[20]分省年度数据!$A$1:$T$32,10,FALSE),
$C160=2016,
VLOOKUP($B160,[20]分省年度数据!$A$1:$T$32,9,FALSE),
$C160=2017,
VLOOKUP($B160,[20]分省年度数据!$A$1:$T$32,8,FALSE),
$C160=2018,
VLOOKUP($B160,[20]分省年度数据!$A$1:$T$32,7,FALSE)
)</f>
        <v>9044</v>
      </c>
      <c r="AL160" cm="1">
        <f t="array" ref="AL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15954</v>
      </c>
      <c r="AM160" cm="1">
        <f t="array" ref="AM160">_xlfn.IFS(
$C160=2010,
VLOOKUP($B160,[27]分省年度数据!$A$1:$T$32,15,FALSE),
$C160=2011,
VLOOKUP($B160,[27]分省年度数据!$A$1:$T$32,14,FALSE),
$C160=2012,
VLOOKUP($B160,[27]分省年度数据!$A$1:$T$32,13,FALSE),
$C160=2013,
VLOOKUP($B160,[27]分省年度数据!$A$1:$T$32,12,FALSE),
$C160=2014,
VLOOKUP($B160,[27]分省年度数据!$A$1:$T$32,11,FALSE),
$C160=2015,
VLOOKUP($B160,[27]分省年度数据!$A$1:$T$32,10,FALSE),
$C160=2016,
VLOOKUP($B160,[27]分省年度数据!$A$1:$T$32,9,FALSE),
$C160=2017,
VLOOKUP($B160,[27]分省年度数据!$A$1:$T$32,8,FALSE),
$C160=2018,
VLOOKUP($B160,[27]分省年度数据!$A$1:$T$32,7,FALSE)
)</f>
        <v>97.3</v>
      </c>
      <c r="AN160" cm="1">
        <f t="array" ref="AN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92.28</v>
      </c>
      <c r="AO160" cm="1">
        <f t="array" ref="AO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13.64</v>
      </c>
      <c r="AP160" cm="1">
        <f t="array" ref="AP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2.2599999999999998</v>
      </c>
      <c r="AQ160" cm="1">
        <f t="array" ref="AQ160">_xlfn.IFS(
$C160=2010,
VLOOKUP($B160,[26]分省年度数据!$A$1:$T$32,15,FALSE),
$C160=2011,
VLOOKUP($B160,[26]分省年度数据!$A$1:$T$32,14,FALSE),
$C160=2012,
VLOOKUP($B160,[26]分省年度数据!$A$1:$T$32,13,FALSE),
$C160=2013,
VLOOKUP($B160,[26]分省年度数据!$A$1:$T$32,12,FALSE),
$C160=2014,
VLOOKUP($B160,[26]分省年度数据!$A$1:$T$32,11,FALSE),
$C160=2015,
VLOOKUP($B160,[26]分省年度数据!$A$1:$T$32,10,FALSE),
$C160=2016,
VLOOKUP($B160,[26]分省年度数据!$A$1:$T$32,9,FALSE),
$C160=2017,
VLOOKUP($B160,[26]分省年度数据!$A$1:$T$32,8,FALSE),
$C160=2018,
VLOOKUP($B160,[26]分省年度数据!$A$1:$T$32,7,FALSE)
)</f>
        <v>9.99</v>
      </c>
    </row>
    <row r="161" spans="1:43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s="11">
        <f>IFERROR(VLOOKUP(B161,户籍难度!A:B,2,FALSE),1)</f>
        <v>1</v>
      </c>
      <c r="G161" cm="1">
        <f t="array" ref="G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H161" cm="1">
        <f t="array" ref="H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I161" cm="1">
        <f t="array" ref="I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J161">
        <f>VLOOKUP($D161,[4]Sheet1!$C$1:$J$65536,2,FALSE)</f>
        <v>173.35614013671875</v>
      </c>
      <c r="K161">
        <f>VLOOKUP($D161,[4]Sheet1!$C$1:$J$65536,3,FALSE)</f>
        <v>136.36592102050781</v>
      </c>
      <c r="L161">
        <f>VLOOKUP($D161,[4]Sheet1!$C$1:$J$65536,4,FALSE)</f>
        <v>10155.3369140625</v>
      </c>
      <c r="M161">
        <f>VLOOKUP($D161,[4]Sheet1!$C$1:$J$65536,5,FALSE)</f>
        <v>176.00418090820312</v>
      </c>
      <c r="N161">
        <f>VLOOKUP($D161,[4]Sheet1!$C$1:$J$65536,6,FALSE)</f>
        <v>27.217472076416016</v>
      </c>
      <c r="O161">
        <f>VLOOKUP($D161,[4]Sheet1!$C$1:$J$65536,7,FALSE)</f>
        <v>6.980949878692627</v>
      </c>
      <c r="P161">
        <f>VLOOKUP($D161,[4]Sheet1!$C$1:$J$65536,8,FALSE)</f>
        <v>36.979343414306641</v>
      </c>
      <c r="Q161" cm="1">
        <f t="array" ref="Q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R161">
        <f t="shared" si="5"/>
        <v>0.2184431774713565</v>
      </c>
      <c r="S161" cm="1">
        <f t="array" ref="S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73.2</v>
      </c>
      <c r="T161">
        <f>IFERROR(VLOOKUP(D161,[7]mu_jt_estimates_final!$C:$D,2,FALSE),"")</f>
        <v>4.3835539E-2</v>
      </c>
      <c r="U161" t="str">
        <f>VLOOKUP(B161,方言分布!A:B,2,FALSE)</f>
        <v>湘语</v>
      </c>
      <c r="V161" cm="1">
        <f t="array" ref="V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61055</v>
      </c>
      <c r="W161" cm="1">
        <f t="array" ref="W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42.58</v>
      </c>
      <c r="X161" cm="1">
        <f t="array" ref="X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58</v>
      </c>
      <c r="Y161" cm="1">
        <f t="array" ref="Y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9.51</v>
      </c>
      <c r="Z161" cm="1">
        <f t="array" ref="Z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546.27</v>
      </c>
      <c r="AA161" cm="1">
        <f t="array" ref="AA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15.36</v>
      </c>
      <c r="AB161" cm="1">
        <f t="array" ref="AB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13.29</v>
      </c>
      <c r="AC161" cm="1">
        <f t="array" ref="AC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19.78</v>
      </c>
      <c r="AE161" cm="1">
        <f t="array" ref="AE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13781959</v>
      </c>
      <c r="AF161" cm="1">
        <f t="array" ref="AF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1032.3699999999999</v>
      </c>
      <c r="AG161" cm="1">
        <f t="array" ref="AG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1101</v>
      </c>
      <c r="AH161" cm="1">
        <f t="array" ref="AH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12500</v>
      </c>
      <c r="AK161" cm="1">
        <f t="array" ref="AK161">_xlfn.IFS(
$C161=2010,
VLOOKUP($B161,[20]分省年度数据!$A$1:$T$32,15,FALSE),
$C161=2011,
VLOOKUP($B161,[20]分省年度数据!$A$1:$T$32,14,FALSE),
$C161=2012,
VLOOKUP($B161,[20]分省年度数据!$A$1:$T$32,13,FALSE),
$C161=2013,
VLOOKUP($B161,[20]分省年度数据!$A$1:$T$32,12,FALSE),
$C161=2014,
VLOOKUP($B161,[20]分省年度数据!$A$1:$T$32,11,FALSE),
$C161=2015,
VLOOKUP($B161,[20]分省年度数据!$A$1:$T$32,10,FALSE),
$C161=2016,
VLOOKUP($B161,[20]分省年度数据!$A$1:$T$32,9,FALSE),
$C161=2017,
VLOOKUP($B161,[20]分省年度数据!$A$1:$T$32,8,FALSE),
$C161=2018,
VLOOKUP($B161,[20]分省年度数据!$A$1:$T$32,7,FALSE)
)</f>
        <v>7359</v>
      </c>
      <c r="AL161" cm="1">
        <f t="array" ref="AL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17710</v>
      </c>
      <c r="AM161" cm="1">
        <f t="array" ref="AM161">_xlfn.IFS(
$C161=2010,
VLOOKUP($B161,[27]分省年度数据!$A$1:$T$32,15,FALSE),
$C161=2011,
VLOOKUP($B161,[27]分省年度数据!$A$1:$T$32,14,FALSE),
$C161=2012,
VLOOKUP($B161,[27]分省年度数据!$A$1:$T$32,13,FALSE),
$C161=2013,
VLOOKUP($B161,[27]分省年度数据!$A$1:$T$32,12,FALSE),
$C161=2014,
VLOOKUP($B161,[27]分省年度数据!$A$1:$T$32,11,FALSE),
$C161=2015,
VLOOKUP($B161,[27]分省年度数据!$A$1:$T$32,10,FALSE),
$C161=2016,
VLOOKUP($B161,[27]分省年度数据!$A$1:$T$32,9,FALSE),
$C161=2017,
VLOOKUP($B161,[27]分省年度数据!$A$1:$T$32,8,FALSE),
$C161=2018,
VLOOKUP($B161,[27]分省年度数据!$A$1:$T$32,7,FALSE)
)</f>
        <v>96.81</v>
      </c>
      <c r="AN161" cm="1">
        <f t="array" ref="AN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93.28</v>
      </c>
      <c r="AO161" cm="1">
        <f t="array" ref="AO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15.13</v>
      </c>
      <c r="AP161" cm="1">
        <f t="array" ref="AP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2.3199999999999998</v>
      </c>
      <c r="AQ161" cm="1">
        <f t="array" ref="AQ161">_xlfn.IFS(
$C161=2010,
VLOOKUP($B161,[26]分省年度数据!$A$1:$T$32,15,FALSE),
$C161=2011,
VLOOKUP($B161,[26]分省年度数据!$A$1:$T$32,14,FALSE),
$C161=2012,
VLOOKUP($B161,[26]分省年度数据!$A$1:$T$32,13,FALSE),
$C161=2013,
VLOOKUP($B161,[26]分省年度数据!$A$1:$T$32,12,FALSE),
$C161=2014,
VLOOKUP($B161,[26]分省年度数据!$A$1:$T$32,11,FALSE),
$C161=2015,
VLOOKUP($B161,[26]分省年度数据!$A$1:$T$32,10,FALSE),
$C161=2016,
VLOOKUP($B161,[26]分省年度数据!$A$1:$T$32,9,FALSE),
$C161=2017,
VLOOKUP($B161,[26]分省年度数据!$A$1:$T$32,8,FALSE),
$C161=2018,
VLOOKUP($B161,[26]分省年度数据!$A$1:$T$32,7,FALSE)
)</f>
        <v>10.57</v>
      </c>
    </row>
    <row r="162" spans="1:43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s="11">
        <f>IFERROR(VLOOKUP(B162,户籍难度!A:B,2,FALSE),1)</f>
        <v>1</v>
      </c>
      <c r="G162" cm="1">
        <f t="array" ref="G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H162" cm="1">
        <f t="array" ref="H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I162" cm="1">
        <f t="array" ref="I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J162">
        <f>VLOOKUP($D162,[4]Sheet1!$C$1:$J$65536,2,FALSE)</f>
        <v>173.8548583984375</v>
      </c>
      <c r="K162">
        <f>VLOOKUP($D162,[4]Sheet1!$C$1:$J$65536,3,FALSE)</f>
        <v>133.58824157714844</v>
      </c>
      <c r="L162">
        <f>VLOOKUP($D162,[4]Sheet1!$C$1:$J$65536,4,FALSE)</f>
        <v>10161.0439453125</v>
      </c>
      <c r="M162">
        <f>VLOOKUP($D162,[4]Sheet1!$C$1:$J$65536,5,FALSE)</f>
        <v>184.19883728027344</v>
      </c>
      <c r="N162">
        <f>VLOOKUP($D162,[4]Sheet1!$C$1:$J$65536,6,FALSE)</f>
        <v>26.010360717773438</v>
      </c>
      <c r="O162">
        <f>VLOOKUP($D162,[4]Sheet1!$C$1:$J$65536,7,FALSE)</f>
        <v>6.9406156539916992</v>
      </c>
      <c r="P162">
        <f>VLOOKUP($D162,[4]Sheet1!$C$1:$J$65536,8,FALSE)</f>
        <v>35.667915344238281</v>
      </c>
      <c r="Q162" cm="1">
        <f t="array" ref="Q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R162">
        <f t="shared" si="5"/>
        <v>0.17657463732648773</v>
      </c>
      <c r="S162" cm="1">
        <f t="array" ref="S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82.85</v>
      </c>
      <c r="T162">
        <f>IFERROR(VLOOKUP(D162,[7]mu_jt_estimates_final!$C:$D,2,FALSE),"")</f>
        <v>0.28405184</v>
      </c>
      <c r="U162" t="str">
        <f>VLOOKUP(B162,方言分布!A:B,2,FALSE)</f>
        <v>湘语</v>
      </c>
      <c r="V162" cm="1">
        <f t="array" ref="V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58624</v>
      </c>
      <c r="W162" cm="1">
        <f t="array" ref="W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45.23</v>
      </c>
      <c r="X162" cm="1">
        <f t="array" ref="X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61</v>
      </c>
      <c r="Y162" cm="1">
        <f t="array" ref="Y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9.06</v>
      </c>
      <c r="Z162" cm="1">
        <f t="array" ref="Z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585.98</v>
      </c>
      <c r="AA162" cm="1">
        <f t="array" ref="AA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15.12</v>
      </c>
      <c r="AB162" cm="1">
        <f t="array" ref="AB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13.38</v>
      </c>
      <c r="AC162" cm="1">
        <f t="array" ref="AC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19.239999999999998</v>
      </c>
      <c r="AE162" cm="1">
        <f t="array" ref="AE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15165690</v>
      </c>
      <c r="AF162" cm="1">
        <f t="array" ref="AF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1115.33</v>
      </c>
      <c r="AG162" cm="1">
        <f t="array" ref="AG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1133</v>
      </c>
      <c r="AH162" cm="1">
        <f t="array" ref="AH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13793.7</v>
      </c>
      <c r="AK162" cm="1">
        <f t="array" ref="AK162">_xlfn.IFS(
$C162=2010,
VLOOKUP($B162,[20]分省年度数据!$A$1:$T$32,15,FALSE),
$C162=2011,
VLOOKUP($B162,[20]分省年度数据!$A$1:$T$32,14,FALSE),
$C162=2012,
VLOOKUP($B162,[20]分省年度数据!$A$1:$T$32,13,FALSE),
$C162=2013,
VLOOKUP($B162,[20]分省年度数据!$A$1:$T$32,12,FALSE),
$C162=2014,
VLOOKUP($B162,[20]分省年度数据!$A$1:$T$32,11,FALSE),
$C162=2015,
VLOOKUP($B162,[20]分省年度数据!$A$1:$T$32,10,FALSE),
$C162=2016,
VLOOKUP($B162,[20]分省年度数据!$A$1:$T$32,9,FALSE),
$C162=2017,
VLOOKUP($B162,[20]分省年度数据!$A$1:$T$32,8,FALSE),
$C162=2018,
VLOOKUP($B162,[20]分省年度数据!$A$1:$T$32,7,FALSE)
)</f>
        <v>5459</v>
      </c>
      <c r="AL162" cm="1">
        <f t="array" ref="AL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19251</v>
      </c>
      <c r="AM162" cm="1">
        <f t="array" ref="AM162">_xlfn.IFS(
$C162=2010,
VLOOKUP($B162,[27]分省年度数据!$A$1:$T$32,15,FALSE),
$C162=2011,
VLOOKUP($B162,[27]分省年度数据!$A$1:$T$32,14,FALSE),
$C162=2012,
VLOOKUP($B162,[27]分省年度数据!$A$1:$T$32,13,FALSE),
$C162=2013,
VLOOKUP($B162,[27]分省年度数据!$A$1:$T$32,12,FALSE),
$C162=2014,
VLOOKUP($B162,[27]分省年度数据!$A$1:$T$32,11,FALSE),
$C162=2015,
VLOOKUP($B162,[27]分省年度数据!$A$1:$T$32,10,FALSE),
$C162=2016,
VLOOKUP($B162,[27]分省年度数据!$A$1:$T$32,9,FALSE),
$C162=2017,
VLOOKUP($B162,[27]分省年度数据!$A$1:$T$32,8,FALSE),
$C162=2018,
VLOOKUP($B162,[27]分省年度数据!$A$1:$T$32,7,FALSE)
)</f>
        <v>96.52</v>
      </c>
      <c r="AN162" cm="1">
        <f t="array" ref="AN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93.5</v>
      </c>
      <c r="AO162" cm="1">
        <f t="array" ref="AO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14.43</v>
      </c>
      <c r="AP162" cm="1">
        <f t="array" ref="AP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2.0099999999999998</v>
      </c>
      <c r="AQ162" cm="1">
        <f t="array" ref="AQ162">_xlfn.IFS(
$C162=2010,
VLOOKUP($B162,[26]分省年度数据!$A$1:$T$32,15,FALSE),
$C162=2011,
VLOOKUP($B162,[26]分省年度数据!$A$1:$T$32,14,FALSE),
$C162=2012,
VLOOKUP($B162,[26]分省年度数据!$A$1:$T$32,13,FALSE),
$C162=2013,
VLOOKUP($B162,[26]分省年度数据!$A$1:$T$32,12,FALSE),
$C162=2014,
VLOOKUP($B162,[26]分省年度数据!$A$1:$T$32,11,FALSE),
$C162=2015,
VLOOKUP($B162,[26]分省年度数据!$A$1:$T$32,10,FALSE),
$C162=2016,
VLOOKUP($B162,[26]分省年度数据!$A$1:$T$32,9,FALSE),
$C162=2017,
VLOOKUP($B162,[26]分省年度数据!$A$1:$T$32,8,FALSE),
$C162=2018,
VLOOKUP($B162,[26]分省年度数据!$A$1:$T$32,7,FALSE)
)</f>
        <v>9.99</v>
      </c>
    </row>
    <row r="163" spans="1:43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s="11">
        <f>IFERROR(VLOOKUP(B163,户籍难度!A:B,2,FALSE),1)</f>
        <v>1</v>
      </c>
      <c r="G163" cm="1">
        <f t="array" ref="G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H163" cm="1">
        <f t="array" ref="H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I163" cm="1">
        <f t="array" ref="I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J163">
        <f>VLOOKUP($D163,[4]Sheet1!$C$1:$J$65536,2,FALSE)</f>
        <v>174.87258911132812</v>
      </c>
      <c r="K163">
        <f>VLOOKUP($D163,[4]Sheet1!$C$1:$J$65536,3,FALSE)</f>
        <v>134.072265625</v>
      </c>
      <c r="L163">
        <f>VLOOKUP($D163,[4]Sheet1!$C$1:$J$65536,4,FALSE)</f>
        <v>10152.3759765625</v>
      </c>
      <c r="M163">
        <f>VLOOKUP($D163,[4]Sheet1!$C$1:$J$65536,5,FALSE)</f>
        <v>177.55078125</v>
      </c>
      <c r="N163">
        <f>VLOOKUP($D163,[4]Sheet1!$C$1:$J$65536,6,FALSE)</f>
        <v>25.985624313354492</v>
      </c>
      <c r="O163">
        <f>VLOOKUP($D163,[4]Sheet1!$C$1:$J$65536,7,FALSE)</f>
        <v>7.0819187164306641</v>
      </c>
      <c r="P163">
        <f>VLOOKUP($D163,[4]Sheet1!$C$1:$J$65536,8,FALSE)</f>
        <v>33.750675201416016</v>
      </c>
      <c r="Q163" cm="1">
        <f t="array" ref="Q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R163">
        <f t="shared" si="5"/>
        <v>0.2001184406497192</v>
      </c>
      <c r="S163" cm="1">
        <f t="array" ref="S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91.36</v>
      </c>
      <c r="T163">
        <f>IFERROR(VLOOKUP(D163,[7]mu_jt_estimates_final!$C:$D,2,FALSE),"")</f>
        <v>0.41642024999999999</v>
      </c>
      <c r="U163" t="str">
        <f>VLOOKUP(B163,方言分布!A:B,2,FALSE)</f>
        <v>湘语</v>
      </c>
      <c r="V163" cm="1">
        <f t="array" ref="V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56239</v>
      </c>
      <c r="W163" cm="1">
        <f t="array" ref="W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48.24</v>
      </c>
      <c r="X163" cm="1">
        <f t="array" ref="X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63</v>
      </c>
      <c r="Y163" cm="1">
        <f t="array" ref="Y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9.1999999999999993</v>
      </c>
      <c r="Z163" cm="1">
        <f t="array" ref="Z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627.1</v>
      </c>
      <c r="AA163" cm="1">
        <f t="array" ref="AA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14.7</v>
      </c>
      <c r="AB163" cm="1">
        <f t="array" ref="AB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13.71</v>
      </c>
      <c r="AC163" cm="1">
        <f t="array" ref="AC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19.010000000000002</v>
      </c>
      <c r="AE163" cm="1">
        <f t="array" ref="AE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16300603</v>
      </c>
      <c r="AF163" cm="1">
        <f t="array" ref="AF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1186.72</v>
      </c>
      <c r="AG163" cm="1">
        <f t="array" ref="AG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978</v>
      </c>
      <c r="AH163" cm="1">
        <f t="array" ref="AH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15134.3</v>
      </c>
      <c r="AK163" cm="1">
        <f t="array" ref="AK163">_xlfn.IFS(
$C163=2010,
VLOOKUP($B163,[20]分省年度数据!$A$1:$T$32,15,FALSE),
$C163=2011,
VLOOKUP($B163,[20]分省年度数据!$A$1:$T$32,14,FALSE),
$C163=2012,
VLOOKUP($B163,[20]分省年度数据!$A$1:$T$32,13,FALSE),
$C163=2013,
VLOOKUP($B163,[20]分省年度数据!$A$1:$T$32,12,FALSE),
$C163=2014,
VLOOKUP($B163,[20]分省年度数据!$A$1:$T$32,11,FALSE),
$C163=2015,
VLOOKUP($B163,[20]分省年度数据!$A$1:$T$32,10,FALSE),
$C163=2016,
VLOOKUP($B163,[20]分省年度数据!$A$1:$T$32,9,FALSE),
$C163=2017,
VLOOKUP($B163,[20]分省年度数据!$A$1:$T$32,8,FALSE),
$C163=2018,
VLOOKUP($B163,[20]分省年度数据!$A$1:$T$32,7,FALSE)
)</f>
        <v>4618</v>
      </c>
      <c r="AL163" cm="1">
        <f t="array" ref="AL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21683</v>
      </c>
      <c r="AM163" cm="1">
        <f t="array" ref="AM163">_xlfn.IFS(
$C163=2010,
VLOOKUP($B163,[27]分省年度数据!$A$1:$T$32,15,FALSE),
$C163=2011,
VLOOKUP($B163,[27]分省年度数据!$A$1:$T$32,14,FALSE),
$C163=2012,
VLOOKUP($B163,[27]分省年度数据!$A$1:$T$32,13,FALSE),
$C163=2013,
VLOOKUP($B163,[27]分省年度数据!$A$1:$T$32,12,FALSE),
$C163=2014,
VLOOKUP($B163,[27]分省年度数据!$A$1:$T$32,11,FALSE),
$C163=2015,
VLOOKUP($B163,[27]分省年度数据!$A$1:$T$32,10,FALSE),
$C163=2016,
VLOOKUP($B163,[27]分省年度数据!$A$1:$T$32,9,FALSE),
$C163=2017,
VLOOKUP($B163,[27]分省年度数据!$A$1:$T$32,8,FALSE),
$C163=2018,
VLOOKUP($B163,[27]分省年度数据!$A$1:$T$32,7,FALSE)
)</f>
        <v>96.35</v>
      </c>
      <c r="AN163" cm="1">
        <f t="array" ref="AN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93.64</v>
      </c>
      <c r="AO163" cm="1">
        <f t="array" ref="AO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15.49</v>
      </c>
      <c r="AP163" cm="1">
        <f t="array" ref="AP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2.5</v>
      </c>
      <c r="AQ163" cm="1">
        <f t="array" ref="AQ163">_xlfn.IFS(
$C163=2010,
VLOOKUP($B163,[26]分省年度数据!$A$1:$T$32,15,FALSE),
$C163=2011,
VLOOKUP($B163,[26]分省年度数据!$A$1:$T$32,14,FALSE),
$C163=2012,
VLOOKUP($B163,[26]分省年度数据!$A$1:$T$32,13,FALSE),
$C163=2013,
VLOOKUP($B163,[26]分省年度数据!$A$1:$T$32,12,FALSE),
$C163=2014,
VLOOKUP($B163,[26]分省年度数据!$A$1:$T$32,11,FALSE),
$C163=2015,
VLOOKUP($B163,[26]分省年度数据!$A$1:$T$32,10,FALSE),
$C163=2016,
VLOOKUP($B163,[26]分省年度数据!$A$1:$T$32,9,FALSE),
$C163=2017,
VLOOKUP($B163,[26]分省年度数据!$A$1:$T$32,8,FALSE),
$C163=2018,
VLOOKUP($B163,[26]分省年度数据!$A$1:$T$32,7,FALSE)
)</f>
        <v>10.99</v>
      </c>
    </row>
    <row r="164" spans="1:43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s="11">
        <f>IFERROR(VLOOKUP(B164,户籍难度!A:B,2,FALSE),1)</f>
        <v>2</v>
      </c>
      <c r="G164" cm="1">
        <f t="array" ref="G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H164" cm="1">
        <f t="array" ref="H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I164" cm="1">
        <f t="array" ref="I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J164">
        <f>VLOOKUP($D164,[4]Sheet1!$C$1:$J$65536,2,FALSE)</f>
        <v>220.64875793457031</v>
      </c>
      <c r="K164">
        <f>VLOOKUP($D164,[4]Sheet1!$C$1:$J$65536,3,FALSE)</f>
        <v>173.62734985351562</v>
      </c>
      <c r="L164">
        <f>VLOOKUP($D164,[4]Sheet1!$C$1:$J$65536,4,FALSE)</f>
        <v>10132.32421875</v>
      </c>
      <c r="M164">
        <f>VLOOKUP($D164,[4]Sheet1!$C$1:$J$65536,5,FALSE)</f>
        <v>150.6903076171875</v>
      </c>
      <c r="N164">
        <f>VLOOKUP($D164,[4]Sheet1!$C$1:$J$65536,6,FALSE)</f>
        <v>25.098030090332031</v>
      </c>
      <c r="O164">
        <f>VLOOKUP($D164,[4]Sheet1!$C$1:$J$65536,7,FALSE)</f>
        <v>5.3747482299804688</v>
      </c>
      <c r="P164">
        <f>VLOOKUP($D164,[4]Sheet1!$C$1:$J$65536,8,FALSE)</f>
        <v>41.088386535644531</v>
      </c>
      <c r="Q164" cm="1">
        <f t="array" ref="Q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R164">
        <f t="shared" si="5"/>
        <v>0.37013818399064796</v>
      </c>
      <c r="S164" cm="1">
        <f t="array" ref="S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99.86</v>
      </c>
      <c r="T164">
        <f>IFERROR(VLOOKUP(D164,[7]mu_jt_estimates_final!$C:$D,2,FALSE),"")</f>
        <v>0.38051051000000002</v>
      </c>
      <c r="U164" t="str">
        <f>VLOOKUP(B164,方言分布!A:B,2,FALSE)</f>
        <v>粤语</v>
      </c>
      <c r="V164" cm="1">
        <f t="array" ref="V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44880</v>
      </c>
      <c r="W164" cm="1">
        <f t="array" ref="W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30.01</v>
      </c>
      <c r="X164" cm="1">
        <f t="array" ref="X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53</v>
      </c>
      <c r="Y164" cm="1">
        <f t="array" ref="Y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9.4</v>
      </c>
      <c r="Z164" cm="1">
        <f t="array" ref="Z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304.04000000000002</v>
      </c>
      <c r="AA164" cm="1">
        <f t="array" ref="AA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16.71</v>
      </c>
      <c r="AB164" cm="1">
        <f t="array" ref="AB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18.77</v>
      </c>
      <c r="AC164" cm="1">
        <f t="array" ref="AC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19.7</v>
      </c>
      <c r="AE164" cm="1">
        <f t="array" ref="AE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15327348</v>
      </c>
      <c r="AF164" cm="1">
        <f t="array" ref="AF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921.48</v>
      </c>
      <c r="AG164" cm="1">
        <f t="array" ref="AG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1990</v>
      </c>
      <c r="AH164" cm="1">
        <f t="array" ref="AH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17458.400000000001</v>
      </c>
      <c r="AK164" cm="1">
        <f t="array" ref="AK164">_xlfn.IFS(
$C164=2010,
VLOOKUP($B164,[20]分省年度数据!$A$1:$T$32,15,FALSE),
$C164=2011,
VLOOKUP($B164,[20]分省年度数据!$A$1:$T$32,14,FALSE),
$C164=2012,
VLOOKUP($B164,[20]分省年度数据!$A$1:$T$32,13,FALSE),
$C164=2013,
VLOOKUP($B164,[20]分省年度数据!$A$1:$T$32,12,FALSE),
$C164=2014,
VLOOKUP($B164,[20]分省年度数据!$A$1:$T$32,11,FALSE),
$C164=2015,
VLOOKUP($B164,[20]分省年度数据!$A$1:$T$32,10,FALSE),
$C164=2016,
VLOOKUP($B164,[20]分省年度数据!$A$1:$T$32,9,FALSE),
$C164=2017,
VLOOKUP($B164,[20]分省年度数据!$A$1:$T$32,8,FALSE),
$C164=2018,
VLOOKUP($B164,[20]分省年度数据!$A$1:$T$32,7,FALSE)
)</f>
        <v>30370</v>
      </c>
      <c r="AL164" cm="1">
        <f t="array" ref="AL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69485</v>
      </c>
      <c r="AM164" cm="1">
        <f t="array" ref="AM164">_xlfn.IFS(
$C164=2010,
VLOOKUP($B164,[27]分省年度数据!$A$1:$T$32,15,FALSE),
$C164=2011,
VLOOKUP($B164,[27]分省年度数据!$A$1:$T$32,14,FALSE),
$C164=2012,
VLOOKUP($B164,[27]分省年度数据!$A$1:$T$32,13,FALSE),
$C164=2013,
VLOOKUP($B164,[27]分省年度数据!$A$1:$T$32,12,FALSE),
$C164=2014,
VLOOKUP($B164,[27]分省年度数据!$A$1:$T$32,11,FALSE),
$C164=2015,
VLOOKUP($B164,[27]分省年度数据!$A$1:$T$32,10,FALSE),
$C164=2016,
VLOOKUP($B164,[27]分省年度数据!$A$1:$T$32,9,FALSE),
$C164=2017,
VLOOKUP($B164,[27]分省年度数据!$A$1:$T$32,8,FALSE),
$C164=2018,
VLOOKUP($B164,[27]分省年度数据!$A$1:$T$32,7,FALSE)
)</f>
        <v>98.37</v>
      </c>
      <c r="AN164" cm="1">
        <f t="array" ref="AN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95.75</v>
      </c>
      <c r="AO164" cm="1">
        <f t="array" ref="AO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9.5299999999999994</v>
      </c>
      <c r="AP164" cm="1">
        <f t="array" ref="AP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2.06</v>
      </c>
      <c r="AQ164" cm="1">
        <f t="array" ref="AQ164">_xlfn.IFS(
$C164=2010,
VLOOKUP($B164,[26]分省年度数据!$A$1:$T$32,15,FALSE),
$C164=2011,
VLOOKUP($B164,[26]分省年度数据!$A$1:$T$32,14,FALSE),
$C164=2012,
VLOOKUP($B164,[26]分省年度数据!$A$1:$T$32,13,FALSE),
$C164=2013,
VLOOKUP($B164,[26]分省年度数据!$A$1:$T$32,12,FALSE),
$C164=2014,
VLOOKUP($B164,[26]分省年度数据!$A$1:$T$32,11,FALSE),
$C164=2015,
VLOOKUP($B164,[26]分省年度数据!$A$1:$T$32,10,FALSE),
$C164=2016,
VLOOKUP($B164,[26]分省年度数据!$A$1:$T$32,9,FALSE),
$C164=2017,
VLOOKUP($B164,[26]分省年度数据!$A$1:$T$32,8,FALSE),
$C164=2018,
VLOOKUP($B164,[26]分省年度数据!$A$1:$T$32,7,FALSE)
)</f>
        <v>13.29</v>
      </c>
    </row>
    <row r="165" spans="1:43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s="11">
        <f>IFERROR(VLOOKUP(B165,户籍难度!A:B,2,FALSE),1)</f>
        <v>2</v>
      </c>
      <c r="G165" cm="1">
        <f t="array" ref="G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H165" cm="1">
        <f t="array" ref="H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I165" cm="1">
        <f t="array" ref="I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J165">
        <f>VLOOKUP($D165,[4]Sheet1!$C$1:$J$65536,2,FALSE)</f>
        <v>216.69529724121094</v>
      </c>
      <c r="K165">
        <f>VLOOKUP($D165,[4]Sheet1!$C$1:$J$65536,3,FALSE)</f>
        <v>156.58740234375</v>
      </c>
      <c r="L165">
        <f>VLOOKUP($D165,[4]Sheet1!$C$1:$J$65536,4,FALSE)</f>
        <v>10134.4130859375</v>
      </c>
      <c r="M165">
        <f>VLOOKUP($D165,[4]Sheet1!$C$1:$J$65536,5,FALSE)</f>
        <v>152.35189819335938</v>
      </c>
      <c r="N165">
        <f>VLOOKUP($D165,[4]Sheet1!$C$1:$J$65536,6,FALSE)</f>
        <v>25.905803680419922</v>
      </c>
      <c r="O165">
        <f>VLOOKUP($D165,[4]Sheet1!$C$1:$J$65536,7,FALSE)</f>
        <v>5.0407109260559082</v>
      </c>
      <c r="P165">
        <f>VLOOKUP($D165,[4]Sheet1!$C$1:$J$65536,8,FALSE)</f>
        <v>38.817085266113281</v>
      </c>
      <c r="Q165" cm="1">
        <f t="array" ref="Q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R165">
        <f t="shared" si="5"/>
        <v>0.33682412973647902</v>
      </c>
      <c r="S165" cm="1">
        <f t="array" ref="S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103.37</v>
      </c>
      <c r="T165">
        <f>IFERROR(VLOOKUP(D165,[7]mu_jt_estimates_final!$C:$D,2,FALSE),"")</f>
        <v>0.23285375999999999</v>
      </c>
      <c r="U165" t="str">
        <f>VLOOKUP(B165,方言分布!A:B,2,FALSE)</f>
        <v>粤语</v>
      </c>
      <c r="V165" cm="1">
        <f t="array" ref="V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45930</v>
      </c>
      <c r="W165" cm="1">
        <f t="array" ref="W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32.5</v>
      </c>
      <c r="X165" cm="1">
        <f t="array" ref="X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56</v>
      </c>
      <c r="Y165" cm="1">
        <f t="array" ref="Y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9.09</v>
      </c>
      <c r="Z165" cm="1">
        <f t="array" ref="Z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433.75</v>
      </c>
      <c r="AA165" cm="1">
        <f t="array" ref="AA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16.079999999999998</v>
      </c>
      <c r="AB165" cm="1">
        <f t="array" ref="AB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17.87</v>
      </c>
      <c r="AC165" cm="1">
        <f t="array" ref="AC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19.010000000000002</v>
      </c>
      <c r="AE165" cm="1">
        <f t="array" ref="AE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18846365</v>
      </c>
      <c r="AF165" cm="1">
        <f t="array" ref="AF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1227.8699999999999</v>
      </c>
      <c r="AG165" cm="1">
        <f t="array" ref="AG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2210</v>
      </c>
      <c r="AH165" cm="1">
        <f t="array" ref="AH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20297.5</v>
      </c>
      <c r="AK165" cm="1">
        <f t="array" ref="AK165">_xlfn.IFS(
$C165=2010,
VLOOKUP($B165,[20]分省年度数据!$A$1:$T$32,15,FALSE),
$C165=2011,
VLOOKUP($B165,[20]分省年度数据!$A$1:$T$32,14,FALSE),
$C165=2012,
VLOOKUP($B165,[20]分省年度数据!$A$1:$T$32,13,FALSE),
$C165=2013,
VLOOKUP($B165,[20]分省年度数据!$A$1:$T$32,12,FALSE),
$C165=2014,
VLOOKUP($B165,[20]分省年度数据!$A$1:$T$32,11,FALSE),
$C165=2015,
VLOOKUP($B165,[20]分省年度数据!$A$1:$T$32,10,FALSE),
$C165=2016,
VLOOKUP($B165,[20]分省年度数据!$A$1:$T$32,9,FALSE),
$C165=2017,
VLOOKUP($B165,[20]分省年度数据!$A$1:$T$32,8,FALSE),
$C165=2018,
VLOOKUP($B165,[20]分省年度数据!$A$1:$T$32,7,FALSE)
)</f>
        <v>26586</v>
      </c>
      <c r="AL165" cm="1">
        <f t="array" ref="AL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79085</v>
      </c>
      <c r="AM165" cm="1">
        <f t="array" ref="AM165">_xlfn.IFS(
$C165=2010,
VLOOKUP($B165,[27]分省年度数据!$A$1:$T$32,15,FALSE),
$C165=2011,
VLOOKUP($B165,[27]分省年度数据!$A$1:$T$32,14,FALSE),
$C165=2012,
VLOOKUP($B165,[27]分省年度数据!$A$1:$T$32,13,FALSE),
$C165=2013,
VLOOKUP($B165,[27]分省年度数据!$A$1:$T$32,12,FALSE),
$C165=2014,
VLOOKUP($B165,[27]分省年度数据!$A$1:$T$32,11,FALSE),
$C165=2015,
VLOOKUP($B165,[27]分省年度数据!$A$1:$T$32,10,FALSE),
$C165=2016,
VLOOKUP($B165,[27]分省年度数据!$A$1:$T$32,9,FALSE),
$C165=2017,
VLOOKUP($B165,[27]分省年度数据!$A$1:$T$32,8,FALSE),
$C165=2018,
VLOOKUP($B165,[27]分省年度数据!$A$1:$T$32,7,FALSE)
)</f>
        <v>98.39</v>
      </c>
      <c r="AN165" cm="1">
        <f t="array" ref="AN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91.3</v>
      </c>
      <c r="AO165" cm="1">
        <f t="array" ref="AO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12.9</v>
      </c>
      <c r="AP165" cm="1">
        <f t="array" ref="AP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2.02</v>
      </c>
      <c r="AQ165" cm="1">
        <f t="array" ref="AQ165">_xlfn.IFS(
$C165=2010,
VLOOKUP($B165,[26]分省年度数据!$A$1:$T$32,15,FALSE),
$C165=2011,
VLOOKUP($B165,[26]分省年度数据!$A$1:$T$32,14,FALSE),
$C165=2012,
VLOOKUP($B165,[26]分省年度数据!$A$1:$T$32,13,FALSE),
$C165=2013,
VLOOKUP($B165,[26]分省年度数据!$A$1:$T$32,12,FALSE),
$C165=2014,
VLOOKUP($B165,[26]分省年度数据!$A$1:$T$32,11,FALSE),
$C165=2015,
VLOOKUP($B165,[26]分省年度数据!$A$1:$T$32,10,FALSE),
$C165=2016,
VLOOKUP($B165,[26]分省年度数据!$A$1:$T$32,9,FALSE),
$C165=2017,
VLOOKUP($B165,[26]分省年度数据!$A$1:$T$32,8,FALSE),
$C165=2018,
VLOOKUP($B165,[26]分省年度数据!$A$1:$T$32,7,FALSE)
)</f>
        <v>14.35</v>
      </c>
    </row>
    <row r="166" spans="1:43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s="11">
        <f>IFERROR(VLOOKUP(B166,户籍难度!A:B,2,FALSE),1)</f>
        <v>2</v>
      </c>
      <c r="G166" cm="1">
        <f t="array" ref="G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H166" cm="1">
        <f t="array" ref="H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I166" cm="1">
        <f t="array" ref="I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J166">
        <f>VLOOKUP($D166,[4]Sheet1!$C$1:$J$65536,2,FALSE)</f>
        <v>219.53697204589844</v>
      </c>
      <c r="K166">
        <f>VLOOKUP($D166,[4]Sheet1!$C$1:$J$65536,3,FALSE)</f>
        <v>174.40570068359375</v>
      </c>
      <c r="L166">
        <f>VLOOKUP($D166,[4]Sheet1!$C$1:$J$65536,4,FALSE)</f>
        <v>10120.7001953125</v>
      </c>
      <c r="M166">
        <f>VLOOKUP($D166,[4]Sheet1!$C$1:$J$65536,5,FALSE)</f>
        <v>153.11758422851562</v>
      </c>
      <c r="N166">
        <f>VLOOKUP($D166,[4]Sheet1!$C$1:$J$65536,6,FALSE)</f>
        <v>24.735374450683594</v>
      </c>
      <c r="O166">
        <f>VLOOKUP($D166,[4]Sheet1!$C$1:$J$65536,7,FALSE)</f>
        <v>5.7455968856811523</v>
      </c>
      <c r="P166">
        <f>VLOOKUP($D166,[4]Sheet1!$C$1:$J$65536,8,FALSE)</f>
        <v>33.991439819335938</v>
      </c>
      <c r="Q166" cm="1">
        <f t="array" ref="Q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R166">
        <f t="shared" si="5"/>
        <v>0.33790868463240104</v>
      </c>
      <c r="S166" cm="1">
        <f t="array" ref="S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118.7</v>
      </c>
      <c r="T166">
        <f>IFERROR(VLOOKUP(D166,[7]mu_jt_estimates_final!$C:$D,2,FALSE),"")</f>
        <v>5.1466553999999998E-2</v>
      </c>
      <c r="U166" t="str">
        <f>VLOOKUP(B166,方言分布!A:B,2,FALSE)</f>
        <v>粤语</v>
      </c>
      <c r="V166" cm="1">
        <f t="array" ref="V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46534</v>
      </c>
      <c r="W166" cm="1">
        <f t="array" ref="W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35.53</v>
      </c>
      <c r="X166" cm="1">
        <f t="array" ref="X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49</v>
      </c>
      <c r="Y166" cm="1">
        <f t="array" ref="Y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8.6999999999999993</v>
      </c>
      <c r="Z166" cm="1">
        <f t="array" ref="Z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505.14</v>
      </c>
      <c r="AA166" cm="1">
        <f t="array" ref="AA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15.93</v>
      </c>
      <c r="AB166" cm="1">
        <f t="array" ref="AB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>16.18</v>
      </c>
      <c r="AC166" cm="1">
        <f t="array" ref="AC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18.690000000000001</v>
      </c>
      <c r="AE166" t="str" cm="1">
        <f t="array" ref="AE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/>
      </c>
      <c r="AF166" cm="1">
        <f t="array" ref="AF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1501.22</v>
      </c>
      <c r="AG166" cm="1">
        <f t="array" ref="AG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2792</v>
      </c>
      <c r="AH166" cm="1">
        <f t="array" ref="AH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22677.1</v>
      </c>
      <c r="AK166" cm="1">
        <f t="array" ref="AK166">_xlfn.IFS(
$C166=2010,
VLOOKUP($B166,[20]分省年度数据!$A$1:$T$32,15,FALSE),
$C166=2011,
VLOOKUP($B166,[20]分省年度数据!$A$1:$T$32,14,FALSE),
$C166=2012,
VLOOKUP($B166,[20]分省年度数据!$A$1:$T$32,13,FALSE),
$C166=2013,
VLOOKUP($B166,[20]分省年度数据!$A$1:$T$32,12,FALSE),
$C166=2014,
VLOOKUP($B166,[20]分省年度数据!$A$1:$T$32,11,FALSE),
$C166=2015,
VLOOKUP($B166,[20]分省年度数据!$A$1:$T$32,10,FALSE),
$C166=2016,
VLOOKUP($B166,[20]分省年度数据!$A$1:$T$32,9,FALSE),
$C166=2017,
VLOOKUP($B166,[20]分省年度数据!$A$1:$T$32,8,FALSE),
$C166=2018,
VLOOKUP($B166,[20]分省年度数据!$A$1:$T$32,7,FALSE)
)</f>
        <v>25720</v>
      </c>
      <c r="AL166" cm="1">
        <f t="array" ref="AL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87384</v>
      </c>
      <c r="AM166" cm="1">
        <f t="array" ref="AM166">_xlfn.IFS(
$C166=2010,
VLOOKUP($B166,[27]分省年度数据!$A$1:$T$32,15,FALSE),
$C166=2011,
VLOOKUP($B166,[27]分省年度数据!$A$1:$T$32,14,FALSE),
$C166=2012,
VLOOKUP($B166,[27]分省年度数据!$A$1:$T$32,13,FALSE),
$C166=2013,
VLOOKUP($B166,[27]分省年度数据!$A$1:$T$32,12,FALSE),
$C166=2014,
VLOOKUP($B166,[27]分省年度数据!$A$1:$T$32,11,FALSE),
$C166=2015,
VLOOKUP($B166,[27]分省年度数据!$A$1:$T$32,10,FALSE),
$C166=2016,
VLOOKUP($B166,[27]分省年度数据!$A$1:$T$32,9,FALSE),
$C166=2017,
VLOOKUP($B166,[27]分省年度数据!$A$1:$T$32,8,FALSE),
$C166=2018,
VLOOKUP($B166,[27]分省年度数据!$A$1:$T$32,7,FALSE)
)</f>
        <v>97.62</v>
      </c>
      <c r="AN166" cm="1">
        <f t="array" ref="AN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94.93</v>
      </c>
      <c r="AO166" cm="1">
        <f t="array" ref="AO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13.42</v>
      </c>
      <c r="AP166" cm="1">
        <f t="array" ref="AP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2.06</v>
      </c>
      <c r="AQ166" cm="1">
        <f t="array" ref="AQ166">_xlfn.IFS(
$C166=2010,
VLOOKUP($B166,[26]分省年度数据!$A$1:$T$32,15,FALSE),
$C166=2011,
VLOOKUP($B166,[26]分省年度数据!$A$1:$T$32,14,FALSE),
$C166=2012,
VLOOKUP($B166,[26]分省年度数据!$A$1:$T$32,13,FALSE),
$C166=2013,
VLOOKUP($B166,[26]分省年度数据!$A$1:$T$32,12,FALSE),
$C166=2014,
VLOOKUP($B166,[26]分省年度数据!$A$1:$T$32,11,FALSE),
$C166=2015,
VLOOKUP($B166,[26]分省年度数据!$A$1:$T$32,10,FALSE),
$C166=2016,
VLOOKUP($B166,[26]分省年度数据!$A$1:$T$32,9,FALSE),
$C166=2017,
VLOOKUP($B166,[26]分省年度数据!$A$1:$T$32,8,FALSE),
$C166=2018,
VLOOKUP($B166,[26]分省年度数据!$A$1:$T$32,7,FALSE)
)</f>
        <v>15.82</v>
      </c>
    </row>
    <row r="167" spans="1:43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s="11">
        <f>IFERROR(VLOOKUP(B167,户籍难度!A:B,2,FALSE),1)</f>
        <v>2</v>
      </c>
      <c r="G167" cm="1">
        <f t="array" ref="G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H167" cm="1">
        <f t="array" ref="H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I167" cm="1">
        <f t="array" ref="I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J167">
        <f>VLOOKUP($D167,[4]Sheet1!$C$1:$J$65536,2,FALSE)</f>
        <v>220.48493957519531</v>
      </c>
      <c r="K167">
        <f>VLOOKUP($D167,[4]Sheet1!$C$1:$J$65536,3,FALSE)</f>
        <v>169.306640625</v>
      </c>
      <c r="L167">
        <f>VLOOKUP($D167,[4]Sheet1!$C$1:$J$65536,4,FALSE)</f>
        <v>10129.849609375</v>
      </c>
      <c r="M167">
        <f>VLOOKUP($D167,[4]Sheet1!$C$1:$J$65536,5,FALSE)</f>
        <v>159.63282775878906</v>
      </c>
      <c r="N167">
        <f>VLOOKUP($D167,[4]Sheet1!$C$1:$J$65536,6,FALSE)</f>
        <v>25.654340744018555</v>
      </c>
      <c r="O167">
        <f>VLOOKUP($D167,[4]Sheet1!$C$1:$J$65536,7,FALSE)</f>
        <v>5.8708176612854004</v>
      </c>
      <c r="P167">
        <f>VLOOKUP($D167,[4]Sheet1!$C$1:$J$65536,8,FALSE)</f>
        <v>43.491584777832031</v>
      </c>
      <c r="Q167" cm="1">
        <f t="array" ref="Q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R167">
        <f t="shared" si="5"/>
        <v>0.30677975199302215</v>
      </c>
      <c r="S167" cm="1">
        <f t="array" ref="S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138.16</v>
      </c>
      <c r="T167">
        <f>IFERROR(VLOOKUP(D167,[7]mu_jt_estimates_final!$C:$D,2,FALSE),"")</f>
        <v>0.23536678</v>
      </c>
      <c r="U167" t="str">
        <f>VLOOKUP(B167,方言分布!A:B,2,FALSE)</f>
        <v>粤语</v>
      </c>
      <c r="V167" cm="1">
        <f t="array" ref="V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47835</v>
      </c>
      <c r="W167" cm="1">
        <f t="array" ref="W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37.840000000000003</v>
      </c>
      <c r="X167" cm="1">
        <f t="array" ref="X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63</v>
      </c>
      <c r="Y167" cm="1">
        <f t="array" ref="Y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8.8800000000000008</v>
      </c>
      <c r="Z167" cm="1">
        <f t="array" ref="Z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569.32000000000005</v>
      </c>
      <c r="AA167" cm="1">
        <f t="array" ref="AA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15.23</v>
      </c>
      <c r="AB167" cm="1">
        <f t="array" ref="AB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14.63</v>
      </c>
      <c r="AC167" cm="1">
        <f t="array" ref="AC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18.47</v>
      </c>
      <c r="AE167" cm="1">
        <f t="array" ref="AE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24775503</v>
      </c>
      <c r="AF167" cm="1">
        <f t="array" ref="AF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1744.59</v>
      </c>
      <c r="AG167" cm="1">
        <f t="array" ref="AG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3216</v>
      </c>
      <c r="AH167" cm="1">
        <f t="array" ref="AH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25453.9</v>
      </c>
      <c r="AK167" cm="1">
        <f t="array" ref="AK167">_xlfn.IFS(
$C167=2010,
VLOOKUP($B167,[20]分省年度数据!$A$1:$T$32,15,FALSE),
$C167=2011,
VLOOKUP($B167,[20]分省年度数据!$A$1:$T$32,14,FALSE),
$C167=2012,
VLOOKUP($B167,[20]分省年度数据!$A$1:$T$32,13,FALSE),
$C167=2013,
VLOOKUP($B167,[20]分省年度数据!$A$1:$T$32,12,FALSE),
$C167=2014,
VLOOKUP($B167,[20]分省年度数据!$A$1:$T$32,11,FALSE),
$C167=2015,
VLOOKUP($B167,[20]分省年度数据!$A$1:$T$32,10,FALSE),
$C167=2016,
VLOOKUP($B167,[20]分省年度数据!$A$1:$T$32,9,FALSE),
$C167=2017,
VLOOKUP($B167,[20]分省年度数据!$A$1:$T$32,8,FALSE),
$C167=2018,
VLOOKUP($B167,[20]分省年度数据!$A$1:$T$32,7,FALSE)
)</f>
        <v>25424</v>
      </c>
      <c r="AL167" cm="1">
        <f t="array" ref="AL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88696</v>
      </c>
      <c r="AM167" cm="1">
        <f t="array" ref="AM167">_xlfn.IFS(
$C167=2010,
VLOOKUP($B167,[27]分省年度数据!$A$1:$T$32,15,FALSE),
$C167=2011,
VLOOKUP($B167,[27]分省年度数据!$A$1:$T$32,14,FALSE),
$C167=2012,
VLOOKUP($B167,[27]分省年度数据!$A$1:$T$32,13,FALSE),
$C167=2013,
VLOOKUP($B167,[27]分省年度数据!$A$1:$T$32,12,FALSE),
$C167=2014,
VLOOKUP($B167,[27]分省年度数据!$A$1:$T$32,11,FALSE),
$C167=2015,
VLOOKUP($B167,[27]分省年度数据!$A$1:$T$32,10,FALSE),
$C167=2016,
VLOOKUP($B167,[27]分省年度数据!$A$1:$T$32,9,FALSE),
$C167=2017,
VLOOKUP($B167,[27]分省年度数据!$A$1:$T$32,8,FALSE),
$C167=2018,
VLOOKUP($B167,[27]分省年度数据!$A$1:$T$32,7,FALSE)
)</f>
        <v>97.47</v>
      </c>
      <c r="AN167" cm="1">
        <f t="array" ref="AN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96.89</v>
      </c>
      <c r="AO167" cm="1">
        <f t="array" ref="AO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13.08</v>
      </c>
      <c r="AP167" cm="1">
        <f t="array" ref="AP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1.95</v>
      </c>
      <c r="AQ167" cm="1">
        <f t="array" ref="AQ167">_xlfn.IFS(
$C167=2010,
VLOOKUP($B167,[26]分省年度数据!$A$1:$T$32,15,FALSE),
$C167=2011,
VLOOKUP($B167,[26]分省年度数据!$A$1:$T$32,14,FALSE),
$C167=2012,
VLOOKUP($B167,[26]分省年度数据!$A$1:$T$32,13,FALSE),
$C167=2013,
VLOOKUP($B167,[26]分省年度数据!$A$1:$T$32,12,FALSE),
$C167=2014,
VLOOKUP($B167,[26]分省年度数据!$A$1:$T$32,11,FALSE),
$C167=2015,
VLOOKUP($B167,[26]分省年度数据!$A$1:$T$32,10,FALSE),
$C167=2016,
VLOOKUP($B167,[26]分省年度数据!$A$1:$T$32,9,FALSE),
$C167=2017,
VLOOKUP($B167,[26]分省年度数据!$A$1:$T$32,8,FALSE),
$C167=2018,
VLOOKUP($B167,[26]分省年度数据!$A$1:$T$32,7,FALSE)
)</f>
        <v>15.94</v>
      </c>
    </row>
    <row r="168" spans="1:43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s="11">
        <f>IFERROR(VLOOKUP(B168,户籍难度!A:B,2,FALSE),1)</f>
        <v>2</v>
      </c>
      <c r="G168" cm="1">
        <f t="array" ref="G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H168" cm="1">
        <f t="array" ref="H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I168" cm="1">
        <f t="array" ref="I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J168">
        <f>VLOOKUP($D168,[4]Sheet1!$C$1:$J$65536,2,FALSE)</f>
        <v>222.96492004394531</v>
      </c>
      <c r="K168">
        <f>VLOOKUP($D168,[4]Sheet1!$C$1:$J$65536,3,FALSE)</f>
        <v>172.44378662109375</v>
      </c>
      <c r="L168">
        <f>VLOOKUP($D168,[4]Sheet1!$C$1:$J$65536,4,FALSE)</f>
        <v>10132.890625</v>
      </c>
      <c r="M168">
        <f>VLOOKUP($D168,[4]Sheet1!$C$1:$J$65536,5,FALSE)</f>
        <v>160.00721740722656</v>
      </c>
      <c r="N168">
        <f>VLOOKUP($D168,[4]Sheet1!$C$1:$J$65536,6,FALSE)</f>
        <v>24.722047805786133</v>
      </c>
      <c r="O168">
        <f>VLOOKUP($D168,[4]Sheet1!$C$1:$J$65536,7,FALSE)</f>
        <v>6.4106292724609375</v>
      </c>
      <c r="P168">
        <f>VLOOKUP($D168,[4]Sheet1!$C$1:$J$65536,8,FALSE)</f>
        <v>43.939529418945312</v>
      </c>
      <c r="Q168" cm="1">
        <f t="array" ref="Q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R168">
        <f t="shared" si="5"/>
        <v>0.30045525923041982</v>
      </c>
      <c r="S168" cm="1">
        <f t="array" ref="S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139.35</v>
      </c>
      <c r="T168">
        <f>IFERROR(VLOOKUP(D168,[7]mu_jt_estimates_final!$C:$D,2,FALSE),"")</f>
        <v>0.43719119000000001</v>
      </c>
      <c r="U168" t="str">
        <f>VLOOKUP(B168,方言分布!A:B,2,FALSE)</f>
        <v>粤语</v>
      </c>
      <c r="V168" cm="1">
        <f t="array" ref="V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48085</v>
      </c>
      <c r="W168" cm="1">
        <f t="array" ref="W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40.58</v>
      </c>
      <c r="X168" cm="1">
        <f t="array" ref="X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54</v>
      </c>
      <c r="Y168" cm="1">
        <f t="array" ref="Y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8.7899999999999991</v>
      </c>
      <c r="Z168" cm="1">
        <f t="array" ref="Z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777.55</v>
      </c>
      <c r="AA168" cm="1">
        <f t="array" ref="AA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14.43</v>
      </c>
      <c r="AB168" cm="1">
        <f t="array" ref="AB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13.53</v>
      </c>
      <c r="AC168" cm="1">
        <f t="array" ref="AC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18.309999999999999</v>
      </c>
      <c r="AE168" cm="1">
        <f t="array" ref="AE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27356552</v>
      </c>
      <c r="AF168" cm="1">
        <f t="array" ref="AF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1808.97</v>
      </c>
      <c r="AG168" cm="1">
        <f t="array" ref="AG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3403</v>
      </c>
      <c r="AH168" cm="1">
        <f t="array" ref="AH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28471.1</v>
      </c>
      <c r="AK168" cm="1">
        <f t="array" ref="AK168">_xlfn.IFS(
$C168=2010,
VLOOKUP($B168,[20]分省年度数据!$A$1:$T$32,15,FALSE),
$C168=2011,
VLOOKUP($B168,[20]分省年度数据!$A$1:$T$32,14,FALSE),
$C168=2012,
VLOOKUP($B168,[20]分省年度数据!$A$1:$T$32,13,FALSE),
$C168=2013,
VLOOKUP($B168,[20]分省年度数据!$A$1:$T$32,12,FALSE),
$C168=2014,
VLOOKUP($B168,[20]分省年度数据!$A$1:$T$32,11,FALSE),
$C168=2015,
VLOOKUP($B168,[20]分省年度数据!$A$1:$T$32,10,FALSE),
$C168=2016,
VLOOKUP($B168,[20]分省年度数据!$A$1:$T$32,9,FALSE),
$C168=2017,
VLOOKUP($B168,[20]分省年度数据!$A$1:$T$32,8,FALSE),
$C168=2018,
VLOOKUP($B168,[20]分省年度数据!$A$1:$T$32,7,FALSE)
)</f>
        <v>26445</v>
      </c>
      <c r="AL168" cm="1">
        <f t="array" ref="AL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94131</v>
      </c>
      <c r="AM168" cm="1">
        <f t="array" ref="AM168">_xlfn.IFS(
$C168=2010,
VLOOKUP($B168,[27]分省年度数据!$A$1:$T$32,15,FALSE),
$C168=2011,
VLOOKUP($B168,[27]分省年度数据!$A$1:$T$32,14,FALSE),
$C168=2012,
VLOOKUP($B168,[27]分省年度数据!$A$1:$T$32,13,FALSE),
$C168=2013,
VLOOKUP($B168,[27]分省年度数据!$A$1:$T$32,12,FALSE),
$C168=2014,
VLOOKUP($B168,[27]分省年度数据!$A$1:$T$32,11,FALSE),
$C168=2015,
VLOOKUP($B168,[27]分省年度数据!$A$1:$T$32,10,FALSE),
$C168=2016,
VLOOKUP($B168,[27]分省年度数据!$A$1:$T$32,9,FALSE),
$C168=2017,
VLOOKUP($B168,[27]分省年度数据!$A$1:$T$32,8,FALSE),
$C168=2018,
VLOOKUP($B168,[27]分省年度数据!$A$1:$T$32,7,FALSE)
)</f>
        <v>97.26</v>
      </c>
      <c r="AN168" cm="1">
        <f t="array" ref="AN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96.64</v>
      </c>
      <c r="AO168" cm="1">
        <f t="array" ref="AO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13.28</v>
      </c>
      <c r="AP168" cm="1">
        <f t="array" ref="AP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1.89</v>
      </c>
      <c r="AQ168" cm="1">
        <f t="array" ref="AQ168">_xlfn.IFS(
$C168=2010,
VLOOKUP($B168,[26]分省年度数据!$A$1:$T$32,15,FALSE),
$C168=2011,
VLOOKUP($B168,[26]分省年度数据!$A$1:$T$32,14,FALSE),
$C168=2012,
VLOOKUP($B168,[26]分省年度数据!$A$1:$T$32,13,FALSE),
$C168=2013,
VLOOKUP($B168,[26]分省年度数据!$A$1:$T$32,12,FALSE),
$C168=2014,
VLOOKUP($B168,[26]分省年度数据!$A$1:$T$32,11,FALSE),
$C168=2015,
VLOOKUP($B168,[26]分省年度数据!$A$1:$T$32,10,FALSE),
$C168=2016,
VLOOKUP($B168,[26]分省年度数据!$A$1:$T$32,9,FALSE),
$C168=2017,
VLOOKUP($B168,[26]分省年度数据!$A$1:$T$32,8,FALSE),
$C168=2018,
VLOOKUP($B168,[26]分省年度数据!$A$1:$T$32,7,FALSE)
)</f>
        <v>16.28</v>
      </c>
    </row>
    <row r="169" spans="1:43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s="11">
        <f>IFERROR(VLOOKUP(B169,户籍难度!A:B,2,FALSE),1)</f>
        <v>2</v>
      </c>
      <c r="G169" cm="1">
        <f t="array" ref="G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H169" cm="1">
        <f t="array" ref="H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I169" cm="1">
        <f t="array" ref="I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J169">
        <f>VLOOKUP($D169,[4]Sheet1!$C$1:$J$65536,2,FALSE)</f>
        <v>229.09754943847656</v>
      </c>
      <c r="K169">
        <f>VLOOKUP($D169,[4]Sheet1!$C$1:$J$65536,3,FALSE)</f>
        <v>187.37359619140625</v>
      </c>
      <c r="L169">
        <f>VLOOKUP($D169,[4]Sheet1!$C$1:$J$65536,4,FALSE)</f>
        <v>10134.61328125</v>
      </c>
      <c r="M169">
        <f>VLOOKUP($D169,[4]Sheet1!$C$1:$J$65536,5,FALSE)</f>
        <v>163.0201416015625</v>
      </c>
      <c r="N169">
        <f>VLOOKUP($D169,[4]Sheet1!$C$1:$J$65536,6,FALSE)</f>
        <v>24.887018203735352</v>
      </c>
      <c r="O169">
        <f>VLOOKUP($D169,[4]Sheet1!$C$1:$J$65536,7,FALSE)</f>
        <v>6.6896767616271973</v>
      </c>
      <c r="P169">
        <f>VLOOKUP($D169,[4]Sheet1!$C$1:$J$65536,8,FALSE)</f>
        <v>51.166702270507812</v>
      </c>
      <c r="Q169" cm="1">
        <f t="array" ref="Q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R169">
        <f t="shared" si="5"/>
        <v>0.32791706193946052</v>
      </c>
      <c r="S169" cm="1">
        <f t="array" ref="S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133.47</v>
      </c>
      <c r="T169">
        <f>IFERROR(VLOOKUP(D169,[7]mu_jt_estimates_final!$C:$D,2,FALSE),"")</f>
        <v>0.56295698999999999</v>
      </c>
      <c r="U169" t="str">
        <f>VLOOKUP(B169,方言分布!A:B,2,FALSE)</f>
        <v>粤语</v>
      </c>
      <c r="V169" cm="1">
        <f t="array" ref="V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48320</v>
      </c>
      <c r="W169" cm="1">
        <f t="array" ref="W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43.57</v>
      </c>
      <c r="X169" cm="1">
        <f t="array" ref="X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57</v>
      </c>
      <c r="Y169" cm="1">
        <f t="array" ref="Y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8.8000000000000007</v>
      </c>
      <c r="Z169" cm="1">
        <f t="array" ref="Z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918.36</v>
      </c>
      <c r="AA169" cm="1">
        <f t="array" ref="AA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13.62</v>
      </c>
      <c r="AB169" cm="1">
        <f t="array" ref="AB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12.88</v>
      </c>
      <c r="AC169" cm="1">
        <f t="array" ref="AC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18.54</v>
      </c>
      <c r="AE169" cm="1">
        <f t="array" ref="AE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30474906</v>
      </c>
      <c r="AF169" cm="1">
        <f t="array" ref="AF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2040.65</v>
      </c>
      <c r="AG169" cm="1">
        <f t="array" ref="AG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3706</v>
      </c>
      <c r="AH169" cm="1">
        <f t="array" ref="AH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30326.799999999999</v>
      </c>
      <c r="AK169" cm="1">
        <f t="array" ref="AK169">_xlfn.IFS(
$C169=2010,
VLOOKUP($B169,[20]分省年度数据!$A$1:$T$32,15,FALSE),
$C169=2011,
VLOOKUP($B169,[20]分省年度数据!$A$1:$T$32,14,FALSE),
$C169=2012,
VLOOKUP($B169,[20]分省年度数据!$A$1:$T$32,13,FALSE),
$C169=2013,
VLOOKUP($B169,[20]分省年度数据!$A$1:$T$32,12,FALSE),
$C169=2014,
VLOOKUP($B169,[20]分省年度数据!$A$1:$T$32,11,FALSE),
$C169=2015,
VLOOKUP($B169,[20]分省年度数据!$A$1:$T$32,10,FALSE),
$C169=2016,
VLOOKUP($B169,[20]分省年度数据!$A$1:$T$32,9,FALSE),
$C169=2017,
VLOOKUP($B169,[20]分省年度数据!$A$1:$T$32,8,FALSE),
$C169=2018,
VLOOKUP($B169,[20]分省年度数据!$A$1:$T$32,7,FALSE)
)</f>
        <v>24676</v>
      </c>
      <c r="AL169" cm="1">
        <f t="array" ref="AL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95773</v>
      </c>
      <c r="AM169" cm="1">
        <f t="array" ref="AM169">_xlfn.IFS(
$C169=2010,
VLOOKUP($B169,[27]分省年度数据!$A$1:$T$32,15,FALSE),
$C169=2011,
VLOOKUP($B169,[27]分省年度数据!$A$1:$T$32,14,FALSE),
$C169=2012,
VLOOKUP($B169,[27]分省年度数据!$A$1:$T$32,13,FALSE),
$C169=2013,
VLOOKUP($B169,[27]分省年度数据!$A$1:$T$32,12,FALSE),
$C169=2014,
VLOOKUP($B169,[27]分省年度数据!$A$1:$T$32,11,FALSE),
$C169=2015,
VLOOKUP($B169,[27]分省年度数据!$A$1:$T$32,10,FALSE),
$C169=2016,
VLOOKUP($B169,[27]分省年度数据!$A$1:$T$32,9,FALSE),
$C169=2017,
VLOOKUP($B169,[27]分省年度数据!$A$1:$T$32,8,FALSE),
$C169=2018,
VLOOKUP($B169,[27]分省年度数据!$A$1:$T$32,7,FALSE)
)</f>
        <v>98.46</v>
      </c>
      <c r="AN169" cm="1">
        <f t="array" ref="AN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97.6</v>
      </c>
      <c r="AO169" cm="1">
        <f t="array" ref="AO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13.52</v>
      </c>
      <c r="AP169" cm="1">
        <f t="array" ref="AP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1.9</v>
      </c>
      <c r="AQ169" cm="1">
        <f t="array" ref="AQ169">_xlfn.IFS(
$C169=2010,
VLOOKUP($B169,[26]分省年度数据!$A$1:$T$32,15,FALSE),
$C169=2011,
VLOOKUP($B169,[26]分省年度数据!$A$1:$T$32,14,FALSE),
$C169=2012,
VLOOKUP($B169,[26]分省年度数据!$A$1:$T$32,13,FALSE),
$C169=2013,
VLOOKUP($B169,[26]分省年度数据!$A$1:$T$32,12,FALSE),
$C169=2014,
VLOOKUP($B169,[26]分省年度数据!$A$1:$T$32,11,FALSE),
$C169=2015,
VLOOKUP($B169,[26]分省年度数据!$A$1:$T$32,10,FALSE),
$C169=2016,
VLOOKUP($B169,[26]分省年度数据!$A$1:$T$32,9,FALSE),
$C169=2017,
VLOOKUP($B169,[26]分省年度数据!$A$1:$T$32,8,FALSE),
$C169=2018,
VLOOKUP($B169,[26]分省年度数据!$A$1:$T$32,7,FALSE)
)</f>
        <v>17.399999999999999</v>
      </c>
    </row>
    <row r="170" spans="1:43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s="11">
        <f>IFERROR(VLOOKUP(B170,户籍难度!A:B,2,FALSE),1)</f>
        <v>2</v>
      </c>
      <c r="G170" cm="1">
        <f t="array" ref="G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H170" cm="1">
        <f t="array" ref="H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I170" cm="1">
        <f t="array" ref="I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J170">
        <f>VLOOKUP($D170,[4]Sheet1!$C$1:$J$65536,2,FALSE)</f>
        <v>224.48654174804688</v>
      </c>
      <c r="K170">
        <f>VLOOKUP($D170,[4]Sheet1!$C$1:$J$65536,3,FALSE)</f>
        <v>184.96347045898438</v>
      </c>
      <c r="L170">
        <f>VLOOKUP($D170,[4]Sheet1!$C$1:$J$65536,4,FALSE)</f>
        <v>10131.4228515625</v>
      </c>
      <c r="M170">
        <f>VLOOKUP($D170,[4]Sheet1!$C$1:$J$65536,5,FALSE)</f>
        <v>161.37727355957031</v>
      </c>
      <c r="N170">
        <f>VLOOKUP($D170,[4]Sheet1!$C$1:$J$65536,6,FALSE)</f>
        <v>25.191581726074219</v>
      </c>
      <c r="O170">
        <f>VLOOKUP($D170,[4]Sheet1!$C$1:$J$65536,7,FALSE)</f>
        <v>6.7735843658447266</v>
      </c>
      <c r="P170">
        <f>VLOOKUP($D170,[4]Sheet1!$C$1:$J$65536,8,FALSE)</f>
        <v>54.988185882568359</v>
      </c>
      <c r="Q170" cm="1">
        <f t="array" ref="Q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R170">
        <f t="shared" si="5"/>
        <v>0.34873552378437517</v>
      </c>
      <c r="S170" cm="1">
        <f t="array" ref="S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130.46</v>
      </c>
      <c r="T170">
        <f>IFERROR(VLOOKUP(D170,[7]mu_jt_estimates_final!$C:$D,2,FALSE),"")</f>
        <v>0.69201093999999996</v>
      </c>
      <c r="U170" t="str">
        <f>VLOOKUP(B170,方言分布!A:B,2,FALSE)</f>
        <v>粤语</v>
      </c>
      <c r="V170" cm="1">
        <f t="array" ref="V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49079</v>
      </c>
      <c r="W170" cm="1">
        <f t="array" ref="W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46.51</v>
      </c>
      <c r="X170" cm="1">
        <f t="array" ref="X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60</v>
      </c>
      <c r="Y170" cm="1">
        <f t="array" ref="Y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8.7899999999999991</v>
      </c>
      <c r="Z170" cm="1">
        <f t="array" ref="Z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1121.83</v>
      </c>
      <c r="AA170" cm="1">
        <f t="array" ref="AA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13.02</v>
      </c>
      <c r="AB170" cm="1">
        <f t="array" ref="AB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12.61</v>
      </c>
      <c r="AC170" cm="1">
        <f t="array" ref="AC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18.600000000000001</v>
      </c>
      <c r="AE170" cm="1">
        <f t="array" ref="AE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33675376</v>
      </c>
      <c r="AF170" cm="1">
        <f t="array" ref="AF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2318.4699999999998</v>
      </c>
      <c r="AG170" cm="1">
        <f t="array" ref="AG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3984</v>
      </c>
      <c r="AH170" cm="1">
        <f t="array" ref="AH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33303.199999999997</v>
      </c>
      <c r="AK170" cm="1">
        <f t="array" ref="AK170">_xlfn.IFS(
$C170=2010,
VLOOKUP($B170,[20]分省年度数据!$A$1:$T$32,15,FALSE),
$C170=2011,
VLOOKUP($B170,[20]分省年度数据!$A$1:$T$32,14,FALSE),
$C170=2012,
VLOOKUP($B170,[20]分省年度数据!$A$1:$T$32,13,FALSE),
$C170=2013,
VLOOKUP($B170,[20]分省年度数据!$A$1:$T$32,12,FALSE),
$C170=2014,
VLOOKUP($B170,[20]分省年度数据!$A$1:$T$32,11,FALSE),
$C170=2015,
VLOOKUP($B170,[20]分省年度数据!$A$1:$T$32,10,FALSE),
$C170=2016,
VLOOKUP($B170,[20]分省年度数据!$A$1:$T$32,9,FALSE),
$C170=2017,
VLOOKUP($B170,[20]分省年度数据!$A$1:$T$32,8,FALSE),
$C170=2018,
VLOOKUP($B170,[20]分省年度数据!$A$1:$T$32,7,FALSE)
)</f>
        <v>24773</v>
      </c>
      <c r="AL170" cm="1">
        <f t="array" ref="AL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102075</v>
      </c>
      <c r="AM170" cm="1">
        <f t="array" ref="AM170">_xlfn.IFS(
$C170=2010,
VLOOKUP($B170,[27]分省年度数据!$A$1:$T$32,15,FALSE),
$C170=2011,
VLOOKUP($B170,[27]分省年度数据!$A$1:$T$32,14,FALSE),
$C170=2012,
VLOOKUP($B170,[27]分省年度数据!$A$1:$T$32,13,FALSE),
$C170=2013,
VLOOKUP($B170,[27]分省年度数据!$A$1:$T$32,12,FALSE),
$C170=2014,
VLOOKUP($B170,[27]分省年度数据!$A$1:$T$32,11,FALSE),
$C170=2015,
VLOOKUP($B170,[27]分省年度数据!$A$1:$T$32,10,FALSE),
$C170=2016,
VLOOKUP($B170,[27]分省年度数据!$A$1:$T$32,9,FALSE),
$C170=2017,
VLOOKUP($B170,[27]分省年度数据!$A$1:$T$32,8,FALSE),
$C170=2018,
VLOOKUP($B170,[27]分省年度数据!$A$1:$T$32,7,FALSE)
)</f>
        <v>98.06</v>
      </c>
      <c r="AN170" cm="1">
        <f t="array" ref="AN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97.43</v>
      </c>
      <c r="AO170" cm="1">
        <f t="array" ref="AO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14.2</v>
      </c>
      <c r="AP170" cm="1">
        <f t="array" ref="AP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1.95</v>
      </c>
      <c r="AQ170" cm="1">
        <f t="array" ref="AQ170">_xlfn.IFS(
$C170=2010,
VLOOKUP($B170,[26]分省年度数据!$A$1:$T$32,15,FALSE),
$C170=2011,
VLOOKUP($B170,[26]分省年度数据!$A$1:$T$32,14,FALSE),
$C170=2012,
VLOOKUP($B170,[26]分省年度数据!$A$1:$T$32,13,FALSE),
$C170=2013,
VLOOKUP($B170,[26]分省年度数据!$A$1:$T$32,12,FALSE),
$C170=2014,
VLOOKUP($B170,[26]分省年度数据!$A$1:$T$32,11,FALSE),
$C170=2015,
VLOOKUP($B170,[26]分省年度数据!$A$1:$T$32,10,FALSE),
$C170=2016,
VLOOKUP($B170,[26]分省年度数据!$A$1:$T$32,9,FALSE),
$C170=2017,
VLOOKUP($B170,[26]分省年度数据!$A$1:$T$32,8,FALSE),
$C170=2018,
VLOOKUP($B170,[26]分省年度数据!$A$1:$T$32,7,FALSE)
)</f>
        <v>17.87</v>
      </c>
    </row>
    <row r="171" spans="1:43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s="11">
        <f>IFERROR(VLOOKUP(B171,户籍难度!A:B,2,FALSE),1)</f>
        <v>2</v>
      </c>
      <c r="G171" cm="1">
        <f t="array" ref="G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H171" cm="1">
        <f t="array" ref="H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I171" cm="1">
        <f t="array" ref="I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J171">
        <f>VLOOKUP($D171,[4]Sheet1!$C$1:$J$65536,2,FALSE)</f>
        <v>226.41912841796875</v>
      </c>
      <c r="K171">
        <f>VLOOKUP($D171,[4]Sheet1!$C$1:$J$65536,3,FALSE)</f>
        <v>182.03292846679688</v>
      </c>
      <c r="L171">
        <f>VLOOKUP($D171,[4]Sheet1!$C$1:$J$65536,4,FALSE)</f>
        <v>10136.9619140625</v>
      </c>
      <c r="M171">
        <f>VLOOKUP($D171,[4]Sheet1!$C$1:$J$65536,5,FALSE)</f>
        <v>159.01673889160156</v>
      </c>
      <c r="N171">
        <f>VLOOKUP($D171,[4]Sheet1!$C$1:$J$65536,6,FALSE)</f>
        <v>24.697629928588867</v>
      </c>
      <c r="O171">
        <f>VLOOKUP($D171,[4]Sheet1!$C$1:$J$65536,7,FALSE)</f>
        <v>6.4094305038452148</v>
      </c>
      <c r="P171">
        <f>VLOOKUP($D171,[4]Sheet1!$C$1:$J$65536,8,FALSE)</f>
        <v>42.806468963623047</v>
      </c>
      <c r="Q171" cm="1">
        <f t="array" ref="Q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R171">
        <f t="shared" si="5"/>
        <v>0.38770642062842775</v>
      </c>
      <c r="S171" cm="1">
        <f t="array" ref="S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132.47999999999999</v>
      </c>
      <c r="T171">
        <f>IFERROR(VLOOKUP(D171,[7]mu_jt_estimates_final!$C:$D,2,FALSE),"")</f>
        <v>0.92085832000000001</v>
      </c>
      <c r="U171" t="str">
        <f>VLOOKUP(B171,方言分布!A:B,2,FALSE)</f>
        <v>粤语</v>
      </c>
      <c r="V171" cm="1">
        <f t="array" ref="V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49874</v>
      </c>
      <c r="W171" cm="1">
        <f t="array" ref="W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49.21</v>
      </c>
      <c r="X171" cm="1">
        <f t="array" ref="X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63</v>
      </c>
      <c r="Y171" cm="1">
        <f t="array" ref="Y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8.69</v>
      </c>
      <c r="Z171" cm="1">
        <f t="array" ref="Z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1307.56</v>
      </c>
      <c r="AA171" cm="1">
        <f t="array" ref="AA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12.5</v>
      </c>
      <c r="AB171" cm="1">
        <f t="array" ref="AB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12.73</v>
      </c>
      <c r="AC171" cm="1">
        <f t="array" ref="AC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18.55</v>
      </c>
      <c r="AE171" cm="1">
        <f t="array" ref="AE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38610331</v>
      </c>
      <c r="AF171" cm="1">
        <f t="array" ref="AF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2575.52</v>
      </c>
      <c r="AG171" cm="1">
        <f t="array" ref="AG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4158</v>
      </c>
      <c r="AH171" cm="1">
        <f t="array" ref="AH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36598.6</v>
      </c>
      <c r="AK171" cm="1">
        <f t="array" ref="AK171">_xlfn.IFS(
$C171=2010,
VLOOKUP($B171,[20]分省年度数据!$A$1:$T$32,15,FALSE),
$C171=2011,
VLOOKUP($B171,[20]分省年度数据!$A$1:$T$32,14,FALSE),
$C171=2012,
VLOOKUP($B171,[20]分省年度数据!$A$1:$T$32,13,FALSE),
$C171=2013,
VLOOKUP($B171,[20]分省年度数据!$A$1:$T$32,12,FALSE),
$C171=2014,
VLOOKUP($B171,[20]分省年度数据!$A$1:$T$32,11,FALSE),
$C171=2015,
VLOOKUP($B171,[20]分省年度数据!$A$1:$T$32,10,FALSE),
$C171=2016,
VLOOKUP($B171,[20]分省年度数据!$A$1:$T$32,9,FALSE),
$C171=2017,
VLOOKUP($B171,[20]分省年度数据!$A$1:$T$32,8,FALSE),
$C171=2018,
VLOOKUP($B171,[20]分省年度数据!$A$1:$T$32,7,FALSE)
)</f>
        <v>23900</v>
      </c>
      <c r="AL171" cm="1">
        <f t="array" ref="AL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100219</v>
      </c>
      <c r="AM171" cm="1">
        <f t="array" ref="AM171">_xlfn.IFS(
$C171=2010,
VLOOKUP($B171,[27]分省年度数据!$A$1:$T$32,15,FALSE),
$C171=2011,
VLOOKUP($B171,[27]分省年度数据!$A$1:$T$32,14,FALSE),
$C171=2012,
VLOOKUP($B171,[27]分省年度数据!$A$1:$T$32,13,FALSE),
$C171=2013,
VLOOKUP($B171,[27]分省年度数据!$A$1:$T$32,12,FALSE),
$C171=2014,
VLOOKUP($B171,[27]分省年度数据!$A$1:$T$32,11,FALSE),
$C171=2015,
VLOOKUP($B171,[27]分省年度数据!$A$1:$T$32,10,FALSE),
$C171=2016,
VLOOKUP($B171,[27]分省年度数据!$A$1:$T$32,9,FALSE),
$C171=2017,
VLOOKUP($B171,[27]分省年度数据!$A$1:$T$32,8,FALSE),
$C171=2018,
VLOOKUP($B171,[27]分省年度数据!$A$1:$T$32,7,FALSE)
)</f>
        <v>97.8</v>
      </c>
      <c r="AN171" cm="1">
        <f t="array" ref="AN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96.88</v>
      </c>
      <c r="AO171" cm="1">
        <f t="array" ref="AO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15.3</v>
      </c>
      <c r="AP171" cm="1">
        <f t="array" ref="AP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1.93</v>
      </c>
      <c r="AQ171" cm="1">
        <f t="array" ref="AQ171">_xlfn.IFS(
$C171=2010,
VLOOKUP($B171,[26]分省年度数据!$A$1:$T$32,15,FALSE),
$C171=2011,
VLOOKUP($B171,[26]分省年度数据!$A$1:$T$32,14,FALSE),
$C171=2012,
VLOOKUP($B171,[26]分省年度数据!$A$1:$T$32,13,FALSE),
$C171=2013,
VLOOKUP($B171,[26]分省年度数据!$A$1:$T$32,12,FALSE),
$C171=2014,
VLOOKUP($B171,[26]分省年度数据!$A$1:$T$32,11,FALSE),
$C171=2015,
VLOOKUP($B171,[26]分省年度数据!$A$1:$T$32,10,FALSE),
$C171=2016,
VLOOKUP($B171,[26]分省年度数据!$A$1:$T$32,9,FALSE),
$C171=2017,
VLOOKUP($B171,[26]分省年度数据!$A$1:$T$32,8,FALSE),
$C171=2018,
VLOOKUP($B171,[26]分省年度数据!$A$1:$T$32,7,FALSE)
)</f>
        <v>18.239999999999998</v>
      </c>
    </row>
    <row r="172" spans="1:43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s="11">
        <f>IFERROR(VLOOKUP(B172,户籍难度!A:B,2,FALSE),1)</f>
        <v>2</v>
      </c>
      <c r="G172" cm="1">
        <f t="array" ref="G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H172" cm="1">
        <f t="array" ref="H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I172" cm="1">
        <f t="array" ref="I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J172">
        <f>VLOOKUP($D172,[4]Sheet1!$C$1:$J$65536,2,FALSE)</f>
        <v>225.74375915527344</v>
      </c>
      <c r="K172">
        <f>VLOOKUP($D172,[4]Sheet1!$C$1:$J$65536,3,FALSE)</f>
        <v>180.72262573242188</v>
      </c>
      <c r="L172">
        <f>VLOOKUP($D172,[4]Sheet1!$C$1:$J$65536,4,FALSE)</f>
        <v>10129.0537109375</v>
      </c>
      <c r="M172">
        <f>VLOOKUP($D172,[4]Sheet1!$C$1:$J$65536,5,FALSE)</f>
        <v>162.171630859375</v>
      </c>
      <c r="N172">
        <f>VLOOKUP($D172,[4]Sheet1!$C$1:$J$65536,6,FALSE)</f>
        <v>24.126680374145508</v>
      </c>
      <c r="O172">
        <f>VLOOKUP($D172,[4]Sheet1!$C$1:$J$65536,7,FALSE)</f>
        <v>6.6453046798706055</v>
      </c>
      <c r="P172">
        <f>VLOOKUP($D172,[4]Sheet1!$C$1:$J$65536,8,FALSE)</f>
        <v>45.210659027099609</v>
      </c>
      <c r="Q172" cm="1">
        <f t="array" ref="Q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R172">
        <f t="shared" si="5"/>
        <v>0.31328287966028817</v>
      </c>
      <c r="S172" cm="1">
        <f t="array" ref="S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148.27000000000001</v>
      </c>
      <c r="T172">
        <f>IFERROR(VLOOKUP(D172,[7]mu_jt_estimates_final!$C:$D,2,FALSE),"")</f>
        <v>1.0916619999999999</v>
      </c>
      <c r="U172" t="str">
        <f>VLOOKUP(B172,方言分布!A:B,2,FALSE)</f>
        <v>粤语</v>
      </c>
      <c r="V172" cm="1">
        <f t="array" ref="V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51451</v>
      </c>
      <c r="W172" cm="1">
        <f t="array" ref="W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51.69</v>
      </c>
      <c r="X172" cm="1">
        <f t="array" ref="X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67</v>
      </c>
      <c r="Y172" cm="1">
        <f t="array" ref="Y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8.9</v>
      </c>
      <c r="Z172" cm="1">
        <f t="array" ref="Z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1407.51</v>
      </c>
      <c r="AA172" cm="1">
        <f t="array" ref="AA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12.25</v>
      </c>
      <c r="AB172" cm="1">
        <f t="array" ref="AB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13</v>
      </c>
      <c r="AC172" cm="1">
        <f t="array" ref="AC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18.64</v>
      </c>
      <c r="AE172" cm="1">
        <f t="array" ref="AE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42684258</v>
      </c>
      <c r="AF172" cm="1">
        <f t="array" ref="AF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2792.9</v>
      </c>
      <c r="AG172" cm="1">
        <f t="array" ref="AG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4532</v>
      </c>
      <c r="AH172" cm="1">
        <f t="array" ref="AH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39767.1</v>
      </c>
      <c r="AK172" cm="1">
        <f t="array" ref="AK172">_xlfn.IFS(
$C172=2010,
VLOOKUP($B172,[20]分省年度数据!$A$1:$T$32,15,FALSE),
$C172=2011,
VLOOKUP($B172,[20]分省年度数据!$A$1:$T$32,14,FALSE),
$C172=2012,
VLOOKUP($B172,[20]分省年度数据!$A$1:$T$32,13,FALSE),
$C172=2013,
VLOOKUP($B172,[20]分省年度数据!$A$1:$T$32,12,FALSE),
$C172=2014,
VLOOKUP($B172,[20]分省年度数据!$A$1:$T$32,11,FALSE),
$C172=2015,
VLOOKUP($B172,[20]分省年度数据!$A$1:$T$32,10,FALSE),
$C172=2016,
VLOOKUP($B172,[20]分省年度数据!$A$1:$T$32,9,FALSE),
$C172=2017,
VLOOKUP($B172,[20]分省年度数据!$A$1:$T$32,8,FALSE),
$C172=2018,
VLOOKUP($B172,[20]分省年度数据!$A$1:$T$32,7,FALSE)
)</f>
        <v>24133</v>
      </c>
      <c r="AL172" cm="1">
        <f t="array" ref="AL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110606</v>
      </c>
      <c r="AM172" cm="1">
        <f t="array" ref="AM172">_xlfn.IFS(
$C172=2010,
VLOOKUP($B172,[27]分省年度数据!$A$1:$T$32,15,FALSE),
$C172=2011,
VLOOKUP($B172,[27]分省年度数据!$A$1:$T$32,14,FALSE),
$C172=2012,
VLOOKUP($B172,[27]分省年度数据!$A$1:$T$32,13,FALSE),
$C172=2013,
VLOOKUP($B172,[27]分省年度数据!$A$1:$T$32,12,FALSE),
$C172=2014,
VLOOKUP($B172,[27]分省年度数据!$A$1:$T$32,11,FALSE),
$C172=2015,
VLOOKUP($B172,[27]分省年度数据!$A$1:$T$32,10,FALSE),
$C172=2016,
VLOOKUP($B172,[27]分省年度数据!$A$1:$T$32,9,FALSE),
$C172=2017,
VLOOKUP($B172,[27]分省年度数据!$A$1:$T$32,8,FALSE),
$C172=2018,
VLOOKUP($B172,[27]分省年度数据!$A$1:$T$32,7,FALSE)
)</f>
        <v>97.3</v>
      </c>
      <c r="AN172" cm="1">
        <f t="array" ref="AN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96.66</v>
      </c>
      <c r="AO172" cm="1">
        <f t="array" ref="AO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12.74</v>
      </c>
      <c r="AP172" cm="1">
        <f t="array" ref="AP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1.87</v>
      </c>
      <c r="AQ172" cm="1">
        <f t="array" ref="AQ172">_xlfn.IFS(
$C172=2010,
VLOOKUP($B172,[26]分省年度数据!$A$1:$T$32,15,FALSE),
$C172=2011,
VLOOKUP($B172,[26]分省年度数据!$A$1:$T$32,14,FALSE),
$C172=2012,
VLOOKUP($B172,[26]分省年度数据!$A$1:$T$32,13,FALSE),
$C172=2013,
VLOOKUP($B172,[26]分省年度数据!$A$1:$T$32,12,FALSE),
$C172=2014,
VLOOKUP($B172,[26]分省年度数据!$A$1:$T$32,11,FALSE),
$C172=2015,
VLOOKUP($B172,[26]分省年度数据!$A$1:$T$32,10,FALSE),
$C172=2016,
VLOOKUP($B172,[26]分省年度数据!$A$1:$T$32,9,FALSE),
$C172=2017,
VLOOKUP($B172,[26]分省年度数据!$A$1:$T$32,8,FALSE),
$C172=2018,
VLOOKUP($B172,[26]分省年度数据!$A$1:$T$32,7,FALSE)
)</f>
        <v>18.34</v>
      </c>
    </row>
    <row r="173" spans="1:43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s="11">
        <f>IFERROR(VLOOKUP(B173,户籍难度!A:B,2,FALSE),1)</f>
        <v>1</v>
      </c>
      <c r="G173" cm="1">
        <f t="array" ref="G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H173" cm="1">
        <f t="array" ref="H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I173" cm="1">
        <f t="array" ref="I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J173">
        <f>VLOOKUP($D173,[4]Sheet1!$C$1:$J$65536,2,FALSE)</f>
        <v>215.62181091308594</v>
      </c>
      <c r="K173">
        <f>VLOOKUP($D173,[4]Sheet1!$C$1:$J$65536,3,FALSE)</f>
        <v>165.13961791992188</v>
      </c>
      <c r="L173">
        <f>VLOOKUP($D173,[4]Sheet1!$C$1:$J$65536,4,FALSE)</f>
        <v>10125.4580078125</v>
      </c>
      <c r="M173">
        <f>VLOOKUP($D173,[4]Sheet1!$C$1:$J$65536,5,FALSE)</f>
        <v>172.21977233886719</v>
      </c>
      <c r="N173">
        <f>VLOOKUP($D173,[4]Sheet1!$C$1:$J$65536,6,FALSE)</f>
        <v>20.164674758911133</v>
      </c>
      <c r="O173">
        <f>VLOOKUP($D173,[4]Sheet1!$C$1:$J$65536,7,FALSE)</f>
        <v>5.6465559005737305</v>
      </c>
      <c r="P173">
        <f>VLOOKUP($D173,[4]Sheet1!$C$1:$J$65536,8,FALSE)</f>
        <v>30.900150299072266</v>
      </c>
      <c r="Q173" cm="1">
        <f t="array" ref="Q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R173">
        <f t="shared" si="5"/>
        <v>0.33292403150807504</v>
      </c>
      <c r="S173" cm="1">
        <f t="array" ref="S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45.6</v>
      </c>
      <c r="T173">
        <f>IFERROR(VLOOKUP(D173,[7]mu_jt_estimates_final!$C:$D,2,FALSE),"")</f>
        <v>-0.68113725999999997</v>
      </c>
      <c r="U173" t="str">
        <f>VLOOKUP(B173,方言分布!A:B,2,FALSE)</f>
        <v>西南官话</v>
      </c>
      <c r="V173" cm="1">
        <f t="array" ref="V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32741</v>
      </c>
      <c r="W173" cm="1">
        <f t="array" ref="W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14.37</v>
      </c>
      <c r="X173" cm="1">
        <f t="array" ref="X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36</v>
      </c>
      <c r="Y173" cm="1">
        <f t="array" ref="Y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9.56</v>
      </c>
      <c r="Z173" cm="1">
        <f t="array" ref="Z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165.49</v>
      </c>
      <c r="AA173" cm="1">
        <f t="array" ref="AA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17.899999999999999</v>
      </c>
      <c r="AB173" cm="1">
        <f t="array" ref="AB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16.88</v>
      </c>
      <c r="AC173" cm="1">
        <f t="array" ref="AC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19.53</v>
      </c>
      <c r="AE173" cm="1">
        <f t="array" ref="AE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4941416</v>
      </c>
      <c r="AF173" cm="1">
        <f t="array" ref="AF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366.84</v>
      </c>
      <c r="AG173" cm="1">
        <f t="array" ref="AG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63</v>
      </c>
      <c r="AH173" cm="1">
        <f t="array" ref="AH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3312</v>
      </c>
      <c r="AK173" cm="1">
        <f t="array" ref="AK173">_xlfn.IFS(
$C173=2010,
VLOOKUP($B173,[20]分省年度数据!$A$1:$T$32,15,FALSE),
$C173=2011,
VLOOKUP($B173,[20]分省年度数据!$A$1:$T$32,14,FALSE),
$C173=2012,
VLOOKUP($B173,[20]分省年度数据!$A$1:$T$32,13,FALSE),
$C173=2013,
VLOOKUP($B173,[20]分省年度数据!$A$1:$T$32,12,FALSE),
$C173=2014,
VLOOKUP($B173,[20]分省年度数据!$A$1:$T$32,11,FALSE),
$C173=2015,
VLOOKUP($B173,[20]分省年度数据!$A$1:$T$32,10,FALSE),
$C173=2016,
VLOOKUP($B173,[20]分省年度数据!$A$1:$T$32,9,FALSE),
$C173=2017,
VLOOKUP($B173,[20]分省年度数据!$A$1:$T$32,8,FALSE),
$C173=2018,
VLOOKUP($B173,[20]分省年度数据!$A$1:$T$32,7,FALSE)
)</f>
        <v>4351</v>
      </c>
      <c r="AL173" cm="1">
        <f t="array" ref="AL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8099</v>
      </c>
      <c r="AM173" cm="1">
        <f t="array" ref="AM173">_xlfn.IFS(
$C173=2010,
VLOOKUP($B173,[27]分省年度数据!$A$1:$T$32,15,FALSE),
$C173=2011,
VLOOKUP($B173,[27]分省年度数据!$A$1:$T$32,14,FALSE),
$C173=2012,
VLOOKUP($B173,[27]分省年度数据!$A$1:$T$32,13,FALSE),
$C173=2013,
VLOOKUP($B173,[27]分省年度数据!$A$1:$T$32,12,FALSE),
$C173=2014,
VLOOKUP($B173,[27]分省年度数据!$A$1:$T$32,11,FALSE),
$C173=2015,
VLOOKUP($B173,[27]分省年度数据!$A$1:$T$32,10,FALSE),
$C173=2016,
VLOOKUP($B173,[27]分省年度数据!$A$1:$T$32,9,FALSE),
$C173=2017,
VLOOKUP($B173,[27]分省年度数据!$A$1:$T$32,8,FALSE),
$C173=2018,
VLOOKUP($B173,[27]分省年度数据!$A$1:$T$32,7,FALSE)
)</f>
        <v>94.65</v>
      </c>
      <c r="AN173" cm="1">
        <f t="array" ref="AN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92.35</v>
      </c>
      <c r="AO173" cm="1">
        <f t="array" ref="AO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8.07</v>
      </c>
      <c r="AP173" cm="1">
        <f t="array" ref="AP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1.76</v>
      </c>
      <c r="AQ173" cm="1">
        <f t="array" ref="AQ173">_xlfn.IFS(
$C173=2010,
VLOOKUP($B173,[26]分省年度数据!$A$1:$T$32,15,FALSE),
$C173=2011,
VLOOKUP($B173,[26]分省年度数据!$A$1:$T$32,14,FALSE),
$C173=2012,
VLOOKUP($B173,[26]分省年度数据!$A$1:$T$32,13,FALSE),
$C173=2013,
VLOOKUP($B173,[26]分省年度数据!$A$1:$T$32,12,FALSE),
$C173=2014,
VLOOKUP($B173,[26]分省年度数据!$A$1:$T$32,11,FALSE),
$C173=2015,
VLOOKUP($B173,[26]分省年度数据!$A$1:$T$32,10,FALSE),
$C173=2016,
VLOOKUP($B173,[26]分省年度数据!$A$1:$T$32,9,FALSE),
$C173=2017,
VLOOKUP($B173,[26]分省年度数据!$A$1:$T$32,8,FALSE),
$C173=2018,
VLOOKUP($B173,[26]分省年度数据!$A$1:$T$32,7,FALSE)
)</f>
        <v>9.83</v>
      </c>
    </row>
    <row r="174" spans="1:43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s="11">
        <f>IFERROR(VLOOKUP(B174,户籍难度!A:B,2,FALSE),1)</f>
        <v>1</v>
      </c>
      <c r="G174" cm="1">
        <f t="array" ref="G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H174" cm="1">
        <f t="array" ref="H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I174" cm="1">
        <f t="array" ref="I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J174">
        <f>VLOOKUP($D174,[4]Sheet1!$C$1:$J$65536,2,FALSE)</f>
        <v>206.85832214355469</v>
      </c>
      <c r="K174">
        <f>VLOOKUP($D174,[4]Sheet1!$C$1:$J$65536,3,FALSE)</f>
        <v>152.78431701660156</v>
      </c>
      <c r="L174">
        <f>VLOOKUP($D174,[4]Sheet1!$C$1:$J$65536,4,FALSE)</f>
        <v>10133.7626953125</v>
      </c>
      <c r="M174">
        <f>VLOOKUP($D174,[4]Sheet1!$C$1:$J$65536,5,FALSE)</f>
        <v>180.00352478027344</v>
      </c>
      <c r="N174">
        <f>VLOOKUP($D174,[4]Sheet1!$C$1:$J$65536,6,FALSE)</f>
        <v>20.066474914550781</v>
      </c>
      <c r="O174">
        <f>VLOOKUP($D174,[4]Sheet1!$C$1:$J$65536,7,FALSE)</f>
        <v>5.4975676536560059</v>
      </c>
      <c r="P174">
        <f>VLOOKUP($D174,[4]Sheet1!$C$1:$J$65536,8,FALSE)</f>
        <v>27.939628601074219</v>
      </c>
      <c r="Q174" cm="1">
        <f t="array" ref="Q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R174">
        <f t="shared" si="5"/>
        <v>0.32550867171547465</v>
      </c>
      <c r="S174" cm="1">
        <f t="array" ref="S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54.94</v>
      </c>
      <c r="T174">
        <f>IFERROR(VLOOKUP(D174,[7]mu_jt_estimates_final!$C:$D,2,FALSE),"")</f>
        <v>-0.98462218000000001</v>
      </c>
      <c r="U174" t="str">
        <f>VLOOKUP(B174,方言分布!A:B,2,FALSE)</f>
        <v>西南官话</v>
      </c>
      <c r="V174" cm="1">
        <f t="array" ref="V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34026</v>
      </c>
      <c r="W174" cm="1">
        <f t="array" ref="W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15.2</v>
      </c>
      <c r="X174" cm="1">
        <f t="array" ref="X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38</v>
      </c>
      <c r="Y174" cm="1">
        <f t="array" ref="Y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9.5</v>
      </c>
      <c r="Z174" cm="1">
        <f t="array" ref="Z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232.88</v>
      </c>
      <c r="AA174" cm="1">
        <f t="array" ref="AA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17.96</v>
      </c>
      <c r="AB174" cm="1">
        <f t="array" ref="AB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16.84</v>
      </c>
      <c r="AC174" cm="1">
        <f t="array" ref="AC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19.5</v>
      </c>
      <c r="AE174" cm="1">
        <f t="array" ref="AE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5938482</v>
      </c>
      <c r="AF174" cm="1">
        <f t="array" ref="AF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456.89</v>
      </c>
      <c r="AG174" cm="1">
        <f t="array" ref="AG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63</v>
      </c>
      <c r="AH174" cm="1">
        <f t="array" ref="AH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3908.2</v>
      </c>
      <c r="AK174" cm="1">
        <f t="array" ref="AK174">_xlfn.IFS(
$C174=2010,
VLOOKUP($B174,[20]分省年度数据!$A$1:$T$32,15,FALSE),
$C174=2011,
VLOOKUP($B174,[20]分省年度数据!$A$1:$T$32,14,FALSE),
$C174=2012,
VLOOKUP($B174,[20]分省年度数据!$A$1:$T$32,13,FALSE),
$C174=2013,
VLOOKUP($B174,[20]分省年度数据!$A$1:$T$32,12,FALSE),
$C174=2014,
VLOOKUP($B174,[20]分省年度数据!$A$1:$T$32,11,FALSE),
$C174=2015,
VLOOKUP($B174,[20]分省年度数据!$A$1:$T$32,10,FALSE),
$C174=2016,
VLOOKUP($B174,[20]分省年度数据!$A$1:$T$32,9,FALSE),
$C174=2017,
VLOOKUP($B174,[20]分省年度数据!$A$1:$T$32,8,FALSE),
$C174=2018,
VLOOKUP($B174,[20]分省年度数据!$A$1:$T$32,7,FALSE)
)</f>
        <v>4290</v>
      </c>
      <c r="AL174" cm="1">
        <f t="array" ref="AL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8360</v>
      </c>
      <c r="AM174" cm="1">
        <f t="array" ref="AM174">_xlfn.IFS(
$C174=2010,
VLOOKUP($B174,[27]分省年度数据!$A$1:$T$32,15,FALSE),
$C174=2011,
VLOOKUP($B174,[27]分省年度数据!$A$1:$T$32,14,FALSE),
$C174=2012,
VLOOKUP($B174,[27]分省年度数据!$A$1:$T$32,13,FALSE),
$C174=2013,
VLOOKUP($B174,[27]分省年度数据!$A$1:$T$32,12,FALSE),
$C174=2014,
VLOOKUP($B174,[27]分省年度数据!$A$1:$T$32,11,FALSE),
$C174=2015,
VLOOKUP($B174,[27]分省年度数据!$A$1:$T$32,10,FALSE),
$C174=2016,
VLOOKUP($B174,[27]分省年度数据!$A$1:$T$32,9,FALSE),
$C174=2017,
VLOOKUP($B174,[27]分省年度数据!$A$1:$T$32,8,FALSE),
$C174=2018,
VLOOKUP($B174,[27]分省年度数据!$A$1:$T$32,7,FALSE)
)</f>
        <v>93.91</v>
      </c>
      <c r="AN174" cm="1">
        <f t="array" ref="AN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91.08</v>
      </c>
      <c r="AO174" cm="1">
        <f t="array" ref="AO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8.9</v>
      </c>
      <c r="AP174" cm="1">
        <f t="array" ref="AP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2.3199999999999998</v>
      </c>
      <c r="AQ174" cm="1">
        <f t="array" ref="AQ174">_xlfn.IFS(
$C174=2010,
VLOOKUP($B174,[26]分省年度数据!$A$1:$T$32,15,FALSE),
$C174=2011,
VLOOKUP($B174,[26]分省年度数据!$A$1:$T$32,14,FALSE),
$C174=2012,
VLOOKUP($B174,[26]分省年度数据!$A$1:$T$32,13,FALSE),
$C174=2013,
VLOOKUP($B174,[26]分省年度数据!$A$1:$T$32,12,FALSE),
$C174=2014,
VLOOKUP($B174,[26]分省年度数据!$A$1:$T$32,11,FALSE),
$C174=2015,
VLOOKUP($B174,[26]分省年度数据!$A$1:$T$32,10,FALSE),
$C174=2016,
VLOOKUP($B174,[26]分省年度数据!$A$1:$T$32,9,FALSE),
$C174=2017,
VLOOKUP($B174,[26]分省年度数据!$A$1:$T$32,8,FALSE),
$C174=2018,
VLOOKUP($B174,[26]分省年度数据!$A$1:$T$32,7,FALSE)
)</f>
        <v>11.02</v>
      </c>
    </row>
    <row r="175" spans="1:43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s="11">
        <f>IFERROR(VLOOKUP(B175,户籍难度!A:B,2,FALSE),1)</f>
        <v>1</v>
      </c>
      <c r="G175" cm="1">
        <f t="array" ref="G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H175" cm="1">
        <f t="array" ref="H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I175" cm="1">
        <f t="array" ref="I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J175">
        <f>VLOOKUP($D175,[4]Sheet1!$C$1:$J$65536,2,FALSE)</f>
        <v>209.84934997558594</v>
      </c>
      <c r="K175">
        <f>VLOOKUP($D175,[4]Sheet1!$C$1:$J$65536,3,FALSE)</f>
        <v>165.09564208984375</v>
      </c>
      <c r="L175">
        <f>VLOOKUP($D175,[4]Sheet1!$C$1:$J$65536,4,FALSE)</f>
        <v>10116.357421875</v>
      </c>
      <c r="M175">
        <f>VLOOKUP($D175,[4]Sheet1!$C$1:$J$65536,5,FALSE)</f>
        <v>174.63313293457031</v>
      </c>
      <c r="N175">
        <f>VLOOKUP($D175,[4]Sheet1!$C$1:$J$65536,6,FALSE)</f>
        <v>19.442817687988281</v>
      </c>
      <c r="O175">
        <f>VLOOKUP($D175,[4]Sheet1!$C$1:$J$65536,7,FALSE)</f>
        <v>6.111541748046875</v>
      </c>
      <c r="P175">
        <f>VLOOKUP($D175,[4]Sheet1!$C$1:$J$65536,8,FALSE)</f>
        <v>26.423469543457031</v>
      </c>
      <c r="Q175" cm="1">
        <f t="array" ref="Q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R175">
        <f t="shared" si="5"/>
        <v>0.30529341980385954</v>
      </c>
      <c r="S175" cm="1">
        <f t="array" ref="S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62.1</v>
      </c>
      <c r="T175">
        <f>IFERROR(VLOOKUP(D175,[7]mu_jt_estimates_final!$C:$D,2,FALSE),"")</f>
        <v>-1.0352702</v>
      </c>
      <c r="U175" t="str">
        <f>VLOOKUP(B175,方言分布!A:B,2,FALSE)</f>
        <v>西南官话</v>
      </c>
      <c r="V175" cm="1">
        <f t="array" ref="V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34152</v>
      </c>
      <c r="W175" cm="1">
        <f t="array" ref="W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16.87</v>
      </c>
      <c r="X175" cm="1">
        <f t="array" ref="X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47</v>
      </c>
      <c r="Y175" cm="1">
        <f t="array" ref="Y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9.31</v>
      </c>
      <c r="Z175" cm="1">
        <f t="array" ref="Z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253.17</v>
      </c>
      <c r="AA175" cm="1">
        <f t="array" ref="AA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17.86</v>
      </c>
      <c r="AB175" cm="1">
        <f t="array" ref="AB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>16.739999999999998</v>
      </c>
      <c r="AC175" cm="1">
        <f t="array" ref="AC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19.64</v>
      </c>
      <c r="AE175" t="str" cm="1">
        <f t="array" ref="AE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/>
      </c>
      <c r="AF175" cm="1">
        <f t="array" ref="AF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589.24</v>
      </c>
      <c r="AG175" cm="1">
        <f t="array" ref="AG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72</v>
      </c>
      <c r="AH175" cm="1">
        <f t="array" ref="AH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4516.6000000000004</v>
      </c>
      <c r="AK175" cm="1">
        <f t="array" ref="AK175">_xlfn.IFS(
$C175=2010,
VLOOKUP($B175,[20]分省年度数据!$A$1:$T$32,15,FALSE),
$C175=2011,
VLOOKUP($B175,[20]分省年度数据!$A$1:$T$32,14,FALSE),
$C175=2012,
VLOOKUP($B175,[20]分省年度数据!$A$1:$T$32,13,FALSE),
$C175=2013,
VLOOKUP($B175,[20]分省年度数据!$A$1:$T$32,12,FALSE),
$C175=2014,
VLOOKUP($B175,[20]分省年度数据!$A$1:$T$32,11,FALSE),
$C175=2015,
VLOOKUP($B175,[20]分省年度数据!$A$1:$T$32,10,FALSE),
$C175=2016,
VLOOKUP($B175,[20]分省年度数据!$A$1:$T$32,9,FALSE),
$C175=2017,
VLOOKUP($B175,[20]分省年度数据!$A$1:$T$32,8,FALSE),
$C175=2018,
VLOOKUP($B175,[20]分省年度数据!$A$1:$T$32,7,FALSE)
)</f>
        <v>3984</v>
      </c>
      <c r="AL175" cm="1">
        <f t="array" ref="AL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9323</v>
      </c>
      <c r="AM175" cm="1">
        <f t="array" ref="AM175">_xlfn.IFS(
$C175=2010,
VLOOKUP($B175,[27]分省年度数据!$A$1:$T$32,15,FALSE),
$C175=2011,
VLOOKUP($B175,[27]分省年度数据!$A$1:$T$32,14,FALSE),
$C175=2012,
VLOOKUP($B175,[27]分省年度数据!$A$1:$T$32,13,FALSE),
$C175=2013,
VLOOKUP($B175,[27]分省年度数据!$A$1:$T$32,12,FALSE),
$C175=2014,
VLOOKUP($B175,[27]分省年度数据!$A$1:$T$32,11,FALSE),
$C175=2015,
VLOOKUP($B175,[27]分省年度数据!$A$1:$T$32,10,FALSE),
$C175=2016,
VLOOKUP($B175,[27]分省年度数据!$A$1:$T$32,9,FALSE),
$C175=2017,
VLOOKUP($B175,[27]分省年度数据!$A$1:$T$32,8,FALSE),
$C175=2018,
VLOOKUP($B175,[27]分省年度数据!$A$1:$T$32,7,FALSE)
)</f>
        <v>95.3</v>
      </c>
      <c r="AN175" cm="1">
        <f t="array" ref="AN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93.26</v>
      </c>
      <c r="AO175" cm="1">
        <f t="array" ref="AO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9.18</v>
      </c>
      <c r="AP175" cm="1">
        <f t="array" ref="AP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2.33</v>
      </c>
      <c r="AQ175" cm="1">
        <f t="array" ref="AQ175">_xlfn.IFS(
$C175=2010,
VLOOKUP($B175,[26]分省年度数据!$A$1:$T$32,15,FALSE),
$C175=2011,
VLOOKUP($B175,[26]分省年度数据!$A$1:$T$32,14,FALSE),
$C175=2012,
VLOOKUP($B175,[26]分省年度数据!$A$1:$T$32,13,FALSE),
$C175=2013,
VLOOKUP($B175,[26]分省年度数据!$A$1:$T$32,12,FALSE),
$C175=2014,
VLOOKUP($B175,[26]分省年度数据!$A$1:$T$32,11,FALSE),
$C175=2015,
VLOOKUP($B175,[26]分省年度数据!$A$1:$T$32,10,FALSE),
$C175=2016,
VLOOKUP($B175,[26]分省年度数据!$A$1:$T$32,9,FALSE),
$C175=2017,
VLOOKUP($B175,[26]分省年度数据!$A$1:$T$32,8,FALSE),
$C175=2018,
VLOOKUP($B175,[26]分省年度数据!$A$1:$T$32,7,FALSE)
)</f>
        <v>11.42</v>
      </c>
    </row>
    <row r="176" spans="1:43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s="11">
        <f>IFERROR(VLOOKUP(B176,户籍难度!A:B,2,FALSE),1)</f>
        <v>1</v>
      </c>
      <c r="G176" cm="1">
        <f t="array" ref="G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H176" cm="1">
        <f t="array" ref="H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I176" cm="1">
        <f t="array" ref="I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J176">
        <f>VLOOKUP($D176,[4]Sheet1!$C$1:$J$65536,2,FALSE)</f>
        <v>214.62557983398438</v>
      </c>
      <c r="K176">
        <f>VLOOKUP($D176,[4]Sheet1!$C$1:$J$65536,3,FALSE)</f>
        <v>165.605712890625</v>
      </c>
      <c r="L176">
        <f>VLOOKUP($D176,[4]Sheet1!$C$1:$J$65536,4,FALSE)</f>
        <v>10125.6650390625</v>
      </c>
      <c r="M176">
        <f>VLOOKUP($D176,[4]Sheet1!$C$1:$J$65536,5,FALSE)</f>
        <v>174.6805419921875</v>
      </c>
      <c r="N176">
        <f>VLOOKUP($D176,[4]Sheet1!$C$1:$J$65536,6,FALSE)</f>
        <v>19.30817985534668</v>
      </c>
      <c r="O176">
        <f>VLOOKUP($D176,[4]Sheet1!$C$1:$J$65536,7,FALSE)</f>
        <v>5.7216958999633789</v>
      </c>
      <c r="P176">
        <f>VLOOKUP($D176,[4]Sheet1!$C$1:$J$65536,8,FALSE)</f>
        <v>33.583641052246094</v>
      </c>
      <c r="Q176" cm="1">
        <f t="array" ref="Q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R176">
        <f t="shared" si="5"/>
        <v>0.29945426785967905</v>
      </c>
      <c r="S176" cm="1">
        <f t="array" ref="S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62.2</v>
      </c>
      <c r="T176">
        <f>IFERROR(VLOOKUP(D176,[7]mu_jt_estimates_final!$C:$D,2,FALSE),"")</f>
        <v>-0.69794369000000001</v>
      </c>
      <c r="U176" t="str">
        <f>VLOOKUP(B176,方言分布!A:B,2,FALSE)</f>
        <v>西南官话</v>
      </c>
      <c r="V176" cm="1">
        <f t="array" ref="V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33943</v>
      </c>
      <c r="W176" cm="1">
        <f t="array" ref="W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18.72</v>
      </c>
      <c r="X176" cm="1">
        <f t="array" ref="X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44</v>
      </c>
      <c r="Y176" cm="1">
        <f t="array" ref="Y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9.23</v>
      </c>
      <c r="Z176" cm="1">
        <f t="array" ref="Z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285.61</v>
      </c>
      <c r="AA176" cm="1">
        <f t="array" ref="AA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17.52</v>
      </c>
      <c r="AB176" cm="1">
        <f t="array" ref="AB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16.68</v>
      </c>
      <c r="AC176" cm="1">
        <f t="array" ref="AC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19.77</v>
      </c>
      <c r="AE176" cm="1">
        <f t="array" ref="AE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7794191</v>
      </c>
      <c r="AF176" cm="1">
        <f t="array" ref="AF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609.92999999999995</v>
      </c>
      <c r="AG176" cm="1">
        <f t="array" ref="AG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80</v>
      </c>
      <c r="AH176" cm="1">
        <f t="array" ref="AH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5133.1000000000004</v>
      </c>
      <c r="AK176" cm="1">
        <f t="array" ref="AK176">_xlfn.IFS(
$C176=2010,
VLOOKUP($B176,[20]分省年度数据!$A$1:$T$32,15,FALSE),
$C176=2011,
VLOOKUP($B176,[20]分省年度数据!$A$1:$T$32,14,FALSE),
$C176=2012,
VLOOKUP($B176,[20]分省年度数据!$A$1:$T$32,13,FALSE),
$C176=2013,
VLOOKUP($B176,[20]分省年度数据!$A$1:$T$32,12,FALSE),
$C176=2014,
VLOOKUP($B176,[20]分省年度数据!$A$1:$T$32,11,FALSE),
$C176=2015,
VLOOKUP($B176,[20]分省年度数据!$A$1:$T$32,10,FALSE),
$C176=2016,
VLOOKUP($B176,[20]分省年度数据!$A$1:$T$32,9,FALSE),
$C176=2017,
VLOOKUP($B176,[20]分省年度数据!$A$1:$T$32,8,FALSE),
$C176=2018,
VLOOKUP($B176,[20]分省年度数据!$A$1:$T$32,7,FALSE)
)</f>
        <v>3821</v>
      </c>
      <c r="AL176" cm="1">
        <f t="array" ref="AL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9733</v>
      </c>
      <c r="AM176" cm="1">
        <f t="array" ref="AM176">_xlfn.IFS(
$C176=2010,
VLOOKUP($B176,[27]分省年度数据!$A$1:$T$32,15,FALSE),
$C176=2011,
VLOOKUP($B176,[27]分省年度数据!$A$1:$T$32,14,FALSE),
$C176=2012,
VLOOKUP($B176,[27]分省年度数据!$A$1:$T$32,13,FALSE),
$C176=2013,
VLOOKUP($B176,[27]分省年度数据!$A$1:$T$32,12,FALSE),
$C176=2014,
VLOOKUP($B176,[27]分省年度数据!$A$1:$T$32,11,FALSE),
$C176=2015,
VLOOKUP($B176,[27]分省年度数据!$A$1:$T$32,10,FALSE),
$C176=2016,
VLOOKUP($B176,[27]分省年度数据!$A$1:$T$32,9,FALSE),
$C176=2017,
VLOOKUP($B176,[27]分省年度数据!$A$1:$T$32,8,FALSE),
$C176=2018,
VLOOKUP($B176,[27]分省年度数据!$A$1:$T$32,7,FALSE)
)</f>
        <v>95.91</v>
      </c>
      <c r="AN176" cm="1">
        <f t="array" ref="AN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93.58</v>
      </c>
      <c r="AO176" cm="1">
        <f t="array" ref="AO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9.42</v>
      </c>
      <c r="AP176" cm="1">
        <f t="array" ref="AP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2.29</v>
      </c>
      <c r="AQ176" cm="1">
        <f t="array" ref="AQ176">_xlfn.IFS(
$C176=2010,
VLOOKUP($B176,[26]分省年度数据!$A$1:$T$32,15,FALSE),
$C176=2011,
VLOOKUP($B176,[26]分省年度数据!$A$1:$T$32,14,FALSE),
$C176=2012,
VLOOKUP($B176,[26]分省年度数据!$A$1:$T$32,13,FALSE),
$C176=2013,
VLOOKUP($B176,[26]分省年度数据!$A$1:$T$32,12,FALSE),
$C176=2014,
VLOOKUP($B176,[26]分省年度数据!$A$1:$T$32,11,FALSE),
$C176=2015,
VLOOKUP($B176,[26]分省年度数据!$A$1:$T$32,10,FALSE),
$C176=2016,
VLOOKUP($B176,[26]分省年度数据!$A$1:$T$32,9,FALSE),
$C176=2017,
VLOOKUP($B176,[26]分省年度数据!$A$1:$T$32,8,FALSE),
$C176=2018,
VLOOKUP($B176,[26]分省年度数据!$A$1:$T$32,7,FALSE)
)</f>
        <v>11.48</v>
      </c>
    </row>
    <row r="177" spans="1:43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s="11">
        <f>IFERROR(VLOOKUP(B177,户籍难度!A:B,2,FALSE),1)</f>
        <v>1</v>
      </c>
      <c r="G177" cm="1">
        <f t="array" ref="G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H177" cm="1">
        <f t="array" ref="H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I177" cm="1">
        <f t="array" ref="I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J177">
        <f>VLOOKUP($D177,[4]Sheet1!$C$1:$J$65536,2,FALSE)</f>
        <v>214.91340637207031</v>
      </c>
      <c r="K177">
        <f>VLOOKUP($D177,[4]Sheet1!$C$1:$J$65536,3,FALSE)</f>
        <v>169.2977294921875</v>
      </c>
      <c r="L177">
        <f>VLOOKUP($D177,[4]Sheet1!$C$1:$J$65536,4,FALSE)</f>
        <v>10127.494140625</v>
      </c>
      <c r="M177">
        <f>VLOOKUP($D177,[4]Sheet1!$C$1:$J$65536,5,FALSE)</f>
        <v>168.61294555664062</v>
      </c>
      <c r="N177">
        <f>VLOOKUP($D177,[4]Sheet1!$C$1:$J$65536,6,FALSE)</f>
        <v>19.40876579284668</v>
      </c>
      <c r="O177">
        <f>VLOOKUP($D177,[4]Sheet1!$C$1:$J$65536,7,FALSE)</f>
        <v>6.6703858375549316</v>
      </c>
      <c r="P177">
        <f>VLOOKUP($D177,[4]Sheet1!$C$1:$J$65536,8,FALSE)</f>
        <v>42.953056335449219</v>
      </c>
      <c r="Q177" cm="1">
        <f t="array" ref="Q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R177">
        <f t="shared" si="5"/>
        <v>0.2686738170231131</v>
      </c>
      <c r="S177" cm="1">
        <f t="array" ref="S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74.75</v>
      </c>
      <c r="T177">
        <f>IFERROR(VLOOKUP(D177,[7]mu_jt_estimates_final!$C:$D,2,FALSE),"")</f>
        <v>-0.39092332000000002</v>
      </c>
      <c r="U177" t="str">
        <f>VLOOKUP(B177,方言分布!A:B,2,FALSE)</f>
        <v>西南官话</v>
      </c>
      <c r="V177" cm="1">
        <f t="array" ref="V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34667</v>
      </c>
      <c r="W177" cm="1">
        <f t="array" ref="W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20.16</v>
      </c>
      <c r="X177" cm="1">
        <f t="array" ref="X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54</v>
      </c>
      <c r="Y177" cm="1">
        <f t="array" ref="Y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8.99</v>
      </c>
      <c r="Z177" cm="1">
        <f t="array" ref="Z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355.33</v>
      </c>
      <c r="AA177" cm="1">
        <f t="array" ref="AA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17.329999999999998</v>
      </c>
      <c r="AB177" cm="1">
        <f t="array" ref="AB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16.559999999999999</v>
      </c>
      <c r="AC177" cm="1">
        <f t="array" ref="AC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19.87</v>
      </c>
      <c r="AE177" cm="1">
        <f t="array" ref="AE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8586224</v>
      </c>
      <c r="AF177" cm="1">
        <f t="array" ref="AF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660.53</v>
      </c>
      <c r="AG177" cm="1">
        <f t="array" ref="AG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170</v>
      </c>
      <c r="AH177" cm="1">
        <f t="array" ref="AH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5772.8</v>
      </c>
      <c r="AK177" cm="1">
        <f t="array" ref="AK177">_xlfn.IFS(
$C177=2010,
VLOOKUP($B177,[20]分省年度数据!$A$1:$T$32,15,FALSE),
$C177=2011,
VLOOKUP($B177,[20]分省年度数据!$A$1:$T$32,14,FALSE),
$C177=2012,
VLOOKUP($B177,[20]分省年度数据!$A$1:$T$32,13,FALSE),
$C177=2013,
VLOOKUP($B177,[20]分省年度数据!$A$1:$T$32,12,FALSE),
$C177=2014,
VLOOKUP($B177,[20]分省年度数据!$A$1:$T$32,11,FALSE),
$C177=2015,
VLOOKUP($B177,[20]分省年度数据!$A$1:$T$32,10,FALSE),
$C177=2016,
VLOOKUP($B177,[20]分省年度数据!$A$1:$T$32,9,FALSE),
$C177=2017,
VLOOKUP($B177,[20]分省年度数据!$A$1:$T$32,8,FALSE),
$C177=2018,
VLOOKUP($B177,[20]分省年度数据!$A$1:$T$32,7,FALSE)
)</f>
        <v>3942</v>
      </c>
      <c r="AL177" cm="1">
        <f t="array" ref="AL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10699</v>
      </c>
      <c r="AM177" cm="1">
        <f t="array" ref="AM177">_xlfn.IFS(
$C177=2010,
VLOOKUP($B177,[27]分省年度数据!$A$1:$T$32,15,FALSE),
$C177=2011,
VLOOKUP($B177,[27]分省年度数据!$A$1:$T$32,14,FALSE),
$C177=2012,
VLOOKUP($B177,[27]分省年度数据!$A$1:$T$32,13,FALSE),
$C177=2013,
VLOOKUP($B177,[27]分省年度数据!$A$1:$T$32,12,FALSE),
$C177=2014,
VLOOKUP($B177,[27]分省年度数据!$A$1:$T$32,11,FALSE),
$C177=2015,
VLOOKUP($B177,[27]分省年度数据!$A$1:$T$32,10,FALSE),
$C177=2016,
VLOOKUP($B177,[27]分省年度数据!$A$1:$T$32,9,FALSE),
$C177=2017,
VLOOKUP($B177,[27]分省年度数据!$A$1:$T$32,8,FALSE),
$C177=2018,
VLOOKUP($B177,[27]分省年度数据!$A$1:$T$32,7,FALSE)
)</f>
        <v>94.4</v>
      </c>
      <c r="AN177" cm="1">
        <f t="array" ref="AN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92.99</v>
      </c>
      <c r="AO177" cm="1">
        <f t="array" ref="AO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9.19</v>
      </c>
      <c r="AP177" cm="1">
        <f t="array" ref="AP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2.15</v>
      </c>
      <c r="AQ177" cm="1">
        <f t="array" ref="AQ177">_xlfn.IFS(
$C177=2010,
VLOOKUP($B177,[26]分省年度数据!$A$1:$T$32,15,FALSE),
$C177=2011,
VLOOKUP($B177,[26]分省年度数据!$A$1:$T$32,14,FALSE),
$C177=2012,
VLOOKUP($B177,[26]分省年度数据!$A$1:$T$32,13,FALSE),
$C177=2013,
VLOOKUP($B177,[26]分省年度数据!$A$1:$T$32,12,FALSE),
$C177=2014,
VLOOKUP($B177,[26]分省年度数据!$A$1:$T$32,11,FALSE),
$C177=2015,
VLOOKUP($B177,[26]分省年度数据!$A$1:$T$32,10,FALSE),
$C177=2016,
VLOOKUP($B177,[26]分省年度数据!$A$1:$T$32,9,FALSE),
$C177=2017,
VLOOKUP($B177,[26]分省年度数据!$A$1:$T$32,8,FALSE),
$C177=2018,
VLOOKUP($B177,[26]分省年度数据!$A$1:$T$32,7,FALSE)
)</f>
        <v>11.19</v>
      </c>
    </row>
    <row r="178" spans="1:43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s="11">
        <f>IFERROR(VLOOKUP(B178,户籍难度!A:B,2,FALSE),1)</f>
        <v>1</v>
      </c>
      <c r="G178" cm="1">
        <f t="array" ref="G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H178" cm="1">
        <f t="array" ref="H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I178" cm="1">
        <f t="array" ref="I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J178">
        <f>VLOOKUP($D178,[4]Sheet1!$C$1:$J$65536,2,FALSE)</f>
        <v>219.07041931152344</v>
      </c>
      <c r="K178">
        <f>VLOOKUP($D178,[4]Sheet1!$C$1:$J$65536,3,FALSE)</f>
        <v>179.60990905761719</v>
      </c>
      <c r="L178">
        <f>VLOOKUP($D178,[4]Sheet1!$C$1:$J$65536,4,FALSE)</f>
        <v>10127.98828125</v>
      </c>
      <c r="M178">
        <f>VLOOKUP($D178,[4]Sheet1!$C$1:$J$65536,5,FALSE)</f>
        <v>171.95999145507812</v>
      </c>
      <c r="N178">
        <f>VLOOKUP($D178,[4]Sheet1!$C$1:$J$65536,6,FALSE)</f>
        <v>19.764732360839844</v>
      </c>
      <c r="O178">
        <f>VLOOKUP($D178,[4]Sheet1!$C$1:$J$65536,7,FALSE)</f>
        <v>6.8810267448425293</v>
      </c>
      <c r="P178">
        <f>VLOOKUP($D178,[4]Sheet1!$C$1:$J$65536,8,FALSE)</f>
        <v>45.321712493896484</v>
      </c>
      <c r="Q178" cm="1">
        <f t="array" ref="Q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R178">
        <f t="shared" si="5"/>
        <v>0.25570696209497845</v>
      </c>
      <c r="S178" cm="1">
        <f t="array" ref="S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74.959999999999994</v>
      </c>
      <c r="T178">
        <f>IFERROR(VLOOKUP(D178,[7]mu_jt_estimates_final!$C:$D,2,FALSE),"")</f>
        <v>-0.17521127</v>
      </c>
      <c r="U178" t="str">
        <f>VLOOKUP(B178,方言分布!A:B,2,FALSE)</f>
        <v>西南官话</v>
      </c>
      <c r="V178" cm="1">
        <f t="array" ref="V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34439</v>
      </c>
      <c r="W178" cm="1">
        <f t="array" ref="W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21.45</v>
      </c>
      <c r="X178" cm="1">
        <f t="array" ref="X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57</v>
      </c>
      <c r="Y178" cm="1">
        <f t="array" ref="Y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8.8000000000000007</v>
      </c>
      <c r="Z178" cm="1">
        <f t="array" ref="Z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413.87</v>
      </c>
      <c r="AA178" cm="1">
        <f t="array" ref="AA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17.059999999999999</v>
      </c>
      <c r="AB178" cm="1">
        <f t="array" ref="AB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16.5</v>
      </c>
      <c r="AC178" cm="1">
        <f t="array" ref="AC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19.829999999999998</v>
      </c>
      <c r="AE178" cm="1">
        <f t="array" ref="AE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10111559</v>
      </c>
      <c r="AF178" cm="1">
        <f t="array" ref="AF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789.69</v>
      </c>
      <c r="AG178" cm="1">
        <f t="array" ref="AG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176</v>
      </c>
      <c r="AH178" cm="1">
        <f t="array" ref="AH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5771.5</v>
      </c>
      <c r="AK178" cm="1">
        <f t="array" ref="AK178">_xlfn.IFS(
$C178=2010,
VLOOKUP($B178,[20]分省年度数据!$A$1:$T$32,15,FALSE),
$C178=2011,
VLOOKUP($B178,[20]分省年度数据!$A$1:$T$32,14,FALSE),
$C178=2012,
VLOOKUP($B178,[20]分省年度数据!$A$1:$T$32,13,FALSE),
$C178=2013,
VLOOKUP($B178,[20]分省年度数据!$A$1:$T$32,12,FALSE),
$C178=2014,
VLOOKUP($B178,[20]分省年度数据!$A$1:$T$32,11,FALSE),
$C178=2015,
VLOOKUP($B178,[20]分省年度数据!$A$1:$T$32,10,FALSE),
$C178=2016,
VLOOKUP($B178,[20]分省年度数据!$A$1:$T$32,9,FALSE),
$C178=2017,
VLOOKUP($B178,[20]分省年度数据!$A$1:$T$32,8,FALSE),
$C178=2018,
VLOOKUP($B178,[20]分省年度数据!$A$1:$T$32,7,FALSE)
)</f>
        <v>3978</v>
      </c>
      <c r="AL178" cm="1">
        <f t="array" ref="AL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11465</v>
      </c>
      <c r="AM178" cm="1">
        <f t="array" ref="AM178">_xlfn.IFS(
$C178=2010,
VLOOKUP($B178,[27]分省年度数据!$A$1:$T$32,15,FALSE),
$C178=2011,
VLOOKUP($B178,[27]分省年度数据!$A$1:$T$32,14,FALSE),
$C178=2012,
VLOOKUP($B178,[27]分省年度数据!$A$1:$T$32,13,FALSE),
$C178=2013,
VLOOKUP($B178,[27]分省年度数据!$A$1:$T$32,12,FALSE),
$C178=2014,
VLOOKUP($B178,[27]分省年度数据!$A$1:$T$32,11,FALSE),
$C178=2015,
VLOOKUP($B178,[27]分省年度数据!$A$1:$T$32,10,FALSE),
$C178=2016,
VLOOKUP($B178,[27]分省年度数据!$A$1:$T$32,9,FALSE),
$C178=2017,
VLOOKUP($B178,[27]分省年度数据!$A$1:$T$32,8,FALSE),
$C178=2018,
VLOOKUP($B178,[27]分省年度数据!$A$1:$T$32,7,FALSE)
)</f>
        <v>97.5</v>
      </c>
      <c r="AN178" cm="1">
        <f t="array" ref="AN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94.46</v>
      </c>
      <c r="AO178" cm="1">
        <f t="array" ref="AO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9.1</v>
      </c>
      <c r="AP178" cm="1">
        <f t="array" ref="AP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1.43</v>
      </c>
      <c r="AQ178" cm="1">
        <f t="array" ref="AQ178">_xlfn.IFS(
$C178=2010,
VLOOKUP($B178,[26]分省年度数据!$A$1:$T$32,15,FALSE),
$C178=2011,
VLOOKUP($B178,[26]分省年度数据!$A$1:$T$32,14,FALSE),
$C178=2012,
VLOOKUP($B178,[26]分省年度数据!$A$1:$T$32,13,FALSE),
$C178=2013,
VLOOKUP($B178,[26]分省年度数据!$A$1:$T$32,12,FALSE),
$C178=2014,
VLOOKUP($B178,[26]分省年度数据!$A$1:$T$32,11,FALSE),
$C178=2015,
VLOOKUP($B178,[26]分省年度数据!$A$1:$T$32,10,FALSE),
$C178=2016,
VLOOKUP($B178,[26]分省年度数据!$A$1:$T$32,9,FALSE),
$C178=2017,
VLOOKUP($B178,[26]分省年度数据!$A$1:$T$32,8,FALSE),
$C178=2018,
VLOOKUP($B178,[26]分省年度数据!$A$1:$T$32,7,FALSE)
)</f>
        <v>11.6</v>
      </c>
    </row>
    <row r="179" spans="1:43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s="11">
        <f>IFERROR(VLOOKUP(B179,户籍难度!A:B,2,FALSE),1)</f>
        <v>1</v>
      </c>
      <c r="G179" cm="1">
        <f t="array" ref="G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H179" cm="1">
        <f t="array" ref="H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I179" cm="1">
        <f t="array" ref="I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J179">
        <f>VLOOKUP($D179,[4]Sheet1!$C$1:$J$65536,2,FALSE)</f>
        <v>218.10540771484375</v>
      </c>
      <c r="K179">
        <f>VLOOKUP($D179,[4]Sheet1!$C$1:$J$65536,3,FALSE)</f>
        <v>172.4051513671875</v>
      </c>
      <c r="L179">
        <f>VLOOKUP($D179,[4]Sheet1!$C$1:$J$65536,4,FALSE)</f>
        <v>10125.798828125</v>
      </c>
      <c r="M179">
        <f>VLOOKUP($D179,[4]Sheet1!$C$1:$J$65536,5,FALSE)</f>
        <v>178.61477661132812</v>
      </c>
      <c r="N179">
        <f>VLOOKUP($D179,[4]Sheet1!$C$1:$J$65536,6,FALSE)</f>
        <v>21.454687118530273</v>
      </c>
      <c r="O179">
        <f>VLOOKUP($D179,[4]Sheet1!$C$1:$J$65536,7,FALSE)</f>
        <v>6.6624484062194824</v>
      </c>
      <c r="P179">
        <f>VLOOKUP($D179,[4]Sheet1!$C$1:$J$65536,8,FALSE)</f>
        <v>44.642654418945312</v>
      </c>
      <c r="Q179" cm="1">
        <f t="array" ref="Q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R179">
        <f t="shared" si="5"/>
        <v>0.25984044172162168</v>
      </c>
      <c r="S179" cm="1">
        <f t="array" ref="S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78.010000000000005</v>
      </c>
      <c r="T179">
        <f>IFERROR(VLOOKUP(D179,[7]mu_jt_estimates_final!$C:$D,2,FALSE),"")</f>
        <v>-0.18857278</v>
      </c>
      <c r="U179" t="str">
        <f>VLOOKUP(B179,方言分布!A:B,2,FALSE)</f>
        <v>西南官话</v>
      </c>
      <c r="V179" cm="1">
        <f t="array" ref="V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34253</v>
      </c>
      <c r="W179" cm="1">
        <f t="array" ref="W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22.45</v>
      </c>
      <c r="X179" cm="1">
        <f t="array" ref="X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60</v>
      </c>
      <c r="Y179" cm="1">
        <f t="array" ref="Y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8.65</v>
      </c>
      <c r="Z179" cm="1">
        <f t="array" ref="Z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468.18</v>
      </c>
      <c r="AA179" cm="1">
        <f t="array" ref="AA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17.22</v>
      </c>
      <c r="AB179" cm="1">
        <f t="array" ref="AB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16.100000000000001</v>
      </c>
      <c r="AC179" cm="1">
        <f t="array" ref="AC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19.41</v>
      </c>
      <c r="AE179" cm="1">
        <f t="array" ref="AE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10914241</v>
      </c>
      <c r="AF179" cm="1">
        <f t="array" ref="AF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854.55</v>
      </c>
      <c r="AG179" cm="1">
        <f t="array" ref="AG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187</v>
      </c>
      <c r="AH179" cm="1">
        <f t="array" ref="AH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6349.8</v>
      </c>
      <c r="AK179" cm="1">
        <f t="array" ref="AK179">_xlfn.IFS(
$C179=2010,
VLOOKUP($B179,[20]分省年度数据!$A$1:$T$32,15,FALSE),
$C179=2011,
VLOOKUP($B179,[20]分省年度数据!$A$1:$T$32,14,FALSE),
$C179=2012,
VLOOKUP($B179,[20]分省年度数据!$A$1:$T$32,13,FALSE),
$C179=2013,
VLOOKUP($B179,[20]分省年度数据!$A$1:$T$32,12,FALSE),
$C179=2014,
VLOOKUP($B179,[20]分省年度数据!$A$1:$T$32,11,FALSE),
$C179=2015,
VLOOKUP($B179,[20]分省年度数据!$A$1:$T$32,10,FALSE),
$C179=2016,
VLOOKUP($B179,[20]分省年度数据!$A$1:$T$32,9,FALSE),
$C179=2017,
VLOOKUP($B179,[20]分省年度数据!$A$1:$T$32,8,FALSE),
$C179=2018,
VLOOKUP($B179,[20]分省年度数据!$A$1:$T$32,7,FALSE)
)</f>
        <v>3842</v>
      </c>
      <c r="AL179" cm="1">
        <f t="array" ref="AL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13111</v>
      </c>
      <c r="AM179" cm="1">
        <f t="array" ref="AM179">_xlfn.IFS(
$C179=2010,
VLOOKUP($B179,[27]分省年度数据!$A$1:$T$32,15,FALSE),
$C179=2011,
VLOOKUP($B179,[27]分省年度数据!$A$1:$T$32,14,FALSE),
$C179=2012,
VLOOKUP($B179,[27]分省年度数据!$A$1:$T$32,13,FALSE),
$C179=2013,
VLOOKUP($B179,[27]分省年度数据!$A$1:$T$32,12,FALSE),
$C179=2014,
VLOOKUP($B179,[27]分省年度数据!$A$1:$T$32,11,FALSE),
$C179=2015,
VLOOKUP($B179,[27]分省年度数据!$A$1:$T$32,10,FALSE),
$C179=2016,
VLOOKUP($B179,[27]分省年度数据!$A$1:$T$32,9,FALSE),
$C179=2017,
VLOOKUP($B179,[27]分省年度数据!$A$1:$T$32,8,FALSE),
$C179=2018,
VLOOKUP($B179,[27]分省年度数据!$A$1:$T$32,7,FALSE)
)</f>
        <v>97.7</v>
      </c>
      <c r="AN179" cm="1">
        <f t="array" ref="AN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95.85</v>
      </c>
      <c r="AO179" cm="1">
        <f t="array" ref="AO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9.77</v>
      </c>
      <c r="AP179" cm="1">
        <f t="array" ref="AP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1.38</v>
      </c>
      <c r="AQ179" cm="1">
        <f t="array" ref="AQ179">_xlfn.IFS(
$C179=2010,
VLOOKUP($B179,[26]分省年度数据!$A$1:$T$32,15,FALSE),
$C179=2011,
VLOOKUP($B179,[26]分省年度数据!$A$1:$T$32,14,FALSE),
$C179=2012,
VLOOKUP($B179,[26]分省年度数据!$A$1:$T$32,13,FALSE),
$C179=2013,
VLOOKUP($B179,[26]分省年度数据!$A$1:$T$32,12,FALSE),
$C179=2014,
VLOOKUP($B179,[26]分省年度数据!$A$1:$T$32,11,FALSE),
$C179=2015,
VLOOKUP($B179,[26]分省年度数据!$A$1:$T$32,10,FALSE),
$C179=2016,
VLOOKUP($B179,[26]分省年度数据!$A$1:$T$32,9,FALSE),
$C179=2017,
VLOOKUP($B179,[26]分省年度数据!$A$1:$T$32,8,FALSE),
$C179=2018,
VLOOKUP($B179,[26]分省年度数据!$A$1:$T$32,7,FALSE)
)</f>
        <v>11.77</v>
      </c>
    </row>
    <row r="180" spans="1:43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s="11">
        <f>IFERROR(VLOOKUP(B180,户籍难度!A:B,2,FALSE),1)</f>
        <v>1</v>
      </c>
      <c r="G180" cm="1">
        <f t="array" ref="G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H180" cm="1">
        <f t="array" ref="H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I180" cm="1">
        <f t="array" ref="I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J180">
        <f>VLOOKUP($D180,[4]Sheet1!$C$1:$J$65536,2,FALSE)</f>
        <v>216.63743591308594</v>
      </c>
      <c r="K180">
        <f>VLOOKUP($D180,[4]Sheet1!$C$1:$J$65536,3,FALSE)</f>
        <v>173.2259521484375</v>
      </c>
      <c r="L180">
        <f>VLOOKUP($D180,[4]Sheet1!$C$1:$J$65536,4,FALSE)</f>
        <v>10132.306640625</v>
      </c>
      <c r="M180">
        <f>VLOOKUP($D180,[4]Sheet1!$C$1:$J$65536,5,FALSE)</f>
        <v>175.36709594726562</v>
      </c>
      <c r="N180">
        <f>VLOOKUP($D180,[4]Sheet1!$C$1:$J$65536,6,FALSE)</f>
        <v>21.068107604980469</v>
      </c>
      <c r="O180">
        <f>VLOOKUP($D180,[4]Sheet1!$C$1:$J$65536,7,FALSE)</f>
        <v>6.7426290512084961</v>
      </c>
      <c r="P180">
        <f>VLOOKUP($D180,[4]Sheet1!$C$1:$J$65536,8,FALSE)</f>
        <v>41.262729644775391</v>
      </c>
      <c r="Q180" cm="1">
        <f t="array" ref="Q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R180">
        <f t="shared" si="5"/>
        <v>0.24167127187473841</v>
      </c>
      <c r="S180" cm="1">
        <f t="array" ref="S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89.77</v>
      </c>
      <c r="T180">
        <f>IFERROR(VLOOKUP(D180,[7]mu_jt_estimates_final!$C:$D,2,FALSE),"")</f>
        <v>2.6363913999999998E-3</v>
      </c>
      <c r="U180" t="str">
        <f>VLOOKUP(B180,方言分布!A:B,2,FALSE)</f>
        <v>西南官话</v>
      </c>
      <c r="V180" cm="1">
        <f t="array" ref="V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34008</v>
      </c>
      <c r="W180" cm="1">
        <f t="array" ref="W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24.11</v>
      </c>
      <c r="X180" cm="1">
        <f t="array" ref="X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62</v>
      </c>
      <c r="Y180" cm="1">
        <f t="array" ref="Y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8.6300000000000008</v>
      </c>
      <c r="Z180" cm="1">
        <f t="array" ref="Z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512.30999999999995</v>
      </c>
      <c r="AA180" cm="1">
        <f t="array" ref="AA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17.41</v>
      </c>
      <c r="AB180" cm="1">
        <f t="array" ref="AB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15.68</v>
      </c>
      <c r="AC180" cm="1">
        <f t="array" ref="AC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18.77</v>
      </c>
      <c r="AE180" cm="1">
        <f t="array" ref="AE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11891781</v>
      </c>
      <c r="AF180" cm="1">
        <f t="array" ref="AF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920.2</v>
      </c>
      <c r="AG180" cm="1">
        <f t="array" ref="AG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247</v>
      </c>
      <c r="AH180" cm="1">
        <f t="array" ref="AH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7038</v>
      </c>
      <c r="AK180" cm="1">
        <f t="array" ref="AK180">_xlfn.IFS(
$C180=2010,
VLOOKUP($B180,[20]分省年度数据!$A$1:$T$32,15,FALSE),
$C180=2011,
VLOOKUP($B180,[20]分省年度数据!$A$1:$T$32,14,FALSE),
$C180=2012,
VLOOKUP($B180,[20]分省年度数据!$A$1:$T$32,13,FALSE),
$C180=2013,
VLOOKUP($B180,[20]分省年度数据!$A$1:$T$32,12,FALSE),
$C180=2014,
VLOOKUP($B180,[20]分省年度数据!$A$1:$T$32,11,FALSE),
$C180=2015,
VLOOKUP($B180,[20]分省年度数据!$A$1:$T$32,10,FALSE),
$C180=2016,
VLOOKUP($B180,[20]分省年度数据!$A$1:$T$32,9,FALSE),
$C180=2017,
VLOOKUP($B180,[20]分省年度数据!$A$1:$T$32,8,FALSE),
$C180=2018,
VLOOKUP($B180,[20]分省年度数据!$A$1:$T$32,7,FALSE)
)</f>
        <v>3843</v>
      </c>
      <c r="AL180" cm="1">
        <f t="array" ref="AL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15452</v>
      </c>
      <c r="AM180" cm="1">
        <f t="array" ref="AM180">_xlfn.IFS(
$C180=2010,
VLOOKUP($B180,[27]分省年度数据!$A$1:$T$32,15,FALSE),
$C180=2011,
VLOOKUP($B180,[27]分省年度数据!$A$1:$T$32,14,FALSE),
$C180=2012,
VLOOKUP($B180,[27]分省年度数据!$A$1:$T$32,13,FALSE),
$C180=2013,
VLOOKUP($B180,[27]分省年度数据!$A$1:$T$32,12,FALSE),
$C180=2014,
VLOOKUP($B180,[27]分省年度数据!$A$1:$T$32,11,FALSE),
$C180=2015,
VLOOKUP($B180,[27]分省年度数据!$A$1:$T$32,10,FALSE),
$C180=2016,
VLOOKUP($B180,[27]分省年度数据!$A$1:$T$32,9,FALSE),
$C180=2017,
VLOOKUP($B180,[27]分省年度数据!$A$1:$T$32,8,FALSE),
$C180=2018,
VLOOKUP($B180,[27]分省年度数据!$A$1:$T$32,7,FALSE)
)</f>
        <v>97.63</v>
      </c>
      <c r="AN180" cm="1">
        <f t="array" ref="AN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97.8</v>
      </c>
      <c r="AO180" cm="1">
        <f t="array" ref="AO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10.74</v>
      </c>
      <c r="AP180" cm="1">
        <f t="array" ref="AP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1.37</v>
      </c>
      <c r="AQ180" cm="1">
        <f t="array" ref="AQ180">_xlfn.IFS(
$C180=2010,
VLOOKUP($B180,[26]分省年度数据!$A$1:$T$32,15,FALSE),
$C180=2011,
VLOOKUP($B180,[26]分省年度数据!$A$1:$T$32,14,FALSE),
$C180=2012,
VLOOKUP($B180,[26]分省年度数据!$A$1:$T$32,13,FALSE),
$C180=2013,
VLOOKUP($B180,[26]分省年度数据!$A$1:$T$32,12,FALSE),
$C180=2014,
VLOOKUP($B180,[26]分省年度数据!$A$1:$T$32,11,FALSE),
$C180=2015,
VLOOKUP($B180,[26]分省年度数据!$A$1:$T$32,10,FALSE),
$C180=2016,
VLOOKUP($B180,[26]分省年度数据!$A$1:$T$32,9,FALSE),
$C180=2017,
VLOOKUP($B180,[26]分省年度数据!$A$1:$T$32,8,FALSE),
$C180=2018,
VLOOKUP($B180,[26]分省年度数据!$A$1:$T$32,7,FALSE)
)</f>
        <v>12.42</v>
      </c>
    </row>
    <row r="181" spans="1:43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s="11">
        <f>IFERROR(VLOOKUP(B181,户籍难度!A:B,2,FALSE),1)</f>
        <v>1</v>
      </c>
      <c r="G181" cm="1">
        <f t="array" ref="G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H181" cm="1">
        <f t="array" ref="H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I181" cm="1">
        <f t="array" ref="I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J181">
        <f>VLOOKUP($D181,[4]Sheet1!$C$1:$J$65536,2,FALSE)</f>
        <v>215.55183410644531</v>
      </c>
      <c r="K181">
        <f>VLOOKUP($D181,[4]Sheet1!$C$1:$J$65536,3,FALSE)</f>
        <v>171.64509582519531</v>
      </c>
      <c r="L181">
        <f>VLOOKUP($D181,[4]Sheet1!$C$1:$J$65536,4,FALSE)</f>
        <v>10123.69140625</v>
      </c>
      <c r="M181">
        <f>VLOOKUP($D181,[4]Sheet1!$C$1:$J$65536,5,FALSE)</f>
        <v>178.73675537109375</v>
      </c>
      <c r="N181">
        <f>VLOOKUP($D181,[4]Sheet1!$C$1:$J$65536,6,FALSE)</f>
        <v>23.126619338989258</v>
      </c>
      <c r="O181">
        <f>VLOOKUP($D181,[4]Sheet1!$C$1:$J$65536,7,FALSE)</f>
        <v>6.8725771903991699</v>
      </c>
      <c r="P181">
        <f>VLOOKUP($D181,[4]Sheet1!$C$1:$J$65536,8,FALSE)</f>
        <v>38.685420989990234</v>
      </c>
      <c r="Q181" cm="1">
        <f t="array" ref="Q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R181">
        <f t="shared" si="5"/>
        <v>0.25295244744395307</v>
      </c>
      <c r="S181" cm="1">
        <f t="array" ref="S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102.42</v>
      </c>
      <c r="T181">
        <f>IFERROR(VLOOKUP(D181,[7]mu_jt_estimates_final!$C:$D,2,FALSE),"")</f>
        <v>7.8855515000000001E-2</v>
      </c>
      <c r="U181" t="str">
        <f>VLOOKUP(B181,方言分布!A:B,2,FALSE)</f>
        <v>西南官话</v>
      </c>
      <c r="V181" cm="1">
        <f t="array" ref="V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33742</v>
      </c>
      <c r="W181" cm="1">
        <f t="array" ref="W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25.59</v>
      </c>
      <c r="X181" cm="1">
        <f t="array" ref="X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65</v>
      </c>
      <c r="Y181" cm="1">
        <f t="array" ref="Y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8.6999999999999993</v>
      </c>
      <c r="Z181" cm="1">
        <f t="array" ref="Z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546.52</v>
      </c>
      <c r="AA181" cm="1">
        <f t="array" ref="AA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17.399999999999999</v>
      </c>
      <c r="AB181" cm="1">
        <f t="array" ref="AB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15.48</v>
      </c>
      <c r="AC181" cm="1">
        <f t="array" ref="AC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18.5</v>
      </c>
      <c r="AE181" cm="1">
        <f t="array" ref="AE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12836618</v>
      </c>
      <c r="AF181" cm="1">
        <f t="array" ref="AF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933.22</v>
      </c>
      <c r="AG181" cm="1">
        <f t="array" ref="AG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317</v>
      </c>
      <c r="AH181" cm="1">
        <f t="array" ref="AH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7663.5</v>
      </c>
      <c r="AK181" cm="1">
        <f t="array" ref="AK181">_xlfn.IFS(
$C181=2010,
VLOOKUP($B181,[20]分省年度数据!$A$1:$T$32,15,FALSE),
$C181=2011,
VLOOKUP($B181,[20]分省年度数据!$A$1:$T$32,14,FALSE),
$C181=2012,
VLOOKUP($B181,[20]分省年度数据!$A$1:$T$32,13,FALSE),
$C181=2013,
VLOOKUP($B181,[20]分省年度数据!$A$1:$T$32,12,FALSE),
$C181=2014,
VLOOKUP($B181,[20]分省年度数据!$A$1:$T$32,11,FALSE),
$C181=2015,
VLOOKUP($B181,[20]分省年度数据!$A$1:$T$32,10,FALSE),
$C181=2016,
VLOOKUP($B181,[20]分省年度数据!$A$1:$T$32,9,FALSE),
$C181=2017,
VLOOKUP($B181,[20]分省年度数据!$A$1:$T$32,8,FALSE),
$C181=2018,
VLOOKUP($B181,[20]分省年度数据!$A$1:$T$32,7,FALSE)
)</f>
        <v>17034</v>
      </c>
      <c r="AL181" cm="1">
        <f t="array" ref="AL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16555</v>
      </c>
      <c r="AM181" cm="1">
        <f t="array" ref="AM181">_xlfn.IFS(
$C181=2010,
VLOOKUP($B181,[27]分省年度数据!$A$1:$T$32,15,FALSE),
$C181=2011,
VLOOKUP($B181,[27]分省年度数据!$A$1:$T$32,14,FALSE),
$C181=2012,
VLOOKUP($B181,[27]分省年度数据!$A$1:$T$32,13,FALSE),
$C181=2013,
VLOOKUP($B181,[27]分省年度数据!$A$1:$T$32,12,FALSE),
$C181=2014,
VLOOKUP($B181,[27]分省年度数据!$A$1:$T$32,11,FALSE),
$C181=2015,
VLOOKUP($B181,[27]分省年度数据!$A$1:$T$32,10,FALSE),
$C181=2016,
VLOOKUP($B181,[27]分省年度数据!$A$1:$T$32,9,FALSE),
$C181=2017,
VLOOKUP($B181,[27]分省年度数据!$A$1:$T$32,8,FALSE),
$C181=2018,
VLOOKUP($B181,[27]分省年度数据!$A$1:$T$32,7,FALSE)
)</f>
        <v>97.8</v>
      </c>
      <c r="AN181" cm="1">
        <f t="array" ref="AN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98.15</v>
      </c>
      <c r="AO181" cm="1">
        <f t="array" ref="AO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10.78</v>
      </c>
      <c r="AP181" cm="1">
        <f t="array" ref="AP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1.4</v>
      </c>
      <c r="AQ181" cm="1">
        <f t="array" ref="AQ181">_xlfn.IFS(
$C181=2010,
VLOOKUP($B181,[26]分省年度数据!$A$1:$T$32,15,FALSE),
$C181=2011,
VLOOKUP($B181,[26]分省年度数据!$A$1:$T$32,14,FALSE),
$C181=2012,
VLOOKUP($B181,[26]分省年度数据!$A$1:$T$32,13,FALSE),
$C181=2013,
VLOOKUP($B181,[26]分省年度数据!$A$1:$T$32,12,FALSE),
$C181=2014,
VLOOKUP($B181,[26]分省年度数据!$A$1:$T$32,11,FALSE),
$C181=2015,
VLOOKUP($B181,[26]分省年度数据!$A$1:$T$32,10,FALSE),
$C181=2016,
VLOOKUP($B181,[26]分省年度数据!$A$1:$T$32,9,FALSE),
$C181=2017,
VLOOKUP($B181,[26]分省年度数据!$A$1:$T$32,8,FALSE),
$C181=2018,
VLOOKUP($B181,[26]分省年度数据!$A$1:$T$32,7,FALSE)
)</f>
        <v>13.05</v>
      </c>
    </row>
    <row r="182" spans="1:43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s="11">
        <f>IFERROR(VLOOKUP(B182,户籍难度!A:B,2,FALSE),1)</f>
        <v>1</v>
      </c>
      <c r="G182" cm="1">
        <f t="array" ref="G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H182" cm="1">
        <f t="array" ref="H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I182" cm="1">
        <f t="array" ref="I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J182">
        <f>VLOOKUP($D182,[4]Sheet1!$C$1:$J$65536,2,FALSE)</f>
        <v>252.58357238769531</v>
      </c>
      <c r="K182">
        <f>VLOOKUP($D182,[4]Sheet1!$C$1:$J$65536,3,FALSE)</f>
        <v>209.68389892578125</v>
      </c>
      <c r="L182">
        <f>VLOOKUP($D182,[4]Sheet1!$C$1:$J$65536,4,FALSE)</f>
        <v>10109.646484375</v>
      </c>
      <c r="M182">
        <f>VLOOKUP($D182,[4]Sheet1!$C$1:$J$65536,5,FALSE)</f>
        <v>137.96759033203125</v>
      </c>
      <c r="N182">
        <f>VLOOKUP($D182,[4]Sheet1!$C$1:$J$65536,6,FALSE)</f>
        <v>30.734222412109375</v>
      </c>
      <c r="O182">
        <f>VLOOKUP($D182,[4]Sheet1!$C$1:$J$65536,7,FALSE)</f>
        <v>5.3961348533630371</v>
      </c>
      <c r="P182">
        <f>VLOOKUP($D182,[4]Sheet1!$C$1:$J$65536,8,FALSE)</f>
        <v>51.266971588134766</v>
      </c>
      <c r="Q182" cm="1">
        <f t="array" ref="Q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R182">
        <f t="shared" si="5"/>
        <v>0.93975149874298969</v>
      </c>
      <c r="S182" cm="1">
        <f t="array" ref="S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68.790000000000006</v>
      </c>
      <c r="T182" t="str">
        <f>IFERROR(VLOOKUP(D182,[7]mu_jt_estimates_final!$C:$D,2,FALSE),"")</f>
        <v/>
      </c>
      <c r="U182" t="str">
        <f>VLOOKUP(B182,方言分布!A:B,2,FALSE)</f>
        <v>闽语</v>
      </c>
      <c r="V182" cm="1">
        <f t="array" ref="V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4678</v>
      </c>
      <c r="W182" cm="1">
        <f t="array" ref="W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2.6</v>
      </c>
      <c r="X182" cm="1">
        <f t="array" ref="X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44</v>
      </c>
      <c r="Y182" cm="1">
        <f t="array" ref="Y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10.31</v>
      </c>
      <c r="Z182" cm="1">
        <f t="array" ref="Z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34.82</v>
      </c>
      <c r="AA182" cm="1">
        <f t="array" ref="AA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16.89</v>
      </c>
      <c r="AB182" cm="1">
        <f t="array" ref="AB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16.82</v>
      </c>
      <c r="AC182" cm="1">
        <f t="array" ref="AC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14.99</v>
      </c>
      <c r="AE182" cm="1">
        <f t="array" ref="AE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>1422673</v>
      </c>
      <c r="AF182" cm="1">
        <f t="array" ref="AF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98.33</v>
      </c>
      <c r="AG182" t="str" cm="1">
        <f t="array" ref="AG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/>
      </c>
      <c r="AH182" cm="1">
        <f t="array" ref="AH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663.8</v>
      </c>
      <c r="AK182" cm="1">
        <f t="array" ref="AK182">_xlfn.IFS(
$C182=2010,
VLOOKUP($B182,[20]分省年度数据!$A$1:$T$32,15,FALSE),
$C182=2011,
VLOOKUP($B182,[20]分省年度数据!$A$1:$T$32,14,FALSE),
$C182=2012,
VLOOKUP($B182,[20]分省年度数据!$A$1:$T$32,13,FALSE),
$C182=2013,
VLOOKUP($B182,[20]分省年度数据!$A$1:$T$32,12,FALSE),
$C182=2014,
VLOOKUP($B182,[20]分省年度数据!$A$1:$T$32,11,FALSE),
$C182=2015,
VLOOKUP($B182,[20]分省年度数据!$A$1:$T$32,10,FALSE),
$C182=2016,
VLOOKUP($B182,[20]分省年度数据!$A$1:$T$32,9,FALSE),
$C182=2017,
VLOOKUP($B182,[20]分省年度数据!$A$1:$T$32,8,FALSE),
$C182=2018,
VLOOKUP($B182,[20]分省年度数据!$A$1:$T$32,7,FALSE)
)</f>
        <v>1488</v>
      </c>
      <c r="AL182" cm="1">
        <f t="array" ref="AL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3818</v>
      </c>
      <c r="AM182" cm="1">
        <f t="array" ref="AM182">_xlfn.IFS(
$C182=2010,
VLOOKUP($B182,[27]分省年度数据!$A$1:$T$32,15,FALSE),
$C182=2011,
VLOOKUP($B182,[27]分省年度数据!$A$1:$T$32,14,FALSE),
$C182=2012,
VLOOKUP($B182,[27]分省年度数据!$A$1:$T$32,13,FALSE),
$C182=2013,
VLOOKUP($B182,[27]分省年度数据!$A$1:$T$32,12,FALSE),
$C182=2014,
VLOOKUP($B182,[27]分省年度数据!$A$1:$T$32,11,FALSE),
$C182=2015,
VLOOKUP($B182,[27]分省年度数据!$A$1:$T$32,10,FALSE),
$C182=2016,
VLOOKUP($B182,[27]分省年度数据!$A$1:$T$32,9,FALSE),
$C182=2017,
VLOOKUP($B182,[27]分省年度数据!$A$1:$T$32,8,FALSE),
$C182=2018,
VLOOKUP($B182,[27]分省年度数据!$A$1:$T$32,7,FALSE)
)</f>
        <v>89.43</v>
      </c>
      <c r="AN182" cm="1">
        <f t="array" ref="AN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82.44</v>
      </c>
      <c r="AO182" cm="1">
        <f t="array" ref="AO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8.61</v>
      </c>
      <c r="AP182" cm="1">
        <f t="array" ref="AP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1.73</v>
      </c>
      <c r="AQ182" cm="1">
        <f t="array" ref="AQ182">_xlfn.IFS(
$C182=2010,
VLOOKUP($B182,[26]分省年度数据!$A$1:$T$32,15,FALSE),
$C182=2011,
VLOOKUP($B182,[26]分省年度数据!$A$1:$T$32,14,FALSE),
$C182=2012,
VLOOKUP($B182,[26]分省年度数据!$A$1:$T$32,13,FALSE),
$C182=2013,
VLOOKUP($B182,[26]分省年度数据!$A$1:$T$32,12,FALSE),
$C182=2014,
VLOOKUP($B182,[26]分省年度数据!$A$1:$T$32,11,FALSE),
$C182=2015,
VLOOKUP($B182,[26]分省年度数据!$A$1:$T$32,10,FALSE),
$C182=2016,
VLOOKUP($B182,[26]分省年度数据!$A$1:$T$32,9,FALSE),
$C182=2017,
VLOOKUP($B182,[26]分省年度数据!$A$1:$T$32,8,FALSE),
$C182=2018,
VLOOKUP($B182,[26]分省年度数据!$A$1:$T$32,7,FALSE)
)</f>
        <v>11.22</v>
      </c>
    </row>
    <row r="183" spans="1:43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s="11">
        <f>IFERROR(VLOOKUP(B183,户籍难度!A:B,2,FALSE),1)</f>
        <v>1</v>
      </c>
      <c r="G183" cm="1">
        <f t="array" ref="G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H183" cm="1">
        <f t="array" ref="H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I183" cm="1">
        <f t="array" ref="I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J183">
        <f>VLOOKUP($D183,[4]Sheet1!$C$1:$J$65536,2,FALSE)</f>
        <v>238.74163818359375</v>
      </c>
      <c r="K183">
        <f>VLOOKUP($D183,[4]Sheet1!$C$1:$J$65536,3,FALSE)</f>
        <v>198.43330383300781</v>
      </c>
      <c r="L183">
        <f>VLOOKUP($D183,[4]Sheet1!$C$1:$J$65536,4,FALSE)</f>
        <v>10113.115234375</v>
      </c>
      <c r="M183">
        <f>VLOOKUP($D183,[4]Sheet1!$C$1:$J$65536,5,FALSE)</f>
        <v>140.95013427734375</v>
      </c>
      <c r="N183">
        <f>VLOOKUP($D183,[4]Sheet1!$C$1:$J$65536,6,FALSE)</f>
        <v>29.990663528442383</v>
      </c>
      <c r="O183">
        <f>VLOOKUP($D183,[4]Sheet1!$C$1:$J$65536,7,FALSE)</f>
        <v>5.8543500900268555</v>
      </c>
      <c r="P183">
        <f>VLOOKUP($D183,[4]Sheet1!$C$1:$J$65536,8,FALSE)</f>
        <v>43.281234741210938</v>
      </c>
      <c r="Q183" cm="1">
        <f t="array" ref="Q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R183">
        <f t="shared" si="5"/>
        <v>0.74438306972240154</v>
      </c>
      <c r="S183" cm="1">
        <f t="array" ref="S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77.290000000000006</v>
      </c>
      <c r="T183" t="str">
        <f>IFERROR(VLOOKUP(D183,[7]mu_jt_estimates_final!$C:$D,2,FALSE),"")</f>
        <v/>
      </c>
      <c r="U183" t="str">
        <f>VLOOKUP(B183,方言分布!A:B,2,FALSE)</f>
        <v>闽语</v>
      </c>
      <c r="V183" cm="1">
        <f t="array" ref="V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4816</v>
      </c>
      <c r="W183" cm="1">
        <f t="array" ref="W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2.85</v>
      </c>
      <c r="X183" cm="1">
        <f t="array" ref="X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48</v>
      </c>
      <c r="Y183" cm="1">
        <f t="array" ref="Y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10.01</v>
      </c>
      <c r="Z183" cm="1">
        <f t="array" ref="Z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50.3</v>
      </c>
      <c r="AA183" cm="1">
        <f t="array" ref="AA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17.079999999999998</v>
      </c>
      <c r="AB183" cm="1">
        <f t="array" ref="AB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15.63</v>
      </c>
      <c r="AC183" cm="1">
        <f t="array" ref="AC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14.84</v>
      </c>
      <c r="AE183" cm="1">
        <f t="array" ref="AE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1732237</v>
      </c>
      <c r="AF183" cm="1">
        <f t="array" ref="AF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127.27</v>
      </c>
      <c r="AG183" cm="1">
        <f t="array" ref="AG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4</v>
      </c>
      <c r="AH183" cm="1">
        <f t="array" ref="AH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822.5</v>
      </c>
      <c r="AK183" cm="1">
        <f t="array" ref="AK183">_xlfn.IFS(
$C183=2010,
VLOOKUP($B183,[20]分省年度数据!$A$1:$T$32,15,FALSE),
$C183=2011,
VLOOKUP($B183,[20]分省年度数据!$A$1:$T$32,14,FALSE),
$C183=2012,
VLOOKUP($B183,[20]分省年度数据!$A$1:$T$32,13,FALSE),
$C183=2013,
VLOOKUP($B183,[20]分省年度数据!$A$1:$T$32,12,FALSE),
$C183=2014,
VLOOKUP($B183,[20]分省年度数据!$A$1:$T$32,11,FALSE),
$C183=2015,
VLOOKUP($B183,[20]分省年度数据!$A$1:$T$32,10,FALSE),
$C183=2016,
VLOOKUP($B183,[20]分省年度数据!$A$1:$T$32,9,FALSE),
$C183=2017,
VLOOKUP($B183,[20]分省年度数据!$A$1:$T$32,8,FALSE),
$C183=2018,
VLOOKUP($B183,[20]分省年度数据!$A$1:$T$32,7,FALSE)
)</f>
        <v>1737</v>
      </c>
      <c r="AL183" cm="1">
        <f t="array" ref="AL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4737</v>
      </c>
      <c r="AM183" cm="1">
        <f t="array" ref="AM183">_xlfn.IFS(
$C183=2010,
VLOOKUP($B183,[27]分省年度数据!$A$1:$T$32,15,FALSE),
$C183=2011,
VLOOKUP($B183,[27]分省年度数据!$A$1:$T$32,14,FALSE),
$C183=2012,
VLOOKUP($B183,[27]分省年度数据!$A$1:$T$32,13,FALSE),
$C183=2013,
VLOOKUP($B183,[27]分省年度数据!$A$1:$T$32,12,FALSE),
$C183=2014,
VLOOKUP($B183,[27]分省年度数据!$A$1:$T$32,11,FALSE),
$C183=2015,
VLOOKUP($B183,[27]分省年度数据!$A$1:$T$32,10,FALSE),
$C183=2016,
VLOOKUP($B183,[27]分省年度数据!$A$1:$T$32,9,FALSE),
$C183=2017,
VLOOKUP($B183,[27]分省年度数据!$A$1:$T$32,8,FALSE),
$C183=2018,
VLOOKUP($B183,[27]分省年度数据!$A$1:$T$32,7,FALSE)
)</f>
        <v>96.09</v>
      </c>
      <c r="AN183" cm="1">
        <f t="array" ref="AN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93.59</v>
      </c>
      <c r="AO183" cm="1">
        <f t="array" ref="AO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10.76</v>
      </c>
      <c r="AP183" cm="1">
        <f t="array" ref="AP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1.73</v>
      </c>
      <c r="AQ183" cm="1">
        <f t="array" ref="AQ183">_xlfn.IFS(
$C183=2010,
VLOOKUP($B183,[26]分省年度数据!$A$1:$T$32,15,FALSE),
$C183=2011,
VLOOKUP($B183,[26]分省年度数据!$A$1:$T$32,14,FALSE),
$C183=2012,
VLOOKUP($B183,[26]分省年度数据!$A$1:$T$32,13,FALSE),
$C183=2013,
VLOOKUP($B183,[26]分省年度数据!$A$1:$T$32,12,FALSE),
$C183=2014,
VLOOKUP($B183,[26]分省年度数据!$A$1:$T$32,11,FALSE),
$C183=2015,
VLOOKUP($B183,[26]分省年度数据!$A$1:$T$32,10,FALSE),
$C183=2016,
VLOOKUP($B183,[26]分省年度数据!$A$1:$T$32,9,FALSE),
$C183=2017,
VLOOKUP($B183,[26]分省年度数据!$A$1:$T$32,8,FALSE),
$C183=2018,
VLOOKUP($B183,[26]分省年度数据!$A$1:$T$32,7,FALSE)
)</f>
        <v>12.51</v>
      </c>
    </row>
    <row r="184" spans="1:43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s="11">
        <f>IFERROR(VLOOKUP(B184,户籍难度!A:B,2,FALSE),1)</f>
        <v>1</v>
      </c>
      <c r="G184" cm="1">
        <f t="array" ref="G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H184" cm="1">
        <f t="array" ref="H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I184" cm="1">
        <f t="array" ref="I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J184">
        <f>VLOOKUP($D184,[4]Sheet1!$C$1:$J$65536,2,FALSE)</f>
        <v>250.22860717773438</v>
      </c>
      <c r="K184">
        <f>VLOOKUP($D184,[4]Sheet1!$C$1:$J$65536,3,FALSE)</f>
        <v>213.04927062988281</v>
      </c>
      <c r="L184">
        <f>VLOOKUP($D184,[4]Sheet1!$C$1:$J$65536,4,FALSE)</f>
        <v>10098.884765625</v>
      </c>
      <c r="M184">
        <f>VLOOKUP($D184,[4]Sheet1!$C$1:$J$65536,5,FALSE)</f>
        <v>147.88201904296875</v>
      </c>
      <c r="N184">
        <f>VLOOKUP($D184,[4]Sheet1!$C$1:$J$65536,6,FALSE)</f>
        <v>27.021858215332031</v>
      </c>
      <c r="O184">
        <f>VLOOKUP($D184,[4]Sheet1!$C$1:$J$65536,7,FALSE)</f>
        <v>5.8296985626220703</v>
      </c>
      <c r="P184">
        <f>VLOOKUP($D184,[4]Sheet1!$C$1:$J$65536,8,FALSE)</f>
        <v>46.100532531738281</v>
      </c>
      <c r="Q184" cm="1">
        <f t="array" ref="Q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R184">
        <f t="shared" si="5"/>
        <v>0.77029160789844853</v>
      </c>
      <c r="S184" cm="1">
        <f t="array" ref="S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88.4</v>
      </c>
      <c r="T184" t="str">
        <f>IFERROR(VLOOKUP(D184,[7]mu_jt_estimates_final!$C:$D,2,FALSE),"")</f>
        <v/>
      </c>
      <c r="U184" t="str">
        <f>VLOOKUP(B184,方言分布!A:B,2,FALSE)</f>
        <v>闽语</v>
      </c>
      <c r="V184" cm="1">
        <f t="array" ref="V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5154</v>
      </c>
      <c r="W184" cm="1">
        <f t="array" ref="W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3.03</v>
      </c>
      <c r="X184" cm="1">
        <f t="array" ref="X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51</v>
      </c>
      <c r="Y184" cm="1">
        <f t="array" ref="Y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9.86</v>
      </c>
      <c r="Z184" cm="1">
        <f t="array" ref="Z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59.86</v>
      </c>
      <c r="AA184" cm="1">
        <f t="array" ref="AA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16.12</v>
      </c>
      <c r="AB184" cm="1">
        <f t="array" ref="AB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>14.54</v>
      </c>
      <c r="AC184" cm="1">
        <f t="array" ref="AC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14.68</v>
      </c>
      <c r="AE184" t="str" cm="1">
        <f t="array" ref="AE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/>
      </c>
      <c r="AF184" cm="1">
        <f t="array" ref="AF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158.79</v>
      </c>
      <c r="AG184" cm="1">
        <f t="array" ref="AG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4</v>
      </c>
      <c r="AH184" cm="1">
        <f t="array" ref="AH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950.2</v>
      </c>
      <c r="AK184" cm="1">
        <f t="array" ref="AK184">_xlfn.IFS(
$C184=2010,
VLOOKUP($B184,[20]分省年度数据!$A$1:$T$32,15,FALSE),
$C184=2011,
VLOOKUP($B184,[20]分省年度数据!$A$1:$T$32,14,FALSE),
$C184=2012,
VLOOKUP($B184,[20]分省年度数据!$A$1:$T$32,13,FALSE),
$C184=2013,
VLOOKUP($B184,[20]分省年度数据!$A$1:$T$32,12,FALSE),
$C184=2014,
VLOOKUP($B184,[20]分省年度数据!$A$1:$T$32,11,FALSE),
$C184=2015,
VLOOKUP($B184,[20]分省年度数据!$A$1:$T$32,10,FALSE),
$C184=2016,
VLOOKUP($B184,[20]分省年度数据!$A$1:$T$32,9,FALSE),
$C184=2017,
VLOOKUP($B184,[20]分省年度数据!$A$1:$T$32,8,FALSE),
$C184=2018,
VLOOKUP($B184,[20]分省年度数据!$A$1:$T$32,7,FALSE)
)</f>
        <v>1752</v>
      </c>
      <c r="AL184" cm="1">
        <f t="array" ref="AL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5600</v>
      </c>
      <c r="AM184" cm="1">
        <f t="array" ref="AM184">_xlfn.IFS(
$C184=2010,
VLOOKUP($B184,[27]分省年度数据!$A$1:$T$32,15,FALSE),
$C184=2011,
VLOOKUP($B184,[27]分省年度数据!$A$1:$T$32,14,FALSE),
$C184=2012,
VLOOKUP($B184,[27]分省年度数据!$A$1:$T$32,13,FALSE),
$C184=2013,
VLOOKUP($B184,[27]分省年度数据!$A$1:$T$32,12,FALSE),
$C184=2014,
VLOOKUP($B184,[27]分省年度数据!$A$1:$T$32,11,FALSE),
$C184=2015,
VLOOKUP($B184,[27]分省年度数据!$A$1:$T$32,10,FALSE),
$C184=2016,
VLOOKUP($B184,[27]分省年度数据!$A$1:$T$32,9,FALSE),
$C184=2017,
VLOOKUP($B184,[27]分省年度数据!$A$1:$T$32,8,FALSE),
$C184=2018,
VLOOKUP($B184,[27]分省年度数据!$A$1:$T$32,7,FALSE)
)</f>
        <v>97.74</v>
      </c>
      <c r="AN184" cm="1">
        <f t="array" ref="AN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92.15</v>
      </c>
      <c r="AO184" cm="1">
        <f t="array" ref="AO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11.6</v>
      </c>
      <c r="AP184" cm="1">
        <f t="array" ref="AP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1.92</v>
      </c>
      <c r="AQ184" cm="1">
        <f t="array" ref="AQ184">_xlfn.IFS(
$C184=2010,
VLOOKUP($B184,[26]分省年度数据!$A$1:$T$32,15,FALSE),
$C184=2011,
VLOOKUP($B184,[26]分省年度数据!$A$1:$T$32,14,FALSE),
$C184=2012,
VLOOKUP($B184,[26]分省年度数据!$A$1:$T$32,13,FALSE),
$C184=2013,
VLOOKUP($B184,[26]分省年度数据!$A$1:$T$32,12,FALSE),
$C184=2014,
VLOOKUP($B184,[26]分省年度数据!$A$1:$T$32,11,FALSE),
$C184=2015,
VLOOKUP($B184,[26]分省年度数据!$A$1:$T$32,10,FALSE),
$C184=2016,
VLOOKUP($B184,[26]分省年度数据!$A$1:$T$32,9,FALSE),
$C184=2017,
VLOOKUP($B184,[26]分省年度数据!$A$1:$T$32,8,FALSE),
$C184=2018,
VLOOKUP($B184,[26]分省年度数据!$A$1:$T$32,7,FALSE)
)</f>
        <v>12.01</v>
      </c>
    </row>
    <row r="185" spans="1:43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s="11">
        <f>IFERROR(VLOOKUP(B185,户籍难度!A:B,2,FALSE),1)</f>
        <v>1</v>
      </c>
      <c r="G185" cm="1">
        <f t="array" ref="G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H185" cm="1">
        <f t="array" ref="H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I185" cm="1">
        <f t="array" ref="I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J185">
        <f>VLOOKUP($D185,[4]Sheet1!$C$1:$J$65536,2,FALSE)</f>
        <v>247.38432312011719</v>
      </c>
      <c r="K185">
        <f>VLOOKUP($D185,[4]Sheet1!$C$1:$J$65536,3,FALSE)</f>
        <v>206.56544494628906</v>
      </c>
      <c r="L185">
        <f>VLOOKUP($D185,[4]Sheet1!$C$1:$J$65536,4,FALSE)</f>
        <v>10109.173828125</v>
      </c>
      <c r="M185">
        <f>VLOOKUP($D185,[4]Sheet1!$C$1:$J$65536,5,FALSE)</f>
        <v>138.74940490722656</v>
      </c>
      <c r="N185">
        <f>VLOOKUP($D185,[4]Sheet1!$C$1:$J$65536,6,FALSE)</f>
        <v>27.579982757568359</v>
      </c>
      <c r="O185">
        <f>VLOOKUP($D185,[4]Sheet1!$C$1:$J$65536,7,FALSE)</f>
        <v>5.6866135597229004</v>
      </c>
      <c r="P185">
        <f>VLOOKUP($D185,[4]Sheet1!$C$1:$J$65536,8,FALSE)</f>
        <v>44.860492706298828</v>
      </c>
      <c r="Q185" cm="1">
        <f t="array" ref="Q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R185">
        <f t="shared" si="5"/>
        <v>0.87145013665543758</v>
      </c>
      <c r="S185" cm="1">
        <f t="array" ref="S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95.87</v>
      </c>
      <c r="T185" t="str">
        <f>IFERROR(VLOOKUP(D185,[7]mu_jt_estimates_final!$C:$D,2,FALSE),"")</f>
        <v/>
      </c>
      <c r="U185" t="str">
        <f>VLOOKUP(B185,方言分布!A:B,2,FALSE)</f>
        <v>闽语</v>
      </c>
      <c r="V185" cm="1">
        <f t="array" ref="V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5011</v>
      </c>
      <c r="W185" cm="1">
        <f t="array" ref="W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3.21</v>
      </c>
      <c r="X185" cm="1">
        <f t="array" ref="X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53</v>
      </c>
      <c r="Y185" cm="1">
        <f t="array" ref="Y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9.73</v>
      </c>
      <c r="Z185" cm="1">
        <f t="array" ref="Z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69.59</v>
      </c>
      <c r="AA185" cm="1">
        <f t="array" ref="AA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15.65</v>
      </c>
      <c r="AB185" cm="1">
        <f t="array" ref="AB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13.73</v>
      </c>
      <c r="AC185" cm="1">
        <f t="array" ref="AC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14.67</v>
      </c>
      <c r="AE185" cm="1">
        <f t="array" ref="AE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2222868</v>
      </c>
      <c r="AF185" cm="1">
        <f t="array" ref="AF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174.57</v>
      </c>
      <c r="AG185" cm="1">
        <f t="array" ref="AG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4</v>
      </c>
      <c r="AH185" cm="1">
        <f t="array" ref="AH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1090.9000000000001</v>
      </c>
      <c r="AK185" cm="1">
        <f t="array" ref="AK185">_xlfn.IFS(
$C185=2010,
VLOOKUP($B185,[20]分省年度数据!$A$1:$T$32,15,FALSE),
$C185=2011,
VLOOKUP($B185,[20]分省年度数据!$A$1:$T$32,14,FALSE),
$C185=2012,
VLOOKUP($B185,[20]分省年度数据!$A$1:$T$32,13,FALSE),
$C185=2013,
VLOOKUP($B185,[20]分省年度数据!$A$1:$T$32,12,FALSE),
$C185=2014,
VLOOKUP($B185,[20]分省年度数据!$A$1:$T$32,11,FALSE),
$C185=2015,
VLOOKUP($B185,[20]分省年度数据!$A$1:$T$32,10,FALSE),
$C185=2016,
VLOOKUP($B185,[20]分省年度数据!$A$1:$T$32,9,FALSE),
$C185=2017,
VLOOKUP($B185,[20]分省年度数据!$A$1:$T$32,8,FALSE),
$C185=2018,
VLOOKUP($B185,[20]分省年度数据!$A$1:$T$32,7,FALSE)
)</f>
        <v>1976</v>
      </c>
      <c r="AL185" cm="1">
        <f t="array" ref="AL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4022</v>
      </c>
      <c r="AM185" cm="1">
        <f t="array" ref="AM185">_xlfn.IFS(
$C185=2010,
VLOOKUP($B185,[27]分省年度数据!$A$1:$T$32,15,FALSE),
$C185=2011,
VLOOKUP($B185,[27]分省年度数据!$A$1:$T$32,14,FALSE),
$C185=2012,
VLOOKUP($B185,[27]分省年度数据!$A$1:$T$32,13,FALSE),
$C185=2013,
VLOOKUP($B185,[27]分省年度数据!$A$1:$T$32,12,FALSE),
$C185=2014,
VLOOKUP($B185,[27]分省年度数据!$A$1:$T$32,11,FALSE),
$C185=2015,
VLOOKUP($B185,[27]分省年度数据!$A$1:$T$32,10,FALSE),
$C185=2016,
VLOOKUP($B185,[27]分省年度数据!$A$1:$T$32,9,FALSE),
$C185=2017,
VLOOKUP($B185,[27]分省年度数据!$A$1:$T$32,8,FALSE),
$C185=2018,
VLOOKUP($B185,[27]分省年度数据!$A$1:$T$32,7,FALSE)
)</f>
        <v>98.38</v>
      </c>
      <c r="AN185" cm="1">
        <f t="array" ref="AN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94.59</v>
      </c>
      <c r="AO185" cm="1">
        <f t="array" ref="AO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11.48</v>
      </c>
      <c r="AP185" cm="1">
        <f t="array" ref="AP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1.86</v>
      </c>
      <c r="AQ185" cm="1">
        <f t="array" ref="AQ185">_xlfn.IFS(
$C185=2010,
VLOOKUP($B185,[26]分省年度数据!$A$1:$T$32,15,FALSE),
$C185=2011,
VLOOKUP($B185,[26]分省年度数据!$A$1:$T$32,14,FALSE),
$C185=2012,
VLOOKUP($B185,[26]分省年度数据!$A$1:$T$32,13,FALSE),
$C185=2013,
VLOOKUP($B185,[26]分省年度数据!$A$1:$T$32,12,FALSE),
$C185=2014,
VLOOKUP($B185,[26]分省年度数据!$A$1:$T$32,11,FALSE),
$C185=2015,
VLOOKUP($B185,[26]分省年度数据!$A$1:$T$32,10,FALSE),
$C185=2016,
VLOOKUP($B185,[26]分省年度数据!$A$1:$T$32,9,FALSE),
$C185=2017,
VLOOKUP($B185,[26]分省年度数据!$A$1:$T$32,8,FALSE),
$C185=2018,
VLOOKUP($B185,[26]分省年度数据!$A$1:$T$32,7,FALSE)
)</f>
        <v>12.47</v>
      </c>
    </row>
    <row r="186" spans="1:43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s="11">
        <f>IFERROR(VLOOKUP(B186,户籍难度!A:B,2,FALSE),1)</f>
        <v>1</v>
      </c>
      <c r="G186" cm="1">
        <f t="array" ref="G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H186" cm="1">
        <f t="array" ref="H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I186" cm="1">
        <f t="array" ref="I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J186">
        <f>VLOOKUP($D186,[4]Sheet1!$C$1:$J$65536,2,FALSE)</f>
        <v>250.86465454101562</v>
      </c>
      <c r="K186">
        <f>VLOOKUP($D186,[4]Sheet1!$C$1:$J$65536,3,FALSE)</f>
        <v>214.03324890136719</v>
      </c>
      <c r="L186">
        <f>VLOOKUP($D186,[4]Sheet1!$C$1:$J$65536,4,FALSE)</f>
        <v>10113.86328125</v>
      </c>
      <c r="M186">
        <f>VLOOKUP($D186,[4]Sheet1!$C$1:$J$65536,5,FALSE)</f>
        <v>139.22215270996094</v>
      </c>
      <c r="N186">
        <f>VLOOKUP($D186,[4]Sheet1!$C$1:$J$65536,6,FALSE)</f>
        <v>26.889179229736328</v>
      </c>
      <c r="O186">
        <f>VLOOKUP($D186,[4]Sheet1!$C$1:$J$65536,7,FALSE)</f>
        <v>6.8705554008483887</v>
      </c>
      <c r="P186">
        <f>VLOOKUP($D186,[4]Sheet1!$C$1:$J$65536,8,FALSE)</f>
        <v>57.804336547851562</v>
      </c>
      <c r="Q186" cm="1">
        <f t="array" ref="Q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R186">
        <f t="shared" si="5"/>
        <v>0.74715524147402146</v>
      </c>
      <c r="S186" cm="1">
        <f t="array" ref="S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100.44</v>
      </c>
      <c r="T186" t="str">
        <f>IFERROR(VLOOKUP(D186,[7]mu_jt_estimates_final!$C:$D,2,FALSE),"")</f>
        <v/>
      </c>
      <c r="U186" t="str">
        <f>VLOOKUP(B186,方言分布!A:B,2,FALSE)</f>
        <v>闽语</v>
      </c>
      <c r="V186" cm="1">
        <f t="array" ref="V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5075</v>
      </c>
      <c r="W186" cm="1">
        <f t="array" ref="W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3.45</v>
      </c>
      <c r="X186" cm="1">
        <f t="array" ref="X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56</v>
      </c>
      <c r="Y186" cm="1">
        <f t="array" ref="Y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9.4700000000000006</v>
      </c>
      <c r="Z186" cm="1">
        <f t="array" ref="Z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88.46</v>
      </c>
      <c r="AA186" cm="1">
        <f t="array" ref="AA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14.46</v>
      </c>
      <c r="AB186" cm="1">
        <f t="array" ref="AB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13.33</v>
      </c>
      <c r="AC186" cm="1">
        <f t="array" ref="AC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14.99</v>
      </c>
      <c r="AE186" cm="1">
        <f t="array" ref="AE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2413904</v>
      </c>
      <c r="AF186" cm="1">
        <f t="array" ref="AF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175.95</v>
      </c>
      <c r="AG186" cm="1">
        <f t="array" ref="AG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5</v>
      </c>
      <c r="AH186" cm="1">
        <f t="array" ref="AH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1224.5</v>
      </c>
      <c r="AK186" cm="1">
        <f t="array" ref="AK186">_xlfn.IFS(
$C186=2010,
VLOOKUP($B186,[20]分省年度数据!$A$1:$T$32,15,FALSE),
$C186=2011,
VLOOKUP($B186,[20]分省年度数据!$A$1:$T$32,14,FALSE),
$C186=2012,
VLOOKUP($B186,[20]分省年度数据!$A$1:$T$32,13,FALSE),
$C186=2013,
VLOOKUP($B186,[20]分省年度数据!$A$1:$T$32,12,FALSE),
$C186=2014,
VLOOKUP($B186,[20]分省年度数据!$A$1:$T$32,11,FALSE),
$C186=2015,
VLOOKUP($B186,[20]分省年度数据!$A$1:$T$32,10,FALSE),
$C186=2016,
VLOOKUP($B186,[20]分省年度数据!$A$1:$T$32,9,FALSE),
$C186=2017,
VLOOKUP($B186,[20]分省年度数据!$A$1:$T$32,8,FALSE),
$C186=2018,
VLOOKUP($B186,[20]分省年度数据!$A$1:$T$32,7,FALSE)
)</f>
        <v>2058</v>
      </c>
      <c r="AL186" cm="1">
        <f t="array" ref="AL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4758</v>
      </c>
      <c r="AM186" cm="1">
        <f t="array" ref="AM186">_xlfn.IFS(
$C186=2010,
VLOOKUP($B186,[27]分省年度数据!$A$1:$T$32,15,FALSE),
$C186=2011,
VLOOKUP($B186,[27]分省年度数据!$A$1:$T$32,14,FALSE),
$C186=2012,
VLOOKUP($B186,[27]分省年度数据!$A$1:$T$32,13,FALSE),
$C186=2013,
VLOOKUP($B186,[27]分省年度数据!$A$1:$T$32,12,FALSE),
$C186=2014,
VLOOKUP($B186,[27]分省年度数据!$A$1:$T$32,11,FALSE),
$C186=2015,
VLOOKUP($B186,[27]分省年度数据!$A$1:$T$32,10,FALSE),
$C186=2016,
VLOOKUP($B186,[27]分省年度数据!$A$1:$T$32,9,FALSE),
$C186=2017,
VLOOKUP($B186,[27]分省年度数据!$A$1:$T$32,8,FALSE),
$C186=2018,
VLOOKUP($B186,[27]分省年度数据!$A$1:$T$32,7,FALSE)
)</f>
        <v>98.1</v>
      </c>
      <c r="AN186" cm="1">
        <f t="array" ref="AN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96.49</v>
      </c>
      <c r="AO186" cm="1">
        <f t="array" ref="AO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11.97</v>
      </c>
      <c r="AP186" cm="1">
        <f t="array" ref="AP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1.83</v>
      </c>
      <c r="AQ186" cm="1">
        <f t="array" ref="AQ186">_xlfn.IFS(
$C186=2010,
VLOOKUP($B186,[26]分省年度数据!$A$1:$T$32,15,FALSE),
$C186=2011,
VLOOKUP($B186,[26]分省年度数据!$A$1:$T$32,14,FALSE),
$C186=2012,
VLOOKUP($B186,[26]分省年度数据!$A$1:$T$32,13,FALSE),
$C186=2013,
VLOOKUP($B186,[26]分省年度数据!$A$1:$T$32,12,FALSE),
$C186=2014,
VLOOKUP($B186,[26]分省年度数据!$A$1:$T$32,11,FALSE),
$C186=2015,
VLOOKUP($B186,[26]分省年度数据!$A$1:$T$32,10,FALSE),
$C186=2016,
VLOOKUP($B186,[26]分省年度数据!$A$1:$T$32,9,FALSE),
$C186=2017,
VLOOKUP($B186,[26]分省年度数据!$A$1:$T$32,8,FALSE),
$C186=2018,
VLOOKUP($B186,[26]分省年度数据!$A$1:$T$32,7,FALSE)
)</f>
        <v>13.01</v>
      </c>
    </row>
    <row r="187" spans="1:43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s="11">
        <f>IFERROR(VLOOKUP(B187,户籍难度!A:B,2,FALSE),1)</f>
        <v>1</v>
      </c>
      <c r="G187" cm="1">
        <f t="array" ref="G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H187" cm="1">
        <f t="array" ref="H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I187" cm="1">
        <f t="array" ref="I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J187">
        <f>VLOOKUP($D187,[4]Sheet1!$C$1:$J$65536,2,FALSE)</f>
        <v>258.2486572265625</v>
      </c>
      <c r="K187">
        <f>VLOOKUP($D187,[4]Sheet1!$C$1:$J$65536,3,FALSE)</f>
        <v>217.13690185546875</v>
      </c>
      <c r="L187">
        <f>VLOOKUP($D187,[4]Sheet1!$C$1:$J$65536,4,FALSE)</f>
        <v>10116.76171875</v>
      </c>
      <c r="M187">
        <f>VLOOKUP($D187,[4]Sheet1!$C$1:$J$65536,5,FALSE)</f>
        <v>146.34042358398438</v>
      </c>
      <c r="N187">
        <f>VLOOKUP($D187,[4]Sheet1!$C$1:$J$65536,6,FALSE)</f>
        <v>27.696744918823242</v>
      </c>
      <c r="O187">
        <f>VLOOKUP($D187,[4]Sheet1!$C$1:$J$65536,7,FALSE)</f>
        <v>6.8629956245422363</v>
      </c>
      <c r="P187">
        <f>VLOOKUP($D187,[4]Sheet1!$C$1:$J$65536,8,FALSE)</f>
        <v>52.324398040771484</v>
      </c>
      <c r="Q187" cm="1">
        <f t="array" ref="Q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R187">
        <f t="shared" si="5"/>
        <v>0.72545023446967705</v>
      </c>
      <c r="S187" cm="1">
        <f t="array" ref="S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98.16</v>
      </c>
      <c r="T187" t="str">
        <f>IFERROR(VLOOKUP(D187,[7]mu_jt_estimates_final!$C:$D,2,FALSE),"")</f>
        <v/>
      </c>
      <c r="U187" t="str">
        <f>VLOOKUP(B187,方言分布!A:B,2,FALSE)</f>
        <v>闽语</v>
      </c>
      <c r="V187" cm="1">
        <f t="array" ref="V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5046</v>
      </c>
      <c r="W187" cm="1">
        <f t="array" ref="W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3.87</v>
      </c>
      <c r="X187" cm="1">
        <f t="array" ref="X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60</v>
      </c>
      <c r="Y187" cm="1">
        <f t="array" ref="Y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9.3000000000000007</v>
      </c>
      <c r="Z187" cm="1">
        <f t="array" ref="Z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100.54</v>
      </c>
      <c r="AA187" cm="1">
        <f t="array" ref="AA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13.67</v>
      </c>
      <c r="AB187" cm="1">
        <f t="array" ref="AB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12.79</v>
      </c>
      <c r="AC187" cm="1">
        <f t="array" ref="AC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15.54</v>
      </c>
      <c r="AE187" cm="1">
        <f t="array" ref="AE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2809962</v>
      </c>
      <c r="AF187" cm="1">
        <f t="array" ref="AF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206.84</v>
      </c>
      <c r="AG187" cm="1">
        <f t="array" ref="AG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5</v>
      </c>
      <c r="AH187" cm="1">
        <f t="array" ref="AH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1409.4</v>
      </c>
      <c r="AK187" cm="1">
        <f t="array" ref="AK187">_xlfn.IFS(
$C187=2010,
VLOOKUP($B187,[20]分省年度数据!$A$1:$T$32,15,FALSE),
$C187=2011,
VLOOKUP($B187,[20]分省年度数据!$A$1:$T$32,14,FALSE),
$C187=2012,
VLOOKUP($B187,[20]分省年度数据!$A$1:$T$32,13,FALSE),
$C187=2013,
VLOOKUP($B187,[20]分省年度数据!$A$1:$T$32,12,FALSE),
$C187=2014,
VLOOKUP($B187,[20]分省年度数据!$A$1:$T$32,11,FALSE),
$C187=2015,
VLOOKUP($B187,[20]分省年度数据!$A$1:$T$32,10,FALSE),
$C187=2016,
VLOOKUP($B187,[20]分省年度数据!$A$1:$T$32,9,FALSE),
$C187=2017,
VLOOKUP($B187,[20]分省年度数据!$A$1:$T$32,8,FALSE),
$C187=2018,
VLOOKUP($B187,[20]分省年度数据!$A$1:$T$32,7,FALSE)
)</f>
        <v>2103</v>
      </c>
      <c r="AL187" cm="1">
        <f t="array" ref="AL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5856</v>
      </c>
      <c r="AM187" cm="1">
        <f t="array" ref="AM187">_xlfn.IFS(
$C187=2010,
VLOOKUP($B187,[27]分省年度数据!$A$1:$T$32,15,FALSE),
$C187=2011,
VLOOKUP($B187,[27]分省年度数据!$A$1:$T$32,14,FALSE),
$C187=2012,
VLOOKUP($B187,[27]分省年度数据!$A$1:$T$32,13,FALSE),
$C187=2013,
VLOOKUP($B187,[27]分省年度数据!$A$1:$T$32,12,FALSE),
$C187=2014,
VLOOKUP($B187,[27]分省年度数据!$A$1:$T$32,11,FALSE),
$C187=2015,
VLOOKUP($B187,[27]分省年度数据!$A$1:$T$32,10,FALSE),
$C187=2016,
VLOOKUP($B187,[27]分省年度数据!$A$1:$T$32,9,FALSE),
$C187=2017,
VLOOKUP($B187,[27]分省年度数据!$A$1:$T$32,8,FALSE),
$C187=2018,
VLOOKUP($B187,[27]分省年度数据!$A$1:$T$32,7,FALSE)
)</f>
        <v>98.64</v>
      </c>
      <c r="AN187" cm="1">
        <f t="array" ref="AN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97.77</v>
      </c>
      <c r="AO187" cm="1">
        <f t="array" ref="AO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11.25</v>
      </c>
      <c r="AP187" cm="1">
        <f t="array" ref="AP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1.57</v>
      </c>
      <c r="AQ187" cm="1">
        <f t="array" ref="AQ187">_xlfn.IFS(
$C187=2010,
VLOOKUP($B187,[26]分省年度数据!$A$1:$T$32,15,FALSE),
$C187=2011,
VLOOKUP($B187,[26]分省年度数据!$A$1:$T$32,14,FALSE),
$C187=2012,
VLOOKUP($B187,[26]分省年度数据!$A$1:$T$32,13,FALSE),
$C187=2013,
VLOOKUP($B187,[26]分省年度数据!$A$1:$T$32,12,FALSE),
$C187=2014,
VLOOKUP($B187,[26]分省年度数据!$A$1:$T$32,11,FALSE),
$C187=2015,
VLOOKUP($B187,[26]分省年度数据!$A$1:$T$32,10,FALSE),
$C187=2016,
VLOOKUP($B187,[26]分省年度数据!$A$1:$T$32,9,FALSE),
$C187=2017,
VLOOKUP($B187,[26]分省年度数据!$A$1:$T$32,8,FALSE),
$C187=2018,
VLOOKUP($B187,[26]分省年度数据!$A$1:$T$32,7,FALSE)
)</f>
        <v>12.96</v>
      </c>
    </row>
    <row r="188" spans="1:43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s="11">
        <f>IFERROR(VLOOKUP(B188,户籍难度!A:B,2,FALSE),1)</f>
        <v>1</v>
      </c>
      <c r="G188" cm="1">
        <f t="array" ref="G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H188" cm="1">
        <f t="array" ref="H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I188" cm="1">
        <f t="array" ref="I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J188">
        <f>VLOOKUP($D188,[4]Sheet1!$C$1:$J$65536,2,FALSE)</f>
        <v>251.43020629882812</v>
      </c>
      <c r="K188">
        <f>VLOOKUP($D188,[4]Sheet1!$C$1:$J$65536,3,FALSE)</f>
        <v>214.44136047363281</v>
      </c>
      <c r="L188">
        <f>VLOOKUP($D188,[4]Sheet1!$C$1:$J$65536,4,FALSE)</f>
        <v>10113.078125</v>
      </c>
      <c r="M188">
        <f>VLOOKUP($D188,[4]Sheet1!$C$1:$J$65536,5,FALSE)</f>
        <v>144.29914855957031</v>
      </c>
      <c r="N188">
        <f>VLOOKUP($D188,[4]Sheet1!$C$1:$J$65536,6,FALSE)</f>
        <v>27.005594253540039</v>
      </c>
      <c r="O188">
        <f>VLOOKUP($D188,[4]Sheet1!$C$1:$J$65536,7,FALSE)</f>
        <v>7.1075210571289062</v>
      </c>
      <c r="P188">
        <f>VLOOKUP($D188,[4]Sheet1!$C$1:$J$65536,8,FALSE)</f>
        <v>55.804801940917969</v>
      </c>
      <c r="Q188" cm="1">
        <f t="array" ref="Q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R188">
        <f t="shared" si="5"/>
        <v>0.91472909504672451</v>
      </c>
      <c r="S188" cm="1">
        <f t="array" ref="S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102.75</v>
      </c>
      <c r="T188" t="str">
        <f>IFERROR(VLOOKUP(D188,[7]mu_jt_estimates_final!$C:$D,2,FALSE),"")</f>
        <v/>
      </c>
      <c r="U188" t="str">
        <f>VLOOKUP(B188,方言分布!A:B,2,FALSE)</f>
        <v>闽语</v>
      </c>
      <c r="V188" cm="1">
        <f t="array" ref="V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5144</v>
      </c>
      <c r="W188" cm="1">
        <f t="array" ref="W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4.03</v>
      </c>
      <c r="X188" cm="1">
        <f t="array" ref="X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63</v>
      </c>
      <c r="Y188" cm="1">
        <f t="array" ref="Y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9.02</v>
      </c>
      <c r="Z188" cm="1">
        <f t="array" ref="Z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114.17</v>
      </c>
      <c r="AA188" cm="1">
        <f t="array" ref="AA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13.28</v>
      </c>
      <c r="AB188" cm="1">
        <f t="array" ref="AB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12.51</v>
      </c>
      <c r="AC188" cm="1">
        <f t="array" ref="AC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16.18</v>
      </c>
      <c r="AE188" cm="1">
        <f t="array" ref="AE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3068767</v>
      </c>
      <c r="AF188" cm="1">
        <f t="array" ref="AF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214.24</v>
      </c>
      <c r="AG188" cm="1">
        <f t="array" ref="AG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7</v>
      </c>
      <c r="AH188" cm="1">
        <f t="array" ref="AH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1547.3</v>
      </c>
      <c r="AK188" cm="1">
        <f t="array" ref="AK188">_xlfn.IFS(
$C188=2010,
VLOOKUP($B188,[20]分省年度数据!$A$1:$T$32,15,FALSE),
$C188=2011,
VLOOKUP($B188,[20]分省年度数据!$A$1:$T$32,14,FALSE),
$C188=2012,
VLOOKUP($B188,[20]分省年度数据!$A$1:$T$32,13,FALSE),
$C188=2013,
VLOOKUP($B188,[20]分省年度数据!$A$1:$T$32,12,FALSE),
$C188=2014,
VLOOKUP($B188,[20]分省年度数据!$A$1:$T$32,11,FALSE),
$C188=2015,
VLOOKUP($B188,[20]分省年度数据!$A$1:$T$32,10,FALSE),
$C188=2016,
VLOOKUP($B188,[20]分省年度数据!$A$1:$T$32,9,FALSE),
$C188=2017,
VLOOKUP($B188,[20]分省年度数据!$A$1:$T$32,8,FALSE),
$C188=2018,
VLOOKUP($B188,[20]分省年度数据!$A$1:$T$32,7,FALSE)
)</f>
        <v>2045</v>
      </c>
      <c r="AL188" cm="1">
        <f t="array" ref="AL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5866</v>
      </c>
      <c r="AM188" cm="1">
        <f t="array" ref="AM188">_xlfn.IFS(
$C188=2010,
VLOOKUP($B188,[27]分省年度数据!$A$1:$T$32,15,FALSE),
$C188=2011,
VLOOKUP($B188,[27]分省年度数据!$A$1:$T$32,14,FALSE),
$C188=2012,
VLOOKUP($B188,[27]分省年度数据!$A$1:$T$32,13,FALSE),
$C188=2013,
VLOOKUP($B188,[27]分省年度数据!$A$1:$T$32,12,FALSE),
$C188=2014,
VLOOKUP($B188,[27]分省年度数据!$A$1:$T$32,11,FALSE),
$C188=2015,
VLOOKUP($B188,[27]分省年度数据!$A$1:$T$32,10,FALSE),
$C188=2016,
VLOOKUP($B188,[27]分省年度数据!$A$1:$T$32,9,FALSE),
$C188=2017,
VLOOKUP($B188,[27]分省年度数据!$A$1:$T$32,8,FALSE),
$C188=2018,
VLOOKUP($B188,[27]分省年度数据!$A$1:$T$32,7,FALSE)
)</f>
        <v>97.41</v>
      </c>
      <c r="AN188" cm="1">
        <f t="array" ref="AN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97.34</v>
      </c>
      <c r="AO188" cm="1">
        <f t="array" ref="AO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11.35</v>
      </c>
      <c r="AP188" cm="1">
        <f t="array" ref="AP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2.44</v>
      </c>
      <c r="AQ188" cm="1">
        <f t="array" ref="AQ188">_xlfn.IFS(
$C188=2010,
VLOOKUP($B188,[26]分省年度数据!$A$1:$T$32,15,FALSE),
$C188=2011,
VLOOKUP($B188,[26]分省年度数据!$A$1:$T$32,14,FALSE),
$C188=2012,
VLOOKUP($B188,[26]分省年度数据!$A$1:$T$32,13,FALSE),
$C188=2013,
VLOOKUP($B188,[26]分省年度数据!$A$1:$T$32,12,FALSE),
$C188=2014,
VLOOKUP($B188,[26]分省年度数据!$A$1:$T$32,11,FALSE),
$C188=2015,
VLOOKUP($B188,[26]分省年度数据!$A$1:$T$32,10,FALSE),
$C188=2016,
VLOOKUP($B188,[26]分省年度数据!$A$1:$T$32,9,FALSE),
$C188=2017,
VLOOKUP($B188,[26]分省年度数据!$A$1:$T$32,8,FALSE),
$C188=2018,
VLOOKUP($B188,[26]分省年度数据!$A$1:$T$32,7,FALSE)
)</f>
        <v>12.02</v>
      </c>
    </row>
    <row r="189" spans="1:43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s="11">
        <f>IFERROR(VLOOKUP(B189,户籍难度!A:B,2,FALSE),1)</f>
        <v>1</v>
      </c>
      <c r="G189" cm="1">
        <f t="array" ref="G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H189" cm="1">
        <f t="array" ref="H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I189" cm="1">
        <f t="array" ref="I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J189">
        <f>VLOOKUP($D189,[4]Sheet1!$C$1:$J$65536,2,FALSE)</f>
        <v>251.80177307128906</v>
      </c>
      <c r="K189">
        <f>VLOOKUP($D189,[4]Sheet1!$C$1:$J$65536,3,FALSE)</f>
        <v>215.85728454589844</v>
      </c>
      <c r="L189">
        <f>VLOOKUP($D189,[4]Sheet1!$C$1:$J$65536,4,FALSE)</f>
        <v>10116.8916015625</v>
      </c>
      <c r="M189">
        <f>VLOOKUP($D189,[4]Sheet1!$C$1:$J$65536,5,FALSE)</f>
        <v>137.46401977539062</v>
      </c>
      <c r="N189">
        <f>VLOOKUP($D189,[4]Sheet1!$C$1:$J$65536,6,FALSE)</f>
        <v>25.411157608032227</v>
      </c>
      <c r="O189">
        <f>VLOOKUP($D189,[4]Sheet1!$C$1:$J$65536,7,FALSE)</f>
        <v>6.8977313041687012</v>
      </c>
      <c r="P189">
        <f>VLOOKUP($D189,[4]Sheet1!$C$1:$J$65536,8,FALSE)</f>
        <v>53.996475219726562</v>
      </c>
      <c r="Q189" cm="1">
        <f t="array" ref="Q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R189">
        <f t="shared" si="5"/>
        <v>0.49603526507929546</v>
      </c>
      <c r="S189" cm="1">
        <f t="array" ref="S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108.83</v>
      </c>
      <c r="T189" t="str">
        <f>IFERROR(VLOOKUP(D189,[7]mu_jt_estimates_final!$C:$D,2,FALSE),"")</f>
        <v/>
      </c>
      <c r="U189" t="str">
        <f>VLOOKUP(B189,方言分布!A:B,2,FALSE)</f>
        <v>闽语</v>
      </c>
      <c r="V189" cm="1">
        <f t="array" ref="V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5180</v>
      </c>
      <c r="W189" cm="1">
        <f t="array" ref="W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4.2</v>
      </c>
      <c r="X189" cm="1">
        <f t="array" ref="X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65</v>
      </c>
      <c r="Y189" cm="1">
        <f t="array" ref="Y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8.8800000000000008</v>
      </c>
      <c r="Z189" cm="1">
        <f t="array" ref="Z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127.37</v>
      </c>
      <c r="AA189" cm="1">
        <f t="array" ref="AA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12.84</v>
      </c>
      <c r="AB189" cm="1">
        <f t="array" ref="AB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12.85</v>
      </c>
      <c r="AC189" cm="1">
        <f t="array" ref="AC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16.260000000000002</v>
      </c>
      <c r="AE189" cm="1">
        <f t="array" ref="AE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3390271</v>
      </c>
      <c r="AF189" cm="1">
        <f t="array" ref="AF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220.87</v>
      </c>
      <c r="AG189" cm="1">
        <f t="array" ref="AG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7</v>
      </c>
      <c r="AH189" cm="1">
        <f t="array" ref="AH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1729.4</v>
      </c>
      <c r="AK189" cm="1">
        <f t="array" ref="AK189">_xlfn.IFS(
$C189=2010,
VLOOKUP($B189,[20]分省年度数据!$A$1:$T$32,15,FALSE),
$C189=2011,
VLOOKUP($B189,[20]分省年度数据!$A$1:$T$32,14,FALSE),
$C189=2012,
VLOOKUP($B189,[20]分省年度数据!$A$1:$T$32,13,FALSE),
$C189=2013,
VLOOKUP($B189,[20]分省年度数据!$A$1:$T$32,12,FALSE),
$C189=2014,
VLOOKUP($B189,[20]分省年度数据!$A$1:$T$32,11,FALSE),
$C189=2015,
VLOOKUP($B189,[20]分省年度数据!$A$1:$T$32,10,FALSE),
$C189=2016,
VLOOKUP($B189,[20]分省年度数据!$A$1:$T$32,9,FALSE),
$C189=2017,
VLOOKUP($B189,[20]分省年度数据!$A$1:$T$32,8,FALSE),
$C189=2018,
VLOOKUP($B189,[20]分省年度数据!$A$1:$T$32,7,FALSE)
)</f>
        <v>2022</v>
      </c>
      <c r="AL189" cm="1">
        <f t="array" ref="AL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6097</v>
      </c>
      <c r="AM189" cm="1">
        <f t="array" ref="AM189">_xlfn.IFS(
$C189=2010,
VLOOKUP($B189,[27]分省年度数据!$A$1:$T$32,15,FALSE),
$C189=2011,
VLOOKUP($B189,[27]分省年度数据!$A$1:$T$32,14,FALSE),
$C189=2012,
VLOOKUP($B189,[27]分省年度数据!$A$1:$T$32,13,FALSE),
$C189=2013,
VLOOKUP($B189,[27]分省年度数据!$A$1:$T$32,12,FALSE),
$C189=2014,
VLOOKUP($B189,[27]分省年度数据!$A$1:$T$32,11,FALSE),
$C189=2015,
VLOOKUP($B189,[27]分省年度数据!$A$1:$T$32,10,FALSE),
$C189=2016,
VLOOKUP($B189,[27]分省年度数据!$A$1:$T$32,9,FALSE),
$C189=2017,
VLOOKUP($B189,[27]分省年度数据!$A$1:$T$32,8,FALSE),
$C189=2018,
VLOOKUP($B189,[27]分省年度数据!$A$1:$T$32,7,FALSE)
)</f>
        <v>98.4</v>
      </c>
      <c r="AN189" cm="1">
        <f t="array" ref="AN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98.32</v>
      </c>
      <c r="AO189" cm="1">
        <f t="array" ref="AO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13.54</v>
      </c>
      <c r="AP189" cm="1">
        <f t="array" ref="AP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2.33</v>
      </c>
      <c r="AQ189" cm="1">
        <f t="array" ref="AQ189">_xlfn.IFS(
$C189=2010,
VLOOKUP($B189,[26]分省年度数据!$A$1:$T$32,15,FALSE),
$C189=2011,
VLOOKUP($B189,[26]分省年度数据!$A$1:$T$32,14,FALSE),
$C189=2012,
VLOOKUP($B189,[26]分省年度数据!$A$1:$T$32,13,FALSE),
$C189=2013,
VLOOKUP($B189,[26]分省年度数据!$A$1:$T$32,12,FALSE),
$C189=2014,
VLOOKUP($B189,[26]分省年度数据!$A$1:$T$32,11,FALSE),
$C189=2015,
VLOOKUP($B189,[26]分省年度数据!$A$1:$T$32,10,FALSE),
$C189=2016,
VLOOKUP($B189,[26]分省年度数据!$A$1:$T$32,9,FALSE),
$C189=2017,
VLOOKUP($B189,[26]分省年度数据!$A$1:$T$32,8,FALSE),
$C189=2018,
VLOOKUP($B189,[26]分省年度数据!$A$1:$T$32,7,FALSE)
)</f>
        <v>12.16</v>
      </c>
    </row>
    <row r="190" spans="1:43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s="11">
        <f>IFERROR(VLOOKUP(B190,户籍难度!A:B,2,FALSE),1)</f>
        <v>1</v>
      </c>
      <c r="G190" cm="1">
        <f t="array" ref="G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H190" cm="1">
        <f t="array" ref="H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I190" cm="1">
        <f t="array" ref="I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J190">
        <f>VLOOKUP($D190,[4]Sheet1!$C$1:$J$65536,2,FALSE)</f>
        <v>249.73687744140625</v>
      </c>
      <c r="K190">
        <f>VLOOKUP($D190,[4]Sheet1!$C$1:$J$65536,3,FALSE)</f>
        <v>212.68217468261719</v>
      </c>
      <c r="L190">
        <f>VLOOKUP($D190,[4]Sheet1!$C$1:$J$65536,4,FALSE)</f>
        <v>10111.806640625</v>
      </c>
      <c r="M190">
        <f>VLOOKUP($D190,[4]Sheet1!$C$1:$J$65536,5,FALSE)</f>
        <v>155.90518188476562</v>
      </c>
      <c r="N190">
        <f>VLOOKUP($D190,[4]Sheet1!$C$1:$J$65536,6,FALSE)</f>
        <v>25.232757568359375</v>
      </c>
      <c r="O190">
        <f>VLOOKUP($D190,[4]Sheet1!$C$1:$J$65536,7,FALSE)</f>
        <v>6.4394316673278809</v>
      </c>
      <c r="P190">
        <f>VLOOKUP($D190,[4]Sheet1!$C$1:$J$65536,8,FALSE)</f>
        <v>58.155296325683594</v>
      </c>
      <c r="Q190" cm="1">
        <f t="array" ref="Q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R190">
        <f t="shared" si="5"/>
        <v>0.64607998698075553</v>
      </c>
      <c r="S190" cm="1">
        <f t="array" ref="S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116.16</v>
      </c>
      <c r="T190" t="str">
        <f>IFERROR(VLOOKUP(D190,[7]mu_jt_estimates_final!$C:$D,2,FALSE),"")</f>
        <v/>
      </c>
      <c r="U190" t="str">
        <f>VLOOKUP(B190,方言分布!A:B,2,FALSE)</f>
        <v>闽语</v>
      </c>
      <c r="V190" cm="1">
        <f t="array" ref="V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5325</v>
      </c>
      <c r="W190" cm="1">
        <f t="array" ref="W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4.4800000000000004</v>
      </c>
      <c r="X190" cm="1">
        <f t="array" ref="X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68</v>
      </c>
      <c r="Y190" cm="1">
        <f t="array" ref="Y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8.9</v>
      </c>
      <c r="Z190" cm="1">
        <f t="array" ref="Z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144.46</v>
      </c>
      <c r="AA190" cm="1">
        <f t="array" ref="AA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12.66</v>
      </c>
      <c r="AB190" cm="1">
        <f t="array" ref="AB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13.44</v>
      </c>
      <c r="AC190" cm="1">
        <f t="array" ref="AC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16.399999999999999</v>
      </c>
      <c r="AE190" cm="1">
        <f t="array" ref="AE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3777479</v>
      </c>
      <c r="AF190" cm="1">
        <f t="array" ref="AF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248.98</v>
      </c>
      <c r="AG190" cm="1">
        <f t="array" ref="AG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7</v>
      </c>
      <c r="AH190" cm="1">
        <f t="array" ref="AH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1852.7</v>
      </c>
      <c r="AK190" cm="1">
        <f t="array" ref="AK190">_xlfn.IFS(
$C190=2010,
VLOOKUP($B190,[20]分省年度数据!$A$1:$T$32,15,FALSE),
$C190=2011,
VLOOKUP($B190,[20]分省年度数据!$A$1:$T$32,14,FALSE),
$C190=2012,
VLOOKUP($B190,[20]分省年度数据!$A$1:$T$32,13,FALSE),
$C190=2013,
VLOOKUP($B190,[20]分省年度数据!$A$1:$T$32,12,FALSE),
$C190=2014,
VLOOKUP($B190,[20]分省年度数据!$A$1:$T$32,11,FALSE),
$C190=2015,
VLOOKUP($B190,[20]分省年度数据!$A$1:$T$32,10,FALSE),
$C190=2016,
VLOOKUP($B190,[20]分省年度数据!$A$1:$T$32,9,FALSE),
$C190=2017,
VLOOKUP($B190,[20]分省年度数据!$A$1:$T$32,8,FALSE),
$C190=2018,
VLOOKUP($B190,[20]分省年度数据!$A$1:$T$32,7,FALSE)
)</f>
        <v>2684</v>
      </c>
      <c r="AL190" cm="1">
        <f t="array" ref="AL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7302</v>
      </c>
      <c r="AM190" cm="1">
        <f t="array" ref="AM190">_xlfn.IFS(
$C190=2010,
VLOOKUP($B190,[27]分省年度数据!$A$1:$T$32,15,FALSE),
$C190=2011,
VLOOKUP($B190,[27]分省年度数据!$A$1:$T$32,14,FALSE),
$C190=2012,
VLOOKUP($B190,[27]分省年度数据!$A$1:$T$32,13,FALSE),
$C190=2013,
VLOOKUP($B190,[27]分省年度数据!$A$1:$T$32,12,FALSE),
$C190=2014,
VLOOKUP($B190,[27]分省年度数据!$A$1:$T$32,11,FALSE),
$C190=2015,
VLOOKUP($B190,[27]分省年度数据!$A$1:$T$32,10,FALSE),
$C190=2016,
VLOOKUP($B190,[27]分省年度数据!$A$1:$T$32,9,FALSE),
$C190=2017,
VLOOKUP($B190,[27]分省年度数据!$A$1:$T$32,8,FALSE),
$C190=2018,
VLOOKUP($B190,[27]分省年度数据!$A$1:$T$32,7,FALSE)
)</f>
        <v>97.04</v>
      </c>
      <c r="AN190" cm="1">
        <f t="array" ref="AN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96.74</v>
      </c>
      <c r="AO190" cm="1">
        <f t="array" ref="AO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12.67</v>
      </c>
      <c r="AP190" cm="1">
        <f t="array" ref="AP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2.69</v>
      </c>
      <c r="AQ190" cm="1">
        <f t="array" ref="AQ190">_xlfn.IFS(
$C190=2010,
VLOOKUP($B190,[26]分省年度数据!$A$1:$T$32,15,FALSE),
$C190=2011,
VLOOKUP($B190,[26]分省年度数据!$A$1:$T$32,14,FALSE),
$C190=2012,
VLOOKUP($B190,[26]分省年度数据!$A$1:$T$32,13,FALSE),
$C190=2013,
VLOOKUP($B190,[26]分省年度数据!$A$1:$T$32,12,FALSE),
$C190=2014,
VLOOKUP($B190,[26]分省年度数据!$A$1:$T$32,11,FALSE),
$C190=2015,
VLOOKUP($B190,[26]分省年度数据!$A$1:$T$32,10,FALSE),
$C190=2016,
VLOOKUP($B190,[26]分省年度数据!$A$1:$T$32,9,FALSE),
$C190=2017,
VLOOKUP($B190,[26]分省年度数据!$A$1:$T$32,8,FALSE),
$C190=2018,
VLOOKUP($B190,[26]分省年度数据!$A$1:$T$32,7,FALSE)
)</f>
        <v>10.23</v>
      </c>
    </row>
    <row r="191" spans="1:43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s="11">
        <f>IFERROR(VLOOKUP(B191,户籍难度!A:B,2,FALSE),1)</f>
        <v>1</v>
      </c>
      <c r="G191" cm="1">
        <f t="array" ref="G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H191" cm="1">
        <f t="array" ref="H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I191" cm="1">
        <f t="array" ref="I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J191">
        <f>VLOOKUP($D191,[4]Sheet1!$C$1:$J$65536,2,FALSE)</f>
        <v>173.92352294921875</v>
      </c>
      <c r="K191">
        <f>VLOOKUP($D191,[4]Sheet1!$C$1:$J$65536,3,FALSE)</f>
        <v>121.51641082763672</v>
      </c>
      <c r="L191">
        <f>VLOOKUP($D191,[4]Sheet1!$C$1:$J$65536,4,FALSE)</f>
        <v>10145.173828125</v>
      </c>
      <c r="M191">
        <f>VLOOKUP($D191,[4]Sheet1!$C$1:$J$65536,5,FALSE)</f>
        <v>147.95724487304688</v>
      </c>
      <c r="N191">
        <f>VLOOKUP($D191,[4]Sheet1!$C$1:$J$65536,6,FALSE)</f>
        <v>15.192085266113281</v>
      </c>
      <c r="O191">
        <f>VLOOKUP($D191,[4]Sheet1!$C$1:$J$65536,7,FALSE)</f>
        <v>5.3230876922607422</v>
      </c>
      <c r="P191">
        <f>VLOOKUP($D191,[4]Sheet1!$C$1:$J$65536,8,FALSE)</f>
        <v>22.341032028198242</v>
      </c>
      <c r="Q191" cm="1">
        <f t="array" ref="Q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R191">
        <f t="shared" si="5"/>
        <v>0.43097596504005831</v>
      </c>
      <c r="S191" cm="1">
        <f t="array" ref="S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58.22</v>
      </c>
      <c r="T191">
        <f>IFERROR(VLOOKUP(D191,[7]mu_jt_estimates_final!$C:$D,2,FALSE),"")</f>
        <v>0.50538874</v>
      </c>
      <c r="U191" t="str">
        <f>VLOOKUP(B191,方言分布!A:B,2,FALSE)</f>
        <v>西南官话</v>
      </c>
      <c r="V191" cm="1">
        <f t="array" ref="V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17495</v>
      </c>
      <c r="W191" cm="1">
        <f t="array" ref="W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10.36</v>
      </c>
      <c r="X191" cm="1">
        <f t="array" ref="X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34</v>
      </c>
      <c r="Y191" cm="1">
        <f t="array" ref="Y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10.97</v>
      </c>
      <c r="Z191" cm="1">
        <f t="array" ref="Z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94.87</v>
      </c>
      <c r="AA191" cm="1">
        <f t="array" ref="AA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19.45</v>
      </c>
      <c r="AB191" cm="1">
        <f t="array" ref="AB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16.63</v>
      </c>
      <c r="AC191" cm="1">
        <f t="array" ref="AC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17.23</v>
      </c>
      <c r="AE191" cm="1">
        <f t="array" ref="AE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4068437</v>
      </c>
      <c r="AF191" cm="1">
        <f t="array" ref="AF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240.46</v>
      </c>
      <c r="AG191" cm="1">
        <f t="array" ref="AG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2038</v>
      </c>
      <c r="AH191" cm="1">
        <f t="array" ref="AH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3051.1</v>
      </c>
      <c r="AK191" cm="1">
        <f t="array" ref="AK191">_xlfn.IFS(
$C191=2010,
VLOOKUP($B191,[20]分省年度数据!$A$1:$T$32,15,FALSE),
$C191=2011,
VLOOKUP($B191,[20]分省年度数据!$A$1:$T$32,14,FALSE),
$C191=2012,
VLOOKUP($B191,[20]分省年度数据!$A$1:$T$32,13,FALSE),
$C191=2013,
VLOOKUP($B191,[20]分省年度数据!$A$1:$T$32,12,FALSE),
$C191=2014,
VLOOKUP($B191,[20]分省年度数据!$A$1:$T$32,11,FALSE),
$C191=2015,
VLOOKUP($B191,[20]分省年度数据!$A$1:$T$32,10,FALSE),
$C191=2016,
VLOOKUP($B191,[20]分省年度数据!$A$1:$T$32,9,FALSE),
$C191=2017,
VLOOKUP($B191,[20]分省年度数据!$A$1:$T$32,8,FALSE),
$C191=2018,
VLOOKUP($B191,[20]分省年度数据!$A$1:$T$32,7,FALSE)
)</f>
        <v>5908</v>
      </c>
      <c r="AL191" cm="1">
        <f t="array" ref="AL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11183</v>
      </c>
      <c r="AM191" cm="1">
        <f t="array" ref="AM191">_xlfn.IFS(
$C191=2010,
VLOOKUP($B191,[27]分省年度数据!$A$1:$T$32,15,FALSE),
$C191=2011,
VLOOKUP($B191,[27]分省年度数据!$A$1:$T$32,14,FALSE),
$C191=2012,
VLOOKUP($B191,[27]分省年度数据!$A$1:$T$32,13,FALSE),
$C191=2013,
VLOOKUP($B191,[27]分省年度数据!$A$1:$T$32,12,FALSE),
$C191=2014,
VLOOKUP($B191,[27]分省年度数据!$A$1:$T$32,11,FALSE),
$C191=2015,
VLOOKUP($B191,[27]分省年度数据!$A$1:$T$32,10,FALSE),
$C191=2016,
VLOOKUP($B191,[27]分省年度数据!$A$1:$T$32,9,FALSE),
$C191=2017,
VLOOKUP($B191,[27]分省年度数据!$A$1:$T$32,8,FALSE),
$C191=2018,
VLOOKUP($B191,[27]分省年度数据!$A$1:$T$32,7,FALSE)
)</f>
        <v>94.05</v>
      </c>
      <c r="AN191" cm="1">
        <f t="array" ref="AN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92.02</v>
      </c>
      <c r="AO191" cm="1">
        <f t="array" ref="AO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7.23</v>
      </c>
      <c r="AP191" cm="1">
        <f t="array" ref="AP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1.55</v>
      </c>
      <c r="AQ191" cm="1">
        <f t="array" ref="AQ191">_xlfn.IFS(
$C191=2010,
VLOOKUP($B191,[26]分省年度数据!$A$1:$T$32,15,FALSE),
$C191=2011,
VLOOKUP($B191,[26]分省年度数据!$A$1:$T$32,14,FALSE),
$C191=2012,
VLOOKUP($B191,[26]分省年度数据!$A$1:$T$32,13,FALSE),
$C191=2013,
VLOOKUP($B191,[26]分省年度数据!$A$1:$T$32,12,FALSE),
$C191=2014,
VLOOKUP($B191,[26]分省年度数据!$A$1:$T$32,11,FALSE),
$C191=2015,
VLOOKUP($B191,[26]分省年度数据!$A$1:$T$32,10,FALSE),
$C191=2016,
VLOOKUP($B191,[26]分省年度数据!$A$1:$T$32,9,FALSE),
$C191=2017,
VLOOKUP($B191,[26]分省年度数据!$A$1:$T$32,8,FALSE),
$C191=2018,
VLOOKUP($B191,[26]分省年度数据!$A$1:$T$32,7,FALSE)
)</f>
        <v>13.24</v>
      </c>
    </row>
    <row r="192" spans="1:43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s="11">
        <f>IFERROR(VLOOKUP(B192,户籍难度!A:B,2,FALSE),1)</f>
        <v>1</v>
      </c>
      <c r="G192" cm="1">
        <f t="array" ref="G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H192" cm="1">
        <f t="array" ref="H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I192" cm="1">
        <f t="array" ref="I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J192">
        <f>VLOOKUP($D192,[4]Sheet1!$C$1:$J$65536,2,FALSE)</f>
        <v>173.61404418945312</v>
      </c>
      <c r="K192">
        <f>VLOOKUP($D192,[4]Sheet1!$C$1:$J$65536,3,FALSE)</f>
        <v>108.18330383300781</v>
      </c>
      <c r="L192">
        <f>VLOOKUP($D192,[4]Sheet1!$C$1:$J$65536,4,FALSE)</f>
        <v>10151.3310546875</v>
      </c>
      <c r="M192">
        <f>VLOOKUP($D192,[4]Sheet1!$C$1:$J$65536,5,FALSE)</f>
        <v>161.43374633789062</v>
      </c>
      <c r="N192">
        <f>VLOOKUP($D192,[4]Sheet1!$C$1:$J$65536,6,FALSE)</f>
        <v>15.837471008300781</v>
      </c>
      <c r="O192">
        <f>VLOOKUP($D192,[4]Sheet1!$C$1:$J$65536,7,FALSE)</f>
        <v>5.463496208190918</v>
      </c>
      <c r="P192">
        <f>VLOOKUP($D192,[4]Sheet1!$C$1:$J$65536,8,FALSE)</f>
        <v>23.919122695922852</v>
      </c>
      <c r="Q192" cm="1">
        <f t="array" ref="Q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R192">
        <f t="shared" si="5"/>
        <v>0.38965482856485389</v>
      </c>
      <c r="S192" cm="1">
        <f t="array" ref="S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62.43</v>
      </c>
      <c r="T192">
        <f>IFERROR(VLOOKUP(D192,[7]mu_jt_estimates_final!$C:$D,2,FALSE),"")</f>
        <v>0.42895538</v>
      </c>
      <c r="U192" t="str">
        <f>VLOOKUP(B192,方言分布!A:B,2,FALSE)</f>
        <v>西南官话</v>
      </c>
      <c r="V192" cm="1">
        <f t="array" ref="V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17650</v>
      </c>
      <c r="W192" cm="1">
        <f t="array" ref="W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11.56</v>
      </c>
      <c r="X192" cm="1">
        <f t="array" ref="X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36</v>
      </c>
      <c r="Y192" cm="1">
        <f t="array" ref="Y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10.71</v>
      </c>
      <c r="Z192" cm="1">
        <f t="array" ref="Z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143.69999999999999</v>
      </c>
      <c r="AA192" cm="1">
        <f t="array" ref="AA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18.95</v>
      </c>
      <c r="AB192" cm="1">
        <f t="array" ref="AB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15.51</v>
      </c>
      <c r="AC192" cm="1">
        <f t="array" ref="AC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16.95</v>
      </c>
      <c r="AE192" cm="1">
        <f t="array" ref="AE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5039550</v>
      </c>
      <c r="AF192" cm="1">
        <f t="array" ref="AF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318.7</v>
      </c>
      <c r="AG192" cm="1">
        <f t="array" ref="AG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2288</v>
      </c>
      <c r="AH192" cm="1">
        <f t="array" ref="AH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3782.3</v>
      </c>
      <c r="AK192" cm="1">
        <f t="array" ref="AK192">_xlfn.IFS(
$C192=2010,
VLOOKUP($B192,[20]分省年度数据!$A$1:$T$32,15,FALSE),
$C192=2011,
VLOOKUP($B192,[20]分省年度数据!$A$1:$T$32,14,FALSE),
$C192=2012,
VLOOKUP($B192,[20]分省年度数据!$A$1:$T$32,13,FALSE),
$C192=2013,
VLOOKUP($B192,[20]分省年度数据!$A$1:$T$32,12,FALSE),
$C192=2014,
VLOOKUP($B192,[20]分省年度数据!$A$1:$T$32,11,FALSE),
$C192=2015,
VLOOKUP($B192,[20]分省年度数据!$A$1:$T$32,10,FALSE),
$C192=2016,
VLOOKUP($B192,[20]分省年度数据!$A$1:$T$32,9,FALSE),
$C192=2017,
VLOOKUP($B192,[20]分省年度数据!$A$1:$T$32,8,FALSE),
$C192=2018,
VLOOKUP($B192,[20]分省年度数据!$A$1:$T$32,7,FALSE)
)</f>
        <v>5729</v>
      </c>
      <c r="AL192" cm="1">
        <f t="array" ref="AL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8880</v>
      </c>
      <c r="AM192" cm="1">
        <f t="array" ref="AM192">_xlfn.IFS(
$C192=2010,
VLOOKUP($B192,[27]分省年度数据!$A$1:$T$32,15,FALSE),
$C192=2011,
VLOOKUP($B192,[27]分省年度数据!$A$1:$T$32,14,FALSE),
$C192=2012,
VLOOKUP($B192,[27]分省年度数据!$A$1:$T$32,13,FALSE),
$C192=2013,
VLOOKUP($B192,[27]分省年度数据!$A$1:$T$32,12,FALSE),
$C192=2014,
VLOOKUP($B192,[27]分省年度数据!$A$1:$T$32,11,FALSE),
$C192=2015,
VLOOKUP($B192,[27]分省年度数据!$A$1:$T$32,10,FALSE),
$C192=2016,
VLOOKUP($B192,[27]分省年度数据!$A$1:$T$32,9,FALSE),
$C192=2017,
VLOOKUP($B192,[27]分省年度数据!$A$1:$T$32,8,FALSE),
$C192=2018,
VLOOKUP($B192,[27]分省年度数据!$A$1:$T$32,7,FALSE)
)</f>
        <v>93.41</v>
      </c>
      <c r="AN192" cm="1">
        <f t="array" ref="AN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93.03</v>
      </c>
      <c r="AO192" cm="1">
        <f t="array" ref="AO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8.8000000000000007</v>
      </c>
      <c r="AP192" cm="1">
        <f t="array" ref="AP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1.76</v>
      </c>
      <c r="AQ192" cm="1">
        <f t="array" ref="AQ192">_xlfn.IFS(
$C192=2010,
VLOOKUP($B192,[26]分省年度数据!$A$1:$T$32,15,FALSE),
$C192=2011,
VLOOKUP($B192,[26]分省年度数据!$A$1:$T$32,14,FALSE),
$C192=2012,
VLOOKUP($B192,[26]分省年度数据!$A$1:$T$32,13,FALSE),
$C192=2013,
VLOOKUP($B192,[26]分省年度数据!$A$1:$T$32,12,FALSE),
$C192=2014,
VLOOKUP($B192,[26]分省年度数据!$A$1:$T$32,11,FALSE),
$C192=2015,
VLOOKUP($B192,[26]分省年度数据!$A$1:$T$32,10,FALSE),
$C192=2016,
VLOOKUP($B192,[26]分省年度数据!$A$1:$T$32,9,FALSE),
$C192=2017,
VLOOKUP($B192,[26]分省年度数据!$A$1:$T$32,8,FALSE),
$C192=2018,
VLOOKUP($B192,[26]分省年度数据!$A$1:$T$32,7,FALSE)
)</f>
        <v>17.87</v>
      </c>
    </row>
    <row r="193" spans="1:43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s="11">
        <f>IFERROR(VLOOKUP(B193,户籍难度!A:B,2,FALSE),1)</f>
        <v>1</v>
      </c>
      <c r="G193" cm="1">
        <f t="array" ref="G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H193" cm="1">
        <f t="array" ref="H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I193" cm="1">
        <f t="array" ref="I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J193">
        <f>VLOOKUP($D193,[4]Sheet1!$C$1:$J$65536,2,FALSE)</f>
        <v>165.16978454589844</v>
      </c>
      <c r="K193">
        <f>VLOOKUP($D193,[4]Sheet1!$C$1:$J$65536,3,FALSE)</f>
        <v>112.14521026611328</v>
      </c>
      <c r="L193">
        <f>VLOOKUP($D193,[4]Sheet1!$C$1:$J$65536,4,FALSE)</f>
        <v>10141.6318359375</v>
      </c>
      <c r="M193">
        <f>VLOOKUP($D193,[4]Sheet1!$C$1:$J$65536,5,FALSE)</f>
        <v>181.10076904296875</v>
      </c>
      <c r="N193">
        <f>VLOOKUP($D193,[4]Sheet1!$C$1:$J$65536,6,FALSE)</f>
        <v>17.784975051879883</v>
      </c>
      <c r="O193">
        <f>VLOOKUP($D193,[4]Sheet1!$C$1:$J$65536,7,FALSE)</f>
        <v>5.9075827598571777</v>
      </c>
      <c r="P193">
        <f>VLOOKUP($D193,[4]Sheet1!$C$1:$J$65536,8,FALSE)</f>
        <v>21.777204513549805</v>
      </c>
      <c r="Q193" cm="1">
        <f t="array" ref="Q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R193">
        <f t="shared" si="5"/>
        <v>0.37313789868667918</v>
      </c>
      <c r="S193" cm="1">
        <f t="array" ref="S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70.900000000000006</v>
      </c>
      <c r="T193">
        <f>IFERROR(VLOOKUP(D193,[7]mu_jt_estimates_final!$C:$D,2,FALSE),"")</f>
        <v>-0.53586416999999997</v>
      </c>
      <c r="U193" t="str">
        <f>VLOOKUP(B193,方言分布!A:B,2,FALSE)</f>
        <v>西南官话</v>
      </c>
      <c r="V193" cm="1">
        <f t="array" ref="V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17961</v>
      </c>
      <c r="W193" cm="1">
        <f t="array" ref="W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13.08</v>
      </c>
      <c r="X193" cm="1">
        <f t="array" ref="X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45</v>
      </c>
      <c r="Y193" cm="1">
        <f t="array" ref="Y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10.52</v>
      </c>
      <c r="Z193" cm="1">
        <f t="array" ref="Z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167.43</v>
      </c>
      <c r="AA193" cm="1">
        <f t="array" ref="AA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18.13</v>
      </c>
      <c r="AB193" cm="1">
        <f t="array" ref="AB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>14.29</v>
      </c>
      <c r="AC193" cm="1">
        <f t="array" ref="AC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17.04</v>
      </c>
      <c r="AE193" t="str" cm="1">
        <f t="array" ref="AE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/>
      </c>
      <c r="AF193" cm="1">
        <f t="array" ref="AF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471.49</v>
      </c>
      <c r="AG193" cm="1">
        <f t="array" ref="AG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2179</v>
      </c>
      <c r="AH193" cm="1">
        <f t="array" ref="AH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4403</v>
      </c>
      <c r="AK193" cm="1">
        <f t="array" ref="AK193">_xlfn.IFS(
$C193=2010,
VLOOKUP($B193,[20]分省年度数据!$A$1:$T$32,15,FALSE),
$C193=2011,
VLOOKUP($B193,[20]分省年度数据!$A$1:$T$32,14,FALSE),
$C193=2012,
VLOOKUP($B193,[20]分省年度数据!$A$1:$T$32,13,FALSE),
$C193=2013,
VLOOKUP($B193,[20]分省年度数据!$A$1:$T$32,12,FALSE),
$C193=2014,
VLOOKUP($B193,[20]分省年度数据!$A$1:$T$32,11,FALSE),
$C193=2015,
VLOOKUP($B193,[20]分省年度数据!$A$1:$T$32,10,FALSE),
$C193=2016,
VLOOKUP($B193,[20]分省年度数据!$A$1:$T$32,9,FALSE),
$C193=2017,
VLOOKUP($B193,[20]分省年度数据!$A$1:$T$32,8,FALSE),
$C193=2018,
VLOOKUP($B193,[20]分省年度数据!$A$1:$T$32,7,FALSE)
)</f>
        <v>5791</v>
      </c>
      <c r="AL193" cm="1">
        <f t="array" ref="AL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8828</v>
      </c>
      <c r="AM193" cm="1">
        <f t="array" ref="AM193">_xlfn.IFS(
$C193=2010,
VLOOKUP($B193,[27]分省年度数据!$A$1:$T$32,15,FALSE),
$C193=2011,
VLOOKUP($B193,[27]分省年度数据!$A$1:$T$32,14,FALSE),
$C193=2012,
VLOOKUP($B193,[27]分省年度数据!$A$1:$T$32,13,FALSE),
$C193=2013,
VLOOKUP($B193,[27]分省年度数据!$A$1:$T$32,12,FALSE),
$C193=2014,
VLOOKUP($B193,[27]分省年度数据!$A$1:$T$32,11,FALSE),
$C193=2015,
VLOOKUP($B193,[27]分省年度数据!$A$1:$T$32,10,FALSE),
$C193=2016,
VLOOKUP($B193,[27]分省年度数据!$A$1:$T$32,9,FALSE),
$C193=2017,
VLOOKUP($B193,[27]分省年度数据!$A$1:$T$32,8,FALSE),
$C193=2018,
VLOOKUP($B193,[27]分省年度数据!$A$1:$T$32,7,FALSE)
)</f>
        <v>93.84</v>
      </c>
      <c r="AN193" cm="1">
        <f t="array" ref="AN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93.32</v>
      </c>
      <c r="AO193" cm="1">
        <f t="array" ref="AO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9</v>
      </c>
      <c r="AP193" cm="1">
        <f t="array" ref="AP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1.78</v>
      </c>
      <c r="AQ193" cm="1">
        <f t="array" ref="AQ193">_xlfn.IFS(
$C193=2010,
VLOOKUP($B193,[26]分省年度数据!$A$1:$T$32,15,FALSE),
$C193=2011,
VLOOKUP($B193,[26]分省年度数据!$A$1:$T$32,14,FALSE),
$C193=2012,
VLOOKUP($B193,[26]分省年度数据!$A$1:$T$32,13,FALSE),
$C193=2013,
VLOOKUP($B193,[26]分省年度数据!$A$1:$T$32,12,FALSE),
$C193=2014,
VLOOKUP($B193,[26]分省年度数据!$A$1:$T$32,11,FALSE),
$C193=2015,
VLOOKUP($B193,[26]分省年度数据!$A$1:$T$32,10,FALSE),
$C193=2016,
VLOOKUP($B193,[26]分省年度数据!$A$1:$T$32,9,FALSE),
$C193=2017,
VLOOKUP($B193,[26]分省年度数据!$A$1:$T$32,8,FALSE),
$C193=2018,
VLOOKUP($B193,[26]分省年度数据!$A$1:$T$32,7,FALSE)
)</f>
        <v>18.13</v>
      </c>
    </row>
    <row r="194" spans="1:43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s="11">
        <f>IFERROR(VLOOKUP(B194,户籍难度!A:B,2,FALSE),1)</f>
        <v>1</v>
      </c>
      <c r="G194" cm="1">
        <f t="array" ref="G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H194" cm="1">
        <f t="array" ref="H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I194" cm="1">
        <f t="array" ref="I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J194">
        <f>VLOOKUP($D194,[4]Sheet1!$C$1:$J$65536,2,FALSE)</f>
        <v>180.53520202636719</v>
      </c>
      <c r="K194">
        <f>VLOOKUP($D194,[4]Sheet1!$C$1:$J$65536,3,FALSE)</f>
        <v>119.67529296875</v>
      </c>
      <c r="L194">
        <f>VLOOKUP($D194,[4]Sheet1!$C$1:$J$65536,4,FALSE)</f>
        <v>10139.89453125</v>
      </c>
      <c r="M194">
        <f>VLOOKUP($D194,[4]Sheet1!$C$1:$J$65536,5,FALSE)</f>
        <v>171.27848815917969</v>
      </c>
      <c r="N194">
        <f>VLOOKUP($D194,[4]Sheet1!$C$1:$J$65536,6,FALSE)</f>
        <v>19.063640594482422</v>
      </c>
      <c r="O194">
        <f>VLOOKUP($D194,[4]Sheet1!$C$1:$J$65536,7,FALSE)</f>
        <v>5.3551268577575684</v>
      </c>
      <c r="P194">
        <f>VLOOKUP($D194,[4]Sheet1!$C$1:$J$65536,8,FALSE)</f>
        <v>26.198829650878906</v>
      </c>
      <c r="Q194" cm="1">
        <f t="array" ref="Q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R194">
        <f t="shared" si="5"/>
        <v>0.33309191864324944</v>
      </c>
      <c r="S194" cm="1">
        <f t="array" ref="S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80.16</v>
      </c>
      <c r="T194">
        <f>IFERROR(VLOOKUP(D194,[7]mu_jt_estimates_final!$C:$D,2,FALSE),"")</f>
        <v>-0.55821454999999998</v>
      </c>
      <c r="U194" t="str">
        <f>VLOOKUP(B194,方言分布!A:B,2,FALSE)</f>
        <v>西南官话</v>
      </c>
      <c r="V194" cm="1">
        <f t="array" ref="V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18926</v>
      </c>
      <c r="W194" cm="1">
        <f t="array" ref="W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14.74</v>
      </c>
      <c r="X194" cm="1">
        <f t="array" ref="X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42</v>
      </c>
      <c r="Y194" cm="1">
        <f t="array" ref="Y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9.89</v>
      </c>
      <c r="Z194" cm="1">
        <f t="array" ref="Z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198.05</v>
      </c>
      <c r="AA194" cm="1">
        <f t="array" ref="AA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17.54</v>
      </c>
      <c r="AB194" cm="1">
        <f t="array" ref="AB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13.36</v>
      </c>
      <c r="AC194" cm="1">
        <f t="array" ref="AC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17.27</v>
      </c>
      <c r="AE194" cm="1">
        <f t="array" ref="AE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6565622</v>
      </c>
      <c r="AF194" cm="1">
        <f t="array" ref="AF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437.28</v>
      </c>
      <c r="AG194" cm="1">
        <f t="array" ref="AG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2408</v>
      </c>
      <c r="AH194" cm="1">
        <f t="array" ref="AH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5055.8</v>
      </c>
      <c r="AK194" cm="1">
        <f t="array" ref="AK194">_xlfn.IFS(
$C194=2010,
VLOOKUP($B194,[20]分省年度数据!$A$1:$T$32,15,FALSE),
$C194=2011,
VLOOKUP($B194,[20]分省年度数据!$A$1:$T$32,14,FALSE),
$C194=2012,
VLOOKUP($B194,[20]分省年度数据!$A$1:$T$32,13,FALSE),
$C194=2013,
VLOOKUP($B194,[20]分省年度数据!$A$1:$T$32,12,FALSE),
$C194=2014,
VLOOKUP($B194,[20]分省年度数据!$A$1:$T$32,11,FALSE),
$C194=2015,
VLOOKUP($B194,[20]分省年度数据!$A$1:$T$32,10,FALSE),
$C194=2016,
VLOOKUP($B194,[20]分省年度数据!$A$1:$T$32,9,FALSE),
$C194=2017,
VLOOKUP($B194,[20]分省年度数据!$A$1:$T$32,8,FALSE),
$C194=2018,
VLOOKUP($B194,[20]分省年度数据!$A$1:$T$32,7,FALSE)
)</f>
        <v>5642</v>
      </c>
      <c r="AL194" cm="1">
        <f t="array" ref="AL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16972</v>
      </c>
      <c r="AM194" cm="1">
        <f t="array" ref="AM194">_xlfn.IFS(
$C194=2010,
VLOOKUP($B194,[27]分省年度数据!$A$1:$T$32,15,FALSE),
$C194=2011,
VLOOKUP($B194,[27]分省年度数据!$A$1:$T$32,14,FALSE),
$C194=2012,
VLOOKUP($B194,[27]分省年度数据!$A$1:$T$32,13,FALSE),
$C194=2013,
VLOOKUP($B194,[27]分省年度数据!$A$1:$T$32,12,FALSE),
$C194=2014,
VLOOKUP($B194,[27]分省年度数据!$A$1:$T$32,11,FALSE),
$C194=2015,
VLOOKUP($B194,[27]分省年度数据!$A$1:$T$32,10,FALSE),
$C194=2016,
VLOOKUP($B194,[27]分省年度数据!$A$1:$T$32,9,FALSE),
$C194=2017,
VLOOKUP($B194,[27]分省年度数据!$A$1:$T$32,8,FALSE),
$C194=2018,
VLOOKUP($B194,[27]分省年度数据!$A$1:$T$32,7,FALSE)
)</f>
        <v>96.25</v>
      </c>
      <c r="AN194" cm="1">
        <f t="array" ref="AN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93.09</v>
      </c>
      <c r="AO194" cm="1">
        <f t="array" ref="AO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11.57</v>
      </c>
      <c r="AP194" cm="1">
        <f t="array" ref="AP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1.85</v>
      </c>
      <c r="AQ194" cm="1">
        <f t="array" ref="AQ194">_xlfn.IFS(
$C194=2010,
VLOOKUP($B194,[26]分省年度数据!$A$1:$T$32,15,FALSE),
$C194=2011,
VLOOKUP($B194,[26]分省年度数据!$A$1:$T$32,14,FALSE),
$C194=2012,
VLOOKUP($B194,[26]分省年度数据!$A$1:$T$32,13,FALSE),
$C194=2013,
VLOOKUP($B194,[26]分省年度数据!$A$1:$T$32,12,FALSE),
$C194=2014,
VLOOKUP($B194,[26]分省年度数据!$A$1:$T$32,11,FALSE),
$C194=2015,
VLOOKUP($B194,[26]分省年度数据!$A$1:$T$32,10,FALSE),
$C194=2016,
VLOOKUP($B194,[26]分省年度数据!$A$1:$T$32,9,FALSE),
$C194=2017,
VLOOKUP($B194,[26]分省年度数据!$A$1:$T$32,8,FALSE),
$C194=2018,
VLOOKUP($B194,[26]分省年度数据!$A$1:$T$32,7,FALSE)
)</f>
        <v>18.04</v>
      </c>
    </row>
    <row r="195" spans="1:43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s="11">
        <f>IFERROR(VLOOKUP(B195,户籍难度!A:B,2,FALSE),1)</f>
        <v>1</v>
      </c>
      <c r="G195" cm="1">
        <f t="array" ref="G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H195" cm="1">
        <f t="array" ref="H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I195" cm="1">
        <f t="array" ref="I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J195">
        <f>VLOOKUP($D195,[4]Sheet1!$C$1:$J$65536,2,FALSE)</f>
        <v>169.98855590820312</v>
      </c>
      <c r="K195">
        <f>VLOOKUP($D195,[4]Sheet1!$C$1:$J$65536,3,FALSE)</f>
        <v>123.274169921875</v>
      </c>
      <c r="L195">
        <f>VLOOKUP($D195,[4]Sheet1!$C$1:$J$65536,4,FALSE)</f>
        <v>10149.5712890625</v>
      </c>
      <c r="M195">
        <f>VLOOKUP($D195,[4]Sheet1!$C$1:$J$65536,5,FALSE)</f>
        <v>166.7525634765625</v>
      </c>
      <c r="N195">
        <f>VLOOKUP($D195,[4]Sheet1!$C$1:$J$65536,6,FALSE)</f>
        <v>19.392490386962891</v>
      </c>
      <c r="O195">
        <f>VLOOKUP($D195,[4]Sheet1!$C$1:$J$65536,7,FALSE)</f>
        <v>6.7937860488891602</v>
      </c>
      <c r="P195">
        <f>VLOOKUP($D195,[4]Sheet1!$C$1:$J$65536,8,FALSE)</f>
        <v>31.322755813598633</v>
      </c>
      <c r="Q195" cm="1">
        <f t="array" ref="Q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R195">
        <f t="shared" ref="R195:R258" si="7">Q195/H195</f>
        <v>0.29893090671316475</v>
      </c>
      <c r="S195" cm="1">
        <f t="array" ref="S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86.58</v>
      </c>
      <c r="T195">
        <f>IFERROR(VLOOKUP(D195,[7]mu_jt_estimates_final!$C:$D,2,FALSE),"")</f>
        <v>-0.69262862000000003</v>
      </c>
      <c r="U195" t="str">
        <f>VLOOKUP(B195,方言分布!A:B,2,FALSE)</f>
        <v>西南官话</v>
      </c>
      <c r="V195" cm="1">
        <f t="array" ref="V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18767</v>
      </c>
      <c r="W195" cm="1">
        <f t="array" ref="W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16.059999999999999</v>
      </c>
      <c r="X195" cm="1">
        <f t="array" ref="X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52</v>
      </c>
      <c r="Y195" cm="1">
        <f t="array" ref="Y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9.51</v>
      </c>
      <c r="Z195" cm="1">
        <f t="array" ref="Z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246.34</v>
      </c>
      <c r="AA195" cm="1">
        <f t="array" ref="AA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16.88</v>
      </c>
      <c r="AB195" cm="1">
        <f t="array" ref="AB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12.94</v>
      </c>
      <c r="AC195" cm="1">
        <f t="array" ref="AC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17.48</v>
      </c>
      <c r="AE195" cm="1">
        <f t="array" ref="AE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6979973</v>
      </c>
      <c r="AF195" cm="1">
        <f t="array" ref="AF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469.98</v>
      </c>
      <c r="AG195" cm="1">
        <f t="array" ref="AG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2596</v>
      </c>
      <c r="AH195" cm="1">
        <f t="array" ref="AH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5710.7</v>
      </c>
      <c r="AK195" cm="1">
        <f t="array" ref="AK195">_xlfn.IFS(
$C195=2010,
VLOOKUP($B195,[20]分省年度数据!$A$1:$T$32,15,FALSE),
$C195=2011,
VLOOKUP($B195,[20]分省年度数据!$A$1:$T$32,14,FALSE),
$C195=2012,
VLOOKUP($B195,[20]分省年度数据!$A$1:$T$32,13,FALSE),
$C195=2013,
VLOOKUP($B195,[20]分省年度数据!$A$1:$T$32,12,FALSE),
$C195=2014,
VLOOKUP($B195,[20]分省年度数据!$A$1:$T$32,11,FALSE),
$C195=2015,
VLOOKUP($B195,[20]分省年度数据!$A$1:$T$32,10,FALSE),
$C195=2016,
VLOOKUP($B195,[20]分省年度数据!$A$1:$T$32,9,FALSE),
$C195=2017,
VLOOKUP($B195,[20]分省年度数据!$A$1:$T$32,8,FALSE),
$C195=2018,
VLOOKUP($B195,[20]分省年度数据!$A$1:$T$32,7,FALSE)
)</f>
        <v>5220</v>
      </c>
      <c r="AL195" cm="1">
        <f t="array" ref="AL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11989</v>
      </c>
      <c r="AM195" cm="1">
        <f t="array" ref="AM195">_xlfn.IFS(
$C195=2010,
VLOOKUP($B195,[27]分省年度数据!$A$1:$T$32,15,FALSE),
$C195=2011,
VLOOKUP($B195,[27]分省年度数据!$A$1:$T$32,14,FALSE),
$C195=2012,
VLOOKUP($B195,[27]分省年度数据!$A$1:$T$32,13,FALSE),
$C195=2013,
VLOOKUP($B195,[27]分省年度数据!$A$1:$T$32,12,FALSE),
$C195=2014,
VLOOKUP($B195,[27]分省年度数据!$A$1:$T$32,11,FALSE),
$C195=2015,
VLOOKUP($B195,[27]分省年度数据!$A$1:$T$32,10,FALSE),
$C195=2016,
VLOOKUP($B195,[27]分省年度数据!$A$1:$T$32,9,FALSE),
$C195=2017,
VLOOKUP($B195,[27]分省年度数据!$A$1:$T$32,8,FALSE),
$C195=2018,
VLOOKUP($B195,[27]分省年度数据!$A$1:$T$32,7,FALSE)
)</f>
        <v>96.78</v>
      </c>
      <c r="AN195" cm="1">
        <f t="array" ref="AN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94.27</v>
      </c>
      <c r="AO195" cm="1">
        <f t="array" ref="AO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11.18</v>
      </c>
      <c r="AP195" cm="1">
        <f t="array" ref="AP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2.29</v>
      </c>
      <c r="AQ195" cm="1">
        <f t="array" ref="AQ195">_xlfn.IFS(
$C195=2010,
VLOOKUP($B195,[26]分省年度数据!$A$1:$T$32,15,FALSE),
$C195=2011,
VLOOKUP($B195,[26]分省年度数据!$A$1:$T$32,14,FALSE),
$C195=2012,
VLOOKUP($B195,[26]分省年度数据!$A$1:$T$32,13,FALSE),
$C195=2013,
VLOOKUP($B195,[26]分省年度数据!$A$1:$T$32,12,FALSE),
$C195=2014,
VLOOKUP($B195,[26]分省年度数据!$A$1:$T$32,11,FALSE),
$C195=2015,
VLOOKUP($B195,[26]分省年度数据!$A$1:$T$32,10,FALSE),
$C195=2016,
VLOOKUP($B195,[26]分省年度数据!$A$1:$T$32,9,FALSE),
$C195=2017,
VLOOKUP($B195,[26]分省年度数据!$A$1:$T$32,8,FALSE),
$C195=2018,
VLOOKUP($B195,[26]分省年度数据!$A$1:$T$32,7,FALSE)
)</f>
        <v>16.97</v>
      </c>
    </row>
    <row r="196" spans="1:43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s="11">
        <f>IFERROR(VLOOKUP(B196,户籍难度!A:B,2,FALSE),1)</f>
        <v>1</v>
      </c>
      <c r="G196" cm="1">
        <f t="array" ref="G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H196" cm="1">
        <f t="array" ref="H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I196" cm="1">
        <f t="array" ref="I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J196">
        <f>VLOOKUP($D196,[4]Sheet1!$C$1:$J$65536,2,FALSE)</f>
        <v>178.54415893554688</v>
      </c>
      <c r="K196">
        <f>VLOOKUP($D196,[4]Sheet1!$C$1:$J$65536,3,FALSE)</f>
        <v>128.74105834960938</v>
      </c>
      <c r="L196">
        <f>VLOOKUP($D196,[4]Sheet1!$C$1:$J$65536,4,FALSE)</f>
        <v>10145.9296875</v>
      </c>
      <c r="M196">
        <f>VLOOKUP($D196,[4]Sheet1!$C$1:$J$65536,5,FALSE)</f>
        <v>153.16043090820312</v>
      </c>
      <c r="N196">
        <f>VLOOKUP($D196,[4]Sheet1!$C$1:$J$65536,6,FALSE)</f>
        <v>19.941211700439453</v>
      </c>
      <c r="O196">
        <f>VLOOKUP($D196,[4]Sheet1!$C$1:$J$65536,7,FALSE)</f>
        <v>6.9043807983398438</v>
      </c>
      <c r="P196">
        <f>VLOOKUP($D196,[4]Sheet1!$C$1:$J$65536,8,FALSE)</f>
        <v>30.417375564575195</v>
      </c>
      <c r="Q196" cm="1">
        <f t="array" ref="Q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R196">
        <f t="shared" si="7"/>
        <v>0.27274589756340128</v>
      </c>
      <c r="S196" cm="1">
        <f t="array" ref="S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90.76</v>
      </c>
      <c r="T196">
        <f>IFERROR(VLOOKUP(D196,[7]mu_jt_estimates_final!$C:$D,2,FALSE),"")</f>
        <v>-0.69149815999999997</v>
      </c>
      <c r="U196" t="str">
        <f>VLOOKUP(B196,方言分布!A:B,2,FALSE)</f>
        <v>西南官话</v>
      </c>
      <c r="V196" cm="1">
        <f t="array" ref="V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19806</v>
      </c>
      <c r="W196" cm="1">
        <f t="array" ref="W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17.649999999999999</v>
      </c>
      <c r="X196" cm="1">
        <f t="array" ref="X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55</v>
      </c>
      <c r="Y196" cm="1">
        <f t="array" ref="Y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9.3000000000000007</v>
      </c>
      <c r="Z196" cm="1">
        <f t="array" ref="Z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313.98</v>
      </c>
      <c r="AA196" cm="1">
        <f t="array" ref="AA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15.92</v>
      </c>
      <c r="AB196" cm="1">
        <f t="array" ref="AB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12.71</v>
      </c>
      <c r="AC196" cm="1">
        <f t="array" ref="AC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17.440000000000001</v>
      </c>
      <c r="AE196" cm="1">
        <f t="array" ref="AE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7971003</v>
      </c>
      <c r="AF196" cm="1">
        <f t="array" ref="AF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536.24</v>
      </c>
      <c r="AG196" cm="1">
        <f t="array" ref="AG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2360</v>
      </c>
      <c r="AH196" cm="1">
        <f t="array" ref="AH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7667.6</v>
      </c>
      <c r="AK196" cm="1">
        <f t="array" ref="AK196">_xlfn.IFS(
$C196=2010,
VLOOKUP($B196,[20]分省年度数据!$A$1:$T$32,15,FALSE),
$C196=2011,
VLOOKUP($B196,[20]分省年度数据!$A$1:$T$32,14,FALSE),
$C196=2012,
VLOOKUP($B196,[20]分省年度数据!$A$1:$T$32,13,FALSE),
$C196=2013,
VLOOKUP($B196,[20]分省年度数据!$A$1:$T$32,12,FALSE),
$C196=2014,
VLOOKUP($B196,[20]分省年度数据!$A$1:$T$32,11,FALSE),
$C196=2015,
VLOOKUP($B196,[20]分省年度数据!$A$1:$T$32,10,FALSE),
$C196=2016,
VLOOKUP($B196,[20]分省年度数据!$A$1:$T$32,9,FALSE),
$C196=2017,
VLOOKUP($B196,[20]分省年度数据!$A$1:$T$32,8,FALSE),
$C196=2018,
VLOOKUP($B196,[20]分省年度数据!$A$1:$T$32,7,FALSE)
)</f>
        <v>4829</v>
      </c>
      <c r="AL196" cm="1">
        <f t="array" ref="AL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13342</v>
      </c>
      <c r="AM196" cm="1">
        <f t="array" ref="AM196">_xlfn.IFS(
$C196=2010,
VLOOKUP($B196,[27]分省年度数据!$A$1:$T$32,15,FALSE),
$C196=2011,
VLOOKUP($B196,[27]分省年度数据!$A$1:$T$32,14,FALSE),
$C196=2012,
VLOOKUP($B196,[27]分省年度数据!$A$1:$T$32,13,FALSE),
$C196=2013,
VLOOKUP($B196,[27]分省年度数据!$A$1:$T$32,12,FALSE),
$C196=2014,
VLOOKUP($B196,[27]分省年度数据!$A$1:$T$32,11,FALSE),
$C196=2015,
VLOOKUP($B196,[27]分省年度数据!$A$1:$T$32,10,FALSE),
$C196=2016,
VLOOKUP($B196,[27]分省年度数据!$A$1:$T$32,9,FALSE),
$C196=2017,
VLOOKUP($B196,[27]分省年度数据!$A$1:$T$32,8,FALSE),
$C196=2018,
VLOOKUP($B196,[27]分省年度数据!$A$1:$T$32,7,FALSE)
)</f>
        <v>96.87</v>
      </c>
      <c r="AN196" cm="1">
        <f t="array" ref="AN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95.34</v>
      </c>
      <c r="AO196" cm="1">
        <f t="array" ref="AO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11.03</v>
      </c>
      <c r="AP196" cm="1">
        <f t="array" ref="AP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2.4</v>
      </c>
      <c r="AQ196" cm="1">
        <f t="array" ref="AQ196">_xlfn.IFS(
$C196=2010,
VLOOKUP($B196,[26]分省年度数据!$A$1:$T$32,15,FALSE),
$C196=2011,
VLOOKUP($B196,[26]分省年度数据!$A$1:$T$32,14,FALSE),
$C196=2012,
VLOOKUP($B196,[26]分省年度数据!$A$1:$T$32,13,FALSE),
$C196=2013,
VLOOKUP($B196,[26]分省年度数据!$A$1:$T$32,12,FALSE),
$C196=2014,
VLOOKUP($B196,[26]分省年度数据!$A$1:$T$32,11,FALSE),
$C196=2015,
VLOOKUP($B196,[26]分省年度数据!$A$1:$T$32,10,FALSE),
$C196=2016,
VLOOKUP($B196,[26]分省年度数据!$A$1:$T$32,9,FALSE),
$C196=2017,
VLOOKUP($B196,[26]分省年度数据!$A$1:$T$32,8,FALSE),
$C196=2018,
VLOOKUP($B196,[26]分省年度数据!$A$1:$T$32,7,FALSE)
)</f>
        <v>16.989999999999998</v>
      </c>
    </row>
    <row r="197" spans="1:43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s="11">
        <f>IFERROR(VLOOKUP(B197,户籍难度!A:B,2,FALSE),1)</f>
        <v>1</v>
      </c>
      <c r="G197" cm="1">
        <f t="array" ref="G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H197" cm="1">
        <f t="array" ref="H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I197" cm="1">
        <f t="array" ref="I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J197">
        <f>VLOOKUP($D197,[4]Sheet1!$C$1:$J$65536,2,FALSE)</f>
        <v>178.04473876953125</v>
      </c>
      <c r="K197">
        <f>VLOOKUP($D197,[4]Sheet1!$C$1:$J$65536,3,FALSE)</f>
        <v>125.45074462890625</v>
      </c>
      <c r="L197">
        <f>VLOOKUP($D197,[4]Sheet1!$C$1:$J$65536,4,FALSE)</f>
        <v>10144.9638671875</v>
      </c>
      <c r="M197">
        <f>VLOOKUP($D197,[4]Sheet1!$C$1:$J$65536,5,FALSE)</f>
        <v>158.83087158203125</v>
      </c>
      <c r="N197">
        <f>VLOOKUP($D197,[4]Sheet1!$C$1:$J$65536,6,FALSE)</f>
        <v>20.046791076660156</v>
      </c>
      <c r="O197">
        <f>VLOOKUP($D197,[4]Sheet1!$C$1:$J$65536,7,FALSE)</f>
        <v>6.6639804840087891</v>
      </c>
      <c r="P197">
        <f>VLOOKUP($D197,[4]Sheet1!$C$1:$J$65536,8,FALSE)</f>
        <v>32.659683227539062</v>
      </c>
      <c r="Q197" cm="1">
        <f t="array" ref="Q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R197">
        <f t="shared" si="7"/>
        <v>0.30823318507760733</v>
      </c>
      <c r="S197" cm="1">
        <f t="array" ref="S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94.48</v>
      </c>
      <c r="T197">
        <f>IFERROR(VLOOKUP(D197,[7]mu_jt_estimates_final!$C:$D,2,FALSE),"")</f>
        <v>-0.4182958</v>
      </c>
      <c r="U197" t="str">
        <f>VLOOKUP(B197,方言分布!A:B,2,FALSE)</f>
        <v>西南官话</v>
      </c>
      <c r="V197" cm="1">
        <f t="array" ref="V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19933</v>
      </c>
      <c r="W197" cm="1">
        <f t="array" ref="W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19.09</v>
      </c>
      <c r="X197" cm="1">
        <f t="array" ref="X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59</v>
      </c>
      <c r="Y197" cm="1">
        <f t="array" ref="Y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9.17</v>
      </c>
      <c r="Z197" cm="1">
        <f t="array" ref="Z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331.18</v>
      </c>
      <c r="AA197" cm="1">
        <f t="array" ref="AA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15.21</v>
      </c>
      <c r="AB197" cm="1">
        <f t="array" ref="AB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12.82</v>
      </c>
      <c r="AC197" cm="1">
        <f t="array" ref="AC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17.05</v>
      </c>
      <c r="AE197" cm="1">
        <f t="array" ref="AE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8863208</v>
      </c>
      <c r="AF197" cm="1">
        <f t="array" ref="AF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575.17999999999995</v>
      </c>
      <c r="AG197" cm="1">
        <f t="array" ref="AG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2411</v>
      </c>
      <c r="AH197" cm="1">
        <f t="array" ref="AH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8728.4</v>
      </c>
      <c r="AK197" cm="1">
        <f t="array" ref="AK197">_xlfn.IFS(
$C197=2010,
VLOOKUP($B197,[20]分省年度数据!$A$1:$T$32,15,FALSE),
$C197=2011,
VLOOKUP($B197,[20]分省年度数据!$A$1:$T$32,14,FALSE),
$C197=2012,
VLOOKUP($B197,[20]分省年度数据!$A$1:$T$32,13,FALSE),
$C197=2013,
VLOOKUP($B197,[20]分省年度数据!$A$1:$T$32,12,FALSE),
$C197=2014,
VLOOKUP($B197,[20]分省年度数据!$A$1:$T$32,11,FALSE),
$C197=2015,
VLOOKUP($B197,[20]分省年度数据!$A$1:$T$32,10,FALSE),
$C197=2016,
VLOOKUP($B197,[20]分省年度数据!$A$1:$T$32,9,FALSE),
$C197=2017,
VLOOKUP($B197,[20]分省年度数据!$A$1:$T$32,8,FALSE),
$C197=2018,
VLOOKUP($B197,[20]分省年度数据!$A$1:$T$32,7,FALSE)
)</f>
        <v>4724</v>
      </c>
      <c r="AL197" cm="1">
        <f t="array" ref="AL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14352</v>
      </c>
      <c r="AM197" cm="1">
        <f t="array" ref="AM197">_xlfn.IFS(
$C197=2010,
VLOOKUP($B197,[27]分省年度数据!$A$1:$T$32,15,FALSE),
$C197=2011,
VLOOKUP($B197,[27]分省年度数据!$A$1:$T$32,14,FALSE),
$C197=2012,
VLOOKUP($B197,[27]分省年度数据!$A$1:$T$32,13,FALSE),
$C197=2013,
VLOOKUP($B197,[27]分省年度数据!$A$1:$T$32,12,FALSE),
$C197=2014,
VLOOKUP($B197,[27]分省年度数据!$A$1:$T$32,11,FALSE),
$C197=2015,
VLOOKUP($B197,[27]分省年度数据!$A$1:$T$32,10,FALSE),
$C197=2016,
VLOOKUP($B197,[27]分省年度数据!$A$1:$T$32,9,FALSE),
$C197=2017,
VLOOKUP($B197,[27]分省年度数据!$A$1:$T$32,8,FALSE),
$C197=2018,
VLOOKUP($B197,[27]分省年度数据!$A$1:$T$32,7,FALSE)
)</f>
        <v>97.13</v>
      </c>
      <c r="AN197" cm="1">
        <f t="array" ref="AN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96.11</v>
      </c>
      <c r="AO197" cm="1">
        <f t="array" ref="AO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10.7</v>
      </c>
      <c r="AP197" cm="1">
        <f t="array" ref="AP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2.4300000000000002</v>
      </c>
      <c r="AQ197" cm="1">
        <f t="array" ref="AQ197">_xlfn.IFS(
$C197=2010,
VLOOKUP($B197,[26]分省年度数据!$A$1:$T$32,15,FALSE),
$C197=2011,
VLOOKUP($B197,[26]分省年度数据!$A$1:$T$32,14,FALSE),
$C197=2012,
VLOOKUP($B197,[26]分省年度数据!$A$1:$T$32,13,FALSE),
$C197=2013,
VLOOKUP($B197,[26]分省年度数据!$A$1:$T$32,12,FALSE),
$C197=2014,
VLOOKUP($B197,[26]分省年度数据!$A$1:$T$32,11,FALSE),
$C197=2015,
VLOOKUP($B197,[26]分省年度数据!$A$1:$T$32,10,FALSE),
$C197=2016,
VLOOKUP($B197,[26]分省年度数据!$A$1:$T$32,9,FALSE),
$C197=2017,
VLOOKUP($B197,[26]分省年度数据!$A$1:$T$32,8,FALSE),
$C197=2018,
VLOOKUP($B197,[26]分省年度数据!$A$1:$T$32,7,FALSE)
)</f>
        <v>16.86</v>
      </c>
    </row>
    <row r="198" spans="1:43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s="11">
        <f>IFERROR(VLOOKUP(B198,户籍难度!A:B,2,FALSE),1)</f>
        <v>1</v>
      </c>
      <c r="G198" cm="1">
        <f t="array" ref="G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H198" cm="1">
        <f t="array" ref="H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I198" cm="1">
        <f t="array" ref="I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J198">
        <f>VLOOKUP($D198,[4]Sheet1!$C$1:$J$65536,2,FALSE)</f>
        <v>174.52505493164062</v>
      </c>
      <c r="K198">
        <f>VLOOKUP($D198,[4]Sheet1!$C$1:$J$65536,3,FALSE)</f>
        <v>126.25068664550781</v>
      </c>
      <c r="L198">
        <f>VLOOKUP($D198,[4]Sheet1!$C$1:$J$65536,4,FALSE)</f>
        <v>10149.9189453125</v>
      </c>
      <c r="M198">
        <f>VLOOKUP($D198,[4]Sheet1!$C$1:$J$65536,5,FALSE)</f>
        <v>163.95600891113281</v>
      </c>
      <c r="N198">
        <f>VLOOKUP($D198,[4]Sheet1!$C$1:$J$65536,6,FALSE)</f>
        <v>19.866390228271484</v>
      </c>
      <c r="O198">
        <f>VLOOKUP($D198,[4]Sheet1!$C$1:$J$65536,7,FALSE)</f>
        <v>6.7112030982971191</v>
      </c>
      <c r="P198">
        <f>VLOOKUP($D198,[4]Sheet1!$C$1:$J$65536,8,FALSE)</f>
        <v>33.173473358154297</v>
      </c>
      <c r="Q198" cm="1">
        <f t="array" ref="Q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R198">
        <f t="shared" si="7"/>
        <v>0.29375922935729182</v>
      </c>
      <c r="S198" cm="1">
        <f t="array" ref="S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106.49</v>
      </c>
      <c r="T198">
        <f>IFERROR(VLOOKUP(D198,[7]mu_jt_estimates_final!$C:$D,2,FALSE),"")</f>
        <v>-0.16290384999999999</v>
      </c>
      <c r="U198" t="str">
        <f>VLOOKUP(B198,方言分布!A:B,2,FALSE)</f>
        <v>西南官话</v>
      </c>
      <c r="V198" cm="1">
        <f t="array" ref="V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19682</v>
      </c>
      <c r="W198" cm="1">
        <f t="array" ref="W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20.64</v>
      </c>
      <c r="X198" cm="1">
        <f t="array" ref="X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62</v>
      </c>
      <c r="Y198" cm="1">
        <f t="array" ref="Y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9.31</v>
      </c>
      <c r="Z198" cm="1">
        <f t="array" ref="Z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353.79</v>
      </c>
      <c r="AA198" cm="1">
        <f t="array" ref="AA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15.26</v>
      </c>
      <c r="AB198" cm="1">
        <f t="array" ref="AB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13</v>
      </c>
      <c r="AC198" cm="1">
        <f t="array" ref="AC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16.760000000000002</v>
      </c>
      <c r="AE198" cm="1">
        <f t="array" ref="AE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9483526</v>
      </c>
      <c r="AF198" cm="1">
        <f t="array" ref="AF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626.29999999999995</v>
      </c>
      <c r="AG198" cm="1">
        <f t="array" ref="AG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2460</v>
      </c>
      <c r="AH198" cm="1">
        <f t="array" ref="AH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9769.4</v>
      </c>
      <c r="AK198" cm="1">
        <f t="array" ref="AK198">_xlfn.IFS(
$C198=2010,
VLOOKUP($B198,[20]分省年度数据!$A$1:$T$32,15,FALSE),
$C198=2011,
VLOOKUP($B198,[20]分省年度数据!$A$1:$T$32,14,FALSE),
$C198=2012,
VLOOKUP($B198,[20]分省年度数据!$A$1:$T$32,13,FALSE),
$C198=2013,
VLOOKUP($B198,[20]分省年度数据!$A$1:$T$32,12,FALSE),
$C198=2014,
VLOOKUP($B198,[20]分省年度数据!$A$1:$T$32,11,FALSE),
$C198=2015,
VLOOKUP($B198,[20]分省年度数据!$A$1:$T$32,10,FALSE),
$C198=2016,
VLOOKUP($B198,[20]分省年度数据!$A$1:$T$32,9,FALSE),
$C198=2017,
VLOOKUP($B198,[20]分省年度数据!$A$1:$T$32,8,FALSE),
$C198=2018,
VLOOKUP($B198,[20]分省年度数据!$A$1:$T$32,7,FALSE)
)</f>
        <v>4573</v>
      </c>
      <c r="AL198" cm="1">
        <f t="array" ref="AL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16164</v>
      </c>
      <c r="AM198" cm="1">
        <f t="array" ref="AM198">_xlfn.IFS(
$C198=2010,
VLOOKUP($B198,[27]分省年度数据!$A$1:$T$32,15,FALSE),
$C198=2011,
VLOOKUP($B198,[27]分省年度数据!$A$1:$T$32,14,FALSE),
$C198=2012,
VLOOKUP($B198,[27]分省年度数据!$A$1:$T$32,13,FALSE),
$C198=2013,
VLOOKUP($B198,[27]分省年度数据!$A$1:$T$32,12,FALSE),
$C198=2014,
VLOOKUP($B198,[27]分省年度数据!$A$1:$T$32,11,FALSE),
$C198=2015,
VLOOKUP($B198,[27]分省年度数据!$A$1:$T$32,10,FALSE),
$C198=2016,
VLOOKUP($B198,[27]分省年度数据!$A$1:$T$32,9,FALSE),
$C198=2017,
VLOOKUP($B198,[27]分省年度数据!$A$1:$T$32,8,FALSE),
$C198=2018,
VLOOKUP($B198,[27]分省年度数据!$A$1:$T$32,7,FALSE)
)</f>
        <v>98.05</v>
      </c>
      <c r="AN198" cm="1">
        <f t="array" ref="AN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96.37</v>
      </c>
      <c r="AO198" cm="1">
        <f t="array" ref="AO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11.5</v>
      </c>
      <c r="AP198" cm="1">
        <f t="array" ref="AP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2.74</v>
      </c>
      <c r="AQ198" cm="1">
        <f t="array" ref="AQ198">_xlfn.IFS(
$C198=2010,
VLOOKUP($B198,[26]分省年度数据!$A$1:$T$32,15,FALSE),
$C198=2011,
VLOOKUP($B198,[26]分省年度数据!$A$1:$T$32,14,FALSE),
$C198=2012,
VLOOKUP($B198,[26]分省年度数据!$A$1:$T$32,13,FALSE),
$C198=2013,
VLOOKUP($B198,[26]分省年度数据!$A$1:$T$32,12,FALSE),
$C198=2014,
VLOOKUP($B198,[26]分省年度数据!$A$1:$T$32,11,FALSE),
$C198=2015,
VLOOKUP($B198,[26]分省年度数据!$A$1:$T$32,10,FALSE),
$C198=2016,
VLOOKUP($B198,[26]分省年度数据!$A$1:$T$32,9,FALSE),
$C198=2017,
VLOOKUP($B198,[26]分省年度数据!$A$1:$T$32,8,FALSE),
$C198=2018,
VLOOKUP($B198,[26]分省年度数据!$A$1:$T$32,7,FALSE)
)</f>
        <v>17.05</v>
      </c>
    </row>
    <row r="199" spans="1:43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s="11">
        <f>IFERROR(VLOOKUP(B199,户籍难度!A:B,2,FALSE),1)</f>
        <v>1</v>
      </c>
      <c r="G199" cm="1">
        <f t="array" ref="G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H199" cm="1">
        <f t="array" ref="H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I199" cm="1">
        <f t="array" ref="I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J199">
        <f>VLOOKUP($D199,[4]Sheet1!$C$1:$J$65536,2,FALSE)</f>
        <v>175.93426513671875</v>
      </c>
      <c r="K199">
        <f>VLOOKUP($D199,[4]Sheet1!$C$1:$J$65536,3,FALSE)</f>
        <v>127.05166625976562</v>
      </c>
      <c r="L199">
        <f>VLOOKUP($D199,[4]Sheet1!$C$1:$J$65536,4,FALSE)</f>
        <v>10141.01953125</v>
      </c>
      <c r="M199">
        <f>VLOOKUP($D199,[4]Sheet1!$C$1:$J$65536,5,FALSE)</f>
        <v>153.85044860839844</v>
      </c>
      <c r="N199">
        <f>VLOOKUP($D199,[4]Sheet1!$C$1:$J$65536,6,FALSE)</f>
        <v>20.502077102661133</v>
      </c>
      <c r="O199">
        <f>VLOOKUP($D199,[4]Sheet1!$C$1:$J$65536,7,FALSE)</f>
        <v>7.0363569259643555</v>
      </c>
      <c r="P199">
        <f>VLOOKUP($D199,[4]Sheet1!$C$1:$J$65536,8,FALSE)</f>
        <v>30.097679138183594</v>
      </c>
      <c r="Q199" cm="1">
        <f t="array" ref="Q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R199">
        <f t="shared" si="7"/>
        <v>0.34007617676040325</v>
      </c>
      <c r="S199" cm="1">
        <f t="array" ref="S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117.7</v>
      </c>
      <c r="T199">
        <f>IFERROR(VLOOKUP(D199,[7]mu_jt_estimates_final!$C:$D,2,FALSE),"")</f>
        <v>2.5521897000000002E-2</v>
      </c>
      <c r="U199" t="str">
        <f>VLOOKUP(B199,方言分布!A:B,2,FALSE)</f>
        <v>西南官话</v>
      </c>
      <c r="V199" cm="1">
        <f t="array" ref="V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20524</v>
      </c>
      <c r="W199" cm="1">
        <f t="array" ref="W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22.01</v>
      </c>
      <c r="X199" cm="1">
        <f t="array" ref="X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67</v>
      </c>
      <c r="Y199" cm="1">
        <f t="array" ref="Y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9.4</v>
      </c>
      <c r="Z199" cm="1">
        <f t="array" ref="Z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372.79</v>
      </c>
      <c r="AA199" cm="1">
        <f t="array" ref="AA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15.46</v>
      </c>
      <c r="AB199" cm="1">
        <f t="array" ref="AB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13.43</v>
      </c>
      <c r="AC199" cm="1">
        <f t="array" ref="AC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16.559999999999999</v>
      </c>
      <c r="AE199" cm="1">
        <f t="array" ref="AE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10216274</v>
      </c>
      <c r="AF199" cm="1">
        <f t="array" ref="AF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680.99</v>
      </c>
      <c r="AG199" cm="1">
        <f t="array" ref="AG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1628</v>
      </c>
      <c r="AH199" cm="1">
        <f t="array" ref="AH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10705.2</v>
      </c>
      <c r="AK199" cm="1">
        <f t="array" ref="AK199">_xlfn.IFS(
$C199=2010,
VLOOKUP($B199,[20]分省年度数据!$A$1:$T$32,15,FALSE),
$C199=2011,
VLOOKUP($B199,[20]分省年度数据!$A$1:$T$32,14,FALSE),
$C199=2012,
VLOOKUP($B199,[20]分省年度数据!$A$1:$T$32,13,FALSE),
$C199=2013,
VLOOKUP($B199,[20]分省年度数据!$A$1:$T$32,12,FALSE),
$C199=2014,
VLOOKUP($B199,[20]分省年度数据!$A$1:$T$32,11,FALSE),
$C199=2015,
VLOOKUP($B199,[20]分省年度数据!$A$1:$T$32,10,FALSE),
$C199=2016,
VLOOKUP($B199,[20]分省年度数据!$A$1:$T$32,9,FALSE),
$C199=2017,
VLOOKUP($B199,[20]分省年度数据!$A$1:$T$32,8,FALSE),
$C199=2018,
VLOOKUP($B199,[20]分省年度数据!$A$1:$T$32,7,FALSE)
)</f>
        <v>4511</v>
      </c>
      <c r="AL199" cm="1">
        <f t="array" ref="AL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16394</v>
      </c>
      <c r="AM199" cm="1">
        <f t="array" ref="AM199">_xlfn.IFS(
$C199=2010,
VLOOKUP($B199,[27]分省年度数据!$A$1:$T$32,15,FALSE),
$C199=2011,
VLOOKUP($B199,[27]分省年度数据!$A$1:$T$32,14,FALSE),
$C199=2012,
VLOOKUP($B199,[27]分省年度数据!$A$1:$T$32,13,FALSE),
$C199=2013,
VLOOKUP($B199,[27]分省年度数据!$A$1:$T$32,12,FALSE),
$C199=2014,
VLOOKUP($B199,[27]分省年度数据!$A$1:$T$32,11,FALSE),
$C199=2015,
VLOOKUP($B199,[27]分省年度数据!$A$1:$T$32,10,FALSE),
$C199=2016,
VLOOKUP($B199,[27]分省年度数据!$A$1:$T$32,9,FALSE),
$C199=2017,
VLOOKUP($B199,[27]分省年度数据!$A$1:$T$32,8,FALSE),
$C199=2018,
VLOOKUP($B199,[27]分省年度数据!$A$1:$T$32,7,FALSE)
)</f>
        <v>98.28</v>
      </c>
      <c r="AN199" cm="1">
        <f t="array" ref="AN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97.39</v>
      </c>
      <c r="AO199" cm="1">
        <f t="array" ref="AO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9.51</v>
      </c>
      <c r="AP199" cm="1">
        <f t="array" ref="AP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2.81</v>
      </c>
      <c r="AQ199" cm="1">
        <f t="array" ref="AQ199">_xlfn.IFS(
$C199=2010,
VLOOKUP($B199,[26]分省年度数据!$A$1:$T$32,15,FALSE),
$C199=2011,
VLOOKUP($B199,[26]分省年度数据!$A$1:$T$32,14,FALSE),
$C199=2012,
VLOOKUP($B199,[26]分省年度数据!$A$1:$T$32,13,FALSE),
$C199=2013,
VLOOKUP($B199,[26]分省年度数据!$A$1:$T$32,12,FALSE),
$C199=2014,
VLOOKUP($B199,[26]分省年度数据!$A$1:$T$32,11,FALSE),
$C199=2015,
VLOOKUP($B199,[26]分省年度数据!$A$1:$T$32,10,FALSE),
$C199=2016,
VLOOKUP($B199,[26]分省年度数据!$A$1:$T$32,9,FALSE),
$C199=2017,
VLOOKUP($B199,[26]分省年度数据!$A$1:$T$32,8,FALSE),
$C199=2018,
VLOOKUP($B199,[26]分省年度数据!$A$1:$T$32,7,FALSE)
)</f>
        <v>17.14</v>
      </c>
    </row>
    <row r="200" spans="1:43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s="11">
        <f>IFERROR(VLOOKUP(B200,户籍难度!A:B,2,FALSE),1)</f>
        <v>1</v>
      </c>
      <c r="G200" cm="1">
        <f t="array" ref="G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H200" cm="1">
        <f t="array" ref="H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I200" cm="1">
        <f t="array" ref="I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J200">
        <f>VLOOKUP($D200,[4]Sheet1!$C$1:$J$65536,2,FALSE)</f>
        <v>112.86813354492188</v>
      </c>
      <c r="K200">
        <f>VLOOKUP($D200,[4]Sheet1!$C$1:$J$65536,3,FALSE)</f>
        <v>33.466949462890625</v>
      </c>
      <c r="L200">
        <f>VLOOKUP($D200,[4]Sheet1!$C$1:$J$65536,4,FALSE)</f>
        <v>10141.505859375</v>
      </c>
      <c r="M200">
        <f>VLOOKUP($D200,[4]Sheet1!$C$1:$J$65536,5,FALSE)</f>
        <v>149.81341552734375</v>
      </c>
      <c r="N200">
        <f>VLOOKUP($D200,[4]Sheet1!$C$1:$J$65536,6,FALSE)</f>
        <v>16.431709289550781</v>
      </c>
      <c r="O200">
        <f>VLOOKUP($D200,[4]Sheet1!$C$1:$J$65536,7,FALSE)</f>
        <v>5.0885510444641113</v>
      </c>
      <c r="P200">
        <f>VLOOKUP($D200,[4]Sheet1!$C$1:$J$65536,8,FALSE)</f>
        <v>20.694913864135742</v>
      </c>
      <c r="Q200" cm="1">
        <f t="array" ref="Q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R200">
        <f t="shared" si="7"/>
        <v>0.40759569448889843</v>
      </c>
      <c r="S200" cm="1">
        <f t="array" ref="S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50.78</v>
      </c>
      <c r="T200">
        <f>IFERROR(VLOOKUP(D200,[7]mu_jt_estimates_final!$C:$D,2,FALSE),"")</f>
        <v>-0.1716329</v>
      </c>
      <c r="U200" t="str">
        <f>VLOOKUP(B200,方言分布!A:B,2,FALSE)</f>
        <v>西南官话</v>
      </c>
      <c r="V200" cm="1">
        <f t="array" ref="V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74283</v>
      </c>
      <c r="W200" cm="1">
        <f t="array" ref="W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30.12</v>
      </c>
      <c r="X200" cm="1">
        <f t="array" ref="X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36</v>
      </c>
      <c r="Y200" cm="1">
        <f t="array" ref="Y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10.75</v>
      </c>
      <c r="Z200" cm="1">
        <f t="array" ref="Z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263.33999999999997</v>
      </c>
      <c r="AA200" cm="1">
        <f t="array" ref="AA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18.21</v>
      </c>
      <c r="AB200" cm="1">
        <f t="array" ref="AB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16.82</v>
      </c>
      <c r="AC200" cm="1">
        <f t="array" ref="AC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19.37</v>
      </c>
      <c r="AE200" cm="1">
        <f t="array" ref="AE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8951781</v>
      </c>
      <c r="AF200" cm="1">
        <f t="array" ref="AF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540.65</v>
      </c>
      <c r="AG200" cm="1">
        <f t="array" ref="AG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369</v>
      </c>
      <c r="AH200" cm="1">
        <f t="array" ref="AH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6884.8</v>
      </c>
      <c r="AK200" cm="1">
        <f t="array" ref="AK200">_xlfn.IFS(
$C200=2010,
VLOOKUP($B200,[20]分省年度数据!$A$1:$T$32,15,FALSE),
$C200=2011,
VLOOKUP($B200,[20]分省年度数据!$A$1:$T$32,14,FALSE),
$C200=2012,
VLOOKUP($B200,[20]分省年度数据!$A$1:$T$32,13,FALSE),
$C200=2013,
VLOOKUP($B200,[20]分省年度数据!$A$1:$T$32,12,FALSE),
$C200=2014,
VLOOKUP($B200,[20]分省年度数据!$A$1:$T$32,11,FALSE),
$C200=2015,
VLOOKUP($B200,[20]分省年度数据!$A$1:$T$32,10,FALSE),
$C200=2016,
VLOOKUP($B200,[20]分省年度数据!$A$1:$T$32,9,FALSE),
$C200=2017,
VLOOKUP($B200,[20]分省年度数据!$A$1:$T$32,8,FALSE),
$C200=2018,
VLOOKUP($B200,[20]分省年度数据!$A$1:$T$32,7,FALSE)
)</f>
        <v>13072</v>
      </c>
      <c r="AL200" cm="1">
        <f t="array" ref="AL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15239</v>
      </c>
      <c r="AM200" cm="1">
        <f t="array" ref="AM200">_xlfn.IFS(
$C200=2010,
VLOOKUP($B200,[27]分省年度数据!$A$1:$T$32,15,FALSE),
$C200=2011,
VLOOKUP($B200,[27]分省年度数据!$A$1:$T$32,14,FALSE),
$C200=2012,
VLOOKUP($B200,[27]分省年度数据!$A$1:$T$32,13,FALSE),
$C200=2013,
VLOOKUP($B200,[27]分省年度数据!$A$1:$T$32,12,FALSE),
$C200=2014,
VLOOKUP($B200,[27]分省年度数据!$A$1:$T$32,11,FALSE),
$C200=2015,
VLOOKUP($B200,[27]分省年度数据!$A$1:$T$32,10,FALSE),
$C200=2016,
VLOOKUP($B200,[27]分省年度数据!$A$1:$T$32,9,FALSE),
$C200=2017,
VLOOKUP($B200,[27]分省年度数据!$A$1:$T$32,8,FALSE),
$C200=2018,
VLOOKUP($B200,[27]分省年度数据!$A$1:$T$32,7,FALSE)
)</f>
        <v>90.8</v>
      </c>
      <c r="AN200" cm="1">
        <f t="array" ref="AN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84.39</v>
      </c>
      <c r="AO200" cm="1">
        <f t="array" ref="AO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9.65</v>
      </c>
      <c r="AP200" cm="1">
        <f t="array" ref="AP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2.93</v>
      </c>
      <c r="AQ200" cm="1">
        <f t="array" ref="AQ200">_xlfn.IFS(
$C200=2010,
VLOOKUP($B200,[26]分省年度数据!$A$1:$T$32,15,FALSE),
$C200=2011,
VLOOKUP($B200,[26]分省年度数据!$A$1:$T$32,14,FALSE),
$C200=2012,
VLOOKUP($B200,[26]分省年度数据!$A$1:$T$32,13,FALSE),
$C200=2013,
VLOOKUP($B200,[26]分省年度数据!$A$1:$T$32,12,FALSE),
$C200=2014,
VLOOKUP($B200,[26]分省年度数据!$A$1:$T$32,11,FALSE),
$C200=2015,
VLOOKUP($B200,[26]分省年度数据!$A$1:$T$32,10,FALSE),
$C200=2016,
VLOOKUP($B200,[26]分省年度数据!$A$1:$T$32,9,FALSE),
$C200=2017,
VLOOKUP($B200,[26]分省年度数据!$A$1:$T$32,8,FALSE),
$C200=2018,
VLOOKUP($B200,[26]分省年度数据!$A$1:$T$32,7,FALSE)
)</f>
        <v>10.19</v>
      </c>
    </row>
    <row r="201" spans="1:43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s="11">
        <f>IFERROR(VLOOKUP(B201,户籍难度!A:B,2,FALSE),1)</f>
        <v>1</v>
      </c>
      <c r="G201" cm="1">
        <f t="array" ref="G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H201" cm="1">
        <f t="array" ref="H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I201" cm="1">
        <f t="array" ref="I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J201">
        <f>VLOOKUP($D201,[4]Sheet1!$C$1:$J$65536,2,FALSE)</f>
        <v>109.94694519042969</v>
      </c>
      <c r="K201">
        <f>VLOOKUP($D201,[4]Sheet1!$C$1:$J$65536,3,FALSE)</f>
        <v>28.409181594848633</v>
      </c>
      <c r="L201">
        <f>VLOOKUP($D201,[4]Sheet1!$C$1:$J$65536,4,FALSE)</f>
        <v>10147.0966796875</v>
      </c>
      <c r="M201">
        <f>VLOOKUP($D201,[4]Sheet1!$C$1:$J$65536,5,FALSE)</f>
        <v>151.69532775878906</v>
      </c>
      <c r="N201">
        <f>VLOOKUP($D201,[4]Sheet1!$C$1:$J$65536,6,FALSE)</f>
        <v>16.368707656860352</v>
      </c>
      <c r="O201">
        <f>VLOOKUP($D201,[4]Sheet1!$C$1:$J$65536,7,FALSE)</f>
        <v>4.953251838684082</v>
      </c>
      <c r="P201">
        <f>VLOOKUP($D201,[4]Sheet1!$C$1:$J$65536,8,FALSE)</f>
        <v>19.732185363769531</v>
      </c>
      <c r="Q201" cm="1">
        <f t="array" ref="Q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R201">
        <f t="shared" si="7"/>
        <v>0.37799241289807328</v>
      </c>
      <c r="S201" cm="1">
        <f t="array" ref="S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59.89</v>
      </c>
      <c r="T201">
        <f>IFERROR(VLOOKUP(D201,[7]mu_jt_estimates_final!$C:$D,2,FALSE),"")</f>
        <v>-0.1716329</v>
      </c>
      <c r="U201" t="str">
        <f>VLOOKUP(B201,方言分布!A:B,2,FALSE)</f>
        <v>西南官话</v>
      </c>
      <c r="V201" cm="1">
        <f t="array" ref="V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75815</v>
      </c>
      <c r="W201" cm="1">
        <f t="array" ref="W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33.47</v>
      </c>
      <c r="X201" cm="1">
        <f t="array" ref="X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39</v>
      </c>
      <c r="Y201" cm="1">
        <f t="array" ref="Y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10.61</v>
      </c>
      <c r="Z201" cm="1">
        <f t="array" ref="Z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372.96</v>
      </c>
      <c r="AA201" cm="1">
        <f t="array" ref="AA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18.27</v>
      </c>
      <c r="AB201" cm="1">
        <f t="array" ref="AB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16.09</v>
      </c>
      <c r="AC201" cm="1">
        <f t="array" ref="AC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18.98</v>
      </c>
      <c r="AE201" cm="1">
        <f t="array" ref="AE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10244130</v>
      </c>
      <c r="AF201" cm="1">
        <f t="array" ref="AF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684.66</v>
      </c>
      <c r="AG201" cm="1">
        <f t="array" ref="AG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460</v>
      </c>
      <c r="AH201" cm="1">
        <f t="array" ref="AH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8290.7999999999993</v>
      </c>
      <c r="AK201" cm="1">
        <f t="array" ref="AK201">_xlfn.IFS(
$C201=2010,
VLOOKUP($B201,[20]分省年度数据!$A$1:$T$32,15,FALSE),
$C201=2011,
VLOOKUP($B201,[20]分省年度数据!$A$1:$T$32,14,FALSE),
$C201=2012,
VLOOKUP($B201,[20]分省年度数据!$A$1:$T$32,13,FALSE),
$C201=2013,
VLOOKUP($B201,[20]分省年度数据!$A$1:$T$32,12,FALSE),
$C201=2014,
VLOOKUP($B201,[20]分省年度数据!$A$1:$T$32,11,FALSE),
$C201=2015,
VLOOKUP($B201,[20]分省年度数据!$A$1:$T$32,10,FALSE),
$C201=2016,
VLOOKUP($B201,[20]分省年度数据!$A$1:$T$32,9,FALSE),
$C201=2017,
VLOOKUP($B201,[20]分省年度数据!$A$1:$T$32,8,FALSE),
$C201=2018,
VLOOKUP($B201,[20]分省年度数据!$A$1:$T$32,7,FALSE)
)</f>
        <v>11860</v>
      </c>
      <c r="AL201" cm="1">
        <f t="array" ref="AL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16729</v>
      </c>
      <c r="AM201" cm="1">
        <f t="array" ref="AM201">_xlfn.IFS(
$C201=2010,
VLOOKUP($B201,[27]分省年度数据!$A$1:$T$32,15,FALSE),
$C201=2011,
VLOOKUP($B201,[27]分省年度数据!$A$1:$T$32,14,FALSE),
$C201=2012,
VLOOKUP($B201,[27]分省年度数据!$A$1:$T$32,13,FALSE),
$C201=2013,
VLOOKUP($B201,[27]分省年度数据!$A$1:$T$32,12,FALSE),
$C201=2014,
VLOOKUP($B201,[27]分省年度数据!$A$1:$T$32,11,FALSE),
$C201=2015,
VLOOKUP($B201,[27]分省年度数据!$A$1:$T$32,10,FALSE),
$C201=2016,
VLOOKUP($B201,[27]分省年度数据!$A$1:$T$32,9,FALSE),
$C201=2017,
VLOOKUP($B201,[27]分省年度数据!$A$1:$T$32,8,FALSE),
$C201=2018,
VLOOKUP($B201,[27]分省年度数据!$A$1:$T$32,7,FALSE)
)</f>
        <v>91.83</v>
      </c>
      <c r="AN201" cm="1">
        <f t="array" ref="AN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87.09</v>
      </c>
      <c r="AO201" cm="1">
        <f t="array" ref="AO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12.6</v>
      </c>
      <c r="AP201" cm="1">
        <f t="array" ref="AP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2.82</v>
      </c>
      <c r="AQ201" cm="1">
        <f t="array" ref="AQ201">_xlfn.IFS(
$C201=2010,
VLOOKUP($B201,[26]分省年度数据!$A$1:$T$32,15,FALSE),
$C201=2011,
VLOOKUP($B201,[26]分省年度数据!$A$1:$T$32,14,FALSE),
$C201=2012,
VLOOKUP($B201,[26]分省年度数据!$A$1:$T$32,13,FALSE),
$C201=2013,
VLOOKUP($B201,[26]分省年度数据!$A$1:$T$32,12,FALSE),
$C201=2014,
VLOOKUP($B201,[26]分省年度数据!$A$1:$T$32,11,FALSE),
$C201=2015,
VLOOKUP($B201,[26]分省年度数据!$A$1:$T$32,10,FALSE),
$C201=2016,
VLOOKUP($B201,[26]分省年度数据!$A$1:$T$32,9,FALSE),
$C201=2017,
VLOOKUP($B201,[26]分省年度数据!$A$1:$T$32,8,FALSE),
$C201=2018,
VLOOKUP($B201,[26]分省年度数据!$A$1:$T$32,7,FALSE)
)</f>
        <v>10.73</v>
      </c>
    </row>
    <row r="202" spans="1:43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s="11">
        <f>IFERROR(VLOOKUP(B202,户籍难度!A:B,2,FALSE),1)</f>
        <v>1</v>
      </c>
      <c r="G202" cm="1">
        <f t="array" ref="G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H202" cm="1">
        <f t="array" ref="H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I202" cm="1">
        <f t="array" ref="I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J202">
        <f>VLOOKUP($D202,[4]Sheet1!$C$1:$J$65536,2,FALSE)</f>
        <v>110.39022827148438</v>
      </c>
      <c r="K202">
        <f>VLOOKUP($D202,[4]Sheet1!$C$1:$J$65536,3,FALSE)</f>
        <v>29.194938659667969</v>
      </c>
      <c r="L202">
        <f>VLOOKUP($D202,[4]Sheet1!$C$1:$J$65536,4,FALSE)</f>
        <v>10136.9169921875</v>
      </c>
      <c r="M202">
        <f>VLOOKUP($D202,[4]Sheet1!$C$1:$J$65536,5,FALSE)</f>
        <v>149.26139831542969</v>
      </c>
      <c r="N202">
        <f>VLOOKUP($D202,[4]Sheet1!$C$1:$J$65536,6,FALSE)</f>
        <v>16.323003768920898</v>
      </c>
      <c r="O202">
        <f>VLOOKUP($D202,[4]Sheet1!$C$1:$J$65536,7,FALSE)</f>
        <v>5.1700096130371094</v>
      </c>
      <c r="P202">
        <f>VLOOKUP($D202,[4]Sheet1!$C$1:$J$65536,8,FALSE)</f>
        <v>18.32948112487793</v>
      </c>
      <c r="Q202" cm="1">
        <f t="array" ref="Q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R202">
        <f t="shared" si="7"/>
        <v>0.35637427359139895</v>
      </c>
      <c r="S202" cm="1">
        <f t="array" ref="S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68.3</v>
      </c>
      <c r="T202">
        <f>IFERROR(VLOOKUP(D202,[7]mu_jt_estimates_final!$C:$D,2,FALSE),"")</f>
        <v>-0.1716329</v>
      </c>
      <c r="U202" t="str">
        <f>VLOOKUP(B202,方言分布!A:B,2,FALSE)</f>
        <v>西南官话</v>
      </c>
      <c r="V202" cm="1">
        <f t="array" ref="V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76557</v>
      </c>
      <c r="W202" cm="1">
        <f t="array" ref="W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39.01</v>
      </c>
      <c r="X202" cm="1">
        <f t="array" ref="X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48</v>
      </c>
      <c r="Y202" cm="1">
        <f t="array" ref="Y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10.35</v>
      </c>
      <c r="Z202" cm="1">
        <f t="array" ref="Z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424.26</v>
      </c>
      <c r="AA202" cm="1">
        <f t="array" ref="AA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17.54</v>
      </c>
      <c r="AB202" cm="1">
        <f t="array" ref="AB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>14.92</v>
      </c>
      <c r="AC202" cm="1">
        <f t="array" ref="AC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18.39</v>
      </c>
      <c r="AE202" t="str" cm="1">
        <f t="array" ref="AE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/>
      </c>
      <c r="AF202" cm="1">
        <f t="array" ref="AF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993.2</v>
      </c>
      <c r="AG202" cm="1">
        <f t="array" ref="AG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590</v>
      </c>
      <c r="AH202" cm="1">
        <f t="array" ref="AH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9622</v>
      </c>
      <c r="AK202" cm="1">
        <f t="array" ref="AK202">_xlfn.IFS(
$C202=2010,
VLOOKUP($B202,[20]分省年度数据!$A$1:$T$32,15,FALSE),
$C202=2011,
VLOOKUP($B202,[20]分省年度数据!$A$1:$T$32,14,FALSE),
$C202=2012,
VLOOKUP($B202,[20]分省年度数据!$A$1:$T$32,13,FALSE),
$C202=2013,
VLOOKUP($B202,[20]分省年度数据!$A$1:$T$32,12,FALSE),
$C202=2014,
VLOOKUP($B202,[20]分省年度数据!$A$1:$T$32,11,FALSE),
$C202=2015,
VLOOKUP($B202,[20]分省年度数据!$A$1:$T$32,10,FALSE),
$C202=2016,
VLOOKUP($B202,[20]分省年度数据!$A$1:$T$32,9,FALSE),
$C202=2017,
VLOOKUP($B202,[20]分省年度数据!$A$1:$T$32,8,FALSE),
$C202=2018,
VLOOKUP($B202,[20]分省年度数据!$A$1:$T$32,7,FALSE)
)</f>
        <v>10024</v>
      </c>
      <c r="AL202" cm="1">
        <f t="array" ref="AL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19140</v>
      </c>
      <c r="AM202" cm="1">
        <f t="array" ref="AM202">_xlfn.IFS(
$C202=2010,
VLOOKUP($B202,[27]分省年度数据!$A$1:$T$32,15,FALSE),
$C202=2011,
VLOOKUP($B202,[27]分省年度数据!$A$1:$T$32,14,FALSE),
$C202=2012,
VLOOKUP($B202,[27]分省年度数据!$A$1:$T$32,13,FALSE),
$C202=2013,
VLOOKUP($B202,[27]分省年度数据!$A$1:$T$32,12,FALSE),
$C202=2014,
VLOOKUP($B202,[27]分省年度数据!$A$1:$T$32,11,FALSE),
$C202=2015,
VLOOKUP($B202,[27]分省年度数据!$A$1:$T$32,10,FALSE),
$C202=2016,
VLOOKUP($B202,[27]分省年度数据!$A$1:$T$32,9,FALSE),
$C202=2017,
VLOOKUP($B202,[27]分省年度数据!$A$1:$T$32,8,FALSE),
$C202=2018,
VLOOKUP($B202,[27]分省年度数据!$A$1:$T$32,7,FALSE)
)</f>
        <v>92.04</v>
      </c>
      <c r="AN202" cm="1">
        <f t="array" ref="AN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87.96</v>
      </c>
      <c r="AO202" cm="1">
        <f t="array" ref="AO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13.34</v>
      </c>
      <c r="AP202" cm="1">
        <f t="array" ref="AP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2.89</v>
      </c>
      <c r="AQ202" cm="1">
        <f t="array" ref="AQ202">_xlfn.IFS(
$C202=2010,
VLOOKUP($B202,[26]分省年度数据!$A$1:$T$32,15,FALSE),
$C202=2011,
VLOOKUP($B202,[26]分省年度数据!$A$1:$T$32,14,FALSE),
$C202=2012,
VLOOKUP($B202,[26]分省年度数据!$A$1:$T$32,13,FALSE),
$C202=2013,
VLOOKUP($B202,[26]分省年度数据!$A$1:$T$32,12,FALSE),
$C202=2014,
VLOOKUP($B202,[26]分省年度数据!$A$1:$T$32,11,FALSE),
$C202=2015,
VLOOKUP($B202,[26]分省年度数据!$A$1:$T$32,10,FALSE),
$C202=2016,
VLOOKUP($B202,[26]分省年度数据!$A$1:$T$32,9,FALSE),
$C202=2017,
VLOOKUP($B202,[26]分省年度数据!$A$1:$T$32,8,FALSE),
$C202=2018,
VLOOKUP($B202,[26]分省年度数据!$A$1:$T$32,7,FALSE)
)</f>
        <v>10.79</v>
      </c>
    </row>
    <row r="203" spans="1:43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s="11">
        <f>IFERROR(VLOOKUP(B203,户籍难度!A:B,2,FALSE),1)</f>
        <v>1</v>
      </c>
      <c r="G203" cm="1">
        <f t="array" ref="G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H203" cm="1">
        <f t="array" ref="H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I203" cm="1">
        <f t="array" ref="I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J203">
        <f>VLOOKUP($D203,[4]Sheet1!$C$1:$J$65536,2,FALSE)</f>
        <v>115.41408538818359</v>
      </c>
      <c r="K203">
        <f>VLOOKUP($D203,[4]Sheet1!$C$1:$J$65536,3,FALSE)</f>
        <v>30.48982048034668</v>
      </c>
      <c r="L203">
        <f>VLOOKUP($D203,[4]Sheet1!$C$1:$J$65536,4,FALSE)</f>
        <v>10135.9677734375</v>
      </c>
      <c r="M203">
        <f>VLOOKUP($D203,[4]Sheet1!$C$1:$J$65536,5,FALSE)</f>
        <v>159.41523742675781</v>
      </c>
      <c r="N203">
        <f>VLOOKUP($D203,[4]Sheet1!$C$1:$J$65536,6,FALSE)</f>
        <v>18.498838424682617</v>
      </c>
      <c r="O203">
        <f>VLOOKUP($D203,[4]Sheet1!$C$1:$J$65536,7,FALSE)</f>
        <v>4.9490022659301758</v>
      </c>
      <c r="P203">
        <f>VLOOKUP($D203,[4]Sheet1!$C$1:$J$65536,8,FALSE)</f>
        <v>22.794963836669922</v>
      </c>
      <c r="Q203" cm="1">
        <f t="array" ref="Q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R203">
        <f t="shared" si="7"/>
        <v>0.33347469140140068</v>
      </c>
      <c r="S203" cm="1">
        <f t="array" ref="S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77.5</v>
      </c>
      <c r="T203">
        <f>IFERROR(VLOOKUP(D203,[7]mu_jt_estimates_final!$C:$D,2,FALSE),"")</f>
        <v>0.12391046</v>
      </c>
      <c r="U203" t="str">
        <f>VLOOKUP(B203,方言分布!A:B,2,FALSE)</f>
        <v>西南官话</v>
      </c>
      <c r="V203" cm="1">
        <f t="array" ref="V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80037</v>
      </c>
      <c r="W203" cm="1">
        <f t="array" ref="W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42.66</v>
      </c>
      <c r="X203" cm="1">
        <f t="array" ref="X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47</v>
      </c>
      <c r="Y203" cm="1">
        <f t="array" ref="Y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10.27</v>
      </c>
      <c r="Z203" cm="1">
        <f t="array" ref="Z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487.2</v>
      </c>
      <c r="AA203" cm="1">
        <f t="array" ref="AA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16.850000000000001</v>
      </c>
      <c r="AB203" cm="1">
        <f t="array" ref="AB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13.41</v>
      </c>
      <c r="AC203" cm="1">
        <f t="array" ref="AC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17.21</v>
      </c>
      <c r="AE203" cm="1">
        <f t="array" ref="AE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13805525</v>
      </c>
      <c r="AF203" cm="1">
        <f t="array" ref="AF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1036.4100000000001</v>
      </c>
      <c r="AG203" cm="1">
        <f t="array" ref="AG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741</v>
      </c>
      <c r="AH203" cm="1">
        <f t="array" ref="AH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11001</v>
      </c>
      <c r="AK203" cm="1">
        <f t="array" ref="AK203">_xlfn.IFS(
$C203=2010,
VLOOKUP($B203,[20]分省年度数据!$A$1:$T$32,15,FALSE),
$C203=2011,
VLOOKUP($B203,[20]分省年度数据!$A$1:$T$32,14,FALSE),
$C203=2012,
VLOOKUP($B203,[20]分省年度数据!$A$1:$T$32,13,FALSE),
$C203=2013,
VLOOKUP($B203,[20]分省年度数据!$A$1:$T$32,12,FALSE),
$C203=2014,
VLOOKUP($B203,[20]分省年度数据!$A$1:$T$32,11,FALSE),
$C203=2015,
VLOOKUP($B203,[20]分省年度数据!$A$1:$T$32,10,FALSE),
$C203=2016,
VLOOKUP($B203,[20]分省年度数据!$A$1:$T$32,9,FALSE),
$C203=2017,
VLOOKUP($B203,[20]分省年度数据!$A$1:$T$32,8,FALSE),
$C203=2018,
VLOOKUP($B203,[20]分省年度数据!$A$1:$T$32,7,FALSE)
)</f>
        <v>9571</v>
      </c>
      <c r="AL203" cm="1">
        <f t="array" ref="AL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19927</v>
      </c>
      <c r="AM203" cm="1">
        <f t="array" ref="AM203">_xlfn.IFS(
$C203=2010,
VLOOKUP($B203,[27]分省年度数据!$A$1:$T$32,15,FALSE),
$C203=2011,
VLOOKUP($B203,[27]分省年度数据!$A$1:$T$32,14,FALSE),
$C203=2012,
VLOOKUP($B203,[27]分省年度数据!$A$1:$T$32,13,FALSE),
$C203=2013,
VLOOKUP($B203,[27]分省年度数据!$A$1:$T$32,12,FALSE),
$C203=2014,
VLOOKUP($B203,[27]分省年度数据!$A$1:$T$32,11,FALSE),
$C203=2015,
VLOOKUP($B203,[27]分省年度数据!$A$1:$T$32,10,FALSE),
$C203=2016,
VLOOKUP($B203,[27]分省年度数据!$A$1:$T$32,9,FALSE),
$C203=2017,
VLOOKUP($B203,[27]分省年度数据!$A$1:$T$32,8,FALSE),
$C203=2018,
VLOOKUP($B203,[27]分省年度数据!$A$1:$T$32,7,FALSE)
)</f>
        <v>91.76</v>
      </c>
      <c r="AN203" cm="1">
        <f t="array" ref="AN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89.68</v>
      </c>
      <c r="AO203" cm="1">
        <f t="array" ref="AO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14.59</v>
      </c>
      <c r="AP203" cm="1">
        <f t="array" ref="AP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2.9</v>
      </c>
      <c r="AQ203" cm="1">
        <f t="array" ref="AQ203">_xlfn.IFS(
$C203=2010,
VLOOKUP($B203,[26]分省年度数据!$A$1:$T$32,15,FALSE),
$C203=2011,
VLOOKUP($B203,[26]分省年度数据!$A$1:$T$32,14,FALSE),
$C203=2012,
VLOOKUP($B203,[26]分省年度数据!$A$1:$T$32,13,FALSE),
$C203=2013,
VLOOKUP($B203,[26]分省年度数据!$A$1:$T$32,12,FALSE),
$C203=2014,
VLOOKUP($B203,[26]分省年度数据!$A$1:$T$32,11,FALSE),
$C203=2015,
VLOOKUP($B203,[26]分省年度数据!$A$1:$T$32,10,FALSE),
$C203=2016,
VLOOKUP($B203,[26]分省年度数据!$A$1:$T$32,9,FALSE),
$C203=2017,
VLOOKUP($B203,[26]分省年度数据!$A$1:$T$32,8,FALSE),
$C203=2018,
VLOOKUP($B203,[26]分省年度数据!$A$1:$T$32,7,FALSE)
)</f>
        <v>11.21</v>
      </c>
    </row>
    <row r="204" spans="1:43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s="11">
        <f>IFERROR(VLOOKUP(B204,户籍难度!A:B,2,FALSE),1)</f>
        <v>1</v>
      </c>
      <c r="G204" cm="1">
        <f t="array" ref="G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H204" cm="1">
        <f t="array" ref="H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I204" cm="1">
        <f t="array" ref="I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J204">
        <f>VLOOKUP($D204,[4]Sheet1!$C$1:$J$65536,2,FALSE)</f>
        <v>113.89982604980469</v>
      </c>
      <c r="K204">
        <f>VLOOKUP($D204,[4]Sheet1!$C$1:$J$65536,3,FALSE)</f>
        <v>33.540348052978516</v>
      </c>
      <c r="L204">
        <f>VLOOKUP($D204,[4]Sheet1!$C$1:$J$65536,4,FALSE)</f>
        <v>10146.08203125</v>
      </c>
      <c r="M204">
        <f>VLOOKUP($D204,[4]Sheet1!$C$1:$J$65536,5,FALSE)</f>
        <v>167.65936279296875</v>
      </c>
      <c r="N204">
        <f>VLOOKUP($D204,[4]Sheet1!$C$1:$J$65536,6,FALSE)</f>
        <v>20.222421646118164</v>
      </c>
      <c r="O204">
        <f>VLOOKUP($D204,[4]Sheet1!$C$1:$J$65536,7,FALSE)</f>
        <v>6.4679384231567383</v>
      </c>
      <c r="P204">
        <f>VLOOKUP($D204,[4]Sheet1!$C$1:$J$65536,8,FALSE)</f>
        <v>22.5096435546875</v>
      </c>
      <c r="Q204" cm="1">
        <f t="array" ref="Q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R204">
        <f t="shared" si="7"/>
        <v>0.29783457150718567</v>
      </c>
      <c r="S204" cm="1">
        <f t="array" ref="S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81.180000000000007</v>
      </c>
      <c r="T204">
        <f>IFERROR(VLOOKUP(D204,[7]mu_jt_estimates_final!$C:$D,2,FALSE),"")</f>
        <v>0.34919652000000001</v>
      </c>
      <c r="U204" t="str">
        <f>VLOOKUP(B204,方言分布!A:B,2,FALSE)</f>
        <v>西南官话</v>
      </c>
      <c r="V204" cm="1">
        <f t="array" ref="V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81070</v>
      </c>
      <c r="W204" cm="1">
        <f t="array" ref="W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45.96</v>
      </c>
      <c r="X204" cm="1">
        <f t="array" ref="X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56</v>
      </c>
      <c r="Y204" cm="1">
        <f t="array" ref="Y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10.02</v>
      </c>
      <c r="Z204" cm="1">
        <f t="array" ref="Z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584.1</v>
      </c>
      <c r="AA204" cm="1">
        <f t="array" ref="AA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16.18</v>
      </c>
      <c r="AB204" cm="1">
        <f t="array" ref="AB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12.86</v>
      </c>
      <c r="AC204" cm="1">
        <f t="array" ref="AC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17.43</v>
      </c>
      <c r="AE204" cm="1">
        <f t="array" ref="AE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14508458</v>
      </c>
      <c r="AF204" cm="1">
        <f t="array" ref="AF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1056.9100000000001</v>
      </c>
      <c r="AG204" cm="1">
        <f t="array" ref="AG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845</v>
      </c>
      <c r="AH204" cm="1">
        <f t="array" ref="AH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12393</v>
      </c>
      <c r="AK204" cm="1">
        <f t="array" ref="AK204">_xlfn.IFS(
$C204=2010,
VLOOKUP($B204,[20]分省年度数据!$A$1:$T$32,15,FALSE),
$C204=2011,
VLOOKUP($B204,[20]分省年度数据!$A$1:$T$32,14,FALSE),
$C204=2012,
VLOOKUP($B204,[20]分省年度数据!$A$1:$T$32,13,FALSE),
$C204=2013,
VLOOKUP($B204,[20]分省年度数据!$A$1:$T$32,12,FALSE),
$C204=2014,
VLOOKUP($B204,[20]分省年度数据!$A$1:$T$32,11,FALSE),
$C204=2015,
VLOOKUP($B204,[20]分省年度数据!$A$1:$T$32,10,FALSE),
$C204=2016,
VLOOKUP($B204,[20]分省年度数据!$A$1:$T$32,9,FALSE),
$C204=2017,
VLOOKUP($B204,[20]分省年度数据!$A$1:$T$32,8,FALSE),
$C204=2018,
VLOOKUP($B204,[20]分省年度数据!$A$1:$T$32,7,FALSE)
)</f>
        <v>9193</v>
      </c>
      <c r="AL204" cm="1">
        <f t="array" ref="AL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20824</v>
      </c>
      <c r="AM204" cm="1">
        <f t="array" ref="AM204">_xlfn.IFS(
$C204=2010,
VLOOKUP($B204,[27]分省年度数据!$A$1:$T$32,15,FALSE),
$C204=2011,
VLOOKUP($B204,[27]分省年度数据!$A$1:$T$32,14,FALSE),
$C204=2012,
VLOOKUP($B204,[27]分省年度数据!$A$1:$T$32,13,FALSE),
$C204=2013,
VLOOKUP($B204,[27]分省年度数据!$A$1:$T$32,12,FALSE),
$C204=2014,
VLOOKUP($B204,[27]分省年度数据!$A$1:$T$32,11,FALSE),
$C204=2015,
VLOOKUP($B204,[27]分省年度数据!$A$1:$T$32,10,FALSE),
$C204=2016,
VLOOKUP($B204,[27]分省年度数据!$A$1:$T$32,9,FALSE),
$C204=2017,
VLOOKUP($B204,[27]分省年度数据!$A$1:$T$32,8,FALSE),
$C204=2018,
VLOOKUP($B204,[27]分省年度数据!$A$1:$T$32,7,FALSE)
)</f>
        <v>91.12</v>
      </c>
      <c r="AN204" cm="1">
        <f t="array" ref="AN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90.89</v>
      </c>
      <c r="AO204" cm="1">
        <f t="array" ref="AO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14.22</v>
      </c>
      <c r="AP204" cm="1">
        <f t="array" ref="AP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2.17</v>
      </c>
      <c r="AQ204" cm="1">
        <f t="array" ref="AQ204">_xlfn.IFS(
$C204=2010,
VLOOKUP($B204,[26]分省年度数据!$A$1:$T$32,15,FALSE),
$C204=2011,
VLOOKUP($B204,[26]分省年度数据!$A$1:$T$32,14,FALSE),
$C204=2012,
VLOOKUP($B204,[26]分省年度数据!$A$1:$T$32,13,FALSE),
$C204=2013,
VLOOKUP($B204,[26]分省年度数据!$A$1:$T$32,12,FALSE),
$C204=2014,
VLOOKUP($B204,[26]分省年度数据!$A$1:$T$32,11,FALSE),
$C204=2015,
VLOOKUP($B204,[26]分省年度数据!$A$1:$T$32,10,FALSE),
$C204=2016,
VLOOKUP($B204,[26]分省年度数据!$A$1:$T$32,9,FALSE),
$C204=2017,
VLOOKUP($B204,[26]分省年度数据!$A$1:$T$32,8,FALSE),
$C204=2018,
VLOOKUP($B204,[26]分省年度数据!$A$1:$T$32,7,FALSE)
)</f>
        <v>11.26</v>
      </c>
    </row>
    <row r="205" spans="1:43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s="11">
        <f>IFERROR(VLOOKUP(B205,户籍难度!A:B,2,FALSE),1)</f>
        <v>1</v>
      </c>
      <c r="G205" cm="1">
        <f t="array" ref="G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H205" cm="1">
        <f t="array" ref="H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I205" cm="1">
        <f t="array" ref="I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J205">
        <f>VLOOKUP($D205,[4]Sheet1!$C$1:$J$65536,2,FALSE)</f>
        <v>115.44403076171875</v>
      </c>
      <c r="K205">
        <f>VLOOKUP($D205,[4]Sheet1!$C$1:$J$65536,3,FALSE)</f>
        <v>33.945529937744141</v>
      </c>
      <c r="L205">
        <f>VLOOKUP($D205,[4]Sheet1!$C$1:$J$65536,4,FALSE)</f>
        <v>10141.7646484375</v>
      </c>
      <c r="M205">
        <f>VLOOKUP($D205,[4]Sheet1!$C$1:$J$65536,5,FALSE)</f>
        <v>181.6959228515625</v>
      </c>
      <c r="N205">
        <f>VLOOKUP($D205,[4]Sheet1!$C$1:$J$65536,6,FALSE)</f>
        <v>19.452775955200195</v>
      </c>
      <c r="O205">
        <f>VLOOKUP($D205,[4]Sheet1!$C$1:$J$65536,7,FALSE)</f>
        <v>6.3190035820007324</v>
      </c>
      <c r="P205">
        <f>VLOOKUP($D205,[4]Sheet1!$C$1:$J$65536,8,FALSE)</f>
        <v>25.350528717041016</v>
      </c>
      <c r="Q205" cm="1">
        <f t="array" ref="Q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R205">
        <f t="shared" si="7"/>
        <v>0.27346669763660647</v>
      </c>
      <c r="S205" cm="1">
        <f t="array" ref="S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82.87</v>
      </c>
      <c r="T205">
        <f>IFERROR(VLOOKUP(D205,[7]mu_jt_estimates_final!$C:$D,2,FALSE),"")</f>
        <v>0.46052464999999998</v>
      </c>
      <c r="U205" t="str">
        <f>VLOOKUP(B205,方言分布!A:B,2,FALSE)</f>
        <v>西南官话</v>
      </c>
      <c r="V205" cm="1">
        <f t="array" ref="V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80109</v>
      </c>
      <c r="W205" cm="1">
        <f t="array" ref="W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48.88</v>
      </c>
      <c r="X205" cm="1">
        <f t="array" ref="X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58</v>
      </c>
      <c r="Y205" cm="1">
        <f t="array" ref="Y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10.1</v>
      </c>
      <c r="Z205" cm="1">
        <f t="array" ref="Z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686.42</v>
      </c>
      <c r="AA205" cm="1">
        <f t="array" ref="AA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15.59</v>
      </c>
      <c r="AB205" cm="1">
        <f t="array" ref="AB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12.39</v>
      </c>
      <c r="AC205" cm="1">
        <f t="array" ref="AC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17.59</v>
      </c>
      <c r="AE205" cm="1">
        <f t="array" ref="AE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16409562</v>
      </c>
      <c r="AF205" cm="1">
        <f t="array" ref="AF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1252.33</v>
      </c>
      <c r="AG205" cm="1">
        <f t="array" ref="AG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959</v>
      </c>
      <c r="AH205" cm="1">
        <f t="array" ref="AH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13834.4</v>
      </c>
      <c r="AK205" cm="1">
        <f t="array" ref="AK205">_xlfn.IFS(
$C205=2010,
VLOOKUP($B205,[20]分省年度数据!$A$1:$T$32,15,FALSE),
$C205=2011,
VLOOKUP($B205,[20]分省年度数据!$A$1:$T$32,14,FALSE),
$C205=2012,
VLOOKUP($B205,[20]分省年度数据!$A$1:$T$32,13,FALSE),
$C205=2013,
VLOOKUP($B205,[20]分省年度数据!$A$1:$T$32,12,FALSE),
$C205=2014,
VLOOKUP($B205,[20]分省年度数据!$A$1:$T$32,11,FALSE),
$C205=2015,
VLOOKUP($B205,[20]分省年度数据!$A$1:$T$32,10,FALSE),
$C205=2016,
VLOOKUP($B205,[20]分省年度数据!$A$1:$T$32,9,FALSE),
$C205=2017,
VLOOKUP($B205,[20]分省年度数据!$A$1:$T$32,8,FALSE),
$C205=2018,
VLOOKUP($B205,[20]分省年度数据!$A$1:$T$32,7,FALSE)
)</f>
        <v>8571</v>
      </c>
      <c r="AL205" cm="1">
        <f t="array" ref="AL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22745</v>
      </c>
      <c r="AM205" cm="1">
        <f t="array" ref="AM205">_xlfn.IFS(
$C205=2010,
VLOOKUP($B205,[27]分省年度数据!$A$1:$T$32,15,FALSE),
$C205=2011,
VLOOKUP($B205,[27]分省年度数据!$A$1:$T$32,14,FALSE),
$C205=2012,
VLOOKUP($B205,[27]分省年度数据!$A$1:$T$32,13,FALSE),
$C205=2013,
VLOOKUP($B205,[27]分省年度数据!$A$1:$T$32,12,FALSE),
$C205=2014,
VLOOKUP($B205,[27]分省年度数据!$A$1:$T$32,11,FALSE),
$C205=2015,
VLOOKUP($B205,[27]分省年度数据!$A$1:$T$32,10,FALSE),
$C205=2016,
VLOOKUP($B205,[27]分省年度数据!$A$1:$T$32,9,FALSE),
$C205=2017,
VLOOKUP($B205,[27]分省年度数据!$A$1:$T$32,8,FALSE),
$C205=2018,
VLOOKUP($B205,[27]分省年度数据!$A$1:$T$32,7,FALSE)
)</f>
        <v>93.05</v>
      </c>
      <c r="AN205" cm="1">
        <f t="array" ref="AN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92.46</v>
      </c>
      <c r="AO205" cm="1">
        <f t="array" ref="AO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13.52</v>
      </c>
      <c r="AP205" cm="1">
        <f t="array" ref="AP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2.14</v>
      </c>
      <c r="AQ205" cm="1">
        <f t="array" ref="AQ205">_xlfn.IFS(
$C205=2010,
VLOOKUP($B205,[26]分省年度数据!$A$1:$T$32,15,FALSE),
$C205=2011,
VLOOKUP($B205,[26]分省年度数据!$A$1:$T$32,14,FALSE),
$C205=2012,
VLOOKUP($B205,[26]分省年度数据!$A$1:$T$32,13,FALSE),
$C205=2013,
VLOOKUP($B205,[26]分省年度数据!$A$1:$T$32,12,FALSE),
$C205=2014,
VLOOKUP($B205,[26]分省年度数据!$A$1:$T$32,11,FALSE),
$C205=2015,
VLOOKUP($B205,[26]分省年度数据!$A$1:$T$32,10,FALSE),
$C205=2016,
VLOOKUP($B205,[26]分省年度数据!$A$1:$T$32,9,FALSE),
$C205=2017,
VLOOKUP($B205,[26]分省年度数据!$A$1:$T$32,8,FALSE),
$C205=2018,
VLOOKUP($B205,[26]分省年度数据!$A$1:$T$32,7,FALSE)
)</f>
        <v>11.96</v>
      </c>
    </row>
    <row r="206" spans="1:43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s="11">
        <f>IFERROR(VLOOKUP(B206,户籍难度!A:B,2,FALSE),1)</f>
        <v>1</v>
      </c>
      <c r="G206" cm="1">
        <f t="array" ref="G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H206" cm="1">
        <f t="array" ref="H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I206" cm="1">
        <f t="array" ref="I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J206">
        <f>VLOOKUP($D206,[4]Sheet1!$C$1:$J$65536,2,FALSE)</f>
        <v>116.63563537597656</v>
      </c>
      <c r="K206">
        <f>VLOOKUP($D206,[4]Sheet1!$C$1:$J$65536,3,FALSE)</f>
        <v>37.839649200439453</v>
      </c>
      <c r="L206">
        <f>VLOOKUP($D206,[4]Sheet1!$C$1:$J$65536,4,FALSE)</f>
        <v>10142.84765625</v>
      </c>
      <c r="M206">
        <f>VLOOKUP($D206,[4]Sheet1!$C$1:$J$65536,5,FALSE)</f>
        <v>186.80174255371094</v>
      </c>
      <c r="N206">
        <f>VLOOKUP($D206,[4]Sheet1!$C$1:$J$65536,6,FALSE)</f>
        <v>19.915603637695312</v>
      </c>
      <c r="O206">
        <f>VLOOKUP($D206,[4]Sheet1!$C$1:$J$65536,7,FALSE)</f>
        <v>6.2883691787719727</v>
      </c>
      <c r="P206">
        <f>VLOOKUP($D206,[4]Sheet1!$C$1:$J$65536,8,FALSE)</f>
        <v>25.660406112670898</v>
      </c>
      <c r="Q206" cm="1">
        <f t="array" ref="Q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R206">
        <f t="shared" si="7"/>
        <v>0.26280194007278229</v>
      </c>
      <c r="S206" cm="1">
        <f t="array" ref="S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88.29</v>
      </c>
      <c r="T206">
        <f>IFERROR(VLOOKUP(D206,[7]mu_jt_estimates_final!$C:$D,2,FALSE),"")</f>
        <v>0.42131775999999999</v>
      </c>
      <c r="U206" t="str">
        <f>VLOOKUP(B206,方言分布!A:B,2,FALSE)</f>
        <v>西南官话</v>
      </c>
      <c r="V206" cm="1">
        <f t="array" ref="V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79513</v>
      </c>
      <c r="W206" cm="1">
        <f t="array" ref="W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51.92</v>
      </c>
      <c r="X206" cm="1">
        <f t="array" ref="X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60</v>
      </c>
      <c r="Y206" cm="1">
        <f t="array" ref="Y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10.07</v>
      </c>
      <c r="Z206" cm="1">
        <f t="array" ref="Z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772.24</v>
      </c>
      <c r="AA206" cm="1">
        <f t="array" ref="AA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15.04</v>
      </c>
      <c r="AB206" cm="1">
        <f t="array" ref="AB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12.34</v>
      </c>
      <c r="AC206" cm="1">
        <f t="array" ref="AC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17.48</v>
      </c>
      <c r="AE206" cm="1">
        <f t="array" ref="AE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17620946</v>
      </c>
      <c r="AF206" cm="1">
        <f t="array" ref="AF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1301.8499999999999</v>
      </c>
      <c r="AG206" cm="1">
        <f t="array" ref="AG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951</v>
      </c>
      <c r="AH206" cm="1">
        <f t="array" ref="AH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15519.7</v>
      </c>
      <c r="AK206" cm="1">
        <f t="array" ref="AK206">_xlfn.IFS(
$C206=2010,
VLOOKUP($B206,[20]分省年度数据!$A$1:$T$32,15,FALSE),
$C206=2011,
VLOOKUP($B206,[20]分省年度数据!$A$1:$T$32,14,FALSE),
$C206=2012,
VLOOKUP($B206,[20]分省年度数据!$A$1:$T$32,13,FALSE),
$C206=2013,
VLOOKUP($B206,[20]分省年度数据!$A$1:$T$32,12,FALSE),
$C206=2014,
VLOOKUP($B206,[20]分省年度数据!$A$1:$T$32,11,FALSE),
$C206=2015,
VLOOKUP($B206,[20]分省年度数据!$A$1:$T$32,10,FALSE),
$C206=2016,
VLOOKUP($B206,[20]分省年度数据!$A$1:$T$32,9,FALSE),
$C206=2017,
VLOOKUP($B206,[20]分省年度数据!$A$1:$T$32,8,FALSE),
$C206=2018,
VLOOKUP($B206,[20]分省年度数据!$A$1:$T$32,7,FALSE)
)</f>
        <v>7527</v>
      </c>
      <c r="AL206" cm="1">
        <f t="array" ref="AL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24804</v>
      </c>
      <c r="AM206" cm="1">
        <f t="array" ref="AM206">_xlfn.IFS(
$C206=2010,
VLOOKUP($B206,[27]分省年度数据!$A$1:$T$32,15,FALSE),
$C206=2011,
VLOOKUP($B206,[27]分省年度数据!$A$1:$T$32,14,FALSE),
$C206=2012,
VLOOKUP($B206,[27]分省年度数据!$A$1:$T$32,13,FALSE),
$C206=2013,
VLOOKUP($B206,[27]分省年度数据!$A$1:$T$32,12,FALSE),
$C206=2014,
VLOOKUP($B206,[27]分省年度数据!$A$1:$T$32,11,FALSE),
$C206=2015,
VLOOKUP($B206,[27]分省年度数据!$A$1:$T$32,10,FALSE),
$C206=2016,
VLOOKUP($B206,[27]分省年度数据!$A$1:$T$32,9,FALSE),
$C206=2017,
VLOOKUP($B206,[27]分省年度数据!$A$1:$T$32,8,FALSE),
$C206=2018,
VLOOKUP($B206,[27]分省年度数据!$A$1:$T$32,7,FALSE)
)</f>
        <v>93.07</v>
      </c>
      <c r="AN206" cm="1">
        <f t="array" ref="AN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91.78</v>
      </c>
      <c r="AO206" cm="1">
        <f t="array" ref="AO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12.9</v>
      </c>
      <c r="AP206" cm="1">
        <f t="array" ref="AP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2.1800000000000002</v>
      </c>
      <c r="AQ206" cm="1">
        <f t="array" ref="AQ206">_xlfn.IFS(
$C206=2010,
VLOOKUP($B206,[26]分省年度数据!$A$1:$T$32,15,FALSE),
$C206=2011,
VLOOKUP($B206,[26]分省年度数据!$A$1:$T$32,14,FALSE),
$C206=2012,
VLOOKUP($B206,[26]分省年度数据!$A$1:$T$32,13,FALSE),
$C206=2013,
VLOOKUP($B206,[26]分省年度数据!$A$1:$T$32,12,FALSE),
$C206=2014,
VLOOKUP($B206,[26]分省年度数据!$A$1:$T$32,11,FALSE),
$C206=2015,
VLOOKUP($B206,[26]分省年度数据!$A$1:$T$32,10,FALSE),
$C206=2016,
VLOOKUP($B206,[26]分省年度数据!$A$1:$T$32,9,FALSE),
$C206=2017,
VLOOKUP($B206,[26]分省年度数据!$A$1:$T$32,8,FALSE),
$C206=2018,
VLOOKUP($B206,[26]分省年度数据!$A$1:$T$32,7,FALSE)
)</f>
        <v>12.47</v>
      </c>
    </row>
    <row r="207" spans="1:43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s="11">
        <f>IFERROR(VLOOKUP(B207,户籍难度!A:B,2,FALSE),1)</f>
        <v>1</v>
      </c>
      <c r="G207" cm="1">
        <f t="array" ref="G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H207" cm="1">
        <f t="array" ref="H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I207" cm="1">
        <f t="array" ref="I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J207">
        <f>VLOOKUP($D207,[4]Sheet1!$C$1:$J$65536,2,FALSE)</f>
        <v>116.10514068603516</v>
      </c>
      <c r="K207">
        <f>VLOOKUP($D207,[4]Sheet1!$C$1:$J$65536,3,FALSE)</f>
        <v>39.107173919677734</v>
      </c>
      <c r="L207">
        <f>VLOOKUP($D207,[4]Sheet1!$C$1:$J$65536,4,FALSE)</f>
        <v>10148.53125</v>
      </c>
      <c r="M207">
        <f>VLOOKUP($D207,[4]Sheet1!$C$1:$J$65536,5,FALSE)</f>
        <v>187.93154907226562</v>
      </c>
      <c r="N207">
        <f>VLOOKUP($D207,[4]Sheet1!$C$1:$J$65536,6,FALSE)</f>
        <v>19.605865478515625</v>
      </c>
      <c r="O207">
        <f>VLOOKUP($D207,[4]Sheet1!$C$1:$J$65536,7,FALSE)</f>
        <v>6.1376080513000488</v>
      </c>
      <c r="P207">
        <f>VLOOKUP($D207,[4]Sheet1!$C$1:$J$65536,8,FALSE)</f>
        <v>25.910129547119141</v>
      </c>
      <c r="Q207" cm="1">
        <f t="array" ref="Q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R207">
        <f t="shared" si="7"/>
        <v>0.23846462394481596</v>
      </c>
      <c r="S207" cm="1">
        <f t="array" ref="S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92.67</v>
      </c>
      <c r="T207">
        <f>IFERROR(VLOOKUP(D207,[7]mu_jt_estimates_final!$C:$D,2,FALSE),"")</f>
        <v>0.70575100000000002</v>
      </c>
      <c r="U207" t="str">
        <f>VLOOKUP(B207,方言分布!A:B,2,FALSE)</f>
        <v>西南官话</v>
      </c>
      <c r="V207" cm="1">
        <f t="array" ref="V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80481</v>
      </c>
      <c r="W207" cm="1">
        <f t="array" ref="W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56.35</v>
      </c>
      <c r="X207" cm="1">
        <f t="array" ref="X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64</v>
      </c>
      <c r="Y207" cm="1">
        <f t="array" ref="Y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10.45</v>
      </c>
      <c r="Z207" cm="1">
        <f t="array" ref="Z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831.46</v>
      </c>
      <c r="AA207" cm="1">
        <f t="array" ref="AA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14.5</v>
      </c>
      <c r="AB207" cm="1">
        <f t="array" ref="AB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12.37</v>
      </c>
      <c r="AC207" cm="1">
        <f t="array" ref="AC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16.98</v>
      </c>
      <c r="AE207" cm="1">
        <f t="array" ref="AE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19274514</v>
      </c>
      <c r="AF207" cm="1">
        <f t="array" ref="AF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1389.2</v>
      </c>
      <c r="AG207" cm="1">
        <f t="array" ref="AG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973</v>
      </c>
      <c r="AH207" cm="1">
        <f t="array" ref="AH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17404.400000000001</v>
      </c>
      <c r="AK207" cm="1">
        <f t="array" ref="AK207">_xlfn.IFS(
$C207=2010,
VLOOKUP($B207,[20]分省年度数据!$A$1:$T$32,15,FALSE),
$C207=2011,
VLOOKUP($B207,[20]分省年度数据!$A$1:$T$32,14,FALSE),
$C207=2012,
VLOOKUP($B207,[20]分省年度数据!$A$1:$T$32,13,FALSE),
$C207=2013,
VLOOKUP($B207,[20]分省年度数据!$A$1:$T$32,12,FALSE),
$C207=2014,
VLOOKUP($B207,[20]分省年度数据!$A$1:$T$32,11,FALSE),
$C207=2015,
VLOOKUP($B207,[20]分省年度数据!$A$1:$T$32,10,FALSE),
$C207=2016,
VLOOKUP($B207,[20]分省年度数据!$A$1:$T$32,9,FALSE),
$C207=2017,
VLOOKUP($B207,[20]分省年度数据!$A$1:$T$32,8,FALSE),
$C207=2018,
VLOOKUP($B207,[20]分省年度数据!$A$1:$T$32,7,FALSE)
)</f>
        <v>6947</v>
      </c>
      <c r="AL207" cm="1">
        <f t="array" ref="AL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31041</v>
      </c>
      <c r="AM207" cm="1">
        <f t="array" ref="AM207">_xlfn.IFS(
$C207=2010,
VLOOKUP($B207,[27]分省年度数据!$A$1:$T$32,15,FALSE),
$C207=2011,
VLOOKUP($B207,[27]分省年度数据!$A$1:$T$32,14,FALSE),
$C207=2012,
VLOOKUP($B207,[27]分省年度数据!$A$1:$T$32,13,FALSE),
$C207=2013,
VLOOKUP($B207,[27]分省年度数据!$A$1:$T$32,12,FALSE),
$C207=2014,
VLOOKUP($B207,[27]分省年度数据!$A$1:$T$32,11,FALSE),
$C207=2015,
VLOOKUP($B207,[27]分省年度数据!$A$1:$T$32,10,FALSE),
$C207=2016,
VLOOKUP($B207,[27]分省年度数据!$A$1:$T$32,9,FALSE),
$C207=2017,
VLOOKUP($B207,[27]分省年度数据!$A$1:$T$32,8,FALSE),
$C207=2018,
VLOOKUP($B207,[27]分省年度数据!$A$1:$T$32,7,FALSE)
)</f>
        <v>94.91</v>
      </c>
      <c r="AN207" cm="1">
        <f t="array" ref="AN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91.22</v>
      </c>
      <c r="AO207" cm="1">
        <f t="array" ref="AO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14.46</v>
      </c>
      <c r="AP207" cm="1">
        <f t="array" ref="AP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2.38</v>
      </c>
      <c r="AQ207" cm="1">
        <f t="array" ref="AQ207">_xlfn.IFS(
$C207=2010,
VLOOKUP($B207,[26]分省年度数据!$A$1:$T$32,15,FALSE),
$C207=2011,
VLOOKUP($B207,[26]分省年度数据!$A$1:$T$32,14,FALSE),
$C207=2012,
VLOOKUP($B207,[26]分省年度数据!$A$1:$T$32,13,FALSE),
$C207=2013,
VLOOKUP($B207,[26]分省年度数据!$A$1:$T$32,12,FALSE),
$C207=2014,
VLOOKUP($B207,[26]分省年度数据!$A$1:$T$32,11,FALSE),
$C207=2015,
VLOOKUP($B207,[26]分省年度数据!$A$1:$T$32,10,FALSE),
$C207=2016,
VLOOKUP($B207,[26]分省年度数据!$A$1:$T$32,9,FALSE),
$C207=2017,
VLOOKUP($B207,[26]分省年度数据!$A$1:$T$32,8,FALSE),
$C207=2018,
VLOOKUP($B207,[26]分省年度数据!$A$1:$T$32,7,FALSE)
)</f>
        <v>12.48</v>
      </c>
    </row>
    <row r="208" spans="1:43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s="11">
        <f>IFERROR(VLOOKUP(B208,户籍难度!A:B,2,FALSE),1)</f>
        <v>1</v>
      </c>
      <c r="G208" cm="1">
        <f t="array" ref="G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H208" cm="1">
        <f t="array" ref="H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I208" cm="1">
        <f t="array" ref="I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J208">
        <f>VLOOKUP($D208,[4]Sheet1!$C$1:$J$65536,2,FALSE)</f>
        <v>114.30466461181641</v>
      </c>
      <c r="K208">
        <f>VLOOKUP($D208,[4]Sheet1!$C$1:$J$65536,3,FALSE)</f>
        <v>37.439846038818359</v>
      </c>
      <c r="L208">
        <f>VLOOKUP($D208,[4]Sheet1!$C$1:$J$65536,4,FALSE)</f>
        <v>10139.578125</v>
      </c>
      <c r="M208">
        <f>VLOOKUP($D208,[4]Sheet1!$C$1:$J$65536,5,FALSE)</f>
        <v>189.82405090332031</v>
      </c>
      <c r="N208">
        <f>VLOOKUP($D208,[4]Sheet1!$C$1:$J$65536,6,FALSE)</f>
        <v>20.823501586914062</v>
      </c>
      <c r="O208">
        <f>VLOOKUP($D208,[4]Sheet1!$C$1:$J$65536,7,FALSE)</f>
        <v>6.1877450942993164</v>
      </c>
      <c r="P208">
        <f>VLOOKUP($D208,[4]Sheet1!$C$1:$J$65536,8,FALSE)</f>
        <v>25.48283576965332</v>
      </c>
      <c r="Q208" cm="1">
        <f t="array" ref="Q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R208">
        <f t="shared" si="7"/>
        <v>0.24618445392492952</v>
      </c>
      <c r="S208" cm="1">
        <f t="array" ref="S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108.72</v>
      </c>
      <c r="T208">
        <f>IFERROR(VLOOKUP(D208,[7]mu_jt_estimates_final!$C:$D,2,FALSE),"")</f>
        <v>0.83610708</v>
      </c>
      <c r="U208" t="str">
        <f>VLOOKUP(B208,方言分布!A:B,2,FALSE)</f>
        <v>西南官话</v>
      </c>
      <c r="V208" cm="1">
        <f t="array" ref="V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81537</v>
      </c>
      <c r="W208" cm="1">
        <f t="array" ref="W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59.89</v>
      </c>
      <c r="X208" cm="1">
        <f t="array" ref="X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67</v>
      </c>
      <c r="Y208" cm="1">
        <f t="array" ref="Y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10.5</v>
      </c>
      <c r="Z208" cm="1">
        <f t="array" ref="Z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880.89</v>
      </c>
      <c r="AA208" cm="1">
        <f t="array" ref="AA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13.94</v>
      </c>
      <c r="AB208" cm="1">
        <f t="array" ref="AB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12.78</v>
      </c>
      <c r="AC208" cm="1">
        <f t="array" ref="AC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16.84</v>
      </c>
      <c r="AE208" cm="1">
        <f t="array" ref="AE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20767987</v>
      </c>
      <c r="AF208" cm="1">
        <f t="array" ref="AF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1461.78</v>
      </c>
      <c r="AG208" cm="1">
        <f t="array" ref="AG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1162</v>
      </c>
      <c r="AH208" cm="1">
        <f t="array" ref="AH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19340.7</v>
      </c>
      <c r="AK208" cm="1">
        <f t="array" ref="AK208">_xlfn.IFS(
$C208=2010,
VLOOKUP($B208,[20]分省年度数据!$A$1:$T$32,15,FALSE),
$C208=2011,
VLOOKUP($B208,[20]分省年度数据!$A$1:$T$32,14,FALSE),
$C208=2012,
VLOOKUP($B208,[20]分省年度数据!$A$1:$T$32,13,FALSE),
$C208=2013,
VLOOKUP($B208,[20]分省年度数据!$A$1:$T$32,12,FALSE),
$C208=2014,
VLOOKUP($B208,[20]分省年度数据!$A$1:$T$32,11,FALSE),
$C208=2015,
VLOOKUP($B208,[20]分省年度数据!$A$1:$T$32,10,FALSE),
$C208=2016,
VLOOKUP($B208,[20]分省年度数据!$A$1:$T$32,9,FALSE),
$C208=2017,
VLOOKUP($B208,[20]分省年度数据!$A$1:$T$32,8,FALSE),
$C208=2018,
VLOOKUP($B208,[20]分省年度数据!$A$1:$T$32,7,FALSE)
)</f>
        <v>8804</v>
      </c>
      <c r="AL208" cm="1">
        <f t="array" ref="AL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34213</v>
      </c>
      <c r="AM208" cm="1">
        <f t="array" ref="AM208">_xlfn.IFS(
$C208=2010,
VLOOKUP($B208,[27]分省年度数据!$A$1:$T$32,15,FALSE),
$C208=2011,
VLOOKUP($B208,[27]分省年度数据!$A$1:$T$32,14,FALSE),
$C208=2012,
VLOOKUP($B208,[27]分省年度数据!$A$1:$T$32,13,FALSE),
$C208=2013,
VLOOKUP($B208,[27]分省年度数据!$A$1:$T$32,12,FALSE),
$C208=2014,
VLOOKUP($B208,[27]分省年度数据!$A$1:$T$32,11,FALSE),
$C208=2015,
VLOOKUP($B208,[27]分省年度数据!$A$1:$T$32,10,FALSE),
$C208=2016,
VLOOKUP($B208,[27]分省年度数据!$A$1:$T$32,9,FALSE),
$C208=2017,
VLOOKUP($B208,[27]分省年度数据!$A$1:$T$32,8,FALSE),
$C208=2018,
VLOOKUP($B208,[27]分省年度数据!$A$1:$T$32,7,FALSE)
)</f>
        <v>95.7</v>
      </c>
      <c r="AN208" cm="1">
        <f t="array" ref="AN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93.7</v>
      </c>
      <c r="AO208" cm="1">
        <f t="array" ref="AO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13.18</v>
      </c>
      <c r="AP208" cm="1">
        <f t="array" ref="AP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2.36</v>
      </c>
      <c r="AQ208" cm="1">
        <f t="array" ref="AQ208">_xlfn.IFS(
$C208=2010,
VLOOKUP($B208,[26]分省年度数据!$A$1:$T$32,15,FALSE),
$C208=2011,
VLOOKUP($B208,[26]分省年度数据!$A$1:$T$32,14,FALSE),
$C208=2012,
VLOOKUP($B208,[26]分省年度数据!$A$1:$T$32,13,FALSE),
$C208=2013,
VLOOKUP($B208,[26]分省年度数据!$A$1:$T$32,12,FALSE),
$C208=2014,
VLOOKUP($B208,[26]分省年度数据!$A$1:$T$32,11,FALSE),
$C208=2015,
VLOOKUP($B208,[26]分省年度数据!$A$1:$T$32,10,FALSE),
$C208=2016,
VLOOKUP($B208,[26]分省年度数据!$A$1:$T$32,9,FALSE),
$C208=2017,
VLOOKUP($B208,[26]分省年度数据!$A$1:$T$32,8,FALSE),
$C208=2018,
VLOOKUP($B208,[26]分省年度数据!$A$1:$T$32,7,FALSE)
)</f>
        <v>12.97</v>
      </c>
    </row>
    <row r="209" spans="1:43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s="11">
        <f>IFERROR(VLOOKUP(B209,户籍难度!A:B,2,FALSE),1)</f>
        <v>1</v>
      </c>
      <c r="G209" cm="1">
        <f t="array" ref="G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H209" cm="1">
        <f t="array" ref="H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I209" cm="1">
        <f t="array" ref="I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J209">
        <f>VLOOKUP($D209,[4]Sheet1!$C$1:$J$65536,2,FALSE)</f>
        <v>161.71708679199219</v>
      </c>
      <c r="K209">
        <f>VLOOKUP($D209,[4]Sheet1!$C$1:$J$65536,3,FALSE)</f>
        <v>113.25499725341797</v>
      </c>
      <c r="L209">
        <f>VLOOKUP($D209,[4]Sheet1!$C$1:$J$65536,4,FALSE)</f>
        <v>10132.4013671875</v>
      </c>
      <c r="M209">
        <f>VLOOKUP($D209,[4]Sheet1!$C$1:$J$65536,5,FALSE)</f>
        <v>141.132568359375</v>
      </c>
      <c r="N209">
        <f>VLOOKUP($D209,[4]Sheet1!$C$1:$J$65536,6,FALSE)</f>
        <v>17.134862899780273</v>
      </c>
      <c r="O209">
        <f>VLOOKUP($D209,[4]Sheet1!$C$1:$J$65536,7,FALSE)</f>
        <v>5.9458479881286621</v>
      </c>
      <c r="P209">
        <f>VLOOKUP($D209,[4]Sheet1!$C$1:$J$65536,8,FALSE)</f>
        <v>21.587982177734375</v>
      </c>
      <c r="Q209" cm="1">
        <f t="array" ref="Q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R209">
        <f t="shared" si="7"/>
        <v>0.48317914475505119</v>
      </c>
      <c r="S209" cm="1">
        <f t="array" ref="S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47.41</v>
      </c>
      <c r="T209">
        <f>IFERROR(VLOOKUP(D209,[7]mu_jt_estimates_final!$C:$D,2,FALSE),"")</f>
        <v>-0.82330424000000002</v>
      </c>
      <c r="U209" t="str">
        <f>VLOOKUP(B209,方言分布!A:B,2,FALSE)</f>
        <v>西南官话</v>
      </c>
      <c r="V209" cm="1">
        <f t="array" ref="V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25420</v>
      </c>
      <c r="W209" cm="1">
        <f t="array" ref="W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10.53</v>
      </c>
      <c r="X209" cm="1">
        <f t="array" ref="X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25</v>
      </c>
      <c r="Y209" cm="1">
        <f t="array" ref="Y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9.68</v>
      </c>
      <c r="Z209" cm="1">
        <f t="array" ref="Z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127.68</v>
      </c>
      <c r="AA209" cm="1">
        <f t="array" ref="AA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18.75</v>
      </c>
      <c r="AB209" cm="1">
        <f t="array" ref="AB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19.510000000000002</v>
      </c>
      <c r="AC209" cm="1">
        <f t="array" ref="AC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21.9</v>
      </c>
      <c r="AE209" cm="1">
        <f t="array" ref="AE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3669550</v>
      </c>
      <c r="AF209" cm="1">
        <f t="array" ref="AF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292.06</v>
      </c>
      <c r="AG209" cm="1">
        <f t="array" ref="AG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10</v>
      </c>
      <c r="AH209" cm="1">
        <f t="array" ref="AH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1531.6</v>
      </c>
      <c r="AK209" cm="1">
        <f t="array" ref="AK209">_xlfn.IFS(
$C209=2010,
VLOOKUP($B209,[20]分省年度数据!$A$1:$T$32,15,FALSE),
$C209=2011,
VLOOKUP($B209,[20]分省年度数据!$A$1:$T$32,14,FALSE),
$C209=2012,
VLOOKUP($B209,[20]分省年度数据!$A$1:$T$32,13,FALSE),
$C209=2013,
VLOOKUP($B209,[20]分省年度数据!$A$1:$T$32,12,FALSE),
$C209=2014,
VLOOKUP($B209,[20]分省年度数据!$A$1:$T$32,11,FALSE),
$C209=2015,
VLOOKUP($B209,[20]分省年度数据!$A$1:$T$32,10,FALSE),
$C209=2016,
VLOOKUP($B209,[20]分省年度数据!$A$1:$T$32,9,FALSE),
$C209=2017,
VLOOKUP($B209,[20]分省年度数据!$A$1:$T$32,8,FALSE),
$C209=2018,
VLOOKUP($B209,[20]分省年度数据!$A$1:$T$32,7,FALSE)
)</f>
        <v>1764</v>
      </c>
      <c r="AL209" cm="1">
        <f t="array" ref="AL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5143</v>
      </c>
      <c r="AM209" cm="1">
        <f t="array" ref="AM209">_xlfn.IFS(
$C209=2010,
VLOOKUP($B209,[27]分省年度数据!$A$1:$T$32,15,FALSE),
$C209=2011,
VLOOKUP($B209,[27]分省年度数据!$A$1:$T$32,14,FALSE),
$C209=2012,
VLOOKUP($B209,[27]分省年度数据!$A$1:$T$32,13,FALSE),
$C209=2013,
VLOOKUP($B209,[27]分省年度数据!$A$1:$T$32,12,FALSE),
$C209=2014,
VLOOKUP($B209,[27]分省年度数据!$A$1:$T$32,11,FALSE),
$C209=2015,
VLOOKUP($B209,[27]分省年度数据!$A$1:$T$32,10,FALSE),
$C209=2016,
VLOOKUP($B209,[27]分省年度数据!$A$1:$T$32,9,FALSE),
$C209=2017,
VLOOKUP($B209,[27]分省年度数据!$A$1:$T$32,8,FALSE),
$C209=2018,
VLOOKUP($B209,[27]分省年度数据!$A$1:$T$32,7,FALSE)
)</f>
        <v>94.1</v>
      </c>
      <c r="AN209" cm="1">
        <f t="array" ref="AN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69.72</v>
      </c>
      <c r="AO209" cm="1">
        <f t="array" ref="AO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8.4600000000000009</v>
      </c>
      <c r="AP209" cm="1">
        <f t="array" ref="AP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2.21</v>
      </c>
      <c r="AQ209" cm="1">
        <f t="array" ref="AQ209">_xlfn.IFS(
$C209=2010,
VLOOKUP($B209,[26]分省年度数据!$A$1:$T$32,15,FALSE),
$C209=2011,
VLOOKUP($B209,[26]分省年度数据!$A$1:$T$32,14,FALSE),
$C209=2012,
VLOOKUP($B209,[26]分省年度数据!$A$1:$T$32,13,FALSE),
$C209=2013,
VLOOKUP($B209,[26]分省年度数据!$A$1:$T$32,12,FALSE),
$C209=2014,
VLOOKUP($B209,[26]分省年度数据!$A$1:$T$32,11,FALSE),
$C209=2015,
VLOOKUP($B209,[26]分省年度数据!$A$1:$T$32,10,FALSE),
$C209=2016,
VLOOKUP($B209,[26]分省年度数据!$A$1:$T$32,9,FALSE),
$C209=2017,
VLOOKUP($B209,[26]分省年度数据!$A$1:$T$32,8,FALSE),
$C209=2018,
VLOOKUP($B209,[26]分省年度数据!$A$1:$T$32,7,FALSE)
)</f>
        <v>7.33</v>
      </c>
    </row>
    <row r="210" spans="1:43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s="11">
        <f>IFERROR(VLOOKUP(B210,户籍难度!A:B,2,FALSE),1)</f>
        <v>1</v>
      </c>
      <c r="G210" cm="1">
        <f t="array" ref="G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H210" cm="1">
        <f t="array" ref="H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I210" cm="1">
        <f t="array" ref="I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J210">
        <f>VLOOKUP($D210,[4]Sheet1!$C$1:$J$65536,2,FALSE)</f>
        <v>155.18339538574219</v>
      </c>
      <c r="K210">
        <f>VLOOKUP($D210,[4]Sheet1!$C$1:$J$65536,3,FALSE)</f>
        <v>108.63316345214844</v>
      </c>
      <c r="L210">
        <f>VLOOKUP($D210,[4]Sheet1!$C$1:$J$65536,4,FALSE)</f>
        <v>10145.06640625</v>
      </c>
      <c r="M210">
        <f>VLOOKUP($D210,[4]Sheet1!$C$1:$J$65536,5,FALSE)</f>
        <v>145.10983276367188</v>
      </c>
      <c r="N210">
        <f>VLOOKUP($D210,[4]Sheet1!$C$1:$J$65536,6,FALSE)</f>
        <v>17.020591735839844</v>
      </c>
      <c r="O210">
        <f>VLOOKUP($D210,[4]Sheet1!$C$1:$J$65536,7,FALSE)</f>
        <v>6.0909781455993652</v>
      </c>
      <c r="P210">
        <f>VLOOKUP($D210,[4]Sheet1!$C$1:$J$65536,8,FALSE)</f>
        <v>18.056997299194336</v>
      </c>
      <c r="Q210" cm="1">
        <f t="array" ref="Q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R210">
        <f t="shared" si="7"/>
        <v>0.44975360716779145</v>
      </c>
      <c r="S210" cm="1">
        <f t="array" ref="S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58.76</v>
      </c>
      <c r="T210">
        <f>IFERROR(VLOOKUP(D210,[7]mu_jt_estimates_final!$C:$D,2,FALSE),"")</f>
        <v>-0.82330424000000002</v>
      </c>
      <c r="U210" t="str">
        <f>VLOOKUP(B210,方言分布!A:B,2,FALSE)</f>
        <v>西南官话</v>
      </c>
      <c r="V210" cm="1">
        <f t="array" ref="V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25943</v>
      </c>
      <c r="W210" cm="1">
        <f t="array" ref="W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11.75</v>
      </c>
      <c r="X210" cm="1">
        <f t="array" ref="X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27</v>
      </c>
      <c r="Y210" cm="1">
        <f t="array" ref="Y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9.24</v>
      </c>
      <c r="Z210" cm="1">
        <f t="array" ref="Z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173.26</v>
      </c>
      <c r="AA210" cm="1">
        <f t="array" ref="AA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19.02</v>
      </c>
      <c r="AB210" cm="1">
        <f t="array" ref="AB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19.23</v>
      </c>
      <c r="AC210" cm="1">
        <f t="array" ref="AC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20.74</v>
      </c>
      <c r="AE210" cm="1">
        <f t="array" ref="AE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4510531</v>
      </c>
      <c r="AF210" cm="1">
        <f t="array" ref="AF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376.86</v>
      </c>
      <c r="AG210" cm="1">
        <f t="array" ref="AG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10</v>
      </c>
      <c r="AH210" cm="1">
        <f t="array" ref="AH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1899.9</v>
      </c>
      <c r="AK210" cm="1">
        <f t="array" ref="AK210">_xlfn.IFS(
$C210=2010,
VLOOKUP($B210,[20]分省年度数据!$A$1:$T$32,15,FALSE),
$C210=2011,
VLOOKUP($B210,[20]分省年度数据!$A$1:$T$32,14,FALSE),
$C210=2012,
VLOOKUP($B210,[20]分省年度数据!$A$1:$T$32,13,FALSE),
$C210=2013,
VLOOKUP($B210,[20]分省年度数据!$A$1:$T$32,12,FALSE),
$C210=2014,
VLOOKUP($B210,[20]分省年度数据!$A$1:$T$32,11,FALSE),
$C210=2015,
VLOOKUP($B210,[20]分省年度数据!$A$1:$T$32,10,FALSE),
$C210=2016,
VLOOKUP($B210,[20]分省年度数据!$A$1:$T$32,9,FALSE),
$C210=2017,
VLOOKUP($B210,[20]分省年度数据!$A$1:$T$32,8,FALSE),
$C210=2018,
VLOOKUP($B210,[20]分省年度数据!$A$1:$T$32,7,FALSE)
)</f>
        <v>1566</v>
      </c>
      <c r="AL210" cm="1">
        <f t="array" ref="AL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5201</v>
      </c>
      <c r="AM210" cm="1">
        <f t="array" ref="AM210">_xlfn.IFS(
$C210=2010,
VLOOKUP($B210,[27]分省年度数据!$A$1:$T$32,15,FALSE),
$C210=2011,
VLOOKUP($B210,[27]分省年度数据!$A$1:$T$32,14,FALSE),
$C210=2012,
VLOOKUP($B210,[27]分省年度数据!$A$1:$T$32,13,FALSE),
$C210=2013,
VLOOKUP($B210,[27]分省年度数据!$A$1:$T$32,12,FALSE),
$C210=2014,
VLOOKUP($B210,[27]分省年度数据!$A$1:$T$32,11,FALSE),
$C210=2015,
VLOOKUP($B210,[27]分省年度数据!$A$1:$T$32,10,FALSE),
$C210=2016,
VLOOKUP($B210,[27]分省年度数据!$A$1:$T$32,9,FALSE),
$C210=2017,
VLOOKUP($B210,[27]分省年度数据!$A$1:$T$32,8,FALSE),
$C210=2018,
VLOOKUP($B210,[27]分省年度数据!$A$1:$T$32,7,FALSE)
)</f>
        <v>91.55</v>
      </c>
      <c r="AN210" cm="1">
        <f t="array" ref="AN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71.56</v>
      </c>
      <c r="AO210" cm="1">
        <f t="array" ref="AO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8.6999999999999993</v>
      </c>
      <c r="AP210" cm="1">
        <f t="array" ref="AP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2.0499999999999998</v>
      </c>
      <c r="AQ210" cm="1">
        <f t="array" ref="AQ210">_xlfn.IFS(
$C210=2010,
VLOOKUP($B210,[26]分省年度数据!$A$1:$T$32,15,FALSE),
$C210=2011,
VLOOKUP($B210,[26]分省年度数据!$A$1:$T$32,14,FALSE),
$C210=2012,
VLOOKUP($B210,[26]分省年度数据!$A$1:$T$32,13,FALSE),
$C210=2013,
VLOOKUP($B210,[26]分省年度数据!$A$1:$T$32,12,FALSE),
$C210=2014,
VLOOKUP($B210,[26]分省年度数据!$A$1:$T$32,11,FALSE),
$C210=2015,
VLOOKUP($B210,[26]分省年度数据!$A$1:$T$32,10,FALSE),
$C210=2016,
VLOOKUP($B210,[26]分省年度数据!$A$1:$T$32,9,FALSE),
$C210=2017,
VLOOKUP($B210,[26]分省年度数据!$A$1:$T$32,8,FALSE),
$C210=2018,
VLOOKUP($B210,[26]分省年度数据!$A$1:$T$32,7,FALSE)
)</f>
        <v>7.26</v>
      </c>
    </row>
    <row r="211" spans="1:43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s="11">
        <f>IFERROR(VLOOKUP(B211,户籍难度!A:B,2,FALSE),1)</f>
        <v>1</v>
      </c>
      <c r="G211" cm="1">
        <f t="array" ref="G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H211" cm="1">
        <f t="array" ref="H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I211" cm="1">
        <f t="array" ref="I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J211">
        <f>VLOOKUP($D211,[4]Sheet1!$C$1:$J$65536,2,FALSE)</f>
        <v>153.12236022949219</v>
      </c>
      <c r="K211">
        <f>VLOOKUP($D211,[4]Sheet1!$C$1:$J$65536,3,FALSE)</f>
        <v>117.65135192871094</v>
      </c>
      <c r="L211">
        <f>VLOOKUP($D211,[4]Sheet1!$C$1:$J$65536,4,FALSE)</f>
        <v>10130.2490234375</v>
      </c>
      <c r="M211">
        <f>VLOOKUP($D211,[4]Sheet1!$C$1:$J$65536,5,FALSE)</f>
        <v>135.77597045898438</v>
      </c>
      <c r="N211">
        <f>VLOOKUP($D211,[4]Sheet1!$C$1:$J$65536,6,FALSE)</f>
        <v>16.245088577270508</v>
      </c>
      <c r="O211">
        <f>VLOOKUP($D211,[4]Sheet1!$C$1:$J$65536,7,FALSE)</f>
        <v>6.5839262008666992</v>
      </c>
      <c r="P211">
        <f>VLOOKUP($D211,[4]Sheet1!$C$1:$J$65536,8,FALSE)</f>
        <v>15.741016387939453</v>
      </c>
      <c r="Q211" cm="1">
        <f t="array" ref="Q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R211">
        <f t="shared" si="7"/>
        <v>0.4275017766497462</v>
      </c>
      <c r="S211" cm="1">
        <f t="array" ref="S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66.900000000000006</v>
      </c>
      <c r="T211">
        <f>IFERROR(VLOOKUP(D211,[7]mu_jt_estimates_final!$C:$D,2,FALSE),"")</f>
        <v>-0.28086302000000002</v>
      </c>
      <c r="U211" t="str">
        <f>VLOOKUP(B211,方言分布!A:B,2,FALSE)</f>
        <v>西南官话</v>
      </c>
      <c r="V211" cm="1">
        <f t="array" ref="V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27404</v>
      </c>
      <c r="W211" cm="1">
        <f t="array" ref="W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13.92</v>
      </c>
      <c r="X211" cm="1">
        <f t="array" ref="X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37</v>
      </c>
      <c r="Y211" cm="1">
        <f t="array" ref="Y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8.8699999999999992</v>
      </c>
      <c r="Z211" cm="1">
        <f t="array" ref="Z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201.05</v>
      </c>
      <c r="AA211" cm="1">
        <f t="array" ref="AA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18.59</v>
      </c>
      <c r="AB211" cm="1">
        <f t="array" ref="AB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>18.309999999999999</v>
      </c>
      <c r="AC211" cm="1">
        <f t="array" ref="AC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19.2</v>
      </c>
      <c r="AE211" t="str" cm="1">
        <f t="array" ref="AE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/>
      </c>
      <c r="AF211" cm="1">
        <f t="array" ref="AF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500.51</v>
      </c>
      <c r="AG211" cm="1">
        <f t="array" ref="AG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20</v>
      </c>
      <c r="AH211" cm="1">
        <f t="array" ref="AH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2266.3000000000002</v>
      </c>
      <c r="AK211" cm="1">
        <f t="array" ref="AK211">_xlfn.IFS(
$C211=2010,
VLOOKUP($B211,[20]分省年度数据!$A$1:$T$32,15,FALSE),
$C211=2011,
VLOOKUP($B211,[20]分省年度数据!$A$1:$T$32,14,FALSE),
$C211=2012,
VLOOKUP($B211,[20]分省年度数据!$A$1:$T$32,13,FALSE),
$C211=2013,
VLOOKUP($B211,[20]分省年度数据!$A$1:$T$32,12,FALSE),
$C211=2014,
VLOOKUP($B211,[20]分省年度数据!$A$1:$T$32,11,FALSE),
$C211=2015,
VLOOKUP($B211,[20]分省年度数据!$A$1:$T$32,10,FALSE),
$C211=2016,
VLOOKUP($B211,[20]分省年度数据!$A$1:$T$32,9,FALSE),
$C211=2017,
VLOOKUP($B211,[20]分省年度数据!$A$1:$T$32,8,FALSE),
$C211=2018,
VLOOKUP($B211,[20]分省年度数据!$A$1:$T$32,7,FALSE)
)</f>
        <v>1360</v>
      </c>
      <c r="AL211" cm="1">
        <f t="array" ref="AL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5305</v>
      </c>
      <c r="AM211" cm="1">
        <f t="array" ref="AM211">_xlfn.IFS(
$C211=2010,
VLOOKUP($B211,[27]分省年度数据!$A$1:$T$32,15,FALSE),
$C211=2011,
VLOOKUP($B211,[27]分省年度数据!$A$1:$T$32,14,FALSE),
$C211=2012,
VLOOKUP($B211,[27]分省年度数据!$A$1:$T$32,13,FALSE),
$C211=2013,
VLOOKUP($B211,[27]分省年度数据!$A$1:$T$32,12,FALSE),
$C211=2014,
VLOOKUP($B211,[27]分省年度数据!$A$1:$T$32,11,FALSE),
$C211=2015,
VLOOKUP($B211,[27]分省年度数据!$A$1:$T$32,10,FALSE),
$C211=2016,
VLOOKUP($B211,[27]分省年度数据!$A$1:$T$32,9,FALSE),
$C211=2017,
VLOOKUP($B211,[27]分省年度数据!$A$1:$T$32,8,FALSE),
$C211=2018,
VLOOKUP($B211,[27]分省年度数据!$A$1:$T$32,7,FALSE)
)</f>
        <v>92.07</v>
      </c>
      <c r="AN211" cm="1">
        <f t="array" ref="AN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71.349999999999994</v>
      </c>
      <c r="AO211" cm="1">
        <f t="array" ref="AO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8.8000000000000007</v>
      </c>
      <c r="AP211" cm="1">
        <f t="array" ref="AP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2.09</v>
      </c>
      <c r="AQ211" cm="1">
        <f t="array" ref="AQ211">_xlfn.IFS(
$C211=2010,
VLOOKUP($B211,[26]分省年度数据!$A$1:$T$32,15,FALSE),
$C211=2011,
VLOOKUP($B211,[26]分省年度数据!$A$1:$T$32,14,FALSE),
$C211=2012,
VLOOKUP($B211,[26]分省年度数据!$A$1:$T$32,13,FALSE),
$C211=2013,
VLOOKUP($B211,[26]分省年度数据!$A$1:$T$32,12,FALSE),
$C211=2014,
VLOOKUP($B211,[26]分省年度数据!$A$1:$T$32,11,FALSE),
$C211=2015,
VLOOKUP($B211,[26]分省年度数据!$A$1:$T$32,10,FALSE),
$C211=2016,
VLOOKUP($B211,[26]分省年度数据!$A$1:$T$32,9,FALSE),
$C211=2017,
VLOOKUP($B211,[26]分省年度数据!$A$1:$T$32,8,FALSE),
$C211=2018,
VLOOKUP($B211,[26]分省年度数据!$A$1:$T$32,7,FALSE)
)</f>
        <v>9.3800000000000008</v>
      </c>
    </row>
    <row r="212" spans="1:43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s="11">
        <f>IFERROR(VLOOKUP(B212,户籍难度!A:B,2,FALSE),1)</f>
        <v>1</v>
      </c>
      <c r="G212" cm="1">
        <f t="array" ref="G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H212" cm="1">
        <f t="array" ref="H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I212" cm="1">
        <f t="array" ref="I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J212">
        <f>VLOOKUP($D212,[4]Sheet1!$C$1:$J$65536,2,FALSE)</f>
        <v>165.49124145507812</v>
      </c>
      <c r="K212">
        <f>VLOOKUP($D212,[4]Sheet1!$C$1:$J$65536,3,FALSE)</f>
        <v>119.51746368408203</v>
      </c>
      <c r="L212">
        <f>VLOOKUP($D212,[4]Sheet1!$C$1:$J$65536,4,FALSE)</f>
        <v>10133.81640625</v>
      </c>
      <c r="M212">
        <f>VLOOKUP($D212,[4]Sheet1!$C$1:$J$65536,5,FALSE)</f>
        <v>141.52920532226562</v>
      </c>
      <c r="N212">
        <f>VLOOKUP($D212,[4]Sheet1!$C$1:$J$65536,6,FALSE)</f>
        <v>18.330572128295898</v>
      </c>
      <c r="O212">
        <f>VLOOKUP($D212,[4]Sheet1!$C$1:$J$65536,7,FALSE)</f>
        <v>5.9516172409057617</v>
      </c>
      <c r="P212">
        <f>VLOOKUP($D212,[4]Sheet1!$C$1:$J$65536,8,FALSE)</f>
        <v>19.451396942138672</v>
      </c>
      <c r="Q212" cm="1">
        <f t="array" ref="Q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R212">
        <f t="shared" si="7"/>
        <v>0.38466795993864472</v>
      </c>
      <c r="S212" cm="1">
        <f t="array" ref="S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76.03</v>
      </c>
      <c r="T212">
        <f>IFERROR(VLOOKUP(D212,[7]mu_jt_estimates_final!$C:$D,2,FALSE),"")</f>
        <v>-0.10150068</v>
      </c>
      <c r="U212" t="str">
        <f>VLOOKUP(B212,方言分布!A:B,2,FALSE)</f>
        <v>西南官话</v>
      </c>
      <c r="V212" cm="1">
        <f t="array" ref="V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29177</v>
      </c>
      <c r="W212" cm="1">
        <f t="array" ref="W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16.670000000000002</v>
      </c>
      <c r="X212" cm="1">
        <f t="array" ref="X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36</v>
      </c>
      <c r="Y212" cm="1">
        <f t="array" ref="Y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8.5299999999999994</v>
      </c>
      <c r="Z212" cm="1">
        <f t="array" ref="Z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228.71</v>
      </c>
      <c r="AA212" cm="1">
        <f t="array" ref="AA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18.25</v>
      </c>
      <c r="AB212" cm="1">
        <f t="array" ref="AB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18.23</v>
      </c>
      <c r="AC212" cm="1">
        <f t="array" ref="AC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18.43</v>
      </c>
      <c r="AE212" cm="1">
        <f t="array" ref="AE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6799795</v>
      </c>
      <c r="AF212" cm="1">
        <f t="array" ref="AF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560.66999999999996</v>
      </c>
      <c r="AG212" cm="1">
        <f t="array" ref="AG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20</v>
      </c>
      <c r="AH212" cm="1">
        <f t="array" ref="AH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2601.1999999999998</v>
      </c>
      <c r="AK212" cm="1">
        <f t="array" ref="AK212">_xlfn.IFS(
$C212=2010,
VLOOKUP($B212,[20]分省年度数据!$A$1:$T$32,15,FALSE),
$C212=2011,
VLOOKUP($B212,[20]分省年度数据!$A$1:$T$32,14,FALSE),
$C212=2012,
VLOOKUP($B212,[20]分省年度数据!$A$1:$T$32,13,FALSE),
$C212=2013,
VLOOKUP($B212,[20]分省年度数据!$A$1:$T$32,12,FALSE),
$C212=2014,
VLOOKUP($B212,[20]分省年度数据!$A$1:$T$32,11,FALSE),
$C212=2015,
VLOOKUP($B212,[20]分省年度数据!$A$1:$T$32,10,FALSE),
$C212=2016,
VLOOKUP($B212,[20]分省年度数据!$A$1:$T$32,9,FALSE),
$C212=2017,
VLOOKUP($B212,[20]分省年度数据!$A$1:$T$32,8,FALSE),
$C212=2018,
VLOOKUP($B212,[20]分省年度数据!$A$1:$T$32,7,FALSE)
)</f>
        <v>1241</v>
      </c>
      <c r="AL212" cm="1">
        <f t="array" ref="AL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5300</v>
      </c>
      <c r="AM212" cm="1">
        <f t="array" ref="AM212">_xlfn.IFS(
$C212=2010,
VLOOKUP($B212,[27]分省年度数据!$A$1:$T$32,15,FALSE),
$C212=2011,
VLOOKUP($B212,[27]分省年度数据!$A$1:$T$32,14,FALSE),
$C212=2012,
VLOOKUP($B212,[27]分省年度数据!$A$1:$T$32,13,FALSE),
$C212=2013,
VLOOKUP($B212,[27]分省年度数据!$A$1:$T$32,12,FALSE),
$C212=2014,
VLOOKUP($B212,[27]分省年度数据!$A$1:$T$32,11,FALSE),
$C212=2015,
VLOOKUP($B212,[27]分省年度数据!$A$1:$T$32,10,FALSE),
$C212=2016,
VLOOKUP($B212,[27]分省年度数据!$A$1:$T$32,9,FALSE),
$C212=2017,
VLOOKUP($B212,[27]分省年度数据!$A$1:$T$32,8,FALSE),
$C212=2018,
VLOOKUP($B212,[27]分省年度数据!$A$1:$T$32,7,FALSE)
)</f>
        <v>92.86</v>
      </c>
      <c r="AN212" cm="1">
        <f t="array" ref="AN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74.86</v>
      </c>
      <c r="AO212" cm="1">
        <f t="array" ref="AO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9.6</v>
      </c>
      <c r="AP212" cm="1">
        <f t="array" ref="AP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2.06</v>
      </c>
      <c r="AQ212" cm="1">
        <f t="array" ref="AQ212">_xlfn.IFS(
$C212=2010,
VLOOKUP($B212,[26]分省年度数据!$A$1:$T$32,15,FALSE),
$C212=2011,
VLOOKUP($B212,[26]分省年度数据!$A$1:$T$32,14,FALSE),
$C212=2012,
VLOOKUP($B212,[26]分省年度数据!$A$1:$T$32,13,FALSE),
$C212=2013,
VLOOKUP($B212,[26]分省年度数据!$A$1:$T$32,12,FALSE),
$C212=2014,
VLOOKUP($B212,[26]分省年度数据!$A$1:$T$32,11,FALSE),
$C212=2015,
VLOOKUP($B212,[26]分省年度数据!$A$1:$T$32,10,FALSE),
$C212=2016,
VLOOKUP($B212,[26]分省年度数据!$A$1:$T$32,9,FALSE),
$C212=2017,
VLOOKUP($B212,[26]分省年度数据!$A$1:$T$32,8,FALSE),
$C212=2018,
VLOOKUP($B212,[26]分省年度数据!$A$1:$T$32,7,FALSE)
)</f>
        <v>11.41</v>
      </c>
    </row>
    <row r="213" spans="1:43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s="11">
        <f>IFERROR(VLOOKUP(B213,户籍难度!A:B,2,FALSE),1)</f>
        <v>1</v>
      </c>
      <c r="G213" cm="1">
        <f t="array" ref="G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H213" cm="1">
        <f t="array" ref="H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I213" cm="1">
        <f t="array" ref="I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J213">
        <f>VLOOKUP($D213,[4]Sheet1!$C$1:$J$65536,2,FALSE)</f>
        <v>162.15716552734375</v>
      </c>
      <c r="K213">
        <f>VLOOKUP($D213,[4]Sheet1!$C$1:$J$65536,3,FALSE)</f>
        <v>121.85514068603516</v>
      </c>
      <c r="L213">
        <f>VLOOKUP($D213,[4]Sheet1!$C$1:$J$65536,4,FALSE)</f>
        <v>10137.48046875</v>
      </c>
      <c r="M213">
        <f>VLOOKUP($D213,[4]Sheet1!$C$1:$J$65536,5,FALSE)</f>
        <v>136.42826843261719</v>
      </c>
      <c r="N213">
        <f>VLOOKUP($D213,[4]Sheet1!$C$1:$J$65536,6,FALSE)</f>
        <v>18.184543609619141</v>
      </c>
      <c r="O213">
        <f>VLOOKUP($D213,[4]Sheet1!$C$1:$J$65536,7,FALSE)</f>
        <v>7.0354876518249512</v>
      </c>
      <c r="P213">
        <f>VLOOKUP($D213,[4]Sheet1!$C$1:$J$65536,8,FALSE)</f>
        <v>29.955604553222656</v>
      </c>
      <c r="Q213" cm="1">
        <f t="array" ref="Q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R213">
        <f t="shared" si="7"/>
        <v>0.35194103144450734</v>
      </c>
      <c r="S213" cm="1">
        <f t="array" ref="S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82.25</v>
      </c>
      <c r="T213">
        <f>IFERROR(VLOOKUP(D213,[7]mu_jt_estimates_final!$C:$D,2,FALSE),"")</f>
        <v>0.15974363999999999</v>
      </c>
      <c r="U213" t="str">
        <f>VLOOKUP(B213,方言分布!A:B,2,FALSE)</f>
        <v>西南官话</v>
      </c>
      <c r="V213" cm="1">
        <f t="array" ref="V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28995</v>
      </c>
      <c r="W213" cm="1">
        <f t="array" ref="W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18.22</v>
      </c>
      <c r="X213" cm="1">
        <f t="array" ref="X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48</v>
      </c>
      <c r="Y213" cm="1">
        <f t="array" ref="Y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8.4499999999999993</v>
      </c>
      <c r="Z213" cm="1">
        <f t="array" ref="Z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303.25</v>
      </c>
      <c r="AA213" cm="1">
        <f t="array" ref="AA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18</v>
      </c>
      <c r="AB213" cm="1">
        <f t="array" ref="AB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17.29</v>
      </c>
      <c r="AC213" cm="1">
        <f t="array" ref="AC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17.96</v>
      </c>
      <c r="AE213" cm="1">
        <f t="array" ref="AE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7700061</v>
      </c>
      <c r="AF213" cm="1">
        <f t="array" ref="AF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637.03</v>
      </c>
      <c r="AG213" cm="1">
        <f t="array" ref="AG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18</v>
      </c>
      <c r="AH213" cm="1">
        <f t="array" ref="AH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2936.9</v>
      </c>
      <c r="AK213" cm="1">
        <f t="array" ref="AK213">_xlfn.IFS(
$C213=2010,
VLOOKUP($B213,[20]分省年度数据!$A$1:$T$32,15,FALSE),
$C213=2011,
VLOOKUP($B213,[20]分省年度数据!$A$1:$T$32,14,FALSE),
$C213=2012,
VLOOKUP($B213,[20]分省年度数据!$A$1:$T$32,13,FALSE),
$C213=2013,
VLOOKUP($B213,[20]分省年度数据!$A$1:$T$32,12,FALSE),
$C213=2014,
VLOOKUP($B213,[20]分省年度数据!$A$1:$T$32,11,FALSE),
$C213=2015,
VLOOKUP($B213,[20]分省年度数据!$A$1:$T$32,10,FALSE),
$C213=2016,
VLOOKUP($B213,[20]分省年度数据!$A$1:$T$32,9,FALSE),
$C213=2017,
VLOOKUP($B213,[20]分省年度数据!$A$1:$T$32,8,FALSE),
$C213=2018,
VLOOKUP($B213,[20]分省年度数据!$A$1:$T$32,7,FALSE)
)</f>
        <v>1145</v>
      </c>
      <c r="AL213" cm="1">
        <f t="array" ref="AL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6269</v>
      </c>
      <c r="AM213" cm="1">
        <f t="array" ref="AM213">_xlfn.IFS(
$C213=2010,
VLOOKUP($B213,[27]分省年度数据!$A$1:$T$32,15,FALSE),
$C213=2011,
VLOOKUP($B213,[27]分省年度数据!$A$1:$T$32,14,FALSE),
$C213=2012,
VLOOKUP($B213,[27]分省年度数据!$A$1:$T$32,13,FALSE),
$C213=2013,
VLOOKUP($B213,[27]分省年度数据!$A$1:$T$32,12,FALSE),
$C213=2014,
VLOOKUP($B213,[27]分省年度数据!$A$1:$T$32,11,FALSE),
$C213=2015,
VLOOKUP($B213,[27]分省年度数据!$A$1:$T$32,10,FALSE),
$C213=2016,
VLOOKUP($B213,[27]分省年度数据!$A$1:$T$32,9,FALSE),
$C213=2017,
VLOOKUP($B213,[27]分省年度数据!$A$1:$T$32,8,FALSE),
$C213=2018,
VLOOKUP($B213,[27]分省年度数据!$A$1:$T$32,7,FALSE)
)</f>
        <v>94.47</v>
      </c>
      <c r="AN213" cm="1">
        <f t="array" ref="AN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76.3</v>
      </c>
      <c r="AO213" cm="1">
        <f t="array" ref="AO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10.61</v>
      </c>
      <c r="AP213" cm="1">
        <f t="array" ref="AP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2.17</v>
      </c>
      <c r="AQ213" cm="1">
        <f t="array" ref="AQ213">_xlfn.IFS(
$C213=2010,
VLOOKUP($B213,[26]分省年度数据!$A$1:$T$32,15,FALSE),
$C213=2011,
VLOOKUP($B213,[26]分省年度数据!$A$1:$T$32,14,FALSE),
$C213=2012,
VLOOKUP($B213,[26]分省年度数据!$A$1:$T$32,13,FALSE),
$C213=2013,
VLOOKUP($B213,[26]分省年度数据!$A$1:$T$32,12,FALSE),
$C213=2014,
VLOOKUP($B213,[26]分省年度数据!$A$1:$T$32,11,FALSE),
$C213=2015,
VLOOKUP($B213,[26]分省年度数据!$A$1:$T$32,10,FALSE),
$C213=2016,
VLOOKUP($B213,[26]分省年度数据!$A$1:$T$32,9,FALSE),
$C213=2017,
VLOOKUP($B213,[26]分省年度数据!$A$1:$T$32,8,FALSE),
$C213=2018,
VLOOKUP($B213,[26]分省年度数据!$A$1:$T$32,7,FALSE)
)</f>
        <v>12.5</v>
      </c>
    </row>
    <row r="214" spans="1:43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s="11">
        <f>IFERROR(VLOOKUP(B214,户籍难度!A:B,2,FALSE),1)</f>
        <v>1</v>
      </c>
      <c r="G214" cm="1">
        <f t="array" ref="G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H214" cm="1">
        <f t="array" ref="H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I214" cm="1">
        <f t="array" ref="I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J214">
        <f>VLOOKUP($D214,[4]Sheet1!$C$1:$J$65536,2,FALSE)</f>
        <v>166.63290405273438</v>
      </c>
      <c r="K214">
        <f>VLOOKUP($D214,[4]Sheet1!$C$1:$J$65536,3,FALSE)</f>
        <v>127.04599761962891</v>
      </c>
      <c r="L214">
        <f>VLOOKUP($D214,[4]Sheet1!$C$1:$J$65536,4,FALSE)</f>
        <v>10136.6904296875</v>
      </c>
      <c r="M214">
        <f>VLOOKUP($D214,[4]Sheet1!$C$1:$J$65536,5,FALSE)</f>
        <v>138.82125854492188</v>
      </c>
      <c r="N214">
        <f>VLOOKUP($D214,[4]Sheet1!$C$1:$J$65536,6,FALSE)</f>
        <v>18.291984558105469</v>
      </c>
      <c r="O214">
        <f>VLOOKUP($D214,[4]Sheet1!$C$1:$J$65536,7,FALSE)</f>
        <v>7.1133599281311035</v>
      </c>
      <c r="P214">
        <f>VLOOKUP($D214,[4]Sheet1!$C$1:$J$65536,8,FALSE)</f>
        <v>27.268795013427734</v>
      </c>
      <c r="Q214" cm="1">
        <f t="array" ref="Q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R214">
        <f t="shared" si="7"/>
        <v>0.30991731766080166</v>
      </c>
      <c r="S214" cm="1">
        <f t="array" ref="S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83.34</v>
      </c>
      <c r="T214">
        <f>IFERROR(VLOOKUP(D214,[7]mu_jt_estimates_final!$C:$D,2,FALSE),"")</f>
        <v>0.27966908000000001</v>
      </c>
      <c r="U214" t="str">
        <f>VLOOKUP(B214,方言分布!A:B,2,FALSE)</f>
        <v>西南官话</v>
      </c>
      <c r="V214" cm="1">
        <f t="array" ref="V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28712</v>
      </c>
      <c r="W214" cm="1">
        <f t="array" ref="W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19.64</v>
      </c>
      <c r="X214" cm="1">
        <f t="array" ref="X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53</v>
      </c>
      <c r="Y214" cm="1">
        <f t="array" ref="Y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8.3000000000000007</v>
      </c>
      <c r="Z214" cm="1">
        <f t="array" ref="Z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360.8</v>
      </c>
      <c r="AA214" cm="1">
        <f t="array" ref="AA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17.420000000000002</v>
      </c>
      <c r="AB214" cm="1">
        <f t="array" ref="AB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16.010000000000002</v>
      </c>
      <c r="AC214" cm="1">
        <f t="array" ref="AC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17.899999999999999</v>
      </c>
      <c r="AE214" cm="1">
        <f t="array" ref="AE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9277347</v>
      </c>
      <c r="AF214" cm="1">
        <f t="array" ref="AF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772.91</v>
      </c>
      <c r="AG214" cm="1">
        <f t="array" ref="AG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17</v>
      </c>
      <c r="AH214" cm="1">
        <f t="array" ref="AH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4925.2</v>
      </c>
      <c r="AK214" cm="1">
        <f t="array" ref="AK214">_xlfn.IFS(
$C214=2010,
VLOOKUP($B214,[20]分省年度数据!$A$1:$T$32,15,FALSE),
$C214=2011,
VLOOKUP($B214,[20]分省年度数据!$A$1:$T$32,14,FALSE),
$C214=2012,
VLOOKUP($B214,[20]分省年度数据!$A$1:$T$32,13,FALSE),
$C214=2013,
VLOOKUP($B214,[20]分省年度数据!$A$1:$T$32,12,FALSE),
$C214=2014,
VLOOKUP($B214,[20]分省年度数据!$A$1:$T$32,11,FALSE),
$C214=2015,
VLOOKUP($B214,[20]分省年度数据!$A$1:$T$32,10,FALSE),
$C214=2016,
VLOOKUP($B214,[20]分省年度数据!$A$1:$T$32,9,FALSE),
$C214=2017,
VLOOKUP($B214,[20]分省年度数据!$A$1:$T$32,8,FALSE),
$C214=2018,
VLOOKUP($B214,[20]分省年度数据!$A$1:$T$32,7,FALSE)
)</f>
        <v>1035</v>
      </c>
      <c r="AL214" cm="1">
        <f t="array" ref="AL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6990</v>
      </c>
      <c r="AM214" cm="1">
        <f t="array" ref="AM214">_xlfn.IFS(
$C214=2010,
VLOOKUP($B214,[27]分省年度数据!$A$1:$T$32,15,FALSE),
$C214=2011,
VLOOKUP($B214,[27]分省年度数据!$A$1:$T$32,14,FALSE),
$C214=2012,
VLOOKUP($B214,[27]分省年度数据!$A$1:$T$32,13,FALSE),
$C214=2013,
VLOOKUP($B214,[27]分省年度数据!$A$1:$T$32,12,FALSE),
$C214=2014,
VLOOKUP($B214,[27]分省年度数据!$A$1:$T$32,11,FALSE),
$C214=2015,
VLOOKUP($B214,[27]分省年度数据!$A$1:$T$32,10,FALSE),
$C214=2016,
VLOOKUP($B214,[27]分省年度数据!$A$1:$T$32,9,FALSE),
$C214=2017,
VLOOKUP($B214,[27]分省年度数据!$A$1:$T$32,8,FALSE),
$C214=2018,
VLOOKUP($B214,[27]分省年度数据!$A$1:$T$32,7,FALSE)
)</f>
        <v>95.43</v>
      </c>
      <c r="AN214" cm="1">
        <f t="array" ref="AN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84.06</v>
      </c>
      <c r="AO214" cm="1">
        <f t="array" ref="AO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11.27</v>
      </c>
      <c r="AP214" cm="1">
        <f t="array" ref="AP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2.2400000000000002</v>
      </c>
      <c r="AQ214" cm="1">
        <f t="array" ref="AQ214">_xlfn.IFS(
$C214=2010,
VLOOKUP($B214,[26]分省年度数据!$A$1:$T$32,15,FALSE),
$C214=2011,
VLOOKUP($B214,[26]分省年度数据!$A$1:$T$32,14,FALSE),
$C214=2012,
VLOOKUP($B214,[26]分省年度数据!$A$1:$T$32,13,FALSE),
$C214=2013,
VLOOKUP($B214,[26]分省年度数据!$A$1:$T$32,12,FALSE),
$C214=2014,
VLOOKUP($B214,[26]分省年度数据!$A$1:$T$32,11,FALSE),
$C214=2015,
VLOOKUP($B214,[26]分省年度数据!$A$1:$T$32,10,FALSE),
$C214=2016,
VLOOKUP($B214,[26]分省年度数据!$A$1:$T$32,9,FALSE),
$C214=2017,
VLOOKUP($B214,[26]分省年度数据!$A$1:$T$32,8,FALSE),
$C214=2018,
VLOOKUP($B214,[26]分省年度数据!$A$1:$T$32,7,FALSE)
)</f>
        <v>12.94</v>
      </c>
    </row>
    <row r="215" spans="1:43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s="11">
        <f>IFERROR(VLOOKUP(B215,户籍难度!A:B,2,FALSE),1)</f>
        <v>1</v>
      </c>
      <c r="G215" cm="1">
        <f t="array" ref="G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H215" cm="1">
        <f t="array" ref="H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I215" cm="1">
        <f t="array" ref="I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J215">
        <f>VLOOKUP($D215,[4]Sheet1!$C$1:$J$65536,2,FALSE)</f>
        <v>165.94760131835938</v>
      </c>
      <c r="K215">
        <f>VLOOKUP($D215,[4]Sheet1!$C$1:$J$65536,3,FALSE)</f>
        <v>123.35897827148438</v>
      </c>
      <c r="L215">
        <f>VLOOKUP($D215,[4]Sheet1!$C$1:$J$65536,4,FALSE)</f>
        <v>10136.5224609375</v>
      </c>
      <c r="M215">
        <f>VLOOKUP($D215,[4]Sheet1!$C$1:$J$65536,5,FALSE)</f>
        <v>136.63816833496094</v>
      </c>
      <c r="N215">
        <f>VLOOKUP($D215,[4]Sheet1!$C$1:$J$65536,6,FALSE)</f>
        <v>18.33082389831543</v>
      </c>
      <c r="O215">
        <f>VLOOKUP($D215,[4]Sheet1!$C$1:$J$65536,7,FALSE)</f>
        <v>6.9504661560058594</v>
      </c>
      <c r="P215">
        <f>VLOOKUP($D215,[4]Sheet1!$C$1:$J$65536,8,FALSE)</f>
        <v>29.5672607421875</v>
      </c>
      <c r="Q215" cm="1">
        <f t="array" ref="Q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R215">
        <f t="shared" si="7"/>
        <v>0.31315554526817013</v>
      </c>
      <c r="S215" cm="1">
        <f t="array" ref="S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86.71</v>
      </c>
      <c r="T215">
        <f>IFERROR(VLOOKUP(D215,[7]mu_jt_estimates_final!$C:$D,2,FALSE),"")</f>
        <v>0.39774671</v>
      </c>
      <c r="U215" t="str">
        <f>VLOOKUP(B215,方言分布!A:B,2,FALSE)</f>
        <v>西南官话</v>
      </c>
      <c r="V215" cm="1">
        <f t="array" ref="V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28017</v>
      </c>
      <c r="W215" cm="1">
        <f t="array" ref="W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21.03</v>
      </c>
      <c r="X215" cm="1">
        <f t="array" ref="X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58</v>
      </c>
      <c r="Y215" cm="1">
        <f t="array" ref="Y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8.5399999999999991</v>
      </c>
      <c r="Z215" cm="1">
        <f t="array" ref="Z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392.51</v>
      </c>
      <c r="AA215" cm="1">
        <f t="array" ref="AA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16.28</v>
      </c>
      <c r="AB215" cm="1">
        <f t="array" ref="AB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14.88</v>
      </c>
      <c r="AC215" cm="1">
        <f t="array" ref="AC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17.93</v>
      </c>
      <c r="AE215" cm="1">
        <f t="array" ref="AE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10335342</v>
      </c>
      <c r="AF215" cm="1">
        <f t="array" ref="AF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843.54</v>
      </c>
      <c r="AG215" cm="1">
        <f t="array" ref="AG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13</v>
      </c>
      <c r="AH215" cm="1">
        <f t="array" ref="AH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5651.9</v>
      </c>
      <c r="AK215" cm="1">
        <f t="array" ref="AK215">_xlfn.IFS(
$C215=2010,
VLOOKUP($B215,[20]分省年度数据!$A$1:$T$32,15,FALSE),
$C215=2011,
VLOOKUP($B215,[20]分省年度数据!$A$1:$T$32,14,FALSE),
$C215=2012,
VLOOKUP($B215,[20]分省年度数据!$A$1:$T$32,13,FALSE),
$C215=2013,
VLOOKUP($B215,[20]分省年度数据!$A$1:$T$32,12,FALSE),
$C215=2014,
VLOOKUP($B215,[20]分省年度数据!$A$1:$T$32,11,FALSE),
$C215=2015,
VLOOKUP($B215,[20]分省年度数据!$A$1:$T$32,10,FALSE),
$C215=2016,
VLOOKUP($B215,[20]分省年度数据!$A$1:$T$32,9,FALSE),
$C215=2017,
VLOOKUP($B215,[20]分省年度数据!$A$1:$T$32,8,FALSE),
$C215=2018,
VLOOKUP($B215,[20]分省年度数据!$A$1:$T$32,7,FALSE)
)</f>
        <v>12579</v>
      </c>
      <c r="AL215" cm="1">
        <f t="array" ref="AL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8656</v>
      </c>
      <c r="AM215" cm="1">
        <f t="array" ref="AM215">_xlfn.IFS(
$C215=2010,
VLOOKUP($B215,[27]分省年度数据!$A$1:$T$32,15,FALSE),
$C215=2011,
VLOOKUP($B215,[27]分省年度数据!$A$1:$T$32,14,FALSE),
$C215=2012,
VLOOKUP($B215,[27]分省年度数据!$A$1:$T$32,13,FALSE),
$C215=2013,
VLOOKUP($B215,[27]分省年度数据!$A$1:$T$32,12,FALSE),
$C215=2014,
VLOOKUP($B215,[27]分省年度数据!$A$1:$T$32,11,FALSE),
$C215=2015,
VLOOKUP($B215,[27]分省年度数据!$A$1:$T$32,10,FALSE),
$C215=2016,
VLOOKUP($B215,[27]分省年度数据!$A$1:$T$32,9,FALSE),
$C215=2017,
VLOOKUP($B215,[27]分省年度数据!$A$1:$T$32,8,FALSE),
$C215=2018,
VLOOKUP($B215,[27]分省年度数据!$A$1:$T$32,7,FALSE)
)</f>
        <v>96.03</v>
      </c>
      <c r="AN215" cm="1">
        <f t="array" ref="AN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85.66</v>
      </c>
      <c r="AO215" cm="1">
        <f t="array" ref="AO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11.36</v>
      </c>
      <c r="AP215" cm="1">
        <f t="array" ref="AP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2.0099999999999998</v>
      </c>
      <c r="AQ215" cm="1">
        <f t="array" ref="AQ215">_xlfn.IFS(
$C215=2010,
VLOOKUP($B215,[26]分省年度数据!$A$1:$T$32,15,FALSE),
$C215=2011,
VLOOKUP($B215,[26]分省年度数据!$A$1:$T$32,14,FALSE),
$C215=2012,
VLOOKUP($B215,[26]分省年度数据!$A$1:$T$32,13,FALSE),
$C215=2013,
VLOOKUP($B215,[26]分省年度数据!$A$1:$T$32,12,FALSE),
$C215=2014,
VLOOKUP($B215,[26]分省年度数据!$A$1:$T$32,11,FALSE),
$C215=2015,
VLOOKUP($B215,[26]分省年度数据!$A$1:$T$32,10,FALSE),
$C215=2016,
VLOOKUP($B215,[26]分省年度数据!$A$1:$T$32,9,FALSE),
$C215=2017,
VLOOKUP($B215,[26]分省年度数据!$A$1:$T$32,8,FALSE),
$C215=2018,
VLOOKUP($B215,[26]分省年度数据!$A$1:$T$32,7,FALSE)
)</f>
        <v>14.98</v>
      </c>
    </row>
    <row r="216" spans="1:43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s="11">
        <f>IFERROR(VLOOKUP(B216,户籍难度!A:B,2,FALSE),1)</f>
        <v>1</v>
      </c>
      <c r="G216" cm="1">
        <f t="array" ref="G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H216" cm="1">
        <f t="array" ref="H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I216" cm="1">
        <f t="array" ref="I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J216">
        <f>VLOOKUP($D216,[4]Sheet1!$C$1:$J$65536,2,FALSE)</f>
        <v>165.51448059082031</v>
      </c>
      <c r="K216">
        <f>VLOOKUP($D216,[4]Sheet1!$C$1:$J$65536,3,FALSE)</f>
        <v>122.82743072509766</v>
      </c>
      <c r="L216">
        <f>VLOOKUP($D216,[4]Sheet1!$C$1:$J$65536,4,FALSE)</f>
        <v>10141.8408203125</v>
      </c>
      <c r="M216">
        <f>VLOOKUP($D216,[4]Sheet1!$C$1:$J$65536,5,FALSE)</f>
        <v>138.792724609375</v>
      </c>
      <c r="N216">
        <f>VLOOKUP($D216,[4]Sheet1!$C$1:$J$65536,6,FALSE)</f>
        <v>17.68773078918457</v>
      </c>
      <c r="O216">
        <f>VLOOKUP($D216,[4]Sheet1!$C$1:$J$65536,7,FALSE)</f>
        <v>6.9773635864257812</v>
      </c>
      <c r="P216">
        <f>VLOOKUP($D216,[4]Sheet1!$C$1:$J$65536,8,FALSE)</f>
        <v>24.835369110107422</v>
      </c>
      <c r="Q216" cm="1">
        <f t="array" ref="Q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R216">
        <f t="shared" si="7"/>
        <v>0.29025150329927624</v>
      </c>
      <c r="S216" cm="1">
        <f t="array" ref="S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97.36</v>
      </c>
      <c r="T216">
        <f>IFERROR(VLOOKUP(D216,[7]mu_jt_estimates_final!$C:$D,2,FALSE),"")</f>
        <v>0.64887846000000005</v>
      </c>
      <c r="U216" t="str">
        <f>VLOOKUP(B216,方言分布!A:B,2,FALSE)</f>
        <v>西南官话</v>
      </c>
      <c r="V216" cm="1">
        <f t="array" ref="V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28034</v>
      </c>
      <c r="W216" cm="1">
        <f t="array" ref="W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23.3</v>
      </c>
      <c r="X216" cm="1">
        <f t="array" ref="X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63</v>
      </c>
      <c r="Y216" cm="1">
        <f t="array" ref="Y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8.15</v>
      </c>
      <c r="Z216" cm="1">
        <f t="array" ref="Z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436.21</v>
      </c>
      <c r="AA216" cm="1">
        <f t="array" ref="AA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15.77</v>
      </c>
      <c r="AB216" cm="1">
        <f t="array" ref="AB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14.35</v>
      </c>
      <c r="AC216" cm="1">
        <f t="array" ref="AC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17.920000000000002</v>
      </c>
      <c r="AE216" cm="1">
        <f t="array" ref="AE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12488005</v>
      </c>
      <c r="AF216" cm="1">
        <f t="array" ref="AF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901.96</v>
      </c>
      <c r="AG216" cm="1">
        <f t="array" ref="AG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18</v>
      </c>
      <c r="AH216" cm="1">
        <f t="array" ref="AH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6449.4</v>
      </c>
      <c r="AK216" cm="1">
        <f t="array" ref="AK216">_xlfn.IFS(
$C216=2010,
VLOOKUP($B216,[20]分省年度数据!$A$1:$T$32,15,FALSE),
$C216=2011,
VLOOKUP($B216,[20]分省年度数据!$A$1:$T$32,14,FALSE),
$C216=2012,
VLOOKUP($B216,[20]分省年度数据!$A$1:$T$32,13,FALSE),
$C216=2013,
VLOOKUP($B216,[20]分省年度数据!$A$1:$T$32,12,FALSE),
$C216=2014,
VLOOKUP($B216,[20]分省年度数据!$A$1:$T$32,11,FALSE),
$C216=2015,
VLOOKUP($B216,[20]分省年度数据!$A$1:$T$32,10,FALSE),
$C216=2016,
VLOOKUP($B216,[20]分省年度数据!$A$1:$T$32,9,FALSE),
$C216=2017,
VLOOKUP($B216,[20]分省年度数据!$A$1:$T$32,8,FALSE),
$C216=2018,
VLOOKUP($B216,[20]分省年度数据!$A$1:$T$32,7,FALSE)
)</f>
        <v>14711</v>
      </c>
      <c r="AL216" cm="1">
        <f t="array" ref="AL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10277</v>
      </c>
      <c r="AM216" cm="1">
        <f t="array" ref="AM216">_xlfn.IFS(
$C216=2010,
VLOOKUP($B216,[27]分省年度数据!$A$1:$T$32,15,FALSE),
$C216=2011,
VLOOKUP($B216,[27]分省年度数据!$A$1:$T$32,14,FALSE),
$C216=2012,
VLOOKUP($B216,[27]分省年度数据!$A$1:$T$32,13,FALSE),
$C216=2013,
VLOOKUP($B216,[27]分省年度数据!$A$1:$T$32,12,FALSE),
$C216=2014,
VLOOKUP($B216,[27]分省年度数据!$A$1:$T$32,11,FALSE),
$C216=2015,
VLOOKUP($B216,[27]分省年度数据!$A$1:$T$32,10,FALSE),
$C216=2016,
VLOOKUP($B216,[27]分省年度数据!$A$1:$T$32,9,FALSE),
$C216=2017,
VLOOKUP($B216,[27]分省年度数据!$A$1:$T$32,8,FALSE),
$C216=2018,
VLOOKUP($B216,[27]分省年度数据!$A$1:$T$32,7,FALSE)
)</f>
        <v>96.54</v>
      </c>
      <c r="AN216" cm="1">
        <f t="array" ref="AN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87.74</v>
      </c>
      <c r="AO216" cm="1">
        <f t="array" ref="AO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11.02</v>
      </c>
      <c r="AP216" cm="1">
        <f t="array" ref="AP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2.88</v>
      </c>
      <c r="AQ216" cm="1">
        <f t="array" ref="AQ216">_xlfn.IFS(
$C216=2010,
VLOOKUP($B216,[26]分省年度数据!$A$1:$T$32,15,FALSE),
$C216=2011,
VLOOKUP($B216,[26]分省年度数据!$A$1:$T$32,14,FALSE),
$C216=2012,
VLOOKUP($B216,[26]分省年度数据!$A$1:$T$32,13,FALSE),
$C216=2013,
VLOOKUP($B216,[26]分省年度数据!$A$1:$T$32,12,FALSE),
$C216=2014,
VLOOKUP($B216,[26]分省年度数据!$A$1:$T$32,11,FALSE),
$C216=2015,
VLOOKUP($B216,[26]分省年度数据!$A$1:$T$32,10,FALSE),
$C216=2016,
VLOOKUP($B216,[26]分省年度数据!$A$1:$T$32,9,FALSE),
$C216=2017,
VLOOKUP($B216,[26]分省年度数据!$A$1:$T$32,8,FALSE),
$C216=2018,
VLOOKUP($B216,[26]分省年度数据!$A$1:$T$32,7,FALSE)
)</f>
        <v>15.25</v>
      </c>
    </row>
    <row r="217" spans="1:43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s="11">
        <f>IFERROR(VLOOKUP(B217,户籍难度!A:B,2,FALSE),1)</f>
        <v>1</v>
      </c>
      <c r="G217" cm="1">
        <f t="array" ref="G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H217" cm="1">
        <f t="array" ref="H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I217" cm="1">
        <f t="array" ref="I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J217">
        <f>VLOOKUP($D217,[4]Sheet1!$C$1:$J$65536,2,FALSE)</f>
        <v>164.97148132324219</v>
      </c>
      <c r="K217">
        <f>VLOOKUP($D217,[4]Sheet1!$C$1:$J$65536,3,FALSE)</f>
        <v>123.045654296875</v>
      </c>
      <c r="L217">
        <f>VLOOKUP($D217,[4]Sheet1!$C$1:$J$65536,4,FALSE)</f>
        <v>10133.064453125</v>
      </c>
      <c r="M217">
        <f>VLOOKUP($D217,[4]Sheet1!$C$1:$J$65536,5,FALSE)</f>
        <v>147.77449035644531</v>
      </c>
      <c r="N217">
        <f>VLOOKUP($D217,[4]Sheet1!$C$1:$J$65536,6,FALSE)</f>
        <v>17.836433410644531</v>
      </c>
      <c r="O217">
        <f>VLOOKUP($D217,[4]Sheet1!$C$1:$J$65536,7,FALSE)</f>
        <v>7.0225958824157715</v>
      </c>
      <c r="P217">
        <f>VLOOKUP($D217,[4]Sheet1!$C$1:$J$65536,8,FALSE)</f>
        <v>26.178176879882812</v>
      </c>
      <c r="Q217" cm="1">
        <f t="array" ref="Q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R217">
        <f t="shared" si="7"/>
        <v>0.28159100500391859</v>
      </c>
      <c r="S217" cm="1">
        <f t="array" ref="S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109.46</v>
      </c>
      <c r="T217">
        <f>IFERROR(VLOOKUP(D217,[7]mu_jt_estimates_final!$C:$D,2,FALSE),"")</f>
        <v>0.77710599000000002</v>
      </c>
      <c r="U217" t="str">
        <f>VLOOKUP(B217,方言分布!A:B,2,FALSE)</f>
        <v>西南官话</v>
      </c>
      <c r="V217" cm="1">
        <f t="array" ref="V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28066</v>
      </c>
      <c r="W217" cm="1">
        <f t="array" ref="W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24.56</v>
      </c>
      <c r="X217" cm="1">
        <f t="array" ref="X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68</v>
      </c>
      <c r="Y217" cm="1">
        <f t="array" ref="Y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8.1</v>
      </c>
      <c r="Z217" cm="1">
        <f t="array" ref="Z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481.8</v>
      </c>
      <c r="AA217" cm="1">
        <f t="array" ref="AA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15.13</v>
      </c>
      <c r="AB217" cm="1">
        <f t="array" ref="AB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14.1</v>
      </c>
      <c r="AC217" cm="1">
        <f t="array" ref="AC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17.89</v>
      </c>
      <c r="AE217" cm="1">
        <f t="array" ref="AE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12732768</v>
      </c>
      <c r="AF217" cm="1">
        <f t="array" ref="AF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985.95</v>
      </c>
      <c r="AG217" cm="1">
        <f t="array" ref="AG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16</v>
      </c>
      <c r="AH217" cm="1">
        <f t="array" ref="AH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7105</v>
      </c>
      <c r="AK217" cm="1">
        <f t="array" ref="AK217">_xlfn.IFS(
$C217=2010,
VLOOKUP($B217,[20]分省年度数据!$A$1:$T$32,15,FALSE),
$C217=2011,
VLOOKUP($B217,[20]分省年度数据!$A$1:$T$32,14,FALSE),
$C217=2012,
VLOOKUP($B217,[20]分省年度数据!$A$1:$T$32,13,FALSE),
$C217=2013,
VLOOKUP($B217,[20]分省年度数据!$A$1:$T$32,12,FALSE),
$C217=2014,
VLOOKUP($B217,[20]分省年度数据!$A$1:$T$32,11,FALSE),
$C217=2015,
VLOOKUP($B217,[20]分省年度数据!$A$1:$T$32,10,FALSE),
$C217=2016,
VLOOKUP($B217,[20]分省年度数据!$A$1:$T$32,9,FALSE),
$C217=2017,
VLOOKUP($B217,[20]分省年度数据!$A$1:$T$32,8,FALSE),
$C217=2018,
VLOOKUP($B217,[20]分省年度数据!$A$1:$T$32,7,FALSE)
)</f>
        <v>12199</v>
      </c>
      <c r="AL217" cm="1">
        <f t="array" ref="AL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11767</v>
      </c>
      <c r="AM217" cm="1">
        <f t="array" ref="AM217">_xlfn.IFS(
$C217=2010,
VLOOKUP($B217,[27]分省年度数据!$A$1:$T$32,15,FALSE),
$C217=2011,
VLOOKUP($B217,[27]分省年度数据!$A$1:$T$32,14,FALSE),
$C217=2012,
VLOOKUP($B217,[27]分省年度数据!$A$1:$T$32,13,FALSE),
$C217=2013,
VLOOKUP($B217,[27]分省年度数据!$A$1:$T$32,12,FALSE),
$C217=2014,
VLOOKUP($B217,[27]分省年度数据!$A$1:$T$32,11,FALSE),
$C217=2015,
VLOOKUP($B217,[27]分省年度数据!$A$1:$T$32,10,FALSE),
$C217=2016,
VLOOKUP($B217,[27]分省年度数据!$A$1:$T$32,9,FALSE),
$C217=2017,
VLOOKUP($B217,[27]分省年度数据!$A$1:$T$32,8,FALSE),
$C217=2018,
VLOOKUP($B217,[27]分省年度数据!$A$1:$T$32,7,FALSE)
)</f>
        <v>96.68</v>
      </c>
      <c r="AN217" cm="1">
        <f t="array" ref="AN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87.25</v>
      </c>
      <c r="AO217" cm="1">
        <f t="array" ref="AO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10.96</v>
      </c>
      <c r="AP217" cm="1">
        <f t="array" ref="AP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2.86</v>
      </c>
      <c r="AQ217" cm="1">
        <f t="array" ref="AQ217">_xlfn.IFS(
$C217=2010,
VLOOKUP($B217,[26]分省年度数据!$A$1:$T$32,15,FALSE),
$C217=2011,
VLOOKUP($B217,[26]分省年度数据!$A$1:$T$32,14,FALSE),
$C217=2012,
VLOOKUP($B217,[26]分省年度数据!$A$1:$T$32,13,FALSE),
$C217=2013,
VLOOKUP($B217,[26]分省年度数据!$A$1:$T$32,12,FALSE),
$C217=2014,
VLOOKUP($B217,[26]分省年度数据!$A$1:$T$32,11,FALSE),
$C217=2015,
VLOOKUP($B217,[26]分省年度数据!$A$1:$T$32,10,FALSE),
$C217=2016,
VLOOKUP($B217,[26]分省年度数据!$A$1:$T$32,9,FALSE),
$C217=2017,
VLOOKUP($B217,[26]分省年度数据!$A$1:$T$32,8,FALSE),
$C217=2018,
VLOOKUP($B217,[26]分省年度数据!$A$1:$T$32,7,FALSE)
)</f>
        <v>15.51</v>
      </c>
    </row>
    <row r="218" spans="1:43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s="11">
        <f>IFERROR(VLOOKUP(B218,户籍难度!A:B,2,FALSE),1)</f>
        <v>1</v>
      </c>
      <c r="G218" cm="1">
        <f t="array" ref="G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H218" cm="1">
        <f t="array" ref="H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I218" cm="1">
        <f t="array" ref="I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J218">
        <f>VLOOKUP($D218,[4]Sheet1!$C$1:$J$65536,2,FALSE)</f>
        <v>176.25750732421875</v>
      </c>
      <c r="K218">
        <f>VLOOKUP($D218,[4]Sheet1!$C$1:$J$65536,3,FALSE)</f>
        <v>106.33895111083984</v>
      </c>
      <c r="L218">
        <f>VLOOKUP($D218,[4]Sheet1!$C$1:$J$65536,4,FALSE)</f>
        <v>10098.7412109375</v>
      </c>
      <c r="M218">
        <f>VLOOKUP($D218,[4]Sheet1!$C$1:$J$65536,5,FALSE)</f>
        <v>165.03971862792969</v>
      </c>
      <c r="N218">
        <f>VLOOKUP($D218,[4]Sheet1!$C$1:$J$65536,6,FALSE)</f>
        <v>19.306877136230469</v>
      </c>
      <c r="O218">
        <f>VLOOKUP($D218,[4]Sheet1!$C$1:$J$65536,7,FALSE)</f>
        <v>4.6741628646850586</v>
      </c>
      <c r="P218">
        <f>VLOOKUP($D218,[4]Sheet1!$C$1:$J$65536,8,FALSE)</f>
        <v>26.559047698974609</v>
      </c>
      <c r="Q218" cm="1">
        <f t="array" ref="Q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R218">
        <f t="shared" si="7"/>
        <v>0.38864445869990227</v>
      </c>
      <c r="S218" cm="1">
        <f t="array" ref="S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49.1</v>
      </c>
      <c r="T218">
        <f>IFERROR(VLOOKUP(D218,[7]mu_jt_estimates_final!$C:$D,2,FALSE),"")</f>
        <v>-0.74505012999999998</v>
      </c>
      <c r="U218" t="str">
        <f>VLOOKUP(B218,方言分布!A:B,2,FALSE)</f>
        <v>西南官话</v>
      </c>
      <c r="V218" cm="1">
        <f t="array" ref="V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22888</v>
      </c>
      <c r="W218" cm="1">
        <f t="array" ref="W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15.71</v>
      </c>
      <c r="X218" cm="1">
        <f t="array" ref="X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32</v>
      </c>
      <c r="Y218" cm="1">
        <f t="array" ref="Y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10.02</v>
      </c>
      <c r="Z218" cm="1">
        <f t="array" ref="Z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183.7</v>
      </c>
      <c r="AA218" cm="1">
        <f t="array" ref="AA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15.37</v>
      </c>
      <c r="AB218" cm="1">
        <f t="array" ref="AB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17.32</v>
      </c>
      <c r="AC218" cm="1">
        <f t="array" ref="AC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18.32</v>
      </c>
      <c r="AE218" cm="1">
        <f t="array" ref="AE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5336317</v>
      </c>
      <c r="AF218" cm="1">
        <f t="array" ref="AF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374.79</v>
      </c>
      <c r="AG218" cm="1">
        <f t="array" ref="AG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213</v>
      </c>
      <c r="AH218" cm="1">
        <f t="array" ref="AH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2555.8000000000002</v>
      </c>
      <c r="AK218" cm="1">
        <f t="array" ref="AK218">_xlfn.IFS(
$C218=2010,
VLOOKUP($B218,[20]分省年度数据!$A$1:$T$32,15,FALSE),
$C218=2011,
VLOOKUP($B218,[20]分省年度数据!$A$1:$T$32,14,FALSE),
$C218=2012,
VLOOKUP($B218,[20]分省年度数据!$A$1:$T$32,13,FALSE),
$C218=2013,
VLOOKUP($B218,[20]分省年度数据!$A$1:$T$32,12,FALSE),
$C218=2014,
VLOOKUP($B218,[20]分省年度数据!$A$1:$T$32,11,FALSE),
$C218=2015,
VLOOKUP($B218,[20]分省年度数据!$A$1:$T$32,10,FALSE),
$C218=2016,
VLOOKUP($B218,[20]分省年度数据!$A$1:$T$32,9,FALSE),
$C218=2017,
VLOOKUP($B218,[20]分省年度数据!$A$1:$T$32,8,FALSE),
$C218=2018,
VLOOKUP($B218,[20]分省年度数据!$A$1:$T$32,7,FALSE)
)</f>
        <v>4739</v>
      </c>
      <c r="AL218" cm="1">
        <f t="array" ref="AL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13218</v>
      </c>
      <c r="AM218" cm="1">
        <f t="array" ref="AM218">_xlfn.IFS(
$C218=2010,
VLOOKUP($B218,[27]分省年度数据!$A$1:$T$32,15,FALSE),
$C218=2011,
VLOOKUP($B218,[27]分省年度数据!$A$1:$T$32,14,FALSE),
$C218=2012,
VLOOKUP($B218,[27]分省年度数据!$A$1:$T$32,13,FALSE),
$C218=2013,
VLOOKUP($B218,[27]分省年度数据!$A$1:$T$32,12,FALSE),
$C218=2014,
VLOOKUP($B218,[27]分省年度数据!$A$1:$T$32,11,FALSE),
$C218=2015,
VLOOKUP($B218,[27]分省年度数据!$A$1:$T$32,10,FALSE),
$C218=2016,
VLOOKUP($B218,[27]分省年度数据!$A$1:$T$32,9,FALSE),
$C218=2017,
VLOOKUP($B218,[27]分省年度数据!$A$1:$T$32,8,FALSE),
$C218=2018,
VLOOKUP($B218,[27]分省年度数据!$A$1:$T$32,7,FALSE)
)</f>
        <v>96.5</v>
      </c>
      <c r="AN218" cm="1">
        <f t="array" ref="AN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76.400000000000006</v>
      </c>
      <c r="AO218" cm="1">
        <f t="array" ref="AO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9.74</v>
      </c>
      <c r="AP218" cm="1">
        <f t="array" ref="AP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2.2599999999999998</v>
      </c>
      <c r="AQ218" cm="1">
        <f t="array" ref="AQ218">_xlfn.IFS(
$C218=2010,
VLOOKUP($B218,[26]分省年度数据!$A$1:$T$32,15,FALSE),
$C218=2011,
VLOOKUP($B218,[26]分省年度数据!$A$1:$T$32,14,FALSE),
$C218=2012,
VLOOKUP($B218,[26]分省年度数据!$A$1:$T$32,13,FALSE),
$C218=2013,
VLOOKUP($B218,[26]分省年度数据!$A$1:$T$32,12,FALSE),
$C218=2014,
VLOOKUP($B218,[26]分省年度数据!$A$1:$T$32,11,FALSE),
$C218=2015,
VLOOKUP($B218,[26]分省年度数据!$A$1:$T$32,10,FALSE),
$C218=2016,
VLOOKUP($B218,[26]分省年度数据!$A$1:$T$32,9,FALSE),
$C218=2017,
VLOOKUP($B218,[26]分省年度数据!$A$1:$T$32,8,FALSE),
$C218=2018,
VLOOKUP($B218,[26]分省年度数据!$A$1:$T$32,7,FALSE)
)</f>
        <v>9.3000000000000007</v>
      </c>
    </row>
    <row r="219" spans="1:43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s="11">
        <f>IFERROR(VLOOKUP(B219,户籍难度!A:B,2,FALSE),1)</f>
        <v>1</v>
      </c>
      <c r="G219" cm="1">
        <f t="array" ref="G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H219" cm="1">
        <f t="array" ref="H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I219" cm="1">
        <f t="array" ref="I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J219">
        <f>VLOOKUP($D219,[4]Sheet1!$C$1:$J$65536,2,FALSE)</f>
        <v>168.24089050292969</v>
      </c>
      <c r="K219">
        <f>VLOOKUP($D219,[4]Sheet1!$C$1:$J$65536,3,FALSE)</f>
        <v>107.54855346679688</v>
      </c>
      <c r="L219">
        <f>VLOOKUP($D219,[4]Sheet1!$C$1:$J$65536,4,FALSE)</f>
        <v>10103.16015625</v>
      </c>
      <c r="M219">
        <f>VLOOKUP($D219,[4]Sheet1!$C$1:$J$65536,5,FALSE)</f>
        <v>159.67500305175781</v>
      </c>
      <c r="N219">
        <f>VLOOKUP($D219,[4]Sheet1!$C$1:$J$65536,6,FALSE)</f>
        <v>18.54298210144043</v>
      </c>
      <c r="O219">
        <f>VLOOKUP($D219,[4]Sheet1!$C$1:$J$65536,7,FALSE)</f>
        <v>4.913236141204834</v>
      </c>
      <c r="P219">
        <f>VLOOKUP($D219,[4]Sheet1!$C$1:$J$65536,8,FALSE)</f>
        <v>22.947380065917969</v>
      </c>
      <c r="Q219" cm="1">
        <f t="array" ref="Q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R219">
        <f t="shared" si="7"/>
        <v>0.39671449840846085</v>
      </c>
      <c r="S219" cm="1">
        <f t="array" ref="S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56.27</v>
      </c>
      <c r="T219">
        <f>IFERROR(VLOOKUP(D219,[7]mu_jt_estimates_final!$C:$D,2,FALSE),"")</f>
        <v>-0.97205704000000004</v>
      </c>
      <c r="U219" t="str">
        <f>VLOOKUP(B219,方言分布!A:B,2,FALSE)</f>
        <v>西南官话</v>
      </c>
      <c r="V219" cm="1">
        <f t="array" ref="V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23248</v>
      </c>
      <c r="W219" cm="1">
        <f t="array" ref="W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17.34</v>
      </c>
      <c r="X219" cm="1">
        <f t="array" ref="X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33</v>
      </c>
      <c r="Y219" cm="1">
        <f t="array" ref="Y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9.92</v>
      </c>
      <c r="Z219" cm="1">
        <f t="array" ref="Z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236.98</v>
      </c>
      <c r="AA219" cm="1">
        <f t="array" ref="AA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15.38</v>
      </c>
      <c r="AB219" cm="1">
        <f t="array" ref="AB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17.21</v>
      </c>
      <c r="AC219" cm="1">
        <f t="array" ref="AC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18.059999999999999</v>
      </c>
      <c r="AE219" cm="1">
        <f t="array" ref="AE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6582935</v>
      </c>
      <c r="AF219" cm="1">
        <f t="array" ref="AF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483</v>
      </c>
      <c r="AG219" cm="1">
        <f t="array" ref="AG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212</v>
      </c>
      <c r="AH219" cm="1">
        <f t="array" ref="AH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3105.9</v>
      </c>
      <c r="AK219" cm="1">
        <f t="array" ref="AK219">_xlfn.IFS(
$C219=2010,
VLOOKUP($B219,[20]分省年度数据!$A$1:$T$32,15,FALSE),
$C219=2011,
VLOOKUP($B219,[20]分省年度数据!$A$1:$T$32,14,FALSE),
$C219=2012,
VLOOKUP($B219,[20]分省年度数据!$A$1:$T$32,13,FALSE),
$C219=2013,
VLOOKUP($B219,[20]分省年度数据!$A$1:$T$32,12,FALSE),
$C219=2014,
VLOOKUP($B219,[20]分省年度数据!$A$1:$T$32,11,FALSE),
$C219=2015,
VLOOKUP($B219,[20]分省年度数据!$A$1:$T$32,10,FALSE),
$C219=2016,
VLOOKUP($B219,[20]分省年度数据!$A$1:$T$32,9,FALSE),
$C219=2017,
VLOOKUP($B219,[20]分省年度数据!$A$1:$T$32,8,FALSE),
$C219=2018,
VLOOKUP($B219,[20]分省年度数据!$A$1:$T$32,7,FALSE)
)</f>
        <v>5022</v>
      </c>
      <c r="AL219" cm="1">
        <f t="array" ref="AL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16240</v>
      </c>
      <c r="AM219" cm="1">
        <f t="array" ref="AM219">_xlfn.IFS(
$C219=2010,
VLOOKUP($B219,[27]分省年度数据!$A$1:$T$32,15,FALSE),
$C219=2011,
VLOOKUP($B219,[27]分省年度数据!$A$1:$T$32,14,FALSE),
$C219=2012,
VLOOKUP($B219,[27]分省年度数据!$A$1:$T$32,13,FALSE),
$C219=2013,
VLOOKUP($B219,[27]分省年度数据!$A$1:$T$32,12,FALSE),
$C219=2014,
VLOOKUP($B219,[27]分省年度数据!$A$1:$T$32,11,FALSE),
$C219=2015,
VLOOKUP($B219,[27]分省年度数据!$A$1:$T$32,10,FALSE),
$C219=2016,
VLOOKUP($B219,[27]分省年度数据!$A$1:$T$32,9,FALSE),
$C219=2017,
VLOOKUP($B219,[27]分省年度数据!$A$1:$T$32,8,FALSE),
$C219=2018,
VLOOKUP($B219,[27]分省年度数据!$A$1:$T$32,7,FALSE)
)</f>
        <v>95.09</v>
      </c>
      <c r="AN219" cm="1">
        <f t="array" ref="AN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74.209999999999994</v>
      </c>
      <c r="AO219" cm="1">
        <f t="array" ref="AO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10.06</v>
      </c>
      <c r="AP219" cm="1">
        <f t="array" ref="AP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2.19</v>
      </c>
      <c r="AQ219" cm="1">
        <f t="array" ref="AQ219">_xlfn.IFS(
$C219=2010,
VLOOKUP($B219,[26]分省年度数据!$A$1:$T$32,15,FALSE),
$C219=2011,
VLOOKUP($B219,[26]分省年度数据!$A$1:$T$32,14,FALSE),
$C219=2012,
VLOOKUP($B219,[26]分省年度数据!$A$1:$T$32,13,FALSE),
$C219=2013,
VLOOKUP($B219,[26]分省年度数据!$A$1:$T$32,12,FALSE),
$C219=2014,
VLOOKUP($B219,[26]分省年度数据!$A$1:$T$32,11,FALSE),
$C219=2015,
VLOOKUP($B219,[26]分省年度数据!$A$1:$T$32,10,FALSE),
$C219=2016,
VLOOKUP($B219,[26]分省年度数据!$A$1:$T$32,9,FALSE),
$C219=2017,
VLOOKUP($B219,[26]分省年度数据!$A$1:$T$32,8,FALSE),
$C219=2018,
VLOOKUP($B219,[26]分省年度数据!$A$1:$T$32,7,FALSE)
)</f>
        <v>10.26</v>
      </c>
    </row>
    <row r="220" spans="1:43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s="11">
        <f>IFERROR(VLOOKUP(B220,户籍难度!A:B,2,FALSE),1)</f>
        <v>1</v>
      </c>
      <c r="G220" cm="1">
        <f t="array" ref="G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H220" cm="1">
        <f t="array" ref="H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I220" cm="1">
        <f t="array" ref="I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J220">
        <f>VLOOKUP($D220,[4]Sheet1!$C$1:$J$65536,2,FALSE)</f>
        <v>174.66764831542969</v>
      </c>
      <c r="K220">
        <f>VLOOKUP($D220,[4]Sheet1!$C$1:$J$65536,3,FALSE)</f>
        <v>105.15721893310547</v>
      </c>
      <c r="L220">
        <f>VLOOKUP($D220,[4]Sheet1!$C$1:$J$65536,4,FALSE)</f>
        <v>10088.12890625</v>
      </c>
      <c r="M220">
        <f>VLOOKUP($D220,[4]Sheet1!$C$1:$J$65536,5,FALSE)</f>
        <v>165.14775085449219</v>
      </c>
      <c r="N220">
        <f>VLOOKUP($D220,[4]Sheet1!$C$1:$J$65536,6,FALSE)</f>
        <v>19.736635208129883</v>
      </c>
      <c r="O220">
        <f>VLOOKUP($D220,[4]Sheet1!$C$1:$J$65536,7,FALSE)</f>
        <v>4.5225276947021484</v>
      </c>
      <c r="P220">
        <f>VLOOKUP($D220,[4]Sheet1!$C$1:$J$65536,8,FALSE)</f>
        <v>23.060937881469727</v>
      </c>
      <c r="Q220" cm="1">
        <f t="array" ref="Q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R220">
        <f t="shared" si="7"/>
        <v>0.37104335440220781</v>
      </c>
      <c r="S220" cm="1">
        <f t="array" ref="S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62.5</v>
      </c>
      <c r="T220">
        <f>IFERROR(VLOOKUP(D220,[7]mu_jt_estimates_final!$C:$D,2,FALSE),"")</f>
        <v>-0.79348039999999997</v>
      </c>
      <c r="U220" t="str">
        <f>VLOOKUP(B220,方言分布!A:B,2,FALSE)</f>
        <v>西南官话</v>
      </c>
      <c r="V220" cm="1">
        <f t="array" ref="V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23395</v>
      </c>
      <c r="W220" cm="1">
        <f t="array" ref="W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19.47</v>
      </c>
      <c r="X220" cm="1">
        <f t="array" ref="X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36</v>
      </c>
      <c r="Y220" cm="1">
        <f t="array" ref="Y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9.66</v>
      </c>
      <c r="Z220" cm="1">
        <f t="array" ref="Z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266.94</v>
      </c>
      <c r="AA220" cm="1">
        <f t="array" ref="AA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15.6</v>
      </c>
      <c r="AB220" cm="1">
        <f t="array" ref="AB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>16.18</v>
      </c>
      <c r="AC220" cm="1">
        <f t="array" ref="AC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17.399999999999999</v>
      </c>
      <c r="AE220" t="str" cm="1">
        <f t="array" ref="AE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/>
      </c>
      <c r="AF220" cm="1">
        <f t="array" ref="AF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674.82</v>
      </c>
      <c r="AG220" cm="1">
        <f t="array" ref="AG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214</v>
      </c>
      <c r="AH220" cm="1">
        <f t="array" ref="AH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3597.9</v>
      </c>
      <c r="AK220" cm="1">
        <f t="array" ref="AK220">_xlfn.IFS(
$C220=2010,
VLOOKUP($B220,[20]分省年度数据!$A$1:$T$32,15,FALSE),
$C220=2011,
VLOOKUP($B220,[20]分省年度数据!$A$1:$T$32,14,FALSE),
$C220=2012,
VLOOKUP($B220,[20]分省年度数据!$A$1:$T$32,13,FALSE),
$C220=2013,
VLOOKUP($B220,[20]分省年度数据!$A$1:$T$32,12,FALSE),
$C220=2014,
VLOOKUP($B220,[20]分省年度数据!$A$1:$T$32,11,FALSE),
$C220=2015,
VLOOKUP($B220,[20]分省年度数据!$A$1:$T$32,10,FALSE),
$C220=2016,
VLOOKUP($B220,[20]分省年度数据!$A$1:$T$32,9,FALSE),
$C220=2017,
VLOOKUP($B220,[20]分省年度数据!$A$1:$T$32,8,FALSE),
$C220=2018,
VLOOKUP($B220,[20]分省年度数据!$A$1:$T$32,7,FALSE)
)</f>
        <v>3941</v>
      </c>
      <c r="AL220" cm="1">
        <f t="array" ref="AL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16329</v>
      </c>
      <c r="AM220" cm="1">
        <f t="array" ref="AM220">_xlfn.IFS(
$C220=2010,
VLOOKUP($B220,[27]分省年度数据!$A$1:$T$32,15,FALSE),
$C220=2011,
VLOOKUP($B220,[27]分省年度数据!$A$1:$T$32,14,FALSE),
$C220=2012,
VLOOKUP($B220,[27]分省年度数据!$A$1:$T$32,13,FALSE),
$C220=2013,
VLOOKUP($B220,[27]分省年度数据!$A$1:$T$32,12,FALSE),
$C220=2014,
VLOOKUP($B220,[27]分省年度数据!$A$1:$T$32,11,FALSE),
$C220=2015,
VLOOKUP($B220,[27]分省年度数据!$A$1:$T$32,10,FALSE),
$C220=2016,
VLOOKUP($B220,[27]分省年度数据!$A$1:$T$32,9,FALSE),
$C220=2017,
VLOOKUP($B220,[27]分省年度数据!$A$1:$T$32,8,FALSE),
$C220=2018,
VLOOKUP($B220,[27]分省年度数据!$A$1:$T$32,7,FALSE)
)</f>
        <v>94.32</v>
      </c>
      <c r="AN220" cm="1">
        <f t="array" ref="AN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66.459999999999994</v>
      </c>
      <c r="AO220" cm="1">
        <f t="array" ref="AO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10.25</v>
      </c>
      <c r="AP220" cm="1">
        <f t="array" ref="AP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2.79</v>
      </c>
      <c r="AQ220" cm="1">
        <f t="array" ref="AQ220">_xlfn.IFS(
$C220=2010,
VLOOKUP($B220,[26]分省年度数据!$A$1:$T$32,15,FALSE),
$C220=2011,
VLOOKUP($B220,[26]分省年度数据!$A$1:$T$32,14,FALSE),
$C220=2012,
VLOOKUP($B220,[26]分省年度数据!$A$1:$T$32,13,FALSE),
$C220=2013,
VLOOKUP($B220,[26]分省年度数据!$A$1:$T$32,12,FALSE),
$C220=2014,
VLOOKUP($B220,[26]分省年度数据!$A$1:$T$32,11,FALSE),
$C220=2015,
VLOOKUP($B220,[26]分省年度数据!$A$1:$T$32,10,FALSE),
$C220=2016,
VLOOKUP($B220,[26]分省年度数据!$A$1:$T$32,9,FALSE),
$C220=2017,
VLOOKUP($B220,[26]分省年度数据!$A$1:$T$32,8,FALSE),
$C220=2018,
VLOOKUP($B220,[26]分省年度数据!$A$1:$T$32,7,FALSE)
)</f>
        <v>10.43</v>
      </c>
    </row>
    <row r="221" spans="1:43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s="11">
        <f>IFERROR(VLOOKUP(B221,户籍难度!A:B,2,FALSE),1)</f>
        <v>1</v>
      </c>
      <c r="G221" cm="1">
        <f t="array" ref="G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H221" cm="1">
        <f t="array" ref="H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I221" cm="1">
        <f t="array" ref="I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J221">
        <f>VLOOKUP($D221,[4]Sheet1!$C$1:$J$65536,2,FALSE)</f>
        <v>172.98576354980469</v>
      </c>
      <c r="K221">
        <f>VLOOKUP($D221,[4]Sheet1!$C$1:$J$65536,3,FALSE)</f>
        <v>103.84642028808594</v>
      </c>
      <c r="L221">
        <f>VLOOKUP($D221,[4]Sheet1!$C$1:$J$65536,4,FALSE)</f>
        <v>10100.197265625</v>
      </c>
      <c r="M221">
        <f>VLOOKUP($D221,[4]Sheet1!$C$1:$J$65536,5,FALSE)</f>
        <v>167.66032409667969</v>
      </c>
      <c r="N221">
        <f>VLOOKUP($D221,[4]Sheet1!$C$1:$J$65536,6,FALSE)</f>
        <v>19.98835563659668</v>
      </c>
      <c r="O221">
        <f>VLOOKUP($D221,[4]Sheet1!$C$1:$J$65536,7,FALSE)</f>
        <v>4.6326565742492676</v>
      </c>
      <c r="P221">
        <f>VLOOKUP($D221,[4]Sheet1!$C$1:$J$65536,8,FALSE)</f>
        <v>27.66712760925293</v>
      </c>
      <c r="Q221" cm="1">
        <f t="array" ref="Q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R221">
        <f t="shared" si="7"/>
        <v>0.32315550961997136</v>
      </c>
      <c r="S221" cm="1">
        <f t="array" ref="S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72.459999999999994</v>
      </c>
      <c r="T221">
        <f>IFERROR(VLOOKUP(D221,[7]mu_jt_estimates_final!$C:$D,2,FALSE),"")</f>
        <v>-0.61396366000000002</v>
      </c>
      <c r="U221" t="str">
        <f>VLOOKUP(B221,方言分布!A:B,2,FALSE)</f>
        <v>西南官话</v>
      </c>
      <c r="V221" cm="1">
        <f t="array" ref="V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24264</v>
      </c>
      <c r="W221" cm="1">
        <f t="array" ref="W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21.01</v>
      </c>
      <c r="X221" cm="1">
        <f t="array" ref="X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42</v>
      </c>
      <c r="Y221" cm="1">
        <f t="array" ref="Y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9.34</v>
      </c>
      <c r="Z221" cm="1">
        <f t="array" ref="Z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300.57</v>
      </c>
      <c r="AA221" cm="1">
        <f t="array" ref="AA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15.6</v>
      </c>
      <c r="AB221" cm="1">
        <f t="array" ref="AB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15.38</v>
      </c>
      <c r="AC221" cm="1">
        <f t="array" ref="AC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17.03</v>
      </c>
      <c r="AE221" cm="1">
        <f t="array" ref="AE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9006912</v>
      </c>
      <c r="AF221" cm="1">
        <f t="array" ref="AF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685.97</v>
      </c>
      <c r="AG221" cm="1">
        <f t="array" ref="AG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277</v>
      </c>
      <c r="AH221" cm="1">
        <f t="array" ref="AH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4112.6000000000004</v>
      </c>
      <c r="AK221" cm="1">
        <f t="array" ref="AK221">_xlfn.IFS(
$C221=2010,
VLOOKUP($B221,[20]分省年度数据!$A$1:$T$32,15,FALSE),
$C221=2011,
VLOOKUP($B221,[20]分省年度数据!$A$1:$T$32,14,FALSE),
$C221=2012,
VLOOKUP($B221,[20]分省年度数据!$A$1:$T$32,13,FALSE),
$C221=2013,
VLOOKUP($B221,[20]分省年度数据!$A$1:$T$32,12,FALSE),
$C221=2014,
VLOOKUP($B221,[20]分省年度数据!$A$1:$T$32,11,FALSE),
$C221=2015,
VLOOKUP($B221,[20]分省年度数据!$A$1:$T$32,10,FALSE),
$C221=2016,
VLOOKUP($B221,[20]分省年度数据!$A$1:$T$32,9,FALSE),
$C221=2017,
VLOOKUP($B221,[20]分省年度数据!$A$1:$T$32,8,FALSE),
$C221=2018,
VLOOKUP($B221,[20]分省年度数据!$A$1:$T$32,7,FALSE)
)</f>
        <v>3748</v>
      </c>
      <c r="AL221" cm="1">
        <f t="array" ref="AL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15086</v>
      </c>
      <c r="AM221" cm="1">
        <f t="array" ref="AM221">_xlfn.IFS(
$C221=2010,
VLOOKUP($B221,[27]分省年度数据!$A$1:$T$32,15,FALSE),
$C221=2011,
VLOOKUP($B221,[27]分省年度数据!$A$1:$T$32,14,FALSE),
$C221=2012,
VLOOKUP($B221,[27]分省年度数据!$A$1:$T$32,13,FALSE),
$C221=2013,
VLOOKUP($B221,[27]分省年度数据!$A$1:$T$32,12,FALSE),
$C221=2014,
VLOOKUP($B221,[27]分省年度数据!$A$1:$T$32,11,FALSE),
$C221=2015,
VLOOKUP($B221,[27]分省年度数据!$A$1:$T$32,10,FALSE),
$C221=2016,
VLOOKUP($B221,[27]分省年度数据!$A$1:$T$32,9,FALSE),
$C221=2017,
VLOOKUP($B221,[27]分省年度数据!$A$1:$T$32,8,FALSE),
$C221=2018,
VLOOKUP($B221,[27]分省年度数据!$A$1:$T$32,7,FALSE)
)</f>
        <v>97.92</v>
      </c>
      <c r="AN221" cm="1">
        <f t="array" ref="AN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71.53</v>
      </c>
      <c r="AO221" cm="1">
        <f t="array" ref="AO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11.61</v>
      </c>
      <c r="AP221" cm="1">
        <f t="array" ref="AP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3.14</v>
      </c>
      <c r="AQ221" cm="1">
        <f t="array" ref="AQ221">_xlfn.IFS(
$C221=2010,
VLOOKUP($B221,[26]分省年度数据!$A$1:$T$32,15,FALSE),
$C221=2011,
VLOOKUP($B221,[26]分省年度数据!$A$1:$T$32,14,FALSE),
$C221=2012,
VLOOKUP($B221,[26]分省年度数据!$A$1:$T$32,13,FALSE),
$C221=2013,
VLOOKUP($B221,[26]分省年度数据!$A$1:$T$32,12,FALSE),
$C221=2014,
VLOOKUP($B221,[26]分省年度数据!$A$1:$T$32,11,FALSE),
$C221=2015,
VLOOKUP($B221,[26]分省年度数据!$A$1:$T$32,10,FALSE),
$C221=2016,
VLOOKUP($B221,[26]分省年度数据!$A$1:$T$32,9,FALSE),
$C221=2017,
VLOOKUP($B221,[26]分省年度数据!$A$1:$T$32,8,FALSE),
$C221=2018,
VLOOKUP($B221,[26]分省年度数据!$A$1:$T$32,7,FALSE)
)</f>
        <v>10.56</v>
      </c>
    </row>
    <row r="222" spans="1:43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s="11">
        <f>IFERROR(VLOOKUP(B222,户籍难度!A:B,2,FALSE),1)</f>
        <v>1</v>
      </c>
      <c r="G222" cm="1">
        <f t="array" ref="G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H222" cm="1">
        <f t="array" ref="H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I222" cm="1">
        <f t="array" ref="I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J222">
        <f>VLOOKUP($D222,[4]Sheet1!$C$1:$J$65536,2,FALSE)</f>
        <v>174.19303894042969</v>
      </c>
      <c r="K222">
        <f>VLOOKUP($D222,[4]Sheet1!$C$1:$J$65536,3,FALSE)</f>
        <v>106.38851165771484</v>
      </c>
      <c r="L222">
        <f>VLOOKUP($D222,[4]Sheet1!$C$1:$J$65536,4,FALSE)</f>
        <v>10100.841796875</v>
      </c>
      <c r="M222">
        <f>VLOOKUP($D222,[4]Sheet1!$C$1:$J$65536,5,FALSE)</f>
        <v>169.40031433105469</v>
      </c>
      <c r="N222">
        <f>VLOOKUP($D222,[4]Sheet1!$C$1:$J$65536,6,FALSE)</f>
        <v>22.734706878662109</v>
      </c>
      <c r="O222">
        <f>VLOOKUP($D222,[4]Sheet1!$C$1:$J$65536,7,FALSE)</f>
        <v>6.0174202919006348</v>
      </c>
      <c r="P222">
        <f>VLOOKUP($D222,[4]Sheet1!$C$1:$J$65536,8,FALSE)</f>
        <v>31.769268035888672</v>
      </c>
      <c r="Q222" cm="1">
        <f t="array" ref="Q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R222">
        <f t="shared" si="7"/>
        <v>0.32132687699680512</v>
      </c>
      <c r="S222" cm="1">
        <f t="array" ref="S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79.52</v>
      </c>
      <c r="T222">
        <f>IFERROR(VLOOKUP(D222,[7]mu_jt_estimates_final!$C:$D,2,FALSE),"")</f>
        <v>-0.64522862000000003</v>
      </c>
      <c r="U222" t="str">
        <f>VLOOKUP(B222,方言分布!A:B,2,FALSE)</f>
        <v>西南官话</v>
      </c>
      <c r="V222" cm="1">
        <f t="array" ref="V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24281</v>
      </c>
      <c r="W222" cm="1">
        <f t="array" ref="W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22.49</v>
      </c>
      <c r="X222" cm="1">
        <f t="array" ref="X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44</v>
      </c>
      <c r="Y222" cm="1">
        <f t="array" ref="Y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9.01</v>
      </c>
      <c r="Z222" cm="1">
        <f t="array" ref="Z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352.41</v>
      </c>
      <c r="AA222" cm="1">
        <f t="array" ref="AA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15.53</v>
      </c>
      <c r="AB222" cm="1">
        <f t="array" ref="AB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15.49</v>
      </c>
      <c r="AC222" cm="1">
        <f t="array" ref="AC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16.940000000000001</v>
      </c>
      <c r="AE222" cm="1">
        <f t="array" ref="AE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9199396</v>
      </c>
      <c r="AF222" cm="1">
        <f t="array" ref="AF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674.94</v>
      </c>
      <c r="AG222" cm="1">
        <f t="array" ref="AG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295</v>
      </c>
      <c r="AH222" cm="1">
        <f t="array" ref="AH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4632.8999999999996</v>
      </c>
      <c r="AK222" cm="1">
        <f t="array" ref="AK222">_xlfn.IFS(
$C222=2010,
VLOOKUP($B222,[20]分省年度数据!$A$1:$T$32,15,FALSE),
$C222=2011,
VLOOKUP($B222,[20]分省年度数据!$A$1:$T$32,14,FALSE),
$C222=2012,
VLOOKUP($B222,[20]分省年度数据!$A$1:$T$32,13,FALSE),
$C222=2013,
VLOOKUP($B222,[20]分省年度数据!$A$1:$T$32,12,FALSE),
$C222=2014,
VLOOKUP($B222,[20]分省年度数据!$A$1:$T$32,11,FALSE),
$C222=2015,
VLOOKUP($B222,[20]分省年度数据!$A$1:$T$32,10,FALSE),
$C222=2016,
VLOOKUP($B222,[20]分省年度数据!$A$1:$T$32,9,FALSE),
$C222=2017,
VLOOKUP($B222,[20]分省年度数据!$A$1:$T$32,8,FALSE),
$C222=2018,
VLOOKUP($B222,[20]分省年度数据!$A$1:$T$32,7,FALSE)
)</f>
        <v>5725</v>
      </c>
      <c r="AL222" cm="1">
        <f t="array" ref="AL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16620</v>
      </c>
      <c r="AM222" cm="1">
        <f t="array" ref="AM222">_xlfn.IFS(
$C222=2010,
VLOOKUP($B222,[27]分省年度数据!$A$1:$T$32,15,FALSE),
$C222=2011,
VLOOKUP($B222,[27]分省年度数据!$A$1:$T$32,14,FALSE),
$C222=2012,
VLOOKUP($B222,[27]分省年度数据!$A$1:$T$32,13,FALSE),
$C222=2013,
VLOOKUP($B222,[27]分省年度数据!$A$1:$T$32,12,FALSE),
$C222=2014,
VLOOKUP($B222,[27]分省年度数据!$A$1:$T$32,11,FALSE),
$C222=2015,
VLOOKUP($B222,[27]分省年度数据!$A$1:$T$32,10,FALSE),
$C222=2016,
VLOOKUP($B222,[27]分省年度数据!$A$1:$T$32,9,FALSE),
$C222=2017,
VLOOKUP($B222,[27]分省年度数据!$A$1:$T$32,8,FALSE),
$C222=2018,
VLOOKUP($B222,[27]分省年度数据!$A$1:$T$32,7,FALSE)
)</f>
        <v>97.85</v>
      </c>
      <c r="AN222" cm="1">
        <f t="array" ref="AN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76.180000000000007</v>
      </c>
      <c r="AO222" cm="1">
        <f t="array" ref="AO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12.36</v>
      </c>
      <c r="AP222" cm="1">
        <f t="array" ref="AP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2.87</v>
      </c>
      <c r="AQ222" cm="1">
        <f t="array" ref="AQ222">_xlfn.IFS(
$C222=2010,
VLOOKUP($B222,[26]分省年度数据!$A$1:$T$32,15,FALSE),
$C222=2011,
VLOOKUP($B222,[26]分省年度数据!$A$1:$T$32,14,FALSE),
$C222=2012,
VLOOKUP($B222,[26]分省年度数据!$A$1:$T$32,13,FALSE),
$C222=2013,
VLOOKUP($B222,[26]分省年度数据!$A$1:$T$32,12,FALSE),
$C222=2014,
VLOOKUP($B222,[26]分省年度数据!$A$1:$T$32,11,FALSE),
$C222=2015,
VLOOKUP($B222,[26]分省年度数据!$A$1:$T$32,10,FALSE),
$C222=2016,
VLOOKUP($B222,[26]分省年度数据!$A$1:$T$32,9,FALSE),
$C222=2017,
VLOOKUP($B222,[26]分省年度数据!$A$1:$T$32,8,FALSE),
$C222=2018,
VLOOKUP($B222,[26]分省年度数据!$A$1:$T$32,7,FALSE)
)</f>
        <v>11</v>
      </c>
    </row>
    <row r="223" spans="1:43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s="11">
        <f>IFERROR(VLOOKUP(B223,户籍难度!A:B,2,FALSE),1)</f>
        <v>1</v>
      </c>
      <c r="G223" cm="1">
        <f t="array" ref="G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H223" cm="1">
        <f t="array" ref="H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I223" cm="1">
        <f t="array" ref="I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J223">
        <f>VLOOKUP($D223,[4]Sheet1!$C$1:$J$65536,2,FALSE)</f>
        <v>173.48371887207031</v>
      </c>
      <c r="K223">
        <f>VLOOKUP($D223,[4]Sheet1!$C$1:$J$65536,3,FALSE)</f>
        <v>111.45016479492188</v>
      </c>
      <c r="L223">
        <f>VLOOKUP($D223,[4]Sheet1!$C$1:$J$65536,4,FALSE)</f>
        <v>10108.9482421875</v>
      </c>
      <c r="M223">
        <f>VLOOKUP($D223,[4]Sheet1!$C$1:$J$65536,5,FALSE)</f>
        <v>169.9737548828125</v>
      </c>
      <c r="N223">
        <f>VLOOKUP($D223,[4]Sheet1!$C$1:$J$65536,6,FALSE)</f>
        <v>21.912075042724609</v>
      </c>
      <c r="O223">
        <f>VLOOKUP($D223,[4]Sheet1!$C$1:$J$65536,7,FALSE)</f>
        <v>6.0887503623962402</v>
      </c>
      <c r="P223">
        <f>VLOOKUP($D223,[4]Sheet1!$C$1:$J$65536,8,FALSE)</f>
        <v>31.595905303955078</v>
      </c>
      <c r="Q223" cm="1">
        <f t="array" ref="Q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R223">
        <f t="shared" si="7"/>
        <v>0.31290695000985347</v>
      </c>
      <c r="S223" cm="1">
        <f t="array" ref="S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78.87</v>
      </c>
      <c r="T223">
        <f>IFERROR(VLOOKUP(D223,[7]mu_jt_estimates_final!$C:$D,2,FALSE),"")</f>
        <v>-0.42068942999999998</v>
      </c>
      <c r="U223" t="str">
        <f>VLOOKUP(B223,方言分布!A:B,2,FALSE)</f>
        <v>西南官话</v>
      </c>
      <c r="V223" cm="1">
        <f t="array" ref="V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24181</v>
      </c>
      <c r="W223" cm="1">
        <f t="array" ref="W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23.76</v>
      </c>
      <c r="X223" cm="1">
        <f t="array" ref="X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48</v>
      </c>
      <c r="Y223" cm="1">
        <f t="array" ref="Y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8.8000000000000007</v>
      </c>
      <c r="Z223" cm="1">
        <f t="array" ref="Z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422.66</v>
      </c>
      <c r="AA223" cm="1">
        <f t="array" ref="AA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15.2</v>
      </c>
      <c r="AB223" cm="1">
        <f t="array" ref="AB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15.29</v>
      </c>
      <c r="AC223" cm="1">
        <f t="array" ref="AC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16.8</v>
      </c>
      <c r="AE223" cm="1">
        <f t="array" ref="AE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10455388</v>
      </c>
      <c r="AF223" cm="1">
        <f t="array" ref="AF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767.46</v>
      </c>
      <c r="AG223" cm="1">
        <f t="array" ref="AG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319</v>
      </c>
      <c r="AH223" cm="1">
        <f t="array" ref="AH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6390.8</v>
      </c>
      <c r="AK223" cm="1">
        <f t="array" ref="AK223">_xlfn.IFS(
$C223=2010,
VLOOKUP($B223,[20]分省年度数据!$A$1:$T$32,15,FALSE),
$C223=2011,
VLOOKUP($B223,[20]分省年度数据!$A$1:$T$32,14,FALSE),
$C223=2012,
VLOOKUP($B223,[20]分省年度数据!$A$1:$T$32,13,FALSE),
$C223=2013,
VLOOKUP($B223,[20]分省年度数据!$A$1:$T$32,12,FALSE),
$C223=2014,
VLOOKUP($B223,[20]分省年度数据!$A$1:$T$32,11,FALSE),
$C223=2015,
VLOOKUP($B223,[20]分省年度数据!$A$1:$T$32,10,FALSE),
$C223=2016,
VLOOKUP($B223,[20]分省年度数据!$A$1:$T$32,9,FALSE),
$C223=2017,
VLOOKUP($B223,[20]分省年度数据!$A$1:$T$32,8,FALSE),
$C223=2018,
VLOOKUP($B223,[20]分省年度数据!$A$1:$T$32,7,FALSE)
)</f>
        <v>5375</v>
      </c>
      <c r="AL223" cm="1">
        <f t="array" ref="AL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19824</v>
      </c>
      <c r="AM223" cm="1">
        <f t="array" ref="AM223">_xlfn.IFS(
$C223=2010,
VLOOKUP($B223,[27]分省年度数据!$A$1:$T$32,15,FALSE),
$C223=2011,
VLOOKUP($B223,[27]分省年度数据!$A$1:$T$32,14,FALSE),
$C223=2012,
VLOOKUP($B223,[27]分省年度数据!$A$1:$T$32,13,FALSE),
$C223=2013,
VLOOKUP($B223,[27]分省年度数据!$A$1:$T$32,12,FALSE),
$C223=2014,
VLOOKUP($B223,[27]分省年度数据!$A$1:$T$32,11,FALSE),
$C223=2015,
VLOOKUP($B223,[27]分省年度数据!$A$1:$T$32,10,FALSE),
$C223=2016,
VLOOKUP($B223,[27]分省年度数据!$A$1:$T$32,9,FALSE),
$C223=2017,
VLOOKUP($B223,[27]分省年度数据!$A$1:$T$32,8,FALSE),
$C223=2018,
VLOOKUP($B223,[27]分省年度数据!$A$1:$T$32,7,FALSE)
)</f>
        <v>97.33</v>
      </c>
      <c r="AN223" cm="1">
        <f t="array" ref="AN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76.790000000000006</v>
      </c>
      <c r="AO223" cm="1">
        <f t="array" ref="AO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12.62</v>
      </c>
      <c r="AP223" cm="1">
        <f t="array" ref="AP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2.94</v>
      </c>
      <c r="AQ223" cm="1">
        <f t="array" ref="AQ223">_xlfn.IFS(
$C223=2010,
VLOOKUP($B223,[26]分省年度数据!$A$1:$T$32,15,FALSE),
$C223=2011,
VLOOKUP($B223,[26]分省年度数据!$A$1:$T$32,14,FALSE),
$C223=2012,
VLOOKUP($B223,[26]分省年度数据!$A$1:$T$32,13,FALSE),
$C223=2013,
VLOOKUP($B223,[26]分省年度数据!$A$1:$T$32,12,FALSE),
$C223=2014,
VLOOKUP($B223,[26]分省年度数据!$A$1:$T$32,11,FALSE),
$C223=2015,
VLOOKUP($B223,[26]分省年度数据!$A$1:$T$32,10,FALSE),
$C223=2016,
VLOOKUP($B223,[26]分省年度数据!$A$1:$T$32,9,FALSE),
$C223=2017,
VLOOKUP($B223,[26]分省年度数据!$A$1:$T$32,8,FALSE),
$C223=2018,
VLOOKUP($B223,[26]分省年度数据!$A$1:$T$32,7,FALSE)
)</f>
        <v>10.57</v>
      </c>
    </row>
    <row r="224" spans="1:43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s="11">
        <f>IFERROR(VLOOKUP(B224,户籍难度!A:B,2,FALSE),1)</f>
        <v>1</v>
      </c>
      <c r="G224" cm="1">
        <f t="array" ref="G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H224" cm="1">
        <f t="array" ref="H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I224" cm="1">
        <f t="array" ref="I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J224">
        <f>VLOOKUP($D224,[4]Sheet1!$C$1:$J$65536,2,FALSE)</f>
        <v>172.34388732910156</v>
      </c>
      <c r="K224">
        <f>VLOOKUP($D224,[4]Sheet1!$C$1:$J$65536,3,FALSE)</f>
        <v>115.95454406738281</v>
      </c>
      <c r="L224">
        <f>VLOOKUP($D224,[4]Sheet1!$C$1:$J$65536,4,FALSE)</f>
        <v>10106.201171875</v>
      </c>
      <c r="M224">
        <f>VLOOKUP($D224,[4]Sheet1!$C$1:$J$65536,5,FALSE)</f>
        <v>164.88760375976562</v>
      </c>
      <c r="N224">
        <f>VLOOKUP($D224,[4]Sheet1!$C$1:$J$65536,6,FALSE)</f>
        <v>21.398292541503906</v>
      </c>
      <c r="O224">
        <f>VLOOKUP($D224,[4]Sheet1!$C$1:$J$65536,7,FALSE)</f>
        <v>6.2059240341186523</v>
      </c>
      <c r="P224">
        <f>VLOOKUP($D224,[4]Sheet1!$C$1:$J$65536,8,FALSE)</f>
        <v>30.61390495300293</v>
      </c>
      <c r="Q224" cm="1">
        <f t="array" ref="Q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R224">
        <f t="shared" si="7"/>
        <v>0.28257745215311003</v>
      </c>
      <c r="S224" cm="1">
        <f t="array" ref="S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82.65</v>
      </c>
      <c r="T224">
        <f>IFERROR(VLOOKUP(D224,[7]mu_jt_estimates_final!$C:$D,2,FALSE),"")</f>
        <v>-0.34893283000000003</v>
      </c>
      <c r="U224" t="str">
        <f>VLOOKUP(B224,方言分布!A:B,2,FALSE)</f>
        <v>西南官话</v>
      </c>
      <c r="V224" cm="1">
        <f t="array" ref="V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24234</v>
      </c>
      <c r="W224" cm="1">
        <f t="array" ref="W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25.36</v>
      </c>
      <c r="X224" cm="1">
        <f t="array" ref="X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52</v>
      </c>
      <c r="Y224" cm="1">
        <f t="array" ref="Y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8.5500000000000007</v>
      </c>
      <c r="Z224" cm="1">
        <f t="array" ref="Z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466.98</v>
      </c>
      <c r="AA224" cm="1">
        <f t="array" ref="AA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14.96</v>
      </c>
      <c r="AB224" cm="1">
        <f t="array" ref="AB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14.81</v>
      </c>
      <c r="AC224" cm="1">
        <f t="array" ref="AC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16.59</v>
      </c>
      <c r="AE224" cm="1">
        <f t="array" ref="AE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11886446</v>
      </c>
      <c r="AF224" cm="1">
        <f t="array" ref="AF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871.14</v>
      </c>
      <c r="AG224" cm="1">
        <f t="array" ref="AG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319</v>
      </c>
      <c r="AH224" cm="1">
        <f t="array" ref="AH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7222.7</v>
      </c>
      <c r="AK224" cm="1">
        <f t="array" ref="AK224">_xlfn.IFS(
$C224=2010,
VLOOKUP($B224,[20]分省年度数据!$A$1:$T$32,15,FALSE),
$C224=2011,
VLOOKUP($B224,[20]分省年度数据!$A$1:$T$32,14,FALSE),
$C224=2012,
VLOOKUP($B224,[20]分省年度数据!$A$1:$T$32,13,FALSE),
$C224=2013,
VLOOKUP($B224,[20]分省年度数据!$A$1:$T$32,12,FALSE),
$C224=2014,
VLOOKUP($B224,[20]分省年度数据!$A$1:$T$32,11,FALSE),
$C224=2015,
VLOOKUP($B224,[20]分省年度数据!$A$1:$T$32,10,FALSE),
$C224=2016,
VLOOKUP($B224,[20]分省年度数据!$A$1:$T$32,9,FALSE),
$C224=2017,
VLOOKUP($B224,[20]分省年度数据!$A$1:$T$32,8,FALSE),
$C224=2018,
VLOOKUP($B224,[20]分省年度数据!$A$1:$T$32,7,FALSE)
)</f>
        <v>5375</v>
      </c>
      <c r="AL224" cm="1">
        <f t="array" ref="AL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20775</v>
      </c>
      <c r="AM224" cm="1">
        <f t="array" ref="AM224">_xlfn.IFS(
$C224=2010,
VLOOKUP($B224,[27]分省年度数据!$A$1:$T$32,15,FALSE),
$C224=2011,
VLOOKUP($B224,[27]分省年度数据!$A$1:$T$32,14,FALSE),
$C224=2012,
VLOOKUP($B224,[27]分省年度数据!$A$1:$T$32,13,FALSE),
$C224=2013,
VLOOKUP($B224,[27]分省年度数据!$A$1:$T$32,12,FALSE),
$C224=2014,
VLOOKUP($B224,[27]分省年度数据!$A$1:$T$32,11,FALSE),
$C224=2015,
VLOOKUP($B224,[27]分省年度数据!$A$1:$T$32,10,FALSE),
$C224=2016,
VLOOKUP($B224,[27]分省年度数据!$A$1:$T$32,9,FALSE),
$C224=2017,
VLOOKUP($B224,[27]分省年度数据!$A$1:$T$32,8,FALSE),
$C224=2018,
VLOOKUP($B224,[27]分省年度数据!$A$1:$T$32,7,FALSE)
)</f>
        <v>96.66</v>
      </c>
      <c r="AN224" cm="1">
        <f t="array" ref="AN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78.78</v>
      </c>
      <c r="AO224" cm="1">
        <f t="array" ref="AO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13.17</v>
      </c>
      <c r="AP224" cm="1">
        <f t="array" ref="AP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3.46</v>
      </c>
      <c r="AQ224" cm="1">
        <f t="array" ref="AQ224">_xlfn.IFS(
$C224=2010,
VLOOKUP($B224,[26]分省年度数据!$A$1:$T$32,15,FALSE),
$C224=2011,
VLOOKUP($B224,[26]分省年度数据!$A$1:$T$32,14,FALSE),
$C224=2012,
VLOOKUP($B224,[26]分省年度数据!$A$1:$T$32,13,FALSE),
$C224=2013,
VLOOKUP($B224,[26]分省年度数据!$A$1:$T$32,12,FALSE),
$C224=2014,
VLOOKUP($B224,[26]分省年度数据!$A$1:$T$32,11,FALSE),
$C224=2015,
VLOOKUP($B224,[26]分省年度数据!$A$1:$T$32,10,FALSE),
$C224=2016,
VLOOKUP($B224,[26]分省年度数据!$A$1:$T$32,9,FALSE),
$C224=2017,
VLOOKUP($B224,[26]分省年度数据!$A$1:$T$32,8,FALSE),
$C224=2018,
VLOOKUP($B224,[26]分省年度数据!$A$1:$T$32,7,FALSE)
)</f>
        <v>11.33</v>
      </c>
    </row>
    <row r="225" spans="1:43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s="11">
        <f>IFERROR(VLOOKUP(B225,户籍难度!A:B,2,FALSE),1)</f>
        <v>1</v>
      </c>
      <c r="G225" cm="1">
        <f t="array" ref="G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H225" cm="1">
        <f t="array" ref="H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I225" cm="1">
        <f t="array" ref="I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J225">
        <f>VLOOKUP($D225,[4]Sheet1!$C$1:$J$65536,2,FALSE)</f>
        <v>172.67446899414062</v>
      </c>
      <c r="K225">
        <f>VLOOKUP($D225,[4]Sheet1!$C$1:$J$65536,3,FALSE)</f>
        <v>115.37581634521484</v>
      </c>
      <c r="L225">
        <f>VLOOKUP($D225,[4]Sheet1!$C$1:$J$65536,4,FALSE)</f>
        <v>10108.3388671875</v>
      </c>
      <c r="M225">
        <f>VLOOKUP($D225,[4]Sheet1!$C$1:$J$65536,5,FALSE)</f>
        <v>168.18435668945312</v>
      </c>
      <c r="N225">
        <f>VLOOKUP($D225,[4]Sheet1!$C$1:$J$65536,6,FALSE)</f>
        <v>20.734163284301758</v>
      </c>
      <c r="O225">
        <f>VLOOKUP($D225,[4]Sheet1!$C$1:$J$65536,7,FALSE)</f>
        <v>6.0000672340393066</v>
      </c>
      <c r="P225">
        <f>VLOOKUP($D225,[4]Sheet1!$C$1:$J$65536,8,FALSE)</f>
        <v>30.880573272705078</v>
      </c>
      <c r="Q225" cm="1">
        <f t="array" ref="Q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R225">
        <f t="shared" si="7"/>
        <v>0.33048885566871183</v>
      </c>
      <c r="S225" cm="1">
        <f t="array" ref="S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88.08</v>
      </c>
      <c r="T225">
        <f>IFERROR(VLOOKUP(D225,[7]mu_jt_estimates_final!$C:$D,2,FALSE),"")</f>
        <v>-3.8525841999999998E-2</v>
      </c>
      <c r="U225" t="str">
        <f>VLOOKUP(B225,方言分布!A:B,2,FALSE)</f>
        <v>西南官话</v>
      </c>
      <c r="V225" cm="1">
        <f t="array" ref="V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24684</v>
      </c>
      <c r="W225" cm="1">
        <f t="array" ref="W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27.48</v>
      </c>
      <c r="X225" cm="1">
        <f t="array" ref="X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59</v>
      </c>
      <c r="Y225" cm="1">
        <f t="array" ref="Y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8.51</v>
      </c>
      <c r="Z225" cm="1">
        <f t="array" ref="Z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546.99</v>
      </c>
      <c r="AA225" cm="1">
        <f t="array" ref="AA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14.74</v>
      </c>
      <c r="AB225" cm="1">
        <f t="array" ref="AB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14.52</v>
      </c>
      <c r="AC225" cm="1">
        <f t="array" ref="AC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16.510000000000002</v>
      </c>
      <c r="AE225" cm="1">
        <f t="array" ref="AE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13292088</v>
      </c>
      <c r="AF225" cm="1">
        <f t="array" ref="AF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998.33</v>
      </c>
      <c r="AG225" cm="1">
        <f t="array" ref="AG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249</v>
      </c>
      <c r="AH225" cm="1">
        <f t="array" ref="AH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8194.7999999999993</v>
      </c>
      <c r="AK225" cm="1">
        <f t="array" ref="AK225">_xlfn.IFS(
$C225=2010,
VLOOKUP($B225,[20]分省年度数据!$A$1:$T$32,15,FALSE),
$C225=2011,
VLOOKUP($B225,[20]分省年度数据!$A$1:$T$32,14,FALSE),
$C225=2012,
VLOOKUP($B225,[20]分省年度数据!$A$1:$T$32,13,FALSE),
$C225=2013,
VLOOKUP($B225,[20]分省年度数据!$A$1:$T$32,12,FALSE),
$C225=2014,
VLOOKUP($B225,[20]分省年度数据!$A$1:$T$32,11,FALSE),
$C225=2015,
VLOOKUP($B225,[20]分省年度数据!$A$1:$T$32,10,FALSE),
$C225=2016,
VLOOKUP($B225,[20]分省年度数据!$A$1:$T$32,9,FALSE),
$C225=2017,
VLOOKUP($B225,[20]分省年度数据!$A$1:$T$32,8,FALSE),
$C225=2018,
VLOOKUP($B225,[20]分省年度数据!$A$1:$T$32,7,FALSE)
)</f>
        <v>5371</v>
      </c>
      <c r="AL225" cm="1">
        <f t="array" ref="AL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21373</v>
      </c>
      <c r="AM225" cm="1">
        <f t="array" ref="AM225">_xlfn.IFS(
$C225=2010,
VLOOKUP($B225,[27]分省年度数据!$A$1:$T$32,15,FALSE),
$C225=2011,
VLOOKUP($B225,[27]分省年度数据!$A$1:$T$32,14,FALSE),
$C225=2012,
VLOOKUP($B225,[27]分省年度数据!$A$1:$T$32,13,FALSE),
$C225=2013,
VLOOKUP($B225,[27]分省年度数据!$A$1:$T$32,12,FALSE),
$C225=2014,
VLOOKUP($B225,[27]分省年度数据!$A$1:$T$32,11,FALSE),
$C225=2015,
VLOOKUP($B225,[27]分省年度数据!$A$1:$T$32,10,FALSE),
$C225=2016,
VLOOKUP($B225,[27]分省年度数据!$A$1:$T$32,9,FALSE),
$C225=2017,
VLOOKUP($B225,[27]分省年度数据!$A$1:$T$32,8,FALSE),
$C225=2018,
VLOOKUP($B225,[27]分省年度数据!$A$1:$T$32,7,FALSE)
)</f>
        <v>96.71</v>
      </c>
      <c r="AN225" cm="1">
        <f t="array" ref="AN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75.930000000000007</v>
      </c>
      <c r="AO225" cm="1">
        <f t="array" ref="AO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13.6</v>
      </c>
      <c r="AP225" cm="1">
        <f t="array" ref="AP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5.38</v>
      </c>
      <c r="AQ225" cm="1">
        <f t="array" ref="AQ225">_xlfn.IFS(
$C225=2010,
VLOOKUP($B225,[26]分省年度数据!$A$1:$T$32,15,FALSE),
$C225=2011,
VLOOKUP($B225,[26]分省年度数据!$A$1:$T$32,14,FALSE),
$C225=2012,
VLOOKUP($B225,[26]分省年度数据!$A$1:$T$32,13,FALSE),
$C225=2013,
VLOOKUP($B225,[26]分省年度数据!$A$1:$T$32,12,FALSE),
$C225=2014,
VLOOKUP($B225,[26]分省年度数据!$A$1:$T$32,11,FALSE),
$C225=2015,
VLOOKUP($B225,[26]分省年度数据!$A$1:$T$32,10,FALSE),
$C225=2016,
VLOOKUP($B225,[26]分省年度数据!$A$1:$T$32,9,FALSE),
$C225=2017,
VLOOKUP($B225,[26]分省年度数据!$A$1:$T$32,8,FALSE),
$C225=2018,
VLOOKUP($B225,[26]分省年度数据!$A$1:$T$32,7,FALSE)
)</f>
        <v>11.5</v>
      </c>
    </row>
    <row r="226" spans="1:43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s="11">
        <f>IFERROR(VLOOKUP(B226,户籍难度!A:B,2,FALSE),1)</f>
        <v>1</v>
      </c>
      <c r="G226" cm="1">
        <f t="array" ref="G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H226" cm="1">
        <f t="array" ref="H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I226" cm="1">
        <f t="array" ref="I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J226">
        <f>VLOOKUP($D226,[4]Sheet1!$C$1:$J$65536,2,FALSE)</f>
        <v>170.59779357910156</v>
      </c>
      <c r="K226">
        <f>VLOOKUP($D226,[4]Sheet1!$C$1:$J$65536,3,FALSE)</f>
        <v>111.68335723876953</v>
      </c>
      <c r="L226">
        <f>VLOOKUP($D226,[4]Sheet1!$C$1:$J$65536,4,FALSE)</f>
        <v>10103.4677734375</v>
      </c>
      <c r="M226">
        <f>VLOOKUP($D226,[4]Sheet1!$C$1:$J$65536,5,FALSE)</f>
        <v>180.18447875976562</v>
      </c>
      <c r="N226">
        <f>VLOOKUP($D226,[4]Sheet1!$C$1:$J$65536,6,FALSE)</f>
        <v>20.921051025390625</v>
      </c>
      <c r="O226">
        <f>VLOOKUP($D226,[4]Sheet1!$C$1:$J$65536,7,FALSE)</f>
        <v>6.1659116744995117</v>
      </c>
      <c r="P226">
        <f>VLOOKUP($D226,[4]Sheet1!$C$1:$J$65536,8,FALSE)</f>
        <v>30.542268753051758</v>
      </c>
      <c r="Q226" cm="1">
        <f t="array" ref="Q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R226">
        <f t="shared" si="7"/>
        <v>0.28250810880018207</v>
      </c>
      <c r="S226" cm="1">
        <f t="array" ref="S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96.47</v>
      </c>
      <c r="T226">
        <f>IFERROR(VLOOKUP(D226,[7]mu_jt_estimates_final!$C:$D,2,FALSE),"")</f>
        <v>0.1182766</v>
      </c>
      <c r="U226" t="str">
        <f>VLOOKUP(B226,方言分布!A:B,2,FALSE)</f>
        <v>西南官话</v>
      </c>
      <c r="V226" cm="1">
        <f t="array" ref="V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24954</v>
      </c>
      <c r="W226" cm="1">
        <f t="array" ref="W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29.12</v>
      </c>
      <c r="X226" cm="1">
        <f t="array" ref="X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62</v>
      </c>
      <c r="Y226" cm="1">
        <f t="array" ref="Y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8.6</v>
      </c>
      <c r="Z226" cm="1">
        <f t="array" ref="Z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575.41999999999996</v>
      </c>
      <c r="AA226" cm="1">
        <f t="array" ref="AA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14.62</v>
      </c>
      <c r="AB226" cm="1">
        <f t="array" ref="AB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14.07</v>
      </c>
      <c r="AC226" cm="1">
        <f t="array" ref="AC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16.62</v>
      </c>
      <c r="AE226" cm="1">
        <f t="array" ref="AE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14543783</v>
      </c>
      <c r="AF226" cm="1">
        <f t="array" ref="AF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1077.43</v>
      </c>
      <c r="AG226" cm="1">
        <f t="array" ref="AG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243</v>
      </c>
      <c r="AH226" cm="1">
        <f t="array" ref="AH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9197.2999999999993</v>
      </c>
      <c r="AK226" cm="1">
        <f t="array" ref="AK226">_xlfn.IFS(
$C226=2010,
VLOOKUP($B226,[20]分省年度数据!$A$1:$T$32,15,FALSE),
$C226=2011,
VLOOKUP($B226,[20]分省年度数据!$A$1:$T$32,14,FALSE),
$C226=2012,
VLOOKUP($B226,[20]分省年度数据!$A$1:$T$32,13,FALSE),
$C226=2013,
VLOOKUP($B226,[20]分省年度数据!$A$1:$T$32,12,FALSE),
$C226=2014,
VLOOKUP($B226,[20]分省年度数据!$A$1:$T$32,11,FALSE),
$C226=2015,
VLOOKUP($B226,[20]分省年度数据!$A$1:$T$32,10,FALSE),
$C226=2016,
VLOOKUP($B226,[20]分省年度数据!$A$1:$T$32,9,FALSE),
$C226=2017,
VLOOKUP($B226,[20]分省年度数据!$A$1:$T$32,8,FALSE),
$C226=2018,
VLOOKUP($B226,[20]分省年度数据!$A$1:$T$32,7,FALSE)
)</f>
        <v>6067</v>
      </c>
      <c r="AL226" cm="1">
        <f t="array" ref="AL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20532</v>
      </c>
      <c r="AM226" cm="1">
        <f t="array" ref="AM226">_xlfn.IFS(
$C226=2010,
VLOOKUP($B226,[27]分省年度数据!$A$1:$T$32,15,FALSE),
$C226=2011,
VLOOKUP($B226,[27]分省年度数据!$A$1:$T$32,14,FALSE),
$C226=2012,
VLOOKUP($B226,[27]分省年度数据!$A$1:$T$32,13,FALSE),
$C226=2013,
VLOOKUP($B226,[27]分省年度数据!$A$1:$T$32,12,FALSE),
$C226=2014,
VLOOKUP($B226,[27]分省年度数据!$A$1:$T$32,11,FALSE),
$C226=2015,
VLOOKUP($B226,[27]分省年度数据!$A$1:$T$32,10,FALSE),
$C226=2016,
VLOOKUP($B226,[27]分省年度数据!$A$1:$T$32,9,FALSE),
$C226=2017,
VLOOKUP($B226,[27]分省年度数据!$A$1:$T$32,8,FALSE),
$C226=2018,
VLOOKUP($B226,[27]分省年度数据!$A$1:$T$32,7,FALSE)
)</f>
        <v>96.6</v>
      </c>
      <c r="AN226" cm="1">
        <f t="array" ref="AN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77.31</v>
      </c>
      <c r="AO226" cm="1">
        <f t="array" ref="AO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12.97</v>
      </c>
      <c r="AP226" cm="1">
        <f t="array" ref="AP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6.4</v>
      </c>
      <c r="AQ226" cm="1">
        <f t="array" ref="AQ226">_xlfn.IFS(
$C226=2010,
VLOOKUP($B226,[26]分省年度数据!$A$1:$T$32,15,FALSE),
$C226=2011,
VLOOKUP($B226,[26]分省年度数据!$A$1:$T$32,14,FALSE),
$C226=2012,
VLOOKUP($B226,[26]分省年度数据!$A$1:$T$32,13,FALSE),
$C226=2013,
VLOOKUP($B226,[26]分省年度数据!$A$1:$T$32,12,FALSE),
$C226=2014,
VLOOKUP($B226,[26]分省年度数据!$A$1:$T$32,11,FALSE),
$C226=2015,
VLOOKUP($B226,[26]分省年度数据!$A$1:$T$32,10,FALSE),
$C226=2016,
VLOOKUP($B226,[26]分省年度数据!$A$1:$T$32,9,FALSE),
$C226=2017,
VLOOKUP($B226,[26]分省年度数据!$A$1:$T$32,8,FALSE),
$C226=2018,
VLOOKUP($B226,[26]分省年度数据!$A$1:$T$32,7,FALSE)
)</f>
        <v>11.85</v>
      </c>
    </row>
    <row r="227" spans="1:43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s="11">
        <f>IFERROR(VLOOKUP(B227,户籍难度!A:B,2,FALSE),1)</f>
        <v>1</v>
      </c>
      <c r="G227" cm="1">
        <f t="array" ref="G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H227" cm="1">
        <f t="array" ref="H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I227" cm="1">
        <f t="array" ref="I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J227">
        <f>VLOOKUP($D227,[4]Sheet1!$C$1:$J$65536,2,FALSE)</f>
        <v>51.508197784423828</v>
      </c>
      <c r="K227">
        <f>VLOOKUP($D227,[4]Sheet1!$C$1:$J$65536,3,FALSE)</f>
        <v>-84.925880432128906</v>
      </c>
      <c r="L227">
        <f>VLOOKUP($D227,[4]Sheet1!$C$1:$J$65536,4,FALSE)</f>
        <v>10097</v>
      </c>
      <c r="M227">
        <f>VLOOKUP($D227,[4]Sheet1!$C$1:$J$65536,5,FALSE)</f>
        <v>128.89837646484375</v>
      </c>
      <c r="N227">
        <f>VLOOKUP($D227,[4]Sheet1!$C$1:$J$65536,6,FALSE)</f>
        <v>16.316509246826172</v>
      </c>
      <c r="O227">
        <f>VLOOKUP($D227,[4]Sheet1!$C$1:$J$65536,7,FALSE)</f>
        <v>3.9819769859313965</v>
      </c>
      <c r="P227">
        <f>VLOOKUP($D227,[4]Sheet1!$C$1:$J$65536,8,FALSE)</f>
        <v>13.153458595275879</v>
      </c>
      <c r="Q227" cm="1">
        <f t="array" ref="Q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R227">
        <f t="shared" si="7"/>
        <v>0.5381532890766445</v>
      </c>
      <c r="S227" cm="1">
        <f t="array" ref="S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54.36</v>
      </c>
      <c r="T227" t="str">
        <f>IFERROR(VLOOKUP(D227,[7]mu_jt_estimates_final!$C:$D,2,FALSE),"")</f>
        <v/>
      </c>
      <c r="U227" t="str">
        <f>VLOOKUP(B227,方言分布!A:B,2,FALSE)</f>
        <v>其他</v>
      </c>
      <c r="V227" cm="1">
        <f t="array" ref="V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4960</v>
      </c>
      <c r="W227" cm="1">
        <f t="array" ref="W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0.88</v>
      </c>
      <c r="X227" cm="1">
        <f t="array" ref="X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34</v>
      </c>
      <c r="Y227" cm="1">
        <f t="array" ref="Y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11.33</v>
      </c>
      <c r="Z227" cm="1">
        <f t="array" ref="Z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32.04</v>
      </c>
      <c r="AA227" cm="1">
        <f t="array" ref="AA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12.84</v>
      </c>
      <c r="AB227" cm="1">
        <f t="array" ref="AB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15.66</v>
      </c>
      <c r="AC227" cm="1">
        <f t="array" ref="AC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15.84</v>
      </c>
      <c r="AE227" cm="1">
        <f t="array" ref="AE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662293</v>
      </c>
      <c r="AF227" cm="1">
        <f t="array" ref="AF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60.8</v>
      </c>
      <c r="AG227" cm="1">
        <f t="array" ref="AG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3</v>
      </c>
      <c r="AH227" cm="1">
        <f t="array" ref="AH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192.4</v>
      </c>
      <c r="AK227" cm="1">
        <f t="array" ref="AK227">_xlfn.IFS(
$C227=2010,
VLOOKUP($B227,[20]分省年度数据!$A$1:$T$32,15,FALSE),
$C227=2011,
VLOOKUP($B227,[20]分省年度数据!$A$1:$T$32,14,FALSE),
$C227=2012,
VLOOKUP($B227,[20]分省年度数据!$A$1:$T$32,13,FALSE),
$C227=2013,
VLOOKUP($B227,[20]分省年度数据!$A$1:$T$32,12,FALSE),
$C227=2014,
VLOOKUP($B227,[20]分省年度数据!$A$1:$T$32,11,FALSE),
$C227=2015,
VLOOKUP($B227,[20]分省年度数据!$A$1:$T$32,10,FALSE),
$C227=2016,
VLOOKUP($B227,[20]分省年度数据!$A$1:$T$32,9,FALSE),
$C227=2017,
VLOOKUP($B227,[20]分省年度数据!$A$1:$T$32,8,FALSE),
$C227=2018,
VLOOKUP($B227,[20]分省年度数据!$A$1:$T$32,7,FALSE)
)</f>
        <v>781</v>
      </c>
      <c r="AL227" cm="1">
        <f t="array" ref="AL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949</v>
      </c>
      <c r="AM227" cm="1">
        <f t="array" ref="AM227">_xlfn.IFS(
$C227=2010,
VLOOKUP($B227,[27]分省年度数据!$A$1:$T$32,15,FALSE),
$C227=2011,
VLOOKUP($B227,[27]分省年度数据!$A$1:$T$32,14,FALSE),
$C227=2012,
VLOOKUP($B227,[27]分省年度数据!$A$1:$T$32,13,FALSE),
$C227=2013,
VLOOKUP($B227,[27]分省年度数据!$A$1:$T$32,12,FALSE),
$C227=2014,
VLOOKUP($B227,[27]分省年度数据!$A$1:$T$32,11,FALSE),
$C227=2015,
VLOOKUP($B227,[27]分省年度数据!$A$1:$T$32,10,FALSE),
$C227=2016,
VLOOKUP($B227,[27]分省年度数据!$A$1:$T$32,9,FALSE),
$C227=2017,
VLOOKUP($B227,[27]分省年度数据!$A$1:$T$32,8,FALSE),
$C227=2018,
VLOOKUP($B227,[27]分省年度数据!$A$1:$T$32,7,FALSE)
)</f>
        <v>97.42</v>
      </c>
      <c r="AN227" cm="1">
        <f t="array" ref="AN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79.83</v>
      </c>
      <c r="AO227" cm="1">
        <f t="array" ref="AO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20.91</v>
      </c>
      <c r="AP227" cm="1">
        <f t="array" ref="AP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4.16</v>
      </c>
      <c r="AQ227" cm="1">
        <f t="array" ref="AQ227">_xlfn.IFS(
$C227=2010,
VLOOKUP($B227,[26]分省年度数据!$A$1:$T$32,15,FALSE),
$C227=2011,
VLOOKUP($B227,[26]分省年度数据!$A$1:$T$32,14,FALSE),
$C227=2012,
VLOOKUP($B227,[26]分省年度数据!$A$1:$T$32,13,FALSE),
$C227=2013,
VLOOKUP($B227,[26]分省年度数据!$A$1:$T$32,12,FALSE),
$C227=2014,
VLOOKUP($B227,[26]分省年度数据!$A$1:$T$32,11,FALSE),
$C227=2015,
VLOOKUP($B227,[26]分省年度数据!$A$1:$T$32,10,FALSE),
$C227=2016,
VLOOKUP($B227,[26]分省年度数据!$A$1:$T$32,9,FALSE),
$C227=2017,
VLOOKUP($B227,[26]分省年度数据!$A$1:$T$32,8,FALSE),
$C227=2018,
VLOOKUP($B227,[26]分省年度数据!$A$1:$T$32,7,FALSE)
)</f>
        <v>5.78</v>
      </c>
    </row>
    <row r="228" spans="1:43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s="11">
        <f>IFERROR(VLOOKUP(B228,户籍难度!A:B,2,FALSE),1)</f>
        <v>1</v>
      </c>
      <c r="G228" cm="1">
        <f t="array" ref="G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H228" cm="1">
        <f t="array" ref="H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I228" cm="1">
        <f t="array" ref="I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J228">
        <f>VLOOKUP($D228,[4]Sheet1!$C$1:$J$65536,2,FALSE)</f>
        <v>47.314010620117188</v>
      </c>
      <c r="K228">
        <f>VLOOKUP($D228,[4]Sheet1!$C$1:$J$65536,3,FALSE)</f>
        <v>-84.790367126464844</v>
      </c>
      <c r="L228">
        <f>VLOOKUP($D228,[4]Sheet1!$C$1:$J$65536,4,FALSE)</f>
        <v>10154</v>
      </c>
      <c r="M228">
        <f>VLOOKUP($D228,[4]Sheet1!$C$1:$J$65536,5,FALSE)</f>
        <v>143.09327697753906</v>
      </c>
      <c r="N228">
        <f>VLOOKUP($D228,[4]Sheet1!$C$1:$J$65536,6,FALSE)</f>
        <v>18.536724090576172</v>
      </c>
      <c r="O228">
        <f>VLOOKUP($D228,[4]Sheet1!$C$1:$J$65536,7,FALSE)</f>
        <v>3.8824784755706787</v>
      </c>
      <c r="P228">
        <f>VLOOKUP($D228,[4]Sheet1!$C$1:$J$65536,8,FALSE)</f>
        <v>11.667647361755371</v>
      </c>
      <c r="Q228" cm="1">
        <f t="array" ref="Q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R228">
        <f t="shared" si="7"/>
        <v>0.44099600532623173</v>
      </c>
      <c r="S228" cm="1">
        <f t="array" ref="S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65.25</v>
      </c>
      <c r="T228" t="str">
        <f>IFERROR(VLOOKUP(D228,[7]mu_jt_estimates_final!$C:$D,2,FALSE),"")</f>
        <v/>
      </c>
      <c r="U228" t="str">
        <f>VLOOKUP(B228,方言分布!A:B,2,FALSE)</f>
        <v>其他</v>
      </c>
      <c r="V228" cm="1">
        <f t="array" ref="V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6602</v>
      </c>
      <c r="W228" cm="1">
        <f t="array" ref="W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0.96</v>
      </c>
      <c r="X228" cm="1">
        <f t="array" ref="X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36</v>
      </c>
      <c r="Y228" cm="1">
        <f t="array" ref="Y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10.71</v>
      </c>
      <c r="Z228" cm="1">
        <f t="array" ref="Z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35.299999999999997</v>
      </c>
      <c r="AA228" cm="1">
        <f t="array" ref="AA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13.15</v>
      </c>
      <c r="AB228" cm="1">
        <f t="array" ref="AB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14.95</v>
      </c>
      <c r="AC228" cm="1">
        <f t="array" ref="AC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15.45</v>
      </c>
      <c r="AE228" cm="1">
        <f t="array" ref="AE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826102</v>
      </c>
      <c r="AF228" cm="1">
        <f t="array" ref="AF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77.81</v>
      </c>
      <c r="AG228" cm="1">
        <f t="array" ref="AG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3</v>
      </c>
      <c r="AH228" cm="1">
        <f t="array" ref="AH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237.5</v>
      </c>
      <c r="AK228" cm="1">
        <f t="array" ref="AK228">_xlfn.IFS(
$C228=2010,
VLOOKUP($B228,[20]分省年度数据!$A$1:$T$32,15,FALSE),
$C228=2011,
VLOOKUP($B228,[20]分省年度数据!$A$1:$T$32,14,FALSE),
$C228=2012,
VLOOKUP($B228,[20]分省年度数据!$A$1:$T$32,13,FALSE),
$C228=2013,
VLOOKUP($B228,[20]分省年度数据!$A$1:$T$32,12,FALSE),
$C228=2014,
VLOOKUP($B228,[20]分省年度数据!$A$1:$T$32,11,FALSE),
$C228=2015,
VLOOKUP($B228,[20]分省年度数据!$A$1:$T$32,10,FALSE),
$C228=2016,
VLOOKUP($B228,[20]分省年度数据!$A$1:$T$32,9,FALSE),
$C228=2017,
VLOOKUP($B228,[20]分省年度数据!$A$1:$T$32,8,FALSE),
$C228=2018,
VLOOKUP($B228,[20]分省年度数据!$A$1:$T$32,7,FALSE)
)</f>
        <v>943</v>
      </c>
      <c r="AL228" cm="1">
        <f t="array" ref="AL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790</v>
      </c>
      <c r="AM228" cm="1">
        <f t="array" ref="AM228">_xlfn.IFS(
$C228=2010,
VLOOKUP($B228,[27]分省年度数据!$A$1:$T$32,15,FALSE),
$C228=2011,
VLOOKUP($B228,[27]分省年度数据!$A$1:$T$32,14,FALSE),
$C228=2012,
VLOOKUP($B228,[27]分省年度数据!$A$1:$T$32,13,FALSE),
$C228=2013,
VLOOKUP($B228,[27]分省年度数据!$A$1:$T$32,12,FALSE),
$C228=2014,
VLOOKUP($B228,[27]分省年度数据!$A$1:$T$32,11,FALSE),
$C228=2015,
VLOOKUP($B228,[27]分省年度数据!$A$1:$T$32,10,FALSE),
$C228=2016,
VLOOKUP($B228,[27]分省年度数据!$A$1:$T$32,9,FALSE),
$C228=2017,
VLOOKUP($B228,[27]分省年度数据!$A$1:$T$32,8,FALSE),
$C228=2018,
VLOOKUP($B228,[27]分省年度数据!$A$1:$T$32,7,FALSE)
)</f>
        <v>91.93</v>
      </c>
      <c r="AN228" cm="1">
        <f t="array" ref="AN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83.44</v>
      </c>
      <c r="AO228" cm="1">
        <f t="array" ref="AO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9.02</v>
      </c>
      <c r="AP228" cm="1">
        <f t="array" ref="AP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3.38</v>
      </c>
      <c r="AQ228" cm="1">
        <f t="array" ref="AQ228">_xlfn.IFS(
$C228=2010,
VLOOKUP($B228,[26]分省年度数据!$A$1:$T$32,15,FALSE),
$C228=2011,
VLOOKUP($B228,[26]分省年度数据!$A$1:$T$32,14,FALSE),
$C228=2012,
VLOOKUP($B228,[26]分省年度数据!$A$1:$T$32,13,FALSE),
$C228=2013,
VLOOKUP($B228,[26]分省年度数据!$A$1:$T$32,12,FALSE),
$C228=2014,
VLOOKUP($B228,[26]分省年度数据!$A$1:$T$32,11,FALSE),
$C228=2015,
VLOOKUP($B228,[26]分省年度数据!$A$1:$T$32,10,FALSE),
$C228=2016,
VLOOKUP($B228,[26]分省年度数据!$A$1:$T$32,9,FALSE),
$C228=2017,
VLOOKUP($B228,[26]分省年度数据!$A$1:$T$32,8,FALSE),
$C228=2018,
VLOOKUP($B228,[26]分省年度数据!$A$1:$T$32,7,FALSE)
)</f>
        <v>10.73</v>
      </c>
    </row>
    <row r="229" spans="1:43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s="11">
        <f>IFERROR(VLOOKUP(B229,户籍难度!A:B,2,FALSE),1)</f>
        <v>1</v>
      </c>
      <c r="G229" cm="1">
        <f t="array" ref="G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H229" cm="1">
        <f t="array" ref="H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I229" cm="1">
        <f t="array" ref="I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J229">
        <f>VLOOKUP($D229,[4]Sheet1!$C$1:$J$65536,2,FALSE)</f>
        <v>45.893539428710938</v>
      </c>
      <c r="K229">
        <f>VLOOKUP($D229,[4]Sheet1!$C$1:$J$65536,3,FALSE)</f>
        <v>-84.741874694824219</v>
      </c>
      <c r="L229">
        <f>VLOOKUP($D229,[4]Sheet1!$C$1:$J$65536,4,FALSE)</f>
        <v>10154</v>
      </c>
      <c r="M229">
        <f>VLOOKUP($D229,[4]Sheet1!$C$1:$J$65536,5,FALSE)</f>
        <v>136.94444274902344</v>
      </c>
      <c r="N229">
        <f>VLOOKUP($D229,[4]Sheet1!$C$1:$J$65536,6,FALSE)</f>
        <v>18.345584869384766</v>
      </c>
      <c r="O229">
        <f>VLOOKUP($D229,[4]Sheet1!$C$1:$J$65536,7,FALSE)</f>
        <v>4.0341935157775879</v>
      </c>
      <c r="P229">
        <f>VLOOKUP($D229,[4]Sheet1!$C$1:$J$65536,8,FALSE)</f>
        <v>10.583697319030762</v>
      </c>
      <c r="Q229" cm="1">
        <f t="array" ref="Q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R229">
        <f t="shared" si="7"/>
        <v>0.49571311858076567</v>
      </c>
      <c r="S229" cm="1">
        <f t="array" ref="S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77.7</v>
      </c>
      <c r="T229" t="str">
        <f>IFERROR(VLOOKUP(D229,[7]mu_jt_estimates_final!$C:$D,2,FALSE),"")</f>
        <v/>
      </c>
      <c r="U229" t="str">
        <f>VLOOKUP(B229,方言分布!A:B,2,FALSE)</f>
        <v>其他</v>
      </c>
      <c r="V229" cm="1">
        <f t="array" ref="V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6660</v>
      </c>
      <c r="W229" cm="1">
        <f t="array" ref="W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0.84</v>
      </c>
      <c r="X229" cm="1">
        <f t="array" ref="X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30</v>
      </c>
      <c r="Y229" cm="1">
        <f t="array" ref="Y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11.06</v>
      </c>
      <c r="Z229" cm="1">
        <f t="array" ref="Z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36.119999999999997</v>
      </c>
      <c r="AA229" cm="1">
        <f t="array" ref="AA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13.07</v>
      </c>
      <c r="AB229" cm="1">
        <f t="array" ref="AB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>14.5</v>
      </c>
      <c r="AC229" cm="1">
        <f t="array" ref="AC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15.49</v>
      </c>
      <c r="AE229" t="str" cm="1">
        <f t="array" ref="AE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/>
      </c>
      <c r="AF229" cm="1">
        <f t="array" ref="AF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94.48</v>
      </c>
      <c r="AG229" cm="1">
        <f t="array" ref="AG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3</v>
      </c>
      <c r="AH229" cm="1">
        <f t="array" ref="AH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277.89999999999998</v>
      </c>
      <c r="AK229" cm="1">
        <f t="array" ref="AK229">_xlfn.IFS(
$C229=2010,
VLOOKUP($B229,[20]分省年度数据!$A$1:$T$32,15,FALSE),
$C229=2011,
VLOOKUP($B229,[20]分省年度数据!$A$1:$T$32,14,FALSE),
$C229=2012,
VLOOKUP($B229,[20]分省年度数据!$A$1:$T$32,13,FALSE),
$C229=2013,
VLOOKUP($B229,[20]分省年度数据!$A$1:$T$32,12,FALSE),
$C229=2014,
VLOOKUP($B229,[20]分省年度数据!$A$1:$T$32,11,FALSE),
$C229=2015,
VLOOKUP($B229,[20]分省年度数据!$A$1:$T$32,10,FALSE),
$C229=2016,
VLOOKUP($B229,[20]分省年度数据!$A$1:$T$32,9,FALSE),
$C229=2017,
VLOOKUP($B229,[20]分省年度数据!$A$1:$T$32,8,FALSE),
$C229=2018,
VLOOKUP($B229,[20]分省年度数据!$A$1:$T$32,7,FALSE)
)</f>
        <v>725</v>
      </c>
      <c r="AL229" cm="1">
        <f t="array" ref="AL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834</v>
      </c>
      <c r="AM229" cm="1">
        <f t="array" ref="AM229">_xlfn.IFS(
$C229=2010,
VLOOKUP($B229,[27]分省年度数据!$A$1:$T$32,15,FALSE),
$C229=2011,
VLOOKUP($B229,[27]分省年度数据!$A$1:$T$32,14,FALSE),
$C229=2012,
VLOOKUP($B229,[27]分省年度数据!$A$1:$T$32,13,FALSE),
$C229=2013,
VLOOKUP($B229,[27]分省年度数据!$A$1:$T$32,12,FALSE),
$C229=2014,
VLOOKUP($B229,[27]分省年度数据!$A$1:$T$32,11,FALSE),
$C229=2015,
VLOOKUP($B229,[27]分省年度数据!$A$1:$T$32,10,FALSE),
$C229=2016,
VLOOKUP($B229,[27]分省年度数据!$A$1:$T$32,9,FALSE),
$C229=2017,
VLOOKUP($B229,[27]分省年度数据!$A$1:$T$32,8,FALSE),
$C229=2018,
VLOOKUP($B229,[27]分省年度数据!$A$1:$T$32,7,FALSE)
)</f>
        <v>75.39</v>
      </c>
      <c r="AN229" cm="1">
        <f t="array" ref="AN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29.79</v>
      </c>
      <c r="AO229" cm="1">
        <f t="array" ref="AO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8.59</v>
      </c>
      <c r="AP229" cm="1">
        <f t="array" ref="AP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0.77</v>
      </c>
      <c r="AQ229" cm="1">
        <f t="array" ref="AQ229">_xlfn.IFS(
$C229=2010,
VLOOKUP($B229,[26]分省年度数据!$A$1:$T$32,15,FALSE),
$C229=2011,
VLOOKUP($B229,[26]分省年度数据!$A$1:$T$32,14,FALSE),
$C229=2012,
VLOOKUP($B229,[26]分省年度数据!$A$1:$T$32,13,FALSE),
$C229=2013,
VLOOKUP($B229,[26]分省年度数据!$A$1:$T$32,12,FALSE),
$C229=2014,
VLOOKUP($B229,[26]分省年度数据!$A$1:$T$32,11,FALSE),
$C229=2015,
VLOOKUP($B229,[26]分省年度数据!$A$1:$T$32,10,FALSE),
$C229=2016,
VLOOKUP($B229,[26]分省年度数据!$A$1:$T$32,9,FALSE),
$C229=2017,
VLOOKUP($B229,[26]分省年度数据!$A$1:$T$32,8,FALSE),
$C229=2018,
VLOOKUP($B229,[26]分省年度数据!$A$1:$T$32,7,FALSE)
)</f>
        <v>9.4</v>
      </c>
    </row>
    <row r="230" spans="1:43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s="11">
        <f>IFERROR(VLOOKUP(B230,户籍难度!A:B,2,FALSE),1)</f>
        <v>1</v>
      </c>
      <c r="G230" cm="1">
        <f t="array" ref="G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H230" cm="1">
        <f t="array" ref="H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I230" cm="1">
        <f t="array" ref="I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J230">
        <f>VLOOKUP($D230,[4]Sheet1!$C$1:$J$65536,2,FALSE)</f>
        <v>45.168659210205078</v>
      </c>
      <c r="K230">
        <f>VLOOKUP($D230,[4]Sheet1!$C$1:$J$65536,3,FALSE)</f>
        <v>-80.395210266113281</v>
      </c>
      <c r="L230">
        <f>VLOOKUP($D230,[4]Sheet1!$C$1:$J$65536,4,FALSE)</f>
        <v>10143</v>
      </c>
      <c r="M230">
        <f>VLOOKUP($D230,[4]Sheet1!$C$1:$J$65536,5,FALSE)</f>
        <v>168.27383422851562</v>
      </c>
      <c r="N230">
        <f>VLOOKUP($D230,[4]Sheet1!$C$1:$J$65536,6,FALSE)</f>
        <v>19.936618804931641</v>
      </c>
      <c r="O230">
        <f>VLOOKUP($D230,[4]Sheet1!$C$1:$J$65536,7,FALSE)</f>
        <v>4.0397567749023438</v>
      </c>
      <c r="P230">
        <f>VLOOKUP($D230,[4]Sheet1!$C$1:$J$65536,8,FALSE)</f>
        <v>14.621234893798828</v>
      </c>
      <c r="Q230" cm="1">
        <f t="array" ref="Q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R230">
        <f t="shared" si="7"/>
        <v>0.38804620123203287</v>
      </c>
      <c r="S230" cm="1">
        <f t="array" ref="S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85.13</v>
      </c>
      <c r="T230" t="str">
        <f>IFERROR(VLOOKUP(D230,[7]mu_jt_estimates_final!$C:$D,2,FALSE),"")</f>
        <v/>
      </c>
      <c r="U230" t="str">
        <f>VLOOKUP(B230,方言分布!A:B,2,FALSE)</f>
        <v>其他</v>
      </c>
      <c r="V230" cm="1">
        <f t="array" ref="V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6725</v>
      </c>
      <c r="W230" cm="1">
        <f t="array" ref="W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1.1000000000000001</v>
      </c>
      <c r="X230" cm="1">
        <f t="array" ref="X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37</v>
      </c>
      <c r="Y230" cm="1">
        <f t="array" ref="Y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10.5</v>
      </c>
      <c r="Z230" cm="1">
        <f t="array" ref="Z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40.29</v>
      </c>
      <c r="AA230" cm="1">
        <f t="array" ref="AA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13.72</v>
      </c>
      <c r="AB230" cm="1">
        <f t="array" ref="AB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13.92</v>
      </c>
      <c r="AC230" cm="1">
        <f t="array" ref="AC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15.65</v>
      </c>
      <c r="AE230" cm="1">
        <f t="array" ref="AE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1206744</v>
      </c>
      <c r="AF230" cm="1">
        <f t="array" ref="AF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107.18</v>
      </c>
      <c r="AG230" cm="1">
        <f t="array" ref="AG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3</v>
      </c>
      <c r="AH230" cm="1">
        <f t="array" ref="AH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322.2</v>
      </c>
      <c r="AK230" cm="1">
        <f t="array" ref="AK230">_xlfn.IFS(
$C230=2010,
VLOOKUP($B230,[20]分省年度数据!$A$1:$T$32,15,FALSE),
$C230=2011,
VLOOKUP($B230,[20]分省年度数据!$A$1:$T$32,14,FALSE),
$C230=2012,
VLOOKUP($B230,[20]分省年度数据!$A$1:$T$32,13,FALSE),
$C230=2013,
VLOOKUP($B230,[20]分省年度数据!$A$1:$T$32,12,FALSE),
$C230=2014,
VLOOKUP($B230,[20]分省年度数据!$A$1:$T$32,11,FALSE),
$C230=2015,
VLOOKUP($B230,[20]分省年度数据!$A$1:$T$32,10,FALSE),
$C230=2016,
VLOOKUP($B230,[20]分省年度数据!$A$1:$T$32,9,FALSE),
$C230=2017,
VLOOKUP($B230,[20]分省年度数据!$A$1:$T$32,8,FALSE),
$C230=2018,
VLOOKUP($B230,[20]分省年度数据!$A$1:$T$32,7,FALSE)
)</f>
        <v>717</v>
      </c>
      <c r="AL230" cm="1">
        <f t="array" ref="AL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963</v>
      </c>
      <c r="AM230" cm="1">
        <f t="array" ref="AM230">_xlfn.IFS(
$C230=2010,
VLOOKUP($B230,[27]分省年度数据!$A$1:$T$32,15,FALSE),
$C230=2011,
VLOOKUP($B230,[27]分省年度数据!$A$1:$T$32,14,FALSE),
$C230=2012,
VLOOKUP($B230,[27]分省年度数据!$A$1:$T$32,13,FALSE),
$C230=2013,
VLOOKUP($B230,[27]分省年度数据!$A$1:$T$32,12,FALSE),
$C230=2014,
VLOOKUP($B230,[27]分省年度数据!$A$1:$T$32,11,FALSE),
$C230=2015,
VLOOKUP($B230,[27]分省年度数据!$A$1:$T$32,10,FALSE),
$C230=2016,
VLOOKUP($B230,[27]分省年度数据!$A$1:$T$32,9,FALSE),
$C230=2017,
VLOOKUP($B230,[27]分省年度数据!$A$1:$T$32,8,FALSE),
$C230=2018,
VLOOKUP($B230,[27]分省年度数据!$A$1:$T$32,7,FALSE)
)</f>
        <v>96.95</v>
      </c>
      <c r="AN230" cm="1">
        <f t="array" ref="AN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38.619999999999997</v>
      </c>
      <c r="AO230" cm="1">
        <f t="array" ref="AO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7.7</v>
      </c>
      <c r="AP230" cm="1">
        <f t="array" ref="AP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4.62</v>
      </c>
      <c r="AQ230" cm="1">
        <f t="array" ref="AQ230">_xlfn.IFS(
$C230=2010,
VLOOKUP($B230,[26]分省年度数据!$A$1:$T$32,15,FALSE),
$C230=2011,
VLOOKUP($B230,[26]分省年度数据!$A$1:$T$32,14,FALSE),
$C230=2012,
VLOOKUP($B230,[26]分省年度数据!$A$1:$T$32,13,FALSE),
$C230=2013,
VLOOKUP($B230,[26]分省年度数据!$A$1:$T$32,12,FALSE),
$C230=2014,
VLOOKUP($B230,[26]分省年度数据!$A$1:$T$32,11,FALSE),
$C230=2015,
VLOOKUP($B230,[26]分省年度数据!$A$1:$T$32,10,FALSE),
$C230=2016,
VLOOKUP($B230,[26]分省年度数据!$A$1:$T$32,9,FALSE),
$C230=2017,
VLOOKUP($B230,[26]分省年度数据!$A$1:$T$32,8,FALSE),
$C230=2018,
VLOOKUP($B230,[26]分省年度数据!$A$1:$T$32,7,FALSE)
)</f>
        <v>9.0399999999999991</v>
      </c>
    </row>
    <row r="231" spans="1:43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s="11">
        <f>IFERROR(VLOOKUP(B231,户籍难度!A:B,2,FALSE),1)</f>
        <v>1</v>
      </c>
      <c r="G231" cm="1">
        <f t="array" ref="G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H231" cm="1">
        <f t="array" ref="H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I231" cm="1">
        <f t="array" ref="I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J231">
        <f>VLOOKUP($D231,[4]Sheet1!$C$1:$J$65536,2,FALSE)</f>
        <v>48.480434417724609</v>
      </c>
      <c r="K231">
        <f>VLOOKUP($D231,[4]Sheet1!$C$1:$J$65536,3,FALSE)</f>
        <v>-81.884330749511719</v>
      </c>
      <c r="L231">
        <f>VLOOKUP($D231,[4]Sheet1!$C$1:$J$65536,4,FALSE)</f>
        <v>10154</v>
      </c>
      <c r="M231">
        <f>VLOOKUP($D231,[4]Sheet1!$C$1:$J$65536,5,FALSE)</f>
        <v>199.8404541015625</v>
      </c>
      <c r="N231">
        <f>VLOOKUP($D231,[4]Sheet1!$C$1:$J$65536,6,FALSE)</f>
        <v>24.476163864135742</v>
      </c>
      <c r="O231">
        <f>VLOOKUP($D231,[4]Sheet1!$C$1:$J$65536,7,FALSE)</f>
        <v>6.0059494972229004</v>
      </c>
      <c r="P231">
        <f>VLOOKUP($D231,[4]Sheet1!$C$1:$J$65536,8,FALSE)</f>
        <v>12.864609718322754</v>
      </c>
      <c r="Q231" cm="1">
        <f t="array" ref="Q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R231">
        <f t="shared" si="7"/>
        <v>0.37403727865796832</v>
      </c>
      <c r="S231" cm="1">
        <f t="array" ref="S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91.9</v>
      </c>
      <c r="T231" t="str">
        <f>IFERROR(VLOOKUP(D231,[7]mu_jt_estimates_final!$C:$D,2,FALSE),"")</f>
        <v/>
      </c>
      <c r="U231" t="str">
        <f>VLOOKUP(B231,方言分布!A:B,2,FALSE)</f>
        <v>其他</v>
      </c>
      <c r="V231" cm="1">
        <f t="array" ref="V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6795</v>
      </c>
      <c r="W231" cm="1">
        <f t="array" ref="W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1.19</v>
      </c>
      <c r="X231" cm="1">
        <f t="array" ref="X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41</v>
      </c>
      <c r="Y231" cm="1">
        <f t="array" ref="Y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9.84</v>
      </c>
      <c r="Z231" cm="1">
        <f t="array" ref="Z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48.86</v>
      </c>
      <c r="AA231" cm="1">
        <f t="array" ref="AA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12.64</v>
      </c>
      <c r="AB231" cm="1">
        <f t="array" ref="AB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13.08</v>
      </c>
      <c r="AC231" cm="1">
        <f t="array" ref="AC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14.56</v>
      </c>
      <c r="AE231" cm="1">
        <f t="array" ref="AE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1529504</v>
      </c>
      <c r="AF231" cm="1">
        <f t="array" ref="AF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142.08000000000001</v>
      </c>
      <c r="AG231" cm="1">
        <f t="array" ref="AG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</v>
      </c>
      <c r="AH231" cm="1">
        <f t="array" ref="AH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364.5</v>
      </c>
      <c r="AK231" cm="1">
        <f t="array" ref="AK231">_xlfn.IFS(
$C231=2010,
VLOOKUP($B231,[20]分省年度数据!$A$1:$T$32,15,FALSE),
$C231=2011,
VLOOKUP($B231,[20]分省年度数据!$A$1:$T$32,14,FALSE),
$C231=2012,
VLOOKUP($B231,[20]分省年度数据!$A$1:$T$32,13,FALSE),
$C231=2013,
VLOOKUP($B231,[20]分省年度数据!$A$1:$T$32,12,FALSE),
$C231=2014,
VLOOKUP($B231,[20]分省年度数据!$A$1:$T$32,11,FALSE),
$C231=2015,
VLOOKUP($B231,[20]分省年度数据!$A$1:$T$32,10,FALSE),
$C231=2016,
VLOOKUP($B231,[20]分省年度数据!$A$1:$T$32,9,FALSE),
$C231=2017,
VLOOKUP($B231,[20]分省年度数据!$A$1:$T$32,8,FALSE),
$C231=2018,
VLOOKUP($B231,[20]分省年度数据!$A$1:$T$32,7,FALSE)
)</f>
        <v>388</v>
      </c>
      <c r="AL231" cm="1">
        <f t="array" ref="AL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997</v>
      </c>
      <c r="AM231" cm="1">
        <f t="array" ref="AM231">_xlfn.IFS(
$C231=2010,
VLOOKUP($B231,[27]分省年度数据!$A$1:$T$32,15,FALSE),
$C231=2011,
VLOOKUP($B231,[27]分省年度数据!$A$1:$T$32,14,FALSE),
$C231=2012,
VLOOKUP($B231,[27]分省年度数据!$A$1:$T$32,13,FALSE),
$C231=2013,
VLOOKUP($B231,[27]分省年度数据!$A$1:$T$32,12,FALSE),
$C231=2014,
VLOOKUP($B231,[27]分省年度数据!$A$1:$T$32,11,FALSE),
$C231=2015,
VLOOKUP($B231,[27]分省年度数据!$A$1:$T$32,10,FALSE),
$C231=2016,
VLOOKUP($B231,[27]分省年度数据!$A$1:$T$32,9,FALSE),
$C231=2017,
VLOOKUP($B231,[27]分省年度数据!$A$1:$T$32,8,FALSE),
$C231=2018,
VLOOKUP($B231,[27]分省年度数据!$A$1:$T$32,7,FALSE)
)</f>
        <v>89.07</v>
      </c>
      <c r="AN231" cm="1">
        <f t="array" ref="AN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57.13</v>
      </c>
      <c r="AO231" cm="1">
        <f t="array" ref="AO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8.43</v>
      </c>
      <c r="AP231" cm="1">
        <f t="array" ref="AP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4.51</v>
      </c>
      <c r="AQ231" cm="1">
        <f t="array" ref="AQ231">_xlfn.IFS(
$C231=2010,
VLOOKUP($B231,[26]分省年度数据!$A$1:$T$32,15,FALSE),
$C231=2011,
VLOOKUP($B231,[26]分省年度数据!$A$1:$T$32,14,FALSE),
$C231=2012,
VLOOKUP($B231,[26]分省年度数据!$A$1:$T$32,13,FALSE),
$C231=2013,
VLOOKUP($B231,[26]分省年度数据!$A$1:$T$32,12,FALSE),
$C231=2014,
VLOOKUP($B231,[26]分省年度数据!$A$1:$T$32,11,FALSE),
$C231=2015,
VLOOKUP($B231,[26]分省年度数据!$A$1:$T$32,10,FALSE),
$C231=2016,
VLOOKUP($B231,[26]分省年度数据!$A$1:$T$32,9,FALSE),
$C231=2017,
VLOOKUP($B231,[26]分省年度数据!$A$1:$T$32,8,FALSE),
$C231=2018,
VLOOKUP($B231,[26]分省年度数据!$A$1:$T$32,7,FALSE)
)</f>
        <v>10.8</v>
      </c>
    </row>
    <row r="232" spans="1:43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s="11">
        <f>IFERROR(VLOOKUP(B232,户籍难度!A:B,2,FALSE),1)</f>
        <v>1</v>
      </c>
      <c r="G232" cm="1">
        <f t="array" ref="G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H232" cm="1">
        <f t="array" ref="H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I232" cm="1">
        <f t="array" ref="I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J232">
        <f>VLOOKUP($D232,[4]Sheet1!$C$1:$J$65536,2,FALSE)</f>
        <v>48.417171478271484</v>
      </c>
      <c r="K232">
        <f>VLOOKUP($D232,[4]Sheet1!$C$1:$J$65536,3,FALSE)</f>
        <v>-86.363243103027344</v>
      </c>
      <c r="L232">
        <f>VLOOKUP($D232,[4]Sheet1!$C$1:$J$65536,4,FALSE)</f>
        <v>10154</v>
      </c>
      <c r="M232">
        <f>VLOOKUP($D232,[4]Sheet1!$C$1:$J$65536,5,FALSE)</f>
        <v>205.42594909667969</v>
      </c>
      <c r="N232">
        <f>VLOOKUP($D232,[4]Sheet1!$C$1:$J$65536,6,FALSE)</f>
        <v>23.375381469726602</v>
      </c>
      <c r="O232">
        <f>VLOOKUP($D232,[4]Sheet1!$C$1:$J$65536,7,FALSE)</f>
        <v>5.7631998062133789</v>
      </c>
      <c r="P232">
        <f>VLOOKUP($D232,[4]Sheet1!$C$1:$J$65536,8,FALSE)</f>
        <v>17.174064636230469</v>
      </c>
      <c r="Q232" cm="1">
        <f t="array" ref="Q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R232">
        <f t="shared" si="7"/>
        <v>0.31797780316631302</v>
      </c>
      <c r="S232" cm="1">
        <f t="array" ref="S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82.93</v>
      </c>
      <c r="T232" t="str">
        <f>IFERROR(VLOOKUP(D232,[7]mu_jt_estimates_final!$C:$D,2,FALSE),"")</f>
        <v/>
      </c>
      <c r="U232" t="str">
        <f>VLOOKUP(B232,方言分布!A:B,2,FALSE)</f>
        <v>其他</v>
      </c>
      <c r="V232" cm="1">
        <f t="array" ref="V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6814</v>
      </c>
      <c r="W232" cm="1">
        <f t="array" ref="W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1.4</v>
      </c>
      <c r="X232" cm="1">
        <f t="array" ref="X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44</v>
      </c>
      <c r="Y232" cm="1">
        <f t="array" ref="Y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8.8000000000000007</v>
      </c>
      <c r="Z232" cm="1">
        <f t="array" ref="Z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62.8</v>
      </c>
      <c r="AA232" cm="1">
        <f t="array" ref="AA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12.39</v>
      </c>
      <c r="AB232" cm="1">
        <f t="array" ref="AB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12.1</v>
      </c>
      <c r="AC232" cm="1">
        <f t="array" ref="AC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13.99</v>
      </c>
      <c r="AE232" cm="1">
        <f t="array" ref="AE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1919434</v>
      </c>
      <c r="AF232" cm="1">
        <f t="array" ref="AF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167.27</v>
      </c>
      <c r="AG232" cm="1">
        <f t="array" ref="AG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3</v>
      </c>
      <c r="AH232" cm="1">
        <f t="array" ref="AH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477.1</v>
      </c>
      <c r="AK232" cm="1">
        <f t="array" ref="AK232">_xlfn.IFS(
$C232=2010,
VLOOKUP($B232,[20]分省年度数据!$A$1:$T$32,15,FALSE),
$C232=2011,
VLOOKUP($B232,[20]分省年度数据!$A$1:$T$32,14,FALSE),
$C232=2012,
VLOOKUP($B232,[20]分省年度数据!$A$1:$T$32,13,FALSE),
$C232=2013,
VLOOKUP($B232,[20]分省年度数据!$A$1:$T$32,12,FALSE),
$C232=2014,
VLOOKUP($B232,[20]分省年度数据!$A$1:$T$32,11,FALSE),
$C232=2015,
VLOOKUP($B232,[20]分省年度数据!$A$1:$T$32,10,FALSE),
$C232=2016,
VLOOKUP($B232,[20]分省年度数据!$A$1:$T$32,9,FALSE),
$C232=2017,
VLOOKUP($B232,[20]分省年度数据!$A$1:$T$32,8,FALSE),
$C232=2018,
VLOOKUP($B232,[20]分省年度数据!$A$1:$T$32,7,FALSE)
)</f>
        <v>334</v>
      </c>
      <c r="AL232" cm="1">
        <f t="array" ref="AL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1035</v>
      </c>
      <c r="AM232" cm="1">
        <f t="array" ref="AM232">_xlfn.IFS(
$C232=2010,
VLOOKUP($B232,[27]分省年度数据!$A$1:$T$32,15,FALSE),
$C232=2011,
VLOOKUP($B232,[27]分省年度数据!$A$1:$T$32,14,FALSE),
$C232=2012,
VLOOKUP($B232,[27]分省年度数据!$A$1:$T$32,13,FALSE),
$C232=2013,
VLOOKUP($B232,[27]分省年度数据!$A$1:$T$32,12,FALSE),
$C232=2014,
VLOOKUP($B232,[27]分省年度数据!$A$1:$T$32,11,FALSE),
$C232=2015,
VLOOKUP($B232,[27]分省年度数据!$A$1:$T$32,10,FALSE),
$C232=2016,
VLOOKUP($B232,[27]分省年度数据!$A$1:$T$32,9,FALSE),
$C232=2017,
VLOOKUP($B232,[27]分省年度数据!$A$1:$T$32,8,FALSE),
$C232=2018,
VLOOKUP($B232,[27]分省年度数据!$A$1:$T$32,7,FALSE)
)</f>
        <v>88.06</v>
      </c>
      <c r="AN232" cm="1">
        <f t="array" ref="AN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79.98</v>
      </c>
      <c r="AO232" cm="1">
        <f t="array" ref="AO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9.0500000000000007</v>
      </c>
      <c r="AP232" cm="1">
        <f t="array" ref="AP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4.1900000000000004</v>
      </c>
      <c r="AQ232" cm="1">
        <f t="array" ref="AQ232">_xlfn.IFS(
$C232=2010,
VLOOKUP($B232,[26]分省年度数据!$A$1:$T$32,15,FALSE),
$C232=2011,
VLOOKUP($B232,[26]分省年度数据!$A$1:$T$32,14,FALSE),
$C232=2012,
VLOOKUP($B232,[26]分省年度数据!$A$1:$T$32,13,FALSE),
$C232=2013,
VLOOKUP($B232,[26]分省年度数据!$A$1:$T$32,12,FALSE),
$C232=2014,
VLOOKUP($B232,[26]分省年度数据!$A$1:$T$32,11,FALSE),
$C232=2015,
VLOOKUP($B232,[26]分省年度数据!$A$1:$T$32,10,FALSE),
$C232=2016,
VLOOKUP($B232,[26]分省年度数据!$A$1:$T$32,9,FALSE),
$C232=2017,
VLOOKUP($B232,[26]分省年度数据!$A$1:$T$32,8,FALSE),
$C232=2018,
VLOOKUP($B232,[26]分省年度数据!$A$1:$T$32,7,FALSE)
)</f>
        <v>11.65</v>
      </c>
    </row>
    <row r="233" spans="1:43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s="11">
        <f>IFERROR(VLOOKUP(B233,户籍难度!A:B,2,FALSE),1)</f>
        <v>1</v>
      </c>
      <c r="G233" cm="1">
        <f t="array" ref="G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H233" cm="1">
        <f t="array" ref="H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I233" cm="1">
        <f t="array" ref="I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J233">
        <f>VLOOKUP($D233,[4]Sheet1!$C$1:$J$65536,2,FALSE)</f>
        <v>55.218868255615234</v>
      </c>
      <c r="K233">
        <f>VLOOKUP($D233,[4]Sheet1!$C$1:$J$65536,3,FALSE)</f>
        <v>-82.148239135742188</v>
      </c>
      <c r="L233">
        <f>VLOOKUP($D233,[4]Sheet1!$C$1:$J$65536,4,FALSE)</f>
        <v>10154</v>
      </c>
      <c r="M233">
        <f>VLOOKUP($D233,[4]Sheet1!$C$1:$J$65536,5,FALSE)</f>
        <v>206.67500305175781</v>
      </c>
      <c r="N233">
        <f>VLOOKUP($D233,[4]Sheet1!$C$1:$J$65536,6,FALSE)</f>
        <v>23.186643600463867</v>
      </c>
      <c r="O233">
        <f>VLOOKUP($D233,[4]Sheet1!$C$1:$J$65536,7,FALSE)</f>
        <v>5.8107280731201172</v>
      </c>
      <c r="P233">
        <f>VLOOKUP($D233,[4]Sheet1!$C$1:$J$65536,8,FALSE)</f>
        <v>18.34825325012207</v>
      </c>
      <c r="Q233" cm="1">
        <f t="array" ref="Q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R233">
        <f t="shared" si="7"/>
        <v>0.2899743382945964</v>
      </c>
      <c r="S233" cm="1">
        <f t="array" ref="S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85.9</v>
      </c>
      <c r="T233" t="str">
        <f>IFERROR(VLOOKUP(D233,[7]mu_jt_estimates_final!$C:$D,2,FALSE),"")</f>
        <v/>
      </c>
      <c r="U233" t="str">
        <f>VLOOKUP(B233,方言分布!A:B,2,FALSE)</f>
        <v>其他</v>
      </c>
      <c r="V233" cm="1">
        <f t="array" ref="V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6835</v>
      </c>
      <c r="W233" cm="1">
        <f t="array" ref="W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1.45</v>
      </c>
      <c r="X233" cm="1">
        <f t="array" ref="X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45</v>
      </c>
      <c r="Y233" cm="1">
        <f t="array" ref="Y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9.18</v>
      </c>
      <c r="Z233" cm="1">
        <f t="array" ref="Z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69.97</v>
      </c>
      <c r="AA233" cm="1">
        <f t="array" ref="AA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11.41</v>
      </c>
      <c r="AB233" cm="1">
        <f t="array" ref="AB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11.96</v>
      </c>
      <c r="AC233" cm="1">
        <f t="array" ref="AC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14.37</v>
      </c>
      <c r="AE233" cm="1">
        <f t="array" ref="AE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1857714</v>
      </c>
      <c r="AF233" cm="1">
        <f t="array" ref="AF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169.64</v>
      </c>
      <c r="AG233" cm="1">
        <f t="array" ref="AG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3</v>
      </c>
      <c r="AH233" cm="1">
        <f t="array" ref="AH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539.1</v>
      </c>
      <c r="AK233" cm="1">
        <f t="array" ref="AK233">_xlfn.IFS(
$C233=2010,
VLOOKUP($B233,[20]分省年度数据!$A$1:$T$32,15,FALSE),
$C233=2011,
VLOOKUP($B233,[20]分省年度数据!$A$1:$T$32,14,FALSE),
$C233=2012,
VLOOKUP($B233,[20]分省年度数据!$A$1:$T$32,13,FALSE),
$C233=2013,
VLOOKUP($B233,[20]分省年度数据!$A$1:$T$32,12,FALSE),
$C233=2014,
VLOOKUP($B233,[20]分省年度数据!$A$1:$T$32,11,FALSE),
$C233=2015,
VLOOKUP($B233,[20]分省年度数据!$A$1:$T$32,10,FALSE),
$C233=2016,
VLOOKUP($B233,[20]分省年度数据!$A$1:$T$32,9,FALSE),
$C233=2017,
VLOOKUP($B233,[20]分省年度数据!$A$1:$T$32,8,FALSE),
$C233=2018,
VLOOKUP($B233,[20]分省年度数据!$A$1:$T$32,7,FALSE)
)</f>
        <v>308</v>
      </c>
      <c r="AL233" cm="1">
        <f t="array" ref="AL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1035</v>
      </c>
      <c r="AM233" cm="1">
        <f t="array" ref="AM233">_xlfn.IFS(
$C233=2010,
VLOOKUP($B233,[27]分省年度数据!$A$1:$T$32,15,FALSE),
$C233=2011,
VLOOKUP($B233,[27]分省年度数据!$A$1:$T$32,14,FALSE),
$C233=2012,
VLOOKUP($B233,[27]分省年度数据!$A$1:$T$32,13,FALSE),
$C233=2013,
VLOOKUP($B233,[27]分省年度数据!$A$1:$T$32,12,FALSE),
$C233=2014,
VLOOKUP($B233,[27]分省年度数据!$A$1:$T$32,11,FALSE),
$C233=2015,
VLOOKUP($B233,[27]分省年度数据!$A$1:$T$32,10,FALSE),
$C233=2016,
VLOOKUP($B233,[27]分省年度数据!$A$1:$T$32,9,FALSE),
$C233=2017,
VLOOKUP($B233,[27]分省年度数据!$A$1:$T$32,8,FALSE),
$C233=2018,
VLOOKUP($B233,[27]分省年度数据!$A$1:$T$32,7,FALSE)
)</f>
        <v>67.569999999999993</v>
      </c>
      <c r="AN233" cm="1">
        <f t="array" ref="AN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52.99</v>
      </c>
      <c r="AO233" cm="1">
        <f t="array" ref="AO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6.2</v>
      </c>
      <c r="AP233" cm="1">
        <f t="array" ref="AP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2.69</v>
      </c>
      <c r="AQ233" cm="1">
        <f t="array" ref="AQ233">_xlfn.IFS(
$C233=2010,
VLOOKUP($B233,[26]分省年度数据!$A$1:$T$32,15,FALSE),
$C233=2011,
VLOOKUP($B233,[26]分省年度数据!$A$1:$T$32,14,FALSE),
$C233=2012,
VLOOKUP($B233,[26]分省年度数据!$A$1:$T$32,13,FALSE),
$C233=2013,
VLOOKUP($B233,[26]分省年度数据!$A$1:$T$32,12,FALSE),
$C233=2014,
VLOOKUP($B233,[26]分省年度数据!$A$1:$T$32,11,FALSE),
$C233=2015,
VLOOKUP($B233,[26]分省年度数据!$A$1:$T$32,10,FALSE),
$C233=2016,
VLOOKUP($B233,[26]分省年度数据!$A$1:$T$32,9,FALSE),
$C233=2017,
VLOOKUP($B233,[26]分省年度数据!$A$1:$T$32,8,FALSE),
$C233=2018,
VLOOKUP($B233,[26]分省年度数据!$A$1:$T$32,7,FALSE)
)</f>
        <v>7.84</v>
      </c>
    </row>
    <row r="234" spans="1:43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s="11">
        <f>IFERROR(VLOOKUP(B234,户籍难度!A:B,2,FALSE),1)</f>
        <v>1</v>
      </c>
      <c r="G234" cm="1">
        <f t="array" ref="G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H234" cm="1">
        <f t="array" ref="H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I234" cm="1">
        <f t="array" ref="I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J234">
        <f>VLOOKUP($D234,[4]Sheet1!$C$1:$J$65536,2,FALSE)</f>
        <v>54.090953826904297</v>
      </c>
      <c r="K234">
        <f>VLOOKUP($D234,[4]Sheet1!$C$1:$J$65536,3,FALSE)</f>
        <v>-78.150459289550781</v>
      </c>
      <c r="L234">
        <f>VLOOKUP($D234,[4]Sheet1!$C$1:$J$65536,4,FALSE)</f>
        <v>10154</v>
      </c>
      <c r="M234">
        <f>VLOOKUP($D234,[4]Sheet1!$C$1:$J$65536,5,FALSE)</f>
        <v>207.27149963378906</v>
      </c>
      <c r="N234">
        <f>VLOOKUP($D234,[4]Sheet1!$C$1:$J$65536,6,FALSE)</f>
        <v>22.817790985107422</v>
      </c>
      <c r="O234">
        <f>VLOOKUP($D234,[4]Sheet1!$C$1:$J$65536,7,FALSE)</f>
        <v>5.5791010856628418</v>
      </c>
      <c r="P234">
        <f>VLOOKUP($D234,[4]Sheet1!$C$1:$J$65536,8,FALSE)</f>
        <v>16.847955703735352</v>
      </c>
      <c r="Q234" cm="1">
        <f t="array" ref="Q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R234">
        <f t="shared" si="7"/>
        <v>0.46980871665480561</v>
      </c>
      <c r="S234" cm="1">
        <f t="array" ref="S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86.11</v>
      </c>
      <c r="T234" t="str">
        <f>IFERROR(VLOOKUP(D234,[7]mu_jt_estimates_final!$C:$D,2,FALSE),"")</f>
        <v/>
      </c>
      <c r="U234" t="str">
        <f>VLOOKUP(B234,方言分布!A:B,2,FALSE)</f>
        <v>其他</v>
      </c>
      <c r="V234" cm="1">
        <f t="array" ref="V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6826</v>
      </c>
      <c r="W234" cm="1">
        <f t="array" ref="W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1.61</v>
      </c>
      <c r="X234" cm="1">
        <f t="array" ref="X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49</v>
      </c>
      <c r="Y234" cm="1">
        <f t="array" ref="Y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8.7200000000000006</v>
      </c>
      <c r="Z234" cm="1">
        <f t="array" ref="Z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93.8</v>
      </c>
      <c r="AA234" cm="1">
        <f t="array" ref="AA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11.33</v>
      </c>
      <c r="AB234" cm="1">
        <f t="array" ref="AB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12.4</v>
      </c>
      <c r="AC234" cm="1">
        <f t="array" ref="AC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15.43</v>
      </c>
      <c r="AE234" cm="1">
        <f t="array" ref="AE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2387658</v>
      </c>
      <c r="AF234" cm="1">
        <f t="array" ref="AF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227.2</v>
      </c>
      <c r="AG234" cm="1">
        <f t="array" ref="AG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3</v>
      </c>
      <c r="AH234" cm="1">
        <f t="array" ref="AH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618.79999999999995</v>
      </c>
      <c r="AK234" cm="1">
        <f t="array" ref="AK234">_xlfn.IFS(
$C234=2010,
VLOOKUP($B234,[20]分省年度数据!$A$1:$T$32,15,FALSE),
$C234=2011,
VLOOKUP($B234,[20]分省年度数据!$A$1:$T$32,14,FALSE),
$C234=2012,
VLOOKUP($B234,[20]分省年度数据!$A$1:$T$32,13,FALSE),
$C234=2013,
VLOOKUP($B234,[20]分省年度数据!$A$1:$T$32,12,FALSE),
$C234=2014,
VLOOKUP($B234,[20]分省年度数据!$A$1:$T$32,11,FALSE),
$C234=2015,
VLOOKUP($B234,[20]分省年度数据!$A$1:$T$32,10,FALSE),
$C234=2016,
VLOOKUP($B234,[20]分省年度数据!$A$1:$T$32,9,FALSE),
$C234=2017,
VLOOKUP($B234,[20]分省年度数据!$A$1:$T$32,8,FALSE),
$C234=2018,
VLOOKUP($B234,[20]分省年度数据!$A$1:$T$32,7,FALSE)
)</f>
        <v>329</v>
      </c>
      <c r="AL234" cm="1">
        <f t="array" ref="AL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1538</v>
      </c>
      <c r="AM234" cm="1">
        <f t="array" ref="AM234">_xlfn.IFS(
$C234=2010,
VLOOKUP($B234,[27]分省年度数据!$A$1:$T$32,15,FALSE),
$C234=2011,
VLOOKUP($B234,[27]分省年度数据!$A$1:$T$32,14,FALSE),
$C234=2012,
VLOOKUP($B234,[27]分省年度数据!$A$1:$T$32,13,FALSE),
$C234=2013,
VLOOKUP($B234,[27]分省年度数据!$A$1:$T$32,12,FALSE),
$C234=2014,
VLOOKUP($B234,[27]分省年度数据!$A$1:$T$32,11,FALSE),
$C234=2015,
VLOOKUP($B234,[27]分省年度数据!$A$1:$T$32,10,FALSE),
$C234=2016,
VLOOKUP($B234,[27]分省年度数据!$A$1:$T$32,9,FALSE),
$C234=2017,
VLOOKUP($B234,[27]分省年度数据!$A$1:$T$32,8,FALSE),
$C234=2018,
VLOOKUP($B234,[27]分省年度数据!$A$1:$T$32,7,FALSE)
)</f>
        <v>92.8</v>
      </c>
      <c r="AN234" cm="1">
        <f t="array" ref="AN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56.77</v>
      </c>
      <c r="AO234" cm="1">
        <f t="array" ref="AO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10.43</v>
      </c>
      <c r="AP234" cm="1">
        <f t="array" ref="AP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4.84</v>
      </c>
      <c r="AQ234" cm="1">
        <f t="array" ref="AQ234">_xlfn.IFS(
$C234=2010,
VLOOKUP($B234,[26]分省年度数据!$A$1:$T$32,15,FALSE),
$C234=2011,
VLOOKUP($B234,[26]分省年度数据!$A$1:$T$32,14,FALSE),
$C234=2012,
VLOOKUP($B234,[26]分省年度数据!$A$1:$T$32,13,FALSE),
$C234=2013,
VLOOKUP($B234,[26]分省年度数据!$A$1:$T$32,12,FALSE),
$C234=2014,
VLOOKUP($B234,[26]分省年度数据!$A$1:$T$32,11,FALSE),
$C234=2015,
VLOOKUP($B234,[26]分省年度数据!$A$1:$T$32,10,FALSE),
$C234=2016,
VLOOKUP($B234,[26]分省年度数据!$A$1:$T$32,9,FALSE),
$C234=2017,
VLOOKUP($B234,[26]分省年度数据!$A$1:$T$32,8,FALSE),
$C234=2018,
VLOOKUP($B234,[26]分省年度数据!$A$1:$T$32,7,FALSE)
)</f>
        <v>5.85</v>
      </c>
    </row>
    <row r="235" spans="1:43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s="11">
        <f>IFERROR(VLOOKUP(B235,户籍难度!A:B,2,FALSE),1)</f>
        <v>1</v>
      </c>
      <c r="G235" cm="1">
        <f t="array" ref="G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H235" cm="1">
        <f t="array" ref="H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I235" cm="1">
        <f t="array" ref="I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J235">
        <f>VLOOKUP($D235,[4]Sheet1!$C$1:$J$65536,2,FALSE)</f>
        <v>51.87030029296875</v>
      </c>
      <c r="K235">
        <f>VLOOKUP($D235,[4]Sheet1!$C$1:$J$65536,3,FALSE)</f>
        <v>-81.942596435546875</v>
      </c>
      <c r="L235">
        <f>VLOOKUP($D235,[4]Sheet1!$C$1:$J$65536,4,FALSE)</f>
        <v>10154</v>
      </c>
      <c r="M235">
        <f>VLOOKUP($D235,[4]Sheet1!$C$1:$J$65536,5,FALSE)</f>
        <v>209.02821350097656</v>
      </c>
      <c r="N235">
        <f>VLOOKUP($D235,[4]Sheet1!$C$1:$J$65536,6,FALSE)</f>
        <v>22.879877090454102</v>
      </c>
      <c r="O235">
        <f>VLOOKUP($D235,[4]Sheet1!$C$1:$J$65536,7,FALSE)</f>
        <v>5.843869686126709</v>
      </c>
      <c r="P235">
        <f>VLOOKUP($D235,[4]Sheet1!$C$1:$J$65536,8,FALSE)</f>
        <v>16.427755355834961</v>
      </c>
      <c r="Q235" cm="1">
        <f t="array" ref="Q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R235">
        <f t="shared" si="7"/>
        <v>0.49157796289868505</v>
      </c>
      <c r="S235" cm="1">
        <f t="array" ref="S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90.84</v>
      </c>
      <c r="T235" t="str">
        <f>IFERROR(VLOOKUP(D235,[7]mu_jt_estimates_final!$C:$D,2,FALSE),"")</f>
        <v/>
      </c>
      <c r="U235" t="str">
        <f>VLOOKUP(B235,方言分布!A:B,2,FALSE)</f>
        <v>其他</v>
      </c>
      <c r="V235" cm="1">
        <f t="array" ref="V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6844</v>
      </c>
      <c r="W235" cm="1">
        <f t="array" ref="W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1.68</v>
      </c>
      <c r="X235" cm="1">
        <f t="array" ref="X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55</v>
      </c>
      <c r="Y235" cm="1">
        <f t="array" ref="Y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8.9</v>
      </c>
      <c r="Z235" cm="1">
        <f t="array" ref="Z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106.93</v>
      </c>
      <c r="AA235" cm="1">
        <f t="array" ref="AA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10.75</v>
      </c>
      <c r="AB235" cm="1">
        <f t="array" ref="AB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12.01</v>
      </c>
      <c r="AC235" cm="1">
        <f t="array" ref="AC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14.54</v>
      </c>
      <c r="AE235" cm="1">
        <f t="array" ref="AE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2562958</v>
      </c>
      <c r="AF235" cm="1">
        <f t="array" ref="AF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232.15</v>
      </c>
      <c r="AG235" cm="1">
        <f t="array" ref="AG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2</v>
      </c>
      <c r="AH235" cm="1">
        <f t="array" ref="AH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711.8</v>
      </c>
      <c r="AK235" cm="1">
        <f t="array" ref="AK235">_xlfn.IFS(
$C235=2010,
VLOOKUP($B235,[20]分省年度数据!$A$1:$T$32,15,FALSE),
$C235=2011,
VLOOKUP($B235,[20]分省年度数据!$A$1:$T$32,14,FALSE),
$C235=2012,
VLOOKUP($B235,[20]分省年度数据!$A$1:$T$32,13,FALSE),
$C235=2013,
VLOOKUP($B235,[20]分省年度数据!$A$1:$T$32,12,FALSE),
$C235=2014,
VLOOKUP($B235,[20]分省年度数据!$A$1:$T$32,11,FALSE),
$C235=2015,
VLOOKUP($B235,[20]分省年度数据!$A$1:$T$32,10,FALSE),
$C235=2016,
VLOOKUP($B235,[20]分省年度数据!$A$1:$T$32,9,FALSE),
$C235=2017,
VLOOKUP($B235,[20]分省年度数据!$A$1:$T$32,8,FALSE),
$C235=2018,
VLOOKUP($B235,[20]分省年度数据!$A$1:$T$32,7,FALSE)
)</f>
        <v>363</v>
      </c>
      <c r="AL235" cm="1">
        <f t="array" ref="AL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1848</v>
      </c>
      <c r="AM235" cm="1">
        <f t="array" ref="AM235">_xlfn.IFS(
$C235=2010,
VLOOKUP($B235,[27]分省年度数据!$A$1:$T$32,15,FALSE),
$C235=2011,
VLOOKUP($B235,[27]分省年度数据!$A$1:$T$32,14,FALSE),
$C235=2012,
VLOOKUP($B235,[27]分省年度数据!$A$1:$T$32,13,FALSE),
$C235=2013,
VLOOKUP($B235,[27]分省年度数据!$A$1:$T$32,12,FALSE),
$C235=2014,
VLOOKUP($B235,[27]分省年度数据!$A$1:$T$32,11,FALSE),
$C235=2015,
VLOOKUP($B235,[27]分省年度数据!$A$1:$T$32,10,FALSE),
$C235=2016,
VLOOKUP($B235,[27]分省年度数据!$A$1:$T$32,9,FALSE),
$C235=2017,
VLOOKUP($B235,[27]分省年度数据!$A$1:$T$32,8,FALSE),
$C235=2018,
VLOOKUP($B235,[27]分省年度数据!$A$1:$T$32,7,FALSE)
)</f>
        <v>85.9</v>
      </c>
      <c r="AN235" cm="1">
        <f t="array" ref="AN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55.05</v>
      </c>
      <c r="AO235" cm="1">
        <f t="array" ref="AO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7.72</v>
      </c>
      <c r="AP235" cm="1">
        <f t="array" ref="AP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3.94</v>
      </c>
      <c r="AQ235" cm="1">
        <f t="array" ref="AQ235">_xlfn.IFS(
$C235=2010,
VLOOKUP($B235,[26]分省年度数据!$A$1:$T$32,15,FALSE),
$C235=2011,
VLOOKUP($B235,[26]分省年度数据!$A$1:$T$32,14,FALSE),
$C235=2012,
VLOOKUP($B235,[26]分省年度数据!$A$1:$T$32,13,FALSE),
$C235=2013,
VLOOKUP($B235,[26]分省年度数据!$A$1:$T$32,12,FALSE),
$C235=2014,
VLOOKUP($B235,[26]分省年度数据!$A$1:$T$32,11,FALSE),
$C235=2015,
VLOOKUP($B235,[26]分省年度数据!$A$1:$T$32,10,FALSE),
$C235=2016,
VLOOKUP($B235,[26]分省年度数据!$A$1:$T$32,9,FALSE),
$C235=2017,
VLOOKUP($B235,[26]分省年度数据!$A$1:$T$32,8,FALSE),
$C235=2018,
VLOOKUP($B235,[26]分省年度数据!$A$1:$T$32,7,FALSE)
)</f>
        <v>8.7100000000000009</v>
      </c>
    </row>
    <row r="236" spans="1:43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s="11">
        <f>IFERROR(VLOOKUP(B236,户籍难度!A:B,2,FALSE),1)</f>
        <v>1</v>
      </c>
      <c r="G236" cm="1">
        <f t="array" ref="G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H236" cm="1">
        <f t="array" ref="H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I236" cm="1">
        <f t="array" ref="I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J236">
        <f>VLOOKUP($D236,[4]Sheet1!$C$1:$J$65536,2,FALSE)</f>
        <v>126.56867980957031</v>
      </c>
      <c r="K236">
        <f>VLOOKUP($D236,[4]Sheet1!$C$1:$J$65536,3,FALSE)</f>
        <v>54.208183288574219</v>
      </c>
      <c r="L236">
        <f>VLOOKUP($D236,[4]Sheet1!$C$1:$J$65536,4,FALSE)</f>
        <v>10162.9267578125</v>
      </c>
      <c r="M236">
        <f>VLOOKUP($D236,[4]Sheet1!$C$1:$J$65536,5,FALSE)</f>
        <v>170.95542907714844</v>
      </c>
      <c r="N236">
        <f>VLOOKUP($D236,[4]Sheet1!$C$1:$J$65536,6,FALSE)</f>
        <v>24.675151824951172</v>
      </c>
      <c r="O236">
        <f>VLOOKUP($D236,[4]Sheet1!$C$1:$J$65536,7,FALSE)</f>
        <v>4.5820636749267578</v>
      </c>
      <c r="P236">
        <f>VLOOKUP($D236,[4]Sheet1!$C$1:$J$65536,8,FALSE)</f>
        <v>27.296636581420898</v>
      </c>
      <c r="Q236" cm="1">
        <f t="array" ref="Q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R236">
        <f t="shared" si="7"/>
        <v>0.38955259243518914</v>
      </c>
      <c r="S236" cm="1">
        <f t="array" ref="S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66.760000000000005</v>
      </c>
      <c r="T236">
        <f>IFERROR(VLOOKUP(D236,[7]mu_jt_estimates_final!$C:$D,2,FALSE),"")</f>
        <v>-2.4576487999999999</v>
      </c>
      <c r="U236" t="str">
        <f>VLOOKUP(B236,方言分布!A:B,2,FALSE)</f>
        <v>中原官话</v>
      </c>
      <c r="V236" cm="1">
        <f t="array" ref="V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35696</v>
      </c>
      <c r="W236" cm="1">
        <f t="array" ref="W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14.23</v>
      </c>
      <c r="X236" cm="1">
        <f t="array" ref="X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47</v>
      </c>
      <c r="Y236" cm="1">
        <f t="array" ref="Y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10.51</v>
      </c>
      <c r="Z236" cm="1">
        <f t="array" ref="Z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156.66</v>
      </c>
      <c r="AA236" cm="1">
        <f t="array" ref="AA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17.72</v>
      </c>
      <c r="AB236" cm="1">
        <f t="array" ref="AB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14.1</v>
      </c>
      <c r="AC236" cm="1">
        <f t="array" ref="AC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14.9</v>
      </c>
      <c r="AE236" cm="1">
        <f t="array" ref="AE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5143635</v>
      </c>
      <c r="AF236" cm="1">
        <f t="array" ref="AF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377.79</v>
      </c>
      <c r="AG236" cm="1">
        <f t="array" ref="AG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77</v>
      </c>
      <c r="AH236" cm="1">
        <f t="array" ref="AH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3257.5</v>
      </c>
      <c r="AK236" cm="1">
        <f t="array" ref="AK236">_xlfn.IFS(
$C236=2010,
VLOOKUP($B236,[20]分省年度数据!$A$1:$T$32,15,FALSE),
$C236=2011,
VLOOKUP($B236,[20]分省年度数据!$A$1:$T$32,14,FALSE),
$C236=2012,
VLOOKUP($B236,[20]分省年度数据!$A$1:$T$32,13,FALSE),
$C236=2013,
VLOOKUP($B236,[20]分省年度数据!$A$1:$T$32,12,FALSE),
$C236=2014,
VLOOKUP($B236,[20]分省年度数据!$A$1:$T$32,11,FALSE),
$C236=2015,
VLOOKUP($B236,[20]分省年度数据!$A$1:$T$32,10,FALSE),
$C236=2016,
VLOOKUP($B236,[20]分省年度数据!$A$1:$T$32,9,FALSE),
$C236=2017,
VLOOKUP($B236,[20]分省年度数据!$A$1:$T$32,8,FALSE),
$C236=2018,
VLOOKUP($B236,[20]分省年度数据!$A$1:$T$32,7,FALSE)
)</f>
        <v>6004</v>
      </c>
      <c r="AL236" cm="1">
        <f t="array" ref="AL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8697</v>
      </c>
      <c r="AM236" cm="1">
        <f t="array" ref="AM236">_xlfn.IFS(
$C236=2010,
VLOOKUP($B236,[27]分省年度数据!$A$1:$T$32,15,FALSE),
$C236=2011,
VLOOKUP($B236,[27]分省年度数据!$A$1:$T$32,14,FALSE),
$C236=2012,
VLOOKUP($B236,[27]分省年度数据!$A$1:$T$32,13,FALSE),
$C236=2013,
VLOOKUP($B236,[27]分省年度数据!$A$1:$T$32,12,FALSE),
$C236=2014,
VLOOKUP($B236,[27]分省年度数据!$A$1:$T$32,11,FALSE),
$C236=2015,
VLOOKUP($B236,[27]分省年度数据!$A$1:$T$32,10,FALSE),
$C236=2016,
VLOOKUP($B236,[27]分省年度数据!$A$1:$T$32,9,FALSE),
$C236=2017,
VLOOKUP($B236,[27]分省年度数据!$A$1:$T$32,8,FALSE),
$C236=2018,
VLOOKUP($B236,[27]分省年度数据!$A$1:$T$32,7,FALSE)
)</f>
        <v>99.39</v>
      </c>
      <c r="AN236" cm="1">
        <f t="array" ref="AN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90.39</v>
      </c>
      <c r="AO236" cm="1">
        <f t="array" ref="AO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12.64</v>
      </c>
      <c r="AP236" cm="1">
        <f t="array" ref="AP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3.13</v>
      </c>
      <c r="AQ236" cm="1">
        <f t="array" ref="AQ236">_xlfn.IFS(
$C236=2010,
VLOOKUP($B236,[26]分省年度数据!$A$1:$T$32,15,FALSE),
$C236=2011,
VLOOKUP($B236,[26]分省年度数据!$A$1:$T$32,14,FALSE),
$C236=2012,
VLOOKUP($B236,[26]分省年度数据!$A$1:$T$32,13,FALSE),
$C236=2013,
VLOOKUP($B236,[26]分省年度数据!$A$1:$T$32,12,FALSE),
$C236=2014,
VLOOKUP($B236,[26]分省年度数据!$A$1:$T$32,11,FALSE),
$C236=2015,
VLOOKUP($B236,[26]分省年度数据!$A$1:$T$32,10,FALSE),
$C236=2016,
VLOOKUP($B236,[26]分省年度数据!$A$1:$T$32,9,FALSE),
$C236=2017,
VLOOKUP($B236,[26]分省年度数据!$A$1:$T$32,8,FALSE),
$C236=2018,
VLOOKUP($B236,[26]分省年度数据!$A$1:$T$32,7,FALSE)
)</f>
        <v>10.67</v>
      </c>
    </row>
    <row r="237" spans="1:43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s="11">
        <f>IFERROR(VLOOKUP(B237,户籍难度!A:B,2,FALSE),1)</f>
        <v>1</v>
      </c>
      <c r="G237" cm="1">
        <f t="array" ref="G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H237" cm="1">
        <f t="array" ref="H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I237" cm="1">
        <f t="array" ref="I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J237">
        <f>VLOOKUP($D237,[4]Sheet1!$C$1:$J$65536,2,FALSE)</f>
        <v>121.18529510498047</v>
      </c>
      <c r="K237">
        <f>VLOOKUP($D237,[4]Sheet1!$C$1:$J$65536,3,FALSE)</f>
        <v>50.230316162109375</v>
      </c>
      <c r="L237">
        <f>VLOOKUP($D237,[4]Sheet1!$C$1:$J$65536,4,FALSE)</f>
        <v>10175.1611328125</v>
      </c>
      <c r="M237">
        <f>VLOOKUP($D237,[4]Sheet1!$C$1:$J$65536,5,FALSE)</f>
        <v>165.47413635253906</v>
      </c>
      <c r="N237">
        <f>VLOOKUP($D237,[4]Sheet1!$C$1:$J$65536,6,FALSE)</f>
        <v>22.632604598999023</v>
      </c>
      <c r="O237">
        <f>VLOOKUP($D237,[4]Sheet1!$C$1:$J$65536,7,FALSE)</f>
        <v>4.8073515892028809</v>
      </c>
      <c r="P237">
        <f>VLOOKUP($D237,[4]Sheet1!$C$1:$J$65536,8,FALSE)</f>
        <v>27.680614471435547</v>
      </c>
      <c r="Q237" cm="1">
        <f t="array" ref="Q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R237">
        <f t="shared" si="7"/>
        <v>0.32552996704960374</v>
      </c>
      <c r="S237" cm="1">
        <f t="array" ref="S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77.84</v>
      </c>
      <c r="T237">
        <f>IFERROR(VLOOKUP(D237,[7]mu_jt_estimates_final!$C:$D,2,FALSE),"")</f>
        <v>-1.531229</v>
      </c>
      <c r="U237" t="str">
        <f>VLOOKUP(B237,方言分布!A:B,2,FALSE)</f>
        <v>中原官话</v>
      </c>
      <c r="V237" cm="1">
        <f t="array" ref="V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36396</v>
      </c>
      <c r="W237" cm="1">
        <f t="array" ref="W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15.38</v>
      </c>
      <c r="X237" cm="1">
        <f t="array" ref="X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50</v>
      </c>
      <c r="Y237" cm="1">
        <f t="array" ref="Y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10.48</v>
      </c>
      <c r="Z237" cm="1">
        <f t="array" ref="Z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197.61</v>
      </c>
      <c r="AA237" cm="1">
        <f t="array" ref="AA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17.48</v>
      </c>
      <c r="AB237" cm="1">
        <f t="array" ref="AB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12.98</v>
      </c>
      <c r="AC237" cm="1">
        <f t="array" ref="AC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14.83</v>
      </c>
      <c r="AE237" cm="1">
        <f t="array" ref="AE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6838342</v>
      </c>
      <c r="AF237" cm="1">
        <f t="array" ref="AF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529.46</v>
      </c>
      <c r="AG237" cm="1">
        <f t="array" ref="AG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109</v>
      </c>
      <c r="AH237" cm="1">
        <f t="array" ref="AH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3900.6</v>
      </c>
      <c r="AK237" cm="1">
        <f t="array" ref="AK237">_xlfn.IFS(
$C237=2010,
VLOOKUP($B237,[20]分省年度数据!$A$1:$T$32,15,FALSE),
$C237=2011,
VLOOKUP($B237,[20]分省年度数据!$A$1:$T$32,14,FALSE),
$C237=2012,
VLOOKUP($B237,[20]分省年度数据!$A$1:$T$32,13,FALSE),
$C237=2013,
VLOOKUP($B237,[20]分省年度数据!$A$1:$T$32,12,FALSE),
$C237=2014,
VLOOKUP($B237,[20]分省年度数据!$A$1:$T$32,11,FALSE),
$C237=2015,
VLOOKUP($B237,[20]分省年度数据!$A$1:$T$32,10,FALSE),
$C237=2016,
VLOOKUP($B237,[20]分省年度数据!$A$1:$T$32,9,FALSE),
$C237=2017,
VLOOKUP($B237,[20]分省年度数据!$A$1:$T$32,8,FALSE),
$C237=2018,
VLOOKUP($B237,[20]分省年度数据!$A$1:$T$32,7,FALSE)
)</f>
        <v>6362</v>
      </c>
      <c r="AL237" cm="1">
        <f t="array" ref="AL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8837</v>
      </c>
      <c r="AM237" cm="1">
        <f t="array" ref="AM237">_xlfn.IFS(
$C237=2010,
VLOOKUP($B237,[27]分省年度数据!$A$1:$T$32,15,FALSE),
$C237=2011,
VLOOKUP($B237,[27]分省年度数据!$A$1:$T$32,14,FALSE),
$C237=2012,
VLOOKUP($B237,[27]分省年度数据!$A$1:$T$32,13,FALSE),
$C237=2013,
VLOOKUP($B237,[27]分省年度数据!$A$1:$T$32,12,FALSE),
$C237=2014,
VLOOKUP($B237,[27]分省年度数据!$A$1:$T$32,11,FALSE),
$C237=2015,
VLOOKUP($B237,[27]分省年度数据!$A$1:$T$32,10,FALSE),
$C237=2016,
VLOOKUP($B237,[27]分省年度数据!$A$1:$T$32,9,FALSE),
$C237=2017,
VLOOKUP($B237,[27]分省年度数据!$A$1:$T$32,8,FALSE),
$C237=2018,
VLOOKUP($B237,[27]分省年度数据!$A$1:$T$32,7,FALSE)
)</f>
        <v>95.72</v>
      </c>
      <c r="AN237" cm="1">
        <f t="array" ref="AN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92.09</v>
      </c>
      <c r="AO237" cm="1">
        <f t="array" ref="AO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15.59</v>
      </c>
      <c r="AP237" cm="1">
        <f t="array" ref="AP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3.52</v>
      </c>
      <c r="AQ237" cm="1">
        <f t="array" ref="AQ237">_xlfn.IFS(
$C237=2010,
VLOOKUP($B237,[26]分省年度数据!$A$1:$T$32,15,FALSE),
$C237=2011,
VLOOKUP($B237,[26]分省年度数据!$A$1:$T$32,14,FALSE),
$C237=2012,
VLOOKUP($B237,[26]分省年度数据!$A$1:$T$32,13,FALSE),
$C237=2013,
VLOOKUP($B237,[26]分省年度数据!$A$1:$T$32,12,FALSE),
$C237=2014,
VLOOKUP($B237,[26]分省年度数据!$A$1:$T$32,11,FALSE),
$C237=2015,
VLOOKUP($B237,[26]分省年度数据!$A$1:$T$32,10,FALSE),
$C237=2016,
VLOOKUP($B237,[26]分省年度数据!$A$1:$T$32,9,FALSE),
$C237=2017,
VLOOKUP($B237,[26]分省年度数据!$A$1:$T$32,8,FALSE),
$C237=2018,
VLOOKUP($B237,[26]分省年度数据!$A$1:$T$32,7,FALSE)
)</f>
        <v>11.41</v>
      </c>
    </row>
    <row r="238" spans="1:43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s="11">
        <f>IFERROR(VLOOKUP(B238,户籍难度!A:B,2,FALSE),1)</f>
        <v>1</v>
      </c>
      <c r="G238" cm="1">
        <f t="array" ref="G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H238" cm="1">
        <f t="array" ref="H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I238" cm="1">
        <f t="array" ref="I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J238">
        <f>VLOOKUP($D238,[4]Sheet1!$C$1:$J$65536,2,FALSE)</f>
        <v>121.51242828369141</v>
      </c>
      <c r="K238">
        <f>VLOOKUP($D238,[4]Sheet1!$C$1:$J$65536,3,FALSE)</f>
        <v>48.649139404296875</v>
      </c>
      <c r="L238">
        <f>VLOOKUP($D238,[4]Sheet1!$C$1:$J$65536,4,FALSE)</f>
        <v>10162.3271484375</v>
      </c>
      <c r="M238">
        <f>VLOOKUP($D238,[4]Sheet1!$C$1:$J$65536,5,FALSE)</f>
        <v>167.40643310546875</v>
      </c>
      <c r="N238">
        <f>VLOOKUP($D238,[4]Sheet1!$C$1:$J$65536,6,FALSE)</f>
        <v>23.121665954589844</v>
      </c>
      <c r="O238">
        <f>VLOOKUP($D238,[4]Sheet1!$C$1:$J$65536,7,FALSE)</f>
        <v>4.8786592483520508</v>
      </c>
      <c r="P238">
        <f>VLOOKUP($D238,[4]Sheet1!$C$1:$J$65536,8,FALSE)</f>
        <v>20.992710113525391</v>
      </c>
      <c r="Q238" cm="1">
        <f t="array" ref="Q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R238">
        <f t="shared" si="7"/>
        <v>0.29635172681412497</v>
      </c>
      <c r="S238" cm="1">
        <f t="array" ref="S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87.2</v>
      </c>
      <c r="T238">
        <f>IFERROR(VLOOKUP(D238,[7]mu_jt_estimates_final!$C:$D,2,FALSE),"")</f>
        <v>-0.60480940000000005</v>
      </c>
      <c r="U238" t="str">
        <f>VLOOKUP(B238,方言分布!A:B,2,FALSE)</f>
        <v>中原官话</v>
      </c>
      <c r="V238" cm="1">
        <f t="array" ref="V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36271</v>
      </c>
      <c r="W238" cm="1">
        <f t="array" ref="W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16.920000000000002</v>
      </c>
      <c r="X238" cm="1">
        <f t="array" ref="X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58</v>
      </c>
      <c r="Y238" cm="1">
        <f t="array" ref="Y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10.15</v>
      </c>
      <c r="Z238" cm="1">
        <f t="array" ref="Z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222.3</v>
      </c>
      <c r="AA238" cm="1">
        <f t="array" ref="AA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16.75</v>
      </c>
      <c r="AB238" cm="1">
        <f t="array" ref="AB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>11.68</v>
      </c>
      <c r="AC238" cm="1">
        <f t="array" ref="AC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14.06</v>
      </c>
      <c r="AE238" t="str" cm="1">
        <f t="array" ref="AE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/>
      </c>
      <c r="AF238" cm="1">
        <f t="array" ref="AF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703.34</v>
      </c>
      <c r="AG238" cm="1">
        <f t="array" ref="AG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162</v>
      </c>
      <c r="AH238" cm="1">
        <f t="array" ref="AH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4581.6000000000004</v>
      </c>
      <c r="AK238" cm="1">
        <f t="array" ref="AK238">_xlfn.IFS(
$C238=2010,
VLOOKUP($B238,[20]分省年度数据!$A$1:$T$32,15,FALSE),
$C238=2011,
VLOOKUP($B238,[20]分省年度数据!$A$1:$T$32,14,FALSE),
$C238=2012,
VLOOKUP($B238,[20]分省年度数据!$A$1:$T$32,13,FALSE),
$C238=2013,
VLOOKUP($B238,[20]分省年度数据!$A$1:$T$32,12,FALSE),
$C238=2014,
VLOOKUP($B238,[20]分省年度数据!$A$1:$T$32,11,FALSE),
$C238=2015,
VLOOKUP($B238,[20]分省年度数据!$A$1:$T$32,10,FALSE),
$C238=2016,
VLOOKUP($B238,[20]分省年度数据!$A$1:$T$32,9,FALSE),
$C238=2017,
VLOOKUP($B238,[20]分省年度数据!$A$1:$T$32,8,FALSE),
$C238=2018,
VLOOKUP($B238,[20]分省年度数据!$A$1:$T$32,7,FALSE)
)</f>
        <v>5996</v>
      </c>
      <c r="AL238" cm="1">
        <f t="array" ref="AL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9187</v>
      </c>
      <c r="AM238" cm="1">
        <f t="array" ref="AM238">_xlfn.IFS(
$C238=2010,
VLOOKUP($B238,[27]分省年度数据!$A$1:$T$32,15,FALSE),
$C238=2011,
VLOOKUP($B238,[27]分省年度数据!$A$1:$T$32,14,FALSE),
$C238=2012,
VLOOKUP($B238,[27]分省年度数据!$A$1:$T$32,13,FALSE),
$C238=2013,
VLOOKUP($B238,[27]分省年度数据!$A$1:$T$32,12,FALSE),
$C238=2014,
VLOOKUP($B238,[27]分省年度数据!$A$1:$T$32,11,FALSE),
$C238=2015,
VLOOKUP($B238,[27]分省年度数据!$A$1:$T$32,10,FALSE),
$C238=2016,
VLOOKUP($B238,[27]分省年度数据!$A$1:$T$32,9,FALSE),
$C238=2017,
VLOOKUP($B238,[27]分省年度数据!$A$1:$T$32,8,FALSE),
$C238=2018,
VLOOKUP($B238,[27]分省年度数据!$A$1:$T$32,7,FALSE)
)</f>
        <v>96.15</v>
      </c>
      <c r="AN238" cm="1">
        <f t="array" ref="AN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94.11</v>
      </c>
      <c r="AO238" cm="1">
        <f t="array" ref="AO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15.58</v>
      </c>
      <c r="AP238" cm="1">
        <f t="array" ref="AP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3.48</v>
      </c>
      <c r="AQ238" cm="1">
        <f t="array" ref="AQ238">_xlfn.IFS(
$C238=2010,
VLOOKUP($B238,[26]分省年度数据!$A$1:$T$32,15,FALSE),
$C238=2011,
VLOOKUP($B238,[26]分省年度数据!$A$1:$T$32,14,FALSE),
$C238=2012,
VLOOKUP($B238,[26]分省年度数据!$A$1:$T$32,13,FALSE),
$C238=2013,
VLOOKUP($B238,[26]分省年度数据!$A$1:$T$32,12,FALSE),
$C238=2014,
VLOOKUP($B238,[26]分省年度数据!$A$1:$T$32,11,FALSE),
$C238=2015,
VLOOKUP($B238,[26]分省年度数据!$A$1:$T$32,10,FALSE),
$C238=2016,
VLOOKUP($B238,[26]分省年度数据!$A$1:$T$32,9,FALSE),
$C238=2017,
VLOOKUP($B238,[26]分省年度数据!$A$1:$T$32,8,FALSE),
$C238=2018,
VLOOKUP($B238,[26]分省年度数据!$A$1:$T$32,7,FALSE)
)</f>
        <v>11.58</v>
      </c>
    </row>
    <row r="239" spans="1:43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s="11">
        <f>IFERROR(VLOOKUP(B239,户籍难度!A:B,2,FALSE),1)</f>
        <v>1</v>
      </c>
      <c r="G239" cm="1">
        <f t="array" ref="G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H239" cm="1">
        <f t="array" ref="H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I239" cm="1">
        <f t="array" ref="I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J239">
        <f>VLOOKUP($D239,[4]Sheet1!$C$1:$J$65536,2,FALSE)</f>
        <v>135.53288269042969</v>
      </c>
      <c r="K239">
        <f>VLOOKUP($D239,[4]Sheet1!$C$1:$J$65536,3,FALSE)</f>
        <v>49.71142578125</v>
      </c>
      <c r="L239">
        <f>VLOOKUP($D239,[4]Sheet1!$C$1:$J$65536,4,FALSE)</f>
        <v>10156.9169921875</v>
      </c>
      <c r="M239">
        <f>VLOOKUP($D239,[4]Sheet1!$C$1:$J$65536,5,FALSE)</f>
        <v>175.32186889648438</v>
      </c>
      <c r="N239">
        <f>VLOOKUP($D239,[4]Sheet1!$C$1:$J$65536,6,FALSE)</f>
        <v>24.202602386474609</v>
      </c>
      <c r="O239">
        <f>VLOOKUP($D239,[4]Sheet1!$C$1:$J$65536,7,FALSE)</f>
        <v>4.4836177825927734</v>
      </c>
      <c r="P239">
        <f>VLOOKUP($D239,[4]Sheet1!$C$1:$J$65536,8,FALSE)</f>
        <v>30.126886367797852</v>
      </c>
      <c r="Q239" cm="1">
        <f t="array" ref="Q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R239">
        <f t="shared" si="7"/>
        <v>0.26349276370720848</v>
      </c>
      <c r="S239" cm="1">
        <f t="array" ref="S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93.32</v>
      </c>
      <c r="T239">
        <f>IFERROR(VLOOKUP(D239,[7]mu_jt_estimates_final!$C:$D,2,FALSE),"")</f>
        <v>-0.49449787000000001</v>
      </c>
      <c r="U239" t="str">
        <f>VLOOKUP(B239,方言分布!A:B,2,FALSE)</f>
        <v>中原官话</v>
      </c>
      <c r="V239" cm="1">
        <f t="array" ref="V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37137</v>
      </c>
      <c r="W239" cm="1">
        <f t="array" ref="W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18.510000000000002</v>
      </c>
      <c r="X239" cm="1">
        <f t="array" ref="X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60</v>
      </c>
      <c r="Y239" cm="1">
        <f t="array" ref="Y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9.8000000000000007</v>
      </c>
      <c r="Z239" cm="1">
        <f t="array" ref="Z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257.14</v>
      </c>
      <c r="AA239" cm="1">
        <f t="array" ref="AA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15.79</v>
      </c>
      <c r="AB239" cm="1">
        <f t="array" ref="AB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10.88</v>
      </c>
      <c r="AC239" cm="1">
        <f t="array" ref="AC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13.96</v>
      </c>
      <c r="AE239" cm="1">
        <f t="array" ref="AE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8926920</v>
      </c>
      <c r="AF239" cm="1">
        <f t="array" ref="AF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710.11</v>
      </c>
      <c r="AG239" cm="1">
        <f t="array" ref="AG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174</v>
      </c>
      <c r="AH239" cm="1">
        <f t="array" ref="AH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5245</v>
      </c>
      <c r="AK239" cm="1">
        <f t="array" ref="AK239">_xlfn.IFS(
$C239=2010,
VLOOKUP($B239,[20]分省年度数据!$A$1:$T$32,15,FALSE),
$C239=2011,
VLOOKUP($B239,[20]分省年度数据!$A$1:$T$32,14,FALSE),
$C239=2012,
VLOOKUP($B239,[20]分省年度数据!$A$1:$T$32,13,FALSE),
$C239=2013,
VLOOKUP($B239,[20]分省年度数据!$A$1:$T$32,12,FALSE),
$C239=2014,
VLOOKUP($B239,[20]分省年度数据!$A$1:$T$32,11,FALSE),
$C239=2015,
VLOOKUP($B239,[20]分省年度数据!$A$1:$T$32,10,FALSE),
$C239=2016,
VLOOKUP($B239,[20]分省年度数据!$A$1:$T$32,9,FALSE),
$C239=2017,
VLOOKUP($B239,[20]分省年度数据!$A$1:$T$32,8,FALSE),
$C239=2018,
VLOOKUP($B239,[20]分省年度数据!$A$1:$T$32,7,FALSE)
)</f>
        <v>5952</v>
      </c>
      <c r="AL239" cm="1">
        <f t="array" ref="AL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8738</v>
      </c>
      <c r="AM239" cm="1">
        <f t="array" ref="AM239">_xlfn.IFS(
$C239=2010,
VLOOKUP($B239,[27]分省年度数据!$A$1:$T$32,15,FALSE),
$C239=2011,
VLOOKUP($B239,[27]分省年度数据!$A$1:$T$32,14,FALSE),
$C239=2012,
VLOOKUP($B239,[27]分省年度数据!$A$1:$T$32,13,FALSE),
$C239=2013,
VLOOKUP($B239,[27]分省年度数据!$A$1:$T$32,12,FALSE),
$C239=2014,
VLOOKUP($B239,[27]分省年度数据!$A$1:$T$32,11,FALSE),
$C239=2015,
VLOOKUP($B239,[27]分省年度数据!$A$1:$T$32,10,FALSE),
$C239=2016,
VLOOKUP($B239,[27]分省年度数据!$A$1:$T$32,9,FALSE),
$C239=2017,
VLOOKUP($B239,[27]分省年度数据!$A$1:$T$32,8,FALSE),
$C239=2018,
VLOOKUP($B239,[27]分省年度数据!$A$1:$T$32,7,FALSE)
)</f>
        <v>96.52</v>
      </c>
      <c r="AN239" cm="1">
        <f t="array" ref="AN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93.75</v>
      </c>
      <c r="AO239" cm="1">
        <f t="array" ref="AO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16.27</v>
      </c>
      <c r="AP239" cm="1">
        <f t="array" ref="AP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3.81</v>
      </c>
      <c r="AQ239" cm="1">
        <f t="array" ref="AQ239">_xlfn.IFS(
$C239=2010,
VLOOKUP($B239,[26]分省年度数据!$A$1:$T$32,15,FALSE),
$C239=2011,
VLOOKUP($B239,[26]分省年度数据!$A$1:$T$32,14,FALSE),
$C239=2012,
VLOOKUP($B239,[26]分省年度数据!$A$1:$T$32,13,FALSE),
$C239=2013,
VLOOKUP($B239,[26]分省年度数据!$A$1:$T$32,12,FALSE),
$C239=2014,
VLOOKUP($B239,[26]分省年度数据!$A$1:$T$32,11,FALSE),
$C239=2015,
VLOOKUP($B239,[26]分省年度数据!$A$1:$T$32,10,FALSE),
$C239=2016,
VLOOKUP($B239,[26]分省年度数据!$A$1:$T$32,9,FALSE),
$C239=2017,
VLOOKUP($B239,[26]分省年度数据!$A$1:$T$32,8,FALSE),
$C239=2018,
VLOOKUP($B239,[26]分省年度数据!$A$1:$T$32,7,FALSE)
)</f>
        <v>11.77</v>
      </c>
    </row>
    <row r="240" spans="1:43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s="11">
        <f>IFERROR(VLOOKUP(B240,户籍难度!A:B,2,FALSE),1)</f>
        <v>1</v>
      </c>
      <c r="G240" cm="1">
        <f t="array" ref="G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H240" cm="1">
        <f t="array" ref="H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I240" cm="1">
        <f t="array" ref="I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J240">
        <f>VLOOKUP($D240,[4]Sheet1!$C$1:$J$65536,2,FALSE)</f>
        <v>129.59466552734375</v>
      </c>
      <c r="K240">
        <f>VLOOKUP($D240,[4]Sheet1!$C$1:$J$65536,3,FALSE)</f>
        <v>49.765613555908203</v>
      </c>
      <c r="L240">
        <f>VLOOKUP($D240,[4]Sheet1!$C$1:$J$65536,4,FALSE)</f>
        <v>10168.0390625</v>
      </c>
      <c r="M240">
        <f>VLOOKUP($D240,[4]Sheet1!$C$1:$J$65536,5,FALSE)</f>
        <v>174.02267456054688</v>
      </c>
      <c r="N240">
        <f>VLOOKUP($D240,[4]Sheet1!$C$1:$J$65536,6,FALSE)</f>
        <v>23.580951690673828</v>
      </c>
      <c r="O240">
        <f>VLOOKUP($D240,[4]Sheet1!$C$1:$J$65536,7,FALSE)</f>
        <v>6.4779624938964844</v>
      </c>
      <c r="P240">
        <f>VLOOKUP($D240,[4]Sheet1!$C$1:$J$65536,8,FALSE)</f>
        <v>23.456874847412109</v>
      </c>
      <c r="Q240" cm="1">
        <f t="array" ref="Q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R240">
        <f t="shared" si="7"/>
        <v>0.2485951253393951</v>
      </c>
      <c r="S240" cm="1">
        <f t="array" ref="S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95.55</v>
      </c>
      <c r="T240">
        <f>IFERROR(VLOOKUP(D240,[7]mu_jt_estimates_final!$C:$D,2,FALSE),"")</f>
        <v>-0.42287263000000003</v>
      </c>
      <c r="U240" t="str">
        <f>VLOOKUP(B240,方言分布!A:B,2,FALSE)</f>
        <v>中原官话</v>
      </c>
      <c r="V240" cm="1">
        <f t="array" ref="V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37247</v>
      </c>
      <c r="W240" cm="1">
        <f t="array" ref="W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19.940000000000001</v>
      </c>
      <c r="X240" cm="1">
        <f t="array" ref="X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67</v>
      </c>
      <c r="Y240" cm="1">
        <f t="array" ref="Y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9.57</v>
      </c>
      <c r="Z240" cm="1">
        <f t="array" ref="Z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313.45</v>
      </c>
      <c r="AA240" cm="1">
        <f t="array" ref="AA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14.95</v>
      </c>
      <c r="AB240" cm="1">
        <f t="array" ref="AB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10.4</v>
      </c>
      <c r="AC240" cm="1">
        <f t="array" ref="AC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14.21</v>
      </c>
      <c r="AE240" cm="1">
        <f t="array" ref="AE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9101672</v>
      </c>
      <c r="AF240" cm="1">
        <f t="array" ref="AF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693.83</v>
      </c>
      <c r="AG240" cm="1">
        <f t="array" ref="AG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181</v>
      </c>
      <c r="AH240" cm="1">
        <f t="array" ref="AH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5918.7</v>
      </c>
      <c r="AK240" cm="1">
        <f t="array" ref="AK240">_xlfn.IFS(
$C240=2010,
VLOOKUP($B240,[20]分省年度数据!$A$1:$T$32,15,FALSE),
$C240=2011,
VLOOKUP($B240,[20]分省年度数据!$A$1:$T$32,14,FALSE),
$C240=2012,
VLOOKUP($B240,[20]分省年度数据!$A$1:$T$32,13,FALSE),
$C240=2013,
VLOOKUP($B240,[20]分省年度数据!$A$1:$T$32,12,FALSE),
$C240=2014,
VLOOKUP($B240,[20]分省年度数据!$A$1:$T$32,11,FALSE),
$C240=2015,
VLOOKUP($B240,[20]分省年度数据!$A$1:$T$32,10,FALSE),
$C240=2016,
VLOOKUP($B240,[20]分省年度数据!$A$1:$T$32,9,FALSE),
$C240=2017,
VLOOKUP($B240,[20]分省年度数据!$A$1:$T$32,8,FALSE),
$C240=2018,
VLOOKUP($B240,[20]分省年度数据!$A$1:$T$32,7,FALSE)
)</f>
        <v>5055</v>
      </c>
      <c r="AL240" cm="1">
        <f t="array" ref="AL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9419</v>
      </c>
      <c r="AM240" cm="1">
        <f t="array" ref="AM240">_xlfn.IFS(
$C240=2010,
VLOOKUP($B240,[27]分省年度数据!$A$1:$T$32,15,FALSE),
$C240=2011,
VLOOKUP($B240,[27]分省年度数据!$A$1:$T$32,14,FALSE),
$C240=2012,
VLOOKUP($B240,[27]分省年度数据!$A$1:$T$32,13,FALSE),
$C240=2013,
VLOOKUP($B240,[27]分省年度数据!$A$1:$T$32,12,FALSE),
$C240=2014,
VLOOKUP($B240,[27]分省年度数据!$A$1:$T$32,11,FALSE),
$C240=2015,
VLOOKUP($B240,[27]分省年度数据!$A$1:$T$32,10,FALSE),
$C240=2016,
VLOOKUP($B240,[27]分省年度数据!$A$1:$T$32,9,FALSE),
$C240=2017,
VLOOKUP($B240,[27]分省年度数据!$A$1:$T$32,8,FALSE),
$C240=2018,
VLOOKUP($B240,[27]分省年度数据!$A$1:$T$32,7,FALSE)
)</f>
        <v>96.31</v>
      </c>
      <c r="AN240" cm="1">
        <f t="array" ref="AN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95.08</v>
      </c>
      <c r="AO240" cm="1">
        <f t="array" ref="AO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15.85</v>
      </c>
      <c r="AP240" cm="1">
        <f t="array" ref="AP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4.3</v>
      </c>
      <c r="AQ240" cm="1">
        <f t="array" ref="AQ240">_xlfn.IFS(
$C240=2010,
VLOOKUP($B240,[26]分省年度数据!$A$1:$T$32,15,FALSE),
$C240=2011,
VLOOKUP($B240,[26]分省年度数据!$A$1:$T$32,14,FALSE),
$C240=2012,
VLOOKUP($B240,[26]分省年度数据!$A$1:$T$32,13,FALSE),
$C240=2013,
VLOOKUP($B240,[26]分省年度数据!$A$1:$T$32,12,FALSE),
$C240=2014,
VLOOKUP($B240,[26]分省年度数据!$A$1:$T$32,11,FALSE),
$C240=2015,
VLOOKUP($B240,[26]分省年度数据!$A$1:$T$32,10,FALSE),
$C240=2016,
VLOOKUP($B240,[26]分省年度数据!$A$1:$T$32,9,FALSE),
$C240=2017,
VLOOKUP($B240,[26]分省年度数据!$A$1:$T$32,8,FALSE),
$C240=2018,
VLOOKUP($B240,[26]分省年度数据!$A$1:$T$32,7,FALSE)
)</f>
        <v>12.48</v>
      </c>
    </row>
    <row r="241" spans="1:43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s="11">
        <f>IFERROR(VLOOKUP(B241,户籍难度!A:B,2,FALSE),1)</f>
        <v>1</v>
      </c>
      <c r="G241" cm="1">
        <f t="array" ref="G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H241" cm="1">
        <f t="array" ref="H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I241" cm="1">
        <f t="array" ref="I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J241">
        <f>VLOOKUP($D241,[4]Sheet1!$C$1:$J$65536,2,FALSE)</f>
        <v>129.95170593261719</v>
      </c>
      <c r="K241">
        <f>VLOOKUP($D241,[4]Sheet1!$C$1:$J$65536,3,FALSE)</f>
        <v>56.70831298828125</v>
      </c>
      <c r="L241">
        <f>VLOOKUP($D241,[4]Sheet1!$C$1:$J$65536,4,FALSE)</f>
        <v>10168.60546875</v>
      </c>
      <c r="M241">
        <f>VLOOKUP($D241,[4]Sheet1!$C$1:$J$65536,5,FALSE)</f>
        <v>172.56442260742188</v>
      </c>
      <c r="N241">
        <f>VLOOKUP($D241,[4]Sheet1!$C$1:$J$65536,6,FALSE)</f>
        <v>24.153388977050781</v>
      </c>
      <c r="O241">
        <f>VLOOKUP($D241,[4]Sheet1!$C$1:$J$65536,7,FALSE)</f>
        <v>6.3976702690124512</v>
      </c>
      <c r="P241">
        <f>VLOOKUP($D241,[4]Sheet1!$C$1:$J$65536,8,FALSE)</f>
        <v>25.863086700439453</v>
      </c>
      <c r="Q241" cm="1">
        <f t="array" ref="Q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R241">
        <f t="shared" si="7"/>
        <v>0.2267072722046565</v>
      </c>
      <c r="S241" cm="1">
        <f t="array" ref="S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94.04</v>
      </c>
      <c r="T241">
        <f>IFERROR(VLOOKUP(D241,[7]mu_jt_estimates_final!$C:$D,2,FALSE),"")</f>
        <v>-0.35576754999999999</v>
      </c>
      <c r="U241" t="str">
        <f>VLOOKUP(B241,方言分布!A:B,2,FALSE)</f>
        <v>中原官话</v>
      </c>
      <c r="V241" cm="1">
        <f t="array" ref="V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37030</v>
      </c>
      <c r="W241" cm="1">
        <f t="array" ref="W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21.19</v>
      </c>
      <c r="X241" cm="1">
        <f t="array" ref="X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70</v>
      </c>
      <c r="Y241" cm="1">
        <f t="array" ref="Y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9.4</v>
      </c>
      <c r="Z241" cm="1">
        <f t="array" ref="Z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369.38</v>
      </c>
      <c r="AA241" cm="1">
        <f t="array" ref="AA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14.1</v>
      </c>
      <c r="AB241" cm="1">
        <f t="array" ref="AB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10.23</v>
      </c>
      <c r="AC241" cm="1">
        <f t="array" ref="AC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14.93</v>
      </c>
      <c r="AE241" cm="1">
        <f t="array" ref="AE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9674438</v>
      </c>
      <c r="AF241" cm="1">
        <f t="array" ref="AF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758.07</v>
      </c>
      <c r="AG241" cm="1">
        <f t="array" ref="AG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199</v>
      </c>
      <c r="AH241" cm="1">
        <f t="array" ref="AH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6859.1</v>
      </c>
      <c r="AK241" cm="1">
        <f t="array" ref="AK241">_xlfn.IFS(
$C241=2010,
VLOOKUP($B241,[20]分省年度数据!$A$1:$T$32,15,FALSE),
$C241=2011,
VLOOKUP($B241,[20]分省年度数据!$A$1:$T$32,14,FALSE),
$C241=2012,
VLOOKUP($B241,[20]分省年度数据!$A$1:$T$32,13,FALSE),
$C241=2013,
VLOOKUP($B241,[20]分省年度数据!$A$1:$T$32,12,FALSE),
$C241=2014,
VLOOKUP($B241,[20]分省年度数据!$A$1:$T$32,11,FALSE),
$C241=2015,
VLOOKUP($B241,[20]分省年度数据!$A$1:$T$32,10,FALSE),
$C241=2016,
VLOOKUP($B241,[20]分省年度数据!$A$1:$T$32,9,FALSE),
$C241=2017,
VLOOKUP($B241,[20]分省年度数据!$A$1:$T$32,8,FALSE),
$C241=2018,
VLOOKUP($B241,[20]分省年度数据!$A$1:$T$32,7,FALSE)
)</f>
        <v>5406</v>
      </c>
      <c r="AL241" cm="1">
        <f t="array" ref="AL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9832</v>
      </c>
      <c r="AM241" cm="1">
        <f t="array" ref="AM241">_xlfn.IFS(
$C241=2010,
VLOOKUP($B241,[27]分省年度数据!$A$1:$T$32,15,FALSE),
$C241=2011,
VLOOKUP($B241,[27]分省年度数据!$A$1:$T$32,14,FALSE),
$C241=2012,
VLOOKUP($B241,[27]分省年度数据!$A$1:$T$32,13,FALSE),
$C241=2013,
VLOOKUP($B241,[27]分省年度数据!$A$1:$T$32,12,FALSE),
$C241=2014,
VLOOKUP($B241,[27]分省年度数据!$A$1:$T$32,11,FALSE),
$C241=2015,
VLOOKUP($B241,[27]分省年度数据!$A$1:$T$32,10,FALSE),
$C241=2016,
VLOOKUP($B241,[27]分省年度数据!$A$1:$T$32,9,FALSE),
$C241=2017,
VLOOKUP($B241,[27]分省年度数据!$A$1:$T$32,8,FALSE),
$C241=2018,
VLOOKUP($B241,[27]分省年度数据!$A$1:$T$32,7,FALSE)
)</f>
        <v>97.12</v>
      </c>
      <c r="AN241" cm="1">
        <f t="array" ref="AN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94.73</v>
      </c>
      <c r="AO241" cm="1">
        <f t="array" ref="AO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15.51</v>
      </c>
      <c r="AP241" cm="1">
        <f t="array" ref="AP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4.58</v>
      </c>
      <c r="AQ241" cm="1">
        <f t="array" ref="AQ241">_xlfn.IFS(
$C241=2010,
VLOOKUP($B241,[26]分省年度数据!$A$1:$T$32,15,FALSE),
$C241=2011,
VLOOKUP($B241,[26]分省年度数据!$A$1:$T$32,14,FALSE),
$C241=2012,
VLOOKUP($B241,[26]分省年度数据!$A$1:$T$32,13,FALSE),
$C241=2013,
VLOOKUP($B241,[26]分省年度数据!$A$1:$T$32,12,FALSE),
$C241=2014,
VLOOKUP($B241,[26]分省年度数据!$A$1:$T$32,11,FALSE),
$C241=2015,
VLOOKUP($B241,[26]分省年度数据!$A$1:$T$32,10,FALSE),
$C241=2016,
VLOOKUP($B241,[26]分省年度数据!$A$1:$T$32,9,FALSE),
$C241=2017,
VLOOKUP($B241,[26]分省年度数据!$A$1:$T$32,8,FALSE),
$C241=2018,
VLOOKUP($B241,[26]分省年度数据!$A$1:$T$32,7,FALSE)
)</f>
        <v>12.57</v>
      </c>
    </row>
    <row r="242" spans="1:43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s="11">
        <f>IFERROR(VLOOKUP(B242,户籍难度!A:B,2,FALSE),1)</f>
        <v>1</v>
      </c>
      <c r="G242" cm="1">
        <f t="array" ref="G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H242" cm="1">
        <f t="array" ref="H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I242" cm="1">
        <f t="array" ref="I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J242">
        <f>VLOOKUP($D242,[4]Sheet1!$C$1:$J$65536,2,FALSE)</f>
        <v>134.23129272460938</v>
      </c>
      <c r="K242">
        <f>VLOOKUP($D242,[4]Sheet1!$C$1:$J$65536,3,FALSE)</f>
        <v>54.58221435546875</v>
      </c>
      <c r="L242">
        <f>VLOOKUP($D242,[4]Sheet1!$C$1:$J$65536,4,FALSE)</f>
        <v>10166.6787109375</v>
      </c>
      <c r="M242">
        <f>VLOOKUP($D242,[4]Sheet1!$C$1:$J$65536,5,FALSE)</f>
        <v>178.32611083984375</v>
      </c>
      <c r="N242">
        <f>VLOOKUP($D242,[4]Sheet1!$C$1:$J$65536,6,FALSE)</f>
        <v>24.458013534545898</v>
      </c>
      <c r="O242">
        <f>VLOOKUP($D242,[4]Sheet1!$C$1:$J$65536,7,FALSE)</f>
        <v>6.2465100288391113</v>
      </c>
      <c r="P242">
        <f>VLOOKUP($D242,[4]Sheet1!$C$1:$J$65536,8,FALSE)</f>
        <v>30.31646728515625</v>
      </c>
      <c r="Q242" cm="1">
        <f t="array" ref="Q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R242">
        <f t="shared" si="7"/>
        <v>0.23134391226025222</v>
      </c>
      <c r="S242" cm="1">
        <f t="array" ref="S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100.02</v>
      </c>
      <c r="T242">
        <f>IFERROR(VLOOKUP(D242,[7]mu_jt_estimates_final!$C:$D,2,FALSE),"")</f>
        <v>-0.39068624000000002</v>
      </c>
      <c r="U242" t="str">
        <f>VLOOKUP(B242,方言分布!A:B,2,FALSE)</f>
        <v>中原官话</v>
      </c>
      <c r="V242" cm="1">
        <f t="array" ref="V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36598</v>
      </c>
      <c r="W242" cm="1">
        <f t="array" ref="W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22.54</v>
      </c>
      <c r="X242" cm="1">
        <f t="array" ref="X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76</v>
      </c>
      <c r="Y242" cm="1">
        <f t="array" ref="Y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9.16</v>
      </c>
      <c r="Z242" cm="1">
        <f t="array" ref="Z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381.66</v>
      </c>
      <c r="AA242" cm="1">
        <f t="array" ref="AA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13.63</v>
      </c>
      <c r="AB242" cm="1">
        <f t="array" ref="AB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10.31</v>
      </c>
      <c r="AC242" cm="1">
        <f t="array" ref="AC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15.48</v>
      </c>
      <c r="AE242" cm="1">
        <f t="array" ref="AE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10049114</v>
      </c>
      <c r="AF242" cm="1">
        <f t="array" ref="AF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777.53</v>
      </c>
      <c r="AG242" cm="1">
        <f t="array" ref="AG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202</v>
      </c>
      <c r="AH242" cm="1">
        <f t="array" ref="AH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7680.7</v>
      </c>
      <c r="AK242" cm="1">
        <f t="array" ref="AK242">_xlfn.IFS(
$C242=2010,
VLOOKUP($B242,[20]分省年度数据!$A$1:$T$32,15,FALSE),
$C242=2011,
VLOOKUP($B242,[20]分省年度数据!$A$1:$T$32,14,FALSE),
$C242=2012,
VLOOKUP($B242,[20]分省年度数据!$A$1:$T$32,13,FALSE),
$C242=2013,
VLOOKUP($B242,[20]分省年度数据!$A$1:$T$32,12,FALSE),
$C242=2014,
VLOOKUP($B242,[20]分省年度数据!$A$1:$T$32,11,FALSE),
$C242=2015,
VLOOKUP($B242,[20]分省年度数据!$A$1:$T$32,10,FALSE),
$C242=2016,
VLOOKUP($B242,[20]分省年度数据!$A$1:$T$32,9,FALSE),
$C242=2017,
VLOOKUP($B242,[20]分省年度数据!$A$1:$T$32,8,FALSE),
$C242=2018,
VLOOKUP($B242,[20]分省年度数据!$A$1:$T$32,7,FALSE)
)</f>
        <v>5914</v>
      </c>
      <c r="AL242" cm="1">
        <f t="array" ref="AL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10453</v>
      </c>
      <c r="AM242" cm="1">
        <f t="array" ref="AM242">_xlfn.IFS(
$C242=2010,
VLOOKUP($B242,[27]分省年度数据!$A$1:$T$32,15,FALSE),
$C242=2011,
VLOOKUP($B242,[27]分省年度数据!$A$1:$T$32,14,FALSE),
$C242=2012,
VLOOKUP($B242,[27]分省年度数据!$A$1:$T$32,13,FALSE),
$C242=2013,
VLOOKUP($B242,[27]分省年度数据!$A$1:$T$32,12,FALSE),
$C242=2014,
VLOOKUP($B242,[27]分省年度数据!$A$1:$T$32,11,FALSE),
$C242=2015,
VLOOKUP($B242,[27]分省年度数据!$A$1:$T$32,10,FALSE),
$C242=2016,
VLOOKUP($B242,[27]分省年度数据!$A$1:$T$32,9,FALSE),
$C242=2017,
VLOOKUP($B242,[27]分省年度数据!$A$1:$T$32,8,FALSE),
$C242=2018,
VLOOKUP($B242,[27]分省年度数据!$A$1:$T$32,7,FALSE)
)</f>
        <v>95.61</v>
      </c>
      <c r="AN242" cm="1">
        <f t="array" ref="AN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94.66</v>
      </c>
      <c r="AO242" cm="1">
        <f t="array" ref="AO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16.010000000000002</v>
      </c>
      <c r="AP242" cm="1">
        <f t="array" ref="AP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4.47</v>
      </c>
      <c r="AQ242" cm="1">
        <f t="array" ref="AQ242">_xlfn.IFS(
$C242=2010,
VLOOKUP($B242,[26]分省年度数据!$A$1:$T$32,15,FALSE),
$C242=2011,
VLOOKUP($B242,[26]分省年度数据!$A$1:$T$32,14,FALSE),
$C242=2012,
VLOOKUP($B242,[26]分省年度数据!$A$1:$T$32,13,FALSE),
$C242=2013,
VLOOKUP($B242,[26]分省年度数据!$A$1:$T$32,12,FALSE),
$C242=2014,
VLOOKUP($B242,[26]分省年度数据!$A$1:$T$32,11,FALSE),
$C242=2015,
VLOOKUP($B242,[26]分省年度数据!$A$1:$T$32,10,FALSE),
$C242=2016,
VLOOKUP($B242,[26]分省年度数据!$A$1:$T$32,9,FALSE),
$C242=2017,
VLOOKUP($B242,[26]分省年度数据!$A$1:$T$32,8,FALSE),
$C242=2018,
VLOOKUP($B242,[26]分省年度数据!$A$1:$T$32,7,FALSE)
)</f>
        <v>12.3</v>
      </c>
    </row>
    <row r="243" spans="1:43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s="11">
        <f>IFERROR(VLOOKUP(B243,户籍难度!A:B,2,FALSE),1)</f>
        <v>1</v>
      </c>
      <c r="G243" cm="1">
        <f t="array" ref="G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H243" cm="1">
        <f t="array" ref="H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I243" cm="1">
        <f t="array" ref="I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J243">
        <f>VLOOKUP($D243,[4]Sheet1!$C$1:$J$65536,2,FALSE)</f>
        <v>132.438720703125</v>
      </c>
      <c r="K243">
        <f>VLOOKUP($D243,[4]Sheet1!$C$1:$J$65536,3,FALSE)</f>
        <v>51.820518493652344</v>
      </c>
      <c r="L243">
        <f>VLOOKUP($D243,[4]Sheet1!$C$1:$J$65536,4,FALSE)</f>
        <v>10172.2724609375</v>
      </c>
      <c r="M243">
        <f>VLOOKUP($D243,[4]Sheet1!$C$1:$J$65536,5,FALSE)</f>
        <v>182.71841430664062</v>
      </c>
      <c r="N243">
        <f>VLOOKUP($D243,[4]Sheet1!$C$1:$J$65536,6,FALSE)</f>
        <v>23.192058563232422</v>
      </c>
      <c r="O243">
        <f>VLOOKUP($D243,[4]Sheet1!$C$1:$J$65536,7,FALSE)</f>
        <v>6.0670685768127441</v>
      </c>
      <c r="P243">
        <f>VLOOKUP($D243,[4]Sheet1!$C$1:$J$65536,8,FALSE)</f>
        <v>32.368549346923828</v>
      </c>
      <c r="Q243" cm="1">
        <f t="array" ref="Q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R243">
        <f t="shared" si="7"/>
        <v>0.23303516140322542</v>
      </c>
      <c r="S243" cm="1">
        <f t="array" ref="S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110.04</v>
      </c>
      <c r="T243">
        <f>IFERROR(VLOOKUP(D243,[7]mu_jt_estimates_final!$C:$D,2,FALSE),"")</f>
        <v>-0.18055096000000001</v>
      </c>
      <c r="U243" t="str">
        <f>VLOOKUP(B243,方言分布!A:B,2,FALSE)</f>
        <v>中原官话</v>
      </c>
      <c r="V243" cm="1">
        <f t="array" ref="V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35861</v>
      </c>
      <c r="W243" cm="1">
        <f t="array" ref="W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24.13</v>
      </c>
      <c r="X243" cm="1">
        <f t="array" ref="X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81</v>
      </c>
      <c r="Y243" cm="1">
        <f t="array" ref="Y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9.0500000000000007</v>
      </c>
      <c r="Z243" cm="1">
        <f t="array" ref="Z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418.27</v>
      </c>
      <c r="AA243" cm="1">
        <f t="array" ref="AA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13.21</v>
      </c>
      <c r="AB243" cm="1">
        <f t="array" ref="AB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10.5</v>
      </c>
      <c r="AC243" cm="1">
        <f t="array" ref="AC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15.86</v>
      </c>
      <c r="AE243" cm="1">
        <f t="array" ref="AE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10545862</v>
      </c>
      <c r="AF243" cm="1">
        <f t="array" ref="AF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828.25</v>
      </c>
      <c r="AG243" cm="1">
        <f t="array" ref="AG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282</v>
      </c>
      <c r="AH243" cm="1">
        <f t="array" ref="AH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8611.2000000000007</v>
      </c>
      <c r="AK243" cm="1">
        <f t="array" ref="AK243">_xlfn.IFS(
$C243=2010,
VLOOKUP($B243,[20]分省年度数据!$A$1:$T$32,15,FALSE),
$C243=2011,
VLOOKUP($B243,[20]分省年度数据!$A$1:$T$32,14,FALSE),
$C243=2012,
VLOOKUP($B243,[20]分省年度数据!$A$1:$T$32,13,FALSE),
$C243=2013,
VLOOKUP($B243,[20]分省年度数据!$A$1:$T$32,12,FALSE),
$C243=2014,
VLOOKUP($B243,[20]分省年度数据!$A$1:$T$32,11,FALSE),
$C243=2015,
VLOOKUP($B243,[20]分省年度数据!$A$1:$T$32,10,FALSE),
$C243=2016,
VLOOKUP($B243,[20]分省年度数据!$A$1:$T$32,9,FALSE),
$C243=2017,
VLOOKUP($B243,[20]分省年度数据!$A$1:$T$32,8,FALSE),
$C243=2018,
VLOOKUP($B243,[20]分省年度数据!$A$1:$T$32,7,FALSE)
)</f>
        <v>5819</v>
      </c>
      <c r="AL243" cm="1">
        <f t="array" ref="AL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11523</v>
      </c>
      <c r="AM243" cm="1">
        <f t="array" ref="AM243">_xlfn.IFS(
$C243=2010,
VLOOKUP($B243,[27]分省年度数据!$A$1:$T$32,15,FALSE),
$C243=2011,
VLOOKUP($B243,[27]分省年度数据!$A$1:$T$32,14,FALSE),
$C243=2012,
VLOOKUP($B243,[27]分省年度数据!$A$1:$T$32,13,FALSE),
$C243=2013,
VLOOKUP($B243,[27]分省年度数据!$A$1:$T$32,12,FALSE),
$C243=2014,
VLOOKUP($B243,[27]分省年度数据!$A$1:$T$32,11,FALSE),
$C243=2015,
VLOOKUP($B243,[27]分省年度数据!$A$1:$T$32,10,FALSE),
$C243=2016,
VLOOKUP($B243,[27]分省年度数据!$A$1:$T$32,9,FALSE),
$C243=2017,
VLOOKUP($B243,[27]分省年度数据!$A$1:$T$32,8,FALSE),
$C243=2018,
VLOOKUP($B243,[27]分省年度数据!$A$1:$T$32,7,FALSE)
)</f>
        <v>95.95</v>
      </c>
      <c r="AN243" cm="1">
        <f t="array" ref="AN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93.61</v>
      </c>
      <c r="AO243" cm="1">
        <f t="array" ref="AO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15.63</v>
      </c>
      <c r="AP243" cm="1">
        <f t="array" ref="AP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4.9800000000000004</v>
      </c>
      <c r="AQ243" cm="1">
        <f t="array" ref="AQ243">_xlfn.IFS(
$C243=2010,
VLOOKUP($B243,[26]分省年度数据!$A$1:$T$32,15,FALSE),
$C243=2011,
VLOOKUP($B243,[26]分省年度数据!$A$1:$T$32,14,FALSE),
$C243=2012,
VLOOKUP($B243,[26]分省年度数据!$A$1:$T$32,13,FALSE),
$C243=2013,
VLOOKUP($B243,[26]分省年度数据!$A$1:$T$32,12,FALSE),
$C243=2014,
VLOOKUP($B243,[26]分省年度数据!$A$1:$T$32,11,FALSE),
$C243=2015,
VLOOKUP($B243,[26]分省年度数据!$A$1:$T$32,10,FALSE),
$C243=2016,
VLOOKUP($B243,[26]分省年度数据!$A$1:$T$32,9,FALSE),
$C243=2017,
VLOOKUP($B243,[26]分省年度数据!$A$1:$T$32,8,FALSE),
$C243=2018,
VLOOKUP($B243,[26]分省年度数据!$A$1:$T$32,7,FALSE)
)</f>
        <v>12.64</v>
      </c>
    </row>
    <row r="244" spans="1:43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s="11">
        <f>IFERROR(VLOOKUP(B244,户籍难度!A:B,2,FALSE),1)</f>
        <v>1</v>
      </c>
      <c r="G244" cm="1">
        <f t="array" ref="G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H244" cm="1">
        <f t="array" ref="H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I244" cm="1">
        <f t="array" ref="I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J244">
        <f>VLOOKUP($D244,[4]Sheet1!$C$1:$J$65536,2,FALSE)</f>
        <v>132.36656188964844</v>
      </c>
      <c r="K244">
        <f>VLOOKUP($D244,[4]Sheet1!$C$1:$J$65536,3,FALSE)</f>
        <v>49.032062530517578</v>
      </c>
      <c r="L244">
        <f>VLOOKUP($D244,[4]Sheet1!$C$1:$J$65536,4,FALSE)</f>
        <v>10164.6796875</v>
      </c>
      <c r="M244">
        <f>VLOOKUP($D244,[4]Sheet1!$C$1:$J$65536,5,FALSE)</f>
        <v>179.52992248535156</v>
      </c>
      <c r="N244">
        <f>VLOOKUP($D244,[4]Sheet1!$C$1:$J$65536,6,FALSE)</f>
        <v>24.036321640014648</v>
      </c>
      <c r="O244">
        <f>VLOOKUP($D244,[4]Sheet1!$C$1:$J$65536,7,FALSE)</f>
        <v>6.065587043762207</v>
      </c>
      <c r="P244">
        <f>VLOOKUP($D244,[4]Sheet1!$C$1:$J$65536,8,FALSE)</f>
        <v>28.646389007568359</v>
      </c>
      <c r="Q244" cm="1">
        <f t="array" ref="Q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R244">
        <f t="shared" si="7"/>
        <v>0.22200793862170809</v>
      </c>
      <c r="S244" cm="1">
        <f t="array" ref="S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121.33</v>
      </c>
      <c r="T244">
        <f>IFERROR(VLOOKUP(D244,[7]mu_jt_estimates_final!$C:$D,2,FALSE),"")</f>
        <v>-8.5619474000000004E-3</v>
      </c>
      <c r="U244" t="str">
        <f>VLOOKUP(B244,方言分布!A:B,2,FALSE)</f>
        <v>中原官话</v>
      </c>
      <c r="V244" cm="1">
        <f t="array" ref="V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35300</v>
      </c>
      <c r="W244" cm="1">
        <f t="array" ref="W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25.37</v>
      </c>
      <c r="X244" cm="1">
        <f t="array" ref="X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85</v>
      </c>
      <c r="Y244" cm="1">
        <f t="array" ref="Y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8.9</v>
      </c>
      <c r="Z244" cm="1">
        <f t="array" ref="Z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455.31</v>
      </c>
      <c r="AA244" cm="1">
        <f t="array" ref="AA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12.59</v>
      </c>
      <c r="AB244" cm="1">
        <f t="array" ref="AB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11.02</v>
      </c>
      <c r="AC244" cm="1">
        <f t="array" ref="AC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16.18</v>
      </c>
      <c r="AE244" cm="1">
        <f t="array" ref="AE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11375081</v>
      </c>
      <c r="AF244" cm="1">
        <f t="array" ref="AF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871.44</v>
      </c>
      <c r="AG244" cm="1">
        <f t="array" ref="AG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413</v>
      </c>
      <c r="AH244" cm="1">
        <f t="array" ref="AH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9510.2999999999993</v>
      </c>
      <c r="AK244" cm="1">
        <f t="array" ref="AK244">_xlfn.IFS(
$C244=2010,
VLOOKUP($B244,[20]分省年度数据!$A$1:$T$32,15,FALSE),
$C244=2011,
VLOOKUP($B244,[20]分省年度数据!$A$1:$T$32,14,FALSE),
$C244=2012,
VLOOKUP($B244,[20]分省年度数据!$A$1:$T$32,13,FALSE),
$C244=2013,
VLOOKUP($B244,[20]分省年度数据!$A$1:$T$32,12,FALSE),
$C244=2014,
VLOOKUP($B244,[20]分省年度数据!$A$1:$T$32,11,FALSE),
$C244=2015,
VLOOKUP($B244,[20]分省年度数据!$A$1:$T$32,10,FALSE),
$C244=2016,
VLOOKUP($B244,[20]分省年度数据!$A$1:$T$32,9,FALSE),
$C244=2017,
VLOOKUP($B244,[20]分省年度数据!$A$1:$T$32,8,FALSE),
$C244=2018,
VLOOKUP($B244,[20]分省年度数据!$A$1:$T$32,7,FALSE)
)</f>
        <v>6122</v>
      </c>
      <c r="AL244" cm="1">
        <f t="array" ref="AL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12370</v>
      </c>
      <c r="AM244" cm="1">
        <f t="array" ref="AM244">_xlfn.IFS(
$C244=2010,
VLOOKUP($B244,[27]分省年度数据!$A$1:$T$32,15,FALSE),
$C244=2011,
VLOOKUP($B244,[27]分省年度数据!$A$1:$T$32,14,FALSE),
$C244=2012,
VLOOKUP($B244,[27]分省年度数据!$A$1:$T$32,13,FALSE),
$C244=2013,
VLOOKUP($B244,[27]分省年度数据!$A$1:$T$32,12,FALSE),
$C244=2014,
VLOOKUP($B244,[27]分省年度数据!$A$1:$T$32,11,FALSE),
$C244=2015,
VLOOKUP($B244,[27]分省年度数据!$A$1:$T$32,10,FALSE),
$C244=2016,
VLOOKUP($B244,[27]分省年度数据!$A$1:$T$32,9,FALSE),
$C244=2017,
VLOOKUP($B244,[27]分省年度数据!$A$1:$T$32,8,FALSE),
$C244=2018,
VLOOKUP($B244,[27]分省年度数据!$A$1:$T$32,7,FALSE)
)</f>
        <v>95.49</v>
      </c>
      <c r="AN244" cm="1">
        <f t="array" ref="AN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96.19</v>
      </c>
      <c r="AO244" cm="1">
        <f t="array" ref="AO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13.72</v>
      </c>
      <c r="AP244" cm="1">
        <f t="array" ref="AP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5.28</v>
      </c>
      <c r="AQ244" cm="1">
        <f t="array" ref="AQ244">_xlfn.IFS(
$C244=2010,
VLOOKUP($B244,[26]分省年度数据!$A$1:$T$32,15,FALSE),
$C244=2011,
VLOOKUP($B244,[26]分省年度数据!$A$1:$T$32,14,FALSE),
$C244=2012,
VLOOKUP($B244,[26]分省年度数据!$A$1:$T$32,13,FALSE),
$C244=2013,
VLOOKUP($B244,[26]分省年度数据!$A$1:$T$32,12,FALSE),
$C244=2014,
VLOOKUP($B244,[26]分省年度数据!$A$1:$T$32,11,FALSE),
$C244=2015,
VLOOKUP($B244,[26]分省年度数据!$A$1:$T$32,10,FALSE),
$C244=2016,
VLOOKUP($B244,[26]分省年度数据!$A$1:$T$32,9,FALSE),
$C244=2017,
VLOOKUP($B244,[26]分省年度数据!$A$1:$T$32,8,FALSE),
$C244=2018,
VLOOKUP($B244,[26]分省年度数据!$A$1:$T$32,7,FALSE)
)</f>
        <v>11.76</v>
      </c>
    </row>
    <row r="245" spans="1:43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s="11">
        <f>IFERROR(VLOOKUP(B245,户籍难度!A:B,2,FALSE),1)</f>
        <v>1</v>
      </c>
      <c r="G245" cm="1">
        <f t="array" ref="G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H245" cm="1">
        <f t="array" ref="H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I245" cm="1">
        <f t="array" ref="I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J245">
        <f>VLOOKUP($D245,[4]Sheet1!$C$1:$J$65536,2,FALSE)</f>
        <v>82.053085327148438</v>
      </c>
      <c r="K245">
        <f>VLOOKUP($D245,[4]Sheet1!$C$1:$J$65536,3,FALSE)</f>
        <v>-13.014037132263184</v>
      </c>
      <c r="L245">
        <f>VLOOKUP($D245,[4]Sheet1!$C$1:$J$65536,4,FALSE)</f>
        <v>10165.20703125</v>
      </c>
      <c r="M245">
        <f>VLOOKUP($D245,[4]Sheet1!$C$1:$J$65536,5,FALSE)</f>
        <v>202.87213134765625</v>
      </c>
      <c r="N245">
        <f>VLOOKUP($D245,[4]Sheet1!$C$1:$J$65536,6,FALSE)</f>
        <v>29.533344268798828</v>
      </c>
      <c r="O245">
        <f>VLOOKUP($D245,[4]Sheet1!$C$1:$J$65536,7,FALSE)</f>
        <v>4.3733305931091309</v>
      </c>
      <c r="P245">
        <f>VLOOKUP($D245,[4]Sheet1!$C$1:$J$65536,8,FALSE)</f>
        <v>13.491085052490234</v>
      </c>
      <c r="Q245" cm="1">
        <f t="array" ref="Q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R245">
        <f t="shared" si="7"/>
        <v>0.43112349370299902</v>
      </c>
      <c r="S245" cm="1">
        <f t="array" ref="S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52.75</v>
      </c>
      <c r="T245">
        <f>IFERROR(VLOOKUP(D245,[7]mu_jt_estimates_final!$C:$D,2,FALSE),"")</f>
        <v>-0.33381422999999999</v>
      </c>
      <c r="U245" t="str">
        <f>VLOOKUP(B245,方言分布!A:B,2,FALSE)</f>
        <v>兰银官话</v>
      </c>
      <c r="V245" cm="1">
        <f t="array" ref="V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26673</v>
      </c>
      <c r="W245" cm="1">
        <f t="array" ref="W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9.0399999999999991</v>
      </c>
      <c r="X245" cm="1">
        <f t="array" ref="X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37</v>
      </c>
      <c r="Y245" cm="1">
        <f t="array" ref="Y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10.5</v>
      </c>
      <c r="Z245" cm="1">
        <f t="array" ref="Z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100.4</v>
      </c>
      <c r="AA245" cm="1">
        <f t="array" ref="AA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17.239999999999998</v>
      </c>
      <c r="AB245" cm="1">
        <f t="array" ref="AB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16.64</v>
      </c>
      <c r="AC245" cm="1">
        <f t="array" ref="AC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16.89</v>
      </c>
      <c r="AE245" cm="1">
        <f t="array" ref="AE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3106736</v>
      </c>
      <c r="AF245" cm="1">
        <f t="array" ref="AF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228.23</v>
      </c>
      <c r="AG245" cm="1">
        <f t="array" ref="AG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4</v>
      </c>
      <c r="AH245" cm="1">
        <f t="array" ref="AH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1435.5</v>
      </c>
      <c r="AK245" cm="1">
        <f t="array" ref="AK245">_xlfn.IFS(
$C245=2010,
VLOOKUP($B245,[20]分省年度数据!$A$1:$T$32,15,FALSE),
$C245=2011,
VLOOKUP($B245,[20]分省年度数据!$A$1:$T$32,14,FALSE),
$C245=2012,
VLOOKUP($B245,[20]分省年度数据!$A$1:$T$32,13,FALSE),
$C245=2013,
VLOOKUP($B245,[20]分省年度数据!$A$1:$T$32,12,FALSE),
$C245=2014,
VLOOKUP($B245,[20]分省年度数据!$A$1:$T$32,11,FALSE),
$C245=2015,
VLOOKUP($B245,[20]分省年度数据!$A$1:$T$32,10,FALSE),
$C245=2016,
VLOOKUP($B245,[20]分省年度数据!$A$1:$T$32,9,FALSE),
$C245=2017,
VLOOKUP($B245,[20]分省年度数据!$A$1:$T$32,8,FALSE),
$C245=2018,
VLOOKUP($B245,[20]分省年度数据!$A$1:$T$32,7,FALSE)
)</f>
        <v>3090</v>
      </c>
      <c r="AL245" cm="1">
        <f t="array" ref="AL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4173</v>
      </c>
      <c r="AM245" cm="1">
        <f t="array" ref="AM245">_xlfn.IFS(
$C245=2010,
VLOOKUP($B245,[27]分省年度数据!$A$1:$T$32,15,FALSE),
$C245=2011,
VLOOKUP($B245,[27]分省年度数据!$A$1:$T$32,14,FALSE),
$C245=2012,
VLOOKUP($B245,[27]分省年度数据!$A$1:$T$32,13,FALSE),
$C245=2013,
VLOOKUP($B245,[27]分省年度数据!$A$1:$T$32,12,FALSE),
$C245=2014,
VLOOKUP($B245,[27]分省年度数据!$A$1:$T$32,11,FALSE),
$C245=2015,
VLOOKUP($B245,[27]分省年度数据!$A$1:$T$32,10,FALSE),
$C245=2016,
VLOOKUP($B245,[27]分省年度数据!$A$1:$T$32,9,FALSE),
$C245=2017,
VLOOKUP($B245,[27]分省年度数据!$A$1:$T$32,8,FALSE),
$C245=2018,
VLOOKUP($B245,[27]分省年度数据!$A$1:$T$32,7,FALSE)
)</f>
        <v>91.57</v>
      </c>
      <c r="AN245" cm="1">
        <f t="array" ref="AN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74.290000000000006</v>
      </c>
      <c r="AO245" cm="1">
        <f t="array" ref="AO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8.1</v>
      </c>
      <c r="AP245" cm="1">
        <f t="array" ref="AP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2.17</v>
      </c>
      <c r="AQ245" cm="1">
        <f t="array" ref="AQ245">_xlfn.IFS(
$C245=2010,
VLOOKUP($B245,[26]分省年度数据!$A$1:$T$32,15,FALSE),
$C245=2011,
VLOOKUP($B245,[26]分省年度数据!$A$1:$T$32,14,FALSE),
$C245=2012,
VLOOKUP($B245,[26]分省年度数据!$A$1:$T$32,13,FALSE),
$C245=2013,
VLOOKUP($B245,[26]分省年度数据!$A$1:$T$32,12,FALSE),
$C245=2014,
VLOOKUP($B245,[26]分省年度数据!$A$1:$T$32,11,FALSE),
$C245=2015,
VLOOKUP($B245,[26]分省年度数据!$A$1:$T$32,10,FALSE),
$C245=2016,
VLOOKUP($B245,[26]分省年度数据!$A$1:$T$32,9,FALSE),
$C245=2017,
VLOOKUP($B245,[26]分省年度数据!$A$1:$T$32,8,FALSE),
$C245=2018,
VLOOKUP($B245,[26]分省年度数据!$A$1:$T$32,7,FALSE)
)</f>
        <v>8.1199999999999992</v>
      </c>
    </row>
    <row r="246" spans="1:43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s="11">
        <f>IFERROR(VLOOKUP(B246,户籍难度!A:B,2,FALSE),1)</f>
        <v>1</v>
      </c>
      <c r="G246" cm="1">
        <f t="array" ref="G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H246" cm="1">
        <f t="array" ref="H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I246" cm="1">
        <f t="array" ref="I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J246">
        <f>VLOOKUP($D246,[4]Sheet1!$C$1:$J$65536,2,FALSE)</f>
        <v>76.473350524902344</v>
      </c>
      <c r="K246">
        <f>VLOOKUP($D246,[4]Sheet1!$C$1:$J$65536,3,FALSE)</f>
        <v>-17.277006149291992</v>
      </c>
      <c r="L246">
        <f>VLOOKUP($D246,[4]Sheet1!$C$1:$J$65536,4,FALSE)</f>
        <v>10174.8671875</v>
      </c>
      <c r="M246">
        <f>VLOOKUP($D246,[4]Sheet1!$C$1:$J$65536,5,FALSE)</f>
        <v>198.79873657226562</v>
      </c>
      <c r="N246">
        <f>VLOOKUP($D246,[4]Sheet1!$C$1:$J$65536,6,FALSE)</f>
        <v>28.483160018920898</v>
      </c>
      <c r="O246">
        <f>VLOOKUP($D246,[4]Sheet1!$C$1:$J$65536,7,FALSE)</f>
        <v>4.5209774971008301</v>
      </c>
      <c r="P246">
        <f>VLOOKUP($D246,[4]Sheet1!$C$1:$J$65536,8,FALSE)</f>
        <v>13.741012573242188</v>
      </c>
      <c r="Q246" cm="1">
        <f t="array" ref="Q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R246">
        <f t="shared" si="7"/>
        <v>0.38863740202449876</v>
      </c>
      <c r="S246" cm="1">
        <f t="array" ref="S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63.07</v>
      </c>
      <c r="T246">
        <f>IFERROR(VLOOKUP(D246,[7]mu_jt_estimates_final!$C:$D,2,FALSE),"")</f>
        <v>-0.65107208000000005</v>
      </c>
      <c r="U246" t="str">
        <f>VLOOKUP(B246,方言分布!A:B,2,FALSE)</f>
        <v>兰银官话</v>
      </c>
      <c r="V246" cm="1">
        <f t="array" ref="V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26632</v>
      </c>
      <c r="W246" cm="1">
        <f t="array" ref="W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9.49</v>
      </c>
      <c r="X246" cm="1">
        <f t="array" ref="X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39</v>
      </c>
      <c r="Y246" cm="1">
        <f t="array" ref="Y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10.4</v>
      </c>
      <c r="Z246" cm="1">
        <f t="array" ref="Z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143.18</v>
      </c>
      <c r="AA246" cm="1">
        <f t="array" ref="AA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17.03</v>
      </c>
      <c r="AB246" cm="1">
        <f t="array" ref="AB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15.22</v>
      </c>
      <c r="AC246" cm="1">
        <f t="array" ref="AC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15.57</v>
      </c>
      <c r="AE246" cm="1">
        <f t="array" ref="AE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3608174</v>
      </c>
      <c r="AF246" cm="1">
        <f t="array" ref="AF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284.33</v>
      </c>
      <c r="AG246" cm="1">
        <f t="array" ref="AG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10</v>
      </c>
      <c r="AH246" cm="1">
        <f t="array" ref="AH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1772.9</v>
      </c>
      <c r="AK246" cm="1">
        <f t="array" ref="AK246">_xlfn.IFS(
$C246=2010,
VLOOKUP($B246,[20]分省年度数据!$A$1:$T$32,15,FALSE),
$C246=2011,
VLOOKUP($B246,[20]分省年度数据!$A$1:$T$32,14,FALSE),
$C246=2012,
VLOOKUP($B246,[20]分省年度数据!$A$1:$T$32,13,FALSE),
$C246=2013,
VLOOKUP($B246,[20]分省年度数据!$A$1:$T$32,12,FALSE),
$C246=2014,
VLOOKUP($B246,[20]分省年度数据!$A$1:$T$32,11,FALSE),
$C246=2015,
VLOOKUP($B246,[20]分省年度数据!$A$1:$T$32,10,FALSE),
$C246=2016,
VLOOKUP($B246,[20]分省年度数据!$A$1:$T$32,9,FALSE),
$C246=2017,
VLOOKUP($B246,[20]分省年度数据!$A$1:$T$32,8,FALSE),
$C246=2018,
VLOOKUP($B246,[20]分省年度数据!$A$1:$T$32,7,FALSE)
)</f>
        <v>3027</v>
      </c>
      <c r="AL246" cm="1">
        <f t="array" ref="AL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4513</v>
      </c>
      <c r="AM246" cm="1">
        <f t="array" ref="AM246">_xlfn.IFS(
$C246=2010,
VLOOKUP($B246,[27]分省年度数据!$A$1:$T$32,15,FALSE),
$C246=2011,
VLOOKUP($B246,[27]分省年度数据!$A$1:$T$32,14,FALSE),
$C246=2012,
VLOOKUP($B246,[27]分省年度数据!$A$1:$T$32,13,FALSE),
$C246=2013,
VLOOKUP($B246,[27]分省年度数据!$A$1:$T$32,12,FALSE),
$C246=2014,
VLOOKUP($B246,[27]分省年度数据!$A$1:$T$32,11,FALSE),
$C246=2015,
VLOOKUP($B246,[27]分省年度数据!$A$1:$T$32,10,FALSE),
$C246=2016,
VLOOKUP($B246,[27]分省年度数据!$A$1:$T$32,9,FALSE),
$C246=2017,
VLOOKUP($B246,[27]分省年度数据!$A$1:$T$32,8,FALSE),
$C246=2018,
VLOOKUP($B246,[27]分省年度数据!$A$1:$T$32,7,FALSE)
)</f>
        <v>92.5</v>
      </c>
      <c r="AN246" cm="1">
        <f t="array" ref="AN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75.62</v>
      </c>
      <c r="AO246" cm="1">
        <f t="array" ref="AO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9.76</v>
      </c>
      <c r="AP246" cm="1">
        <f t="array" ref="AP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2.34</v>
      </c>
      <c r="AQ246" cm="1">
        <f t="array" ref="AQ246">_xlfn.IFS(
$C246=2010,
VLOOKUP($B246,[26]分省年度数据!$A$1:$T$32,15,FALSE),
$C246=2011,
VLOOKUP($B246,[26]分省年度数据!$A$1:$T$32,14,FALSE),
$C246=2012,
VLOOKUP($B246,[26]分省年度数据!$A$1:$T$32,13,FALSE),
$C246=2013,
VLOOKUP($B246,[26]分省年度数据!$A$1:$T$32,12,FALSE),
$C246=2014,
VLOOKUP($B246,[26]分省年度数据!$A$1:$T$32,11,FALSE),
$C246=2015,
VLOOKUP($B246,[26]分省年度数据!$A$1:$T$32,10,FALSE),
$C246=2016,
VLOOKUP($B246,[26]分省年度数据!$A$1:$T$32,9,FALSE),
$C246=2017,
VLOOKUP($B246,[26]分省年度数据!$A$1:$T$32,8,FALSE),
$C246=2018,
VLOOKUP($B246,[26]分省年度数据!$A$1:$T$32,7,FALSE)
)</f>
        <v>8.32</v>
      </c>
    </row>
    <row r="247" spans="1:43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s="11">
        <f>IFERROR(VLOOKUP(B247,户籍难度!A:B,2,FALSE),1)</f>
        <v>1</v>
      </c>
      <c r="G247" cm="1">
        <f t="array" ref="G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H247" cm="1">
        <f t="array" ref="H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I247" cm="1">
        <f t="array" ref="I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J247">
        <f>VLOOKUP($D247,[4]Sheet1!$C$1:$J$65536,2,FALSE)</f>
        <v>74.65118408203125</v>
      </c>
      <c r="K247">
        <f>VLOOKUP($D247,[4]Sheet1!$C$1:$J$65536,3,FALSE)</f>
        <v>-23.323431015014648</v>
      </c>
      <c r="L247">
        <f>VLOOKUP($D247,[4]Sheet1!$C$1:$J$65536,4,FALSE)</f>
        <v>10163.66015625</v>
      </c>
      <c r="M247">
        <f>VLOOKUP($D247,[4]Sheet1!$C$1:$J$65536,5,FALSE)</f>
        <v>201.20748901367188</v>
      </c>
      <c r="N247">
        <f>VLOOKUP($D247,[4]Sheet1!$C$1:$J$65536,6,FALSE)</f>
        <v>28.18522834777832</v>
      </c>
      <c r="O247">
        <f>VLOOKUP($D247,[4]Sheet1!$C$1:$J$65536,7,FALSE)</f>
        <v>4.6318955421447754</v>
      </c>
      <c r="P247">
        <f>VLOOKUP($D247,[4]Sheet1!$C$1:$J$65536,8,FALSE)</f>
        <v>12.725787162780762</v>
      </c>
      <c r="Q247" cm="1">
        <f t="array" ref="Q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R247">
        <f t="shared" si="7"/>
        <v>0.36414021976521982</v>
      </c>
      <c r="S247" cm="1">
        <f t="array" ref="S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68.8</v>
      </c>
      <c r="T247">
        <f>IFERROR(VLOOKUP(D247,[7]mu_jt_estimates_final!$C:$D,2,FALSE),"")</f>
        <v>-0.75027489999999997</v>
      </c>
      <c r="U247" t="str">
        <f>VLOOKUP(B247,方言分布!A:B,2,FALSE)</f>
        <v>兰银官话</v>
      </c>
      <c r="V247" cm="1">
        <f t="array" ref="V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26401</v>
      </c>
      <c r="W247" cm="1">
        <f t="array" ref="W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11.23</v>
      </c>
      <c r="X247" cm="1">
        <f t="array" ref="X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43</v>
      </c>
      <c r="Y247" cm="1">
        <f t="array" ref="Y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10.1</v>
      </c>
      <c r="Z247" cm="1">
        <f t="array" ref="Z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148.21</v>
      </c>
      <c r="AA247" cm="1">
        <f t="array" ref="AA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16.43</v>
      </c>
      <c r="AB247" cm="1">
        <f t="array" ref="AB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>13.99</v>
      </c>
      <c r="AC247" cm="1">
        <f t="array" ref="AC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14.71</v>
      </c>
      <c r="AE247" t="str" cm="1">
        <f t="array" ref="AE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/>
      </c>
      <c r="AF247" cm="1">
        <f t="array" ref="AF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367.92</v>
      </c>
      <c r="AG247" cm="1">
        <f t="array" ref="AG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33</v>
      </c>
      <c r="AH247" cm="1">
        <f t="array" ref="AH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2064.4</v>
      </c>
      <c r="AK247" cm="1">
        <f t="array" ref="AK247">_xlfn.IFS(
$C247=2010,
VLOOKUP($B247,[20]分省年度数据!$A$1:$T$32,15,FALSE),
$C247=2011,
VLOOKUP($B247,[20]分省年度数据!$A$1:$T$32,14,FALSE),
$C247=2012,
VLOOKUP($B247,[20]分省年度数据!$A$1:$T$32,13,FALSE),
$C247=2013,
VLOOKUP($B247,[20]分省年度数据!$A$1:$T$32,12,FALSE),
$C247=2014,
VLOOKUP($B247,[20]分省年度数据!$A$1:$T$32,11,FALSE),
$C247=2015,
VLOOKUP($B247,[20]分省年度数据!$A$1:$T$32,10,FALSE),
$C247=2016,
VLOOKUP($B247,[20]分省年度数据!$A$1:$T$32,9,FALSE),
$C247=2017,
VLOOKUP($B247,[20]分省年度数据!$A$1:$T$32,8,FALSE),
$C247=2018,
VLOOKUP($B247,[20]分省年度数据!$A$1:$T$32,7,FALSE)
)</f>
        <v>2954</v>
      </c>
      <c r="AL247" cm="1">
        <f t="array" ref="AL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4907</v>
      </c>
      <c r="AM247" cm="1">
        <f t="array" ref="AM247">_xlfn.IFS(
$C247=2010,
VLOOKUP($B247,[27]分省年度数据!$A$1:$T$32,15,FALSE),
$C247=2011,
VLOOKUP($B247,[27]分省年度数据!$A$1:$T$32,14,FALSE),
$C247=2012,
VLOOKUP($B247,[27]分省年度数据!$A$1:$T$32,13,FALSE),
$C247=2013,
VLOOKUP($B247,[27]分省年度数据!$A$1:$T$32,12,FALSE),
$C247=2014,
VLOOKUP($B247,[27]分省年度数据!$A$1:$T$32,11,FALSE),
$C247=2015,
VLOOKUP($B247,[27]分省年度数据!$A$1:$T$32,10,FALSE),
$C247=2016,
VLOOKUP($B247,[27]分省年度数据!$A$1:$T$32,9,FALSE),
$C247=2017,
VLOOKUP($B247,[27]分省年度数据!$A$1:$T$32,8,FALSE),
$C247=2018,
VLOOKUP($B247,[27]分省年度数据!$A$1:$T$32,7,FALSE)
)</f>
        <v>92.77</v>
      </c>
      <c r="AN247" cm="1">
        <f t="array" ref="AN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77.81</v>
      </c>
      <c r="AO247" cm="1">
        <f t="array" ref="AO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10.039999999999999</v>
      </c>
      <c r="AP247" cm="1">
        <f t="array" ref="AP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2.36</v>
      </c>
      <c r="AQ247" cm="1">
        <f t="array" ref="AQ247">_xlfn.IFS(
$C247=2010,
VLOOKUP($B247,[26]分省年度数据!$A$1:$T$32,15,FALSE),
$C247=2011,
VLOOKUP($B247,[26]分省年度数据!$A$1:$T$32,14,FALSE),
$C247=2012,
VLOOKUP($B247,[26]分省年度数据!$A$1:$T$32,13,FALSE),
$C247=2013,
VLOOKUP($B247,[26]分省年度数据!$A$1:$T$32,12,FALSE),
$C247=2014,
VLOOKUP($B247,[26]分省年度数据!$A$1:$T$32,11,FALSE),
$C247=2015,
VLOOKUP($B247,[26]分省年度数据!$A$1:$T$32,10,FALSE),
$C247=2016,
VLOOKUP($B247,[26]分省年度数据!$A$1:$T$32,9,FALSE),
$C247=2017,
VLOOKUP($B247,[26]分省年度数据!$A$1:$T$32,8,FALSE),
$C247=2018,
VLOOKUP($B247,[26]分省年度数据!$A$1:$T$32,7,FALSE)
)</f>
        <v>9.52</v>
      </c>
    </row>
    <row r="248" spans="1:43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s="11">
        <f>IFERROR(VLOOKUP(B248,户籍难度!A:B,2,FALSE),1)</f>
        <v>1</v>
      </c>
      <c r="G248" cm="1">
        <f t="array" ref="G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H248" cm="1">
        <f t="array" ref="H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I248" cm="1">
        <f t="array" ref="I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J248">
        <f>VLOOKUP($D248,[4]Sheet1!$C$1:$J$65536,2,FALSE)</f>
        <v>87.824806213378906</v>
      </c>
      <c r="K248">
        <f>VLOOKUP($D248,[4]Sheet1!$C$1:$J$65536,3,FALSE)</f>
        <v>-25.9405517578125</v>
      </c>
      <c r="L248">
        <f>VLOOKUP($D248,[4]Sheet1!$C$1:$J$65536,4,FALSE)</f>
        <v>10159.97265625</v>
      </c>
      <c r="M248">
        <f>VLOOKUP($D248,[4]Sheet1!$C$1:$J$65536,5,FALSE)</f>
        <v>206.14230346679688</v>
      </c>
      <c r="N248">
        <f>VLOOKUP($D248,[4]Sheet1!$C$1:$J$65536,6,FALSE)</f>
        <v>28.723033905029297</v>
      </c>
      <c r="O248">
        <f>VLOOKUP($D248,[4]Sheet1!$C$1:$J$65536,7,FALSE)</f>
        <v>4.4120502471923828</v>
      </c>
      <c r="P248">
        <f>VLOOKUP($D248,[4]Sheet1!$C$1:$J$65536,8,FALSE)</f>
        <v>21.012537002563477</v>
      </c>
      <c r="Q248" cm="1">
        <f t="array" ref="Q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R248">
        <f t="shared" si="7"/>
        <v>0.33669496683099015</v>
      </c>
      <c r="S248" cm="1">
        <f t="array" ref="S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76.53</v>
      </c>
      <c r="T248">
        <f>IFERROR(VLOOKUP(D248,[7]mu_jt_estimates_final!$C:$D,2,FALSE),"")</f>
        <v>-0.73056012000000004</v>
      </c>
      <c r="U248" t="str">
        <f>VLOOKUP(B248,方言分布!A:B,2,FALSE)</f>
        <v>兰银官话</v>
      </c>
      <c r="V248" cm="1">
        <f t="array" ref="V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26697</v>
      </c>
      <c r="W248" cm="1">
        <f t="array" ref="W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11.61</v>
      </c>
      <c r="X248" cm="1">
        <f t="array" ref="X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43</v>
      </c>
      <c r="Y248" cm="1">
        <f t="array" ref="Y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9.68</v>
      </c>
      <c r="Z248" cm="1">
        <f t="array" ref="Z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165.86</v>
      </c>
      <c r="AA248" cm="1">
        <f t="array" ref="AA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15.7</v>
      </c>
      <c r="AB248" cm="1">
        <f t="array" ref="AB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12.28</v>
      </c>
      <c r="AC248" cm="1">
        <f t="array" ref="AC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13.3</v>
      </c>
      <c r="AE248" cm="1">
        <f t="array" ref="AE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4811034</v>
      </c>
      <c r="AF248" cm="1">
        <f t="array" ref="AF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377.06</v>
      </c>
      <c r="AG248" cm="1">
        <f t="array" ref="AG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33</v>
      </c>
      <c r="AH248" cm="1">
        <f t="array" ref="AH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2368.8000000000002</v>
      </c>
      <c r="AK248" cm="1">
        <f t="array" ref="AK248">_xlfn.IFS(
$C248=2010,
VLOOKUP($B248,[20]分省年度数据!$A$1:$T$32,15,FALSE),
$C248=2011,
VLOOKUP($B248,[20]分省年度数据!$A$1:$T$32,14,FALSE),
$C248=2012,
VLOOKUP($B248,[20]分省年度数据!$A$1:$T$32,13,FALSE),
$C248=2013,
VLOOKUP($B248,[20]分省年度数据!$A$1:$T$32,12,FALSE),
$C248=2014,
VLOOKUP($B248,[20]分省年度数据!$A$1:$T$32,11,FALSE),
$C248=2015,
VLOOKUP($B248,[20]分省年度数据!$A$1:$T$32,10,FALSE),
$C248=2016,
VLOOKUP($B248,[20]分省年度数据!$A$1:$T$32,9,FALSE),
$C248=2017,
VLOOKUP($B248,[20]分省年度数据!$A$1:$T$32,8,FALSE),
$C248=2018,
VLOOKUP($B248,[20]分省年度数据!$A$1:$T$32,7,FALSE)
)</f>
        <v>2915</v>
      </c>
      <c r="AL248" cm="1">
        <f t="array" ref="AL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4969</v>
      </c>
      <c r="AM248" cm="1">
        <f t="array" ref="AM248">_xlfn.IFS(
$C248=2010,
VLOOKUP($B248,[27]分省年度数据!$A$1:$T$32,15,FALSE),
$C248=2011,
VLOOKUP($B248,[27]分省年度数据!$A$1:$T$32,14,FALSE),
$C248=2012,
VLOOKUP($B248,[27]分省年度数据!$A$1:$T$32,13,FALSE),
$C248=2013,
VLOOKUP($B248,[27]分省年度数据!$A$1:$T$32,12,FALSE),
$C248=2014,
VLOOKUP($B248,[27]分省年度数据!$A$1:$T$32,11,FALSE),
$C248=2015,
VLOOKUP($B248,[27]分省年度数据!$A$1:$T$32,10,FALSE),
$C248=2016,
VLOOKUP($B248,[27]分省年度数据!$A$1:$T$32,9,FALSE),
$C248=2017,
VLOOKUP($B248,[27]分省年度数据!$A$1:$T$32,8,FALSE),
$C248=2018,
VLOOKUP($B248,[27]分省年度数据!$A$1:$T$32,7,FALSE)
)</f>
        <v>93.68</v>
      </c>
      <c r="AN248" cm="1">
        <f t="array" ref="AN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80.22</v>
      </c>
      <c r="AO248" cm="1">
        <f t="array" ref="AO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10.36</v>
      </c>
      <c r="AP248" cm="1">
        <f t="array" ref="AP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2.41</v>
      </c>
      <c r="AQ248" cm="1">
        <f t="array" ref="AQ248">_xlfn.IFS(
$C248=2010,
VLOOKUP($B248,[26]分省年度数据!$A$1:$T$32,15,FALSE),
$C248=2011,
VLOOKUP($B248,[26]分省年度数据!$A$1:$T$32,14,FALSE),
$C248=2012,
VLOOKUP($B248,[26]分省年度数据!$A$1:$T$32,13,FALSE),
$C248=2013,
VLOOKUP($B248,[26]分省年度数据!$A$1:$T$32,12,FALSE),
$C248=2014,
VLOOKUP($B248,[26]分省年度数据!$A$1:$T$32,11,FALSE),
$C248=2015,
VLOOKUP($B248,[26]分省年度数据!$A$1:$T$32,10,FALSE),
$C248=2016,
VLOOKUP($B248,[26]分省年度数据!$A$1:$T$32,9,FALSE),
$C248=2017,
VLOOKUP($B248,[26]分省年度数据!$A$1:$T$32,8,FALSE),
$C248=2018,
VLOOKUP($B248,[26]分省年度数据!$A$1:$T$32,7,FALSE)
)</f>
        <v>11.76</v>
      </c>
    </row>
    <row r="249" spans="1:43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s="11">
        <f>IFERROR(VLOOKUP(B249,户籍难度!A:B,2,FALSE),1)</f>
        <v>1</v>
      </c>
      <c r="G249" cm="1">
        <f t="array" ref="G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H249" cm="1">
        <f t="array" ref="H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I249" cm="1">
        <f t="array" ref="I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J249">
        <f>VLOOKUP($D249,[4]Sheet1!$C$1:$J$65536,2,FALSE)</f>
        <v>82.187522888183594</v>
      </c>
      <c r="K249">
        <f>VLOOKUP($D249,[4]Sheet1!$C$1:$J$65536,3,FALSE)</f>
        <v>-26.221805572509766</v>
      </c>
      <c r="L249">
        <f>VLOOKUP($D249,[4]Sheet1!$C$1:$J$65536,4,FALSE)</f>
        <v>10168.953125</v>
      </c>
      <c r="M249">
        <f>VLOOKUP($D249,[4]Sheet1!$C$1:$J$65536,5,FALSE)</f>
        <v>200.63453674316406</v>
      </c>
      <c r="N249">
        <f>VLOOKUP($D249,[4]Sheet1!$C$1:$J$65536,6,FALSE)</f>
        <v>28.946926116943359</v>
      </c>
      <c r="O249">
        <f>VLOOKUP($D249,[4]Sheet1!$C$1:$J$65536,7,FALSE)</f>
        <v>6.2136836051940918</v>
      </c>
      <c r="P249">
        <f>VLOOKUP($D249,[4]Sheet1!$C$1:$J$65536,8,FALSE)</f>
        <v>16.66748046875</v>
      </c>
      <c r="Q249" cm="1">
        <f t="array" ref="Q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R249">
        <f t="shared" si="7"/>
        <v>0.33089693612364934</v>
      </c>
      <c r="S249" cm="1">
        <f t="array" ref="S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79.459999999999994</v>
      </c>
      <c r="T249">
        <f>IFERROR(VLOOKUP(D249,[7]mu_jt_estimates_final!$C:$D,2,FALSE),"")</f>
        <v>-0.63427257999999997</v>
      </c>
      <c r="U249" t="str">
        <f>VLOOKUP(B249,方言分布!A:B,2,FALSE)</f>
        <v>兰银官话</v>
      </c>
      <c r="V249" cm="1">
        <f t="array" ref="V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27916</v>
      </c>
      <c r="W249" cm="1">
        <f t="array" ref="W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12.24</v>
      </c>
      <c r="X249" cm="1">
        <f t="array" ref="X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49</v>
      </c>
      <c r="Y249" cm="1">
        <f t="array" ref="Y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9.4700000000000006</v>
      </c>
      <c r="Z249" cm="1">
        <f t="array" ref="Z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204.19</v>
      </c>
      <c r="AA249" cm="1">
        <f t="array" ref="AA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14.95</v>
      </c>
      <c r="AB249" cm="1">
        <f t="array" ref="AB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11.44</v>
      </c>
      <c r="AC249" cm="1">
        <f t="array" ref="AC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12.83</v>
      </c>
      <c r="AE249" cm="1">
        <f t="array" ref="AE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5181631</v>
      </c>
      <c r="AF249" cm="1">
        <f t="array" ref="AF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401.26</v>
      </c>
      <c r="AG249" cm="1">
        <f t="array" ref="AG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37</v>
      </c>
      <c r="AH249" cm="1">
        <f t="array" ref="AH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2668.3</v>
      </c>
      <c r="AK249" cm="1">
        <f t="array" ref="AK249">_xlfn.IFS(
$C249=2010,
VLOOKUP($B249,[20]分省年度数据!$A$1:$T$32,15,FALSE),
$C249=2011,
VLOOKUP($B249,[20]分省年度数据!$A$1:$T$32,14,FALSE),
$C249=2012,
VLOOKUP($B249,[20]分省年度数据!$A$1:$T$32,13,FALSE),
$C249=2013,
VLOOKUP($B249,[20]分省年度数据!$A$1:$T$32,12,FALSE),
$C249=2014,
VLOOKUP($B249,[20]分省年度数据!$A$1:$T$32,11,FALSE),
$C249=2015,
VLOOKUP($B249,[20]分省年度数据!$A$1:$T$32,10,FALSE),
$C249=2016,
VLOOKUP($B249,[20]分省年度数据!$A$1:$T$32,9,FALSE),
$C249=2017,
VLOOKUP($B249,[20]分省年度数据!$A$1:$T$32,8,FALSE),
$C249=2018,
VLOOKUP($B249,[20]分省年度数据!$A$1:$T$32,7,FALSE)
)</f>
        <v>3035</v>
      </c>
      <c r="AL249" cm="1">
        <f t="array" ref="AL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5872</v>
      </c>
      <c r="AM249" cm="1">
        <f t="array" ref="AM249">_xlfn.IFS(
$C249=2010,
VLOOKUP($B249,[27]分省年度数据!$A$1:$T$32,15,FALSE),
$C249=2011,
VLOOKUP($B249,[27]分省年度数据!$A$1:$T$32,14,FALSE),
$C249=2012,
VLOOKUP($B249,[27]分省年度数据!$A$1:$T$32,13,FALSE),
$C249=2013,
VLOOKUP($B249,[27]分省年度数据!$A$1:$T$32,12,FALSE),
$C249=2014,
VLOOKUP($B249,[27]分省年度数据!$A$1:$T$32,11,FALSE),
$C249=2015,
VLOOKUP($B249,[27]分省年度数据!$A$1:$T$32,10,FALSE),
$C249=2016,
VLOOKUP($B249,[27]分省年度数据!$A$1:$T$32,9,FALSE),
$C249=2017,
VLOOKUP($B249,[27]分省年度数据!$A$1:$T$32,8,FALSE),
$C249=2018,
VLOOKUP($B249,[27]分省年度数据!$A$1:$T$32,7,FALSE)
)</f>
        <v>94.95</v>
      </c>
      <c r="AN249" cm="1">
        <f t="array" ref="AN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83.48</v>
      </c>
      <c r="AO249" cm="1">
        <f t="array" ref="AO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9.67</v>
      </c>
      <c r="AP249" cm="1">
        <f t="array" ref="AP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2.5</v>
      </c>
      <c r="AQ249" cm="1">
        <f t="array" ref="AQ249">_xlfn.IFS(
$C249=2010,
VLOOKUP($B249,[26]分省年度数据!$A$1:$T$32,15,FALSE),
$C249=2011,
VLOOKUP($B249,[26]分省年度数据!$A$1:$T$32,14,FALSE),
$C249=2012,
VLOOKUP($B249,[26]分省年度数据!$A$1:$T$32,13,FALSE),
$C249=2013,
VLOOKUP($B249,[26]分省年度数据!$A$1:$T$32,12,FALSE),
$C249=2014,
VLOOKUP($B249,[26]分省年度数据!$A$1:$T$32,11,FALSE),
$C249=2015,
VLOOKUP($B249,[26]分省年度数据!$A$1:$T$32,10,FALSE),
$C249=2016,
VLOOKUP($B249,[26]分省年度数据!$A$1:$T$32,9,FALSE),
$C249=2017,
VLOOKUP($B249,[26]分省年度数据!$A$1:$T$32,8,FALSE),
$C249=2018,
VLOOKUP($B249,[26]分省年度数据!$A$1:$T$32,7,FALSE)
)</f>
        <v>12.79</v>
      </c>
    </row>
    <row r="250" spans="1:43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s="11">
        <f>IFERROR(VLOOKUP(B250,户籍难度!A:B,2,FALSE),1)</f>
        <v>1</v>
      </c>
      <c r="G250" cm="1">
        <f t="array" ref="G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H250" cm="1">
        <f t="array" ref="H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I250" cm="1">
        <f t="array" ref="I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J250">
        <f>VLOOKUP($D250,[4]Sheet1!$C$1:$J$65536,2,FALSE)</f>
        <v>84.90008544921875</v>
      </c>
      <c r="K250">
        <f>VLOOKUP($D250,[4]Sheet1!$C$1:$J$65536,3,FALSE)</f>
        <v>-15.860038757324219</v>
      </c>
      <c r="L250">
        <f>VLOOKUP($D250,[4]Sheet1!$C$1:$J$65536,4,FALSE)</f>
        <v>10168.330078125</v>
      </c>
      <c r="M250">
        <f>VLOOKUP($D250,[4]Sheet1!$C$1:$J$65536,5,FALSE)</f>
        <v>202.14395141601562</v>
      </c>
      <c r="N250">
        <f>VLOOKUP($D250,[4]Sheet1!$C$1:$J$65536,6,FALSE)</f>
        <v>28.540115356445312</v>
      </c>
      <c r="O250">
        <f>VLOOKUP($D250,[4]Sheet1!$C$1:$J$65536,7,FALSE)</f>
        <v>6.1111831665039062</v>
      </c>
      <c r="P250">
        <f>VLOOKUP($D250,[4]Sheet1!$C$1:$J$65536,8,FALSE)</f>
        <v>16.338041305541992</v>
      </c>
      <c r="Q250" cm="1">
        <f t="array" ref="Q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R250">
        <f t="shared" si="7"/>
        <v>0.31111569020568797</v>
      </c>
      <c r="S250" cm="1">
        <f t="array" ref="S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80.989999999999995</v>
      </c>
      <c r="T250">
        <f>IFERROR(VLOOKUP(D250,[7]mu_jt_estimates_final!$C:$D,2,FALSE),"")</f>
        <v>-0.53735018000000001</v>
      </c>
      <c r="U250" t="str">
        <f>VLOOKUP(B250,方言分布!A:B,2,FALSE)</f>
        <v>兰银官话</v>
      </c>
      <c r="V250" cm="1">
        <f t="array" ref="V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27799</v>
      </c>
      <c r="W250" cm="1">
        <f t="array" ref="W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12.77</v>
      </c>
      <c r="X250" cm="1">
        <f t="array" ref="X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50</v>
      </c>
      <c r="Y250" cm="1">
        <f t="array" ref="Y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9.6999999999999993</v>
      </c>
      <c r="Z250" cm="1">
        <f t="array" ref="Z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250.1</v>
      </c>
      <c r="AA250" cm="1">
        <f t="array" ref="AA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14.06</v>
      </c>
      <c r="AB250" cm="1">
        <f t="array" ref="AB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10.84</v>
      </c>
      <c r="AC250" cm="1">
        <f t="array" ref="AC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12.84</v>
      </c>
      <c r="AE250" cm="1">
        <f t="array" ref="AE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6134547</v>
      </c>
      <c r="AF250" cm="1">
        <f t="array" ref="AF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498.33</v>
      </c>
      <c r="AG250" cm="1">
        <f t="array" ref="AG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35</v>
      </c>
      <c r="AH250" cm="1">
        <f t="array" ref="AH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2737.1</v>
      </c>
      <c r="AK250" cm="1">
        <f t="array" ref="AK250">_xlfn.IFS(
$C250=2010,
VLOOKUP($B250,[20]分省年度数据!$A$1:$T$32,15,FALSE),
$C250=2011,
VLOOKUP($B250,[20]分省年度数据!$A$1:$T$32,14,FALSE),
$C250=2012,
VLOOKUP($B250,[20]分省年度数据!$A$1:$T$32,13,FALSE),
$C250=2013,
VLOOKUP($B250,[20]分省年度数据!$A$1:$T$32,12,FALSE),
$C250=2014,
VLOOKUP($B250,[20]分省年度数据!$A$1:$T$32,11,FALSE),
$C250=2015,
VLOOKUP($B250,[20]分省年度数据!$A$1:$T$32,10,FALSE),
$C250=2016,
VLOOKUP($B250,[20]分省年度数据!$A$1:$T$32,9,FALSE),
$C250=2017,
VLOOKUP($B250,[20]分省年度数据!$A$1:$T$32,8,FALSE),
$C250=2018,
VLOOKUP($B250,[20]分省年度数据!$A$1:$T$32,7,FALSE)
)</f>
        <v>3063</v>
      </c>
      <c r="AL250" cm="1">
        <f t="array" ref="AL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5935</v>
      </c>
      <c r="AM250" cm="1">
        <f t="array" ref="AM250">_xlfn.IFS(
$C250=2010,
VLOOKUP($B250,[27]分省年度数据!$A$1:$T$32,15,FALSE),
$C250=2011,
VLOOKUP($B250,[27]分省年度数据!$A$1:$T$32,14,FALSE),
$C250=2012,
VLOOKUP($B250,[27]分省年度数据!$A$1:$T$32,13,FALSE),
$C250=2013,
VLOOKUP($B250,[27]分省年度数据!$A$1:$T$32,12,FALSE),
$C250=2014,
VLOOKUP($B250,[27]分省年度数据!$A$1:$T$32,11,FALSE),
$C250=2015,
VLOOKUP($B250,[27]分省年度数据!$A$1:$T$32,10,FALSE),
$C250=2016,
VLOOKUP($B250,[27]分省年度数据!$A$1:$T$32,9,FALSE),
$C250=2017,
VLOOKUP($B250,[27]分省年度数据!$A$1:$T$32,8,FALSE),
$C250=2018,
VLOOKUP($B250,[27]分省年度数据!$A$1:$T$32,7,FALSE)
)</f>
        <v>97.28</v>
      </c>
      <c r="AN250" cm="1">
        <f t="array" ref="AN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85.77</v>
      </c>
      <c r="AO250" cm="1">
        <f t="array" ref="AO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9</v>
      </c>
      <c r="AP250" cm="1">
        <f t="array" ref="AP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2.39</v>
      </c>
      <c r="AQ250" cm="1">
        <f t="array" ref="AQ250">_xlfn.IFS(
$C250=2010,
VLOOKUP($B250,[26]分省年度数据!$A$1:$T$32,15,FALSE),
$C250=2011,
VLOOKUP($B250,[26]分省年度数据!$A$1:$T$32,14,FALSE),
$C250=2012,
VLOOKUP($B250,[26]分省年度数据!$A$1:$T$32,13,FALSE),
$C250=2013,
VLOOKUP($B250,[26]分省年度数据!$A$1:$T$32,12,FALSE),
$C250=2014,
VLOOKUP($B250,[26]分省年度数据!$A$1:$T$32,11,FALSE),
$C250=2015,
VLOOKUP($B250,[26]分省年度数据!$A$1:$T$32,10,FALSE),
$C250=2016,
VLOOKUP($B250,[26]分省年度数据!$A$1:$T$32,9,FALSE),
$C250=2017,
VLOOKUP($B250,[26]分省年度数据!$A$1:$T$32,8,FALSE),
$C250=2018,
VLOOKUP($B250,[26]分省年度数据!$A$1:$T$32,7,FALSE)
)</f>
        <v>12.23</v>
      </c>
    </row>
    <row r="251" spans="1:43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s="11">
        <f>IFERROR(VLOOKUP(B251,户籍难度!A:B,2,FALSE),1)</f>
        <v>1</v>
      </c>
      <c r="G251" cm="1">
        <f t="array" ref="G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H251" cm="1">
        <f t="array" ref="H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I251" cm="1">
        <f t="array" ref="I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J251">
        <f>VLOOKUP($D251,[4]Sheet1!$C$1:$J$65536,2,FALSE)</f>
        <v>88.03094482421875</v>
      </c>
      <c r="K251">
        <f>VLOOKUP($D251,[4]Sheet1!$C$1:$J$65536,3,FALSE)</f>
        <v>-15.507948875427246</v>
      </c>
      <c r="L251">
        <f>VLOOKUP($D251,[4]Sheet1!$C$1:$J$65536,4,FALSE)</f>
        <v>10166.978515625</v>
      </c>
      <c r="M251">
        <f>VLOOKUP($D251,[4]Sheet1!$C$1:$J$65536,5,FALSE)</f>
        <v>204.96156311035156</v>
      </c>
      <c r="N251">
        <f>VLOOKUP($D251,[4]Sheet1!$C$1:$J$65536,6,FALSE)</f>
        <v>29.323003768920898</v>
      </c>
      <c r="O251">
        <f>VLOOKUP($D251,[4]Sheet1!$C$1:$J$65536,7,FALSE)</f>
        <v>6.000246524810791</v>
      </c>
      <c r="P251">
        <f>VLOOKUP($D251,[4]Sheet1!$C$1:$J$65536,8,FALSE)</f>
        <v>20.520101547241211</v>
      </c>
      <c r="Q251" cm="1">
        <f t="array" ref="Q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R251">
        <f t="shared" si="7"/>
        <v>0.30721892751647351</v>
      </c>
      <c r="S251" cm="1">
        <f t="array" ref="S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84.44</v>
      </c>
      <c r="T251">
        <f>IFERROR(VLOOKUP(D251,[7]mu_jt_estimates_final!$C:$D,2,FALSE),"")</f>
        <v>-0.39563698000000003</v>
      </c>
      <c r="U251" t="str">
        <f>VLOOKUP(B251,方言分布!A:B,2,FALSE)</f>
        <v>兰银官话</v>
      </c>
      <c r="V251" cm="1">
        <f t="array" ref="V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28197</v>
      </c>
      <c r="W251" cm="1">
        <f t="array" ref="W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13.43</v>
      </c>
      <c r="X251" cm="1">
        <f t="array" ref="X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52</v>
      </c>
      <c r="Y251" cm="1">
        <f t="array" ref="Y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9.08</v>
      </c>
      <c r="Z251" cm="1">
        <f t="array" ref="Z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273.25</v>
      </c>
      <c r="AA251" cm="1">
        <f t="array" ref="AA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13.38</v>
      </c>
      <c r="AB251" cm="1">
        <f t="array" ref="AB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10.64</v>
      </c>
      <c r="AC251" cm="1">
        <f t="array" ref="AC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12.91</v>
      </c>
      <c r="AE251" cm="1">
        <f t="array" ref="AE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6706137</v>
      </c>
      <c r="AF251" cm="1">
        <f t="array" ref="AF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548.95000000000005</v>
      </c>
      <c r="AG251" cm="1">
        <f t="array" ref="AG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36</v>
      </c>
      <c r="AH251" cm="1">
        <f t="array" ref="AH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2984.2</v>
      </c>
      <c r="AK251" cm="1">
        <f t="array" ref="AK251">_xlfn.IFS(
$C251=2010,
VLOOKUP($B251,[20]分省年度数据!$A$1:$T$32,15,FALSE),
$C251=2011,
VLOOKUP($B251,[20]分省年度数据!$A$1:$T$32,14,FALSE),
$C251=2012,
VLOOKUP($B251,[20]分省年度数据!$A$1:$T$32,13,FALSE),
$C251=2013,
VLOOKUP($B251,[20]分省年度数据!$A$1:$T$32,12,FALSE),
$C251=2014,
VLOOKUP($B251,[20]分省年度数据!$A$1:$T$32,11,FALSE),
$C251=2015,
VLOOKUP($B251,[20]分省年度数据!$A$1:$T$32,10,FALSE),
$C251=2016,
VLOOKUP($B251,[20]分省年度数据!$A$1:$T$32,9,FALSE),
$C251=2017,
VLOOKUP($B251,[20]分省年度数据!$A$1:$T$32,8,FALSE),
$C251=2018,
VLOOKUP($B251,[20]分省年度数据!$A$1:$T$32,7,FALSE)
)</f>
        <v>2899</v>
      </c>
      <c r="AL251" cm="1">
        <f t="array" ref="AL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6429</v>
      </c>
      <c r="AM251" cm="1">
        <f t="array" ref="AM251">_xlfn.IFS(
$C251=2010,
VLOOKUP($B251,[27]分省年度数据!$A$1:$T$32,15,FALSE),
$C251=2011,
VLOOKUP($B251,[27]分省年度数据!$A$1:$T$32,14,FALSE),
$C251=2012,
VLOOKUP($B251,[27]分省年度数据!$A$1:$T$32,13,FALSE),
$C251=2013,
VLOOKUP($B251,[27]分省年度数据!$A$1:$T$32,12,FALSE),
$C251=2014,
VLOOKUP($B251,[27]分省年度数据!$A$1:$T$32,11,FALSE),
$C251=2015,
VLOOKUP($B251,[27]分省年度数据!$A$1:$T$32,10,FALSE),
$C251=2016,
VLOOKUP($B251,[27]分省年度数据!$A$1:$T$32,9,FALSE),
$C251=2017,
VLOOKUP($B251,[27]分省年度数据!$A$1:$T$32,8,FALSE),
$C251=2018,
VLOOKUP($B251,[27]分省年度数据!$A$1:$T$32,7,FALSE)
)</f>
        <v>97.93</v>
      </c>
      <c r="AN251" cm="1">
        <f t="array" ref="AN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88.15</v>
      </c>
      <c r="AO251" cm="1">
        <f t="array" ref="AO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9.16</v>
      </c>
      <c r="AP251" cm="1">
        <f t="array" ref="AP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2.58</v>
      </c>
      <c r="AQ251" cm="1">
        <f t="array" ref="AQ251">_xlfn.IFS(
$C251=2010,
VLOOKUP($B251,[26]分省年度数据!$A$1:$T$32,15,FALSE),
$C251=2011,
VLOOKUP($B251,[26]分省年度数据!$A$1:$T$32,14,FALSE),
$C251=2012,
VLOOKUP($B251,[26]分省年度数据!$A$1:$T$32,13,FALSE),
$C251=2013,
VLOOKUP($B251,[26]分省年度数据!$A$1:$T$32,12,FALSE),
$C251=2014,
VLOOKUP($B251,[26]分省年度数据!$A$1:$T$32,11,FALSE),
$C251=2015,
VLOOKUP($B251,[26]分省年度数据!$A$1:$T$32,10,FALSE),
$C251=2016,
VLOOKUP($B251,[26]分省年度数据!$A$1:$T$32,9,FALSE),
$C251=2017,
VLOOKUP($B251,[26]分省年度数据!$A$1:$T$32,8,FALSE),
$C251=2018,
VLOOKUP($B251,[26]分省年度数据!$A$1:$T$32,7,FALSE)
)</f>
        <v>13.94</v>
      </c>
    </row>
    <row r="252" spans="1:43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s="11">
        <f>IFERROR(VLOOKUP(B252,户籍难度!A:B,2,FALSE),1)</f>
        <v>1</v>
      </c>
      <c r="G252" cm="1">
        <f t="array" ref="G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H252" cm="1">
        <f t="array" ref="H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I252" cm="1">
        <f t="array" ref="I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J252">
        <f>VLOOKUP($D252,[4]Sheet1!$C$1:$J$65536,2,FALSE)</f>
        <v>85.66766357421875</v>
      </c>
      <c r="K252">
        <f>VLOOKUP($D252,[4]Sheet1!$C$1:$J$65536,3,FALSE)</f>
        <v>-20.438995361328125</v>
      </c>
      <c r="L252">
        <f>VLOOKUP($D252,[4]Sheet1!$C$1:$J$65536,4,FALSE)</f>
        <v>10173.46484375</v>
      </c>
      <c r="M252">
        <f>VLOOKUP($D252,[4]Sheet1!$C$1:$J$65536,5,FALSE)</f>
        <v>206.02366638183594</v>
      </c>
      <c r="N252">
        <f>VLOOKUP($D252,[4]Sheet1!$C$1:$J$65536,6,FALSE)</f>
        <v>28.784482955932617</v>
      </c>
      <c r="O252">
        <f>VLOOKUP($D252,[4]Sheet1!$C$1:$J$65536,7,FALSE)</f>
        <v>5.9308977127075195</v>
      </c>
      <c r="P252">
        <f>VLOOKUP($D252,[4]Sheet1!$C$1:$J$65536,8,FALSE)</f>
        <v>21.546880722045898</v>
      </c>
      <c r="Q252" cm="1">
        <f t="array" ref="Q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R252">
        <f t="shared" si="7"/>
        <v>0.36194149260478659</v>
      </c>
      <c r="S252" cm="1">
        <f t="array" ref="S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96.22</v>
      </c>
      <c r="T252">
        <f>IFERROR(VLOOKUP(D252,[7]mu_jt_estimates_final!$C:$D,2,FALSE),"")</f>
        <v>-0.15179195000000001</v>
      </c>
      <c r="U252" t="str">
        <f>VLOOKUP(B252,方言分布!A:B,2,FALSE)</f>
        <v>兰银官话</v>
      </c>
      <c r="V252" cm="1">
        <f t="array" ref="V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28857</v>
      </c>
      <c r="W252" cm="1">
        <f t="array" ref="W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14.66</v>
      </c>
      <c r="X252" cm="1">
        <f t="array" ref="X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56</v>
      </c>
      <c r="Y252" cm="1">
        <f t="array" ref="Y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8.81</v>
      </c>
      <c r="Z252" cm="1">
        <f t="array" ref="Z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289.24</v>
      </c>
      <c r="AA252" cm="1">
        <f t="array" ref="AA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12.72</v>
      </c>
      <c r="AB252" cm="1">
        <f t="array" ref="AB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10.57</v>
      </c>
      <c r="AC252" cm="1">
        <f t="array" ref="AC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13.07</v>
      </c>
      <c r="AE252" cm="1">
        <f t="array" ref="AE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7087547</v>
      </c>
      <c r="AF252" cm="1">
        <f t="array" ref="AF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567.35</v>
      </c>
      <c r="AG252" cm="1">
        <f t="array" ref="AG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37</v>
      </c>
      <c r="AH252" cm="1">
        <f t="array" ref="AH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3206.2</v>
      </c>
      <c r="AK252" cm="1">
        <f t="array" ref="AK252">_xlfn.IFS(
$C252=2010,
VLOOKUP($B252,[20]分省年度数据!$A$1:$T$32,15,FALSE),
$C252=2011,
VLOOKUP($B252,[20]分省年度数据!$A$1:$T$32,14,FALSE),
$C252=2012,
VLOOKUP($B252,[20]分省年度数据!$A$1:$T$32,13,FALSE),
$C252=2013,
VLOOKUP($B252,[20]分省年度数据!$A$1:$T$32,12,FALSE),
$C252=2014,
VLOOKUP($B252,[20]分省年度数据!$A$1:$T$32,11,FALSE),
$C252=2015,
VLOOKUP($B252,[20]分省年度数据!$A$1:$T$32,10,FALSE),
$C252=2016,
VLOOKUP($B252,[20]分省年度数据!$A$1:$T$32,9,FALSE),
$C252=2017,
VLOOKUP($B252,[20]分省年度数据!$A$1:$T$32,8,FALSE),
$C252=2018,
VLOOKUP($B252,[20]分省年度数据!$A$1:$T$32,7,FALSE)
)</f>
        <v>2755</v>
      </c>
      <c r="AL252" cm="1">
        <f t="array" ref="AL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7392</v>
      </c>
      <c r="AM252" cm="1">
        <f t="array" ref="AM252">_xlfn.IFS(
$C252=2010,
VLOOKUP($B252,[27]分省年度数据!$A$1:$T$32,15,FALSE),
$C252=2011,
VLOOKUP($B252,[27]分省年度数据!$A$1:$T$32,14,FALSE),
$C252=2012,
VLOOKUP($B252,[27]分省年度数据!$A$1:$T$32,13,FALSE),
$C252=2013,
VLOOKUP($B252,[27]分省年度数据!$A$1:$T$32,12,FALSE),
$C252=2014,
VLOOKUP($B252,[27]分省年度数据!$A$1:$T$32,11,FALSE),
$C252=2015,
VLOOKUP($B252,[27]分省年度数据!$A$1:$T$32,10,FALSE),
$C252=2016,
VLOOKUP($B252,[27]分省年度数据!$A$1:$T$32,9,FALSE),
$C252=2017,
VLOOKUP($B252,[27]分省年度数据!$A$1:$T$32,8,FALSE),
$C252=2018,
VLOOKUP($B252,[27]分省年度数据!$A$1:$T$32,7,FALSE)
)</f>
        <v>98.81</v>
      </c>
      <c r="AN252" cm="1">
        <f t="array" ref="AN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90.56</v>
      </c>
      <c r="AO252" cm="1">
        <f t="array" ref="AO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10.52</v>
      </c>
      <c r="AP252" cm="1">
        <f t="array" ref="AP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2.62</v>
      </c>
      <c r="AQ252" cm="1">
        <f t="array" ref="AQ252">_xlfn.IFS(
$C252=2010,
VLOOKUP($B252,[26]分省年度数据!$A$1:$T$32,15,FALSE),
$C252=2011,
VLOOKUP($B252,[26]分省年度数据!$A$1:$T$32,14,FALSE),
$C252=2012,
VLOOKUP($B252,[26]分省年度数据!$A$1:$T$32,13,FALSE),
$C252=2013,
VLOOKUP($B252,[26]分省年度数据!$A$1:$T$32,12,FALSE),
$C252=2014,
VLOOKUP($B252,[26]分省年度数据!$A$1:$T$32,11,FALSE),
$C252=2015,
VLOOKUP($B252,[26]分省年度数据!$A$1:$T$32,10,FALSE),
$C252=2016,
VLOOKUP($B252,[26]分省年度数据!$A$1:$T$32,9,FALSE),
$C252=2017,
VLOOKUP($B252,[26]分省年度数据!$A$1:$T$32,8,FALSE),
$C252=2018,
VLOOKUP($B252,[26]分省年度数据!$A$1:$T$32,7,FALSE)
)</f>
        <v>14.87</v>
      </c>
    </row>
    <row r="253" spans="1:43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s="11">
        <f>IFERROR(VLOOKUP(B253,户籍难度!A:B,2,FALSE),1)</f>
        <v>1</v>
      </c>
      <c r="G253" cm="1">
        <f t="array" ref="G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H253" cm="1">
        <f t="array" ref="H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I253" cm="1">
        <f t="array" ref="I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J253">
        <f>VLOOKUP($D253,[4]Sheet1!$C$1:$J$65536,2,FALSE)</f>
        <v>82.930213928222656</v>
      </c>
      <c r="K253">
        <f>VLOOKUP($D253,[4]Sheet1!$C$1:$J$65536,3,FALSE)</f>
        <v>-19.990577697753906</v>
      </c>
      <c r="L253">
        <f>VLOOKUP($D253,[4]Sheet1!$C$1:$J$65536,4,FALSE)</f>
        <v>10167.7099609375</v>
      </c>
      <c r="M253">
        <f>VLOOKUP($D253,[4]Sheet1!$C$1:$J$65536,5,FALSE)</f>
        <v>205.45347595214844</v>
      </c>
      <c r="N253">
        <f>VLOOKUP($D253,[4]Sheet1!$C$1:$J$65536,6,FALSE)</f>
        <v>29.219263076782227</v>
      </c>
      <c r="O253">
        <f>VLOOKUP($D253,[4]Sheet1!$C$1:$J$65536,7,FALSE)</f>
        <v>6.2098507881164551</v>
      </c>
      <c r="P253">
        <f>VLOOKUP($D253,[4]Sheet1!$C$1:$J$65536,8,FALSE)</f>
        <v>23.388479232788086</v>
      </c>
      <c r="Q253" cm="1">
        <f t="array" ref="Q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R253">
        <f t="shared" si="7"/>
        <v>0.36496168801463857</v>
      </c>
      <c r="S253" cm="1">
        <f t="array" ref="S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103.74</v>
      </c>
      <c r="T253">
        <f>IFERROR(VLOOKUP(D253,[7]mu_jt_estimates_final!$C:$D,2,FALSE),"")</f>
        <v>-3.1776248999999999E-3</v>
      </c>
      <c r="U253" t="str">
        <f>VLOOKUP(B253,方言分布!A:B,2,FALSE)</f>
        <v>兰银官话</v>
      </c>
      <c r="V253" cm="1">
        <f t="array" ref="V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27897</v>
      </c>
      <c r="W253" cm="1">
        <f t="array" ref="W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16.27</v>
      </c>
      <c r="X253" cm="1">
        <f t="array" ref="X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60</v>
      </c>
      <c r="Y253" cm="1">
        <f t="array" ref="Y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8.4</v>
      </c>
      <c r="Z253" cm="1">
        <f t="array" ref="Z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313.52999999999997</v>
      </c>
      <c r="AA253" cm="1">
        <f t="array" ref="AA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12.01</v>
      </c>
      <c r="AB253" cm="1">
        <f t="array" ref="AB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10.88</v>
      </c>
      <c r="AC253" cm="1">
        <f t="array" ref="AC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13.24</v>
      </c>
      <c r="AE253" cm="1">
        <f t="array" ref="AE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7404892</v>
      </c>
      <c r="AF253" cm="1">
        <f t="array" ref="AF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592.96</v>
      </c>
      <c r="AG253" cm="1">
        <f t="array" ref="AG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49</v>
      </c>
      <c r="AH253" cm="1">
        <f t="array" ref="AH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3435.6</v>
      </c>
      <c r="AK253" cm="1">
        <f t="array" ref="AK253">_xlfn.IFS(
$C253=2010,
VLOOKUP($B253,[20]分省年度数据!$A$1:$T$32,15,FALSE),
$C253=2011,
VLOOKUP($B253,[20]分省年度数据!$A$1:$T$32,14,FALSE),
$C253=2012,
VLOOKUP($B253,[20]分省年度数据!$A$1:$T$32,13,FALSE),
$C253=2013,
VLOOKUP($B253,[20]分省年度数据!$A$1:$T$32,12,FALSE),
$C253=2014,
VLOOKUP($B253,[20]分省年度数据!$A$1:$T$32,11,FALSE),
$C253=2015,
VLOOKUP($B253,[20]分省年度数据!$A$1:$T$32,10,FALSE),
$C253=2016,
VLOOKUP($B253,[20]分省年度数据!$A$1:$T$32,9,FALSE),
$C253=2017,
VLOOKUP($B253,[20]分省年度数据!$A$1:$T$32,8,FALSE),
$C253=2018,
VLOOKUP($B253,[20]分省年度数据!$A$1:$T$32,7,FALSE)
)</f>
        <v>3086</v>
      </c>
      <c r="AL253" cm="1">
        <f t="array" ref="AL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9914</v>
      </c>
      <c r="AM253" cm="1">
        <f t="array" ref="AM253">_xlfn.IFS(
$C253=2010,
VLOOKUP($B253,[27]分省年度数据!$A$1:$T$32,15,FALSE),
$C253=2011,
VLOOKUP($B253,[27]分省年度数据!$A$1:$T$32,14,FALSE),
$C253=2012,
VLOOKUP($B253,[27]分省年度数据!$A$1:$T$32,13,FALSE),
$C253=2013,
VLOOKUP($B253,[27]分省年度数据!$A$1:$T$32,12,FALSE),
$C253=2014,
VLOOKUP($B253,[27]分省年度数据!$A$1:$T$32,11,FALSE),
$C253=2015,
VLOOKUP($B253,[27]分省年度数据!$A$1:$T$32,10,FALSE),
$C253=2016,
VLOOKUP($B253,[27]分省年度数据!$A$1:$T$32,9,FALSE),
$C253=2017,
VLOOKUP($B253,[27]分省年度数据!$A$1:$T$32,8,FALSE),
$C253=2018,
VLOOKUP($B253,[27]分省年度数据!$A$1:$T$32,7,FALSE)
)</f>
        <v>97.9</v>
      </c>
      <c r="AN253" cm="1">
        <f t="array" ref="AN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90.91</v>
      </c>
      <c r="AO253" cm="1">
        <f t="array" ref="AO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11.87</v>
      </c>
      <c r="AP253" cm="1">
        <f t="array" ref="AP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3.1</v>
      </c>
      <c r="AQ253" cm="1">
        <f t="array" ref="AQ253">_xlfn.IFS(
$C253=2010,
VLOOKUP($B253,[26]分省年度数据!$A$1:$T$32,15,FALSE),
$C253=2011,
VLOOKUP($B253,[26]分省年度数据!$A$1:$T$32,14,FALSE),
$C253=2012,
VLOOKUP($B253,[26]分省年度数据!$A$1:$T$32,13,FALSE),
$C253=2013,
VLOOKUP($B253,[26]分省年度数据!$A$1:$T$32,12,FALSE),
$C253=2014,
VLOOKUP($B253,[26]分省年度数据!$A$1:$T$32,11,FALSE),
$C253=2015,
VLOOKUP($B253,[26]分省年度数据!$A$1:$T$32,10,FALSE),
$C253=2016,
VLOOKUP($B253,[26]分省年度数据!$A$1:$T$32,9,FALSE),
$C253=2017,
VLOOKUP($B253,[26]分省年度数据!$A$1:$T$32,8,FALSE),
$C253=2018,
VLOOKUP($B253,[26]分省年度数据!$A$1:$T$32,7,FALSE)
)</f>
        <v>13.65</v>
      </c>
    </row>
    <row r="254" spans="1:43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s="11">
        <f>IFERROR(VLOOKUP(B254,户籍难度!A:B,2,FALSE),1)</f>
        <v>1</v>
      </c>
      <c r="G254" cm="1">
        <f t="array" ref="G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H254" cm="1">
        <f t="array" ref="H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I254" cm="1">
        <f t="array" ref="I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J254">
        <f>VLOOKUP($D254,[4]Sheet1!$C$1:$J$65536,2,FALSE)</f>
        <v>21.991477966308594</v>
      </c>
      <c r="K254">
        <f>VLOOKUP($D254,[4]Sheet1!$C$1:$J$65536,3,FALSE)</f>
        <v>-103.13538360595703</v>
      </c>
      <c r="L254">
        <f>VLOOKUP($D254,[4]Sheet1!$C$1:$J$65536,4,FALSE)</f>
        <v>10257.2080078125</v>
      </c>
      <c r="M254">
        <f>VLOOKUP($D254,[4]Sheet1!$C$1:$J$65536,5,FALSE)</f>
        <v>175.82603454589844</v>
      </c>
      <c r="N254">
        <f>VLOOKUP($D254,[4]Sheet1!$C$1:$J$65536,6,FALSE)</f>
        <v>25.040431976318359</v>
      </c>
      <c r="O254">
        <f>VLOOKUP($D254,[4]Sheet1!$C$1:$J$65536,7,FALSE)</f>
        <v>4.3544626235961914</v>
      </c>
      <c r="P254">
        <f>VLOOKUP($D254,[4]Sheet1!$C$1:$J$65536,8,FALSE)</f>
        <v>16.183660507202148</v>
      </c>
      <c r="Q254" cm="1">
        <f t="array" ref="Q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R254">
        <f t="shared" si="7"/>
        <v>0.42141471301535977</v>
      </c>
      <c r="S254" cm="1">
        <f t="array" ref="S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71.42</v>
      </c>
      <c r="T254">
        <f>IFERROR(VLOOKUP(D254,[7]mu_jt_estimates_final!$C:$D,2,FALSE),"")</f>
        <v>-0.20006493</v>
      </c>
      <c r="U254" t="str">
        <f>VLOOKUP(B254,方言分布!A:B,2,FALSE)</f>
        <v>中原官话</v>
      </c>
      <c r="V254" cm="1">
        <f t="array" ref="V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5781</v>
      </c>
      <c r="W254" cm="1">
        <f t="array" ref="W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2.0499999999999998</v>
      </c>
      <c r="X254" cm="1">
        <f t="array" ref="X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45</v>
      </c>
      <c r="Y254" cm="1">
        <f t="array" ref="Y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10.29</v>
      </c>
      <c r="Z254" cm="1">
        <f t="array" ref="Z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38.94</v>
      </c>
      <c r="AA254" cm="1">
        <f t="array" ref="AA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14.27</v>
      </c>
      <c r="AB254" cm="1">
        <f t="array" ref="AB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15.32</v>
      </c>
      <c r="AC254" cm="1">
        <f t="array" ref="AC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19.52</v>
      </c>
      <c r="AE254" cm="1">
        <f t="array" ref="AE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1062206</v>
      </c>
      <c r="AF254" cm="1">
        <f t="array" ref="AF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82.47</v>
      </c>
      <c r="AG254" cm="1">
        <f t="array" ref="AG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12</v>
      </c>
      <c r="AH254" cm="1">
        <f t="array" ref="AH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351</v>
      </c>
      <c r="AK254" cm="1">
        <f t="array" ref="AK254">_xlfn.IFS(
$C254=2010,
VLOOKUP($B254,[20]分省年度数据!$A$1:$T$32,15,FALSE),
$C254=2011,
VLOOKUP($B254,[20]分省年度数据!$A$1:$T$32,14,FALSE),
$C254=2012,
VLOOKUP($B254,[20]分省年度数据!$A$1:$T$32,13,FALSE),
$C254=2013,
VLOOKUP($B254,[20]分省年度数据!$A$1:$T$32,12,FALSE),
$C254=2014,
VLOOKUP($B254,[20]分省年度数据!$A$1:$T$32,11,FALSE),
$C254=2015,
VLOOKUP($B254,[20]分省年度数据!$A$1:$T$32,10,FALSE),
$C254=2016,
VLOOKUP($B254,[20]分省年度数据!$A$1:$T$32,9,FALSE),
$C254=2017,
VLOOKUP($B254,[20]分省年度数据!$A$1:$T$32,8,FALSE),
$C254=2018,
VLOOKUP($B254,[20]分省年度数据!$A$1:$T$32,7,FALSE)
)</f>
        <v>1206</v>
      </c>
      <c r="AL254" cm="1">
        <f t="array" ref="AL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1554</v>
      </c>
      <c r="AM254" cm="1">
        <f t="array" ref="AM254">_xlfn.IFS(
$C254=2010,
VLOOKUP($B254,[27]分省年度数据!$A$1:$T$32,15,FALSE),
$C254=2011,
VLOOKUP($B254,[27]分省年度数据!$A$1:$T$32,14,FALSE),
$C254=2012,
VLOOKUP($B254,[27]分省年度数据!$A$1:$T$32,13,FALSE),
$C254=2013,
VLOOKUP($B254,[27]分省年度数据!$A$1:$T$32,12,FALSE),
$C254=2014,
VLOOKUP($B254,[27]分省年度数据!$A$1:$T$32,11,FALSE),
$C254=2015,
VLOOKUP($B254,[27]分省年度数据!$A$1:$T$32,10,FALSE),
$C254=2016,
VLOOKUP($B254,[27]分省年度数据!$A$1:$T$32,9,FALSE),
$C254=2017,
VLOOKUP($B254,[27]分省年度数据!$A$1:$T$32,8,FALSE),
$C254=2018,
VLOOKUP($B254,[27]分省年度数据!$A$1:$T$32,7,FALSE)
)</f>
        <v>99.87</v>
      </c>
      <c r="AN254" cm="1">
        <f t="array" ref="AN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90.79</v>
      </c>
      <c r="AO254" cm="1">
        <f t="array" ref="AO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18.3</v>
      </c>
      <c r="AP254" cm="1">
        <f t="array" ref="AP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4.6500000000000004</v>
      </c>
      <c r="AQ254" cm="1">
        <f t="array" ref="AQ254">_xlfn.IFS(
$C254=2010,
VLOOKUP($B254,[26]分省年度数据!$A$1:$T$32,15,FALSE),
$C254=2011,
VLOOKUP($B254,[26]分省年度数据!$A$1:$T$32,14,FALSE),
$C254=2012,
VLOOKUP($B254,[26]分省年度数据!$A$1:$T$32,13,FALSE),
$C254=2013,
VLOOKUP($B254,[26]分省年度数据!$A$1:$T$32,12,FALSE),
$C254=2014,
VLOOKUP($B254,[26]分省年度数据!$A$1:$T$32,11,FALSE),
$C254=2015,
VLOOKUP($B254,[26]分省年度数据!$A$1:$T$32,10,FALSE),
$C254=2016,
VLOOKUP($B254,[26]分省年度数据!$A$1:$T$32,9,FALSE),
$C254=2017,
VLOOKUP($B254,[26]分省年度数据!$A$1:$T$32,8,FALSE),
$C254=2018,
VLOOKUP($B254,[26]分省年度数据!$A$1:$T$32,7,FALSE)
)</f>
        <v>8.5299999999999994</v>
      </c>
    </row>
    <row r="255" spans="1:43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s="11">
        <f>IFERROR(VLOOKUP(B255,户籍难度!A:B,2,FALSE),1)</f>
        <v>1</v>
      </c>
      <c r="G255" cm="1">
        <f t="array" ref="G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H255" cm="1">
        <f t="array" ref="H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I255" cm="1">
        <f t="array" ref="I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J255">
        <f>VLOOKUP($D255,[4]Sheet1!$C$1:$J$65536,2,FALSE)</f>
        <v>16.848745346069336</v>
      </c>
      <c r="K255">
        <f>VLOOKUP($D255,[4]Sheet1!$C$1:$J$65536,3,FALSE)</f>
        <v>-101.30887603759766</v>
      </c>
      <c r="L255">
        <f>VLOOKUP($D255,[4]Sheet1!$C$1:$J$65536,4,FALSE)</f>
        <v>10123</v>
      </c>
      <c r="M255">
        <f>VLOOKUP($D255,[4]Sheet1!$C$1:$J$65536,5,FALSE)</f>
        <v>174.99800109863281</v>
      </c>
      <c r="N255">
        <f>VLOOKUP($D255,[4]Sheet1!$C$1:$J$65536,6,FALSE)</f>
        <v>24.28746223449707</v>
      </c>
      <c r="O255">
        <f>VLOOKUP($D255,[4]Sheet1!$C$1:$J$65536,7,FALSE)</f>
        <v>4.4621052742004395</v>
      </c>
      <c r="P255">
        <f>VLOOKUP($D255,[4]Sheet1!$C$1:$J$65536,8,FALSE)</f>
        <v>14.339978218078613</v>
      </c>
      <c r="Q255" cm="1">
        <f t="array" ref="Q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R255">
        <f t="shared" si="7"/>
        <v>0.46837490023942535</v>
      </c>
      <c r="S255" cm="1">
        <f t="array" ref="S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82.32</v>
      </c>
      <c r="T255">
        <f>IFERROR(VLOOKUP(D255,[7]mu_jt_estimates_final!$C:$D,2,FALSE),"")</f>
        <v>-0.20006493</v>
      </c>
      <c r="U255" t="str">
        <f>VLOOKUP(B255,方言分布!A:B,2,FALSE)</f>
        <v>中原官话</v>
      </c>
      <c r="V255" cm="1">
        <f t="array" ref="V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5887</v>
      </c>
      <c r="W255" cm="1">
        <f t="array" ref="W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2.31</v>
      </c>
      <c r="X255" cm="1">
        <f t="array" ref="X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49</v>
      </c>
      <c r="Y255" cm="1">
        <f t="array" ref="Y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10.48</v>
      </c>
      <c r="Z255" cm="1">
        <f t="array" ref="Z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47.44</v>
      </c>
      <c r="AA255" cm="1">
        <f t="array" ref="AA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13.88</v>
      </c>
      <c r="AB255" cm="1">
        <f t="array" ref="AB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15.18</v>
      </c>
      <c r="AC255" cm="1">
        <f t="array" ref="AC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19.77</v>
      </c>
      <c r="AE255" cm="1">
        <f t="array" ref="AE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>1552462</v>
      </c>
      <c r="AF255" cm="1">
        <f t="array" ref="AF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130.11000000000001</v>
      </c>
      <c r="AG255" t="str" cm="1">
        <f t="array" ref="AG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/>
      </c>
      <c r="AH255" cm="1">
        <f t="array" ref="AH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413.4</v>
      </c>
      <c r="AK255" cm="1">
        <f t="array" ref="AK255">_xlfn.IFS(
$C255=2010,
VLOOKUP($B255,[20]分省年度数据!$A$1:$T$32,15,FALSE),
$C255=2011,
VLOOKUP($B255,[20]分省年度数据!$A$1:$T$32,14,FALSE),
$C255=2012,
VLOOKUP($B255,[20]分省年度数据!$A$1:$T$32,13,FALSE),
$C255=2013,
VLOOKUP($B255,[20]分省年度数据!$A$1:$T$32,12,FALSE),
$C255=2014,
VLOOKUP($B255,[20]分省年度数据!$A$1:$T$32,11,FALSE),
$C255=2015,
VLOOKUP($B255,[20]分省年度数据!$A$1:$T$32,10,FALSE),
$C255=2016,
VLOOKUP($B255,[20]分省年度数据!$A$1:$T$32,9,FALSE),
$C255=2017,
VLOOKUP($B255,[20]分省年度数据!$A$1:$T$32,8,FALSE),
$C255=2018,
VLOOKUP($B255,[20]分省年度数据!$A$1:$T$32,7,FALSE)
)</f>
        <v>1163</v>
      </c>
      <c r="AL255" cm="1">
        <f t="array" ref="AL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1870</v>
      </c>
      <c r="AM255" cm="1">
        <f t="array" ref="AM255">_xlfn.IFS(
$C255=2010,
VLOOKUP($B255,[27]分省年度数据!$A$1:$T$32,15,FALSE),
$C255=2011,
VLOOKUP($B255,[27]分省年度数据!$A$1:$T$32,14,FALSE),
$C255=2012,
VLOOKUP($B255,[27]分省年度数据!$A$1:$T$32,13,FALSE),
$C255=2013,
VLOOKUP($B255,[27]分省年度数据!$A$1:$T$32,12,FALSE),
$C255=2014,
VLOOKUP($B255,[27]分省年度数据!$A$1:$T$32,11,FALSE),
$C255=2015,
VLOOKUP($B255,[27]分省年度数据!$A$1:$T$32,10,FALSE),
$C255=2016,
VLOOKUP($B255,[27]分省年度数据!$A$1:$T$32,9,FALSE),
$C255=2017,
VLOOKUP($B255,[27]分省年度数据!$A$1:$T$32,8,FALSE),
$C255=2018,
VLOOKUP($B255,[27]分省年度数据!$A$1:$T$32,7,FALSE)
)</f>
        <v>99.86</v>
      </c>
      <c r="AN255" cm="1">
        <f t="array" ref="AN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92.1</v>
      </c>
      <c r="AO255" cm="1">
        <f t="array" ref="AO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16.940000000000001</v>
      </c>
      <c r="AP255" cm="1">
        <f t="array" ref="AP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4.6500000000000004</v>
      </c>
      <c r="AQ255" cm="1">
        <f t="array" ref="AQ255">_xlfn.IFS(
$C255=2010,
VLOOKUP($B255,[26]分省年度数据!$A$1:$T$32,15,FALSE),
$C255=2011,
VLOOKUP($B255,[26]分省年度数据!$A$1:$T$32,14,FALSE),
$C255=2012,
VLOOKUP($B255,[26]分省年度数据!$A$1:$T$32,13,FALSE),
$C255=2013,
VLOOKUP($B255,[26]分省年度数据!$A$1:$T$32,12,FALSE),
$C255=2014,
VLOOKUP($B255,[26]分省年度数据!$A$1:$T$32,11,FALSE),
$C255=2015,
VLOOKUP($B255,[26]分省年度数据!$A$1:$T$32,10,FALSE),
$C255=2016,
VLOOKUP($B255,[26]分省年度数据!$A$1:$T$32,9,FALSE),
$C255=2017,
VLOOKUP($B255,[26]分省年度数据!$A$1:$T$32,8,FALSE),
$C255=2018,
VLOOKUP($B255,[26]分省年度数据!$A$1:$T$32,7,FALSE)
)</f>
        <v>9.65</v>
      </c>
    </row>
    <row r="256" spans="1:43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s="11">
        <f>IFERROR(VLOOKUP(B256,户籍难度!A:B,2,FALSE),1)</f>
        <v>1</v>
      </c>
      <c r="G256" cm="1">
        <f t="array" ref="G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H256" cm="1">
        <f t="array" ref="H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I256" cm="1">
        <f t="array" ref="I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J256">
        <f>VLOOKUP($D256,[4]Sheet1!$C$1:$J$65536,2,FALSE)</f>
        <v>13.573344230651855</v>
      </c>
      <c r="K256">
        <f>VLOOKUP($D256,[4]Sheet1!$C$1:$J$65536,3,FALSE)</f>
        <v>-96.200485229492188</v>
      </c>
      <c r="L256">
        <f>VLOOKUP($D256,[4]Sheet1!$C$1:$J$65536,4,FALSE)</f>
        <v>10123</v>
      </c>
      <c r="M256">
        <f>VLOOKUP($D256,[4]Sheet1!$C$1:$J$65536,5,FALSE)</f>
        <v>176.97879028320312</v>
      </c>
      <c r="N256">
        <f>VLOOKUP($D256,[4]Sheet1!$C$1:$J$65536,6,FALSE)</f>
        <v>24.522495269775391</v>
      </c>
      <c r="O256">
        <f>VLOOKUP($D256,[4]Sheet1!$C$1:$J$65536,7,FALSE)</f>
        <v>5.001105785369873</v>
      </c>
      <c r="P256">
        <f>VLOOKUP($D256,[4]Sheet1!$C$1:$J$65536,8,FALSE)</f>
        <v>12.980199813842773</v>
      </c>
      <c r="Q256" cm="1">
        <f t="array" ref="Q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R256">
        <f t="shared" si="7"/>
        <v>0.40350392327811679</v>
      </c>
      <c r="S256" cm="1">
        <f t="array" ref="S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94.6</v>
      </c>
      <c r="T256">
        <f>IFERROR(VLOOKUP(D256,[7]mu_jt_estimates_final!$C:$D,2,FALSE),"")</f>
        <v>-0.20006493</v>
      </c>
      <c r="U256" t="str">
        <f>VLOOKUP(B256,方言分布!A:B,2,FALSE)</f>
        <v>中原官话</v>
      </c>
      <c r="V256" cm="1">
        <f t="array" ref="V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5948</v>
      </c>
      <c r="W256" cm="1">
        <f t="array" ref="W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2.6</v>
      </c>
      <c r="X256" cm="1">
        <f t="array" ref="X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51</v>
      </c>
      <c r="Y256" cm="1">
        <f t="array" ref="Y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10.81</v>
      </c>
      <c r="Z256" cm="1">
        <f t="array" ref="Z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60.11</v>
      </c>
      <c r="AA256" cm="1">
        <f t="array" ref="AA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13.8</v>
      </c>
      <c r="AB256" cm="1">
        <f t="array" ref="AB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>14.06</v>
      </c>
      <c r="AC256" cm="1">
        <f t="array" ref="AC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19.100000000000001</v>
      </c>
      <c r="AE256" t="str" cm="1">
        <f t="array" ref="AE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/>
      </c>
      <c r="AF256" cm="1">
        <f t="array" ref="AF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>171.81</v>
      </c>
      <c r="AG256" t="str" cm="1">
        <f t="array" ref="AG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/>
      </c>
      <c r="AH256" cm="1">
        <f t="array" ref="AH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480.3</v>
      </c>
      <c r="AK256" cm="1">
        <f t="array" ref="AK256">_xlfn.IFS(
$C256=2010,
VLOOKUP($B256,[20]分省年度数据!$A$1:$T$32,15,FALSE),
$C256=2011,
VLOOKUP($B256,[20]分省年度数据!$A$1:$T$32,14,FALSE),
$C256=2012,
VLOOKUP($B256,[20]分省年度数据!$A$1:$T$32,13,FALSE),
$C256=2013,
VLOOKUP($B256,[20]分省年度数据!$A$1:$T$32,12,FALSE),
$C256=2014,
VLOOKUP($B256,[20]分省年度数据!$A$1:$T$32,11,FALSE),
$C256=2015,
VLOOKUP($B256,[20]分省年度数据!$A$1:$T$32,10,FALSE),
$C256=2016,
VLOOKUP($B256,[20]分省年度数据!$A$1:$T$32,9,FALSE),
$C256=2017,
VLOOKUP($B256,[20]分省年度数据!$A$1:$T$32,8,FALSE),
$C256=2018,
VLOOKUP($B256,[20]分省年度数据!$A$1:$T$32,7,FALSE)
)</f>
        <v>1096</v>
      </c>
      <c r="AL256" cm="1">
        <f t="array" ref="AL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1937</v>
      </c>
      <c r="AM256" cm="1">
        <f t="array" ref="AM256">_xlfn.IFS(
$C256=2010,
VLOOKUP($B256,[27]分省年度数据!$A$1:$T$32,15,FALSE),
$C256=2011,
VLOOKUP($B256,[27]分省年度数据!$A$1:$T$32,14,FALSE),
$C256=2012,
VLOOKUP($B256,[27]分省年度数据!$A$1:$T$32,13,FALSE),
$C256=2013,
VLOOKUP($B256,[27]分省年度数据!$A$1:$T$32,12,FALSE),
$C256=2014,
VLOOKUP($B256,[27]分省年度数据!$A$1:$T$32,11,FALSE),
$C256=2015,
VLOOKUP($B256,[27]分省年度数据!$A$1:$T$32,10,FALSE),
$C256=2016,
VLOOKUP($B256,[27]分省年度数据!$A$1:$T$32,9,FALSE),
$C256=2017,
VLOOKUP($B256,[27]分省年度数据!$A$1:$T$32,8,FALSE),
$C256=2018,
VLOOKUP($B256,[27]分省年度数据!$A$1:$T$32,7,FALSE)
)</f>
        <v>99.9</v>
      </c>
      <c r="AN256" cm="1">
        <f t="array" ref="AN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92.65</v>
      </c>
      <c r="AO256" cm="1">
        <f t="array" ref="AO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16.600000000000001</v>
      </c>
      <c r="AP256" cm="1">
        <f t="array" ref="AP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4.32</v>
      </c>
      <c r="AQ256" cm="1">
        <f t="array" ref="AQ256">_xlfn.IFS(
$C256=2010,
VLOOKUP($B256,[26]分省年度数据!$A$1:$T$32,15,FALSE),
$C256=2011,
VLOOKUP($B256,[26]分省年度数据!$A$1:$T$32,14,FALSE),
$C256=2012,
VLOOKUP($B256,[26]分省年度数据!$A$1:$T$32,13,FALSE),
$C256=2013,
VLOOKUP($B256,[26]分省年度数据!$A$1:$T$32,12,FALSE),
$C256=2014,
VLOOKUP($B256,[26]分省年度数据!$A$1:$T$32,11,FALSE),
$C256=2015,
VLOOKUP($B256,[26]分省年度数据!$A$1:$T$32,10,FALSE),
$C256=2016,
VLOOKUP($B256,[26]分省年度数据!$A$1:$T$32,9,FALSE),
$C256=2017,
VLOOKUP($B256,[26]分省年度数据!$A$1:$T$32,8,FALSE),
$C256=2018,
VLOOKUP($B256,[26]分省年度数据!$A$1:$T$32,7,FALSE)
)</f>
        <v>9.81</v>
      </c>
    </row>
    <row r="257" spans="1:43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s="11">
        <f>IFERROR(VLOOKUP(B257,户籍难度!A:B,2,FALSE),1)</f>
        <v>1</v>
      </c>
      <c r="G257" cm="1">
        <f t="array" ref="G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H257" cm="1">
        <f t="array" ref="H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I257" cm="1">
        <f t="array" ref="I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J257">
        <f>VLOOKUP($D257,[4]Sheet1!$C$1:$J$65536,2,FALSE)</f>
        <v>17.803905487060547</v>
      </c>
      <c r="K257">
        <f>VLOOKUP($D257,[4]Sheet1!$C$1:$J$65536,3,FALSE)</f>
        <v>-103.50575256347656</v>
      </c>
      <c r="L257">
        <f>VLOOKUP($D257,[4]Sheet1!$C$1:$J$65536,4,FALSE)</f>
        <v>10123</v>
      </c>
      <c r="M257">
        <f>VLOOKUP($D257,[4]Sheet1!$C$1:$J$65536,5,FALSE)</f>
        <v>182.67701721191406</v>
      </c>
      <c r="N257">
        <f>VLOOKUP($D257,[4]Sheet1!$C$1:$J$65536,6,FALSE)</f>
        <v>25.151401519775391</v>
      </c>
      <c r="O257">
        <f>VLOOKUP($D257,[4]Sheet1!$C$1:$J$65536,7,FALSE)</f>
        <v>4.8800244331359863</v>
      </c>
      <c r="P257">
        <f>VLOOKUP($D257,[4]Sheet1!$C$1:$J$65536,8,FALSE)</f>
        <v>14.399923324584961</v>
      </c>
      <c r="Q257" cm="1">
        <f t="array" ref="Q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R257">
        <f t="shared" si="7"/>
        <v>0.44434121099783752</v>
      </c>
      <c r="S257" cm="1">
        <f t="array" ref="S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93.88</v>
      </c>
      <c r="T257">
        <f>IFERROR(VLOOKUP(D257,[7]mu_jt_estimates_final!$C:$D,2,FALSE),"")</f>
        <v>-0.20006493</v>
      </c>
      <c r="U257" t="str">
        <f>VLOOKUP(B257,方言分布!A:B,2,FALSE)</f>
        <v>中原官话</v>
      </c>
      <c r="V257" cm="1">
        <f t="array" ref="V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6020</v>
      </c>
      <c r="W257" cm="1">
        <f t="array" ref="W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2.95</v>
      </c>
      <c r="X257" cm="1">
        <f t="array" ref="X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57</v>
      </c>
      <c r="Y257" cm="1">
        <f t="array" ref="Y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10.43</v>
      </c>
      <c r="Z257" cm="1">
        <f t="array" ref="Z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68.64</v>
      </c>
      <c r="AA257" cm="1">
        <f t="array" ref="AA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13.64</v>
      </c>
      <c r="AB257" cm="1">
        <f t="array" ref="AB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13.34</v>
      </c>
      <c r="AC257" cm="1">
        <f t="array" ref="AC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17.600000000000001</v>
      </c>
      <c r="AE257" cm="1">
        <f t="array" ref="AE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>1569408</v>
      </c>
      <c r="AF257" cm="1">
        <f t="array" ref="AF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121.51</v>
      </c>
      <c r="AG257" t="str" cm="1">
        <f t="array" ref="AG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/>
      </c>
      <c r="AH257" cm="1">
        <f t="array" ref="AH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549.6</v>
      </c>
      <c r="AK257" cm="1">
        <f t="array" ref="AK257">_xlfn.IFS(
$C257=2010,
VLOOKUP($B257,[20]分省年度数据!$A$1:$T$32,15,FALSE),
$C257=2011,
VLOOKUP($B257,[20]分省年度数据!$A$1:$T$32,14,FALSE),
$C257=2012,
VLOOKUP($B257,[20]分省年度数据!$A$1:$T$32,13,FALSE),
$C257=2013,
VLOOKUP($B257,[20]分省年度数据!$A$1:$T$32,12,FALSE),
$C257=2014,
VLOOKUP($B257,[20]分省年度数据!$A$1:$T$32,11,FALSE),
$C257=2015,
VLOOKUP($B257,[20]分省年度数据!$A$1:$T$32,10,FALSE),
$C257=2016,
VLOOKUP($B257,[20]分省年度数据!$A$1:$T$32,9,FALSE),
$C257=2017,
VLOOKUP($B257,[20]分省年度数据!$A$1:$T$32,8,FALSE),
$C257=2018,
VLOOKUP($B257,[20]分省年度数据!$A$1:$T$32,7,FALSE)
)</f>
        <v>1065</v>
      </c>
      <c r="AL257" cm="1">
        <f t="array" ref="AL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1979</v>
      </c>
      <c r="AM257" cm="1">
        <f t="array" ref="AM257">_xlfn.IFS(
$C257=2010,
VLOOKUP($B257,[27]分省年度数据!$A$1:$T$32,15,FALSE),
$C257=2011,
VLOOKUP($B257,[27]分省年度数据!$A$1:$T$32,14,FALSE),
$C257=2012,
VLOOKUP($B257,[27]分省年度数据!$A$1:$T$32,13,FALSE),
$C257=2013,
VLOOKUP($B257,[27]分省年度数据!$A$1:$T$32,12,FALSE),
$C257=2014,
VLOOKUP($B257,[27]分省年度数据!$A$1:$T$32,11,FALSE),
$C257=2015,
VLOOKUP($B257,[27]分省年度数据!$A$1:$T$32,10,FALSE),
$C257=2016,
VLOOKUP($B257,[27]分省年度数据!$A$1:$T$32,9,FALSE),
$C257=2017,
VLOOKUP($B257,[27]分省年度数据!$A$1:$T$32,8,FALSE),
$C257=2018,
VLOOKUP($B257,[27]分省年度数据!$A$1:$T$32,7,FALSE)
)</f>
        <v>99.08</v>
      </c>
      <c r="AN257" cm="1">
        <f t="array" ref="AN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84.76</v>
      </c>
      <c r="AO257" cm="1">
        <f t="array" ref="AO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14.47</v>
      </c>
      <c r="AP257" cm="1">
        <f t="array" ref="AP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3.98</v>
      </c>
      <c r="AQ257" cm="1">
        <f t="array" ref="AQ257">_xlfn.IFS(
$C257=2010,
VLOOKUP($B257,[26]分省年度数据!$A$1:$T$32,15,FALSE),
$C257=2011,
VLOOKUP($B257,[26]分省年度数据!$A$1:$T$32,14,FALSE),
$C257=2012,
VLOOKUP($B257,[26]分省年度数据!$A$1:$T$32,13,FALSE),
$C257=2013,
VLOOKUP($B257,[26]分省年度数据!$A$1:$T$32,12,FALSE),
$C257=2014,
VLOOKUP($B257,[26]分省年度数据!$A$1:$T$32,11,FALSE),
$C257=2015,
VLOOKUP($B257,[26]分省年度数据!$A$1:$T$32,10,FALSE),
$C257=2016,
VLOOKUP($B257,[26]分省年度数据!$A$1:$T$32,9,FALSE),
$C257=2017,
VLOOKUP($B257,[26]分省年度数据!$A$1:$T$32,8,FALSE),
$C257=2018,
VLOOKUP($B257,[26]分省年度数据!$A$1:$T$32,7,FALSE)
)</f>
        <v>9.66</v>
      </c>
    </row>
    <row r="258" spans="1:43">
      <c r="A258">
        <v>63</v>
      </c>
      <c r="B258" t="s">
        <v>29</v>
      </c>
      <c r="C258">
        <v>2014</v>
      </c>
      <c r="D258" t="str">
        <f t="shared" ref="D258:D280" si="8">CONCATENATE(B258,C258)</f>
        <v>青海省2014</v>
      </c>
      <c r="E258" t="s">
        <v>37</v>
      </c>
      <c r="F258" s="11">
        <f>IFERROR(VLOOKUP(B258,户籍难度!A:B,2,FALSE),1)</f>
        <v>1</v>
      </c>
      <c r="G258" cm="1">
        <f t="array" ref="G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H258" cm="1">
        <f t="array" ref="H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I258" cm="1">
        <f t="array" ref="I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J258">
        <f>VLOOKUP($D258,[4]Sheet1!$C$1:$J$65536,2,FALSE)</f>
        <v>17.459985733032227</v>
      </c>
      <c r="K258">
        <f>VLOOKUP($D258,[4]Sheet1!$C$1:$J$65536,3,FALSE)</f>
        <v>-98.206405639648438</v>
      </c>
      <c r="L258">
        <f>VLOOKUP($D258,[4]Sheet1!$C$1:$J$65536,4,FALSE)</f>
        <v>10123</v>
      </c>
      <c r="M258">
        <f>VLOOKUP($D258,[4]Sheet1!$C$1:$J$65536,5,FALSE)</f>
        <v>177.99700927734375</v>
      </c>
      <c r="N258">
        <f>VLOOKUP($D258,[4]Sheet1!$C$1:$J$65536,6,FALSE)</f>
        <v>27.577760696411133</v>
      </c>
      <c r="O258">
        <f>VLOOKUP($D258,[4]Sheet1!$C$1:$J$65536,7,FALSE)</f>
        <v>6.437492847442627</v>
      </c>
      <c r="P258">
        <f>VLOOKUP($D258,[4]Sheet1!$C$1:$J$65536,8,FALSE)</f>
        <v>15.304247856140137</v>
      </c>
      <c r="Q258" cm="1">
        <f t="array" ref="Q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R258">
        <f t="shared" si="7"/>
        <v>0.40060943369973562</v>
      </c>
      <c r="S258" cm="1">
        <f t="array" ref="S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93.24</v>
      </c>
      <c r="T258">
        <f>IFERROR(VLOOKUP(D258,[7]mu_jt_estimates_final!$C:$D,2,FALSE),"")</f>
        <v>-0.20006493</v>
      </c>
      <c r="U258" t="str">
        <f>VLOOKUP(B258,方言分布!A:B,2,FALSE)</f>
        <v>中原官话</v>
      </c>
      <c r="V258" cm="1">
        <f t="array" ref="V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6241</v>
      </c>
      <c r="W258" cm="1">
        <f t="array" ref="W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3.3</v>
      </c>
      <c r="X258" cm="1">
        <f t="array" ref="X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58</v>
      </c>
      <c r="Y258" cm="1">
        <f t="array" ref="Y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9.57</v>
      </c>
      <c r="Z258" cm="1">
        <f t="array" ref="Z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80.13</v>
      </c>
      <c r="AA258" cm="1">
        <f t="array" ref="AA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14.19</v>
      </c>
      <c r="AB258" cm="1">
        <f t="array" ref="AB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13.81</v>
      </c>
      <c r="AC258" cm="1">
        <f t="array" ref="AC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18.28</v>
      </c>
      <c r="AE258" cm="1">
        <f t="array" ref="AE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>1976886</v>
      </c>
      <c r="AF258" cm="1">
        <f t="array" ref="AF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156.31</v>
      </c>
      <c r="AG258" t="str" cm="1">
        <f t="array" ref="AG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/>
      </c>
      <c r="AH258" cm="1">
        <f t="array" ref="AH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620.79999999999995</v>
      </c>
      <c r="AK258" cm="1">
        <f t="array" ref="AK258">_xlfn.IFS(
$C258=2010,
VLOOKUP($B258,[20]分省年度数据!$A$1:$T$32,15,FALSE),
$C258=2011,
VLOOKUP($B258,[20]分省年度数据!$A$1:$T$32,14,FALSE),
$C258=2012,
VLOOKUP($B258,[20]分省年度数据!$A$1:$T$32,13,FALSE),
$C258=2013,
VLOOKUP($B258,[20]分省年度数据!$A$1:$T$32,12,FALSE),
$C258=2014,
VLOOKUP($B258,[20]分省年度数据!$A$1:$T$32,11,FALSE),
$C258=2015,
VLOOKUP($B258,[20]分省年度数据!$A$1:$T$32,10,FALSE),
$C258=2016,
VLOOKUP($B258,[20]分省年度数据!$A$1:$T$32,9,FALSE),
$C258=2017,
VLOOKUP($B258,[20]分省年度数据!$A$1:$T$32,8,FALSE),
$C258=2018,
VLOOKUP($B258,[20]分省年度数据!$A$1:$T$32,7,FALSE)
)</f>
        <v>1029</v>
      </c>
      <c r="AL258" cm="1">
        <f t="array" ref="AL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1978</v>
      </c>
      <c r="AM258" cm="1">
        <f t="array" ref="AM258">_xlfn.IFS(
$C258=2010,
VLOOKUP($B258,[27]分省年度数据!$A$1:$T$32,15,FALSE),
$C258=2011,
VLOOKUP($B258,[27]分省年度数据!$A$1:$T$32,14,FALSE),
$C258=2012,
VLOOKUP($B258,[27]分省年度数据!$A$1:$T$32,13,FALSE),
$C258=2013,
VLOOKUP($B258,[27]分省年度数据!$A$1:$T$32,12,FALSE),
$C258=2014,
VLOOKUP($B258,[27]分省年度数据!$A$1:$T$32,11,FALSE),
$C258=2015,
VLOOKUP($B258,[27]分省年度数据!$A$1:$T$32,10,FALSE),
$C258=2016,
VLOOKUP($B258,[27]分省年度数据!$A$1:$T$32,9,FALSE),
$C258=2017,
VLOOKUP($B258,[27]分省年度数据!$A$1:$T$32,8,FALSE),
$C258=2018,
VLOOKUP($B258,[27]分省年度数据!$A$1:$T$32,7,FALSE)
)</f>
        <v>99.71</v>
      </c>
      <c r="AN258" cm="1">
        <f t="array" ref="AN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88.81</v>
      </c>
      <c r="AO258" cm="1">
        <f t="array" ref="AO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14.4</v>
      </c>
      <c r="AP258" cm="1">
        <f t="array" ref="AP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4.04</v>
      </c>
      <c r="AQ258" cm="1">
        <f t="array" ref="AQ258">_xlfn.IFS(
$C258=2010,
VLOOKUP($B258,[26]分省年度数据!$A$1:$T$32,15,FALSE),
$C258=2011,
VLOOKUP($B258,[26]分省年度数据!$A$1:$T$32,14,FALSE),
$C258=2012,
VLOOKUP($B258,[26]分省年度数据!$A$1:$T$32,13,FALSE),
$C258=2013,
VLOOKUP($B258,[26]分省年度数据!$A$1:$T$32,12,FALSE),
$C258=2014,
VLOOKUP($B258,[26]分省年度数据!$A$1:$T$32,11,FALSE),
$C258=2015,
VLOOKUP($B258,[26]分省年度数据!$A$1:$T$32,10,FALSE),
$C258=2016,
VLOOKUP($B258,[26]分省年度数据!$A$1:$T$32,9,FALSE),
$C258=2017,
VLOOKUP($B258,[26]分省年度数据!$A$1:$T$32,8,FALSE),
$C258=2018,
VLOOKUP($B258,[26]分省年度数据!$A$1:$T$32,7,FALSE)
)</f>
        <v>10.78</v>
      </c>
    </row>
    <row r="259" spans="1:43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s="11">
        <f>IFERROR(VLOOKUP(B259,户籍难度!A:B,2,FALSE),1)</f>
        <v>1</v>
      </c>
      <c r="G259" cm="1">
        <f t="array" ref="G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H259" cm="1">
        <f t="array" ref="H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I259" cm="1">
        <f t="array" ref="I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J259">
        <f>VLOOKUP($D259,[4]Sheet1!$C$1:$J$65536,2,FALSE)</f>
        <v>18.148868560791016</v>
      </c>
      <c r="K259">
        <f>VLOOKUP($D259,[4]Sheet1!$C$1:$J$65536,3,FALSE)</f>
        <v>-99.528533935546875</v>
      </c>
      <c r="L259">
        <f>VLOOKUP($D259,[4]Sheet1!$C$1:$J$65536,4,FALSE)</f>
        <v>10123</v>
      </c>
      <c r="M259">
        <f>VLOOKUP($D259,[4]Sheet1!$C$1:$J$65536,5,FALSE)</f>
        <v>188.8494873046875</v>
      </c>
      <c r="N259">
        <f>VLOOKUP($D259,[4]Sheet1!$C$1:$J$65536,6,FALSE)</f>
        <v>27.242225646972656</v>
      </c>
      <c r="O259">
        <f>VLOOKUP($D259,[4]Sheet1!$C$1:$J$65536,7,FALSE)</f>
        <v>6.0989818572998047</v>
      </c>
      <c r="P259">
        <f>VLOOKUP($D259,[4]Sheet1!$C$1:$J$65536,8,FALSE)</f>
        <v>14.054041862487793</v>
      </c>
      <c r="Q259" cm="1">
        <f t="array" ref="Q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R259">
        <f t="shared" ref="R259:R280" si="9">Q259/H259</f>
        <v>0.37373679883640043</v>
      </c>
      <c r="S259" cm="1">
        <f t="array" ref="S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87.88</v>
      </c>
      <c r="T259">
        <f>IFERROR(VLOOKUP(D259,[7]mu_jt_estimates_final!$C:$D,2,FALSE),"")</f>
        <v>-9.6875243E-2</v>
      </c>
      <c r="U259" t="str">
        <f>VLOOKUP(B259,方言分布!A:B,2,FALSE)</f>
        <v>中原官话</v>
      </c>
      <c r="V259" cm="1">
        <f t="array" ref="V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6223</v>
      </c>
      <c r="W259" cm="1">
        <f t="array" ref="W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3.45</v>
      </c>
      <c r="X259" cm="1">
        <f t="array" ref="X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60</v>
      </c>
      <c r="Y259" cm="1">
        <f t="array" ref="Y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9.5</v>
      </c>
      <c r="Z259" cm="1">
        <f t="array" ref="Z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99.43</v>
      </c>
      <c r="AA259" cm="1">
        <f t="array" ref="AA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13.46</v>
      </c>
      <c r="AB259" cm="1">
        <f t="array" ref="AB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13.21</v>
      </c>
      <c r="AC259" cm="1">
        <f t="array" ref="AC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17.149999999999999</v>
      </c>
      <c r="AE259" cm="1">
        <f t="array" ref="AE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>2073501</v>
      </c>
      <c r="AF259" cm="1">
        <f t="array" ref="AF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163.19</v>
      </c>
      <c r="AG259" t="str" cm="1">
        <f t="array" ref="AG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/>
      </c>
      <c r="AH259" cm="1">
        <f t="array" ref="AH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694.6</v>
      </c>
      <c r="AK259" cm="1">
        <f t="array" ref="AK259">_xlfn.IFS(
$C259=2010,
VLOOKUP($B259,[20]分省年度数据!$A$1:$T$32,15,FALSE),
$C259=2011,
VLOOKUP($B259,[20]分省年度数据!$A$1:$T$32,14,FALSE),
$C259=2012,
VLOOKUP($B259,[20]分省年度数据!$A$1:$T$32,13,FALSE),
$C259=2013,
VLOOKUP($B259,[20]分省年度数据!$A$1:$T$32,12,FALSE),
$C259=2014,
VLOOKUP($B259,[20]分省年度数据!$A$1:$T$32,11,FALSE),
$C259=2015,
VLOOKUP($B259,[20]分省年度数据!$A$1:$T$32,10,FALSE),
$C259=2016,
VLOOKUP($B259,[20]分省年度数据!$A$1:$T$32,9,FALSE),
$C259=2017,
VLOOKUP($B259,[20]分省年度数据!$A$1:$T$32,8,FALSE),
$C259=2018,
VLOOKUP($B259,[20]分省年度数据!$A$1:$T$32,7,FALSE)
)</f>
        <v>1036</v>
      </c>
      <c r="AL259" cm="1">
        <f t="array" ref="AL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2276</v>
      </c>
      <c r="AM259" cm="1">
        <f t="array" ref="AM259">_xlfn.IFS(
$C259=2010,
VLOOKUP($B259,[27]分省年度数据!$A$1:$T$32,15,FALSE),
$C259=2011,
VLOOKUP($B259,[27]分省年度数据!$A$1:$T$32,14,FALSE),
$C259=2012,
VLOOKUP($B259,[27]分省年度数据!$A$1:$T$32,13,FALSE),
$C259=2013,
VLOOKUP($B259,[27]分省年度数据!$A$1:$T$32,12,FALSE),
$C259=2014,
VLOOKUP($B259,[27]分省年度数据!$A$1:$T$32,11,FALSE),
$C259=2015,
VLOOKUP($B259,[27]分省年度数据!$A$1:$T$32,10,FALSE),
$C259=2016,
VLOOKUP($B259,[27]分省年度数据!$A$1:$T$32,9,FALSE),
$C259=2017,
VLOOKUP($B259,[27]分省年度数据!$A$1:$T$32,8,FALSE),
$C259=2018,
VLOOKUP($B259,[27]分省年度数据!$A$1:$T$32,7,FALSE)
)</f>
        <v>99.06</v>
      </c>
      <c r="AN259" cm="1">
        <f t="array" ref="AN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85.96</v>
      </c>
      <c r="AO259" cm="1">
        <f t="array" ref="AO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13.25</v>
      </c>
      <c r="AP259" cm="1">
        <f t="array" ref="AP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3.73</v>
      </c>
      <c r="AQ259" cm="1">
        <f t="array" ref="AQ259">_xlfn.IFS(
$C259=2010,
VLOOKUP($B259,[26]分省年度数据!$A$1:$T$32,15,FALSE),
$C259=2011,
VLOOKUP($B259,[26]分省年度数据!$A$1:$T$32,14,FALSE),
$C259=2012,
VLOOKUP($B259,[26]分省年度数据!$A$1:$T$32,13,FALSE),
$C259=2013,
VLOOKUP($B259,[26]分省年度数据!$A$1:$T$32,12,FALSE),
$C259=2014,
VLOOKUP($B259,[26]分省年度数据!$A$1:$T$32,11,FALSE),
$C259=2015,
VLOOKUP($B259,[26]分省年度数据!$A$1:$T$32,10,FALSE),
$C259=2016,
VLOOKUP($B259,[26]分省年度数据!$A$1:$T$32,9,FALSE),
$C259=2017,
VLOOKUP($B259,[26]分省年度数据!$A$1:$T$32,8,FALSE),
$C259=2018,
VLOOKUP($B259,[26]分省年度数据!$A$1:$T$32,7,FALSE)
)</f>
        <v>10.48</v>
      </c>
    </row>
    <row r="260" spans="1:43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s="11">
        <f>IFERROR(VLOOKUP(B260,户籍难度!A:B,2,FALSE),1)</f>
        <v>1</v>
      </c>
      <c r="G260" cm="1">
        <f t="array" ref="G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H260" cm="1">
        <f t="array" ref="H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I260" cm="1">
        <f t="array" ref="I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J260">
        <f>VLOOKUP($D260,[4]Sheet1!$C$1:$J$65536,2,FALSE)</f>
        <v>23.534849166870117</v>
      </c>
      <c r="K260">
        <f>VLOOKUP($D260,[4]Sheet1!$C$1:$J$65536,3,FALSE)</f>
        <v>-96.987396240234375</v>
      </c>
      <c r="L260">
        <f>VLOOKUP($D260,[4]Sheet1!$C$1:$J$65536,4,FALSE)</f>
        <v>10123</v>
      </c>
      <c r="M260">
        <f>VLOOKUP($D260,[4]Sheet1!$C$1:$J$65536,5,FALSE)</f>
        <v>189.60211181640625</v>
      </c>
      <c r="N260">
        <f>VLOOKUP($D260,[4]Sheet1!$C$1:$J$65536,6,FALSE)</f>
        <v>27.193620681762695</v>
      </c>
      <c r="O260">
        <f>VLOOKUP($D260,[4]Sheet1!$C$1:$J$65536,7,FALSE)</f>
        <v>6.0008420944213867</v>
      </c>
      <c r="P260">
        <f>VLOOKUP($D260,[4]Sheet1!$C$1:$J$65536,8,FALSE)</f>
        <v>18.690361022949219</v>
      </c>
      <c r="Q260" cm="1">
        <f t="array" ref="Q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R260">
        <f t="shared" si="9"/>
        <v>0.38387932030979077</v>
      </c>
      <c r="S260" cm="1">
        <f t="array" ref="S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90.95</v>
      </c>
      <c r="T260">
        <f>IFERROR(VLOOKUP(D260,[7]mu_jt_estimates_final!$C:$D,2,FALSE),"")</f>
        <v>-0.10176288</v>
      </c>
      <c r="U260" t="str">
        <f>VLOOKUP(B260,方言分布!A:B,2,FALSE)</f>
        <v>中原官话</v>
      </c>
      <c r="V260" cm="1">
        <f t="array" ref="V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6291</v>
      </c>
      <c r="W260" cm="1">
        <f t="array" ref="W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3.47</v>
      </c>
      <c r="X260" cm="1">
        <f t="array" ref="X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62</v>
      </c>
      <c r="Y260" cm="1">
        <f t="array" ref="Y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9.27</v>
      </c>
      <c r="Z260" cm="1">
        <f t="array" ref="Z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103.06</v>
      </c>
      <c r="AA260" cm="1">
        <f t="array" ref="AA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13.48</v>
      </c>
      <c r="AB260" cm="1">
        <f t="array" ref="AB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12.86</v>
      </c>
      <c r="AC260" cm="1">
        <f t="array" ref="AC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17.34</v>
      </c>
      <c r="AE260" cm="1">
        <f t="array" ref="AE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>2162973</v>
      </c>
      <c r="AF260" cm="1">
        <f t="array" ref="AF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171.36</v>
      </c>
      <c r="AG260" t="str" cm="1">
        <f t="array" ref="AG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/>
      </c>
      <c r="AH260" cm="1">
        <f t="array" ref="AH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769.9</v>
      </c>
      <c r="AK260" cm="1">
        <f t="array" ref="AK260">_xlfn.IFS(
$C260=2010,
VLOOKUP($B260,[20]分省年度数据!$A$1:$T$32,15,FALSE),
$C260=2011,
VLOOKUP($B260,[20]分省年度数据!$A$1:$T$32,14,FALSE),
$C260=2012,
VLOOKUP($B260,[20]分省年度数据!$A$1:$T$32,13,FALSE),
$C260=2013,
VLOOKUP($B260,[20]分省年度数据!$A$1:$T$32,12,FALSE),
$C260=2014,
VLOOKUP($B260,[20]分省年度数据!$A$1:$T$32,11,FALSE),
$C260=2015,
VLOOKUP($B260,[20]分省年度数据!$A$1:$T$32,10,FALSE),
$C260=2016,
VLOOKUP($B260,[20]分省年度数据!$A$1:$T$32,9,FALSE),
$C260=2017,
VLOOKUP($B260,[20]分省年度数据!$A$1:$T$32,8,FALSE),
$C260=2018,
VLOOKUP($B260,[20]分省年度数据!$A$1:$T$32,7,FALSE)
)</f>
        <v>1023</v>
      </c>
      <c r="AL260" cm="1">
        <f t="array" ref="AL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3039</v>
      </c>
      <c r="AM260" cm="1">
        <f t="array" ref="AM260">_xlfn.IFS(
$C260=2010,
VLOOKUP($B260,[27]分省年度数据!$A$1:$T$32,15,FALSE),
$C260=2011,
VLOOKUP($B260,[27]分省年度数据!$A$1:$T$32,14,FALSE),
$C260=2012,
VLOOKUP($B260,[27]分省年度数据!$A$1:$T$32,13,FALSE),
$C260=2013,
VLOOKUP($B260,[27]分省年度数据!$A$1:$T$32,12,FALSE),
$C260=2014,
VLOOKUP($B260,[27]分省年度数据!$A$1:$T$32,11,FALSE),
$C260=2015,
VLOOKUP($B260,[27]分省年度数据!$A$1:$T$32,10,FALSE),
$C260=2016,
VLOOKUP($B260,[27]分省年度数据!$A$1:$T$32,9,FALSE),
$C260=2017,
VLOOKUP($B260,[27]分省年度数据!$A$1:$T$32,8,FALSE),
$C260=2018,
VLOOKUP($B260,[27]分省年度数据!$A$1:$T$32,7,FALSE)
)</f>
        <v>99.21</v>
      </c>
      <c r="AN260" cm="1">
        <f t="array" ref="AN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87.55</v>
      </c>
      <c r="AO260" cm="1">
        <f t="array" ref="AO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14.49</v>
      </c>
      <c r="AP260" cm="1">
        <f t="array" ref="AP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3.74</v>
      </c>
      <c r="AQ260" cm="1">
        <f t="array" ref="AQ260">_xlfn.IFS(
$C260=2010,
VLOOKUP($B260,[26]分省年度数据!$A$1:$T$32,15,FALSE),
$C260=2011,
VLOOKUP($B260,[26]分省年度数据!$A$1:$T$32,14,FALSE),
$C260=2012,
VLOOKUP($B260,[26]分省年度数据!$A$1:$T$32,13,FALSE),
$C260=2013,
VLOOKUP($B260,[26]分省年度数据!$A$1:$T$32,12,FALSE),
$C260=2014,
VLOOKUP($B260,[26]分省年度数据!$A$1:$T$32,11,FALSE),
$C260=2015,
VLOOKUP($B260,[26]分省年度数据!$A$1:$T$32,10,FALSE),
$C260=2016,
VLOOKUP($B260,[26]分省年度数据!$A$1:$T$32,9,FALSE),
$C260=2017,
VLOOKUP($B260,[26]分省年度数据!$A$1:$T$32,8,FALSE),
$C260=2018,
VLOOKUP($B260,[26]分省年度数据!$A$1:$T$32,7,FALSE)
)</f>
        <v>10.78</v>
      </c>
    </row>
    <row r="261" spans="1:43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s="11">
        <f>IFERROR(VLOOKUP(B261,户籍难度!A:B,2,FALSE),1)</f>
        <v>1</v>
      </c>
      <c r="G261" cm="1">
        <f t="array" ref="G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H261" cm="1">
        <f t="array" ref="H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I261" cm="1">
        <f t="array" ref="I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J261">
        <f>VLOOKUP($D261,[4]Sheet1!$C$1:$J$65536,2,FALSE)</f>
        <v>21.134714126586914</v>
      </c>
      <c r="K261">
        <f>VLOOKUP($D261,[4]Sheet1!$C$1:$J$65536,3,FALSE)</f>
        <v>-88.040420532226562</v>
      </c>
      <c r="L261">
        <f>VLOOKUP($D261,[4]Sheet1!$C$1:$J$65536,4,FALSE)</f>
        <v>10123</v>
      </c>
      <c r="M261">
        <f>VLOOKUP($D261,[4]Sheet1!$C$1:$J$65536,5,FALSE)</f>
        <v>194.72193908691406</v>
      </c>
      <c r="N261">
        <f>VLOOKUP($D261,[4]Sheet1!$C$1:$J$65536,6,FALSE)</f>
        <v>25.955940246582031</v>
      </c>
      <c r="O261">
        <f>VLOOKUP($D261,[4]Sheet1!$C$1:$J$65536,7,FALSE)</f>
        <v>5.8667087554931641</v>
      </c>
      <c r="P261">
        <f>VLOOKUP($D261,[4]Sheet1!$C$1:$J$65536,8,FALSE)</f>
        <v>17.240547180175781</v>
      </c>
      <c r="Q261" cm="1">
        <f t="array" ref="Q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R261">
        <f t="shared" si="9"/>
        <v>0.32596091433784169</v>
      </c>
      <c r="S261" cm="1">
        <f t="array" ref="S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102.09</v>
      </c>
      <c r="T261">
        <f>IFERROR(VLOOKUP(D261,[7]mu_jt_estimates_final!$C:$D,2,FALSE),"")</f>
        <v>1.5015509E-2</v>
      </c>
      <c r="U261" t="str">
        <f>VLOOKUP(B261,方言分布!A:B,2,FALSE)</f>
        <v>中原官话</v>
      </c>
      <c r="V261" cm="1">
        <f t="array" ref="V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6375</v>
      </c>
      <c r="W261" cm="1">
        <f t="array" ref="W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3.83</v>
      </c>
      <c r="X261" cm="1">
        <f t="array" ref="X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70</v>
      </c>
      <c r="Y261" cm="1">
        <f t="array" ref="Y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8.98</v>
      </c>
      <c r="Z261" cm="1">
        <f t="array" ref="Z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125.21</v>
      </c>
      <c r="AA261" cm="1">
        <f t="array" ref="AA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13.62</v>
      </c>
      <c r="AB261" cm="1">
        <f t="array" ref="AB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12.8</v>
      </c>
      <c r="AC261" cm="1">
        <f t="array" ref="AC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17.02</v>
      </c>
      <c r="AE261" cm="1">
        <f t="array" ref="AE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>2343469</v>
      </c>
      <c r="AF261" cm="1">
        <f t="array" ref="AF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187.51</v>
      </c>
      <c r="AG261" t="str" cm="1">
        <f t="array" ref="AG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/>
      </c>
      <c r="AH261" cm="1">
        <f t="array" ref="AH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842.9</v>
      </c>
      <c r="AK261" cm="1">
        <f t="array" ref="AK261">_xlfn.IFS(
$C261=2010,
VLOOKUP($B261,[20]分省年度数据!$A$1:$T$32,15,FALSE),
$C261=2011,
VLOOKUP($B261,[20]分省年度数据!$A$1:$T$32,14,FALSE),
$C261=2012,
VLOOKUP($B261,[20]分省年度数据!$A$1:$T$32,13,FALSE),
$C261=2013,
VLOOKUP($B261,[20]分省年度数据!$A$1:$T$32,12,FALSE),
$C261=2014,
VLOOKUP($B261,[20]分省年度数据!$A$1:$T$32,11,FALSE),
$C261=2015,
VLOOKUP($B261,[20]分省年度数据!$A$1:$T$32,10,FALSE),
$C261=2016,
VLOOKUP($B261,[20]分省年度数据!$A$1:$T$32,9,FALSE),
$C261=2017,
VLOOKUP($B261,[20]分省年度数据!$A$1:$T$32,8,FALSE),
$C261=2018,
VLOOKUP($B261,[20]分省年度数据!$A$1:$T$32,7,FALSE)
)</f>
        <v>1128</v>
      </c>
      <c r="AL261" cm="1">
        <f t="array" ref="AL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3177</v>
      </c>
      <c r="AM261" cm="1">
        <f t="array" ref="AM261">_xlfn.IFS(
$C261=2010,
VLOOKUP($B261,[27]分省年度数据!$A$1:$T$32,15,FALSE),
$C261=2011,
VLOOKUP($B261,[27]分省年度数据!$A$1:$T$32,14,FALSE),
$C261=2012,
VLOOKUP($B261,[27]分省年度数据!$A$1:$T$32,13,FALSE),
$C261=2013,
VLOOKUP($B261,[27]分省年度数据!$A$1:$T$32,12,FALSE),
$C261=2014,
VLOOKUP($B261,[27]分省年度数据!$A$1:$T$32,11,FALSE),
$C261=2015,
VLOOKUP($B261,[27]分省年度数据!$A$1:$T$32,10,FALSE),
$C261=2016,
VLOOKUP($B261,[27]分省年度数据!$A$1:$T$32,9,FALSE),
$C261=2017,
VLOOKUP($B261,[27]分省年度数据!$A$1:$T$32,8,FALSE),
$C261=2018,
VLOOKUP($B261,[27]分省年度数据!$A$1:$T$32,7,FALSE)
)</f>
        <v>98.93</v>
      </c>
      <c r="AN261" cm="1">
        <f t="array" ref="AN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94.19</v>
      </c>
      <c r="AO261" cm="1">
        <f t="array" ref="AO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14.37</v>
      </c>
      <c r="AP261" cm="1">
        <f t="array" ref="AP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3.65</v>
      </c>
      <c r="AQ261" cm="1">
        <f t="array" ref="AQ261">_xlfn.IFS(
$C261=2010,
VLOOKUP($B261,[26]分省年度数据!$A$1:$T$32,15,FALSE),
$C261=2011,
VLOOKUP($B261,[26]分省年度数据!$A$1:$T$32,14,FALSE),
$C261=2012,
VLOOKUP($B261,[26]分省年度数据!$A$1:$T$32,13,FALSE),
$C261=2013,
VLOOKUP($B261,[26]分省年度数据!$A$1:$T$32,12,FALSE),
$C261=2014,
VLOOKUP($B261,[26]分省年度数据!$A$1:$T$32,11,FALSE),
$C261=2015,
VLOOKUP($B261,[26]分省年度数据!$A$1:$T$32,10,FALSE),
$C261=2016,
VLOOKUP($B261,[26]分省年度数据!$A$1:$T$32,9,FALSE),
$C261=2017,
VLOOKUP($B261,[26]分省年度数据!$A$1:$T$32,8,FALSE),
$C261=2018,
VLOOKUP($B261,[26]分省年度数据!$A$1:$T$32,7,FALSE)
)</f>
        <v>11.18</v>
      </c>
    </row>
    <row r="262" spans="1:43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s="11">
        <f>IFERROR(VLOOKUP(B262,户籍难度!A:B,2,FALSE),1)</f>
        <v>1</v>
      </c>
      <c r="G262" cm="1">
        <f t="array" ref="G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H262" cm="1">
        <f t="array" ref="H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I262" cm="1">
        <f t="array" ref="I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J262">
        <f>VLOOKUP($D262,[4]Sheet1!$C$1:$J$65536,2,FALSE)</f>
        <v>21.302679061889648</v>
      </c>
      <c r="K262">
        <f>VLOOKUP($D262,[4]Sheet1!$C$1:$J$65536,3,FALSE)</f>
        <v>-85.15911865234375</v>
      </c>
      <c r="L262">
        <f>VLOOKUP($D262,[4]Sheet1!$C$1:$J$65536,4,FALSE)</f>
        <v>10206</v>
      </c>
      <c r="M262">
        <f>VLOOKUP($D262,[4]Sheet1!$C$1:$J$65536,5,FALSE)</f>
        <v>195.572509765625</v>
      </c>
      <c r="N262">
        <f>VLOOKUP($D262,[4]Sheet1!$C$1:$J$65536,6,FALSE)</f>
        <v>25.563642501831055</v>
      </c>
      <c r="O262">
        <f>VLOOKUP($D262,[4]Sheet1!$C$1:$J$65536,7,FALSE)</f>
        <v>5.9295320510864258</v>
      </c>
      <c r="P262">
        <f>VLOOKUP($D262,[4]Sheet1!$C$1:$J$65536,8,FALSE)</f>
        <v>19.198453903198242</v>
      </c>
      <c r="Q262" cm="1">
        <f t="array" ref="Q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R262">
        <f t="shared" si="9"/>
        <v>0.30954617719323602</v>
      </c>
      <c r="S262" cm="1">
        <f t="array" ref="S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113.79</v>
      </c>
      <c r="T262">
        <f>IFERROR(VLOOKUP(D262,[7]mu_jt_estimates_final!$C:$D,2,FALSE),"")</f>
        <v>0.16098241999999999</v>
      </c>
      <c r="U262" t="str">
        <f>VLOOKUP(B262,方言分布!A:B,2,FALSE)</f>
        <v>中原官话</v>
      </c>
      <c r="V262" cm="1">
        <f t="array" ref="V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6396</v>
      </c>
      <c r="W262" cm="1">
        <f t="array" ref="W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3.91</v>
      </c>
      <c r="X262" cm="1">
        <f t="array" ref="X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74</v>
      </c>
      <c r="Y262" cm="1">
        <f t="array" ref="Y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9</v>
      </c>
      <c r="Z262" cm="1">
        <f t="array" ref="Z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141.6</v>
      </c>
      <c r="AA262" cm="1">
        <f t="array" ref="AA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13.03</v>
      </c>
      <c r="AB262" cm="1">
        <f t="array" ref="AB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13.62</v>
      </c>
      <c r="AC262" cm="1">
        <f t="array" ref="AC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17.68</v>
      </c>
      <c r="AE262" cm="1">
        <f t="array" ref="AE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>2640309</v>
      </c>
      <c r="AF262" cm="1">
        <f t="array" ref="AF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199.1</v>
      </c>
      <c r="AG262" t="str" cm="1">
        <f t="array" ref="AG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/>
      </c>
      <c r="AH262" cm="1">
        <f t="array" ref="AH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899.9</v>
      </c>
      <c r="AK262" cm="1">
        <f t="array" ref="AK262">_xlfn.IFS(
$C262=2010,
VLOOKUP($B262,[20]分省年度数据!$A$1:$T$32,15,FALSE),
$C262=2011,
VLOOKUP($B262,[20]分省年度数据!$A$1:$T$32,14,FALSE),
$C262=2012,
VLOOKUP($B262,[20]分省年度数据!$A$1:$T$32,13,FALSE),
$C262=2013,
VLOOKUP($B262,[20]分省年度数据!$A$1:$T$32,12,FALSE),
$C262=2014,
VLOOKUP($B262,[20]分省年度数据!$A$1:$T$32,11,FALSE),
$C262=2015,
VLOOKUP($B262,[20]分省年度数据!$A$1:$T$32,10,FALSE),
$C262=2016,
VLOOKUP($B262,[20]分省年度数据!$A$1:$T$32,9,FALSE),
$C262=2017,
VLOOKUP($B262,[20]分省年度数据!$A$1:$T$32,8,FALSE),
$C262=2018,
VLOOKUP($B262,[20]分省年度数据!$A$1:$T$32,7,FALSE)
)</f>
        <v>1281</v>
      </c>
      <c r="AL262" cm="1">
        <f t="array" ref="AL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3261</v>
      </c>
      <c r="AM262" cm="1">
        <f t="array" ref="AM262">_xlfn.IFS(
$C262=2010,
VLOOKUP($B262,[27]分省年度数据!$A$1:$T$32,15,FALSE),
$C262=2011,
VLOOKUP($B262,[27]分省年度数据!$A$1:$T$32,14,FALSE),
$C262=2012,
VLOOKUP($B262,[27]分省年度数据!$A$1:$T$32,13,FALSE),
$C262=2013,
VLOOKUP($B262,[27]分省年度数据!$A$1:$T$32,12,FALSE),
$C262=2014,
VLOOKUP($B262,[27]分省年度数据!$A$1:$T$32,11,FALSE),
$C262=2015,
VLOOKUP($B262,[27]分省年度数据!$A$1:$T$32,10,FALSE),
$C262=2016,
VLOOKUP($B262,[27]分省年度数据!$A$1:$T$32,9,FALSE),
$C262=2017,
VLOOKUP($B262,[27]分省年度数据!$A$1:$T$32,8,FALSE),
$C262=2018,
VLOOKUP($B262,[27]分省年度数据!$A$1:$T$32,7,FALSE)
)</f>
        <v>99</v>
      </c>
      <c r="AN262" cm="1">
        <f t="array" ref="AN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94.69</v>
      </c>
      <c r="AO262" cm="1">
        <f t="array" ref="AO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14.57</v>
      </c>
      <c r="AP262" cm="1">
        <f t="array" ref="AP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3.69</v>
      </c>
      <c r="AQ262" cm="1">
        <f t="array" ref="AQ262">_xlfn.IFS(
$C262=2010,
VLOOKUP($B262,[26]分省年度数据!$A$1:$T$32,15,FALSE),
$C262=2011,
VLOOKUP($B262,[26]分省年度数据!$A$1:$T$32,14,FALSE),
$C262=2012,
VLOOKUP($B262,[26]分省年度数据!$A$1:$T$32,13,FALSE),
$C262=2013,
VLOOKUP($B262,[26]分省年度数据!$A$1:$T$32,12,FALSE),
$C262=2014,
VLOOKUP($B262,[26]分省年度数据!$A$1:$T$32,11,FALSE),
$C262=2015,
VLOOKUP($B262,[26]分省年度数据!$A$1:$T$32,10,FALSE),
$C262=2016,
VLOOKUP($B262,[26]分省年度数据!$A$1:$T$32,9,FALSE),
$C262=2017,
VLOOKUP($B262,[26]分省年度数据!$A$1:$T$32,8,FALSE),
$C262=2018,
VLOOKUP($B262,[26]分省年度数据!$A$1:$T$32,7,FALSE)
)</f>
        <v>11.45</v>
      </c>
    </row>
    <row r="263" spans="1:43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s="11">
        <f>IFERROR(VLOOKUP(B263,户籍难度!A:B,2,FALSE),1)</f>
        <v>1</v>
      </c>
      <c r="G263" cm="1">
        <f t="array" ref="G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H263" cm="1">
        <f t="array" ref="H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I263" cm="1">
        <f t="array" ref="I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J263">
        <f>VLOOKUP($D263,[4]Sheet1!$C$1:$J$65536,2,FALSE)</f>
        <v>102.96827697753906</v>
      </c>
      <c r="K263">
        <f>VLOOKUP($D263,[4]Sheet1!$C$1:$J$65536,3,FALSE)</f>
        <v>-11.859232902526855</v>
      </c>
      <c r="L263">
        <f>VLOOKUP($D263,[4]Sheet1!$C$1:$J$65536,4,FALSE)</f>
        <v>10167.1357421875</v>
      </c>
      <c r="M263">
        <f>VLOOKUP($D263,[4]Sheet1!$C$1:$J$65536,5,FALSE)</f>
        <v>176.41641235351562</v>
      </c>
      <c r="N263">
        <f>VLOOKUP($D263,[4]Sheet1!$C$1:$J$65536,6,FALSE)</f>
        <v>22.402772903442383</v>
      </c>
      <c r="O263">
        <f>VLOOKUP($D263,[4]Sheet1!$C$1:$J$65536,7,FALSE)</f>
        <v>3.6508164405822754</v>
      </c>
      <c r="P263">
        <f>VLOOKUP($D263,[4]Sheet1!$C$1:$J$65536,8,FALSE)</f>
        <v>15.025379180908203</v>
      </c>
      <c r="Q263" cm="1">
        <f t="array" ref="Q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R263">
        <f t="shared" si="9"/>
        <v>0.31924959448499596</v>
      </c>
      <c r="S263" cm="1">
        <f t="array" ref="S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69.97</v>
      </c>
      <c r="T263">
        <f>IFERROR(VLOOKUP(D263,[7]mu_jt_estimates_final!$C:$D,2,FALSE),"")</f>
        <v>-1.4663432000000001</v>
      </c>
      <c r="U263" t="str">
        <f>VLOOKUP(B263,方言分布!A:B,2,FALSE)</f>
        <v>兰银官话</v>
      </c>
      <c r="V263" cm="1">
        <f t="array" ref="V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4129</v>
      </c>
      <c r="W263" cm="1">
        <f t="array" ref="W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2.37</v>
      </c>
      <c r="X263" cm="1">
        <f t="array" ref="X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47</v>
      </c>
      <c r="Y263" cm="1">
        <f t="array" ref="Y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10.83</v>
      </c>
      <c r="Z263" cm="1">
        <f t="array" ref="Z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34.020000000000003</v>
      </c>
      <c r="AA263" cm="1">
        <f t="array" ref="AA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16.07</v>
      </c>
      <c r="AB263" cm="1">
        <f t="array" ref="AB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16.5</v>
      </c>
      <c r="AC263" cm="1">
        <f t="array" ref="AC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19.68</v>
      </c>
      <c r="AE263" cm="1">
        <f t="array" ref="AE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994671</v>
      </c>
      <c r="AF263" cm="1">
        <f t="array" ref="AF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81.59</v>
      </c>
      <c r="AG263" cm="1">
        <f t="array" ref="AG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6</v>
      </c>
      <c r="AH263" cm="1">
        <f t="array" ref="AH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418.5</v>
      </c>
      <c r="AK263" cm="1">
        <f t="array" ref="AK263">_xlfn.IFS(
$C263=2010,
VLOOKUP($B263,[20]分省年度数据!$A$1:$T$32,15,FALSE),
$C263=2011,
VLOOKUP($B263,[20]分省年度数据!$A$1:$T$32,14,FALSE),
$C263=2012,
VLOOKUP($B263,[20]分省年度数据!$A$1:$T$32,13,FALSE),
$C263=2013,
VLOOKUP($B263,[20]分省年度数据!$A$1:$T$32,12,FALSE),
$C263=2014,
VLOOKUP($B263,[20]分省年度数据!$A$1:$T$32,11,FALSE),
$C263=2015,
VLOOKUP($B263,[20]分省年度数据!$A$1:$T$32,10,FALSE),
$C263=2016,
VLOOKUP($B263,[20]分省年度数据!$A$1:$T$32,9,FALSE),
$C263=2017,
VLOOKUP($B263,[20]分省年度数据!$A$1:$T$32,8,FALSE),
$C263=2018,
VLOOKUP($B263,[20]分省年度数据!$A$1:$T$32,7,FALSE)
)</f>
        <v>1806</v>
      </c>
      <c r="AL263" cm="1">
        <f t="array" ref="AL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4325</v>
      </c>
      <c r="AM263" cm="1">
        <f t="array" ref="AM263">_xlfn.IFS(
$C263=2010,
VLOOKUP($B263,[27]分省年度数据!$A$1:$T$32,15,FALSE),
$C263=2011,
VLOOKUP($B263,[27]分省年度数据!$A$1:$T$32,14,FALSE),
$C263=2012,
VLOOKUP($B263,[27]分省年度数据!$A$1:$T$32,13,FALSE),
$C263=2013,
VLOOKUP($B263,[27]分省年度数据!$A$1:$T$32,12,FALSE),
$C263=2014,
VLOOKUP($B263,[27]分省年度数据!$A$1:$T$32,11,FALSE),
$C263=2015,
VLOOKUP($B263,[27]分省年度数据!$A$1:$T$32,10,FALSE),
$C263=2016,
VLOOKUP($B263,[27]分省年度数据!$A$1:$T$32,9,FALSE),
$C263=2017,
VLOOKUP($B263,[27]分省年度数据!$A$1:$T$32,8,FALSE),
$C263=2018,
VLOOKUP($B263,[27]分省年度数据!$A$1:$T$32,7,FALSE)
)</f>
        <v>98.23</v>
      </c>
      <c r="AN263" cm="1">
        <f t="array" ref="AN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88.01</v>
      </c>
      <c r="AO263" cm="1">
        <f t="array" ref="AO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10.63</v>
      </c>
      <c r="AP263" cm="1">
        <f t="array" ref="AP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4.18</v>
      </c>
      <c r="AQ263" cm="1">
        <f t="array" ref="AQ263">_xlfn.IFS(
$C263=2010,
VLOOKUP($B263,[26]分省年度数据!$A$1:$T$32,15,FALSE),
$C263=2011,
VLOOKUP($B263,[26]分省年度数据!$A$1:$T$32,14,FALSE),
$C263=2012,
VLOOKUP($B263,[26]分省年度数据!$A$1:$T$32,13,FALSE),
$C263=2013,
VLOOKUP($B263,[26]分省年度数据!$A$1:$T$32,12,FALSE),
$C263=2014,
VLOOKUP($B263,[26]分省年度数据!$A$1:$T$32,11,FALSE),
$C263=2015,
VLOOKUP($B263,[26]分省年度数据!$A$1:$T$32,10,FALSE),
$C263=2016,
VLOOKUP($B263,[26]分省年度数据!$A$1:$T$32,9,FALSE),
$C263=2017,
VLOOKUP($B263,[26]分省年度数据!$A$1:$T$32,8,FALSE),
$C263=2018,
VLOOKUP($B263,[26]分省年度数据!$A$1:$T$32,7,FALSE)
)</f>
        <v>16.18</v>
      </c>
    </row>
    <row r="264" spans="1:43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s="11">
        <f>IFERROR(VLOOKUP(B264,户籍难度!A:B,2,FALSE),1)</f>
        <v>1</v>
      </c>
      <c r="G264" cm="1">
        <f t="array" ref="G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H264" cm="1">
        <f t="array" ref="H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I264" cm="1">
        <f t="array" ref="I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J264">
        <f>VLOOKUP($D264,[4]Sheet1!$C$1:$J$65536,2,FALSE)</f>
        <v>97.810386657714844</v>
      </c>
      <c r="K264">
        <f>VLOOKUP($D264,[4]Sheet1!$C$1:$J$65536,3,FALSE)</f>
        <v>-15.475192070007324</v>
      </c>
      <c r="L264">
        <f>VLOOKUP($D264,[4]Sheet1!$C$1:$J$65536,4,FALSE)</f>
        <v>10179.8828125</v>
      </c>
      <c r="M264">
        <f>VLOOKUP($D264,[4]Sheet1!$C$1:$J$65536,5,FALSE)</f>
        <v>164.74336242675781</v>
      </c>
      <c r="N264">
        <f>VLOOKUP($D264,[4]Sheet1!$C$1:$J$65536,6,FALSE)</f>
        <v>19.214473724365234</v>
      </c>
      <c r="O264">
        <f>VLOOKUP($D264,[4]Sheet1!$C$1:$J$65536,7,FALSE)</f>
        <v>3.8697013854980469</v>
      </c>
      <c r="P264">
        <f>VLOOKUP($D264,[4]Sheet1!$C$1:$J$65536,8,FALSE)</f>
        <v>15.24622917175293</v>
      </c>
      <c r="Q264" cm="1">
        <f t="array" ref="Q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R264">
        <f t="shared" si="9"/>
        <v>0.29867090592334494</v>
      </c>
      <c r="S264" cm="1">
        <f t="array" ref="S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82.22</v>
      </c>
      <c r="T264">
        <f>IFERROR(VLOOKUP(D264,[7]mu_jt_estimates_final!$C:$D,2,FALSE),"")</f>
        <v>-1.4663432000000001</v>
      </c>
      <c r="U264" t="str">
        <f>VLOOKUP(B264,方言分布!A:B,2,FALSE)</f>
        <v>兰银官话</v>
      </c>
      <c r="V264" cm="1">
        <f t="array" ref="V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4132</v>
      </c>
      <c r="W264" cm="1">
        <f t="array" ref="W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2.58</v>
      </c>
      <c r="X264" cm="1">
        <f t="array" ref="X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49</v>
      </c>
      <c r="Y264" cm="1">
        <f t="array" ref="Y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10.59</v>
      </c>
      <c r="Z264" cm="1">
        <f t="array" ref="Z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41.09</v>
      </c>
      <c r="AA264" cm="1">
        <f t="array" ref="AA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15.81</v>
      </c>
      <c r="AB264" cm="1">
        <f t="array" ref="AB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15.9</v>
      </c>
      <c r="AC264" cm="1">
        <f t="array" ref="AC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19.32</v>
      </c>
      <c r="AE264" cm="1">
        <f t="array" ref="AE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>1313862</v>
      </c>
      <c r="AF264" cm="1">
        <f t="array" ref="AF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103.02</v>
      </c>
      <c r="AG264" t="str" cm="1">
        <f t="array" ref="AG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/>
      </c>
      <c r="AH264" cm="1">
        <f t="array" ref="AH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515.5</v>
      </c>
      <c r="AK264" cm="1">
        <f t="array" ref="AK264">_xlfn.IFS(
$C264=2010,
VLOOKUP($B264,[20]分省年度数据!$A$1:$T$32,15,FALSE),
$C264=2011,
VLOOKUP($B264,[20]分省年度数据!$A$1:$T$32,14,FALSE),
$C264=2012,
VLOOKUP($B264,[20]分省年度数据!$A$1:$T$32,13,FALSE),
$C264=2013,
VLOOKUP($B264,[20]分省年度数据!$A$1:$T$32,12,FALSE),
$C264=2014,
VLOOKUP($B264,[20]分省年度数据!$A$1:$T$32,11,FALSE),
$C264=2015,
VLOOKUP($B264,[20]分省年度数据!$A$1:$T$32,10,FALSE),
$C264=2016,
VLOOKUP($B264,[20]分省年度数据!$A$1:$T$32,9,FALSE),
$C264=2017,
VLOOKUP($B264,[20]分省年度数据!$A$1:$T$32,8,FALSE),
$C264=2018,
VLOOKUP($B264,[20]分省年度数据!$A$1:$T$32,7,FALSE)
)</f>
        <v>1829</v>
      </c>
      <c r="AL264" cm="1">
        <f t="array" ref="AL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4658</v>
      </c>
      <c r="AM264" cm="1">
        <f t="array" ref="AM264">_xlfn.IFS(
$C264=2010,
VLOOKUP($B264,[27]分省年度数据!$A$1:$T$32,15,FALSE),
$C264=2011,
VLOOKUP($B264,[27]分省年度数据!$A$1:$T$32,14,FALSE),
$C264=2012,
VLOOKUP($B264,[27]分省年度数据!$A$1:$T$32,13,FALSE),
$C264=2013,
VLOOKUP($B264,[27]分省年度数据!$A$1:$T$32,12,FALSE),
$C264=2014,
VLOOKUP($B264,[27]分省年度数据!$A$1:$T$32,11,FALSE),
$C264=2015,
VLOOKUP($B264,[27]分省年度数据!$A$1:$T$32,10,FALSE),
$C264=2016,
VLOOKUP($B264,[27]分省年度数据!$A$1:$T$32,9,FALSE),
$C264=2017,
VLOOKUP($B264,[27]分省年度数据!$A$1:$T$32,8,FALSE),
$C264=2018,
VLOOKUP($B264,[27]分省年度数据!$A$1:$T$32,7,FALSE)
)</f>
        <v>95.45</v>
      </c>
      <c r="AN264" cm="1">
        <f t="array" ref="AN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88.38</v>
      </c>
      <c r="AO264" cm="1">
        <f t="array" ref="AO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11.24</v>
      </c>
      <c r="AP264" cm="1">
        <f t="array" ref="AP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3.23</v>
      </c>
      <c r="AQ264" cm="1">
        <f t="array" ref="AQ264">_xlfn.IFS(
$C264=2010,
VLOOKUP($B264,[26]分省年度数据!$A$1:$T$32,15,FALSE),
$C264=2011,
VLOOKUP($B264,[26]分省年度数据!$A$1:$T$32,14,FALSE),
$C264=2012,
VLOOKUP($B264,[26]分省年度数据!$A$1:$T$32,13,FALSE),
$C264=2013,
VLOOKUP($B264,[26]分省年度数据!$A$1:$T$32,12,FALSE),
$C264=2014,
VLOOKUP($B264,[26]分省年度数据!$A$1:$T$32,11,FALSE),
$C264=2015,
VLOOKUP($B264,[26]分省年度数据!$A$1:$T$32,10,FALSE),
$C264=2016,
VLOOKUP($B264,[26]分省年度数据!$A$1:$T$32,9,FALSE),
$C264=2017,
VLOOKUP($B264,[26]分省年度数据!$A$1:$T$32,8,FALSE),
$C264=2018,
VLOOKUP($B264,[26]分省年度数据!$A$1:$T$32,7,FALSE)
)</f>
        <v>16.03</v>
      </c>
    </row>
    <row r="265" spans="1:43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s="11">
        <f>IFERROR(VLOOKUP(B265,户籍难度!A:B,2,FALSE),1)</f>
        <v>1</v>
      </c>
      <c r="G265" cm="1">
        <f t="array" ref="G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H265" cm="1">
        <f t="array" ref="H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I265" cm="1">
        <f t="array" ref="I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J265">
        <f>VLOOKUP($D265,[4]Sheet1!$C$1:$J$65536,2,FALSE)</f>
        <v>97.204719543457031</v>
      </c>
      <c r="K265">
        <f>VLOOKUP($D265,[4]Sheet1!$C$1:$J$65536,3,FALSE)</f>
        <v>-20.339931488037109</v>
      </c>
      <c r="L265">
        <f>VLOOKUP($D265,[4]Sheet1!$C$1:$J$65536,4,FALSE)</f>
        <v>10165.248046875</v>
      </c>
      <c r="M265">
        <f>VLOOKUP($D265,[4]Sheet1!$C$1:$J$65536,5,FALSE)</f>
        <v>170.37893676757812</v>
      </c>
      <c r="N265">
        <f>VLOOKUP($D265,[4]Sheet1!$C$1:$J$65536,6,FALSE)</f>
        <v>19.212474822998047</v>
      </c>
      <c r="O265">
        <f>VLOOKUP($D265,[4]Sheet1!$C$1:$J$65536,7,FALSE)</f>
        <v>3.7941820621490479</v>
      </c>
      <c r="P265">
        <f>VLOOKUP($D265,[4]Sheet1!$C$1:$J$65536,8,FALSE)</f>
        <v>20.994125366210938</v>
      </c>
      <c r="Q265" cm="1">
        <f t="array" ref="Q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R265">
        <f t="shared" si="9"/>
        <v>0.28088202075702073</v>
      </c>
      <c r="S265" cm="1">
        <f t="array" ref="S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92.5</v>
      </c>
      <c r="T265">
        <f>IFERROR(VLOOKUP(D265,[7]mu_jt_estimates_final!$C:$D,2,FALSE),"")</f>
        <v>-1.4663432000000001</v>
      </c>
      <c r="U265" t="str">
        <f>VLOOKUP(B265,方言分布!A:B,2,FALSE)</f>
        <v>兰银官话</v>
      </c>
      <c r="V265" cm="1">
        <f t="array" ref="V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4140</v>
      </c>
      <c r="W265" cm="1">
        <f t="array" ref="W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2.78</v>
      </c>
      <c r="X265" cm="1">
        <f t="array" ref="X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53</v>
      </c>
      <c r="Y265" cm="1">
        <f t="array" ref="Y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10.37</v>
      </c>
      <c r="Z265" cm="1">
        <f t="array" ref="Z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46.09</v>
      </c>
      <c r="AA265" cm="1">
        <f t="array" ref="AA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16.170000000000002</v>
      </c>
      <c r="AB265" cm="1">
        <f t="array" ref="AB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>15.11</v>
      </c>
      <c r="AC265" cm="1">
        <f t="array" ref="AC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17.98</v>
      </c>
      <c r="AE265" t="str" cm="1">
        <f t="array" ref="AE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/>
      </c>
      <c r="AF265" cm="1">
        <f t="array" ref="AF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106.45</v>
      </c>
      <c r="AG265" cm="1">
        <f t="array" ref="AG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3</v>
      </c>
      <c r="AH265" cm="1">
        <f t="array" ref="AH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590.5</v>
      </c>
      <c r="AK265" cm="1">
        <f t="array" ref="AK265">_xlfn.IFS(
$C265=2010,
VLOOKUP($B265,[20]分省年度数据!$A$1:$T$32,15,FALSE),
$C265=2011,
VLOOKUP($B265,[20]分省年度数据!$A$1:$T$32,14,FALSE),
$C265=2012,
VLOOKUP($B265,[20]分省年度数据!$A$1:$T$32,13,FALSE),
$C265=2013,
VLOOKUP($B265,[20]分省年度数据!$A$1:$T$32,12,FALSE),
$C265=2014,
VLOOKUP($B265,[20]分省年度数据!$A$1:$T$32,11,FALSE),
$C265=2015,
VLOOKUP($B265,[20]分省年度数据!$A$1:$T$32,10,FALSE),
$C265=2016,
VLOOKUP($B265,[20]分省年度数据!$A$1:$T$32,9,FALSE),
$C265=2017,
VLOOKUP($B265,[20]分省年度数据!$A$1:$T$32,8,FALSE),
$C265=2018,
VLOOKUP($B265,[20]分省年度数据!$A$1:$T$32,7,FALSE)
)</f>
        <v>1767</v>
      </c>
      <c r="AL265" cm="1">
        <f t="array" ref="AL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4813</v>
      </c>
      <c r="AM265" cm="1">
        <f t="array" ref="AM265">_xlfn.IFS(
$C265=2010,
VLOOKUP($B265,[27]分省年度数据!$A$1:$T$32,15,FALSE),
$C265=2011,
VLOOKUP($B265,[27]分省年度数据!$A$1:$T$32,14,FALSE),
$C265=2012,
VLOOKUP($B265,[27]分省年度数据!$A$1:$T$32,13,FALSE),
$C265=2013,
VLOOKUP($B265,[27]分省年度数据!$A$1:$T$32,12,FALSE),
$C265=2014,
VLOOKUP($B265,[27]分省年度数据!$A$1:$T$32,11,FALSE),
$C265=2015,
VLOOKUP($B265,[27]分省年度数据!$A$1:$T$32,10,FALSE),
$C265=2016,
VLOOKUP($B265,[27]分省年度数据!$A$1:$T$32,9,FALSE),
$C265=2017,
VLOOKUP($B265,[27]分省年度数据!$A$1:$T$32,8,FALSE),
$C265=2018,
VLOOKUP($B265,[27]分省年度数据!$A$1:$T$32,7,FALSE)
)</f>
        <v>92.3</v>
      </c>
      <c r="AN265" cm="1">
        <f t="array" ref="AN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79.67</v>
      </c>
      <c r="AO265" cm="1">
        <f t="array" ref="AO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12.46</v>
      </c>
      <c r="AP265" cm="1">
        <f t="array" ref="AP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2.2999999999999998</v>
      </c>
      <c r="AQ265" cm="1">
        <f t="array" ref="AQ265">_xlfn.IFS(
$C265=2010,
VLOOKUP($B265,[26]分省年度数据!$A$1:$T$32,15,FALSE),
$C265=2011,
VLOOKUP($B265,[26]分省年度数据!$A$1:$T$32,14,FALSE),
$C265=2012,
VLOOKUP($B265,[26]分省年度数据!$A$1:$T$32,13,FALSE),
$C265=2013,
VLOOKUP($B265,[26]分省年度数据!$A$1:$T$32,12,FALSE),
$C265=2014,
VLOOKUP($B265,[26]分省年度数据!$A$1:$T$32,11,FALSE),
$C265=2015,
VLOOKUP($B265,[26]分省年度数据!$A$1:$T$32,10,FALSE),
$C265=2016,
VLOOKUP($B265,[26]分省年度数据!$A$1:$T$32,9,FALSE),
$C265=2017,
VLOOKUP($B265,[26]分省年度数据!$A$1:$T$32,8,FALSE),
$C265=2018,
VLOOKUP($B265,[26]分省年度数据!$A$1:$T$32,7,FALSE)
)</f>
        <v>15.71</v>
      </c>
    </row>
    <row r="266" spans="1:43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s="11">
        <f>IFERROR(VLOOKUP(B266,户籍难度!A:B,2,FALSE),1)</f>
        <v>1</v>
      </c>
      <c r="G266" cm="1">
        <f t="array" ref="G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H266" cm="1">
        <f t="array" ref="H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I266" cm="1">
        <f t="array" ref="I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J266">
        <f>VLOOKUP($D266,[4]Sheet1!$C$1:$J$65536,2,FALSE)</f>
        <v>111.19696807861328</v>
      </c>
      <c r="K266">
        <f>VLOOKUP($D266,[4]Sheet1!$C$1:$J$65536,3,FALSE)</f>
        <v>-28.492012023925781</v>
      </c>
      <c r="L266">
        <f>VLOOKUP($D266,[4]Sheet1!$C$1:$J$65536,4,FALSE)</f>
        <v>10160.4833984375</v>
      </c>
      <c r="M266">
        <f>VLOOKUP($D266,[4]Sheet1!$C$1:$J$65536,5,FALSE)</f>
        <v>181.2578125</v>
      </c>
      <c r="N266">
        <f>VLOOKUP($D266,[4]Sheet1!$C$1:$J$65536,6,FALSE)</f>
        <v>20.608890533447266</v>
      </c>
      <c r="O266">
        <f>VLOOKUP($D266,[4]Sheet1!$C$1:$J$65536,7,FALSE)</f>
        <v>4.0226631164550781</v>
      </c>
      <c r="P266">
        <f>VLOOKUP($D266,[4]Sheet1!$C$1:$J$65536,8,FALSE)</f>
        <v>21.463510513305664</v>
      </c>
      <c r="Q266" cm="1">
        <f t="array" ref="Q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R266">
        <f t="shared" si="9"/>
        <v>0.25312439928600855</v>
      </c>
      <c r="S266" cm="1">
        <f t="array" ref="S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95.87</v>
      </c>
      <c r="T266">
        <f>IFERROR(VLOOKUP(D266,[7]mu_jt_estimates_final!$C:$D,2,FALSE),"")</f>
        <v>-0.84964287000000005</v>
      </c>
      <c r="U266" t="str">
        <f>VLOOKUP(B266,方言分布!A:B,2,FALSE)</f>
        <v>兰银官话</v>
      </c>
      <c r="V266" cm="1">
        <f t="array" ref="V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4231</v>
      </c>
      <c r="W266" cm="1">
        <f t="array" ref="W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3.11</v>
      </c>
      <c r="X266" cm="1">
        <f t="array" ref="X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56</v>
      </c>
      <c r="Y266" cm="1">
        <f t="array" ref="Y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10.220000000000001</v>
      </c>
      <c r="Z266" cm="1">
        <f t="array" ref="Z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53.77</v>
      </c>
      <c r="AA266" cm="1">
        <f t="array" ref="AA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16.510000000000002</v>
      </c>
      <c r="AB266" cm="1">
        <f t="array" ref="AB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14.68</v>
      </c>
      <c r="AC266" cm="1">
        <f t="array" ref="AC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17.7</v>
      </c>
      <c r="AE266" cm="1">
        <f t="array" ref="AE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1578935</v>
      </c>
      <c r="AF266" cm="1">
        <f t="array" ref="AF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112.95</v>
      </c>
      <c r="AG266" cm="1">
        <f t="array" ref="AG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</v>
      </c>
      <c r="AH266" cm="1">
        <f t="array" ref="AH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668.5</v>
      </c>
      <c r="AK266" cm="1">
        <f t="array" ref="AK266">_xlfn.IFS(
$C266=2010,
VLOOKUP($B266,[20]分省年度数据!$A$1:$T$32,15,FALSE),
$C266=2011,
VLOOKUP($B266,[20]分省年度数据!$A$1:$T$32,14,FALSE),
$C266=2012,
VLOOKUP($B266,[20]分省年度数据!$A$1:$T$32,13,FALSE),
$C266=2013,
VLOOKUP($B266,[20]分省年度数据!$A$1:$T$32,12,FALSE),
$C266=2014,
VLOOKUP($B266,[20]分省年度数据!$A$1:$T$32,11,FALSE),
$C266=2015,
VLOOKUP($B266,[20]分省年度数据!$A$1:$T$32,10,FALSE),
$C266=2016,
VLOOKUP($B266,[20]分省年度数据!$A$1:$T$32,9,FALSE),
$C266=2017,
VLOOKUP($B266,[20]分省年度数据!$A$1:$T$32,8,FALSE),
$C266=2018,
VLOOKUP($B266,[20]分省年度数据!$A$1:$T$32,7,FALSE)
)</f>
        <v>1794</v>
      </c>
      <c r="AL266" cm="1">
        <f t="array" ref="AL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5342</v>
      </c>
      <c r="AM266" cm="1">
        <f t="array" ref="AM266">_xlfn.IFS(
$C266=2010,
VLOOKUP($B266,[27]分省年度数据!$A$1:$T$32,15,FALSE),
$C266=2011,
VLOOKUP($B266,[27]分省年度数据!$A$1:$T$32,14,FALSE),
$C266=2012,
VLOOKUP($B266,[27]分省年度数据!$A$1:$T$32,13,FALSE),
$C266=2013,
VLOOKUP($B266,[27]分省年度数据!$A$1:$T$32,12,FALSE),
$C266=2014,
VLOOKUP($B266,[27]分省年度数据!$A$1:$T$32,11,FALSE),
$C266=2015,
VLOOKUP($B266,[27]分省年度数据!$A$1:$T$32,10,FALSE),
$C266=2016,
VLOOKUP($B266,[27]分省年度数据!$A$1:$T$32,9,FALSE),
$C266=2017,
VLOOKUP($B266,[27]分省年度数据!$A$1:$T$32,8,FALSE),
$C266=2018,
VLOOKUP($B266,[27]分省年度数据!$A$1:$T$32,7,FALSE)
)</f>
        <v>96.51</v>
      </c>
      <c r="AN266" cm="1">
        <f t="array" ref="AN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89.08</v>
      </c>
      <c r="AO266" cm="1">
        <f t="array" ref="AO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13.19</v>
      </c>
      <c r="AP266" cm="1">
        <f t="array" ref="AP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2.54</v>
      </c>
      <c r="AQ266" cm="1">
        <f t="array" ref="AQ266">_xlfn.IFS(
$C266=2010,
VLOOKUP($B266,[26]分省年度数据!$A$1:$T$32,15,FALSE),
$C266=2011,
VLOOKUP($B266,[26]分省年度数据!$A$1:$T$32,14,FALSE),
$C266=2012,
VLOOKUP($B266,[26]分省年度数据!$A$1:$T$32,13,FALSE),
$C266=2013,
VLOOKUP($B266,[26]分省年度数据!$A$1:$T$32,12,FALSE),
$C266=2014,
VLOOKUP($B266,[26]分省年度数据!$A$1:$T$32,11,FALSE),
$C266=2015,
VLOOKUP($B266,[26]分省年度数据!$A$1:$T$32,10,FALSE),
$C266=2016,
VLOOKUP($B266,[26]分省年度数据!$A$1:$T$32,9,FALSE),
$C266=2017,
VLOOKUP($B266,[26]分省年度数据!$A$1:$T$32,8,FALSE),
$C266=2018,
VLOOKUP($B266,[26]分省年度数据!$A$1:$T$32,7,FALSE)
)</f>
        <v>17.510000000000002</v>
      </c>
    </row>
    <row r="267" spans="1:43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s="11">
        <f>IFERROR(VLOOKUP(B267,户籍难度!A:B,2,FALSE),1)</f>
        <v>1</v>
      </c>
      <c r="G267" cm="1">
        <f t="array" ref="G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H267" cm="1">
        <f t="array" ref="H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I267" cm="1">
        <f t="array" ref="I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J267">
        <f>VLOOKUP($D267,[4]Sheet1!$C$1:$J$65536,2,FALSE)</f>
        <v>106.53141021728516</v>
      </c>
      <c r="K267">
        <f>VLOOKUP($D267,[4]Sheet1!$C$1:$J$65536,3,FALSE)</f>
        <v>-14.468689918518066</v>
      </c>
      <c r="L267">
        <f>VLOOKUP($D267,[4]Sheet1!$C$1:$J$65536,4,FALSE)</f>
        <v>10170.3388671875</v>
      </c>
      <c r="M267">
        <f>VLOOKUP($D267,[4]Sheet1!$C$1:$J$65536,5,FALSE)</f>
        <v>185.10986328125</v>
      </c>
      <c r="N267">
        <f>VLOOKUP($D267,[4]Sheet1!$C$1:$J$65536,6,FALSE)</f>
        <v>21.413763046264648</v>
      </c>
      <c r="O267">
        <f>VLOOKUP($D267,[4]Sheet1!$C$1:$J$65536,7,FALSE)</f>
        <v>5.7726516723632812</v>
      </c>
      <c r="P267">
        <f>VLOOKUP($D267,[4]Sheet1!$C$1:$J$65536,8,FALSE)</f>
        <v>16.141700744628906</v>
      </c>
      <c r="Q267" cm="1">
        <f t="array" ref="Q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R267">
        <f t="shared" si="9"/>
        <v>0.23746991890362734</v>
      </c>
      <c r="S267" cm="1">
        <f t="array" ref="S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104.04</v>
      </c>
      <c r="T267">
        <f>IFERROR(VLOOKUP(D267,[7]mu_jt_estimates_final!$C:$D,2,FALSE),"")</f>
        <v>-0.65802598000000001</v>
      </c>
      <c r="U267" t="str">
        <f>VLOOKUP(B267,方言分布!A:B,2,FALSE)</f>
        <v>兰银官话</v>
      </c>
      <c r="V267" cm="1">
        <f t="array" ref="V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4255</v>
      </c>
      <c r="W267" cm="1">
        <f t="array" ref="W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3.25</v>
      </c>
      <c r="X267" cm="1">
        <f t="array" ref="X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60</v>
      </c>
      <c r="Y267" cm="1">
        <f t="array" ref="Y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9.8000000000000007</v>
      </c>
      <c r="Z267" cm="1">
        <f t="array" ref="Z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65.27</v>
      </c>
      <c r="AA267" cm="1">
        <f t="array" ref="AA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15.92</v>
      </c>
      <c r="AB267" cm="1">
        <f t="array" ref="AB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14.59</v>
      </c>
      <c r="AC267" cm="1">
        <f t="array" ref="AC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17.649999999999999</v>
      </c>
      <c r="AE267" cm="1">
        <f t="array" ref="AE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>1697964</v>
      </c>
      <c r="AF267" cm="1">
        <f t="array" ref="AF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122.68</v>
      </c>
      <c r="AG267" t="str" cm="1">
        <f t="array" ref="AG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/>
      </c>
      <c r="AH267" cm="1">
        <f t="array" ref="AH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737.2</v>
      </c>
      <c r="AK267" cm="1">
        <f t="array" ref="AK267">_xlfn.IFS(
$C267=2010,
VLOOKUP($B267,[20]分省年度数据!$A$1:$T$32,15,FALSE),
$C267=2011,
VLOOKUP($B267,[20]分省年度数据!$A$1:$T$32,14,FALSE),
$C267=2012,
VLOOKUP($B267,[20]分省年度数据!$A$1:$T$32,13,FALSE),
$C267=2013,
VLOOKUP($B267,[20]分省年度数据!$A$1:$T$32,12,FALSE),
$C267=2014,
VLOOKUP($B267,[20]分省年度数据!$A$1:$T$32,11,FALSE),
$C267=2015,
VLOOKUP($B267,[20]分省年度数据!$A$1:$T$32,10,FALSE),
$C267=2016,
VLOOKUP($B267,[20]分省年度数据!$A$1:$T$32,9,FALSE),
$C267=2017,
VLOOKUP($B267,[20]分省年度数据!$A$1:$T$32,8,FALSE),
$C267=2018,
VLOOKUP($B267,[20]分省年度数据!$A$1:$T$32,7,FALSE)
)</f>
        <v>1752</v>
      </c>
      <c r="AL267" cm="1">
        <f t="array" ref="AL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5890</v>
      </c>
      <c r="AM267" cm="1">
        <f t="array" ref="AM267">_xlfn.IFS(
$C267=2010,
VLOOKUP($B267,[27]分省年度数据!$A$1:$T$32,15,FALSE),
$C267=2011,
VLOOKUP($B267,[27]分省年度数据!$A$1:$T$32,14,FALSE),
$C267=2012,
VLOOKUP($B267,[27]分省年度数据!$A$1:$T$32,13,FALSE),
$C267=2013,
VLOOKUP($B267,[27]分省年度数据!$A$1:$T$32,12,FALSE),
$C267=2014,
VLOOKUP($B267,[27]分省年度数据!$A$1:$T$32,11,FALSE),
$C267=2015,
VLOOKUP($B267,[27]分省年度数据!$A$1:$T$32,10,FALSE),
$C267=2016,
VLOOKUP($B267,[27]分省年度数据!$A$1:$T$32,9,FALSE),
$C267=2017,
VLOOKUP($B267,[27]分省年度数据!$A$1:$T$32,8,FALSE),
$C267=2018,
VLOOKUP($B267,[27]分省年度数据!$A$1:$T$32,7,FALSE)
)</f>
        <v>97.26</v>
      </c>
      <c r="AN267" cm="1">
        <f t="array" ref="AN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89.23</v>
      </c>
      <c r="AO267" cm="1">
        <f t="array" ref="AO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13.17</v>
      </c>
      <c r="AP267" cm="1">
        <f t="array" ref="AP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2.5099999999999998</v>
      </c>
      <c r="AQ267" cm="1">
        <f t="array" ref="AQ267">_xlfn.IFS(
$C267=2010,
VLOOKUP($B267,[26]分省年度数据!$A$1:$T$32,15,FALSE),
$C267=2011,
VLOOKUP($B267,[26]分省年度数据!$A$1:$T$32,14,FALSE),
$C267=2012,
VLOOKUP($B267,[26]分省年度数据!$A$1:$T$32,13,FALSE),
$C267=2013,
VLOOKUP($B267,[26]分省年度数据!$A$1:$T$32,12,FALSE),
$C267=2014,
VLOOKUP($B267,[26]分省年度数据!$A$1:$T$32,11,FALSE),
$C267=2015,
VLOOKUP($B267,[26]分省年度数据!$A$1:$T$32,10,FALSE),
$C267=2016,
VLOOKUP($B267,[26]分省年度数据!$A$1:$T$32,9,FALSE),
$C267=2017,
VLOOKUP($B267,[26]分省年度数据!$A$1:$T$32,8,FALSE),
$C267=2018,
VLOOKUP($B267,[26]分省年度数据!$A$1:$T$32,7,FALSE)
)</f>
        <v>17.91</v>
      </c>
    </row>
    <row r="268" spans="1:43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s="11">
        <f>IFERROR(VLOOKUP(B268,户籍难度!A:B,2,FALSE),1)</f>
        <v>1</v>
      </c>
      <c r="G268" cm="1">
        <f t="array" ref="G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H268" cm="1">
        <f t="array" ref="H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I268" cm="1">
        <f t="array" ref="I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J268">
        <f>VLOOKUP($D268,[4]Sheet1!$C$1:$J$65536,2,FALSE)</f>
        <v>105.9150390625</v>
      </c>
      <c r="K268">
        <f>VLOOKUP($D268,[4]Sheet1!$C$1:$J$65536,3,FALSE)</f>
        <v>-10.237570762634277</v>
      </c>
      <c r="L268">
        <f>VLOOKUP($D268,[4]Sheet1!$C$1:$J$65536,4,FALSE)</f>
        <v>10170.5087890625</v>
      </c>
      <c r="M268">
        <f>VLOOKUP($D268,[4]Sheet1!$C$1:$J$65536,5,FALSE)</f>
        <v>187.03898620605469</v>
      </c>
      <c r="N268">
        <f>VLOOKUP($D268,[4]Sheet1!$C$1:$J$65536,6,FALSE)</f>
        <v>21.69251823425293</v>
      </c>
      <c r="O268">
        <f>VLOOKUP($D268,[4]Sheet1!$C$1:$J$65536,7,FALSE)</f>
        <v>5.7840867042541504</v>
      </c>
      <c r="P268">
        <f>VLOOKUP($D268,[4]Sheet1!$C$1:$J$65536,8,FALSE)</f>
        <v>17.837459564208984</v>
      </c>
      <c r="Q268" cm="1">
        <f t="array" ref="Q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R268">
        <f t="shared" si="9"/>
        <v>0.21496647238732761</v>
      </c>
      <c r="S268" cm="1">
        <f t="array" ref="S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95.32</v>
      </c>
      <c r="T268">
        <f>IFERROR(VLOOKUP(D268,[7]mu_jt_estimates_final!$C:$D,2,FALSE),"")</f>
        <v>-0.38269051999999998</v>
      </c>
      <c r="U268" t="str">
        <f>VLOOKUP(B268,方言分布!A:B,2,FALSE)</f>
        <v>兰银官话</v>
      </c>
      <c r="V268" cm="1">
        <f t="array" ref="V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4288</v>
      </c>
      <c r="W268" cm="1">
        <f t="array" ref="W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3.38</v>
      </c>
      <c r="X268" cm="1">
        <f t="array" ref="X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62</v>
      </c>
      <c r="Y268" cm="1">
        <f t="array" ref="Y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10.7</v>
      </c>
      <c r="Z268" cm="1">
        <f t="array" ref="Z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74.11</v>
      </c>
      <c r="AA268" cm="1">
        <f t="array" ref="AA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15.26</v>
      </c>
      <c r="AB268" cm="1">
        <f t="array" ref="AB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14.16</v>
      </c>
      <c r="AC268" cm="1">
        <f t="array" ref="AC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17.28</v>
      </c>
      <c r="AE268" cm="1">
        <f t="array" ref="AE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>1963258</v>
      </c>
      <c r="AF268" cm="1">
        <f t="array" ref="AF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142.51</v>
      </c>
      <c r="AG268" t="str" cm="1">
        <f t="array" ref="AG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/>
      </c>
      <c r="AH268" cm="1">
        <f t="array" ref="AH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1039.8</v>
      </c>
      <c r="AK268" cm="1">
        <f t="array" ref="AK268">_xlfn.IFS(
$C268=2010,
VLOOKUP($B268,[20]分省年度数据!$A$1:$T$32,15,FALSE),
$C268=2011,
VLOOKUP($B268,[20]分省年度数据!$A$1:$T$32,14,FALSE),
$C268=2012,
VLOOKUP($B268,[20]分省年度数据!$A$1:$T$32,13,FALSE),
$C268=2013,
VLOOKUP($B268,[20]分省年度数据!$A$1:$T$32,12,FALSE),
$C268=2014,
VLOOKUP($B268,[20]分省年度数据!$A$1:$T$32,11,FALSE),
$C268=2015,
VLOOKUP($B268,[20]分省年度数据!$A$1:$T$32,10,FALSE),
$C268=2016,
VLOOKUP($B268,[20]分省年度数据!$A$1:$T$32,9,FALSE),
$C268=2017,
VLOOKUP($B268,[20]分省年度数据!$A$1:$T$32,8,FALSE),
$C268=2018,
VLOOKUP($B268,[20]分省年度数据!$A$1:$T$32,7,FALSE)
)</f>
        <v>1692</v>
      </c>
      <c r="AL268" cm="1">
        <f t="array" ref="AL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5036</v>
      </c>
      <c r="AM268" cm="1">
        <f t="array" ref="AM268">_xlfn.IFS(
$C268=2010,
VLOOKUP($B268,[27]分省年度数据!$A$1:$T$32,15,FALSE),
$C268=2011,
VLOOKUP($B268,[27]分省年度数据!$A$1:$T$32,14,FALSE),
$C268=2012,
VLOOKUP($B268,[27]分省年度数据!$A$1:$T$32,13,FALSE),
$C268=2013,
VLOOKUP($B268,[27]分省年度数据!$A$1:$T$32,12,FALSE),
$C268=2014,
VLOOKUP($B268,[27]分省年度数据!$A$1:$T$32,11,FALSE),
$C268=2015,
VLOOKUP($B268,[27]分省年度数据!$A$1:$T$32,10,FALSE),
$C268=2016,
VLOOKUP($B268,[27]分省年度数据!$A$1:$T$32,9,FALSE),
$C268=2017,
VLOOKUP($B268,[27]分省年度数据!$A$1:$T$32,8,FALSE),
$C268=2018,
VLOOKUP($B268,[27]分省年度数据!$A$1:$T$32,7,FALSE)
)</f>
        <v>96.4</v>
      </c>
      <c r="AN268" cm="1">
        <f t="array" ref="AN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87.26</v>
      </c>
      <c r="AO268" cm="1">
        <f t="array" ref="AO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13.97</v>
      </c>
      <c r="AP268" cm="1">
        <f t="array" ref="AP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2.63</v>
      </c>
      <c r="AQ268" cm="1">
        <f t="array" ref="AQ268">_xlfn.IFS(
$C268=2010,
VLOOKUP($B268,[26]分省年度数据!$A$1:$T$32,15,FALSE),
$C268=2011,
VLOOKUP($B268,[26]分省年度数据!$A$1:$T$32,14,FALSE),
$C268=2012,
VLOOKUP($B268,[26]分省年度数据!$A$1:$T$32,13,FALSE),
$C268=2013,
VLOOKUP($B268,[26]分省年度数据!$A$1:$T$32,12,FALSE),
$C268=2014,
VLOOKUP($B268,[26]分省年度数据!$A$1:$T$32,11,FALSE),
$C268=2015,
VLOOKUP($B268,[26]分省年度数据!$A$1:$T$32,10,FALSE),
$C268=2016,
VLOOKUP($B268,[26]分省年度数据!$A$1:$T$32,9,FALSE),
$C268=2017,
VLOOKUP($B268,[26]分省年度数据!$A$1:$T$32,8,FALSE),
$C268=2018,
VLOOKUP($B268,[26]分省年度数据!$A$1:$T$32,7,FALSE)
)</f>
        <v>18.11</v>
      </c>
    </row>
    <row r="269" spans="1:43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s="11">
        <f>IFERROR(VLOOKUP(B269,户籍难度!A:B,2,FALSE),1)</f>
        <v>1</v>
      </c>
      <c r="G269" cm="1">
        <f t="array" ref="G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H269" cm="1">
        <f t="array" ref="H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I269" cm="1">
        <f t="array" ref="I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J269">
        <f>VLOOKUP($D269,[4]Sheet1!$C$1:$J$65536,2,FALSE)</f>
        <v>108.09616088867188</v>
      </c>
      <c r="K269">
        <f>VLOOKUP($D269,[4]Sheet1!$C$1:$J$65536,3,FALSE)</f>
        <v>-7.3364219665527344</v>
      </c>
      <c r="L269">
        <f>VLOOKUP($D269,[4]Sheet1!$C$1:$J$65536,4,FALSE)</f>
        <v>10170.728515625</v>
      </c>
      <c r="M269">
        <f>VLOOKUP($D269,[4]Sheet1!$C$1:$J$65536,5,FALSE)</f>
        <v>191.03251647949219</v>
      </c>
      <c r="N269">
        <f>VLOOKUP($D269,[4]Sheet1!$C$1:$J$65536,6,FALSE)</f>
        <v>21.209625244140625</v>
      </c>
      <c r="O269">
        <f>VLOOKUP($D269,[4]Sheet1!$C$1:$J$65536,7,FALSE)</f>
        <v>5.7512326240539551</v>
      </c>
      <c r="P269">
        <f>VLOOKUP($D269,[4]Sheet1!$C$1:$J$65536,8,FALSE)</f>
        <v>20.289724349975586</v>
      </c>
      <c r="Q269" cm="1">
        <f t="array" ref="Q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R269">
        <f t="shared" si="9"/>
        <v>0.20893903993203058</v>
      </c>
      <c r="S269" cm="1">
        <f t="array" ref="S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106.15</v>
      </c>
      <c r="T269">
        <f>IFERROR(VLOOKUP(D269,[7]mu_jt_estimates_final!$C:$D,2,FALSE),"")</f>
        <v>-0.33168860999999999</v>
      </c>
      <c r="U269" t="str">
        <f>VLOOKUP(B269,方言分布!A:B,2,FALSE)</f>
        <v>兰银官话</v>
      </c>
      <c r="V269" cm="1">
        <f t="array" ref="V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4254</v>
      </c>
      <c r="W269" cm="1">
        <f t="array" ref="W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3.63</v>
      </c>
      <c r="X269" cm="1">
        <f t="array" ref="X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66</v>
      </c>
      <c r="Y269" cm="1">
        <f t="array" ref="Y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9.31</v>
      </c>
      <c r="Z269" cm="1">
        <f t="array" ref="Z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82.03</v>
      </c>
      <c r="AA269" cm="1">
        <f t="array" ref="AA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14.29</v>
      </c>
      <c r="AB269" cm="1">
        <f t="array" ref="AB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13.92</v>
      </c>
      <c r="AC269" cm="1">
        <f t="array" ref="AC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17.09</v>
      </c>
      <c r="AE269" cm="1">
        <f t="array" ref="AE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>2072544</v>
      </c>
      <c r="AF269" cm="1">
        <f t="array" ref="AF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152.57</v>
      </c>
      <c r="AG269" t="str" cm="1">
        <f t="array" ref="AG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/>
      </c>
      <c r="AH269" cm="1">
        <f t="array" ref="AH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1130.5999999999999</v>
      </c>
      <c r="AK269" cm="1">
        <f t="array" ref="AK269">_xlfn.IFS(
$C269=2010,
VLOOKUP($B269,[20]分省年度数据!$A$1:$T$32,15,FALSE),
$C269=2011,
VLOOKUP($B269,[20]分省年度数据!$A$1:$T$32,14,FALSE),
$C269=2012,
VLOOKUP($B269,[20]分省年度数据!$A$1:$T$32,13,FALSE),
$C269=2013,
VLOOKUP($B269,[20]分省年度数据!$A$1:$T$32,12,FALSE),
$C269=2014,
VLOOKUP($B269,[20]分省年度数据!$A$1:$T$32,11,FALSE),
$C269=2015,
VLOOKUP($B269,[20]分省年度数据!$A$1:$T$32,10,FALSE),
$C269=2016,
VLOOKUP($B269,[20]分省年度数据!$A$1:$T$32,9,FALSE),
$C269=2017,
VLOOKUP($B269,[20]分省年度数据!$A$1:$T$32,8,FALSE),
$C269=2018,
VLOOKUP($B269,[20]分省年度数据!$A$1:$T$32,7,FALSE)
)</f>
        <v>1606</v>
      </c>
      <c r="AL269" cm="1">
        <f t="array" ref="AL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5019</v>
      </c>
      <c r="AM269" cm="1">
        <f t="array" ref="AM269">_xlfn.IFS(
$C269=2010,
VLOOKUP($B269,[27]分省年度数据!$A$1:$T$32,15,FALSE),
$C269=2011,
VLOOKUP($B269,[27]分省年度数据!$A$1:$T$32,14,FALSE),
$C269=2012,
VLOOKUP($B269,[27]分省年度数据!$A$1:$T$32,13,FALSE),
$C269=2013,
VLOOKUP($B269,[27]分省年度数据!$A$1:$T$32,12,FALSE),
$C269=2014,
VLOOKUP($B269,[27]分省年度数据!$A$1:$T$32,11,FALSE),
$C269=2015,
VLOOKUP($B269,[27]分省年度数据!$A$1:$T$32,10,FALSE),
$C269=2016,
VLOOKUP($B269,[27]分省年度数据!$A$1:$T$32,9,FALSE),
$C269=2017,
VLOOKUP($B269,[27]分省年度数据!$A$1:$T$32,8,FALSE),
$C269=2018,
VLOOKUP($B269,[27]分省年度数据!$A$1:$T$32,7,FALSE)
)</f>
        <v>94.75</v>
      </c>
      <c r="AN269" cm="1">
        <f t="array" ref="AN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90.69</v>
      </c>
      <c r="AO269" cm="1">
        <f t="array" ref="AO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13.47</v>
      </c>
      <c r="AP269" cm="1">
        <f t="array" ref="AP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2.62</v>
      </c>
      <c r="AQ269" cm="1">
        <f t="array" ref="AQ269">_xlfn.IFS(
$C269=2010,
VLOOKUP($B269,[26]分省年度数据!$A$1:$T$32,15,FALSE),
$C269=2011,
VLOOKUP($B269,[26]分省年度数据!$A$1:$T$32,14,FALSE),
$C269=2012,
VLOOKUP($B269,[26]分省年度数据!$A$1:$T$32,13,FALSE),
$C269=2013,
VLOOKUP($B269,[26]分省年度数据!$A$1:$T$32,12,FALSE),
$C269=2014,
VLOOKUP($B269,[26]分省年度数据!$A$1:$T$32,11,FALSE),
$C269=2015,
VLOOKUP($B269,[26]分省年度数据!$A$1:$T$32,10,FALSE),
$C269=2016,
VLOOKUP($B269,[26]分省年度数据!$A$1:$T$32,9,FALSE),
$C269=2017,
VLOOKUP($B269,[26]分省年度数据!$A$1:$T$32,8,FALSE),
$C269=2018,
VLOOKUP($B269,[26]分省年度数据!$A$1:$T$32,7,FALSE)
)</f>
        <v>18.3</v>
      </c>
    </row>
    <row r="270" spans="1:43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s="11">
        <f>IFERROR(VLOOKUP(B270,户籍难度!A:B,2,FALSE),1)</f>
        <v>1</v>
      </c>
      <c r="G270" cm="1">
        <f t="array" ref="G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H270" cm="1">
        <f t="array" ref="H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I270" cm="1">
        <f t="array" ref="I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J270">
        <f>VLOOKUP($D270,[4]Sheet1!$C$1:$J$65536,2,FALSE)</f>
        <v>109.56587982177734</v>
      </c>
      <c r="K270">
        <f>VLOOKUP($D270,[4]Sheet1!$C$1:$J$65536,3,FALSE)</f>
        <v>-14.05634880065918</v>
      </c>
      <c r="L270">
        <f>VLOOKUP($D270,[4]Sheet1!$C$1:$J$65536,4,FALSE)</f>
        <v>10175.8115234375</v>
      </c>
      <c r="M270">
        <f>VLOOKUP($D270,[4]Sheet1!$C$1:$J$65536,5,FALSE)</f>
        <v>189.23527526855469</v>
      </c>
      <c r="N270">
        <f>VLOOKUP($D270,[4]Sheet1!$C$1:$J$65536,6,FALSE)</f>
        <v>19.932453155517578</v>
      </c>
      <c r="O270">
        <f>VLOOKUP($D270,[4]Sheet1!$C$1:$J$65536,7,FALSE)</f>
        <v>5.6297435760498047</v>
      </c>
      <c r="P270">
        <f>VLOOKUP($D270,[4]Sheet1!$C$1:$J$65536,8,FALSE)</f>
        <v>23.37139892578125</v>
      </c>
      <c r="Q270" cm="1">
        <f t="array" ref="Q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R270">
        <f t="shared" si="9"/>
        <v>0.21094402180872368</v>
      </c>
      <c r="S270" cm="1">
        <f t="array" ref="S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116.16</v>
      </c>
      <c r="T270">
        <f>IFERROR(VLOOKUP(D270,[7]mu_jt_estimates_final!$C:$D,2,FALSE),"")</f>
        <v>-8.0082990000000007E-2</v>
      </c>
      <c r="U270" t="str">
        <f>VLOOKUP(B270,方言分布!A:B,2,FALSE)</f>
        <v>兰银官话</v>
      </c>
      <c r="V270" cm="1">
        <f t="array" ref="V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4271</v>
      </c>
      <c r="W270" cm="1">
        <f t="array" ref="W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3.98</v>
      </c>
      <c r="X270" cm="1">
        <f t="array" ref="X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73</v>
      </c>
      <c r="Y270" cm="1">
        <f t="array" ref="Y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8.91</v>
      </c>
      <c r="Z270" cm="1">
        <f t="array" ref="Z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97.98</v>
      </c>
      <c r="AA270" cm="1">
        <f t="array" ref="AA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13.65</v>
      </c>
      <c r="AB270" cm="1">
        <f t="array" ref="AB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13.84</v>
      </c>
      <c r="AC270" cm="1">
        <f t="array" ref="AC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16.98</v>
      </c>
      <c r="AE270" cm="1">
        <f t="array" ref="AE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>2288400</v>
      </c>
      <c r="AF270" cm="1">
        <f t="array" ref="AF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170.65</v>
      </c>
      <c r="AG270" t="str" cm="1">
        <f t="array" ref="AG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/>
      </c>
      <c r="AH270" cm="1">
        <f t="array" ref="AH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1253.7</v>
      </c>
      <c r="AK270" cm="1">
        <f t="array" ref="AK270">_xlfn.IFS(
$C270=2010,
VLOOKUP($B270,[20]分省年度数据!$A$1:$T$32,15,FALSE),
$C270=2011,
VLOOKUP($B270,[20]分省年度数据!$A$1:$T$32,14,FALSE),
$C270=2012,
VLOOKUP($B270,[20]分省年度数据!$A$1:$T$32,13,FALSE),
$C270=2013,
VLOOKUP($B270,[20]分省年度数据!$A$1:$T$32,12,FALSE),
$C270=2014,
VLOOKUP($B270,[20]分省年度数据!$A$1:$T$32,11,FALSE),
$C270=2015,
VLOOKUP($B270,[20]分省年度数据!$A$1:$T$32,10,FALSE),
$C270=2016,
VLOOKUP($B270,[20]分省年度数据!$A$1:$T$32,9,FALSE),
$C270=2017,
VLOOKUP($B270,[20]分省年度数据!$A$1:$T$32,8,FALSE),
$C270=2018,
VLOOKUP($B270,[20]分省年度数据!$A$1:$T$32,7,FALSE)
)</f>
        <v>1569</v>
      </c>
      <c r="AL270" cm="1">
        <f t="array" ref="AL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6154</v>
      </c>
      <c r="AM270" cm="1">
        <f t="array" ref="AM270">_xlfn.IFS(
$C270=2010,
VLOOKUP($B270,[27]分省年度数据!$A$1:$T$32,15,FALSE),
$C270=2011,
VLOOKUP($B270,[27]分省年度数据!$A$1:$T$32,14,FALSE),
$C270=2012,
VLOOKUP($B270,[27]分省年度数据!$A$1:$T$32,13,FALSE),
$C270=2013,
VLOOKUP($B270,[27]分省年度数据!$A$1:$T$32,12,FALSE),
$C270=2014,
VLOOKUP($B270,[27]分省年度数据!$A$1:$T$32,11,FALSE),
$C270=2015,
VLOOKUP($B270,[27]分省年度数据!$A$1:$T$32,10,FALSE),
$C270=2016,
VLOOKUP($B270,[27]分省年度数据!$A$1:$T$32,9,FALSE),
$C270=2017,
VLOOKUP($B270,[27]分省年度数据!$A$1:$T$32,8,FALSE),
$C270=2018,
VLOOKUP($B270,[27]分省年度数据!$A$1:$T$32,7,FALSE)
)</f>
        <v>95.66</v>
      </c>
      <c r="AN270" cm="1">
        <f t="array" ref="AN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91.71</v>
      </c>
      <c r="AO270" cm="1">
        <f t="array" ref="AO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15.26</v>
      </c>
      <c r="AP270" cm="1">
        <f t="array" ref="AP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2.5299999999999998</v>
      </c>
      <c r="AQ270" cm="1">
        <f t="array" ref="AQ270">_xlfn.IFS(
$C270=2010,
VLOOKUP($B270,[26]分省年度数据!$A$1:$T$32,15,FALSE),
$C270=2011,
VLOOKUP($B270,[26]分省年度数据!$A$1:$T$32,14,FALSE),
$C270=2012,
VLOOKUP($B270,[26]分省年度数据!$A$1:$T$32,13,FALSE),
$C270=2013,
VLOOKUP($B270,[26]分省年度数据!$A$1:$T$32,12,FALSE),
$C270=2014,
VLOOKUP($B270,[26]分省年度数据!$A$1:$T$32,11,FALSE),
$C270=2015,
VLOOKUP($B270,[26]分省年度数据!$A$1:$T$32,10,FALSE),
$C270=2016,
VLOOKUP($B270,[26]分省年度数据!$A$1:$T$32,9,FALSE),
$C270=2017,
VLOOKUP($B270,[26]分省年度数据!$A$1:$T$32,8,FALSE),
$C270=2018,
VLOOKUP($B270,[26]分省年度数据!$A$1:$T$32,7,FALSE)
)</f>
        <v>19.170000000000002</v>
      </c>
    </row>
    <row r="271" spans="1:43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s="11">
        <f>IFERROR(VLOOKUP(B271,户籍难度!A:B,2,FALSE),1)</f>
        <v>1</v>
      </c>
      <c r="G271" cm="1">
        <f t="array" ref="G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H271" cm="1">
        <f t="array" ref="H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I271" cm="1">
        <f t="array" ref="I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J271">
        <f>VLOOKUP($D271,[4]Sheet1!$C$1:$J$65536,2,FALSE)</f>
        <v>109.20368957519531</v>
      </c>
      <c r="K271">
        <f>VLOOKUP($D271,[4]Sheet1!$C$1:$J$65536,3,FALSE)</f>
        <v>-18.539798736572266</v>
      </c>
      <c r="L271">
        <f>VLOOKUP($D271,[4]Sheet1!$C$1:$J$65536,4,FALSE)</f>
        <v>10167.7177734375</v>
      </c>
      <c r="M271">
        <f>VLOOKUP($D271,[4]Sheet1!$C$1:$J$65536,5,FALSE)</f>
        <v>187.1949462890625</v>
      </c>
      <c r="N271">
        <f>VLOOKUP($D271,[4]Sheet1!$C$1:$J$65536,6,FALSE)</f>
        <v>20.55088996887207</v>
      </c>
      <c r="O271">
        <f>VLOOKUP($D271,[4]Sheet1!$C$1:$J$65536,7,FALSE)</f>
        <v>6.163726806640625</v>
      </c>
      <c r="P271">
        <f>VLOOKUP($D271,[4]Sheet1!$C$1:$J$65536,8,FALSE)</f>
        <v>26.935516357421875</v>
      </c>
      <c r="Q271" cm="1">
        <f t="array" ref="Q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R271">
        <f t="shared" si="9"/>
        <v>0.18934027777777768</v>
      </c>
      <c r="S271" cm="1">
        <f t="array" ref="S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128.04</v>
      </c>
      <c r="T271">
        <f>IFERROR(VLOOKUP(D271,[7]mu_jt_estimates_final!$C:$D,2,FALSE),"")</f>
        <v>4.2950939E-2</v>
      </c>
      <c r="U271" t="str">
        <f>VLOOKUP(B271,方言分布!A:B,2,FALSE)</f>
        <v>兰银官话</v>
      </c>
      <c r="V271" cm="1">
        <f t="array" ref="V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4450</v>
      </c>
      <c r="W271" cm="1">
        <f t="array" ref="W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4.0999999999999996</v>
      </c>
      <c r="X271" cm="1">
        <f t="array" ref="X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77</v>
      </c>
      <c r="Y271" cm="1">
        <f t="array" ref="Y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8.9</v>
      </c>
      <c r="Z271" cm="1">
        <f t="array" ref="Z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105.55</v>
      </c>
      <c r="AA271" cm="1">
        <f t="array" ref="AA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13.06</v>
      </c>
      <c r="AB271" cm="1">
        <f t="array" ref="AB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14.19</v>
      </c>
      <c r="AC271" cm="1">
        <f t="array" ref="AC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16.86</v>
      </c>
      <c r="AE271" cm="1">
        <f t="array" ref="AE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>2346978</v>
      </c>
      <c r="AF271" cm="1">
        <f t="array" ref="AF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170.47</v>
      </c>
      <c r="AG271" t="str" cm="1">
        <f t="array" ref="AG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/>
      </c>
      <c r="AH271" cm="1">
        <f t="array" ref="AH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1330.1</v>
      </c>
      <c r="AK271" cm="1">
        <f t="array" ref="AK271">_xlfn.IFS(
$C271=2010,
VLOOKUP($B271,[20]分省年度数据!$A$1:$T$32,15,FALSE),
$C271=2011,
VLOOKUP($B271,[20]分省年度数据!$A$1:$T$32,14,FALSE),
$C271=2012,
VLOOKUP($B271,[20]分省年度数据!$A$1:$T$32,13,FALSE),
$C271=2013,
VLOOKUP($B271,[20]分省年度数据!$A$1:$T$32,12,FALSE),
$C271=2014,
VLOOKUP($B271,[20]分省年度数据!$A$1:$T$32,11,FALSE),
$C271=2015,
VLOOKUP($B271,[20]分省年度数据!$A$1:$T$32,10,FALSE),
$C271=2016,
VLOOKUP($B271,[20]分省年度数据!$A$1:$T$32,9,FALSE),
$C271=2017,
VLOOKUP($B271,[20]分省年度数据!$A$1:$T$32,8,FALSE),
$C271=2018,
VLOOKUP($B271,[20]分省年度数据!$A$1:$T$32,7,FALSE)
)</f>
        <v>1735</v>
      </c>
      <c r="AL271" cm="1">
        <f t="array" ref="AL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5870</v>
      </c>
      <c r="AM271" cm="1">
        <f t="array" ref="AM271">_xlfn.IFS(
$C271=2010,
VLOOKUP($B271,[27]分省年度数据!$A$1:$T$32,15,FALSE),
$C271=2011,
VLOOKUP($B271,[27]分省年度数据!$A$1:$T$32,14,FALSE),
$C271=2012,
VLOOKUP($B271,[27]分省年度数据!$A$1:$T$32,13,FALSE),
$C271=2013,
VLOOKUP($B271,[27]分省年度数据!$A$1:$T$32,12,FALSE),
$C271=2014,
VLOOKUP($B271,[27]分省年度数据!$A$1:$T$32,11,FALSE),
$C271=2015,
VLOOKUP($B271,[27]分省年度数据!$A$1:$T$32,10,FALSE),
$C271=2016,
VLOOKUP($B271,[27]分省年度数据!$A$1:$T$32,9,FALSE),
$C271=2017,
VLOOKUP($B271,[27]分省年度数据!$A$1:$T$32,8,FALSE),
$C271=2018,
VLOOKUP($B271,[27]分省年度数据!$A$1:$T$32,7,FALSE)
)</f>
        <v>98.4</v>
      </c>
      <c r="AN271" cm="1">
        <f t="array" ref="AN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93.85</v>
      </c>
      <c r="AO271" cm="1">
        <f t="array" ref="AO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13.35</v>
      </c>
      <c r="AP271" cm="1">
        <f t="array" ref="AP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2.65</v>
      </c>
      <c r="AQ271" cm="1">
        <f t="array" ref="AQ271">_xlfn.IFS(
$C271=2010,
VLOOKUP($B271,[26]分省年度数据!$A$1:$T$32,15,FALSE),
$C271=2011,
VLOOKUP($B271,[26]分省年度数据!$A$1:$T$32,14,FALSE),
$C271=2012,
VLOOKUP($B271,[26]分省年度数据!$A$1:$T$32,13,FALSE),
$C271=2013,
VLOOKUP($B271,[26]分省年度数据!$A$1:$T$32,12,FALSE),
$C271=2014,
VLOOKUP($B271,[26]分省年度数据!$A$1:$T$32,11,FALSE),
$C271=2015,
VLOOKUP($B271,[26]分省年度数据!$A$1:$T$32,10,FALSE),
$C271=2016,
VLOOKUP($B271,[26]分省年度数据!$A$1:$T$32,9,FALSE),
$C271=2017,
VLOOKUP($B271,[26]分省年度数据!$A$1:$T$32,8,FALSE),
$C271=2018,
VLOOKUP($B271,[26]分省年度数据!$A$1:$T$32,7,FALSE)
)</f>
        <v>20.38</v>
      </c>
    </row>
    <row r="272" spans="1:43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s="11">
        <f>IFERROR(VLOOKUP(B272,户籍难度!A:B,2,FALSE),1)</f>
        <v>1</v>
      </c>
      <c r="G272" cm="1">
        <f t="array" ref="G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H272" cm="1">
        <f t="array" ref="H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I272" cm="1">
        <f t="array" ref="I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J272">
        <f>VLOOKUP($D272,[4]Sheet1!$C$1:$J$65536,2,FALSE)</f>
        <v>90.883270263671875</v>
      </c>
      <c r="K272">
        <f>VLOOKUP($D272,[4]Sheet1!$C$1:$J$65536,3,FALSE)</f>
        <v>-32.71112060546875</v>
      </c>
      <c r="L272">
        <f>VLOOKUP($D272,[4]Sheet1!$C$1:$J$65536,4,FALSE)</f>
        <v>10184.01171875</v>
      </c>
      <c r="M272">
        <f>VLOOKUP($D272,[4]Sheet1!$C$1:$J$65536,5,FALSE)</f>
        <v>168.20893859863281</v>
      </c>
      <c r="N272">
        <f>VLOOKUP($D272,[4]Sheet1!$C$1:$J$65536,6,FALSE)</f>
        <v>21.357179641723633</v>
      </c>
      <c r="O272">
        <f>VLOOKUP($D272,[4]Sheet1!$C$1:$J$65536,7,FALSE)</f>
        <v>3.8689610958099365</v>
      </c>
      <c r="P272">
        <f>VLOOKUP($D272,[4]Sheet1!$C$1:$J$65536,8,FALSE)</f>
        <v>7.3773059844970703</v>
      </c>
      <c r="Q272" cm="1">
        <f t="array" ref="Q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R272">
        <f t="shared" si="9"/>
        <v>0.4336004202610042</v>
      </c>
      <c r="S272" cm="1">
        <f t="array" ref="S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62.99</v>
      </c>
      <c r="T272">
        <f>IFERROR(VLOOKUP(D272,[7]mu_jt_estimates_final!$C:$D,2,FALSE),"")</f>
        <v>-0.43376318000000003</v>
      </c>
      <c r="U272" t="str">
        <f>VLOOKUP(B272,方言分布!A:B,2,FALSE)</f>
        <v>其他</v>
      </c>
      <c r="V272" cm="1">
        <f t="array" ref="V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16000</v>
      </c>
      <c r="W272" cm="1">
        <f t="array" ref="W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11.62</v>
      </c>
      <c r="X272" cm="1">
        <f t="array" ref="X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57</v>
      </c>
      <c r="Y272" cm="1">
        <f t="array" ref="Y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10.26</v>
      </c>
      <c r="Z272" cm="1">
        <f t="array" ref="Z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103.56</v>
      </c>
      <c r="AA272" cm="1">
        <f t="array" ref="AA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13.86</v>
      </c>
      <c r="AB272" cm="1">
        <f t="array" ref="AB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11.98</v>
      </c>
      <c r="AC272" cm="1">
        <f t="array" ref="AC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14.45</v>
      </c>
      <c r="AE272" cm="1">
        <f t="array" ref="AE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3655998</v>
      </c>
      <c r="AF272" cm="1">
        <f t="array" ref="AF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313.83999999999997</v>
      </c>
      <c r="AG272" cm="1">
        <f t="array" ref="AG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106</v>
      </c>
      <c r="AH272" cm="1">
        <f t="array" ref="AH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1386.1</v>
      </c>
      <c r="AK272" cm="1">
        <f t="array" ref="AK272">_xlfn.IFS(
$C272=2010,
VLOOKUP($B272,[20]分省年度数据!$A$1:$T$32,15,FALSE),
$C272=2011,
VLOOKUP($B272,[20]分省年度数据!$A$1:$T$32,14,FALSE),
$C272=2012,
VLOOKUP($B272,[20]分省年度数据!$A$1:$T$32,13,FALSE),
$C272=2013,
VLOOKUP($B272,[20]分省年度数据!$A$1:$T$32,12,FALSE),
$C272=2014,
VLOOKUP($B272,[20]分省年度数据!$A$1:$T$32,11,FALSE),
$C272=2015,
VLOOKUP($B272,[20]分省年度数据!$A$1:$T$32,10,FALSE),
$C272=2016,
VLOOKUP($B272,[20]分省年度数据!$A$1:$T$32,9,FALSE),
$C272=2017,
VLOOKUP($B272,[20]分省年度数据!$A$1:$T$32,8,FALSE),
$C272=2018,
VLOOKUP($B272,[20]分省年度数据!$A$1:$T$32,7,FALSE)
)</f>
        <v>5298</v>
      </c>
      <c r="AL272" cm="1">
        <f t="array" ref="AL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10258</v>
      </c>
      <c r="AM272" cm="1">
        <f t="array" ref="AM272">_xlfn.IFS(
$C272=2010,
VLOOKUP($B272,[27]分省年度数据!$A$1:$T$32,15,FALSE),
$C272=2011,
VLOOKUP($B272,[27]分省年度数据!$A$1:$T$32,14,FALSE),
$C272=2012,
VLOOKUP($B272,[27]分省年度数据!$A$1:$T$32,13,FALSE),
$C272=2013,
VLOOKUP($B272,[27]分省年度数据!$A$1:$T$32,12,FALSE),
$C272=2014,
VLOOKUP($B272,[27]分省年度数据!$A$1:$T$32,11,FALSE),
$C272=2015,
VLOOKUP($B272,[27]分省年度数据!$A$1:$T$32,10,FALSE),
$C272=2016,
VLOOKUP($B272,[27]分省年度数据!$A$1:$T$32,9,FALSE),
$C272=2017,
VLOOKUP($B272,[27]分省年度数据!$A$1:$T$32,8,FALSE),
$C272=2018,
VLOOKUP($B272,[27]分省年度数据!$A$1:$T$32,7,FALSE)
)</f>
        <v>99.17</v>
      </c>
      <c r="AN272" cm="1">
        <f t="array" ref="AN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95.8</v>
      </c>
      <c r="AO272" cm="1">
        <f t="array" ref="AO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11.66</v>
      </c>
      <c r="AP272" cm="1">
        <f t="array" ref="AP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3.23</v>
      </c>
      <c r="AQ272" cm="1">
        <f t="array" ref="AQ272">_xlfn.IFS(
$C272=2010,
VLOOKUP($B272,[26]分省年度数据!$A$1:$T$32,15,FALSE),
$C272=2011,
VLOOKUP($B272,[26]分省年度数据!$A$1:$T$32,14,FALSE),
$C272=2012,
VLOOKUP($B272,[26]分省年度数据!$A$1:$T$32,13,FALSE),
$C272=2013,
VLOOKUP($B272,[26]分省年度数据!$A$1:$T$32,12,FALSE),
$C272=2014,
VLOOKUP($B272,[26]分省年度数据!$A$1:$T$32,11,FALSE),
$C272=2015,
VLOOKUP($B272,[26]分省年度数据!$A$1:$T$32,10,FALSE),
$C272=2016,
VLOOKUP($B272,[26]分省年度数据!$A$1:$T$32,9,FALSE),
$C272=2017,
VLOOKUP($B272,[26]分省年度数据!$A$1:$T$32,8,FALSE),
$C272=2018,
VLOOKUP($B272,[26]分省年度数据!$A$1:$T$32,7,FALSE)
)</f>
        <v>8.61</v>
      </c>
    </row>
    <row r="273" spans="1:43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s="11">
        <f>IFERROR(VLOOKUP(B273,户籍难度!A:B,2,FALSE),1)</f>
        <v>1</v>
      </c>
      <c r="G273" cm="1">
        <f t="array" ref="G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H273" cm="1">
        <f t="array" ref="H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I273" cm="1">
        <f t="array" ref="I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J273">
        <f>VLOOKUP($D273,[4]Sheet1!$C$1:$J$65536,2,FALSE)</f>
        <v>92.689071655273438</v>
      </c>
      <c r="K273">
        <f>VLOOKUP($D273,[4]Sheet1!$C$1:$J$65536,3,FALSE)</f>
        <v>-38.793682098388672</v>
      </c>
      <c r="L273">
        <f>VLOOKUP($D273,[4]Sheet1!$C$1:$J$65536,4,FALSE)</f>
        <v>10183.3779296875</v>
      </c>
      <c r="M273">
        <f>VLOOKUP($D273,[4]Sheet1!$C$1:$J$65536,5,FALSE)</f>
        <v>171.73748779296875</v>
      </c>
      <c r="N273">
        <f>VLOOKUP($D273,[4]Sheet1!$C$1:$J$65536,6,FALSE)</f>
        <v>20.321964263916016</v>
      </c>
      <c r="O273">
        <f>VLOOKUP($D273,[4]Sheet1!$C$1:$J$65536,7,FALSE)</f>
        <v>3.6467361450195312</v>
      </c>
      <c r="P273">
        <f>VLOOKUP($D273,[4]Sheet1!$C$1:$J$65536,8,FALSE)</f>
        <v>6.3069944381713867</v>
      </c>
      <c r="Q273" cm="1">
        <f t="array" ref="Q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R273">
        <f t="shared" si="9"/>
        <v>0.39837690318873886</v>
      </c>
      <c r="S273" cm="1">
        <f t="array" ref="S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76.47</v>
      </c>
      <c r="T273">
        <f>IFERROR(VLOOKUP(D273,[7]mu_jt_estimates_final!$C:$D,2,FALSE),"")</f>
        <v>-0.64534521</v>
      </c>
      <c r="U273" t="str">
        <f>VLOOKUP(B273,方言分布!A:B,2,FALSE)</f>
        <v>其他</v>
      </c>
      <c r="V273" cm="1">
        <f t="array" ref="V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17412</v>
      </c>
      <c r="W273" cm="1">
        <f t="array" ref="W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12.54</v>
      </c>
      <c r="X273" cm="1">
        <f t="array" ref="X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59</v>
      </c>
      <c r="Y273" cm="1">
        <f t="array" ref="Y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9.9600000000000009</v>
      </c>
      <c r="Z273" cm="1">
        <f t="array" ref="Z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132.43</v>
      </c>
      <c r="AA273" cm="1">
        <f t="array" ref="AA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13.84</v>
      </c>
      <c r="AB273" cm="1">
        <f t="array" ref="AB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11.46</v>
      </c>
      <c r="AC273" cm="1">
        <f t="array" ref="AC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14.2</v>
      </c>
      <c r="AE273" cm="1">
        <f t="array" ref="AE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4605867</v>
      </c>
      <c r="AF273" cm="1">
        <f t="array" ref="AF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399.8</v>
      </c>
      <c r="AG273" cm="1">
        <f t="array" ref="AG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146</v>
      </c>
      <c r="AH273" cm="1">
        <f t="array" ref="AH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1662.4</v>
      </c>
      <c r="AK273" cm="1">
        <f t="array" ref="AK273">_xlfn.IFS(
$C273=2010,
VLOOKUP($B273,[20]分省年度数据!$A$1:$T$32,15,FALSE),
$C273=2011,
VLOOKUP($B273,[20]分省年度数据!$A$1:$T$32,14,FALSE),
$C273=2012,
VLOOKUP($B273,[20]分省年度数据!$A$1:$T$32,13,FALSE),
$C273=2013,
VLOOKUP($B273,[20]分省年度数据!$A$1:$T$32,12,FALSE),
$C273=2014,
VLOOKUP($B273,[20]分省年度数据!$A$1:$T$32,11,FALSE),
$C273=2015,
VLOOKUP($B273,[20]分省年度数据!$A$1:$T$32,10,FALSE),
$C273=2016,
VLOOKUP($B273,[20]分省年度数据!$A$1:$T$32,9,FALSE),
$C273=2017,
VLOOKUP($B273,[20]分省年度数据!$A$1:$T$32,8,FALSE),
$C273=2018,
VLOOKUP($B273,[20]分省年度数据!$A$1:$T$32,7,FALSE)
)</f>
        <v>5182</v>
      </c>
      <c r="AL273" cm="1">
        <f t="array" ref="AL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7103</v>
      </c>
      <c r="AM273" cm="1">
        <f t="array" ref="AM273">_xlfn.IFS(
$C273=2010,
VLOOKUP($B273,[27]分省年度数据!$A$1:$T$32,15,FALSE),
$C273=2011,
VLOOKUP($B273,[27]分省年度数据!$A$1:$T$32,14,FALSE),
$C273=2012,
VLOOKUP($B273,[27]分省年度数据!$A$1:$T$32,13,FALSE),
$C273=2013,
VLOOKUP($B273,[27]分省年度数据!$A$1:$T$32,12,FALSE),
$C273=2014,
VLOOKUP($B273,[27]分省年度数据!$A$1:$T$32,11,FALSE),
$C273=2015,
VLOOKUP($B273,[27]分省年度数据!$A$1:$T$32,10,FALSE),
$C273=2016,
VLOOKUP($B273,[27]分省年度数据!$A$1:$T$32,9,FALSE),
$C273=2017,
VLOOKUP($B273,[27]分省年度数据!$A$1:$T$32,8,FALSE),
$C273=2018,
VLOOKUP($B273,[27]分省年度数据!$A$1:$T$32,7,FALSE)
)</f>
        <v>99.17</v>
      </c>
      <c r="AN273" cm="1">
        <f t="array" ref="AN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96.19</v>
      </c>
      <c r="AO273" cm="1">
        <f t="array" ref="AO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13.46</v>
      </c>
      <c r="AP273" cm="1">
        <f t="array" ref="AP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3.26</v>
      </c>
      <c r="AQ273" cm="1">
        <f t="array" ref="AQ273">_xlfn.IFS(
$C273=2010,
VLOOKUP($B273,[26]分省年度数据!$A$1:$T$32,15,FALSE),
$C273=2011,
VLOOKUP($B273,[26]分省年度数据!$A$1:$T$32,14,FALSE),
$C273=2012,
VLOOKUP($B273,[26]分省年度数据!$A$1:$T$32,13,FALSE),
$C273=2013,
VLOOKUP($B273,[26]分省年度数据!$A$1:$T$32,12,FALSE),
$C273=2014,
VLOOKUP($B273,[26]分省年度数据!$A$1:$T$32,11,FALSE),
$C273=2015,
VLOOKUP($B273,[26]分省年度数据!$A$1:$T$32,10,FALSE),
$C273=2016,
VLOOKUP($B273,[26]分省年度数据!$A$1:$T$32,9,FALSE),
$C273=2017,
VLOOKUP($B273,[26]分省年度数据!$A$1:$T$32,8,FALSE),
$C273=2018,
VLOOKUP($B273,[26]分省年度数据!$A$1:$T$32,7,FALSE)
)</f>
        <v>9.48</v>
      </c>
    </row>
    <row r="274" spans="1:43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s="11">
        <f>IFERROR(VLOOKUP(B274,户籍难度!A:B,2,FALSE),1)</f>
        <v>1</v>
      </c>
      <c r="G274" cm="1">
        <f t="array" ref="G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H274" cm="1">
        <f t="array" ref="H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I274" cm="1">
        <f t="array" ref="I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J274">
        <f>VLOOKUP($D274,[4]Sheet1!$C$1:$J$65536,2,FALSE)</f>
        <v>88.083229064941406</v>
      </c>
      <c r="K274">
        <f>VLOOKUP($D274,[4]Sheet1!$C$1:$J$65536,3,FALSE)</f>
        <v>-43.674526214599609</v>
      </c>
      <c r="L274">
        <f>VLOOKUP($D274,[4]Sheet1!$C$1:$J$65536,4,FALSE)</f>
        <v>10177.8798828125</v>
      </c>
      <c r="M274">
        <f>VLOOKUP($D274,[4]Sheet1!$C$1:$J$65536,5,FALSE)</f>
        <v>172.66763305664062</v>
      </c>
      <c r="N274">
        <f>VLOOKUP($D274,[4]Sheet1!$C$1:$J$65536,6,FALSE)</f>
        <v>20.409822463989258</v>
      </c>
      <c r="O274">
        <f>VLOOKUP($D274,[4]Sheet1!$C$1:$J$65536,7,FALSE)</f>
        <v>3.6675052642822266</v>
      </c>
      <c r="P274">
        <f>VLOOKUP($D274,[4]Sheet1!$C$1:$J$65536,8,FALSE)</f>
        <v>5.6494574546813965</v>
      </c>
      <c r="Q274" cm="1">
        <f t="array" ref="Q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R274">
        <f t="shared" si="9"/>
        <v>0.37717883301785865</v>
      </c>
      <c r="S274" cm="1">
        <f t="array" ref="S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91</v>
      </c>
      <c r="T274">
        <f>IFERROR(VLOOKUP(D274,[7]mu_jt_estimates_final!$C:$D,2,FALSE),"")</f>
        <v>-0.97262590999999998</v>
      </c>
      <c r="U274" t="str">
        <f>VLOOKUP(B274,方言分布!A:B,2,FALSE)</f>
        <v>其他</v>
      </c>
      <c r="V274" cm="1">
        <f t="array" ref="V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18320</v>
      </c>
      <c r="W274" cm="1">
        <f t="array" ref="W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13.16</v>
      </c>
      <c r="X274" cm="1">
        <f t="array" ref="X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61</v>
      </c>
      <c r="Y274" cm="1">
        <f t="array" ref="Y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9.76</v>
      </c>
      <c r="Z274" cm="1">
        <f t="array" ref="Z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145.88</v>
      </c>
      <c r="AA274" cm="1">
        <f t="array" ref="AA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13.61</v>
      </c>
      <c r="AB274" cm="1">
        <f t="array" ref="AB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>10.98</v>
      </c>
      <c r="AC274" cm="1">
        <f t="array" ref="AC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13.96</v>
      </c>
      <c r="AE274" t="str" cm="1">
        <f t="array" ref="AE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/>
      </c>
      <c r="AF274" cm="1">
        <f t="array" ref="AF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473.86</v>
      </c>
      <c r="AG274" cm="1">
        <f t="array" ref="AG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148</v>
      </c>
      <c r="AH274" cm="1">
        <f t="array" ref="AH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1916.1</v>
      </c>
      <c r="AK274" cm="1">
        <f t="array" ref="AK274">_xlfn.IFS(
$C274=2010,
VLOOKUP($B274,[20]分省年度数据!$A$1:$T$32,15,FALSE),
$C274=2011,
VLOOKUP($B274,[20]分省年度数据!$A$1:$T$32,14,FALSE),
$C274=2012,
VLOOKUP($B274,[20]分省年度数据!$A$1:$T$32,13,FALSE),
$C274=2013,
VLOOKUP($B274,[20]分省年度数据!$A$1:$T$32,12,FALSE),
$C274=2014,
VLOOKUP($B274,[20]分省年度数据!$A$1:$T$32,11,FALSE),
$C274=2015,
VLOOKUP($B274,[20]分省年度数据!$A$1:$T$32,10,FALSE),
$C274=2016,
VLOOKUP($B274,[20]分省年度数据!$A$1:$T$32,9,FALSE),
$C274=2017,
VLOOKUP($B274,[20]分省年度数据!$A$1:$T$32,8,FALSE),
$C274=2018,
VLOOKUP($B274,[20]分省年度数据!$A$1:$T$32,7,FALSE)
)</f>
        <v>4943</v>
      </c>
      <c r="AL274" cm="1">
        <f t="array" ref="AL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7568</v>
      </c>
      <c r="AM274" cm="1">
        <f t="array" ref="AM274">_xlfn.IFS(
$C274=2010,
VLOOKUP($B274,[27]分省年度数据!$A$1:$T$32,15,FALSE),
$C274=2011,
VLOOKUP($B274,[27]分省年度数据!$A$1:$T$32,14,FALSE),
$C274=2012,
VLOOKUP($B274,[27]分省年度数据!$A$1:$T$32,13,FALSE),
$C274=2013,
VLOOKUP($B274,[27]分省年度数据!$A$1:$T$32,12,FALSE),
$C274=2014,
VLOOKUP($B274,[27]分省年度数据!$A$1:$T$32,11,FALSE),
$C274=2015,
VLOOKUP($B274,[27]分省年度数据!$A$1:$T$32,10,FALSE),
$C274=2016,
VLOOKUP($B274,[27]分省年度数据!$A$1:$T$32,9,FALSE),
$C274=2017,
VLOOKUP($B274,[27]分省年度数据!$A$1:$T$32,8,FALSE),
$C274=2018,
VLOOKUP($B274,[27]分省年度数据!$A$1:$T$32,7,FALSE)
)</f>
        <v>99.13</v>
      </c>
      <c r="AN274" cm="1">
        <f t="array" ref="AN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96.6</v>
      </c>
      <c r="AO274" cm="1">
        <f t="array" ref="AO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13.91</v>
      </c>
      <c r="AP274" cm="1">
        <f t="array" ref="AP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3.22</v>
      </c>
      <c r="AQ274" cm="1">
        <f t="array" ref="AQ274">_xlfn.IFS(
$C274=2010,
VLOOKUP($B274,[26]分省年度数据!$A$1:$T$32,15,FALSE),
$C274=2011,
VLOOKUP($B274,[26]分省年度数据!$A$1:$T$32,14,FALSE),
$C274=2012,
VLOOKUP($B274,[26]分省年度数据!$A$1:$T$32,13,FALSE),
$C274=2013,
VLOOKUP($B274,[26]分省年度数据!$A$1:$T$32,12,FALSE),
$C274=2014,
VLOOKUP($B274,[26]分省年度数据!$A$1:$T$32,11,FALSE),
$C274=2015,
VLOOKUP($B274,[26]分省年度数据!$A$1:$T$32,10,FALSE),
$C274=2016,
VLOOKUP($B274,[26]分省年度数据!$A$1:$T$32,9,FALSE),
$C274=2017,
VLOOKUP($B274,[26]分省年度数据!$A$1:$T$32,8,FALSE),
$C274=2018,
VLOOKUP($B274,[26]分省年度数据!$A$1:$T$32,7,FALSE)
)</f>
        <v>10</v>
      </c>
    </row>
    <row r="275" spans="1:43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s="11">
        <f>IFERROR(VLOOKUP(B275,户籍难度!A:B,2,FALSE),1)</f>
        <v>1</v>
      </c>
      <c r="G275" cm="1">
        <f t="array" ref="G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H275" cm="1">
        <f t="array" ref="H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I275" cm="1">
        <f t="array" ref="I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J275">
        <f>VLOOKUP($D275,[4]Sheet1!$C$1:$J$65536,2,FALSE)</f>
        <v>100.65407562255859</v>
      </c>
      <c r="K275">
        <f>VLOOKUP($D275,[4]Sheet1!$C$1:$J$65536,3,FALSE)</f>
        <v>-29.449119567871094</v>
      </c>
      <c r="L275">
        <f>VLOOKUP($D275,[4]Sheet1!$C$1:$J$65536,4,FALSE)</f>
        <v>10174.1865234375</v>
      </c>
      <c r="M275">
        <f>VLOOKUP($D275,[4]Sheet1!$C$1:$J$65536,5,FALSE)</f>
        <v>169.7291259765625</v>
      </c>
      <c r="N275">
        <f>VLOOKUP($D275,[4]Sheet1!$C$1:$J$65536,6,FALSE)</f>
        <v>20.982061386108398</v>
      </c>
      <c r="O275">
        <f>VLOOKUP($D275,[4]Sheet1!$C$1:$J$65536,7,FALSE)</f>
        <v>3.8792874813079834</v>
      </c>
      <c r="P275">
        <f>VLOOKUP($D275,[4]Sheet1!$C$1:$J$65536,8,FALSE)</f>
        <v>7.5089459419250488</v>
      </c>
      <c r="Q275" cm="1">
        <f t="array" ref="Q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R275">
        <f t="shared" si="9"/>
        <v>0.35895135332845646</v>
      </c>
      <c r="S275" cm="1">
        <f t="array" ref="S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94.24</v>
      </c>
      <c r="T275">
        <f>IFERROR(VLOOKUP(D275,[7]mu_jt_estimates_final!$C:$D,2,FALSE),"")</f>
        <v>-1.5855041999999999</v>
      </c>
      <c r="U275" t="str">
        <f>VLOOKUP(B275,方言分布!A:B,2,FALSE)</f>
        <v>其他</v>
      </c>
      <c r="V275" cm="1">
        <f t="array" ref="V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18663</v>
      </c>
      <c r="W275" cm="1">
        <f t="array" ref="W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13.73</v>
      </c>
      <c r="X275" cm="1">
        <f t="array" ref="X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64</v>
      </c>
      <c r="Y275" cm="1">
        <f t="array" ref="Y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9.07</v>
      </c>
      <c r="Z275" cm="1">
        <f t="array" ref="Z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160.91</v>
      </c>
      <c r="AA275" cm="1">
        <f t="array" ref="AA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12.78</v>
      </c>
      <c r="AB275" cm="1">
        <f t="array" ref="AB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10.67</v>
      </c>
      <c r="AC275" cm="1">
        <f t="array" ref="AC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13.48</v>
      </c>
      <c r="AE275" cm="1">
        <f t="array" ref="AE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5989856</v>
      </c>
      <c r="AF275" cm="1">
        <f t="array" ref="AF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532.66999999999996</v>
      </c>
      <c r="AG275" cm="1">
        <f t="array" ref="AG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148</v>
      </c>
      <c r="AH275" cm="1">
        <f t="array" ref="AH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2179.5</v>
      </c>
      <c r="AK275" cm="1">
        <f t="array" ref="AK275">_xlfn.IFS(
$C275=2010,
VLOOKUP($B275,[20]分省年度数据!$A$1:$T$32,15,FALSE),
$C275=2011,
VLOOKUP($B275,[20]分省年度数据!$A$1:$T$32,14,FALSE),
$C275=2012,
VLOOKUP($B275,[20]分省年度数据!$A$1:$T$32,13,FALSE),
$C275=2013,
VLOOKUP($B275,[20]分省年度数据!$A$1:$T$32,12,FALSE),
$C275=2014,
VLOOKUP($B275,[20]分省年度数据!$A$1:$T$32,11,FALSE),
$C275=2015,
VLOOKUP($B275,[20]分省年度数据!$A$1:$T$32,10,FALSE),
$C275=2016,
VLOOKUP($B275,[20]分省年度数据!$A$1:$T$32,9,FALSE),
$C275=2017,
VLOOKUP($B275,[20]分省年度数据!$A$1:$T$32,8,FALSE),
$C275=2018,
VLOOKUP($B275,[20]分省年度数据!$A$1:$T$32,7,FALSE)
)</f>
        <v>4944</v>
      </c>
      <c r="AL275" cm="1">
        <f t="array" ref="AL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7583</v>
      </c>
      <c r="AM275" cm="1">
        <f t="array" ref="AM275">_xlfn.IFS(
$C275=2010,
VLOOKUP($B275,[27]分省年度数据!$A$1:$T$32,15,FALSE),
$C275=2011,
VLOOKUP($B275,[27]分省年度数据!$A$1:$T$32,14,FALSE),
$C275=2012,
VLOOKUP($B275,[27]分省年度数据!$A$1:$T$32,13,FALSE),
$C275=2013,
VLOOKUP($B275,[27]分省年度数据!$A$1:$T$32,12,FALSE),
$C275=2014,
VLOOKUP($B275,[27]分省年度数据!$A$1:$T$32,11,FALSE),
$C275=2015,
VLOOKUP($B275,[27]分省年度数据!$A$1:$T$32,10,FALSE),
$C275=2016,
VLOOKUP($B275,[27]分省年度数据!$A$1:$T$32,9,FALSE),
$C275=2017,
VLOOKUP($B275,[27]分省年度数据!$A$1:$T$32,8,FALSE),
$C275=2018,
VLOOKUP($B275,[27]分省年度数据!$A$1:$T$32,7,FALSE)
)</f>
        <v>98.08</v>
      </c>
      <c r="AN275" cm="1">
        <f t="array" ref="AN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96.37</v>
      </c>
      <c r="AO275" cm="1">
        <f t="array" ref="AO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14.35</v>
      </c>
      <c r="AP275" cm="1">
        <f t="array" ref="AP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3.16</v>
      </c>
      <c r="AQ275" cm="1">
        <f t="array" ref="AQ275">_xlfn.IFS(
$C275=2010,
VLOOKUP($B275,[26]分省年度数据!$A$1:$T$32,15,FALSE),
$C275=2011,
VLOOKUP($B275,[26]分省年度数据!$A$1:$T$32,14,FALSE),
$C275=2012,
VLOOKUP($B275,[26]分省年度数据!$A$1:$T$32,13,FALSE),
$C275=2013,
VLOOKUP($B275,[26]分省年度数据!$A$1:$T$32,12,FALSE),
$C275=2014,
VLOOKUP($B275,[26]分省年度数据!$A$1:$T$32,11,FALSE),
$C275=2015,
VLOOKUP($B275,[26]分省年度数据!$A$1:$T$32,10,FALSE),
$C275=2016,
VLOOKUP($B275,[26]分省年度数据!$A$1:$T$32,9,FALSE),
$C275=2017,
VLOOKUP($B275,[26]分省年度数据!$A$1:$T$32,8,FALSE),
$C275=2018,
VLOOKUP($B275,[26]分省年度数据!$A$1:$T$32,7,FALSE)
)</f>
        <v>10.08</v>
      </c>
    </row>
    <row r="276" spans="1:43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s="11">
        <f>IFERROR(VLOOKUP(B276,户籍难度!A:B,2,FALSE),1)</f>
        <v>1</v>
      </c>
      <c r="G276" cm="1">
        <f t="array" ref="G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H276" cm="1">
        <f t="array" ref="H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I276" cm="1">
        <f t="array" ref="I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J276">
        <f>VLOOKUP($D276,[4]Sheet1!$C$1:$J$65536,2,FALSE)</f>
        <v>91.514205932617188</v>
      </c>
      <c r="K276">
        <f>VLOOKUP($D276,[4]Sheet1!$C$1:$J$65536,3,FALSE)</f>
        <v>-44.399478912353516</v>
      </c>
      <c r="L276">
        <f>VLOOKUP($D276,[4]Sheet1!$C$1:$J$65536,4,FALSE)</f>
        <v>10186.19921875</v>
      </c>
      <c r="M276">
        <f>VLOOKUP($D276,[4]Sheet1!$C$1:$J$65536,5,FALSE)</f>
        <v>176.16954040527344</v>
      </c>
      <c r="N276">
        <f>VLOOKUP($D276,[4]Sheet1!$C$1:$J$65536,6,FALSE)</f>
        <v>22.599584579467773</v>
      </c>
      <c r="O276">
        <f>VLOOKUP($D276,[4]Sheet1!$C$1:$J$65536,7,FALSE)</f>
        <v>5.7391438484191895</v>
      </c>
      <c r="P276">
        <f>VLOOKUP($D276,[4]Sheet1!$C$1:$J$65536,8,FALSE)</f>
        <v>7.4575080871582031</v>
      </c>
      <c r="Q276" cm="1">
        <f t="array" ref="Q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R276">
        <f t="shared" si="9"/>
        <v>0.32764456514539309</v>
      </c>
      <c r="S276" cm="1">
        <f t="array" ref="S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90.38</v>
      </c>
      <c r="T276">
        <f>IFERROR(VLOOKUP(D276,[7]mu_jt_estimates_final!$C:$D,2,FALSE),"")</f>
        <v>-1.5021074000000001</v>
      </c>
      <c r="U276" t="str">
        <f>VLOOKUP(B276,方言分布!A:B,2,FALSE)</f>
        <v>其他</v>
      </c>
      <c r="V276" cm="1">
        <f t="array" ref="V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18873</v>
      </c>
      <c r="W276" cm="1">
        <f t="array" ref="W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14.3</v>
      </c>
      <c r="X276" cm="1">
        <f t="array" ref="X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67</v>
      </c>
      <c r="Y276" cm="1">
        <f t="array" ref="Y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8.84</v>
      </c>
      <c r="Z276" cm="1">
        <f t="array" ref="Z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202.32</v>
      </c>
      <c r="AA276" cm="1">
        <f t="array" ref="AA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12.25</v>
      </c>
      <c r="AB276" cm="1">
        <f t="array" ref="AB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10.47</v>
      </c>
      <c r="AC276" cm="1">
        <f t="array" ref="AC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13.39</v>
      </c>
      <c r="AE276" cm="1">
        <f t="array" ref="AE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6349792</v>
      </c>
      <c r="AF276" cm="1">
        <f t="array" ref="AF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567.20000000000005</v>
      </c>
      <c r="AG276" cm="1">
        <f t="array" ref="AG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164</v>
      </c>
      <c r="AH276" cm="1">
        <f t="array" ref="AH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2436.5</v>
      </c>
      <c r="AK276" cm="1">
        <f t="array" ref="AK276">_xlfn.IFS(
$C276=2010,
VLOOKUP($B276,[20]分省年度数据!$A$1:$T$32,15,FALSE),
$C276=2011,
VLOOKUP($B276,[20]分省年度数据!$A$1:$T$32,14,FALSE),
$C276=2012,
VLOOKUP($B276,[20]分省年度数据!$A$1:$T$32,13,FALSE),
$C276=2013,
VLOOKUP($B276,[20]分省年度数据!$A$1:$T$32,12,FALSE),
$C276=2014,
VLOOKUP($B276,[20]分省年度数据!$A$1:$T$32,11,FALSE),
$C276=2015,
VLOOKUP($B276,[20]分省年度数据!$A$1:$T$32,10,FALSE),
$C276=2016,
VLOOKUP($B276,[20]分省年度数据!$A$1:$T$32,9,FALSE),
$C276=2017,
VLOOKUP($B276,[20]分省年度数据!$A$1:$T$32,8,FALSE),
$C276=2018,
VLOOKUP($B276,[20]分省年度数据!$A$1:$T$32,7,FALSE)
)</f>
        <v>5010</v>
      </c>
      <c r="AL276" cm="1">
        <f t="array" ref="AL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7663</v>
      </c>
      <c r="AM276" cm="1">
        <f t="array" ref="AM276">_xlfn.IFS(
$C276=2010,
VLOOKUP($B276,[27]分省年度数据!$A$1:$T$32,15,FALSE),
$C276=2011,
VLOOKUP($B276,[27]分省年度数据!$A$1:$T$32,14,FALSE),
$C276=2012,
VLOOKUP($B276,[27]分省年度数据!$A$1:$T$32,13,FALSE),
$C276=2013,
VLOOKUP($B276,[27]分省年度数据!$A$1:$T$32,12,FALSE),
$C276=2014,
VLOOKUP($B276,[27]分省年度数据!$A$1:$T$32,11,FALSE),
$C276=2015,
VLOOKUP($B276,[27]分省年度数据!$A$1:$T$32,10,FALSE),
$C276=2016,
VLOOKUP($B276,[27]分省年度数据!$A$1:$T$32,9,FALSE),
$C276=2017,
VLOOKUP($B276,[27]分省年度数据!$A$1:$T$32,8,FALSE),
$C276=2018,
VLOOKUP($B276,[27]分省年度数据!$A$1:$T$32,7,FALSE)
)</f>
        <v>98.15</v>
      </c>
      <c r="AN276" cm="1">
        <f t="array" ref="AN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96.87</v>
      </c>
      <c r="AO276" cm="1">
        <f t="array" ref="AO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15.54</v>
      </c>
      <c r="AP276" cm="1">
        <f t="array" ref="AP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3.36</v>
      </c>
      <c r="AQ276" cm="1">
        <f t="array" ref="AQ276">_xlfn.IFS(
$C276=2010,
VLOOKUP($B276,[26]分省年度数据!$A$1:$T$32,15,FALSE),
$C276=2011,
VLOOKUP($B276,[26]分省年度数据!$A$1:$T$32,14,FALSE),
$C276=2012,
VLOOKUP($B276,[26]分省年度数据!$A$1:$T$32,13,FALSE),
$C276=2013,
VLOOKUP($B276,[26]分省年度数据!$A$1:$T$32,12,FALSE),
$C276=2014,
VLOOKUP($B276,[26]分省年度数据!$A$1:$T$32,11,FALSE),
$C276=2015,
VLOOKUP($B276,[26]分省年度数据!$A$1:$T$32,10,FALSE),
$C276=2016,
VLOOKUP($B276,[26]分省年度数据!$A$1:$T$32,9,FALSE),
$C276=2017,
VLOOKUP($B276,[26]分省年度数据!$A$1:$T$32,8,FALSE),
$C276=2018,
VLOOKUP($B276,[26]分省年度数据!$A$1:$T$32,7,FALSE)
)</f>
        <v>10.74</v>
      </c>
    </row>
    <row r="277" spans="1:43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s="11">
        <f>IFERROR(VLOOKUP(B277,户籍难度!A:B,2,FALSE),1)</f>
        <v>1</v>
      </c>
      <c r="G277" cm="1">
        <f t="array" ref="G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H277" cm="1">
        <f t="array" ref="H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I277" cm="1">
        <f t="array" ref="I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J277">
        <f>VLOOKUP($D277,[4]Sheet1!$C$1:$J$65536,2,FALSE)</f>
        <v>99.510963439941406</v>
      </c>
      <c r="K277">
        <f>VLOOKUP($D277,[4]Sheet1!$C$1:$J$65536,3,FALSE)</f>
        <v>-25.843860626220703</v>
      </c>
      <c r="L277">
        <f>VLOOKUP($D277,[4]Sheet1!$C$1:$J$65536,4,FALSE)</f>
        <v>10180.142578125</v>
      </c>
      <c r="M277">
        <f>VLOOKUP($D277,[4]Sheet1!$C$1:$J$65536,5,FALSE)</f>
        <v>178.96070861816406</v>
      </c>
      <c r="N277">
        <f>VLOOKUP($D277,[4]Sheet1!$C$1:$J$65536,6,FALSE)</f>
        <v>23.108282089233398</v>
      </c>
      <c r="O277">
        <f>VLOOKUP($D277,[4]Sheet1!$C$1:$J$65536,7,FALSE)</f>
        <v>5.8095893859863281</v>
      </c>
      <c r="P277">
        <f>VLOOKUP($D277,[4]Sheet1!$C$1:$J$65536,8,FALSE)</f>
        <v>9.4258890151977539</v>
      </c>
      <c r="Q277" cm="1">
        <f t="array" ref="Q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R277">
        <f t="shared" si="9"/>
        <v>0.26766158530557371</v>
      </c>
      <c r="S277" cm="1">
        <f t="array" ref="S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85.96</v>
      </c>
      <c r="T277">
        <f>IFERROR(VLOOKUP(D277,[7]mu_jt_estimates_final!$C:$D,2,FALSE),"")</f>
        <v>-1.4187107000000001</v>
      </c>
      <c r="U277" t="str">
        <f>VLOOKUP(B277,方言分布!A:B,2,FALSE)</f>
        <v>其他</v>
      </c>
      <c r="V277" cm="1">
        <f t="array" ref="V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18798</v>
      </c>
      <c r="W277" cm="1">
        <f t="array" ref="W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15.03</v>
      </c>
      <c r="X277" cm="1">
        <f t="array" ref="X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69</v>
      </c>
      <c r="Y277" cm="1">
        <f t="array" ref="Y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8.8000000000000007</v>
      </c>
      <c r="Z277" cm="1">
        <f t="array" ref="Z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244.01</v>
      </c>
      <c r="AA277" cm="1">
        <f t="array" ref="AA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12.81</v>
      </c>
      <c r="AB277" cm="1">
        <f t="array" ref="AB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10.58</v>
      </c>
      <c r="AC277" cm="1">
        <f t="array" ref="AC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14.15</v>
      </c>
      <c r="AE277" cm="1">
        <f t="array" ref="AE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7132774</v>
      </c>
      <c r="AF277" cm="1">
        <f t="array" ref="AF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647.92999999999995</v>
      </c>
      <c r="AG277" cm="1">
        <f t="array" ref="AG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169</v>
      </c>
      <c r="AH277" cm="1">
        <f t="array" ref="AH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2769.6</v>
      </c>
      <c r="AK277" cm="1">
        <f t="array" ref="AK277">_xlfn.IFS(
$C277=2010,
VLOOKUP($B277,[20]分省年度数据!$A$1:$T$32,15,FALSE),
$C277=2011,
VLOOKUP($B277,[20]分省年度数据!$A$1:$T$32,14,FALSE),
$C277=2012,
VLOOKUP($B277,[20]分省年度数据!$A$1:$T$32,13,FALSE),
$C277=2013,
VLOOKUP($B277,[20]分省年度数据!$A$1:$T$32,12,FALSE),
$C277=2014,
VLOOKUP($B277,[20]分省年度数据!$A$1:$T$32,11,FALSE),
$C277=2015,
VLOOKUP($B277,[20]分省年度数据!$A$1:$T$32,10,FALSE),
$C277=2016,
VLOOKUP($B277,[20]分省年度数据!$A$1:$T$32,9,FALSE),
$C277=2017,
VLOOKUP($B277,[20]分省年度数据!$A$1:$T$32,8,FALSE),
$C277=2018,
VLOOKUP($B277,[20]分省年度数据!$A$1:$T$32,7,FALSE)
)</f>
        <v>4992</v>
      </c>
      <c r="AL277" cm="1">
        <f t="array" ref="AL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8184</v>
      </c>
      <c r="AM277" cm="1">
        <f t="array" ref="AM277">_xlfn.IFS(
$C277=2010,
VLOOKUP($B277,[27]分省年度数据!$A$1:$T$32,15,FALSE),
$C277=2011,
VLOOKUP($B277,[27]分省年度数据!$A$1:$T$32,14,FALSE),
$C277=2012,
VLOOKUP($B277,[27]分省年度数据!$A$1:$T$32,13,FALSE),
$C277=2013,
VLOOKUP($B277,[27]分省年度数据!$A$1:$T$32,12,FALSE),
$C277=2014,
VLOOKUP($B277,[27]分省年度数据!$A$1:$T$32,11,FALSE),
$C277=2015,
VLOOKUP($B277,[27]分省年度数据!$A$1:$T$32,10,FALSE),
$C277=2016,
VLOOKUP($B277,[27]分省年度数据!$A$1:$T$32,9,FALSE),
$C277=2017,
VLOOKUP($B277,[27]分省年度数据!$A$1:$T$32,8,FALSE),
$C277=2018,
VLOOKUP($B277,[27]分省年度数据!$A$1:$T$32,7,FALSE)
)</f>
        <v>98.81</v>
      </c>
      <c r="AN277" cm="1">
        <f t="array" ref="AN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97.63</v>
      </c>
      <c r="AO277" cm="1">
        <f t="array" ref="AO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16.079999999999998</v>
      </c>
      <c r="AP277" cm="1">
        <f t="array" ref="AP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3.44</v>
      </c>
      <c r="AQ277" cm="1">
        <f t="array" ref="AQ277">_xlfn.IFS(
$C277=2010,
VLOOKUP($B277,[26]分省年度数据!$A$1:$T$32,15,FALSE),
$C277=2011,
VLOOKUP($B277,[26]分省年度数据!$A$1:$T$32,14,FALSE),
$C277=2012,
VLOOKUP($B277,[26]分省年度数据!$A$1:$T$32,13,FALSE),
$C277=2013,
VLOOKUP($B277,[26]分省年度数据!$A$1:$T$32,12,FALSE),
$C277=2014,
VLOOKUP($B277,[26]分省年度数据!$A$1:$T$32,11,FALSE),
$C277=2015,
VLOOKUP($B277,[26]分省年度数据!$A$1:$T$32,10,FALSE),
$C277=2016,
VLOOKUP($B277,[26]分省年度数据!$A$1:$T$32,9,FALSE),
$C277=2017,
VLOOKUP($B277,[26]分省年度数据!$A$1:$T$32,8,FALSE),
$C277=2018,
VLOOKUP($B277,[26]分省年度数据!$A$1:$T$32,7,FALSE)
)</f>
        <v>11.5</v>
      </c>
    </row>
    <row r="278" spans="1:43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s="11">
        <f>IFERROR(VLOOKUP(B278,户籍难度!A:B,2,FALSE),1)</f>
        <v>1</v>
      </c>
      <c r="G278" cm="1">
        <f t="array" ref="G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H278" cm="1">
        <f t="array" ref="H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I278" cm="1">
        <f t="array" ref="I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J278">
        <f>VLOOKUP($D278,[4]Sheet1!$C$1:$J$65536,2,FALSE)</f>
        <v>100.38034057617188</v>
      </c>
      <c r="K278">
        <f>VLOOKUP($D278,[4]Sheet1!$C$1:$J$65536,3,FALSE)</f>
        <v>-21.2059326171875</v>
      </c>
      <c r="L278">
        <f>VLOOKUP($D278,[4]Sheet1!$C$1:$J$65536,4,FALSE)</f>
        <v>10182.84765625</v>
      </c>
      <c r="M278">
        <f>VLOOKUP($D278,[4]Sheet1!$C$1:$J$65536,5,FALSE)</f>
        <v>181.59712219238281</v>
      </c>
      <c r="N278">
        <f>VLOOKUP($D278,[4]Sheet1!$C$1:$J$65536,6,FALSE)</f>
        <v>23.264228820800781</v>
      </c>
      <c r="O278">
        <f>VLOOKUP($D278,[4]Sheet1!$C$1:$J$65536,7,FALSE)</f>
        <v>5.8628926277160645</v>
      </c>
      <c r="P278">
        <f>VLOOKUP($D278,[4]Sheet1!$C$1:$J$65536,8,FALSE)</f>
        <v>12.23371696472168</v>
      </c>
      <c r="Q278" cm="1">
        <f t="array" ref="Q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R278">
        <f t="shared" si="9"/>
        <v>0.25042295468991194</v>
      </c>
      <c r="S278" cm="1">
        <f t="array" ref="S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88.91</v>
      </c>
      <c r="T278">
        <f>IFERROR(VLOOKUP(D278,[7]mu_jt_estimates_final!$C:$D,2,FALSE),"")</f>
        <v>-1.4187107000000001</v>
      </c>
      <c r="U278" t="str">
        <f>VLOOKUP(B278,方言分布!A:B,2,FALSE)</f>
        <v>其他</v>
      </c>
      <c r="V278" cm="1">
        <f t="array" ref="V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18825</v>
      </c>
      <c r="W278" cm="1">
        <f t="array" ref="W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15.69</v>
      </c>
      <c r="X278" cm="1">
        <f t="array" ref="X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71</v>
      </c>
      <c r="Y278" cm="1">
        <f t="array" ref="Y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8.66</v>
      </c>
      <c r="Z278" cm="1">
        <f t="array" ref="Z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256.43</v>
      </c>
      <c r="AA278" cm="1">
        <f t="array" ref="AA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13.1</v>
      </c>
      <c r="AB278" cm="1">
        <f t="array" ref="AB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10.54</v>
      </c>
      <c r="AC278" cm="1">
        <f t="array" ref="AC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14.75</v>
      </c>
      <c r="AE278" cm="1">
        <f t="array" ref="AE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7823914</v>
      </c>
      <c r="AF278" cm="1">
        <f t="array" ref="AF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664.52</v>
      </c>
      <c r="AG278" cm="1">
        <f t="array" ref="AG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167</v>
      </c>
      <c r="AH278" cm="1">
        <f t="array" ref="AH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3005.2</v>
      </c>
      <c r="AK278" cm="1">
        <f t="array" ref="AK278">_xlfn.IFS(
$C278=2010,
VLOOKUP($B278,[20]分省年度数据!$A$1:$T$32,15,FALSE),
$C278=2011,
VLOOKUP($B278,[20]分省年度数据!$A$1:$T$32,14,FALSE),
$C278=2012,
VLOOKUP($B278,[20]分省年度数据!$A$1:$T$32,13,FALSE),
$C278=2013,
VLOOKUP($B278,[20]分省年度数据!$A$1:$T$32,12,FALSE),
$C278=2014,
VLOOKUP($B278,[20]分省年度数据!$A$1:$T$32,11,FALSE),
$C278=2015,
VLOOKUP($B278,[20]分省年度数据!$A$1:$T$32,10,FALSE),
$C278=2016,
VLOOKUP($B278,[20]分省年度数据!$A$1:$T$32,9,FALSE),
$C278=2017,
VLOOKUP($B278,[20]分省年度数据!$A$1:$T$32,8,FALSE),
$C278=2018,
VLOOKUP($B278,[20]分省年度数据!$A$1:$T$32,7,FALSE)
)</f>
        <v>5049</v>
      </c>
      <c r="AL278" cm="1">
        <f t="array" ref="AL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8429</v>
      </c>
      <c r="AM278" cm="1">
        <f t="array" ref="AM278">_xlfn.IFS(
$C278=2010,
VLOOKUP($B278,[27]分省年度数据!$A$1:$T$32,15,FALSE),
$C278=2011,
VLOOKUP($B278,[27]分省年度数据!$A$1:$T$32,14,FALSE),
$C278=2012,
VLOOKUP($B278,[27]分省年度数据!$A$1:$T$32,13,FALSE),
$C278=2013,
VLOOKUP($B278,[27]分省年度数据!$A$1:$T$32,12,FALSE),
$C278=2014,
VLOOKUP($B278,[27]分省年度数据!$A$1:$T$32,11,FALSE),
$C278=2015,
VLOOKUP($B278,[27]分省年度数据!$A$1:$T$32,10,FALSE),
$C278=2016,
VLOOKUP($B278,[27]分省年度数据!$A$1:$T$32,9,FALSE),
$C278=2017,
VLOOKUP($B278,[27]分省年度数据!$A$1:$T$32,8,FALSE),
$C278=2018,
VLOOKUP($B278,[27]分省年度数据!$A$1:$T$32,7,FALSE)
)</f>
        <v>98.86</v>
      </c>
      <c r="AN278" cm="1">
        <f t="array" ref="AN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97.89</v>
      </c>
      <c r="AO278" cm="1">
        <f t="array" ref="AO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15.24</v>
      </c>
      <c r="AP278" cm="1">
        <f t="array" ref="AP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3.28</v>
      </c>
      <c r="AQ278" cm="1">
        <f t="array" ref="AQ278">_xlfn.IFS(
$C278=2010,
VLOOKUP($B278,[26]分省年度数据!$A$1:$T$32,15,FALSE),
$C278=2011,
VLOOKUP($B278,[26]分省年度数据!$A$1:$T$32,14,FALSE),
$C278=2012,
VLOOKUP($B278,[26]分省年度数据!$A$1:$T$32,13,FALSE),
$C278=2013,
VLOOKUP($B278,[26]分省年度数据!$A$1:$T$32,12,FALSE),
$C278=2014,
VLOOKUP($B278,[26]分省年度数据!$A$1:$T$32,11,FALSE),
$C278=2015,
VLOOKUP($B278,[26]分省年度数据!$A$1:$T$32,10,FALSE),
$C278=2016,
VLOOKUP($B278,[26]分省年度数据!$A$1:$T$32,9,FALSE),
$C278=2017,
VLOOKUP($B278,[26]分省年度数据!$A$1:$T$32,8,FALSE),
$C278=2018,
VLOOKUP($B278,[26]分省年度数据!$A$1:$T$32,7,FALSE)
)</f>
        <v>12.22</v>
      </c>
    </row>
    <row r="279" spans="1:43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s="11">
        <f>IFERROR(VLOOKUP(B279,户籍难度!A:B,2,FALSE),1)</f>
        <v>1</v>
      </c>
      <c r="G279" cm="1">
        <f t="array" ref="G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H279" cm="1">
        <f t="array" ref="H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I279" cm="1">
        <f t="array" ref="I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J279">
        <f>VLOOKUP($D279,[4]Sheet1!$C$1:$J$65536,2,FALSE)</f>
        <v>100.15743255615234</v>
      </c>
      <c r="K279">
        <f>VLOOKUP($D279,[4]Sheet1!$C$1:$J$65536,3,FALSE)</f>
        <v>-24.163856506347656</v>
      </c>
      <c r="L279">
        <f>VLOOKUP($D279,[4]Sheet1!$C$1:$J$65536,4,FALSE)</f>
        <v>10188.9833984375</v>
      </c>
      <c r="M279">
        <f>VLOOKUP($D279,[4]Sheet1!$C$1:$J$65536,5,FALSE)</f>
        <v>185.42208862304688</v>
      </c>
      <c r="N279">
        <f>VLOOKUP($D279,[4]Sheet1!$C$1:$J$65536,6,FALSE)</f>
        <v>23.745235443115234</v>
      </c>
      <c r="O279">
        <f>VLOOKUP($D279,[4]Sheet1!$C$1:$J$65536,7,FALSE)</f>
        <v>5.545257568359375</v>
      </c>
      <c r="P279">
        <f>VLOOKUP($D279,[4]Sheet1!$C$1:$J$65536,8,FALSE)</f>
        <v>10.105880737304688</v>
      </c>
      <c r="Q279" cm="1">
        <f t="array" ref="Q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R279">
        <f t="shared" si="9"/>
        <v>0.25679460436656942</v>
      </c>
      <c r="S279" cm="1">
        <f t="array" ref="S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92.13</v>
      </c>
      <c r="T279">
        <f>IFERROR(VLOOKUP(D279,[7]mu_jt_estimates_final!$C:$D,2,FALSE),"")</f>
        <v>-1.4187107000000001</v>
      </c>
      <c r="U279" t="str">
        <f>VLOOKUP(B279,方言分布!A:B,2,FALSE)</f>
        <v>其他</v>
      </c>
      <c r="V279" cm="1">
        <f t="array" ref="V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18724</v>
      </c>
      <c r="W279" cm="1">
        <f t="array" ref="W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16.760000000000002</v>
      </c>
      <c r="X279" cm="1">
        <f t="array" ref="X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71</v>
      </c>
      <c r="Y279" cm="1">
        <f t="array" ref="Y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8.4700000000000006</v>
      </c>
      <c r="Z279" cm="1">
        <f t="array" ref="Z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266.70999999999998</v>
      </c>
      <c r="AA279" cm="1">
        <f t="array" ref="AA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12.75</v>
      </c>
      <c r="AB279" cm="1">
        <f t="array" ref="AB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10.49</v>
      </c>
      <c r="AC279" cm="1">
        <f t="array" ref="AC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14.91</v>
      </c>
      <c r="AE279" cm="1">
        <f t="array" ref="AE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8462090</v>
      </c>
      <c r="AF279" cm="1">
        <f t="array" ref="AF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722.59</v>
      </c>
      <c r="AG279" cm="1">
        <f t="array" ref="AG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165</v>
      </c>
      <c r="AH279" cm="1">
        <f t="array" ref="AH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3249.8</v>
      </c>
      <c r="AK279" cm="1">
        <f t="array" ref="AK279">_xlfn.IFS(
$C279=2010,
VLOOKUP($B279,[20]分省年度数据!$A$1:$T$32,15,FALSE),
$C279=2011,
VLOOKUP($B279,[20]分省年度数据!$A$1:$T$32,14,FALSE),
$C279=2012,
VLOOKUP($B279,[20]分省年度数据!$A$1:$T$32,13,FALSE),
$C279=2013,
VLOOKUP($B279,[20]分省年度数据!$A$1:$T$32,12,FALSE),
$C279=2014,
VLOOKUP($B279,[20]分省年度数据!$A$1:$T$32,11,FALSE),
$C279=2015,
VLOOKUP($B279,[20]分省年度数据!$A$1:$T$32,10,FALSE),
$C279=2016,
VLOOKUP($B279,[20]分省年度数据!$A$1:$T$32,9,FALSE),
$C279=2017,
VLOOKUP($B279,[20]分省年度数据!$A$1:$T$32,8,FALSE),
$C279=2018,
VLOOKUP($B279,[20]分省年度数据!$A$1:$T$32,7,FALSE)
)</f>
        <v>5017</v>
      </c>
      <c r="AL279" cm="1">
        <f t="array" ref="AL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9254</v>
      </c>
      <c r="AM279" cm="1">
        <f t="array" ref="AM279">_xlfn.IFS(
$C279=2010,
VLOOKUP($B279,[27]分省年度数据!$A$1:$T$32,15,FALSE),
$C279=2011,
VLOOKUP($B279,[27]分省年度数据!$A$1:$T$32,14,FALSE),
$C279=2012,
VLOOKUP($B279,[27]分省年度数据!$A$1:$T$32,13,FALSE),
$C279=2013,
VLOOKUP($B279,[27]分省年度数据!$A$1:$T$32,12,FALSE),
$C279=2014,
VLOOKUP($B279,[27]分省年度数据!$A$1:$T$32,11,FALSE),
$C279=2015,
VLOOKUP($B279,[27]分省年度数据!$A$1:$T$32,10,FALSE),
$C279=2016,
VLOOKUP($B279,[27]分省年度数据!$A$1:$T$32,9,FALSE),
$C279=2017,
VLOOKUP($B279,[27]分省年度数据!$A$1:$T$32,8,FALSE),
$C279=2018,
VLOOKUP($B279,[27]分省年度数据!$A$1:$T$32,7,FALSE)
)</f>
        <v>98.75</v>
      </c>
      <c r="AN279" cm="1">
        <f t="array" ref="AN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98.32</v>
      </c>
      <c r="AO279" cm="1">
        <f t="array" ref="AO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14.58</v>
      </c>
      <c r="AP279" cm="1">
        <f t="array" ref="AP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3.04</v>
      </c>
      <c r="AQ279" cm="1">
        <f t="array" ref="AQ279">_xlfn.IFS(
$C279=2010,
VLOOKUP($B279,[26]分省年度数据!$A$1:$T$32,15,FALSE),
$C279=2011,
VLOOKUP($B279,[26]分省年度数据!$A$1:$T$32,14,FALSE),
$C279=2012,
VLOOKUP($B279,[26]分省年度数据!$A$1:$T$32,13,FALSE),
$C279=2013,
VLOOKUP($B279,[26]分省年度数据!$A$1:$T$32,12,FALSE),
$C279=2014,
VLOOKUP($B279,[26]分省年度数据!$A$1:$T$32,11,FALSE),
$C279=2015,
VLOOKUP($B279,[26]分省年度数据!$A$1:$T$32,10,FALSE),
$C279=2016,
VLOOKUP($B279,[26]分省年度数据!$A$1:$T$32,9,FALSE),
$C279=2017,
VLOOKUP($B279,[26]分省年度数据!$A$1:$T$32,8,FALSE),
$C279=2018,
VLOOKUP($B279,[26]分省年度数据!$A$1:$T$32,7,FALSE)
)</f>
        <v>13.23</v>
      </c>
    </row>
    <row r="280" spans="1:43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s="11">
        <f>IFERROR(VLOOKUP(B280,户籍难度!A:B,2,FALSE),1)</f>
        <v>1</v>
      </c>
      <c r="G280" cm="1">
        <f t="array" ref="G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H280" cm="1">
        <f t="array" ref="H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I280" cm="1">
        <f t="array" ref="I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J280">
        <f>VLOOKUP($D280,[4]Sheet1!$C$1:$J$65536,2,FALSE)</f>
        <v>93.962257385253906</v>
      </c>
      <c r="K280">
        <f>VLOOKUP($D280,[4]Sheet1!$C$1:$J$65536,3,FALSE)</f>
        <v>-39.028236389160156</v>
      </c>
      <c r="L280">
        <f>VLOOKUP($D280,[4]Sheet1!$C$1:$J$65536,4,FALSE)</f>
        <v>10184.7431640625</v>
      </c>
      <c r="M280">
        <f>VLOOKUP($D280,[4]Sheet1!$C$1:$J$65536,5,FALSE)</f>
        <v>186.20925903320312</v>
      </c>
      <c r="N280">
        <f>VLOOKUP($D280,[4]Sheet1!$C$1:$J$65536,6,FALSE)</f>
        <v>24.346864700317383</v>
      </c>
      <c r="O280">
        <f>VLOOKUP($D280,[4]Sheet1!$C$1:$J$65536,7,FALSE)</f>
        <v>6.0285730361938477</v>
      </c>
      <c r="P280">
        <f>VLOOKUP($D280,[4]Sheet1!$C$1:$J$65536,8,FALSE)</f>
        <v>11.823455810546875</v>
      </c>
      <c r="Q280" cm="1">
        <f t="array" ref="Q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R280">
        <f t="shared" si="9"/>
        <v>0.23756976744186045</v>
      </c>
      <c r="S280" cm="1">
        <f t="array" ref="S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108.73</v>
      </c>
      <c r="T280">
        <f>IFERROR(VLOOKUP(D280,[7]mu_jt_estimates_final!$C:$D,2,FALSE),"")</f>
        <v>-1.4187107000000001</v>
      </c>
      <c r="U280" t="str">
        <f>VLOOKUP(B280,方言分布!A:B,2,FALSE)</f>
        <v>其他</v>
      </c>
      <c r="V280" cm="1">
        <f t="array" ref="V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18450</v>
      </c>
      <c r="W280" cm="1">
        <f t="array" ref="W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17.89</v>
      </c>
      <c r="X280" cm="1">
        <f t="array" ref="X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71</v>
      </c>
      <c r="Y280" cm="1">
        <f t="array" ref="Y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8.5</v>
      </c>
      <c r="Z280" cm="1">
        <f t="array" ref="Z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286.14</v>
      </c>
      <c r="AA280" cm="1">
        <f t="array" ref="AA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12.29</v>
      </c>
      <c r="AB280" cm="1">
        <f t="array" ref="AB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10.75</v>
      </c>
      <c r="AC280" cm="1">
        <f t="array" ref="AC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15.3</v>
      </c>
      <c r="AE280" cm="1">
        <f t="array" ref="AE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9522617</v>
      </c>
      <c r="AF280" cm="1">
        <f t="array" ref="AF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812.88</v>
      </c>
      <c r="AG280" cm="1">
        <f t="array" ref="AG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146</v>
      </c>
      <c r="AH280" cm="1">
        <f t="array" ref="AH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3429.1</v>
      </c>
      <c r="AK280" cm="1">
        <f t="array" ref="AK280">_xlfn.IFS(
$C280=2010,
VLOOKUP($B280,[20]分省年度数据!$A$1:$T$32,15,FALSE),
$C280=2011,
VLOOKUP($B280,[20]分省年度数据!$A$1:$T$32,14,FALSE),
$C280=2012,
VLOOKUP($B280,[20]分省年度数据!$A$1:$T$32,13,FALSE),
$C280=2013,
VLOOKUP($B280,[20]分省年度数据!$A$1:$T$32,12,FALSE),
$C280=2014,
VLOOKUP($B280,[20]分省年度数据!$A$1:$T$32,11,FALSE),
$C280=2015,
VLOOKUP($B280,[20]分省年度数据!$A$1:$T$32,10,FALSE),
$C280=2016,
VLOOKUP($B280,[20]分省年度数据!$A$1:$T$32,9,FALSE),
$C280=2017,
VLOOKUP($B280,[20]分省年度数据!$A$1:$T$32,8,FALSE),
$C280=2018,
VLOOKUP($B280,[20]分省年度数据!$A$1:$T$32,7,FALSE)
)</f>
        <v>6181</v>
      </c>
      <c r="AL280" cm="1">
        <f t="array" ref="AL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11269</v>
      </c>
      <c r="AM280" cm="1">
        <f t="array" ref="AM280">_xlfn.IFS(
$C280=2010,
VLOOKUP($B280,[27]分省年度数据!$A$1:$T$32,15,FALSE),
$C280=2011,
VLOOKUP($B280,[27]分省年度数据!$A$1:$T$32,14,FALSE),
$C280=2012,
VLOOKUP($B280,[27]分省年度数据!$A$1:$T$32,13,FALSE),
$C280=2013,
VLOOKUP($B280,[27]分省年度数据!$A$1:$T$32,12,FALSE),
$C280=2014,
VLOOKUP($B280,[27]分省年度数据!$A$1:$T$32,11,FALSE),
$C280=2015,
VLOOKUP($B280,[27]分省年度数据!$A$1:$T$32,10,FALSE),
$C280=2016,
VLOOKUP($B280,[27]分省年度数据!$A$1:$T$32,9,FALSE),
$C280=2017,
VLOOKUP($B280,[27]分省年度数据!$A$1:$T$32,8,FALSE),
$C280=2018,
VLOOKUP($B280,[27]分省年度数据!$A$1:$T$32,7,FALSE)
)</f>
        <v>97.66</v>
      </c>
      <c r="AN280" cm="1">
        <f t="array" ref="AN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98.01</v>
      </c>
      <c r="AO280" cm="1">
        <f t="array" ref="AO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14.44</v>
      </c>
      <c r="AP280" cm="1">
        <f t="array" ref="AP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3.03</v>
      </c>
      <c r="AQ280" cm="1">
        <f t="array" ref="AQ280">_xlfn.IFS(
$C280=2010,
VLOOKUP($B280,[26]分省年度数据!$A$1:$T$32,15,FALSE),
$C280=2011,
VLOOKUP($B280,[26]分省年度数据!$A$1:$T$32,14,FALSE),
$C280=2012,
VLOOKUP($B280,[26]分省年度数据!$A$1:$T$32,13,FALSE),
$C280=2013,
VLOOKUP($B280,[26]分省年度数据!$A$1:$T$32,12,FALSE),
$C280=2014,
VLOOKUP($B280,[26]分省年度数据!$A$1:$T$32,11,FALSE),
$C280=2015,
VLOOKUP($B280,[26]分省年度数据!$A$1:$T$32,10,FALSE),
$C280=2016,
VLOOKUP($B280,[26]分省年度数据!$A$1:$T$32,9,FALSE),
$C280=2017,
VLOOKUP($B280,[26]分省年度数据!$A$1:$T$32,8,FALSE),
$C280=2018,
VLOOKUP($B280,[26]分省年度数据!$A$1:$T$32,7,FALSE)
)</f>
        <v>14.31</v>
      </c>
    </row>
  </sheetData>
  <autoFilter ref="A1:AQ280" xr:uid="{9F377B3E-0457-D840-B203-EAC99670A7B9}">
    <sortState xmlns:xlrd2="http://schemas.microsoft.com/office/spreadsheetml/2017/richdata2" ref="A2:AQ280">
      <sortCondition ref="A1:A280"/>
    </sortState>
  </autoFilter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9F4-50FB-164A-B773-A96B341A5F1B}">
  <dimension ref="A1:B5"/>
  <sheetViews>
    <sheetView workbookViewId="0">
      <selection activeCell="C22" sqref="C22"/>
    </sheetView>
  </sheetViews>
  <sheetFormatPr baseColWidth="10" defaultRowHeight="15"/>
  <sheetData>
    <row r="1" spans="1:2">
      <c r="A1" t="s">
        <v>68</v>
      </c>
      <c r="B1">
        <v>3</v>
      </c>
    </row>
    <row r="2" spans="1:2">
      <c r="A2" t="s">
        <v>137</v>
      </c>
      <c r="B2">
        <v>3</v>
      </c>
    </row>
    <row r="3" spans="1:2">
      <c r="A3" t="s">
        <v>138</v>
      </c>
      <c r="B3">
        <v>2</v>
      </c>
    </row>
    <row r="4" spans="1:2">
      <c r="A4" t="s">
        <v>139</v>
      </c>
      <c r="B4">
        <v>2</v>
      </c>
    </row>
    <row r="5" spans="1:2">
      <c r="A5" t="s">
        <v>75</v>
      </c>
      <c r="B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66</v>
      </c>
      <c r="B1" s="1" t="s">
        <v>67</v>
      </c>
      <c r="D1" s="5" t="s">
        <v>67</v>
      </c>
      <c r="E1" s="5" t="s">
        <v>83</v>
      </c>
      <c r="F1" s="5" t="s">
        <v>66</v>
      </c>
      <c r="G1" s="5" t="s">
        <v>67</v>
      </c>
      <c r="H1" s="5" t="s">
        <v>83</v>
      </c>
      <c r="I1" s="5" t="s">
        <v>66</v>
      </c>
    </row>
    <row r="2" spans="1:9" ht="48">
      <c r="A2" t="s">
        <v>1</v>
      </c>
      <c r="B2" t="s">
        <v>56</v>
      </c>
      <c r="D2" s="6" t="s">
        <v>48</v>
      </c>
      <c r="E2" s="6">
        <f t="shared" ref="E2:E8" si="0">COUNTIF(B:B,D2)</f>
        <v>6</v>
      </c>
      <c r="F2" s="7" t="s">
        <v>76</v>
      </c>
      <c r="G2" s="6" t="s">
        <v>52</v>
      </c>
      <c r="H2" s="6">
        <f t="shared" ref="H2:H8" si="1">COUNTIF(B:B,G2)</f>
        <v>2</v>
      </c>
      <c r="I2" s="6" t="s">
        <v>71</v>
      </c>
    </row>
    <row r="3" spans="1:9" ht="16">
      <c r="A3" t="s">
        <v>6</v>
      </c>
      <c r="B3" t="s">
        <v>57</v>
      </c>
      <c r="D3" s="6" t="s">
        <v>57</v>
      </c>
      <c r="E3" s="6">
        <f t="shared" si="0"/>
        <v>3</v>
      </c>
      <c r="F3" s="7" t="s">
        <v>77</v>
      </c>
      <c r="G3" s="6" t="s">
        <v>56</v>
      </c>
      <c r="H3" s="6">
        <f t="shared" si="1"/>
        <v>1</v>
      </c>
      <c r="I3" s="6" t="s">
        <v>68</v>
      </c>
    </row>
    <row r="4" spans="1:9">
      <c r="A4" t="s">
        <v>7</v>
      </c>
      <c r="B4" t="s">
        <v>57</v>
      </c>
      <c r="D4" s="6" t="s">
        <v>49</v>
      </c>
      <c r="E4" s="6">
        <f t="shared" si="0"/>
        <v>3</v>
      </c>
      <c r="F4" s="6" t="s">
        <v>78</v>
      </c>
      <c r="G4" s="6" t="s">
        <v>51</v>
      </c>
      <c r="H4" s="6">
        <f t="shared" si="1"/>
        <v>1</v>
      </c>
      <c r="I4" s="6" t="s">
        <v>72</v>
      </c>
    </row>
    <row r="5" spans="1:9">
      <c r="A5" t="s">
        <v>8</v>
      </c>
      <c r="B5" t="s">
        <v>57</v>
      </c>
      <c r="D5" s="6" t="s">
        <v>55</v>
      </c>
      <c r="E5" s="6">
        <f t="shared" si="0"/>
        <v>3</v>
      </c>
      <c r="F5" s="6" t="s">
        <v>79</v>
      </c>
      <c r="G5" s="6" t="s">
        <v>53</v>
      </c>
      <c r="H5" s="6">
        <f t="shared" si="1"/>
        <v>1</v>
      </c>
      <c r="I5" s="6" t="s">
        <v>73</v>
      </c>
    </row>
    <row r="6" spans="1:9">
      <c r="A6" t="s">
        <v>14</v>
      </c>
      <c r="B6" t="s">
        <v>51</v>
      </c>
      <c r="D6" s="6" t="s">
        <v>58</v>
      </c>
      <c r="E6" s="6">
        <f t="shared" si="0"/>
        <v>2</v>
      </c>
      <c r="F6" s="6" t="s">
        <v>80</v>
      </c>
      <c r="G6" s="6" t="s">
        <v>46</v>
      </c>
      <c r="H6" s="6">
        <f t="shared" si="1"/>
        <v>1</v>
      </c>
      <c r="I6" s="6" t="s">
        <v>74</v>
      </c>
    </row>
    <row r="7" spans="1:9">
      <c r="A7" t="s">
        <v>12</v>
      </c>
      <c r="B7" t="s">
        <v>69</v>
      </c>
      <c r="D7" s="6" t="s">
        <v>50</v>
      </c>
      <c r="E7" s="6">
        <f t="shared" si="0"/>
        <v>2</v>
      </c>
      <c r="F7" s="6" t="s">
        <v>81</v>
      </c>
      <c r="G7" s="6" t="s">
        <v>47</v>
      </c>
      <c r="H7" s="6">
        <f t="shared" si="1"/>
        <v>1</v>
      </c>
      <c r="I7" s="6" t="s">
        <v>75</v>
      </c>
    </row>
    <row r="8" spans="1:9">
      <c r="A8" t="s">
        <v>2</v>
      </c>
      <c r="B8" t="s">
        <v>58</v>
      </c>
      <c r="D8" s="6" t="s">
        <v>54</v>
      </c>
      <c r="E8" s="6">
        <f t="shared" si="0"/>
        <v>2</v>
      </c>
      <c r="F8" s="6" t="s">
        <v>82</v>
      </c>
      <c r="G8" s="6" t="s">
        <v>65</v>
      </c>
      <c r="H8" s="6">
        <f t="shared" si="1"/>
        <v>2</v>
      </c>
      <c r="I8" s="6" t="s">
        <v>70</v>
      </c>
    </row>
    <row r="9" spans="1:9">
      <c r="A9" t="s">
        <v>3</v>
      </c>
      <c r="B9" t="s">
        <v>58</v>
      </c>
    </row>
    <row r="10" spans="1:9">
      <c r="A10" t="s">
        <v>15</v>
      </c>
      <c r="B10" t="s">
        <v>53</v>
      </c>
    </row>
    <row r="11" spans="1:9">
      <c r="A11" t="s">
        <v>4</v>
      </c>
      <c r="B11" t="s">
        <v>52</v>
      </c>
    </row>
    <row r="12" spans="1:9">
      <c r="A12" t="s">
        <v>5</v>
      </c>
      <c r="B12" t="s">
        <v>52</v>
      </c>
    </row>
    <row r="13" spans="1:9">
      <c r="A13" t="s">
        <v>28</v>
      </c>
      <c r="B13" t="s">
        <v>54</v>
      </c>
    </row>
    <row r="14" spans="1:9">
      <c r="A14" t="s">
        <v>30</v>
      </c>
      <c r="B14" t="s">
        <v>54</v>
      </c>
    </row>
    <row r="15" spans="1:9">
      <c r="A15" t="s">
        <v>13</v>
      </c>
      <c r="B15" t="s">
        <v>50</v>
      </c>
    </row>
    <row r="16" spans="1:9">
      <c r="A16" t="s">
        <v>21</v>
      </c>
      <c r="B16" t="s">
        <v>50</v>
      </c>
    </row>
    <row r="17" spans="1:2">
      <c r="A17" t="s">
        <v>26</v>
      </c>
      <c r="B17" t="s">
        <v>65</v>
      </c>
    </row>
    <row r="18" spans="1:2">
      <c r="A18" t="s">
        <v>31</v>
      </c>
      <c r="B18" t="s">
        <v>65</v>
      </c>
    </row>
    <row r="19" spans="1:2">
      <c r="A19" t="s">
        <v>9</v>
      </c>
      <c r="B19" t="s">
        <v>49</v>
      </c>
    </row>
    <row r="20" spans="1:2">
      <c r="A20" t="s">
        <v>10</v>
      </c>
      <c r="B20" t="s">
        <v>49</v>
      </c>
    </row>
    <row r="21" spans="1:2">
      <c r="A21" t="s">
        <v>11</v>
      </c>
      <c r="B21" t="s">
        <v>49</v>
      </c>
    </row>
    <row r="22" spans="1:2">
      <c r="A22" t="s">
        <v>17</v>
      </c>
      <c r="B22" t="s">
        <v>48</v>
      </c>
    </row>
    <row r="23" spans="1:2">
      <c r="A23" t="s">
        <v>20</v>
      </c>
      <c r="B23" t="s">
        <v>48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48</v>
      </c>
    </row>
    <row r="26" spans="1:2">
      <c r="A26" t="s">
        <v>24</v>
      </c>
      <c r="B26" t="s">
        <v>48</v>
      </c>
    </row>
    <row r="27" spans="1:2">
      <c r="A27" t="s">
        <v>25</v>
      </c>
      <c r="B27" t="s">
        <v>48</v>
      </c>
    </row>
    <row r="28" spans="1:2">
      <c r="A28" t="s">
        <v>18</v>
      </c>
      <c r="B28" t="s">
        <v>46</v>
      </c>
    </row>
    <row r="29" spans="1:2">
      <c r="A29" t="s">
        <v>19</v>
      </c>
      <c r="B29" t="s">
        <v>47</v>
      </c>
    </row>
    <row r="30" spans="1:2">
      <c r="A30" t="s">
        <v>16</v>
      </c>
      <c r="B30" t="s">
        <v>55</v>
      </c>
    </row>
    <row r="31" spans="1:2">
      <c r="A31" t="s">
        <v>27</v>
      </c>
      <c r="B31" t="s">
        <v>55</v>
      </c>
    </row>
    <row r="32" spans="1:2">
      <c r="A32" t="s">
        <v>29</v>
      </c>
      <c r="B32" t="s">
        <v>55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84</v>
      </c>
      <c r="D1" t="s">
        <v>1</v>
      </c>
      <c r="E1" t="s">
        <v>56</v>
      </c>
    </row>
    <row r="2" spans="1:5">
      <c r="A2">
        <v>12</v>
      </c>
      <c r="B2" t="s">
        <v>85</v>
      </c>
      <c r="D2" t="s">
        <v>6</v>
      </c>
      <c r="E2" t="s">
        <v>57</v>
      </c>
    </row>
    <row r="3" spans="1:5">
      <c r="A3">
        <v>13</v>
      </c>
      <c r="B3" t="s">
        <v>85</v>
      </c>
      <c r="D3" t="s">
        <v>7</v>
      </c>
      <c r="E3" t="s">
        <v>57</v>
      </c>
    </row>
    <row r="4" spans="1:5">
      <c r="A4">
        <v>14</v>
      </c>
      <c r="B4" t="s">
        <v>86</v>
      </c>
      <c r="D4" t="s">
        <v>8</v>
      </c>
      <c r="E4" t="s">
        <v>57</v>
      </c>
    </row>
    <row r="5" spans="1:5">
      <c r="A5">
        <v>15</v>
      </c>
      <c r="B5" t="s">
        <v>86</v>
      </c>
      <c r="D5" t="s">
        <v>14</v>
      </c>
      <c r="E5" t="s">
        <v>51</v>
      </c>
    </row>
    <row r="6" spans="1:5">
      <c r="A6">
        <v>21</v>
      </c>
      <c r="B6" t="s">
        <v>87</v>
      </c>
      <c r="D6" t="s">
        <v>12</v>
      </c>
      <c r="E6" t="s">
        <v>69</v>
      </c>
    </row>
    <row r="7" spans="1:5">
      <c r="A7">
        <v>22</v>
      </c>
      <c r="B7" t="s">
        <v>87</v>
      </c>
      <c r="D7" t="s">
        <v>2</v>
      </c>
      <c r="E7" t="s">
        <v>58</v>
      </c>
    </row>
    <row r="8" spans="1:5">
      <c r="A8">
        <v>23</v>
      </c>
      <c r="B8" t="s">
        <v>87</v>
      </c>
      <c r="D8" t="s">
        <v>3</v>
      </c>
      <c r="E8" t="s">
        <v>58</v>
      </c>
    </row>
    <row r="9" spans="1:5">
      <c r="A9">
        <v>31</v>
      </c>
      <c r="B9" t="s">
        <v>88</v>
      </c>
      <c r="D9" t="s">
        <v>15</v>
      </c>
      <c r="E9" t="s">
        <v>53</v>
      </c>
    </row>
    <row r="10" spans="1:5">
      <c r="A10">
        <v>32</v>
      </c>
      <c r="B10" t="s">
        <v>89</v>
      </c>
      <c r="D10" t="s">
        <v>4</v>
      </c>
      <c r="E10" t="s">
        <v>52</v>
      </c>
    </row>
    <row r="11" spans="1:5">
      <c r="A11">
        <v>33</v>
      </c>
      <c r="B11" t="s">
        <v>88</v>
      </c>
      <c r="D11" t="s">
        <v>5</v>
      </c>
      <c r="E11" t="s">
        <v>52</v>
      </c>
    </row>
    <row r="12" spans="1:5">
      <c r="A12">
        <v>34</v>
      </c>
      <c r="B12" t="s">
        <v>89</v>
      </c>
      <c r="D12" t="s">
        <v>28</v>
      </c>
      <c r="E12" t="s">
        <v>54</v>
      </c>
    </row>
    <row r="13" spans="1:5">
      <c r="A13">
        <v>35</v>
      </c>
      <c r="B13" t="s">
        <v>90</v>
      </c>
      <c r="D13" t="s">
        <v>30</v>
      </c>
      <c r="E13" t="s">
        <v>54</v>
      </c>
    </row>
    <row r="14" spans="1:5">
      <c r="A14">
        <v>36</v>
      </c>
      <c r="B14" t="s">
        <v>91</v>
      </c>
      <c r="D14" t="s">
        <v>13</v>
      </c>
      <c r="E14" t="s">
        <v>50</v>
      </c>
    </row>
    <row r="15" spans="1:5">
      <c r="A15">
        <v>37</v>
      </c>
      <c r="B15" t="s">
        <v>85</v>
      </c>
      <c r="D15" t="s">
        <v>21</v>
      </c>
      <c r="E15" t="s">
        <v>50</v>
      </c>
    </row>
    <row r="16" spans="1:5">
      <c r="A16">
        <v>41</v>
      </c>
      <c r="B16" t="s">
        <v>92</v>
      </c>
      <c r="D16" t="s">
        <v>26</v>
      </c>
      <c r="E16" t="s">
        <v>65</v>
      </c>
    </row>
    <row r="17" spans="1:5">
      <c r="A17">
        <v>42</v>
      </c>
      <c r="B17" t="s">
        <v>93</v>
      </c>
      <c r="D17" t="s">
        <v>31</v>
      </c>
      <c r="E17" t="s">
        <v>65</v>
      </c>
    </row>
    <row r="18" spans="1:5">
      <c r="A18">
        <v>43</v>
      </c>
      <c r="B18" t="s">
        <v>94</v>
      </c>
      <c r="D18" t="s">
        <v>9</v>
      </c>
      <c r="E18" t="s">
        <v>49</v>
      </c>
    </row>
    <row r="19" spans="1:5">
      <c r="A19">
        <v>44</v>
      </c>
      <c r="B19" t="s">
        <v>95</v>
      </c>
      <c r="D19" t="s">
        <v>10</v>
      </c>
      <c r="E19" t="s">
        <v>49</v>
      </c>
    </row>
    <row r="20" spans="1:5">
      <c r="A20">
        <v>45</v>
      </c>
      <c r="B20" t="s">
        <v>93</v>
      </c>
      <c r="D20" t="s">
        <v>11</v>
      </c>
      <c r="E20" t="s">
        <v>49</v>
      </c>
    </row>
    <row r="21" spans="1:5">
      <c r="A21">
        <v>46</v>
      </c>
      <c r="B21" t="s">
        <v>90</v>
      </c>
      <c r="D21" t="s">
        <v>17</v>
      </c>
      <c r="E21" t="s">
        <v>48</v>
      </c>
    </row>
    <row r="22" spans="1:5">
      <c r="A22">
        <v>50</v>
      </c>
      <c r="B22" t="s">
        <v>93</v>
      </c>
      <c r="D22" t="s">
        <v>20</v>
      </c>
      <c r="E22" t="s">
        <v>48</v>
      </c>
    </row>
    <row r="23" spans="1:5">
      <c r="A23">
        <v>51</v>
      </c>
      <c r="B23" t="s">
        <v>93</v>
      </c>
      <c r="D23" t="s">
        <v>22</v>
      </c>
      <c r="E23" t="s">
        <v>48</v>
      </c>
    </row>
    <row r="24" spans="1:5">
      <c r="A24">
        <v>52</v>
      </c>
      <c r="B24" t="s">
        <v>93</v>
      </c>
      <c r="D24" t="s">
        <v>23</v>
      </c>
      <c r="E24" t="s">
        <v>48</v>
      </c>
    </row>
    <row r="25" spans="1:5">
      <c r="A25">
        <v>53</v>
      </c>
      <c r="B25" t="s">
        <v>93</v>
      </c>
      <c r="D25" t="s">
        <v>24</v>
      </c>
      <c r="E25" t="s">
        <v>48</v>
      </c>
    </row>
    <row r="26" spans="1:5">
      <c r="A26">
        <v>54</v>
      </c>
      <c r="B26" t="s">
        <v>96</v>
      </c>
      <c r="D26" t="s">
        <v>25</v>
      </c>
      <c r="E26" t="s">
        <v>48</v>
      </c>
    </row>
    <row r="27" spans="1:5">
      <c r="A27">
        <v>61</v>
      </c>
      <c r="B27" t="s">
        <v>92</v>
      </c>
      <c r="D27" t="s">
        <v>18</v>
      </c>
      <c r="E27" t="s">
        <v>46</v>
      </c>
    </row>
    <row r="28" spans="1:5">
      <c r="A28">
        <v>62</v>
      </c>
      <c r="B28" t="s">
        <v>97</v>
      </c>
      <c r="D28" t="s">
        <v>19</v>
      </c>
      <c r="E28" t="s">
        <v>47</v>
      </c>
    </row>
    <row r="29" spans="1:5">
      <c r="A29">
        <v>63</v>
      </c>
      <c r="B29" t="s">
        <v>92</v>
      </c>
      <c r="D29" t="s">
        <v>16</v>
      </c>
      <c r="E29" t="s">
        <v>55</v>
      </c>
    </row>
    <row r="30" spans="1:5">
      <c r="A30">
        <v>64</v>
      </c>
      <c r="B30" t="s">
        <v>97</v>
      </c>
      <c r="D30" t="s">
        <v>27</v>
      </c>
      <c r="E30" t="s">
        <v>55</v>
      </c>
    </row>
    <row r="31" spans="1:5">
      <c r="A31">
        <v>65</v>
      </c>
      <c r="B31" t="s">
        <v>96</v>
      </c>
      <c r="D31" t="s">
        <v>29</v>
      </c>
      <c r="E3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115</v>
      </c>
      <c r="C1" t="s">
        <v>117</v>
      </c>
      <c r="D1" t="s">
        <v>116</v>
      </c>
    </row>
    <row r="2" spans="1:4">
      <c r="A2" t="s">
        <v>109</v>
      </c>
      <c r="B2" t="s">
        <v>121</v>
      </c>
      <c r="C2" t="s">
        <v>118</v>
      </c>
      <c r="D2" t="s">
        <v>122</v>
      </c>
    </row>
    <row r="3" spans="1:4">
      <c r="A3" t="s">
        <v>110</v>
      </c>
      <c r="C3" t="s">
        <v>119</v>
      </c>
    </row>
    <row r="4" spans="1:4">
      <c r="A4" t="s">
        <v>111</v>
      </c>
      <c r="C4" t="s">
        <v>118</v>
      </c>
    </row>
    <row r="5" spans="1:4">
      <c r="A5" t="s">
        <v>112</v>
      </c>
      <c r="C5" t="s">
        <v>120</v>
      </c>
    </row>
    <row r="6" spans="1:4">
      <c r="A6" t="s">
        <v>113</v>
      </c>
      <c r="C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户籍难度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2025-10-03T15:17:22Z</dcterms:modified>
</cp:coreProperties>
</file>