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victor/F_Repository/KWL/data/processed/"/>
    </mc:Choice>
  </mc:AlternateContent>
  <xr:revisionPtr revIDLastSave="0" documentId="13_ncr:1_{6FDC5BBD-8988-6D4D-A173-71C513F88987}" xr6:coauthVersionLast="47" xr6:coauthVersionMax="47" xr10:uidLastSave="{00000000-0000-0000-0000-000000000000}"/>
  <bookViews>
    <workbookView xWindow="3180" yWindow="4200" windowWidth="29420" windowHeight="19140" xr2:uid="{00000000-000D-0000-FFFF-FFFF00000000}"/>
  </bookViews>
  <sheets>
    <sheet name="Sheet1" sheetId="5" r:id="rId1"/>
    <sheet name="方言分布" sheetId="2" r:id="rId2"/>
    <sheet name="prov_language" sheetId="3" r:id="rId3"/>
    <sheet name="复合指标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xlnm._FilterDatabase" localSheetId="0" hidden="1">Sheet1!$A$1:$AP$280</definedName>
    <definedName name="_xlnm._FilterDatabase" localSheetId="1" hidden="1">方言分布!$A$1:$B$1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" i="5" l="1" a="1"/>
  <c r="R3" i="5" s="1"/>
  <c r="R4" i="5" a="1"/>
  <c r="R4" i="5" s="1"/>
  <c r="R5" i="5" a="1"/>
  <c r="R5" i="5"/>
  <c r="R6" i="5" a="1"/>
  <c r="R6" i="5" s="1"/>
  <c r="R7" i="5" a="1"/>
  <c r="R7" i="5" s="1"/>
  <c r="R8" i="5" a="1"/>
  <c r="R8" i="5" s="1"/>
  <c r="R9" i="5" a="1"/>
  <c r="R9" i="5"/>
  <c r="R10" i="5" a="1"/>
  <c r="R10" i="5" s="1"/>
  <c r="R11" i="5" a="1"/>
  <c r="R11" i="5" s="1"/>
  <c r="R12" i="5" a="1"/>
  <c r="R12" i="5" s="1"/>
  <c r="R13" i="5" a="1"/>
  <c r="R13" i="5"/>
  <c r="R14" i="5" a="1"/>
  <c r="R14" i="5" s="1"/>
  <c r="R15" i="5" a="1"/>
  <c r="R15" i="5" s="1"/>
  <c r="R16" i="5" a="1"/>
  <c r="R16" i="5" s="1"/>
  <c r="R17" i="5" a="1"/>
  <c r="R17" i="5"/>
  <c r="R18" i="5" a="1"/>
  <c r="R18" i="5" s="1"/>
  <c r="R19" i="5" a="1"/>
  <c r="R19" i="5" s="1"/>
  <c r="R20" i="5" a="1"/>
  <c r="R20" i="5" s="1"/>
  <c r="R21" i="5" a="1"/>
  <c r="R21" i="5"/>
  <c r="R22" i="5" a="1"/>
  <c r="R22" i="5" s="1"/>
  <c r="R23" i="5" a="1"/>
  <c r="R23" i="5" s="1"/>
  <c r="R24" i="5" a="1"/>
  <c r="R24" i="5" s="1"/>
  <c r="R25" i="5" a="1"/>
  <c r="R25" i="5"/>
  <c r="R26" i="5" a="1"/>
  <c r="R26" i="5" s="1"/>
  <c r="R27" i="5" a="1"/>
  <c r="R27" i="5" s="1"/>
  <c r="R28" i="5" a="1"/>
  <c r="R28" i="5" s="1"/>
  <c r="R29" i="5" a="1"/>
  <c r="R29" i="5"/>
  <c r="R30" i="5" a="1"/>
  <c r="R30" i="5" s="1"/>
  <c r="R31" i="5" a="1"/>
  <c r="R31" i="5" s="1"/>
  <c r="R32" i="5" a="1"/>
  <c r="R32" i="5" s="1"/>
  <c r="R33" i="5" a="1"/>
  <c r="R33" i="5"/>
  <c r="R34" i="5" a="1"/>
  <c r="R34" i="5" s="1"/>
  <c r="R35" i="5" a="1"/>
  <c r="R35" i="5" s="1"/>
  <c r="R36" i="5" a="1"/>
  <c r="R36" i="5" s="1"/>
  <c r="R37" i="5" a="1"/>
  <c r="R37" i="5" s="1"/>
  <c r="R38" i="5" a="1"/>
  <c r="R38" i="5" s="1"/>
  <c r="R39" i="5" a="1"/>
  <c r="R39" i="5" s="1"/>
  <c r="R40" i="5" a="1"/>
  <c r="R40" i="5" s="1"/>
  <c r="R41" i="5" a="1"/>
  <c r="R41" i="5"/>
  <c r="R42" i="5" a="1"/>
  <c r="R42" i="5" s="1"/>
  <c r="R43" i="5" a="1"/>
  <c r="R43" i="5" s="1"/>
  <c r="R44" i="5" a="1"/>
  <c r="R44" i="5" s="1"/>
  <c r="R45" i="5" a="1"/>
  <c r="R45" i="5"/>
  <c r="R46" i="5" a="1"/>
  <c r="R46" i="5" s="1"/>
  <c r="R47" i="5" a="1"/>
  <c r="R47" i="5" s="1"/>
  <c r="R48" i="5" a="1"/>
  <c r="R48" i="5" s="1"/>
  <c r="R49" i="5" a="1"/>
  <c r="R49" i="5" s="1"/>
  <c r="R50" i="5" a="1"/>
  <c r="R50" i="5" s="1"/>
  <c r="R51" i="5" a="1"/>
  <c r="R51" i="5" s="1"/>
  <c r="R52" i="5" a="1"/>
  <c r="R52" i="5" s="1"/>
  <c r="R53" i="5" a="1"/>
  <c r="R53" i="5" s="1"/>
  <c r="R54" i="5" a="1"/>
  <c r="R54" i="5" s="1"/>
  <c r="R55" i="5" a="1"/>
  <c r="R55" i="5" s="1"/>
  <c r="R56" i="5" a="1"/>
  <c r="R56" i="5" s="1"/>
  <c r="R57" i="5" a="1"/>
  <c r="R57" i="5" s="1"/>
  <c r="R58" i="5" a="1"/>
  <c r="R58" i="5" s="1"/>
  <c r="R59" i="5" a="1"/>
  <c r="R59" i="5" s="1"/>
  <c r="R60" i="5" a="1"/>
  <c r="R60" i="5" s="1"/>
  <c r="R61" i="5" a="1"/>
  <c r="R61" i="5" s="1"/>
  <c r="R62" i="5" a="1"/>
  <c r="R62" i="5" s="1"/>
  <c r="R63" i="5" a="1"/>
  <c r="R63" i="5" s="1"/>
  <c r="R64" i="5" a="1"/>
  <c r="R64" i="5" s="1"/>
  <c r="R65" i="5" a="1"/>
  <c r="R65" i="5" s="1"/>
  <c r="R66" i="5" a="1"/>
  <c r="R66" i="5" s="1"/>
  <c r="R67" i="5" a="1"/>
  <c r="R67" i="5" s="1"/>
  <c r="R68" i="5" a="1"/>
  <c r="R68" i="5" s="1"/>
  <c r="R69" i="5" a="1"/>
  <c r="R69" i="5" s="1"/>
  <c r="R70" i="5" a="1"/>
  <c r="R70" i="5" s="1"/>
  <c r="R71" i="5" a="1"/>
  <c r="R71" i="5" s="1"/>
  <c r="R72" i="5" a="1"/>
  <c r="R72" i="5" s="1"/>
  <c r="R73" i="5" a="1"/>
  <c r="R73" i="5" s="1"/>
  <c r="R74" i="5" a="1"/>
  <c r="R74" i="5" s="1"/>
  <c r="R75" i="5" a="1"/>
  <c r="R75" i="5" s="1"/>
  <c r="R76" i="5" a="1"/>
  <c r="R76" i="5" s="1"/>
  <c r="R77" i="5" a="1"/>
  <c r="R77" i="5" s="1"/>
  <c r="R78" i="5" a="1"/>
  <c r="R78" i="5" s="1"/>
  <c r="R79" i="5" a="1"/>
  <c r="R79" i="5" s="1"/>
  <c r="R80" i="5" a="1"/>
  <c r="R80" i="5" s="1"/>
  <c r="R81" i="5" a="1"/>
  <c r="R81" i="5" s="1"/>
  <c r="R82" i="5" a="1"/>
  <c r="R82" i="5" s="1"/>
  <c r="R83" i="5" a="1"/>
  <c r="R83" i="5" s="1"/>
  <c r="R84" i="5" a="1"/>
  <c r="R84" i="5" s="1"/>
  <c r="R85" i="5" a="1"/>
  <c r="R85" i="5" s="1"/>
  <c r="R86" i="5" a="1"/>
  <c r="R86" i="5" s="1"/>
  <c r="R87" i="5" a="1"/>
  <c r="R87" i="5" s="1"/>
  <c r="R88" i="5" a="1"/>
  <c r="R88" i="5" s="1"/>
  <c r="R89" i="5" a="1"/>
  <c r="R89" i="5" s="1"/>
  <c r="R90" i="5" a="1"/>
  <c r="R90" i="5" s="1"/>
  <c r="R91" i="5" a="1"/>
  <c r="R91" i="5" s="1"/>
  <c r="R92" i="5" a="1"/>
  <c r="R92" i="5" s="1"/>
  <c r="R93" i="5" a="1"/>
  <c r="R93" i="5" s="1"/>
  <c r="R94" i="5" a="1"/>
  <c r="R94" i="5" s="1"/>
  <c r="R95" i="5" a="1"/>
  <c r="R95" i="5" s="1"/>
  <c r="R96" i="5" a="1"/>
  <c r="R96" i="5" s="1"/>
  <c r="R97" i="5" a="1"/>
  <c r="R97" i="5" s="1"/>
  <c r="R98" i="5" a="1"/>
  <c r="R98" i="5" s="1"/>
  <c r="R99" i="5" a="1"/>
  <c r="R99" i="5" s="1"/>
  <c r="R100" i="5" a="1"/>
  <c r="R100" i="5" s="1"/>
  <c r="R101" i="5" a="1"/>
  <c r="R101" i="5" s="1"/>
  <c r="R102" i="5" a="1"/>
  <c r="R102" i="5" s="1"/>
  <c r="R103" i="5" a="1"/>
  <c r="R103" i="5" s="1"/>
  <c r="R104" i="5" a="1"/>
  <c r="R104" i="5" s="1"/>
  <c r="R105" i="5" a="1"/>
  <c r="R105" i="5" s="1"/>
  <c r="R106" i="5" a="1"/>
  <c r="R106" i="5" s="1"/>
  <c r="R107" i="5" a="1"/>
  <c r="R107" i="5" s="1"/>
  <c r="R108" i="5" a="1"/>
  <c r="R108" i="5" s="1"/>
  <c r="R109" i="5" a="1"/>
  <c r="R109" i="5" s="1"/>
  <c r="R110" i="5" a="1"/>
  <c r="R110" i="5" s="1"/>
  <c r="R111" i="5" a="1"/>
  <c r="R111" i="5" s="1"/>
  <c r="R112" i="5" a="1"/>
  <c r="R112" i="5" s="1"/>
  <c r="R113" i="5" a="1"/>
  <c r="R113" i="5" s="1"/>
  <c r="R114" i="5" a="1"/>
  <c r="R114" i="5" s="1"/>
  <c r="R115" i="5" a="1"/>
  <c r="R115" i="5" s="1"/>
  <c r="R116" i="5" a="1"/>
  <c r="R116" i="5" s="1"/>
  <c r="R117" i="5" a="1"/>
  <c r="R117" i="5" s="1"/>
  <c r="R118" i="5" a="1"/>
  <c r="R118" i="5" s="1"/>
  <c r="R119" i="5" a="1"/>
  <c r="R119" i="5" s="1"/>
  <c r="R120" i="5" a="1"/>
  <c r="R120" i="5" s="1"/>
  <c r="R121" i="5" a="1"/>
  <c r="R121" i="5" s="1"/>
  <c r="R122" i="5" a="1"/>
  <c r="R122" i="5" s="1"/>
  <c r="R123" i="5" a="1"/>
  <c r="R123" i="5" s="1"/>
  <c r="R124" i="5" a="1"/>
  <c r="R124" i="5" s="1"/>
  <c r="R125" i="5" a="1"/>
  <c r="R125" i="5" s="1"/>
  <c r="R126" i="5" a="1"/>
  <c r="R126" i="5" s="1"/>
  <c r="R127" i="5" a="1"/>
  <c r="R127" i="5" s="1"/>
  <c r="R128" i="5" a="1"/>
  <c r="R128" i="5" s="1"/>
  <c r="R129" i="5" a="1"/>
  <c r="R129" i="5" s="1"/>
  <c r="R130" i="5" a="1"/>
  <c r="R130" i="5" s="1"/>
  <c r="R131" i="5" a="1"/>
  <c r="R131" i="5" s="1"/>
  <c r="R132" i="5" a="1"/>
  <c r="R132" i="5" s="1"/>
  <c r="R133" i="5" a="1"/>
  <c r="R133" i="5" s="1"/>
  <c r="R134" i="5" a="1"/>
  <c r="R134" i="5" s="1"/>
  <c r="R135" i="5" a="1"/>
  <c r="R135" i="5" s="1"/>
  <c r="R136" i="5" a="1"/>
  <c r="R136" i="5" s="1"/>
  <c r="R137" i="5" a="1"/>
  <c r="R137" i="5" s="1"/>
  <c r="R138" i="5" a="1"/>
  <c r="R138" i="5" s="1"/>
  <c r="R139" i="5" a="1"/>
  <c r="R139" i="5" s="1"/>
  <c r="R140" i="5" a="1"/>
  <c r="R140" i="5" s="1"/>
  <c r="R141" i="5" a="1"/>
  <c r="R141" i="5" s="1"/>
  <c r="R142" i="5" a="1"/>
  <c r="R142" i="5" s="1"/>
  <c r="R143" i="5" a="1"/>
  <c r="R143" i="5" s="1"/>
  <c r="R144" i="5" a="1"/>
  <c r="R144" i="5" s="1"/>
  <c r="R145" i="5" a="1"/>
  <c r="R145" i="5" s="1"/>
  <c r="R146" i="5" a="1"/>
  <c r="R146" i="5" s="1"/>
  <c r="R147" i="5" a="1"/>
  <c r="R147" i="5" s="1"/>
  <c r="R148" i="5" a="1"/>
  <c r="R148" i="5" s="1"/>
  <c r="R149" i="5" a="1"/>
  <c r="R149" i="5" s="1"/>
  <c r="R150" i="5" a="1"/>
  <c r="R150" i="5" s="1"/>
  <c r="R151" i="5" a="1"/>
  <c r="R151" i="5" s="1"/>
  <c r="R152" i="5" a="1"/>
  <c r="R152" i="5" s="1"/>
  <c r="R153" i="5" a="1"/>
  <c r="R153" i="5" s="1"/>
  <c r="R154" i="5" a="1"/>
  <c r="R154" i="5" s="1"/>
  <c r="R155" i="5" a="1"/>
  <c r="R155" i="5" s="1"/>
  <c r="R156" i="5" a="1"/>
  <c r="R156" i="5" s="1"/>
  <c r="R157" i="5" a="1"/>
  <c r="R157" i="5" s="1"/>
  <c r="R158" i="5" a="1"/>
  <c r="R158" i="5" s="1"/>
  <c r="R159" i="5" a="1"/>
  <c r="R159" i="5" s="1"/>
  <c r="R160" i="5" a="1"/>
  <c r="R160" i="5" s="1"/>
  <c r="R161" i="5" a="1"/>
  <c r="R161" i="5" s="1"/>
  <c r="R162" i="5" a="1"/>
  <c r="R162" i="5" s="1"/>
  <c r="R163" i="5" a="1"/>
  <c r="R163" i="5" s="1"/>
  <c r="R164" i="5" a="1"/>
  <c r="R164" i="5" s="1"/>
  <c r="R165" i="5" a="1"/>
  <c r="R165" i="5" s="1"/>
  <c r="R166" i="5" a="1"/>
  <c r="R166" i="5" s="1"/>
  <c r="R167" i="5" a="1"/>
  <c r="R167" i="5" s="1"/>
  <c r="R168" i="5" a="1"/>
  <c r="R168" i="5" s="1"/>
  <c r="R169" i="5" a="1"/>
  <c r="R169" i="5" s="1"/>
  <c r="R170" i="5" a="1"/>
  <c r="R170" i="5" s="1"/>
  <c r="R171" i="5" a="1"/>
  <c r="R171" i="5" s="1"/>
  <c r="R172" i="5" a="1"/>
  <c r="R172" i="5" s="1"/>
  <c r="R173" i="5" a="1"/>
  <c r="R173" i="5" s="1"/>
  <c r="R174" i="5" a="1"/>
  <c r="R174" i="5" s="1"/>
  <c r="R175" i="5" a="1"/>
  <c r="R175" i="5" s="1"/>
  <c r="R176" i="5" a="1"/>
  <c r="R176" i="5" s="1"/>
  <c r="R177" i="5" a="1"/>
  <c r="R177" i="5" s="1"/>
  <c r="R178" i="5" a="1"/>
  <c r="R178" i="5" s="1"/>
  <c r="R179" i="5" a="1"/>
  <c r="R179" i="5" s="1"/>
  <c r="R180" i="5" a="1"/>
  <c r="R180" i="5" s="1"/>
  <c r="R181" i="5" a="1"/>
  <c r="R181" i="5" s="1"/>
  <c r="R182" i="5" a="1"/>
  <c r="R182" i="5" s="1"/>
  <c r="R183" i="5" a="1"/>
  <c r="R183" i="5" s="1"/>
  <c r="R184" i="5" a="1"/>
  <c r="R184" i="5" s="1"/>
  <c r="R185" i="5" a="1"/>
  <c r="R185" i="5" s="1"/>
  <c r="R186" i="5" a="1"/>
  <c r="R186" i="5" s="1"/>
  <c r="R187" i="5" a="1"/>
  <c r="R187" i="5" s="1"/>
  <c r="R188" i="5" a="1"/>
  <c r="R188" i="5" s="1"/>
  <c r="R189" i="5" a="1"/>
  <c r="R189" i="5" s="1"/>
  <c r="R190" i="5" a="1"/>
  <c r="R190" i="5" s="1"/>
  <c r="R191" i="5" a="1"/>
  <c r="R191" i="5" s="1"/>
  <c r="R192" i="5" a="1"/>
  <c r="R192" i="5" s="1"/>
  <c r="R193" i="5" a="1"/>
  <c r="R193" i="5" s="1"/>
  <c r="R194" i="5" a="1"/>
  <c r="R194" i="5" s="1"/>
  <c r="R195" i="5" a="1"/>
  <c r="R195" i="5" s="1"/>
  <c r="R196" i="5" a="1"/>
  <c r="R196" i="5" s="1"/>
  <c r="R197" i="5" a="1"/>
  <c r="R197" i="5" s="1"/>
  <c r="R198" i="5" a="1"/>
  <c r="R198" i="5" s="1"/>
  <c r="R199" i="5" a="1"/>
  <c r="R199" i="5" s="1"/>
  <c r="R200" i="5" a="1"/>
  <c r="R200" i="5" s="1"/>
  <c r="R201" i="5" a="1"/>
  <c r="R201" i="5" s="1"/>
  <c r="R202" i="5" a="1"/>
  <c r="R202" i="5" s="1"/>
  <c r="R203" i="5" a="1"/>
  <c r="R203" i="5" s="1"/>
  <c r="R204" i="5" a="1"/>
  <c r="R204" i="5" s="1"/>
  <c r="R205" i="5" a="1"/>
  <c r="R205" i="5" s="1"/>
  <c r="R206" i="5" a="1"/>
  <c r="R206" i="5" s="1"/>
  <c r="R207" i="5" a="1"/>
  <c r="R207" i="5" s="1"/>
  <c r="R208" i="5" a="1"/>
  <c r="R208" i="5" s="1"/>
  <c r="R209" i="5" a="1"/>
  <c r="R209" i="5" s="1"/>
  <c r="R210" i="5" a="1"/>
  <c r="R210" i="5" s="1"/>
  <c r="R211" i="5" a="1"/>
  <c r="R211" i="5" s="1"/>
  <c r="R212" i="5" a="1"/>
  <c r="R212" i="5" s="1"/>
  <c r="R213" i="5" a="1"/>
  <c r="R213" i="5" s="1"/>
  <c r="R214" i="5" a="1"/>
  <c r="R214" i="5" s="1"/>
  <c r="R215" i="5" a="1"/>
  <c r="R215" i="5" s="1"/>
  <c r="R216" i="5" a="1"/>
  <c r="R216" i="5" s="1"/>
  <c r="R217" i="5" a="1"/>
  <c r="R217" i="5" s="1"/>
  <c r="R218" i="5" a="1"/>
  <c r="R218" i="5" s="1"/>
  <c r="R219" i="5" a="1"/>
  <c r="R219" i="5" s="1"/>
  <c r="R220" i="5" a="1"/>
  <c r="R220" i="5" s="1"/>
  <c r="R221" i="5" a="1"/>
  <c r="R221" i="5" s="1"/>
  <c r="R222" i="5" a="1"/>
  <c r="R222" i="5" s="1"/>
  <c r="R223" i="5" a="1"/>
  <c r="R223" i="5" s="1"/>
  <c r="R224" i="5" a="1"/>
  <c r="R224" i="5" s="1"/>
  <c r="R225" i="5" a="1"/>
  <c r="R225" i="5" s="1"/>
  <c r="R226" i="5" a="1"/>
  <c r="R226" i="5" s="1"/>
  <c r="R227" i="5" a="1"/>
  <c r="R227" i="5" s="1"/>
  <c r="R228" i="5" a="1"/>
  <c r="R228" i="5" s="1"/>
  <c r="R229" i="5" a="1"/>
  <c r="R229" i="5" s="1"/>
  <c r="R230" i="5" a="1"/>
  <c r="R230" i="5" s="1"/>
  <c r="R231" i="5" a="1"/>
  <c r="R231" i="5" s="1"/>
  <c r="R232" i="5" a="1"/>
  <c r="R232" i="5" s="1"/>
  <c r="R233" i="5" a="1"/>
  <c r="R233" i="5" s="1"/>
  <c r="R234" i="5" a="1"/>
  <c r="R234" i="5" s="1"/>
  <c r="R235" i="5" a="1"/>
  <c r="R235" i="5" s="1"/>
  <c r="R236" i="5" a="1"/>
  <c r="R236" i="5" s="1"/>
  <c r="R237" i="5" a="1"/>
  <c r="R237" i="5" s="1"/>
  <c r="R238" i="5" a="1"/>
  <c r="R238" i="5" s="1"/>
  <c r="R239" i="5" a="1"/>
  <c r="R239" i="5" s="1"/>
  <c r="R240" i="5" a="1"/>
  <c r="R240" i="5" s="1"/>
  <c r="R241" i="5" a="1"/>
  <c r="R241" i="5" s="1"/>
  <c r="R242" i="5" a="1"/>
  <c r="R242" i="5" s="1"/>
  <c r="R243" i="5" a="1"/>
  <c r="R243" i="5" s="1"/>
  <c r="R244" i="5" a="1"/>
  <c r="R244" i="5" s="1"/>
  <c r="R245" i="5" a="1"/>
  <c r="R245" i="5" s="1"/>
  <c r="R246" i="5" a="1"/>
  <c r="R246" i="5" s="1"/>
  <c r="R247" i="5" a="1"/>
  <c r="R247" i="5" s="1"/>
  <c r="R248" i="5" a="1"/>
  <c r="R248" i="5" s="1"/>
  <c r="R249" i="5" a="1"/>
  <c r="R249" i="5" s="1"/>
  <c r="R250" i="5" a="1"/>
  <c r="R250" i="5" s="1"/>
  <c r="R251" i="5" a="1"/>
  <c r="R251" i="5" s="1"/>
  <c r="R252" i="5" a="1"/>
  <c r="R252" i="5" s="1"/>
  <c r="R253" i="5" a="1"/>
  <c r="R253" i="5" s="1"/>
  <c r="R254" i="5" a="1"/>
  <c r="R254" i="5" s="1"/>
  <c r="R255" i="5" a="1"/>
  <c r="R255" i="5" s="1"/>
  <c r="R256" i="5" a="1"/>
  <c r="R256" i="5" s="1"/>
  <c r="R257" i="5" a="1"/>
  <c r="R257" i="5" s="1"/>
  <c r="R258" i="5" a="1"/>
  <c r="R258" i="5" s="1"/>
  <c r="R259" i="5" a="1"/>
  <c r="R259" i="5" s="1"/>
  <c r="R260" i="5" a="1"/>
  <c r="R260" i="5" s="1"/>
  <c r="R261" i="5" a="1"/>
  <c r="R261" i="5" s="1"/>
  <c r="R262" i="5" a="1"/>
  <c r="R262" i="5" s="1"/>
  <c r="R263" i="5" a="1"/>
  <c r="R263" i="5" s="1"/>
  <c r="R264" i="5" a="1"/>
  <c r="R264" i="5" s="1"/>
  <c r="R265" i="5" a="1"/>
  <c r="R265" i="5" s="1"/>
  <c r="R266" i="5" a="1"/>
  <c r="R266" i="5" s="1"/>
  <c r="R267" i="5" a="1"/>
  <c r="R267" i="5" s="1"/>
  <c r="R268" i="5" a="1"/>
  <c r="R268" i="5" s="1"/>
  <c r="R269" i="5" a="1"/>
  <c r="R269" i="5" s="1"/>
  <c r="R270" i="5" a="1"/>
  <c r="R270" i="5" s="1"/>
  <c r="R271" i="5" a="1"/>
  <c r="R271" i="5" s="1"/>
  <c r="R272" i="5" a="1"/>
  <c r="R272" i="5" s="1"/>
  <c r="R273" i="5" a="1"/>
  <c r="R273" i="5" s="1"/>
  <c r="R274" i="5" a="1"/>
  <c r="R274" i="5" s="1"/>
  <c r="R275" i="5" a="1"/>
  <c r="R275" i="5" s="1"/>
  <c r="R276" i="5" a="1"/>
  <c r="R276" i="5" s="1"/>
  <c r="R277" i="5" a="1"/>
  <c r="R277" i="5" s="1"/>
  <c r="R278" i="5" a="1"/>
  <c r="R278" i="5" s="1"/>
  <c r="R279" i="5" a="1"/>
  <c r="R279" i="5" s="1"/>
  <c r="R280" i="5" a="1"/>
  <c r="R280" i="5" s="1"/>
  <c r="R2" i="5" a="1"/>
  <c r="R2" i="5" s="1"/>
  <c r="G280" i="5" a="1"/>
  <c r="G280" i="5" s="1"/>
  <c r="G279" i="5" a="1"/>
  <c r="G279" i="5" s="1"/>
  <c r="G278" i="5" a="1"/>
  <c r="G278" i="5" s="1"/>
  <c r="G277" i="5" a="1"/>
  <c r="G277" i="5" s="1"/>
  <c r="G276" i="5" a="1"/>
  <c r="G276" i="5" s="1"/>
  <c r="G275" i="5" a="1"/>
  <c r="G275" i="5" s="1"/>
  <c r="G274" i="5" a="1"/>
  <c r="G274" i="5" s="1"/>
  <c r="G273" i="5" a="1"/>
  <c r="G273" i="5" s="1"/>
  <c r="G272" i="5" a="1"/>
  <c r="G272" i="5" s="1"/>
  <c r="G271" i="5" a="1"/>
  <c r="G271" i="5" s="1"/>
  <c r="G270" i="5" a="1"/>
  <c r="G270" i="5" s="1"/>
  <c r="G269" i="5" a="1"/>
  <c r="G269" i="5" s="1"/>
  <c r="G268" i="5" a="1"/>
  <c r="G268" i="5" s="1"/>
  <c r="G267" i="5" a="1"/>
  <c r="G267" i="5" s="1"/>
  <c r="G266" i="5" a="1"/>
  <c r="G266" i="5" s="1"/>
  <c r="G265" i="5" a="1"/>
  <c r="G265" i="5" s="1"/>
  <c r="G264" i="5" a="1"/>
  <c r="G264" i="5" s="1"/>
  <c r="G263" i="5" a="1"/>
  <c r="G263" i="5" s="1"/>
  <c r="G262" i="5" a="1"/>
  <c r="G262" i="5" s="1"/>
  <c r="G261" i="5" a="1"/>
  <c r="G261" i="5" s="1"/>
  <c r="G260" i="5" a="1"/>
  <c r="G260" i="5" s="1"/>
  <c r="G259" i="5" a="1"/>
  <c r="G259" i="5" s="1"/>
  <c r="G258" i="5" a="1"/>
  <c r="G258" i="5" s="1"/>
  <c r="G257" i="5" a="1"/>
  <c r="G257" i="5" s="1"/>
  <c r="G256" i="5" a="1"/>
  <c r="G256" i="5" s="1"/>
  <c r="G255" i="5" a="1"/>
  <c r="G255" i="5" s="1"/>
  <c r="G254" i="5" a="1"/>
  <c r="G254" i="5" s="1"/>
  <c r="G253" i="5" a="1"/>
  <c r="G253" i="5" s="1"/>
  <c r="G252" i="5" a="1"/>
  <c r="G252" i="5" s="1"/>
  <c r="G251" i="5" a="1"/>
  <c r="G251" i="5" s="1"/>
  <c r="G250" i="5" a="1"/>
  <c r="G250" i="5" s="1"/>
  <c r="G249" i="5" a="1"/>
  <c r="G249" i="5" s="1"/>
  <c r="G248" i="5" a="1"/>
  <c r="G248" i="5" s="1"/>
  <c r="G247" i="5" a="1"/>
  <c r="G247" i="5" s="1"/>
  <c r="G246" i="5" a="1"/>
  <c r="G246" i="5" s="1"/>
  <c r="G245" i="5" a="1"/>
  <c r="G245" i="5" s="1"/>
  <c r="G244" i="5" a="1"/>
  <c r="G244" i="5" s="1"/>
  <c r="G243" i="5" a="1"/>
  <c r="G243" i="5" s="1"/>
  <c r="G242" i="5" a="1"/>
  <c r="G242" i="5" s="1"/>
  <c r="G241" i="5" a="1"/>
  <c r="G241" i="5" s="1"/>
  <c r="G240" i="5" a="1"/>
  <c r="G240" i="5" s="1"/>
  <c r="G239" i="5" a="1"/>
  <c r="G239" i="5" s="1"/>
  <c r="G238" i="5" a="1"/>
  <c r="G238" i="5" s="1"/>
  <c r="G237" i="5" a="1"/>
  <c r="G237" i="5" s="1"/>
  <c r="G236" i="5" a="1"/>
  <c r="G236" i="5" s="1"/>
  <c r="G235" i="5" a="1"/>
  <c r="G235" i="5" s="1"/>
  <c r="G234" i="5" a="1"/>
  <c r="G234" i="5" s="1"/>
  <c r="G233" i="5" a="1"/>
  <c r="G233" i="5" s="1"/>
  <c r="G232" i="5" a="1"/>
  <c r="G232" i="5" s="1"/>
  <c r="G231" i="5" a="1"/>
  <c r="G231" i="5" s="1"/>
  <c r="G230" i="5" a="1"/>
  <c r="G230" i="5" s="1"/>
  <c r="G229" i="5" a="1"/>
  <c r="G229" i="5" s="1"/>
  <c r="G228" i="5" a="1"/>
  <c r="G228" i="5" s="1"/>
  <c r="G227" i="5" a="1"/>
  <c r="G227" i="5" s="1"/>
  <c r="G226" i="5" a="1"/>
  <c r="G226" i="5" s="1"/>
  <c r="G225" i="5" a="1"/>
  <c r="G225" i="5" s="1"/>
  <c r="G224" i="5" a="1"/>
  <c r="G224" i="5" s="1"/>
  <c r="G223" i="5" a="1"/>
  <c r="G223" i="5" s="1"/>
  <c r="G222" i="5" a="1"/>
  <c r="G222" i="5" s="1"/>
  <c r="G221" i="5" a="1"/>
  <c r="G221" i="5" s="1"/>
  <c r="G220" i="5" a="1"/>
  <c r="G220" i="5" s="1"/>
  <c r="G219" i="5" a="1"/>
  <c r="G219" i="5" s="1"/>
  <c r="G218" i="5" a="1"/>
  <c r="G218" i="5" s="1"/>
  <c r="G217" i="5" a="1"/>
  <c r="G217" i="5" s="1"/>
  <c r="G216" i="5" a="1"/>
  <c r="G216" i="5" s="1"/>
  <c r="G215" i="5" a="1"/>
  <c r="G215" i="5" s="1"/>
  <c r="G214" i="5" a="1"/>
  <c r="G214" i="5" s="1"/>
  <c r="G213" i="5" a="1"/>
  <c r="G213" i="5" s="1"/>
  <c r="G212" i="5" a="1"/>
  <c r="G212" i="5" s="1"/>
  <c r="G211" i="5" a="1"/>
  <c r="G211" i="5" s="1"/>
  <c r="G210" i="5" a="1"/>
  <c r="G210" i="5" s="1"/>
  <c r="G209" i="5" a="1"/>
  <c r="G209" i="5" s="1"/>
  <c r="G208" i="5" a="1"/>
  <c r="G208" i="5" s="1"/>
  <c r="G207" i="5" a="1"/>
  <c r="G207" i="5" s="1"/>
  <c r="G206" i="5" a="1"/>
  <c r="G206" i="5" s="1"/>
  <c r="G205" i="5" a="1"/>
  <c r="G205" i="5" s="1"/>
  <c r="G204" i="5" a="1"/>
  <c r="G204" i="5" s="1"/>
  <c r="G203" i="5" a="1"/>
  <c r="G203" i="5" s="1"/>
  <c r="G202" i="5" a="1"/>
  <c r="G202" i="5" s="1"/>
  <c r="G201" i="5" a="1"/>
  <c r="G201" i="5" s="1"/>
  <c r="G200" i="5" a="1"/>
  <c r="G200" i="5" s="1"/>
  <c r="G199" i="5" a="1"/>
  <c r="G199" i="5" s="1"/>
  <c r="G198" i="5" a="1"/>
  <c r="G198" i="5" s="1"/>
  <c r="G197" i="5" a="1"/>
  <c r="G197" i="5" s="1"/>
  <c r="G196" i="5" a="1"/>
  <c r="G196" i="5" s="1"/>
  <c r="G195" i="5" a="1"/>
  <c r="G195" i="5" s="1"/>
  <c r="G194" i="5" a="1"/>
  <c r="G194" i="5" s="1"/>
  <c r="G193" i="5" a="1"/>
  <c r="G193" i="5" s="1"/>
  <c r="G192" i="5" a="1"/>
  <c r="G192" i="5" s="1"/>
  <c r="G191" i="5" a="1"/>
  <c r="G191" i="5" s="1"/>
  <c r="G190" i="5" a="1"/>
  <c r="G190" i="5" s="1"/>
  <c r="G189" i="5" a="1"/>
  <c r="G189" i="5" s="1"/>
  <c r="G188" i="5" a="1"/>
  <c r="G188" i="5" s="1"/>
  <c r="G187" i="5" a="1"/>
  <c r="G187" i="5" s="1"/>
  <c r="G186" i="5" a="1"/>
  <c r="G186" i="5" s="1"/>
  <c r="G185" i="5" a="1"/>
  <c r="G185" i="5" s="1"/>
  <c r="G184" i="5" a="1"/>
  <c r="G184" i="5" s="1"/>
  <c r="G183" i="5" a="1"/>
  <c r="G183" i="5" s="1"/>
  <c r="G182" i="5" a="1"/>
  <c r="G182" i="5" s="1"/>
  <c r="G181" i="5" a="1"/>
  <c r="G181" i="5" s="1"/>
  <c r="G180" i="5" a="1"/>
  <c r="G180" i="5" s="1"/>
  <c r="G179" i="5" a="1"/>
  <c r="G179" i="5" s="1"/>
  <c r="G178" i="5" a="1"/>
  <c r="G178" i="5" s="1"/>
  <c r="G177" i="5" a="1"/>
  <c r="G177" i="5" s="1"/>
  <c r="G176" i="5" a="1"/>
  <c r="G176" i="5" s="1"/>
  <c r="G175" i="5" a="1"/>
  <c r="G175" i="5" s="1"/>
  <c r="G174" i="5" a="1"/>
  <c r="G174" i="5" s="1"/>
  <c r="G173" i="5" a="1"/>
  <c r="G173" i="5" s="1"/>
  <c r="G172" i="5" a="1"/>
  <c r="G172" i="5" s="1"/>
  <c r="G171" i="5" a="1"/>
  <c r="G171" i="5" s="1"/>
  <c r="G170" i="5" a="1"/>
  <c r="G170" i="5" s="1"/>
  <c r="G169" i="5" a="1"/>
  <c r="G169" i="5" s="1"/>
  <c r="G168" i="5" a="1"/>
  <c r="G168" i="5" s="1"/>
  <c r="G167" i="5" a="1"/>
  <c r="G167" i="5" s="1"/>
  <c r="G166" i="5" a="1"/>
  <c r="G166" i="5" s="1"/>
  <c r="G165" i="5" a="1"/>
  <c r="G165" i="5" s="1"/>
  <c r="G164" i="5" a="1"/>
  <c r="G164" i="5" s="1"/>
  <c r="G163" i="5" a="1"/>
  <c r="G163" i="5" s="1"/>
  <c r="G162" i="5" a="1"/>
  <c r="G162" i="5" s="1"/>
  <c r="G161" i="5" a="1"/>
  <c r="G161" i="5" s="1"/>
  <c r="G160" i="5" a="1"/>
  <c r="G160" i="5" s="1"/>
  <c r="G159" i="5" a="1"/>
  <c r="G159" i="5" s="1"/>
  <c r="G158" i="5" a="1"/>
  <c r="G158" i="5" s="1"/>
  <c r="G157" i="5" a="1"/>
  <c r="G157" i="5" s="1"/>
  <c r="G156" i="5" a="1"/>
  <c r="G156" i="5" s="1"/>
  <c r="G155" i="5" a="1"/>
  <c r="G155" i="5" s="1"/>
  <c r="G154" i="5" a="1"/>
  <c r="G154" i="5" s="1"/>
  <c r="G153" i="5" a="1"/>
  <c r="G153" i="5" s="1"/>
  <c r="G152" i="5" a="1"/>
  <c r="G152" i="5" s="1"/>
  <c r="G151" i="5" a="1"/>
  <c r="G151" i="5" s="1"/>
  <c r="G150" i="5" a="1"/>
  <c r="G150" i="5" s="1"/>
  <c r="G149" i="5" a="1"/>
  <c r="G149" i="5" s="1"/>
  <c r="G148" i="5" a="1"/>
  <c r="G148" i="5" s="1"/>
  <c r="G147" i="5" a="1"/>
  <c r="G147" i="5" s="1"/>
  <c r="G146" i="5" a="1"/>
  <c r="G146" i="5" s="1"/>
  <c r="G145" i="5" a="1"/>
  <c r="G145" i="5" s="1"/>
  <c r="G144" i="5" a="1"/>
  <c r="G144" i="5" s="1"/>
  <c r="G143" i="5" a="1"/>
  <c r="G143" i="5" s="1"/>
  <c r="G142" i="5" a="1"/>
  <c r="G142" i="5" s="1"/>
  <c r="G141" i="5" a="1"/>
  <c r="G141" i="5" s="1"/>
  <c r="G140" i="5" a="1"/>
  <c r="G140" i="5" s="1"/>
  <c r="G139" i="5" a="1"/>
  <c r="G139" i="5" s="1"/>
  <c r="G138" i="5" a="1"/>
  <c r="G138" i="5" s="1"/>
  <c r="G137" i="5" a="1"/>
  <c r="G137" i="5" s="1"/>
  <c r="G136" i="5" a="1"/>
  <c r="G136" i="5" s="1"/>
  <c r="G135" i="5" a="1"/>
  <c r="G135" i="5" s="1"/>
  <c r="G134" i="5" a="1"/>
  <c r="G134" i="5" s="1"/>
  <c r="G133" i="5" a="1"/>
  <c r="G133" i="5" s="1"/>
  <c r="G132" i="5" a="1"/>
  <c r="G132" i="5" s="1"/>
  <c r="G131" i="5" a="1"/>
  <c r="G131" i="5" s="1"/>
  <c r="G130" i="5" a="1"/>
  <c r="G130" i="5" s="1"/>
  <c r="G129" i="5" a="1"/>
  <c r="G129" i="5" s="1"/>
  <c r="G128" i="5" a="1"/>
  <c r="G128" i="5" s="1"/>
  <c r="G127" i="5" a="1"/>
  <c r="G127" i="5" s="1"/>
  <c r="G126" i="5" a="1"/>
  <c r="G126" i="5" s="1"/>
  <c r="G125" i="5" a="1"/>
  <c r="G125" i="5" s="1"/>
  <c r="G124" i="5" a="1"/>
  <c r="G124" i="5" s="1"/>
  <c r="G123" i="5" a="1"/>
  <c r="G123" i="5" s="1"/>
  <c r="G122" i="5" a="1"/>
  <c r="G122" i="5" s="1"/>
  <c r="G121" i="5" a="1"/>
  <c r="G121" i="5" s="1"/>
  <c r="G120" i="5" a="1"/>
  <c r="G120" i="5" s="1"/>
  <c r="G119" i="5" a="1"/>
  <c r="G119" i="5" s="1"/>
  <c r="G118" i="5" a="1"/>
  <c r="G118" i="5" s="1"/>
  <c r="G117" i="5" a="1"/>
  <c r="G117" i="5" s="1"/>
  <c r="G116" i="5" a="1"/>
  <c r="G116" i="5" s="1"/>
  <c r="G115" i="5" a="1"/>
  <c r="G115" i="5" s="1"/>
  <c r="G114" i="5" a="1"/>
  <c r="G114" i="5" s="1"/>
  <c r="G113" i="5" a="1"/>
  <c r="G113" i="5" s="1"/>
  <c r="G112" i="5" a="1"/>
  <c r="G112" i="5" s="1"/>
  <c r="G111" i="5" a="1"/>
  <c r="G111" i="5" s="1"/>
  <c r="G110" i="5" a="1"/>
  <c r="G110" i="5" s="1"/>
  <c r="G109" i="5" a="1"/>
  <c r="G109" i="5" s="1"/>
  <c r="G108" i="5" a="1"/>
  <c r="G108" i="5" s="1"/>
  <c r="G107" i="5" a="1"/>
  <c r="G107" i="5" s="1"/>
  <c r="G106" i="5" a="1"/>
  <c r="G106" i="5" s="1"/>
  <c r="G105" i="5" a="1"/>
  <c r="G105" i="5" s="1"/>
  <c r="G104" i="5" a="1"/>
  <c r="G104" i="5" s="1"/>
  <c r="G103" i="5" a="1"/>
  <c r="G103" i="5" s="1"/>
  <c r="G102" i="5" a="1"/>
  <c r="G102" i="5" s="1"/>
  <c r="G101" i="5" a="1"/>
  <c r="G101" i="5" s="1"/>
  <c r="G100" i="5" a="1"/>
  <c r="G100" i="5" s="1"/>
  <c r="G99" i="5" a="1"/>
  <c r="G99" i="5" s="1"/>
  <c r="G98" i="5" a="1"/>
  <c r="G98" i="5" s="1"/>
  <c r="G97" i="5" a="1"/>
  <c r="G97" i="5" s="1"/>
  <c r="G96" i="5" a="1"/>
  <c r="G96" i="5" s="1"/>
  <c r="G95" i="5" a="1"/>
  <c r="G95" i="5" s="1"/>
  <c r="G94" i="5" a="1"/>
  <c r="G94" i="5" s="1"/>
  <c r="G93" i="5" a="1"/>
  <c r="G93" i="5" s="1"/>
  <c r="G92" i="5" a="1"/>
  <c r="G92" i="5" s="1"/>
  <c r="G91" i="5" a="1"/>
  <c r="G91" i="5" s="1"/>
  <c r="G90" i="5" a="1"/>
  <c r="G90" i="5" s="1"/>
  <c r="G89" i="5" a="1"/>
  <c r="G89" i="5" s="1"/>
  <c r="G88" i="5" a="1"/>
  <c r="G88" i="5" s="1"/>
  <c r="G87" i="5" a="1"/>
  <c r="G87" i="5" s="1"/>
  <c r="G86" i="5" a="1"/>
  <c r="G86" i="5" s="1"/>
  <c r="G85" i="5" a="1"/>
  <c r="G85" i="5" s="1"/>
  <c r="G84" i="5" a="1"/>
  <c r="G84" i="5" s="1"/>
  <c r="G83" i="5" a="1"/>
  <c r="G83" i="5" s="1"/>
  <c r="Q83" i="5" s="1"/>
  <c r="G82" i="5" a="1"/>
  <c r="G82" i="5" s="1"/>
  <c r="G81" i="5" a="1"/>
  <c r="G81" i="5" s="1"/>
  <c r="G80" i="5" a="1"/>
  <c r="G80" i="5" s="1"/>
  <c r="G79" i="5" a="1"/>
  <c r="G79" i="5" s="1"/>
  <c r="G78" i="5" a="1"/>
  <c r="G78" i="5" s="1"/>
  <c r="G77" i="5" a="1"/>
  <c r="G77" i="5" s="1"/>
  <c r="G76" i="5" a="1"/>
  <c r="G76" i="5" s="1"/>
  <c r="G75" i="5" a="1"/>
  <c r="G75" i="5" s="1"/>
  <c r="Q75" i="5" s="1"/>
  <c r="G74" i="5" a="1"/>
  <c r="G74" i="5" s="1"/>
  <c r="G73" i="5" a="1"/>
  <c r="G73" i="5" s="1"/>
  <c r="G72" i="5" a="1"/>
  <c r="G72" i="5" s="1"/>
  <c r="G71" i="5" a="1"/>
  <c r="G71" i="5" s="1"/>
  <c r="G70" i="5" a="1"/>
  <c r="G70" i="5" s="1"/>
  <c r="G69" i="5" a="1"/>
  <c r="G69" i="5" s="1"/>
  <c r="G68" i="5" a="1"/>
  <c r="G68" i="5" s="1"/>
  <c r="G67" i="5" a="1"/>
  <c r="G67" i="5" s="1"/>
  <c r="Q67" i="5" s="1"/>
  <c r="G66" i="5" a="1"/>
  <c r="G66" i="5" s="1"/>
  <c r="G65" i="5" a="1"/>
  <c r="G65" i="5" s="1"/>
  <c r="G64" i="5" a="1"/>
  <c r="G64" i="5" s="1"/>
  <c r="G63" i="5" a="1"/>
  <c r="G63" i="5" s="1"/>
  <c r="G62" i="5" a="1"/>
  <c r="G62" i="5" s="1"/>
  <c r="G61" i="5" a="1"/>
  <c r="G61" i="5" s="1"/>
  <c r="G60" i="5" a="1"/>
  <c r="G60" i="5" s="1"/>
  <c r="G59" i="5" a="1"/>
  <c r="G59" i="5" s="1"/>
  <c r="G58" i="5" a="1"/>
  <c r="G58" i="5" s="1"/>
  <c r="G57" i="5" a="1"/>
  <c r="G57" i="5" s="1"/>
  <c r="G56" i="5" a="1"/>
  <c r="G56" i="5" s="1"/>
  <c r="G55" i="5" a="1"/>
  <c r="G55" i="5" s="1"/>
  <c r="G54" i="5" a="1"/>
  <c r="G54" i="5" s="1"/>
  <c r="G53" i="5" a="1"/>
  <c r="G53" i="5" s="1"/>
  <c r="G52" i="5" a="1"/>
  <c r="G52" i="5" s="1"/>
  <c r="G51" i="5" a="1"/>
  <c r="G51" i="5" s="1"/>
  <c r="G50" i="5" a="1"/>
  <c r="G50" i="5" s="1"/>
  <c r="G49" i="5" a="1"/>
  <c r="G49" i="5" s="1"/>
  <c r="G48" i="5" a="1"/>
  <c r="G48" i="5" s="1"/>
  <c r="G47" i="5" a="1"/>
  <c r="G47" i="5" s="1"/>
  <c r="G46" i="5" a="1"/>
  <c r="G46" i="5" s="1"/>
  <c r="G45" i="5" a="1"/>
  <c r="G45" i="5" s="1"/>
  <c r="G44" i="5" a="1"/>
  <c r="G44" i="5" s="1"/>
  <c r="G43" i="5" a="1"/>
  <c r="G43" i="5" s="1"/>
  <c r="G42" i="5" a="1"/>
  <c r="G42" i="5" s="1"/>
  <c r="G41" i="5" a="1"/>
  <c r="G41" i="5" s="1"/>
  <c r="G40" i="5" a="1"/>
  <c r="G40" i="5" s="1"/>
  <c r="G39" i="5" a="1"/>
  <c r="G39" i="5" s="1"/>
  <c r="G38" i="5" a="1"/>
  <c r="G38" i="5" s="1"/>
  <c r="G37" i="5" a="1"/>
  <c r="G37" i="5" s="1"/>
  <c r="G36" i="5" a="1"/>
  <c r="G36" i="5" s="1"/>
  <c r="G35" i="5" a="1"/>
  <c r="G35" i="5" s="1"/>
  <c r="G34" i="5" a="1"/>
  <c r="G34" i="5" s="1"/>
  <c r="G33" i="5" a="1"/>
  <c r="G33" i="5" s="1"/>
  <c r="G32" i="5" a="1"/>
  <c r="G32" i="5" s="1"/>
  <c r="G31" i="5" a="1"/>
  <c r="G31" i="5" s="1"/>
  <c r="G30" i="5" a="1"/>
  <c r="G30" i="5" s="1"/>
  <c r="G29" i="5" a="1"/>
  <c r="G29" i="5" s="1"/>
  <c r="G28" i="5" a="1"/>
  <c r="G28" i="5" s="1"/>
  <c r="G27" i="5" a="1"/>
  <c r="G27" i="5" s="1"/>
  <c r="G26" i="5" a="1"/>
  <c r="G26" i="5" s="1"/>
  <c r="G25" i="5" a="1"/>
  <c r="G25" i="5" s="1"/>
  <c r="G24" i="5" a="1"/>
  <c r="G24" i="5" s="1"/>
  <c r="G23" i="5" a="1"/>
  <c r="G23" i="5" s="1"/>
  <c r="G22" i="5" a="1"/>
  <c r="G22" i="5" s="1"/>
  <c r="G21" i="5" a="1"/>
  <c r="G21" i="5" s="1"/>
  <c r="G20" i="5" a="1"/>
  <c r="G20" i="5" s="1"/>
  <c r="G19" i="5" a="1"/>
  <c r="G19" i="5" s="1"/>
  <c r="G18" i="5" a="1"/>
  <c r="G18" i="5" s="1"/>
  <c r="G17" i="5" a="1"/>
  <c r="G17" i="5" s="1"/>
  <c r="G16" i="5" a="1"/>
  <c r="G16" i="5" s="1"/>
  <c r="G15" i="5" a="1"/>
  <c r="G15" i="5" s="1"/>
  <c r="G14" i="5" a="1"/>
  <c r="G14" i="5" s="1"/>
  <c r="G13" i="5" a="1"/>
  <c r="G13" i="5" s="1"/>
  <c r="G12" i="5" a="1"/>
  <c r="G12" i="5" s="1"/>
  <c r="G11" i="5" a="1"/>
  <c r="G11" i="5" s="1"/>
  <c r="Q11" i="5" s="1"/>
  <c r="G10" i="5" a="1"/>
  <c r="G10" i="5" s="1"/>
  <c r="G9" i="5" a="1"/>
  <c r="G9" i="5" s="1"/>
  <c r="G8" i="5" a="1"/>
  <c r="G8" i="5" s="1"/>
  <c r="G7" i="5" a="1"/>
  <c r="G7" i="5" s="1"/>
  <c r="G6" i="5" a="1"/>
  <c r="G6" i="5" s="1"/>
  <c r="G5" i="5" a="1"/>
  <c r="G5" i="5" s="1"/>
  <c r="G4" i="5" a="1"/>
  <c r="G4" i="5" s="1"/>
  <c r="G3" i="5" a="1"/>
  <c r="G3" i="5" s="1"/>
  <c r="G2" i="5" a="1"/>
  <c r="G2" i="5" s="1"/>
  <c r="Q3" i="5"/>
  <c r="H16" i="5" a="1"/>
  <c r="H16" i="5" s="1"/>
  <c r="T102" i="5"/>
  <c r="T103" i="5"/>
  <c r="T104" i="5"/>
  <c r="T105" i="5"/>
  <c r="T106" i="5"/>
  <c r="T107" i="5"/>
  <c r="T108" i="5"/>
  <c r="T109" i="5"/>
  <c r="T2" i="5"/>
  <c r="T3" i="5"/>
  <c r="T4" i="5"/>
  <c r="T5" i="5"/>
  <c r="T6" i="5"/>
  <c r="T7" i="5"/>
  <c r="T8" i="5"/>
  <c r="T9" i="5"/>
  <c r="T10" i="5"/>
  <c r="T110" i="5"/>
  <c r="T111" i="5"/>
  <c r="T112" i="5"/>
  <c r="T113" i="5"/>
  <c r="T114" i="5"/>
  <c r="T115" i="5"/>
  <c r="T116" i="5"/>
  <c r="T117" i="5"/>
  <c r="T118" i="5"/>
  <c r="T245" i="5"/>
  <c r="T246" i="5"/>
  <c r="T247" i="5"/>
  <c r="T248" i="5"/>
  <c r="T249" i="5"/>
  <c r="T250" i="5"/>
  <c r="T251" i="5"/>
  <c r="T252" i="5"/>
  <c r="T25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209" i="5"/>
  <c r="T210" i="5"/>
  <c r="T211" i="5"/>
  <c r="T212" i="5"/>
  <c r="T213" i="5"/>
  <c r="T214" i="5"/>
  <c r="T215" i="5"/>
  <c r="T216" i="5"/>
  <c r="T217" i="5"/>
  <c r="T182" i="5"/>
  <c r="T183" i="5"/>
  <c r="T184" i="5"/>
  <c r="T185" i="5"/>
  <c r="T186" i="5"/>
  <c r="T187" i="5"/>
  <c r="T188" i="5"/>
  <c r="T189" i="5"/>
  <c r="T190" i="5"/>
  <c r="T20" i="5"/>
  <c r="T21" i="5"/>
  <c r="T22" i="5"/>
  <c r="T23" i="5"/>
  <c r="T24" i="5"/>
  <c r="T25" i="5"/>
  <c r="T26" i="5"/>
  <c r="T27" i="5"/>
  <c r="T28" i="5"/>
  <c r="T137" i="5"/>
  <c r="T138" i="5"/>
  <c r="T139" i="5"/>
  <c r="T140" i="5"/>
  <c r="T141" i="5"/>
  <c r="T142" i="5"/>
  <c r="T143" i="5"/>
  <c r="T144" i="5"/>
  <c r="T145" i="5"/>
  <c r="T65" i="5"/>
  <c r="T66" i="5"/>
  <c r="T67" i="5"/>
  <c r="T68" i="5"/>
  <c r="T69" i="5"/>
  <c r="T70" i="5"/>
  <c r="T71" i="5"/>
  <c r="T72" i="5"/>
  <c r="T73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56" i="5"/>
  <c r="T57" i="5"/>
  <c r="T58" i="5"/>
  <c r="T59" i="5"/>
  <c r="T60" i="5"/>
  <c r="T61" i="5"/>
  <c r="T62" i="5"/>
  <c r="T63" i="5"/>
  <c r="T64" i="5"/>
  <c r="T83" i="5"/>
  <c r="T84" i="5"/>
  <c r="T85" i="5"/>
  <c r="T86" i="5"/>
  <c r="T87" i="5"/>
  <c r="T88" i="5"/>
  <c r="T89" i="5"/>
  <c r="T90" i="5"/>
  <c r="T91" i="5"/>
  <c r="T119" i="5"/>
  <c r="T120" i="5"/>
  <c r="T121" i="5"/>
  <c r="T122" i="5"/>
  <c r="T123" i="5"/>
  <c r="T124" i="5"/>
  <c r="T125" i="5"/>
  <c r="T126" i="5"/>
  <c r="T127" i="5"/>
  <c r="T47" i="5"/>
  <c r="T48" i="5"/>
  <c r="T49" i="5"/>
  <c r="T50" i="5"/>
  <c r="T51" i="5"/>
  <c r="T52" i="5"/>
  <c r="T53" i="5"/>
  <c r="T54" i="5"/>
  <c r="T55" i="5"/>
  <c r="T38" i="5"/>
  <c r="T39" i="5"/>
  <c r="T40" i="5"/>
  <c r="T41" i="5"/>
  <c r="T42" i="5"/>
  <c r="T43" i="5"/>
  <c r="T44" i="5"/>
  <c r="T45" i="5"/>
  <c r="T46" i="5"/>
  <c r="T263" i="5"/>
  <c r="T264" i="5"/>
  <c r="T265" i="5"/>
  <c r="T266" i="5"/>
  <c r="T267" i="5"/>
  <c r="T268" i="5"/>
  <c r="T269" i="5"/>
  <c r="T270" i="5"/>
  <c r="T271" i="5"/>
  <c r="T254" i="5"/>
  <c r="T255" i="5"/>
  <c r="T256" i="5"/>
  <c r="T257" i="5"/>
  <c r="T258" i="5"/>
  <c r="T259" i="5"/>
  <c r="T260" i="5"/>
  <c r="T261" i="5"/>
  <c r="T262" i="5"/>
  <c r="T128" i="5"/>
  <c r="T129" i="5"/>
  <c r="T130" i="5"/>
  <c r="T131" i="5"/>
  <c r="T132" i="5"/>
  <c r="T133" i="5"/>
  <c r="T134" i="5"/>
  <c r="T135" i="5"/>
  <c r="T136" i="5"/>
  <c r="T29" i="5"/>
  <c r="T30" i="5"/>
  <c r="T31" i="5"/>
  <c r="T32" i="5"/>
  <c r="T33" i="5"/>
  <c r="T34" i="5"/>
  <c r="T35" i="5"/>
  <c r="T36" i="5"/>
  <c r="T37" i="5"/>
  <c r="T236" i="5"/>
  <c r="T237" i="5"/>
  <c r="T238" i="5"/>
  <c r="T239" i="5"/>
  <c r="T240" i="5"/>
  <c r="T241" i="5"/>
  <c r="T242" i="5"/>
  <c r="T243" i="5"/>
  <c r="T244" i="5"/>
  <c r="T74" i="5"/>
  <c r="T75" i="5"/>
  <c r="T76" i="5"/>
  <c r="T77" i="5"/>
  <c r="T78" i="5"/>
  <c r="T79" i="5"/>
  <c r="T80" i="5"/>
  <c r="T81" i="5"/>
  <c r="T82" i="5"/>
  <c r="T200" i="5"/>
  <c r="T201" i="5"/>
  <c r="T202" i="5"/>
  <c r="T203" i="5"/>
  <c r="T204" i="5"/>
  <c r="T205" i="5"/>
  <c r="T206" i="5"/>
  <c r="T207" i="5"/>
  <c r="T208" i="5"/>
  <c r="T11" i="5"/>
  <c r="T12" i="5"/>
  <c r="T13" i="5"/>
  <c r="T14" i="5"/>
  <c r="T15" i="5"/>
  <c r="T16" i="5"/>
  <c r="T17" i="5"/>
  <c r="T18" i="5"/>
  <c r="T19" i="5"/>
  <c r="T227" i="5"/>
  <c r="T228" i="5"/>
  <c r="T229" i="5"/>
  <c r="T230" i="5"/>
  <c r="T231" i="5"/>
  <c r="T232" i="5"/>
  <c r="T233" i="5"/>
  <c r="T234" i="5"/>
  <c r="T235" i="5"/>
  <c r="T272" i="5"/>
  <c r="T273" i="5"/>
  <c r="T274" i="5"/>
  <c r="T275" i="5"/>
  <c r="T276" i="5"/>
  <c r="T277" i="5"/>
  <c r="T278" i="5"/>
  <c r="T279" i="5"/>
  <c r="T280" i="5"/>
  <c r="T218" i="5"/>
  <c r="T219" i="5"/>
  <c r="T220" i="5"/>
  <c r="T221" i="5"/>
  <c r="T222" i="5"/>
  <c r="T223" i="5"/>
  <c r="T224" i="5"/>
  <c r="T225" i="5"/>
  <c r="T226" i="5"/>
  <c r="T92" i="5"/>
  <c r="T93" i="5"/>
  <c r="T94" i="5"/>
  <c r="T95" i="5"/>
  <c r="T96" i="5"/>
  <c r="T97" i="5"/>
  <c r="T98" i="5"/>
  <c r="T99" i="5"/>
  <c r="T100" i="5"/>
  <c r="T191" i="5"/>
  <c r="T192" i="5"/>
  <c r="T193" i="5"/>
  <c r="T194" i="5"/>
  <c r="T195" i="5"/>
  <c r="T196" i="5"/>
  <c r="T197" i="5"/>
  <c r="T198" i="5"/>
  <c r="T199" i="5"/>
  <c r="T101" i="5"/>
  <c r="P11" i="5" a="1"/>
  <c r="P11" i="5" s="1"/>
  <c r="P20" i="5" a="1"/>
  <c r="P20" i="5" s="1"/>
  <c r="P29" i="5" a="1"/>
  <c r="P29" i="5" s="1"/>
  <c r="P38" i="5" a="1"/>
  <c r="P38" i="5" s="1"/>
  <c r="Q38" i="5" s="1"/>
  <c r="P47" i="5" a="1"/>
  <c r="P47" i="5" s="1"/>
  <c r="P56" i="5" a="1"/>
  <c r="P56" i="5" s="1"/>
  <c r="Q56" i="5" s="1"/>
  <c r="P65" i="5" a="1"/>
  <c r="P65" i="5" s="1"/>
  <c r="P74" i="5" a="1"/>
  <c r="P74" i="5" s="1"/>
  <c r="P83" i="5" a="1"/>
  <c r="P83" i="5" s="1"/>
  <c r="P92" i="5" a="1"/>
  <c r="P92" i="5" s="1"/>
  <c r="P101" i="5" a="1"/>
  <c r="P101" i="5" s="1"/>
  <c r="P110" i="5" a="1"/>
  <c r="P110" i="5" s="1"/>
  <c r="Q110" i="5" s="1"/>
  <c r="P119" i="5" a="1"/>
  <c r="P119" i="5" s="1"/>
  <c r="P128" i="5" a="1"/>
  <c r="P128" i="5" s="1"/>
  <c r="Q128" i="5" s="1"/>
  <c r="P137" i="5" a="1"/>
  <c r="P137" i="5" s="1"/>
  <c r="P146" i="5" a="1"/>
  <c r="P146" i="5" s="1"/>
  <c r="P155" i="5" a="1"/>
  <c r="P155" i="5" s="1"/>
  <c r="P164" i="5" a="1"/>
  <c r="P164" i="5" s="1"/>
  <c r="P173" i="5" a="1"/>
  <c r="P173" i="5" s="1"/>
  <c r="P182" i="5" a="1"/>
  <c r="P182" i="5" s="1"/>
  <c r="Q182" i="5" s="1"/>
  <c r="P191" i="5" a="1"/>
  <c r="P191" i="5" s="1"/>
  <c r="P200" i="5" a="1"/>
  <c r="P200" i="5" s="1"/>
  <c r="Q200" i="5" s="1"/>
  <c r="P209" i="5" a="1"/>
  <c r="P209" i="5" s="1"/>
  <c r="P218" i="5" a="1"/>
  <c r="P218" i="5" s="1"/>
  <c r="P227" i="5" a="1"/>
  <c r="P227" i="5" s="1"/>
  <c r="P236" i="5" a="1"/>
  <c r="P236" i="5" s="1"/>
  <c r="Q236" i="5" s="1"/>
  <c r="P245" i="5" a="1"/>
  <c r="P245" i="5" s="1"/>
  <c r="P254" i="5" a="1"/>
  <c r="P254" i="5" s="1"/>
  <c r="Q254" i="5" s="1"/>
  <c r="P263" i="5" a="1"/>
  <c r="P263" i="5" s="1"/>
  <c r="P272" i="5" a="1"/>
  <c r="P272" i="5" s="1"/>
  <c r="Q272" i="5" s="1"/>
  <c r="P3" i="5" a="1"/>
  <c r="P3" i="5" s="1"/>
  <c r="P12" i="5" a="1"/>
  <c r="P12" i="5" s="1"/>
  <c r="P21" i="5" a="1"/>
  <c r="P21" i="5" s="1"/>
  <c r="P30" i="5" a="1"/>
  <c r="P30" i="5" s="1"/>
  <c r="P39" i="5" a="1"/>
  <c r="P39" i="5" s="1"/>
  <c r="P48" i="5" a="1"/>
  <c r="P48" i="5" s="1"/>
  <c r="Q48" i="5" s="1"/>
  <c r="P57" i="5" a="1"/>
  <c r="P57" i="5" s="1"/>
  <c r="P66" i="5" a="1"/>
  <c r="P66" i="5" s="1"/>
  <c r="P75" i="5" a="1"/>
  <c r="P75" i="5" s="1"/>
  <c r="P84" i="5" a="1"/>
  <c r="P84" i="5" s="1"/>
  <c r="P93" i="5" a="1"/>
  <c r="P93" i="5" s="1"/>
  <c r="P102" i="5" a="1"/>
  <c r="P102" i="5" s="1"/>
  <c r="Q102" i="5" s="1"/>
  <c r="P111" i="5" a="1"/>
  <c r="P111" i="5" s="1"/>
  <c r="P120" i="5" a="1"/>
  <c r="P120" i="5" s="1"/>
  <c r="Q120" i="5" s="1"/>
  <c r="P129" i="5" a="1"/>
  <c r="P129" i="5" s="1"/>
  <c r="Q129" i="5" s="1"/>
  <c r="P138" i="5" a="1"/>
  <c r="P138" i="5" s="1"/>
  <c r="P147" i="5" a="1"/>
  <c r="P147" i="5" s="1"/>
  <c r="P156" i="5" a="1"/>
  <c r="P156" i="5" s="1"/>
  <c r="P165" i="5" a="1"/>
  <c r="P165" i="5" s="1"/>
  <c r="P174" i="5" a="1"/>
  <c r="P174" i="5" s="1"/>
  <c r="Q174" i="5" s="1"/>
  <c r="P183" i="5" a="1"/>
  <c r="P183" i="5" s="1"/>
  <c r="P192" i="5" a="1"/>
  <c r="P192" i="5" s="1"/>
  <c r="Q192" i="5" s="1"/>
  <c r="P201" i="5" a="1"/>
  <c r="P201" i="5" s="1"/>
  <c r="Q201" i="5" s="1"/>
  <c r="P210" i="5" a="1"/>
  <c r="P210" i="5" s="1"/>
  <c r="P219" i="5" a="1"/>
  <c r="P219" i="5" s="1"/>
  <c r="P228" i="5" a="1"/>
  <c r="P228" i="5" s="1"/>
  <c r="Q228" i="5" s="1"/>
  <c r="P237" i="5" a="1"/>
  <c r="P237" i="5" s="1"/>
  <c r="P246" i="5" a="1"/>
  <c r="P246" i="5" s="1"/>
  <c r="Q246" i="5" s="1"/>
  <c r="P255" i="5" a="1"/>
  <c r="P255" i="5" s="1"/>
  <c r="P264" i="5" a="1"/>
  <c r="P264" i="5" s="1"/>
  <c r="Q264" i="5" s="1"/>
  <c r="P273" i="5" a="1"/>
  <c r="P273" i="5" s="1"/>
  <c r="Q273" i="5" s="1"/>
  <c r="P4" i="5" a="1"/>
  <c r="P4" i="5" s="1"/>
  <c r="P13" i="5" a="1"/>
  <c r="P13" i="5" s="1"/>
  <c r="P22" i="5" a="1"/>
  <c r="P22" i="5" s="1"/>
  <c r="P31" i="5" a="1"/>
  <c r="P31" i="5" s="1"/>
  <c r="P40" i="5" a="1"/>
  <c r="P40" i="5" s="1"/>
  <c r="Q40" i="5" s="1"/>
  <c r="P49" i="5" a="1"/>
  <c r="P49" i="5" s="1"/>
  <c r="P58" i="5" a="1"/>
  <c r="P58" i="5" s="1"/>
  <c r="P67" i="5" a="1"/>
  <c r="P67" i="5" s="1"/>
  <c r="P76" i="5" a="1"/>
  <c r="P76" i="5" s="1"/>
  <c r="P85" i="5" a="1"/>
  <c r="P85" i="5" s="1"/>
  <c r="P94" i="5" a="1"/>
  <c r="P94" i="5" s="1"/>
  <c r="Q94" i="5" s="1"/>
  <c r="P103" i="5" a="1"/>
  <c r="P103" i="5" s="1"/>
  <c r="P112" i="5" a="1"/>
  <c r="P112" i="5" s="1"/>
  <c r="Q112" i="5" s="1"/>
  <c r="P121" i="5" a="1"/>
  <c r="P121" i="5" s="1"/>
  <c r="P130" i="5" a="1"/>
  <c r="P130" i="5" s="1"/>
  <c r="P139" i="5" a="1"/>
  <c r="P139" i="5" s="1"/>
  <c r="P148" i="5" a="1"/>
  <c r="P148" i="5" s="1"/>
  <c r="P157" i="5" a="1"/>
  <c r="P157" i="5" s="1"/>
  <c r="P166" i="5" a="1"/>
  <c r="P166" i="5" s="1"/>
  <c r="Q166" i="5" s="1"/>
  <c r="P175" i="5" a="1"/>
  <c r="P175" i="5" s="1"/>
  <c r="P184" i="5" a="1"/>
  <c r="P184" i="5" s="1"/>
  <c r="Q184" i="5" s="1"/>
  <c r="P193" i="5" a="1"/>
  <c r="P193" i="5" s="1"/>
  <c r="P202" i="5" a="1"/>
  <c r="P202" i="5" s="1"/>
  <c r="P211" i="5" a="1"/>
  <c r="P211" i="5" s="1"/>
  <c r="P220" i="5" a="1"/>
  <c r="P220" i="5" s="1"/>
  <c r="Q220" i="5" s="1"/>
  <c r="P229" i="5" a="1"/>
  <c r="P229" i="5" s="1"/>
  <c r="P238" i="5" a="1"/>
  <c r="P238" i="5" s="1"/>
  <c r="Q238" i="5" s="1"/>
  <c r="P247" i="5" a="1"/>
  <c r="P247" i="5" s="1"/>
  <c r="P256" i="5" a="1"/>
  <c r="P256" i="5" s="1"/>
  <c r="Q256" i="5" s="1"/>
  <c r="P265" i="5" a="1"/>
  <c r="P265" i="5" s="1"/>
  <c r="P274" i="5" a="1"/>
  <c r="P274" i="5" s="1"/>
  <c r="P5" i="5" a="1"/>
  <c r="P5" i="5" s="1"/>
  <c r="P14" i="5" a="1"/>
  <c r="P14" i="5" s="1"/>
  <c r="P23" i="5" a="1"/>
  <c r="P23" i="5" s="1"/>
  <c r="P32" i="5" a="1"/>
  <c r="P32" i="5" s="1"/>
  <c r="Q32" i="5" s="1"/>
  <c r="P41" i="5" a="1"/>
  <c r="P41" i="5" s="1"/>
  <c r="P50" i="5" a="1"/>
  <c r="P50" i="5" s="1"/>
  <c r="P59" i="5" a="1"/>
  <c r="P59" i="5" s="1"/>
  <c r="P68" i="5" a="1"/>
  <c r="P68" i="5" s="1"/>
  <c r="P77" i="5" a="1"/>
  <c r="P77" i="5" s="1"/>
  <c r="P86" i="5" a="1"/>
  <c r="P86" i="5" s="1"/>
  <c r="P95" i="5" a="1"/>
  <c r="P95" i="5" s="1"/>
  <c r="P104" i="5" a="1"/>
  <c r="P104" i="5" s="1"/>
  <c r="Q104" i="5" s="1"/>
  <c r="P113" i="5" a="1"/>
  <c r="P113" i="5" s="1"/>
  <c r="P122" i="5" a="1"/>
  <c r="P122" i="5" s="1"/>
  <c r="P131" i="5" a="1"/>
  <c r="P131" i="5" s="1"/>
  <c r="P140" i="5" a="1"/>
  <c r="P140" i="5" s="1"/>
  <c r="Q140" i="5" s="1"/>
  <c r="P149" i="5" a="1"/>
  <c r="P149" i="5" s="1"/>
  <c r="P158" i="5" a="1"/>
  <c r="P158" i="5" s="1"/>
  <c r="Q158" i="5" s="1"/>
  <c r="P167" i="5" a="1"/>
  <c r="P167" i="5" s="1"/>
  <c r="P176" i="5" a="1"/>
  <c r="P176" i="5" s="1"/>
  <c r="Q176" i="5" s="1"/>
  <c r="P185" i="5" a="1"/>
  <c r="P185" i="5" s="1"/>
  <c r="P194" i="5" a="1"/>
  <c r="P194" i="5" s="1"/>
  <c r="P203" i="5" a="1"/>
  <c r="P203" i="5" s="1"/>
  <c r="P212" i="5" a="1"/>
  <c r="P212" i="5" s="1"/>
  <c r="Q212" i="5" s="1"/>
  <c r="P221" i="5" a="1"/>
  <c r="P221" i="5" s="1"/>
  <c r="Q221" i="5" s="1"/>
  <c r="P230" i="5" a="1"/>
  <c r="P230" i="5" s="1"/>
  <c r="Q230" i="5" s="1"/>
  <c r="P239" i="5" a="1"/>
  <c r="P239" i="5" s="1"/>
  <c r="P248" i="5" a="1"/>
  <c r="P248" i="5" s="1"/>
  <c r="Q248" i="5" s="1"/>
  <c r="P257" i="5" a="1"/>
  <c r="P257" i="5" s="1"/>
  <c r="P266" i="5" a="1"/>
  <c r="P266" i="5" s="1"/>
  <c r="P275" i="5" a="1"/>
  <c r="P275" i="5" s="1"/>
  <c r="P6" i="5" a="1"/>
  <c r="P6" i="5" s="1"/>
  <c r="Q6" i="5" s="1"/>
  <c r="P15" i="5" a="1"/>
  <c r="P15" i="5" s="1"/>
  <c r="P24" i="5" a="1"/>
  <c r="P24" i="5" s="1"/>
  <c r="Q24" i="5" s="1"/>
  <c r="P33" i="5" a="1"/>
  <c r="P33" i="5" s="1"/>
  <c r="P42" i="5" a="1"/>
  <c r="P42" i="5" s="1"/>
  <c r="P51" i="5" a="1"/>
  <c r="P51" i="5" s="1"/>
  <c r="P60" i="5" a="1"/>
  <c r="P60" i="5" s="1"/>
  <c r="P69" i="5" a="1"/>
  <c r="P69" i="5" s="1"/>
  <c r="P78" i="5" a="1"/>
  <c r="P78" i="5" s="1"/>
  <c r="Q78" i="5" s="1"/>
  <c r="P87" i="5" a="1"/>
  <c r="P87" i="5" s="1"/>
  <c r="Q87" i="5" s="1"/>
  <c r="P96" i="5" a="1"/>
  <c r="P96" i="5" s="1"/>
  <c r="Q96" i="5" s="1"/>
  <c r="P105" i="5" a="1"/>
  <c r="P105" i="5" s="1"/>
  <c r="P114" i="5" a="1"/>
  <c r="P114" i="5" s="1"/>
  <c r="P123" i="5" a="1"/>
  <c r="P123" i="5" s="1"/>
  <c r="P132" i="5" a="1"/>
  <c r="P132" i="5" s="1"/>
  <c r="P141" i="5" a="1"/>
  <c r="P141" i="5" s="1"/>
  <c r="P150" i="5" a="1"/>
  <c r="P150" i="5" s="1"/>
  <c r="Q150" i="5" s="1"/>
  <c r="P159" i="5" a="1"/>
  <c r="P159" i="5" s="1"/>
  <c r="Q159" i="5" s="1"/>
  <c r="P168" i="5" a="1"/>
  <c r="P168" i="5" s="1"/>
  <c r="Q168" i="5" s="1"/>
  <c r="P177" i="5" a="1"/>
  <c r="P177" i="5" s="1"/>
  <c r="P186" i="5" a="1"/>
  <c r="P186" i="5" s="1"/>
  <c r="P195" i="5" a="1"/>
  <c r="P195" i="5" s="1"/>
  <c r="P204" i="5" a="1"/>
  <c r="P204" i="5" s="1"/>
  <c r="P213" i="5" a="1"/>
  <c r="P213" i="5" s="1"/>
  <c r="P222" i="5" a="1"/>
  <c r="P222" i="5" s="1"/>
  <c r="Q222" i="5" s="1"/>
  <c r="P231" i="5" a="1"/>
  <c r="P231" i="5" s="1"/>
  <c r="Q231" i="5" s="1"/>
  <c r="P240" i="5" a="1"/>
  <c r="P240" i="5" s="1"/>
  <c r="Q240" i="5" s="1"/>
  <c r="P249" i="5" a="1"/>
  <c r="P249" i="5" s="1"/>
  <c r="Q249" i="5" s="1"/>
  <c r="P258" i="5" a="1"/>
  <c r="P258" i="5" s="1"/>
  <c r="P267" i="5" a="1"/>
  <c r="P267" i="5" s="1"/>
  <c r="Q267" i="5" s="1"/>
  <c r="P276" i="5" a="1"/>
  <c r="P276" i="5" s="1"/>
  <c r="Q276" i="5" s="1"/>
  <c r="P7" i="5" a="1"/>
  <c r="P7" i="5" s="1"/>
  <c r="Q7" i="5" s="1"/>
  <c r="P16" i="5" a="1"/>
  <c r="P16" i="5" s="1"/>
  <c r="Q16" i="5" s="1"/>
  <c r="P25" i="5" a="1"/>
  <c r="P25" i="5" s="1"/>
  <c r="Q25" i="5" s="1"/>
  <c r="P34" i="5" a="1"/>
  <c r="P34" i="5" s="1"/>
  <c r="P43" i="5" a="1"/>
  <c r="P43" i="5" s="1"/>
  <c r="P52" i="5" a="1"/>
  <c r="P52" i="5" s="1"/>
  <c r="P61" i="5" a="1"/>
  <c r="P61" i="5" s="1"/>
  <c r="P70" i="5" a="1"/>
  <c r="P70" i="5" s="1"/>
  <c r="Q70" i="5" s="1"/>
  <c r="P79" i="5" a="1"/>
  <c r="P79" i="5" s="1"/>
  <c r="Q79" i="5" s="1"/>
  <c r="P88" i="5" a="1"/>
  <c r="P88" i="5" s="1"/>
  <c r="Q88" i="5" s="1"/>
  <c r="P97" i="5" a="1"/>
  <c r="P97" i="5" s="1"/>
  <c r="Q97" i="5" s="1"/>
  <c r="P106" i="5" a="1"/>
  <c r="P106" i="5" s="1"/>
  <c r="P115" i="5" a="1"/>
  <c r="P115" i="5" s="1"/>
  <c r="Q115" i="5" s="1"/>
  <c r="P124" i="5" a="1"/>
  <c r="P124" i="5" s="1"/>
  <c r="P133" i="5" a="1"/>
  <c r="P133" i="5" s="1"/>
  <c r="P142" i="5" a="1"/>
  <c r="P142" i="5" s="1"/>
  <c r="Q142" i="5" s="1"/>
  <c r="P151" i="5" a="1"/>
  <c r="P151" i="5" s="1"/>
  <c r="Q151" i="5" s="1"/>
  <c r="P160" i="5" a="1"/>
  <c r="P160" i="5" s="1"/>
  <c r="Q160" i="5" s="1"/>
  <c r="P169" i="5" a="1"/>
  <c r="P169" i="5" s="1"/>
  <c r="Q169" i="5" s="1"/>
  <c r="P178" i="5" a="1"/>
  <c r="P178" i="5" s="1"/>
  <c r="P187" i="5" a="1"/>
  <c r="P187" i="5" s="1"/>
  <c r="Q187" i="5" s="1"/>
  <c r="P196" i="5" a="1"/>
  <c r="P196" i="5" s="1"/>
  <c r="P205" i="5" a="1"/>
  <c r="P205" i="5" s="1"/>
  <c r="P214" i="5" a="1"/>
  <c r="P214" i="5" s="1"/>
  <c r="Q214" i="5" s="1"/>
  <c r="P223" i="5" a="1"/>
  <c r="P223" i="5" s="1"/>
  <c r="Q223" i="5" s="1"/>
  <c r="P232" i="5" a="1"/>
  <c r="P232" i="5" s="1"/>
  <c r="Q232" i="5" s="1"/>
  <c r="P241" i="5" a="1"/>
  <c r="P241" i="5" s="1"/>
  <c r="Q241" i="5" s="1"/>
  <c r="P250" i="5" a="1"/>
  <c r="P250" i="5" s="1"/>
  <c r="P259" i="5" a="1"/>
  <c r="P259" i="5" s="1"/>
  <c r="Q259" i="5" s="1"/>
  <c r="P268" i="5" a="1"/>
  <c r="P268" i="5" s="1"/>
  <c r="Q268" i="5" s="1"/>
  <c r="P277" i="5" a="1"/>
  <c r="P277" i="5" s="1"/>
  <c r="Q277" i="5" s="1"/>
  <c r="P8" i="5" a="1"/>
  <c r="P8" i="5" s="1"/>
  <c r="Q8" i="5" s="1"/>
  <c r="P17" i="5" a="1"/>
  <c r="P17" i="5" s="1"/>
  <c r="Q17" i="5" s="1"/>
  <c r="P26" i="5" a="1"/>
  <c r="P26" i="5" s="1"/>
  <c r="P35" i="5" a="1"/>
  <c r="P35" i="5" s="1"/>
  <c r="P44" i="5" a="1"/>
  <c r="P44" i="5" s="1"/>
  <c r="P53" i="5" a="1"/>
  <c r="P53" i="5" s="1"/>
  <c r="P62" i="5" a="1"/>
  <c r="P62" i="5" s="1"/>
  <c r="Q62" i="5" s="1"/>
  <c r="P71" i="5" a="1"/>
  <c r="P71" i="5" s="1"/>
  <c r="Q71" i="5" s="1"/>
  <c r="P80" i="5" a="1"/>
  <c r="P80" i="5" s="1"/>
  <c r="Q80" i="5" s="1"/>
  <c r="P89" i="5" a="1"/>
  <c r="P89" i="5" s="1"/>
  <c r="Q89" i="5" s="1"/>
  <c r="P98" i="5" a="1"/>
  <c r="P98" i="5" s="1"/>
  <c r="P107" i="5" a="1"/>
  <c r="P107" i="5" s="1"/>
  <c r="P116" i="5" a="1"/>
  <c r="P116" i="5" s="1"/>
  <c r="P125" i="5" a="1"/>
  <c r="P125" i="5" s="1"/>
  <c r="P134" i="5" a="1"/>
  <c r="P134" i="5" s="1"/>
  <c r="Q134" i="5" s="1"/>
  <c r="P143" i="5" a="1"/>
  <c r="P143" i="5" s="1"/>
  <c r="Q143" i="5" s="1"/>
  <c r="P152" i="5" a="1"/>
  <c r="P152" i="5" s="1"/>
  <c r="Q152" i="5" s="1"/>
  <c r="P161" i="5" a="1"/>
  <c r="P161" i="5" s="1"/>
  <c r="Q161" i="5" s="1"/>
  <c r="P170" i="5" a="1"/>
  <c r="P170" i="5" s="1"/>
  <c r="P179" i="5" a="1"/>
  <c r="P179" i="5" s="1"/>
  <c r="Q179" i="5" s="1"/>
  <c r="P188" i="5" a="1"/>
  <c r="P188" i="5" s="1"/>
  <c r="P197" i="5" a="1"/>
  <c r="P197" i="5" s="1"/>
  <c r="Q197" i="5" s="1"/>
  <c r="P206" i="5" a="1"/>
  <c r="P206" i="5" s="1"/>
  <c r="Q206" i="5" s="1"/>
  <c r="P215" i="5" a="1"/>
  <c r="P215" i="5" s="1"/>
  <c r="Q215" i="5" s="1"/>
  <c r="P224" i="5" a="1"/>
  <c r="P224" i="5" s="1"/>
  <c r="Q224" i="5" s="1"/>
  <c r="P233" i="5" a="1"/>
  <c r="P233" i="5" s="1"/>
  <c r="Q233" i="5" s="1"/>
  <c r="P242" i="5" a="1"/>
  <c r="P242" i="5" s="1"/>
  <c r="P251" i="5" a="1"/>
  <c r="P251" i="5" s="1"/>
  <c r="Q251" i="5" s="1"/>
  <c r="P260" i="5" a="1"/>
  <c r="P260" i="5" s="1"/>
  <c r="Q260" i="5" s="1"/>
  <c r="P269" i="5" a="1"/>
  <c r="P269" i="5" s="1"/>
  <c r="Q269" i="5" s="1"/>
  <c r="P278" i="5" a="1"/>
  <c r="P278" i="5" s="1"/>
  <c r="Q278" i="5" s="1"/>
  <c r="P9" i="5" a="1"/>
  <c r="P9" i="5" s="1"/>
  <c r="P18" i="5" a="1"/>
  <c r="P18" i="5" s="1"/>
  <c r="P27" i="5" a="1"/>
  <c r="P27" i="5" s="1"/>
  <c r="P36" i="5" a="1"/>
  <c r="P36" i="5" s="1"/>
  <c r="P45" i="5" a="1"/>
  <c r="P45" i="5" s="1"/>
  <c r="P54" i="5" a="1"/>
  <c r="P54" i="5" s="1"/>
  <c r="P63" i="5" a="1"/>
  <c r="P63" i="5" s="1"/>
  <c r="Q63" i="5" s="1"/>
  <c r="P72" i="5" a="1"/>
  <c r="P72" i="5" s="1"/>
  <c r="Q72" i="5" s="1"/>
  <c r="P81" i="5" a="1"/>
  <c r="P81" i="5" s="1"/>
  <c r="Q81" i="5" s="1"/>
  <c r="P90" i="5" a="1"/>
  <c r="P90" i="5" s="1"/>
  <c r="P99" i="5" a="1"/>
  <c r="P99" i="5" s="1"/>
  <c r="P108" i="5" a="1"/>
  <c r="P108" i="5" s="1"/>
  <c r="P117" i="5" a="1"/>
  <c r="P117" i="5" s="1"/>
  <c r="P126" i="5" a="1"/>
  <c r="P126" i="5" s="1"/>
  <c r="Q126" i="5" s="1"/>
  <c r="P135" i="5" a="1"/>
  <c r="P135" i="5" s="1"/>
  <c r="Q135" i="5" s="1"/>
  <c r="P144" i="5" a="1"/>
  <c r="P144" i="5" s="1"/>
  <c r="Q144" i="5" s="1"/>
  <c r="P153" i="5" a="1"/>
  <c r="P153" i="5" s="1"/>
  <c r="Q153" i="5" s="1"/>
  <c r="P162" i="5" a="1"/>
  <c r="P162" i="5" s="1"/>
  <c r="P171" i="5" a="1"/>
  <c r="P171" i="5" s="1"/>
  <c r="P180" i="5" a="1"/>
  <c r="P180" i="5" s="1"/>
  <c r="Q180" i="5" s="1"/>
  <c r="P189" i="5" a="1"/>
  <c r="P189" i="5" s="1"/>
  <c r="Q189" i="5" s="1"/>
  <c r="P198" i="5" a="1"/>
  <c r="P198" i="5" s="1"/>
  <c r="Q198" i="5" s="1"/>
  <c r="P207" i="5" a="1"/>
  <c r="P207" i="5" s="1"/>
  <c r="Q207" i="5" s="1"/>
  <c r="P216" i="5" a="1"/>
  <c r="P216" i="5" s="1"/>
  <c r="Q216" i="5" s="1"/>
  <c r="P225" i="5" a="1"/>
  <c r="P225" i="5" s="1"/>
  <c r="Q225" i="5" s="1"/>
  <c r="P234" i="5" a="1"/>
  <c r="P234" i="5" s="1"/>
  <c r="P243" i="5" a="1"/>
  <c r="P243" i="5" s="1"/>
  <c r="Q243" i="5" s="1"/>
  <c r="P252" i="5" a="1"/>
  <c r="P252" i="5" s="1"/>
  <c r="Q252" i="5" s="1"/>
  <c r="P261" i="5" a="1"/>
  <c r="P261" i="5" s="1"/>
  <c r="Q261" i="5" s="1"/>
  <c r="P270" i="5" a="1"/>
  <c r="P270" i="5" s="1"/>
  <c r="Q270" i="5" s="1"/>
  <c r="P279" i="5" a="1"/>
  <c r="P279" i="5" s="1"/>
  <c r="Q279" i="5" s="1"/>
  <c r="P10" i="5" a="1"/>
  <c r="P10" i="5" s="1"/>
  <c r="P19" i="5" a="1"/>
  <c r="P19" i="5" s="1"/>
  <c r="P28" i="5" a="1"/>
  <c r="P28" i="5" s="1"/>
  <c r="P37" i="5" a="1"/>
  <c r="P37" i="5" s="1"/>
  <c r="P46" i="5" a="1"/>
  <c r="P46" i="5" s="1"/>
  <c r="Q46" i="5" s="1"/>
  <c r="P55" i="5" a="1"/>
  <c r="P55" i="5" s="1"/>
  <c r="P64" i="5" a="1"/>
  <c r="P64" i="5" s="1"/>
  <c r="Q64" i="5" s="1"/>
  <c r="P73" i="5" a="1"/>
  <c r="P73" i="5" s="1"/>
  <c r="Q73" i="5" s="1"/>
  <c r="P82" i="5" a="1"/>
  <c r="P82" i="5" s="1"/>
  <c r="P91" i="5" a="1"/>
  <c r="P91" i="5" s="1"/>
  <c r="P100" i="5" a="1"/>
  <c r="P100" i="5" s="1"/>
  <c r="P109" i="5" a="1"/>
  <c r="P109" i="5" s="1"/>
  <c r="P118" i="5" a="1"/>
  <c r="P118" i="5" s="1"/>
  <c r="Q118" i="5" s="1"/>
  <c r="P127" i="5" a="1"/>
  <c r="P127" i="5" s="1"/>
  <c r="Q127" i="5" s="1"/>
  <c r="P136" i="5" a="1"/>
  <c r="P136" i="5" s="1"/>
  <c r="Q136" i="5" s="1"/>
  <c r="P145" i="5" a="1"/>
  <c r="P145" i="5" s="1"/>
  <c r="Q145" i="5" s="1"/>
  <c r="P154" i="5" a="1"/>
  <c r="P154" i="5" s="1"/>
  <c r="P163" i="5" a="1"/>
  <c r="P163" i="5" s="1"/>
  <c r="P172" i="5" a="1"/>
  <c r="P172" i="5" s="1"/>
  <c r="P181" i="5" a="1"/>
  <c r="P181" i="5" s="1"/>
  <c r="P190" i="5" a="1"/>
  <c r="P190" i="5" s="1"/>
  <c r="Q190" i="5" s="1"/>
  <c r="P199" i="5" a="1"/>
  <c r="P199" i="5" s="1"/>
  <c r="Q199" i="5" s="1"/>
  <c r="P208" i="5" a="1"/>
  <c r="P208" i="5" s="1"/>
  <c r="Q208" i="5" s="1"/>
  <c r="P217" i="5" a="1"/>
  <c r="P217" i="5" s="1"/>
  <c r="Q217" i="5" s="1"/>
  <c r="P226" i="5" a="1"/>
  <c r="P226" i="5" s="1"/>
  <c r="P235" i="5" a="1"/>
  <c r="P235" i="5" s="1"/>
  <c r="Q235" i="5" s="1"/>
  <c r="P244" i="5" a="1"/>
  <c r="P244" i="5" s="1"/>
  <c r="Q244" i="5" s="1"/>
  <c r="P253" i="5" a="1"/>
  <c r="P253" i="5" s="1"/>
  <c r="Q253" i="5" s="1"/>
  <c r="P262" i="5" a="1"/>
  <c r="P262" i="5" s="1"/>
  <c r="Q262" i="5" s="1"/>
  <c r="P271" i="5" a="1"/>
  <c r="P271" i="5" s="1"/>
  <c r="Q271" i="5" s="1"/>
  <c r="P280" i="5" a="1"/>
  <c r="P280" i="5" s="1"/>
  <c r="Q280" i="5" s="1"/>
  <c r="P2" i="5" a="1"/>
  <c r="P2" i="5" s="1"/>
  <c r="Q2" i="5" s="1"/>
  <c r="U11" i="5" a="1"/>
  <c r="U11" i="5" s="1"/>
  <c r="V11" i="5" a="1"/>
  <c r="V11" i="5" s="1"/>
  <c r="W11" i="5" a="1"/>
  <c r="W11" i="5" s="1"/>
  <c r="X11" i="5" a="1"/>
  <c r="X11" i="5" s="1"/>
  <c r="Y11" i="5" a="1"/>
  <c r="Y11" i="5" s="1"/>
  <c r="U20" i="5" a="1"/>
  <c r="U20" i="5" s="1"/>
  <c r="V20" i="5" a="1"/>
  <c r="V20" i="5" s="1"/>
  <c r="W20" i="5" a="1"/>
  <c r="W20" i="5" s="1"/>
  <c r="X20" i="5" a="1"/>
  <c r="X20" i="5" s="1"/>
  <c r="Y20" i="5" a="1"/>
  <c r="Y20" i="5" s="1"/>
  <c r="U29" i="5" a="1"/>
  <c r="U29" i="5" s="1"/>
  <c r="V29" i="5" a="1"/>
  <c r="V29" i="5" s="1"/>
  <c r="W29" i="5" a="1"/>
  <c r="W29" i="5" s="1"/>
  <c r="X29" i="5" a="1"/>
  <c r="X29" i="5" s="1"/>
  <c r="Y29" i="5" a="1"/>
  <c r="Y29" i="5" s="1"/>
  <c r="U38" i="5" a="1"/>
  <c r="U38" i="5" s="1"/>
  <c r="V38" i="5" a="1"/>
  <c r="V38" i="5" s="1"/>
  <c r="W38" i="5" a="1"/>
  <c r="W38" i="5" s="1"/>
  <c r="X38" i="5" a="1"/>
  <c r="X38" i="5" s="1"/>
  <c r="Y38" i="5" a="1"/>
  <c r="Y38" i="5" s="1"/>
  <c r="U47" i="5" a="1"/>
  <c r="U47" i="5" s="1"/>
  <c r="V47" i="5" a="1"/>
  <c r="V47" i="5" s="1"/>
  <c r="W47" i="5" a="1"/>
  <c r="W47" i="5" s="1"/>
  <c r="X47" i="5" a="1"/>
  <c r="X47" i="5" s="1"/>
  <c r="Y47" i="5" a="1"/>
  <c r="Y47" i="5" s="1"/>
  <c r="U56" i="5" a="1"/>
  <c r="U56" i="5" s="1"/>
  <c r="V56" i="5" a="1"/>
  <c r="V56" i="5" s="1"/>
  <c r="W56" i="5" a="1"/>
  <c r="W56" i="5" s="1"/>
  <c r="X56" i="5" a="1"/>
  <c r="X56" i="5" s="1"/>
  <c r="Y56" i="5" a="1"/>
  <c r="Y56" i="5" s="1"/>
  <c r="U65" i="5" a="1"/>
  <c r="U65" i="5" s="1"/>
  <c r="V65" i="5" a="1"/>
  <c r="V65" i="5" s="1"/>
  <c r="W65" i="5" a="1"/>
  <c r="W65" i="5" s="1"/>
  <c r="X65" i="5" a="1"/>
  <c r="X65" i="5" s="1"/>
  <c r="Y65" i="5" a="1"/>
  <c r="Y65" i="5" s="1"/>
  <c r="U74" i="5" a="1"/>
  <c r="U74" i="5" s="1"/>
  <c r="V74" i="5" a="1"/>
  <c r="V74" i="5" s="1"/>
  <c r="W74" i="5" a="1"/>
  <c r="W74" i="5" s="1"/>
  <c r="X74" i="5" a="1"/>
  <c r="X74" i="5" s="1"/>
  <c r="Y74" i="5" a="1"/>
  <c r="Y74" i="5" s="1"/>
  <c r="U83" i="5" a="1"/>
  <c r="U83" i="5" s="1"/>
  <c r="V83" i="5" a="1"/>
  <c r="V83" i="5" s="1"/>
  <c r="W83" i="5" a="1"/>
  <c r="W83" i="5" s="1"/>
  <c r="X83" i="5" a="1"/>
  <c r="X83" i="5" s="1"/>
  <c r="Y83" i="5" a="1"/>
  <c r="Y83" i="5" s="1"/>
  <c r="U92" i="5" a="1"/>
  <c r="U92" i="5" s="1"/>
  <c r="V92" i="5" a="1"/>
  <c r="V92" i="5" s="1"/>
  <c r="W92" i="5" a="1"/>
  <c r="W92" i="5" s="1"/>
  <c r="X92" i="5" a="1"/>
  <c r="X92" i="5" s="1"/>
  <c r="Y92" i="5" a="1"/>
  <c r="Y92" i="5" s="1"/>
  <c r="U101" i="5" a="1"/>
  <c r="U101" i="5" s="1"/>
  <c r="V101" i="5" a="1"/>
  <c r="V101" i="5" s="1"/>
  <c r="W101" i="5" a="1"/>
  <c r="W101" i="5" s="1"/>
  <c r="X101" i="5" a="1"/>
  <c r="X101" i="5" s="1"/>
  <c r="Y101" i="5" a="1"/>
  <c r="Y101" i="5" s="1"/>
  <c r="U110" i="5" a="1"/>
  <c r="U110" i="5" s="1"/>
  <c r="V110" i="5" a="1"/>
  <c r="V110" i="5" s="1"/>
  <c r="W110" i="5" a="1"/>
  <c r="W110" i="5" s="1"/>
  <c r="X110" i="5" a="1"/>
  <c r="X110" i="5" s="1"/>
  <c r="Y110" i="5" a="1"/>
  <c r="Y110" i="5" s="1"/>
  <c r="U119" i="5" a="1"/>
  <c r="U119" i="5" s="1"/>
  <c r="V119" i="5" a="1"/>
  <c r="V119" i="5" s="1"/>
  <c r="W119" i="5" a="1"/>
  <c r="W119" i="5" s="1"/>
  <c r="X119" i="5" a="1"/>
  <c r="X119" i="5" s="1"/>
  <c r="Y119" i="5" a="1"/>
  <c r="Y119" i="5" s="1"/>
  <c r="U128" i="5" a="1"/>
  <c r="U128" i="5" s="1"/>
  <c r="V128" i="5" a="1"/>
  <c r="V128" i="5" s="1"/>
  <c r="W128" i="5" a="1"/>
  <c r="W128" i="5" s="1"/>
  <c r="X128" i="5" a="1"/>
  <c r="X128" i="5" s="1"/>
  <c r="Y128" i="5" a="1"/>
  <c r="Y128" i="5" s="1"/>
  <c r="U137" i="5" a="1"/>
  <c r="U137" i="5" s="1"/>
  <c r="V137" i="5" a="1"/>
  <c r="V137" i="5" s="1"/>
  <c r="W137" i="5" a="1"/>
  <c r="W137" i="5" s="1"/>
  <c r="X137" i="5" a="1"/>
  <c r="X137" i="5" s="1"/>
  <c r="Y137" i="5" a="1"/>
  <c r="Y137" i="5" s="1"/>
  <c r="U146" i="5" a="1"/>
  <c r="U146" i="5" s="1"/>
  <c r="V146" i="5" a="1"/>
  <c r="V146" i="5" s="1"/>
  <c r="W146" i="5" a="1"/>
  <c r="W146" i="5" s="1"/>
  <c r="X146" i="5" a="1"/>
  <c r="X146" i="5" s="1"/>
  <c r="Y146" i="5" a="1"/>
  <c r="Y146" i="5" s="1"/>
  <c r="U155" i="5" a="1"/>
  <c r="U155" i="5" s="1"/>
  <c r="V155" i="5" a="1"/>
  <c r="V155" i="5" s="1"/>
  <c r="W155" i="5" a="1"/>
  <c r="W155" i="5" s="1"/>
  <c r="X155" i="5" a="1"/>
  <c r="X155" i="5" s="1"/>
  <c r="Y155" i="5" a="1"/>
  <c r="Y155" i="5" s="1"/>
  <c r="U164" i="5" a="1"/>
  <c r="U164" i="5" s="1"/>
  <c r="V164" i="5" a="1"/>
  <c r="V164" i="5" s="1"/>
  <c r="W164" i="5" a="1"/>
  <c r="W164" i="5" s="1"/>
  <c r="X164" i="5" a="1"/>
  <c r="X164" i="5" s="1"/>
  <c r="Y164" i="5" a="1"/>
  <c r="Y164" i="5" s="1"/>
  <c r="U173" i="5" a="1"/>
  <c r="U173" i="5" s="1"/>
  <c r="V173" i="5" a="1"/>
  <c r="V173" i="5" s="1"/>
  <c r="W173" i="5" a="1"/>
  <c r="W173" i="5" s="1"/>
  <c r="X173" i="5" a="1"/>
  <c r="X173" i="5" s="1"/>
  <c r="Y173" i="5" a="1"/>
  <c r="Y173" i="5" s="1"/>
  <c r="U182" i="5" a="1"/>
  <c r="U182" i="5" s="1"/>
  <c r="V182" i="5" a="1"/>
  <c r="V182" i="5" s="1"/>
  <c r="W182" i="5" a="1"/>
  <c r="W182" i="5" s="1"/>
  <c r="X182" i="5" a="1"/>
  <c r="X182" i="5" s="1"/>
  <c r="Y182" i="5" a="1"/>
  <c r="Y182" i="5" s="1"/>
  <c r="U191" i="5" a="1"/>
  <c r="U191" i="5" s="1"/>
  <c r="V191" i="5" a="1"/>
  <c r="V191" i="5" s="1"/>
  <c r="W191" i="5" a="1"/>
  <c r="W191" i="5" s="1"/>
  <c r="X191" i="5" a="1"/>
  <c r="X191" i="5" s="1"/>
  <c r="Y191" i="5" a="1"/>
  <c r="Y191" i="5" s="1"/>
  <c r="U200" i="5" a="1"/>
  <c r="U200" i="5" s="1"/>
  <c r="V200" i="5" a="1"/>
  <c r="V200" i="5" s="1"/>
  <c r="W200" i="5" a="1"/>
  <c r="W200" i="5" s="1"/>
  <c r="X200" i="5" a="1"/>
  <c r="X200" i="5" s="1"/>
  <c r="Y200" i="5" a="1"/>
  <c r="Y200" i="5" s="1"/>
  <c r="U209" i="5" a="1"/>
  <c r="U209" i="5" s="1"/>
  <c r="V209" i="5" a="1"/>
  <c r="V209" i="5" s="1"/>
  <c r="W209" i="5" a="1"/>
  <c r="W209" i="5" s="1"/>
  <c r="X209" i="5" a="1"/>
  <c r="X209" i="5" s="1"/>
  <c r="Y209" i="5" a="1"/>
  <c r="Y209" i="5" s="1"/>
  <c r="U218" i="5" a="1"/>
  <c r="U218" i="5" s="1"/>
  <c r="V218" i="5" a="1"/>
  <c r="V218" i="5" s="1"/>
  <c r="W218" i="5" a="1"/>
  <c r="W218" i="5" s="1"/>
  <c r="X218" i="5" a="1"/>
  <c r="X218" i="5" s="1"/>
  <c r="Y218" i="5" a="1"/>
  <c r="Y218" i="5" s="1"/>
  <c r="U227" i="5" a="1"/>
  <c r="U227" i="5" s="1"/>
  <c r="V227" i="5" a="1"/>
  <c r="V227" i="5" s="1"/>
  <c r="W227" i="5" a="1"/>
  <c r="W227" i="5" s="1"/>
  <c r="X227" i="5" a="1"/>
  <c r="X227" i="5" s="1"/>
  <c r="Y227" i="5" a="1"/>
  <c r="Y227" i="5" s="1"/>
  <c r="U236" i="5" a="1"/>
  <c r="U236" i="5" s="1"/>
  <c r="V236" i="5" a="1"/>
  <c r="V236" i="5" s="1"/>
  <c r="W236" i="5" a="1"/>
  <c r="W236" i="5" s="1"/>
  <c r="X236" i="5" a="1"/>
  <c r="X236" i="5" s="1"/>
  <c r="Y236" i="5" a="1"/>
  <c r="Y236" i="5" s="1"/>
  <c r="U245" i="5" a="1"/>
  <c r="U245" i="5" s="1"/>
  <c r="V245" i="5" a="1"/>
  <c r="V245" i="5" s="1"/>
  <c r="W245" i="5" a="1"/>
  <c r="W245" i="5" s="1"/>
  <c r="X245" i="5" a="1"/>
  <c r="X245" i="5" s="1"/>
  <c r="Y245" i="5" a="1"/>
  <c r="Y245" i="5" s="1"/>
  <c r="U254" i="5" a="1"/>
  <c r="U254" i="5" s="1"/>
  <c r="V254" i="5" a="1"/>
  <c r="V254" i="5" s="1"/>
  <c r="W254" i="5" a="1"/>
  <c r="W254" i="5" s="1"/>
  <c r="X254" i="5" a="1"/>
  <c r="X254" i="5" s="1"/>
  <c r="Y254" i="5" a="1"/>
  <c r="Y254" i="5" s="1"/>
  <c r="U263" i="5" a="1"/>
  <c r="U263" i="5" s="1"/>
  <c r="V263" i="5" a="1"/>
  <c r="V263" i="5" s="1"/>
  <c r="W263" i="5" a="1"/>
  <c r="W263" i="5" s="1"/>
  <c r="X263" i="5" a="1"/>
  <c r="X263" i="5" s="1"/>
  <c r="Y263" i="5" a="1"/>
  <c r="Y263" i="5" s="1"/>
  <c r="U272" i="5" a="1"/>
  <c r="U272" i="5" s="1"/>
  <c r="V272" i="5" a="1"/>
  <c r="V272" i="5" s="1"/>
  <c r="W272" i="5" a="1"/>
  <c r="W272" i="5" s="1"/>
  <c r="X272" i="5" a="1"/>
  <c r="X272" i="5" s="1"/>
  <c r="Y272" i="5" a="1"/>
  <c r="Y272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U12" i="5" a="1"/>
  <c r="U12" i="5" s="1"/>
  <c r="V12" i="5" a="1"/>
  <c r="V12" i="5" s="1"/>
  <c r="W12" i="5" a="1"/>
  <c r="W12" i="5" s="1"/>
  <c r="X12" i="5" a="1"/>
  <c r="X12" i="5" s="1"/>
  <c r="Y12" i="5" a="1"/>
  <c r="Y12" i="5" s="1"/>
  <c r="U21" i="5" a="1"/>
  <c r="U21" i="5" s="1"/>
  <c r="V21" i="5" a="1"/>
  <c r="V21" i="5" s="1"/>
  <c r="W21" i="5" a="1"/>
  <c r="W21" i="5" s="1"/>
  <c r="X21" i="5" a="1"/>
  <c r="X21" i="5" s="1"/>
  <c r="Y21" i="5" a="1"/>
  <c r="Y21" i="5" s="1"/>
  <c r="U30" i="5" a="1"/>
  <c r="U30" i="5" s="1"/>
  <c r="V30" i="5" a="1"/>
  <c r="V30" i="5" s="1"/>
  <c r="W30" i="5" a="1"/>
  <c r="W30" i="5" s="1"/>
  <c r="X30" i="5" a="1"/>
  <c r="X30" i="5" s="1"/>
  <c r="Y30" i="5" a="1"/>
  <c r="Y30" i="5" s="1"/>
  <c r="U39" i="5" a="1"/>
  <c r="U39" i="5" s="1"/>
  <c r="V39" i="5" a="1"/>
  <c r="V39" i="5" s="1"/>
  <c r="W39" i="5" a="1"/>
  <c r="W39" i="5" s="1"/>
  <c r="X39" i="5" a="1"/>
  <c r="X39" i="5" s="1"/>
  <c r="Y39" i="5" a="1"/>
  <c r="Y39" i="5" s="1"/>
  <c r="U48" i="5" a="1"/>
  <c r="U48" i="5" s="1"/>
  <c r="V48" i="5" a="1"/>
  <c r="V48" i="5" s="1"/>
  <c r="W48" i="5" a="1"/>
  <c r="W48" i="5" s="1"/>
  <c r="X48" i="5" a="1"/>
  <c r="X48" i="5" s="1"/>
  <c r="Y48" i="5" a="1"/>
  <c r="Y48" i="5" s="1"/>
  <c r="U57" i="5" a="1"/>
  <c r="U57" i="5" s="1"/>
  <c r="V57" i="5" a="1"/>
  <c r="V57" i="5" s="1"/>
  <c r="W57" i="5" a="1"/>
  <c r="W57" i="5" s="1"/>
  <c r="X57" i="5" a="1"/>
  <c r="X57" i="5" s="1"/>
  <c r="Y57" i="5" a="1"/>
  <c r="Y57" i="5" s="1"/>
  <c r="U66" i="5" a="1"/>
  <c r="U66" i="5" s="1"/>
  <c r="V66" i="5" a="1"/>
  <c r="V66" i="5" s="1"/>
  <c r="W66" i="5" a="1"/>
  <c r="W66" i="5" s="1"/>
  <c r="X66" i="5" a="1"/>
  <c r="X66" i="5" s="1"/>
  <c r="Y66" i="5" a="1"/>
  <c r="Y66" i="5" s="1"/>
  <c r="U75" i="5" a="1"/>
  <c r="U75" i="5" s="1"/>
  <c r="V75" i="5" a="1"/>
  <c r="V75" i="5" s="1"/>
  <c r="W75" i="5" a="1"/>
  <c r="W75" i="5" s="1"/>
  <c r="X75" i="5" a="1"/>
  <c r="X75" i="5" s="1"/>
  <c r="Y75" i="5" a="1"/>
  <c r="Y75" i="5" s="1"/>
  <c r="U84" i="5" a="1"/>
  <c r="U84" i="5" s="1"/>
  <c r="V84" i="5" a="1"/>
  <c r="V84" i="5" s="1"/>
  <c r="W84" i="5" a="1"/>
  <c r="W84" i="5" s="1"/>
  <c r="X84" i="5" a="1"/>
  <c r="X84" i="5" s="1"/>
  <c r="Y84" i="5" a="1"/>
  <c r="Y84" i="5" s="1"/>
  <c r="U93" i="5" a="1"/>
  <c r="U93" i="5" s="1"/>
  <c r="V93" i="5" a="1"/>
  <c r="V93" i="5" s="1"/>
  <c r="W93" i="5" a="1"/>
  <c r="W93" i="5" s="1"/>
  <c r="X93" i="5" a="1"/>
  <c r="X93" i="5" s="1"/>
  <c r="Y93" i="5" a="1"/>
  <c r="Y93" i="5" s="1"/>
  <c r="U102" i="5" a="1"/>
  <c r="U102" i="5" s="1"/>
  <c r="V102" i="5" a="1"/>
  <c r="V102" i="5" s="1"/>
  <c r="W102" i="5" a="1"/>
  <c r="W102" i="5" s="1"/>
  <c r="X102" i="5" a="1"/>
  <c r="X102" i="5" s="1"/>
  <c r="Y102" i="5" a="1"/>
  <c r="Y102" i="5" s="1"/>
  <c r="U111" i="5" a="1"/>
  <c r="U111" i="5" s="1"/>
  <c r="V111" i="5" a="1"/>
  <c r="V111" i="5" s="1"/>
  <c r="W111" i="5" a="1"/>
  <c r="W111" i="5" s="1"/>
  <c r="X111" i="5" a="1"/>
  <c r="X111" i="5" s="1"/>
  <c r="Y111" i="5" a="1"/>
  <c r="Y111" i="5" s="1"/>
  <c r="U120" i="5" a="1"/>
  <c r="U120" i="5" s="1"/>
  <c r="V120" i="5" a="1"/>
  <c r="V120" i="5" s="1"/>
  <c r="W120" i="5" a="1"/>
  <c r="W120" i="5" s="1"/>
  <c r="X120" i="5" a="1"/>
  <c r="X120" i="5" s="1"/>
  <c r="Y120" i="5" a="1"/>
  <c r="Y120" i="5" s="1"/>
  <c r="U129" i="5" a="1"/>
  <c r="U129" i="5" s="1"/>
  <c r="V129" i="5" a="1"/>
  <c r="V129" i="5" s="1"/>
  <c r="W129" i="5" a="1"/>
  <c r="W129" i="5" s="1"/>
  <c r="X129" i="5" a="1"/>
  <c r="X129" i="5" s="1"/>
  <c r="Y129" i="5" a="1"/>
  <c r="Y129" i="5" s="1"/>
  <c r="U138" i="5" a="1"/>
  <c r="U138" i="5" s="1"/>
  <c r="V138" i="5" a="1"/>
  <c r="V138" i="5" s="1"/>
  <c r="W138" i="5" a="1"/>
  <c r="W138" i="5" s="1"/>
  <c r="X138" i="5" a="1"/>
  <c r="X138" i="5" s="1"/>
  <c r="Y138" i="5" a="1"/>
  <c r="Y138" i="5" s="1"/>
  <c r="U147" i="5" a="1"/>
  <c r="U147" i="5" s="1"/>
  <c r="V147" i="5" a="1"/>
  <c r="V147" i="5" s="1"/>
  <c r="W147" i="5" a="1"/>
  <c r="W147" i="5" s="1"/>
  <c r="X147" i="5" a="1"/>
  <c r="X147" i="5" s="1"/>
  <c r="Y147" i="5" a="1"/>
  <c r="Y147" i="5" s="1"/>
  <c r="U156" i="5" a="1"/>
  <c r="U156" i="5" s="1"/>
  <c r="V156" i="5" a="1"/>
  <c r="V156" i="5" s="1"/>
  <c r="W156" i="5" a="1"/>
  <c r="W156" i="5" s="1"/>
  <c r="X156" i="5" a="1"/>
  <c r="X156" i="5" s="1"/>
  <c r="Y156" i="5" a="1"/>
  <c r="Y156" i="5" s="1"/>
  <c r="U165" i="5" a="1"/>
  <c r="U165" i="5" s="1"/>
  <c r="V165" i="5" a="1"/>
  <c r="V165" i="5" s="1"/>
  <c r="W165" i="5" a="1"/>
  <c r="W165" i="5" s="1"/>
  <c r="X165" i="5" a="1"/>
  <c r="X165" i="5" s="1"/>
  <c r="Y165" i="5" a="1"/>
  <c r="Y165" i="5" s="1"/>
  <c r="U174" i="5" a="1"/>
  <c r="U174" i="5" s="1"/>
  <c r="V174" i="5" a="1"/>
  <c r="V174" i="5" s="1"/>
  <c r="W174" i="5" a="1"/>
  <c r="W174" i="5" s="1"/>
  <c r="X174" i="5" a="1"/>
  <c r="X174" i="5" s="1"/>
  <c r="Y174" i="5" a="1"/>
  <c r="Y174" i="5" s="1"/>
  <c r="U183" i="5" a="1"/>
  <c r="U183" i="5" s="1"/>
  <c r="V183" i="5" a="1"/>
  <c r="V183" i="5" s="1"/>
  <c r="W183" i="5" a="1"/>
  <c r="W183" i="5" s="1"/>
  <c r="X183" i="5" a="1"/>
  <c r="X183" i="5" s="1"/>
  <c r="Y183" i="5" a="1"/>
  <c r="Y183" i="5" s="1"/>
  <c r="U192" i="5" a="1"/>
  <c r="U192" i="5" s="1"/>
  <c r="V192" i="5" a="1"/>
  <c r="V192" i="5" s="1"/>
  <c r="W192" i="5" a="1"/>
  <c r="W192" i="5" s="1"/>
  <c r="X192" i="5" a="1"/>
  <c r="X192" i="5" s="1"/>
  <c r="Y192" i="5" a="1"/>
  <c r="Y192" i="5" s="1"/>
  <c r="U201" i="5" a="1"/>
  <c r="U201" i="5" s="1"/>
  <c r="V201" i="5" a="1"/>
  <c r="V201" i="5" s="1"/>
  <c r="W201" i="5" a="1"/>
  <c r="W201" i="5" s="1"/>
  <c r="X201" i="5" a="1"/>
  <c r="X201" i="5" s="1"/>
  <c r="Y201" i="5" a="1"/>
  <c r="Y201" i="5" s="1"/>
  <c r="U210" i="5" a="1"/>
  <c r="U210" i="5" s="1"/>
  <c r="V210" i="5" a="1"/>
  <c r="V210" i="5" s="1"/>
  <c r="W210" i="5" a="1"/>
  <c r="W210" i="5" s="1"/>
  <c r="X210" i="5" a="1"/>
  <c r="X210" i="5" s="1"/>
  <c r="Y210" i="5" a="1"/>
  <c r="Y210" i="5" s="1"/>
  <c r="U219" i="5" a="1"/>
  <c r="U219" i="5" s="1"/>
  <c r="V219" i="5" a="1"/>
  <c r="V219" i="5" s="1"/>
  <c r="W219" i="5" a="1"/>
  <c r="W219" i="5" s="1"/>
  <c r="X219" i="5" a="1"/>
  <c r="X219" i="5" s="1"/>
  <c r="Y219" i="5" a="1"/>
  <c r="Y219" i="5" s="1"/>
  <c r="U228" i="5" a="1"/>
  <c r="U228" i="5" s="1"/>
  <c r="V228" i="5" a="1"/>
  <c r="V228" i="5" s="1"/>
  <c r="W228" i="5" a="1"/>
  <c r="W228" i="5" s="1"/>
  <c r="X228" i="5" a="1"/>
  <c r="X228" i="5" s="1"/>
  <c r="Y228" i="5" a="1"/>
  <c r="Y228" i="5" s="1"/>
  <c r="U237" i="5" a="1"/>
  <c r="U237" i="5" s="1"/>
  <c r="V237" i="5" a="1"/>
  <c r="V237" i="5" s="1"/>
  <c r="W237" i="5" a="1"/>
  <c r="W237" i="5" s="1"/>
  <c r="X237" i="5" a="1"/>
  <c r="X237" i="5" s="1"/>
  <c r="Y237" i="5" a="1"/>
  <c r="Y237" i="5" s="1"/>
  <c r="U246" i="5" a="1"/>
  <c r="U246" i="5" s="1"/>
  <c r="V246" i="5" a="1"/>
  <c r="V246" i="5" s="1"/>
  <c r="W246" i="5" a="1"/>
  <c r="W246" i="5" s="1"/>
  <c r="X246" i="5" a="1"/>
  <c r="X246" i="5" s="1"/>
  <c r="Y246" i="5" a="1"/>
  <c r="Y246" i="5" s="1"/>
  <c r="U255" i="5" a="1"/>
  <c r="U255" i="5" s="1"/>
  <c r="V255" i="5" a="1"/>
  <c r="V255" i="5" s="1"/>
  <c r="W255" i="5" a="1"/>
  <c r="W255" i="5" s="1"/>
  <c r="X255" i="5" a="1"/>
  <c r="X255" i="5" s="1"/>
  <c r="Y255" i="5" a="1"/>
  <c r="Y255" i="5" s="1"/>
  <c r="U264" i="5" a="1"/>
  <c r="U264" i="5" s="1"/>
  <c r="V264" i="5" a="1"/>
  <c r="V264" i="5" s="1"/>
  <c r="W264" i="5" a="1"/>
  <c r="W264" i="5" s="1"/>
  <c r="X264" i="5" a="1"/>
  <c r="X264" i="5" s="1"/>
  <c r="Y264" i="5" a="1"/>
  <c r="Y264" i="5" s="1"/>
  <c r="U273" i="5" a="1"/>
  <c r="U273" i="5" s="1"/>
  <c r="V273" i="5" a="1"/>
  <c r="V273" i="5" s="1"/>
  <c r="W273" i="5" a="1"/>
  <c r="W273" i="5" s="1"/>
  <c r="X273" i="5" a="1"/>
  <c r="X273" i="5" s="1"/>
  <c r="Y273" i="5" a="1"/>
  <c r="Y273" i="5" s="1"/>
  <c r="U4" i="5" a="1"/>
  <c r="U4" i="5" s="1"/>
  <c r="V4" i="5" a="1"/>
  <c r="V4" i="5" s="1"/>
  <c r="W4" i="5" a="1"/>
  <c r="W4" i="5" s="1"/>
  <c r="X4" i="5" a="1"/>
  <c r="X4" i="5" s="1"/>
  <c r="Y4" i="5" a="1"/>
  <c r="Y4" i="5" s="1"/>
  <c r="U13" i="5" a="1"/>
  <c r="U13" i="5" s="1"/>
  <c r="V13" i="5" a="1"/>
  <c r="V13" i="5" s="1"/>
  <c r="W13" i="5" a="1"/>
  <c r="W13" i="5" s="1"/>
  <c r="X13" i="5" a="1"/>
  <c r="X13" i="5" s="1"/>
  <c r="Y13" i="5" a="1"/>
  <c r="Y13" i="5" s="1"/>
  <c r="U22" i="5" a="1"/>
  <c r="U22" i="5" s="1"/>
  <c r="V22" i="5" a="1"/>
  <c r="V22" i="5" s="1"/>
  <c r="W22" i="5" a="1"/>
  <c r="W22" i="5" s="1"/>
  <c r="X22" i="5" a="1"/>
  <c r="X22" i="5" s="1"/>
  <c r="Y22" i="5" a="1"/>
  <c r="Y22" i="5" s="1"/>
  <c r="U31" i="5" a="1"/>
  <c r="U31" i="5" s="1"/>
  <c r="V31" i="5" a="1"/>
  <c r="V31" i="5" s="1"/>
  <c r="W31" i="5" a="1"/>
  <c r="W31" i="5" s="1"/>
  <c r="X31" i="5" a="1"/>
  <c r="X31" i="5" s="1"/>
  <c r="Y31" i="5" a="1"/>
  <c r="Y31" i="5" s="1"/>
  <c r="U40" i="5" a="1"/>
  <c r="U40" i="5" s="1"/>
  <c r="V40" i="5" a="1"/>
  <c r="V40" i="5" s="1"/>
  <c r="W40" i="5" a="1"/>
  <c r="W40" i="5" s="1"/>
  <c r="X40" i="5" a="1"/>
  <c r="X40" i="5" s="1"/>
  <c r="Y40" i="5" a="1"/>
  <c r="Y40" i="5" s="1"/>
  <c r="U49" i="5" a="1"/>
  <c r="U49" i="5" s="1"/>
  <c r="V49" i="5" a="1"/>
  <c r="V49" i="5" s="1"/>
  <c r="W49" i="5" a="1"/>
  <c r="W49" i="5" s="1"/>
  <c r="X49" i="5" a="1"/>
  <c r="X49" i="5" s="1"/>
  <c r="Y49" i="5" a="1"/>
  <c r="Y49" i="5" s="1"/>
  <c r="U58" i="5" a="1"/>
  <c r="U58" i="5" s="1"/>
  <c r="V58" i="5" a="1"/>
  <c r="V58" i="5" s="1"/>
  <c r="W58" i="5" a="1"/>
  <c r="W58" i="5" s="1"/>
  <c r="X58" i="5" a="1"/>
  <c r="X58" i="5" s="1"/>
  <c r="Y58" i="5" a="1"/>
  <c r="Y58" i="5" s="1"/>
  <c r="U67" i="5" a="1"/>
  <c r="U67" i="5" s="1"/>
  <c r="V67" i="5" a="1"/>
  <c r="V67" i="5" s="1"/>
  <c r="W67" i="5" a="1"/>
  <c r="W67" i="5" s="1"/>
  <c r="X67" i="5" a="1"/>
  <c r="X67" i="5" s="1"/>
  <c r="Y67" i="5" a="1"/>
  <c r="Y67" i="5" s="1"/>
  <c r="U76" i="5" a="1"/>
  <c r="U76" i="5" s="1"/>
  <c r="V76" i="5" a="1"/>
  <c r="V76" i="5" s="1"/>
  <c r="W76" i="5" a="1"/>
  <c r="W76" i="5" s="1"/>
  <c r="X76" i="5" a="1"/>
  <c r="X76" i="5" s="1"/>
  <c r="Y76" i="5" a="1"/>
  <c r="Y76" i="5" s="1"/>
  <c r="U85" i="5" a="1"/>
  <c r="U85" i="5" s="1"/>
  <c r="V85" i="5" a="1"/>
  <c r="V85" i="5" s="1"/>
  <c r="W85" i="5" a="1"/>
  <c r="W85" i="5" s="1"/>
  <c r="X85" i="5" a="1"/>
  <c r="X85" i="5" s="1"/>
  <c r="Y85" i="5" a="1"/>
  <c r="Y85" i="5" s="1"/>
  <c r="U94" i="5" a="1"/>
  <c r="U94" i="5" s="1"/>
  <c r="V94" i="5" a="1"/>
  <c r="V94" i="5"/>
  <c r="W94" i="5" a="1"/>
  <c r="W94" i="5" s="1"/>
  <c r="X94" i="5" a="1"/>
  <c r="X94" i="5" s="1"/>
  <c r="Y94" i="5" a="1"/>
  <c r="Y94" i="5" s="1"/>
  <c r="U103" i="5" a="1"/>
  <c r="U103" i="5" s="1"/>
  <c r="V103" i="5" a="1"/>
  <c r="V103" i="5" s="1"/>
  <c r="W103" i="5" a="1"/>
  <c r="W103" i="5" s="1"/>
  <c r="X103" i="5" a="1"/>
  <c r="X103" i="5" s="1"/>
  <c r="Y103" i="5" a="1"/>
  <c r="Y103" i="5" s="1"/>
  <c r="U112" i="5" a="1"/>
  <c r="U112" i="5" s="1"/>
  <c r="V112" i="5" a="1"/>
  <c r="V112" i="5" s="1"/>
  <c r="W112" i="5" a="1"/>
  <c r="W112" i="5" s="1"/>
  <c r="X112" i="5" a="1"/>
  <c r="X112" i="5" s="1"/>
  <c r="Y112" i="5" a="1"/>
  <c r="Y112" i="5" s="1"/>
  <c r="U121" i="5" a="1"/>
  <c r="U121" i="5" s="1"/>
  <c r="V121" i="5" a="1"/>
  <c r="V121" i="5" s="1"/>
  <c r="W121" i="5" a="1"/>
  <c r="W121" i="5" s="1"/>
  <c r="X121" i="5" a="1"/>
  <c r="X121" i="5" s="1"/>
  <c r="Y121" i="5" a="1"/>
  <c r="Y121" i="5" s="1"/>
  <c r="U130" i="5" a="1"/>
  <c r="U130" i="5" s="1"/>
  <c r="V130" i="5" a="1"/>
  <c r="V130" i="5" s="1"/>
  <c r="W130" i="5" a="1"/>
  <c r="W130" i="5" s="1"/>
  <c r="X130" i="5" a="1"/>
  <c r="X130" i="5" s="1"/>
  <c r="Y130" i="5" a="1"/>
  <c r="Y130" i="5" s="1"/>
  <c r="U139" i="5" a="1"/>
  <c r="U139" i="5" s="1"/>
  <c r="V139" i="5" a="1"/>
  <c r="V139" i="5" s="1"/>
  <c r="W139" i="5" a="1"/>
  <c r="W139" i="5" s="1"/>
  <c r="X139" i="5" a="1"/>
  <c r="X139" i="5" s="1"/>
  <c r="Y139" i="5" a="1"/>
  <c r="Y139" i="5" s="1"/>
  <c r="U148" i="5" a="1"/>
  <c r="U148" i="5" s="1"/>
  <c r="V148" i="5" a="1"/>
  <c r="V148" i="5" s="1"/>
  <c r="W148" i="5" a="1"/>
  <c r="W148" i="5" s="1"/>
  <c r="X148" i="5" a="1"/>
  <c r="X148" i="5" s="1"/>
  <c r="Y148" i="5" a="1"/>
  <c r="Y148" i="5" s="1"/>
  <c r="U157" i="5" a="1"/>
  <c r="U157" i="5" s="1"/>
  <c r="V157" i="5" a="1"/>
  <c r="V157" i="5" s="1"/>
  <c r="W157" i="5" a="1"/>
  <c r="W157" i="5" s="1"/>
  <c r="X157" i="5" a="1"/>
  <c r="X157" i="5" s="1"/>
  <c r="Y157" i="5" a="1"/>
  <c r="Y157" i="5" s="1"/>
  <c r="U166" i="5" a="1"/>
  <c r="U166" i="5"/>
  <c r="V166" i="5" a="1"/>
  <c r="V166" i="5" s="1"/>
  <c r="W166" i="5" a="1"/>
  <c r="W166" i="5" s="1"/>
  <c r="X166" i="5" a="1"/>
  <c r="X166" i="5" s="1"/>
  <c r="Y166" i="5" a="1"/>
  <c r="Y166" i="5" s="1"/>
  <c r="U175" i="5" a="1"/>
  <c r="U175" i="5" s="1"/>
  <c r="V175" i="5" a="1"/>
  <c r="V175" i="5" s="1"/>
  <c r="W175" i="5" a="1"/>
  <c r="W175" i="5" s="1"/>
  <c r="X175" i="5" a="1"/>
  <c r="X175" i="5" s="1"/>
  <c r="Y175" i="5" a="1"/>
  <c r="Y175" i="5" s="1"/>
  <c r="U184" i="5" a="1"/>
  <c r="U184" i="5" s="1"/>
  <c r="V184" i="5" a="1"/>
  <c r="V184" i="5" s="1"/>
  <c r="W184" i="5" a="1"/>
  <c r="W184" i="5" s="1"/>
  <c r="X184" i="5" a="1"/>
  <c r="X184" i="5" s="1"/>
  <c r="Y184" i="5" a="1"/>
  <c r="Y184" i="5" s="1"/>
  <c r="U193" i="5" a="1"/>
  <c r="U193" i="5" s="1"/>
  <c r="V193" i="5" a="1"/>
  <c r="V193" i="5" s="1"/>
  <c r="W193" i="5" a="1"/>
  <c r="W193" i="5" s="1"/>
  <c r="X193" i="5" a="1"/>
  <c r="X193" i="5" s="1"/>
  <c r="Y193" i="5" a="1"/>
  <c r="Y193" i="5" s="1"/>
  <c r="U202" i="5" a="1"/>
  <c r="U202" i="5" s="1"/>
  <c r="V202" i="5" a="1"/>
  <c r="V202" i="5" s="1"/>
  <c r="W202" i="5" a="1"/>
  <c r="W202" i="5" s="1"/>
  <c r="X202" i="5" a="1"/>
  <c r="X202" i="5" s="1"/>
  <c r="Y202" i="5" a="1"/>
  <c r="Y202" i="5" s="1"/>
  <c r="U211" i="5" a="1"/>
  <c r="U211" i="5" s="1"/>
  <c r="V211" i="5" a="1"/>
  <c r="V211" i="5" s="1"/>
  <c r="W211" i="5" a="1"/>
  <c r="W211" i="5" s="1"/>
  <c r="X211" i="5" a="1"/>
  <c r="X211" i="5" s="1"/>
  <c r="Y211" i="5" a="1"/>
  <c r="Y211" i="5" s="1"/>
  <c r="U220" i="5" a="1"/>
  <c r="U220" i="5" s="1"/>
  <c r="V220" i="5" a="1"/>
  <c r="V220" i="5" s="1"/>
  <c r="W220" i="5" a="1"/>
  <c r="W220" i="5" s="1"/>
  <c r="X220" i="5" a="1"/>
  <c r="X220" i="5" s="1"/>
  <c r="Y220" i="5" a="1"/>
  <c r="Y220" i="5" s="1"/>
  <c r="U229" i="5" a="1"/>
  <c r="U229" i="5" s="1"/>
  <c r="V229" i="5" a="1"/>
  <c r="V229" i="5" s="1"/>
  <c r="W229" i="5" a="1"/>
  <c r="W229" i="5" s="1"/>
  <c r="X229" i="5" a="1"/>
  <c r="X229" i="5" s="1"/>
  <c r="Y229" i="5" a="1"/>
  <c r="Y229" i="5" s="1"/>
  <c r="U238" i="5" a="1"/>
  <c r="U238" i="5" s="1"/>
  <c r="V238" i="5" a="1"/>
  <c r="V238" i="5" s="1"/>
  <c r="W238" i="5" a="1"/>
  <c r="W238" i="5" s="1"/>
  <c r="X238" i="5" a="1"/>
  <c r="X238" i="5" s="1"/>
  <c r="Y238" i="5" a="1"/>
  <c r="Y238" i="5" s="1"/>
  <c r="U247" i="5" a="1"/>
  <c r="U247" i="5" s="1"/>
  <c r="V247" i="5" a="1"/>
  <c r="V247" i="5" s="1"/>
  <c r="W247" i="5" a="1"/>
  <c r="W247" i="5" s="1"/>
  <c r="X247" i="5" a="1"/>
  <c r="X247" i="5" s="1"/>
  <c r="Y247" i="5" a="1"/>
  <c r="Y247" i="5" s="1"/>
  <c r="U256" i="5" a="1"/>
  <c r="U256" i="5" s="1"/>
  <c r="V256" i="5" a="1"/>
  <c r="V256" i="5" s="1"/>
  <c r="W256" i="5" a="1"/>
  <c r="W256" i="5" s="1"/>
  <c r="X256" i="5" a="1"/>
  <c r="X256" i="5" s="1"/>
  <c r="Y256" i="5" a="1"/>
  <c r="Y256" i="5" s="1"/>
  <c r="U265" i="5" a="1"/>
  <c r="U265" i="5" s="1"/>
  <c r="V265" i="5" a="1"/>
  <c r="V265" i="5" s="1"/>
  <c r="W265" i="5" a="1"/>
  <c r="W265" i="5" s="1"/>
  <c r="X265" i="5" a="1"/>
  <c r="X265" i="5" s="1"/>
  <c r="Y265" i="5" a="1"/>
  <c r="Y265" i="5" s="1"/>
  <c r="U274" i="5" a="1"/>
  <c r="U274" i="5" s="1"/>
  <c r="V274" i="5" a="1"/>
  <c r="V274" i="5" s="1"/>
  <c r="W274" i="5" a="1"/>
  <c r="W274" i="5" s="1"/>
  <c r="X274" i="5" a="1"/>
  <c r="X274" i="5" s="1"/>
  <c r="Y274" i="5" a="1"/>
  <c r="Y274" i="5" s="1"/>
  <c r="U5" i="5" a="1"/>
  <c r="U5" i="5" s="1"/>
  <c r="V5" i="5" a="1"/>
  <c r="V5" i="5" s="1"/>
  <c r="W5" i="5" a="1"/>
  <c r="W5" i="5" s="1"/>
  <c r="X5" i="5" a="1"/>
  <c r="X5" i="5" s="1"/>
  <c r="Y5" i="5" a="1"/>
  <c r="Y5" i="5" s="1"/>
  <c r="U14" i="5" a="1"/>
  <c r="U14" i="5" s="1"/>
  <c r="V14" i="5" a="1"/>
  <c r="V14" i="5" s="1"/>
  <c r="W14" i="5" a="1"/>
  <c r="W14" i="5" s="1"/>
  <c r="X14" i="5" a="1"/>
  <c r="X14" i="5" s="1"/>
  <c r="Y14" i="5" a="1"/>
  <c r="Y14" i="5" s="1"/>
  <c r="U23" i="5" a="1"/>
  <c r="U23" i="5" s="1"/>
  <c r="V23" i="5" a="1"/>
  <c r="V23" i="5" s="1"/>
  <c r="W23" i="5" a="1"/>
  <c r="W23" i="5" s="1"/>
  <c r="X23" i="5" a="1"/>
  <c r="X23" i="5" s="1"/>
  <c r="Y23" i="5" a="1"/>
  <c r="Y23" i="5" s="1"/>
  <c r="U32" i="5" a="1"/>
  <c r="U32" i="5" s="1"/>
  <c r="V32" i="5" a="1"/>
  <c r="V32" i="5" s="1"/>
  <c r="W32" i="5" a="1"/>
  <c r="W32" i="5" s="1"/>
  <c r="X32" i="5" a="1"/>
  <c r="X32" i="5" s="1"/>
  <c r="Y32" i="5" a="1"/>
  <c r="Y32" i="5" s="1"/>
  <c r="U41" i="5" a="1"/>
  <c r="U41" i="5" s="1"/>
  <c r="V41" i="5" a="1"/>
  <c r="V41" i="5" s="1"/>
  <c r="W41" i="5" a="1"/>
  <c r="W41" i="5" s="1"/>
  <c r="X41" i="5" a="1"/>
  <c r="X41" i="5" s="1"/>
  <c r="Y41" i="5" a="1"/>
  <c r="Y41" i="5" s="1"/>
  <c r="U50" i="5" a="1"/>
  <c r="U50" i="5" s="1"/>
  <c r="V50" i="5" a="1"/>
  <c r="V50" i="5" s="1"/>
  <c r="W50" i="5" a="1"/>
  <c r="W50" i="5" s="1"/>
  <c r="X50" i="5" a="1"/>
  <c r="X50" i="5" s="1"/>
  <c r="Y50" i="5" a="1"/>
  <c r="Y50" i="5" s="1"/>
  <c r="U59" i="5" a="1"/>
  <c r="U59" i="5" s="1"/>
  <c r="V59" i="5" a="1"/>
  <c r="V59" i="5" s="1"/>
  <c r="W59" i="5" a="1"/>
  <c r="W59" i="5" s="1"/>
  <c r="X59" i="5" a="1"/>
  <c r="X59" i="5" s="1"/>
  <c r="Y59" i="5" a="1"/>
  <c r="Y59" i="5" s="1"/>
  <c r="U68" i="5" a="1"/>
  <c r="U68" i="5" s="1"/>
  <c r="V68" i="5" a="1"/>
  <c r="V68" i="5" s="1"/>
  <c r="W68" i="5" a="1"/>
  <c r="W68" i="5" s="1"/>
  <c r="X68" i="5" a="1"/>
  <c r="X68" i="5" s="1"/>
  <c r="Y68" i="5" a="1"/>
  <c r="Y68" i="5" s="1"/>
  <c r="U77" i="5" a="1"/>
  <c r="U77" i="5" s="1"/>
  <c r="V77" i="5" a="1"/>
  <c r="V77" i="5" s="1"/>
  <c r="W77" i="5" a="1"/>
  <c r="W77" i="5" s="1"/>
  <c r="X77" i="5" a="1"/>
  <c r="X77" i="5" s="1"/>
  <c r="Y77" i="5" a="1"/>
  <c r="Y77" i="5" s="1"/>
  <c r="U86" i="5" a="1"/>
  <c r="U86" i="5" s="1"/>
  <c r="V86" i="5" a="1"/>
  <c r="V86" i="5" s="1"/>
  <c r="W86" i="5" a="1"/>
  <c r="W86" i="5" s="1"/>
  <c r="X86" i="5" a="1"/>
  <c r="X86" i="5" s="1"/>
  <c r="Y86" i="5" a="1"/>
  <c r="Y86" i="5" s="1"/>
  <c r="U95" i="5" a="1"/>
  <c r="U95" i="5" s="1"/>
  <c r="V95" i="5" a="1"/>
  <c r="V95" i="5" s="1"/>
  <c r="W95" i="5" a="1"/>
  <c r="W95" i="5" s="1"/>
  <c r="X95" i="5" a="1"/>
  <c r="X95" i="5" s="1"/>
  <c r="Y95" i="5" a="1"/>
  <c r="Y95" i="5" s="1"/>
  <c r="U104" i="5" a="1"/>
  <c r="U104" i="5" s="1"/>
  <c r="V104" i="5" a="1"/>
  <c r="V104" i="5" s="1"/>
  <c r="W104" i="5" a="1"/>
  <c r="W104" i="5" s="1"/>
  <c r="X104" i="5" a="1"/>
  <c r="X104" i="5" s="1"/>
  <c r="Y104" i="5" a="1"/>
  <c r="Y104" i="5" s="1"/>
  <c r="U113" i="5" a="1"/>
  <c r="U113" i="5" s="1"/>
  <c r="V113" i="5" a="1"/>
  <c r="V113" i="5" s="1"/>
  <c r="W113" i="5" a="1"/>
  <c r="W113" i="5" s="1"/>
  <c r="X113" i="5" a="1"/>
  <c r="X113" i="5" s="1"/>
  <c r="Y113" i="5" a="1"/>
  <c r="Y113" i="5" s="1"/>
  <c r="U122" i="5" a="1"/>
  <c r="U122" i="5" s="1"/>
  <c r="V122" i="5" a="1"/>
  <c r="V122" i="5" s="1"/>
  <c r="W122" i="5" a="1"/>
  <c r="W122" i="5" s="1"/>
  <c r="X122" i="5" a="1"/>
  <c r="X122" i="5" s="1"/>
  <c r="Y122" i="5" a="1"/>
  <c r="Y122" i="5" s="1"/>
  <c r="U131" i="5" a="1"/>
  <c r="U131" i="5" s="1"/>
  <c r="V131" i="5" a="1"/>
  <c r="V131" i="5" s="1"/>
  <c r="W131" i="5" a="1"/>
  <c r="W131" i="5" s="1"/>
  <c r="X131" i="5" a="1"/>
  <c r="X131" i="5" s="1"/>
  <c r="Y131" i="5" a="1"/>
  <c r="Y131" i="5" s="1"/>
  <c r="U140" i="5" a="1"/>
  <c r="U140" i="5" s="1"/>
  <c r="V140" i="5" a="1"/>
  <c r="V140" i="5" s="1"/>
  <c r="W140" i="5" a="1"/>
  <c r="W140" i="5" s="1"/>
  <c r="X140" i="5" a="1"/>
  <c r="X140" i="5" s="1"/>
  <c r="Y140" i="5" a="1"/>
  <c r="Y140" i="5" s="1"/>
  <c r="U149" i="5" a="1"/>
  <c r="U149" i="5" s="1"/>
  <c r="V149" i="5" a="1"/>
  <c r="V149" i="5" s="1"/>
  <c r="W149" i="5" a="1"/>
  <c r="W149" i="5" s="1"/>
  <c r="X149" i="5" a="1"/>
  <c r="X149" i="5" s="1"/>
  <c r="Y149" i="5" a="1"/>
  <c r="Y149" i="5" s="1"/>
  <c r="U158" i="5" a="1"/>
  <c r="U158" i="5" s="1"/>
  <c r="V158" i="5" a="1"/>
  <c r="V158" i="5" s="1"/>
  <c r="W158" i="5" a="1"/>
  <c r="W158" i="5" s="1"/>
  <c r="X158" i="5" a="1"/>
  <c r="X158" i="5" s="1"/>
  <c r="Y158" i="5" a="1"/>
  <c r="Y158" i="5" s="1"/>
  <c r="U167" i="5" a="1"/>
  <c r="U167" i="5" s="1"/>
  <c r="V167" i="5" a="1"/>
  <c r="V167" i="5" s="1"/>
  <c r="W167" i="5" a="1"/>
  <c r="W167" i="5" s="1"/>
  <c r="X167" i="5" a="1"/>
  <c r="X167" i="5" s="1"/>
  <c r="Y167" i="5" a="1"/>
  <c r="Y167" i="5" s="1"/>
  <c r="U176" i="5" a="1"/>
  <c r="U176" i="5" s="1"/>
  <c r="V176" i="5" a="1"/>
  <c r="V176" i="5" s="1"/>
  <c r="W176" i="5" a="1"/>
  <c r="W176" i="5" s="1"/>
  <c r="X176" i="5" a="1"/>
  <c r="X176" i="5" s="1"/>
  <c r="Y176" i="5" a="1"/>
  <c r="Y176" i="5" s="1"/>
  <c r="U185" i="5" a="1"/>
  <c r="U185" i="5" s="1"/>
  <c r="V185" i="5" a="1"/>
  <c r="V185" i="5" s="1"/>
  <c r="W185" i="5" a="1"/>
  <c r="W185" i="5" s="1"/>
  <c r="X185" i="5" a="1"/>
  <c r="X185" i="5" s="1"/>
  <c r="Y185" i="5" a="1"/>
  <c r="Y185" i="5" s="1"/>
  <c r="U194" i="5" a="1"/>
  <c r="U194" i="5" s="1"/>
  <c r="V194" i="5" a="1"/>
  <c r="V194" i="5" s="1"/>
  <c r="W194" i="5" a="1"/>
  <c r="W194" i="5" s="1"/>
  <c r="X194" i="5" a="1"/>
  <c r="X194" i="5" s="1"/>
  <c r="Y194" i="5" a="1"/>
  <c r="Y194" i="5" s="1"/>
  <c r="U203" i="5" a="1"/>
  <c r="U203" i="5" s="1"/>
  <c r="V203" i="5" a="1"/>
  <c r="V203" i="5" s="1"/>
  <c r="W203" i="5" a="1"/>
  <c r="W203" i="5" s="1"/>
  <c r="X203" i="5" a="1"/>
  <c r="X203" i="5" s="1"/>
  <c r="Y203" i="5" a="1"/>
  <c r="Y203" i="5" s="1"/>
  <c r="U212" i="5" a="1"/>
  <c r="U212" i="5" s="1"/>
  <c r="V212" i="5" a="1"/>
  <c r="V212" i="5" s="1"/>
  <c r="W212" i="5" a="1"/>
  <c r="W212" i="5" s="1"/>
  <c r="X212" i="5" a="1"/>
  <c r="X212" i="5" s="1"/>
  <c r="Y212" i="5" a="1"/>
  <c r="Y212" i="5" s="1"/>
  <c r="U221" i="5" a="1"/>
  <c r="U221" i="5" s="1"/>
  <c r="V221" i="5" a="1"/>
  <c r="V221" i="5" s="1"/>
  <c r="W221" i="5" a="1"/>
  <c r="W221" i="5" s="1"/>
  <c r="X221" i="5" a="1"/>
  <c r="X221" i="5" s="1"/>
  <c r="Y221" i="5" a="1"/>
  <c r="Y221" i="5" s="1"/>
  <c r="U230" i="5" a="1"/>
  <c r="U230" i="5" s="1"/>
  <c r="V230" i="5" a="1"/>
  <c r="V230" i="5" s="1"/>
  <c r="W230" i="5" a="1"/>
  <c r="W230" i="5" s="1"/>
  <c r="X230" i="5" a="1"/>
  <c r="X230" i="5" s="1"/>
  <c r="Y230" i="5" a="1"/>
  <c r="Y230" i="5" s="1"/>
  <c r="U239" i="5" a="1"/>
  <c r="U239" i="5" s="1"/>
  <c r="V239" i="5" a="1"/>
  <c r="V239" i="5" s="1"/>
  <c r="W239" i="5" a="1"/>
  <c r="W239" i="5" s="1"/>
  <c r="X239" i="5" a="1"/>
  <c r="X239" i="5" s="1"/>
  <c r="Y239" i="5" a="1"/>
  <c r="Y239" i="5" s="1"/>
  <c r="U248" i="5" a="1"/>
  <c r="U248" i="5" s="1"/>
  <c r="V248" i="5" a="1"/>
  <c r="V248" i="5" s="1"/>
  <c r="W248" i="5" a="1"/>
  <c r="W248" i="5" s="1"/>
  <c r="X248" i="5" a="1"/>
  <c r="X248" i="5" s="1"/>
  <c r="Y248" i="5" a="1"/>
  <c r="Y248" i="5" s="1"/>
  <c r="U257" i="5" a="1"/>
  <c r="U257" i="5" s="1"/>
  <c r="V257" i="5" a="1"/>
  <c r="V257" i="5" s="1"/>
  <c r="W257" i="5" a="1"/>
  <c r="W257" i="5" s="1"/>
  <c r="X257" i="5" a="1"/>
  <c r="X257" i="5" s="1"/>
  <c r="Y257" i="5" a="1"/>
  <c r="Y257" i="5" s="1"/>
  <c r="U266" i="5" a="1"/>
  <c r="U266" i="5" s="1"/>
  <c r="V266" i="5" a="1"/>
  <c r="V266" i="5" s="1"/>
  <c r="W266" i="5" a="1"/>
  <c r="W266" i="5" s="1"/>
  <c r="X266" i="5" a="1"/>
  <c r="X266" i="5" s="1"/>
  <c r="Y266" i="5" a="1"/>
  <c r="Y266" i="5" s="1"/>
  <c r="U275" i="5" a="1"/>
  <c r="U275" i="5" s="1"/>
  <c r="V275" i="5" a="1"/>
  <c r="V275" i="5" s="1"/>
  <c r="W275" i="5" a="1"/>
  <c r="W275" i="5" s="1"/>
  <c r="X275" i="5" a="1"/>
  <c r="X275" i="5" s="1"/>
  <c r="Y275" i="5" a="1"/>
  <c r="Y275" i="5" s="1"/>
  <c r="U6" i="5" a="1"/>
  <c r="U6" i="5" s="1"/>
  <c r="V6" i="5" a="1"/>
  <c r="V6" i="5" s="1"/>
  <c r="W6" i="5" a="1"/>
  <c r="W6" i="5" s="1"/>
  <c r="X6" i="5" a="1"/>
  <c r="X6" i="5" s="1"/>
  <c r="Y6" i="5" a="1"/>
  <c r="Y6" i="5" s="1"/>
  <c r="U15" i="5" a="1"/>
  <c r="U15" i="5" s="1"/>
  <c r="V15" i="5" a="1"/>
  <c r="V15" i="5" s="1"/>
  <c r="W15" i="5" a="1"/>
  <c r="W15" i="5" s="1"/>
  <c r="X15" i="5" a="1"/>
  <c r="X15" i="5" s="1"/>
  <c r="Y15" i="5" a="1"/>
  <c r="Y15" i="5" s="1"/>
  <c r="U24" i="5" a="1"/>
  <c r="U24" i="5" s="1"/>
  <c r="V24" i="5" a="1"/>
  <c r="V24" i="5" s="1"/>
  <c r="W24" i="5" a="1"/>
  <c r="W24" i="5" s="1"/>
  <c r="X24" i="5" a="1"/>
  <c r="X24" i="5" s="1"/>
  <c r="Y24" i="5" a="1"/>
  <c r="Y24" i="5" s="1"/>
  <c r="U33" i="5" a="1"/>
  <c r="U33" i="5" s="1"/>
  <c r="V33" i="5" a="1"/>
  <c r="V33" i="5" s="1"/>
  <c r="W33" i="5" a="1"/>
  <c r="W33" i="5" s="1"/>
  <c r="X33" i="5" a="1"/>
  <c r="X33" i="5" s="1"/>
  <c r="Y33" i="5" a="1"/>
  <c r="Y33" i="5" s="1"/>
  <c r="U42" i="5" a="1"/>
  <c r="U42" i="5" s="1"/>
  <c r="V42" i="5" a="1"/>
  <c r="V42" i="5" s="1"/>
  <c r="W42" i="5" a="1"/>
  <c r="W42" i="5" s="1"/>
  <c r="X42" i="5" a="1"/>
  <c r="X42" i="5" s="1"/>
  <c r="Y42" i="5" a="1"/>
  <c r="Y42" i="5" s="1"/>
  <c r="U51" i="5" a="1"/>
  <c r="U51" i="5" s="1"/>
  <c r="V51" i="5" a="1"/>
  <c r="V51" i="5" s="1"/>
  <c r="W51" i="5" a="1"/>
  <c r="W51" i="5" s="1"/>
  <c r="X51" i="5" a="1"/>
  <c r="X51" i="5" s="1"/>
  <c r="Y51" i="5" a="1"/>
  <c r="Y51" i="5" s="1"/>
  <c r="U60" i="5" a="1"/>
  <c r="U60" i="5" s="1"/>
  <c r="V60" i="5" a="1"/>
  <c r="V60" i="5" s="1"/>
  <c r="W60" i="5" a="1"/>
  <c r="W60" i="5" s="1"/>
  <c r="X60" i="5" a="1"/>
  <c r="X60" i="5" s="1"/>
  <c r="Y60" i="5" a="1"/>
  <c r="Y60" i="5" s="1"/>
  <c r="U69" i="5" a="1"/>
  <c r="U69" i="5" s="1"/>
  <c r="V69" i="5" a="1"/>
  <c r="V69" i="5" s="1"/>
  <c r="W69" i="5" a="1"/>
  <c r="W69" i="5" s="1"/>
  <c r="X69" i="5" a="1"/>
  <c r="X69" i="5" s="1"/>
  <c r="Y69" i="5" a="1"/>
  <c r="Y69" i="5" s="1"/>
  <c r="U78" i="5" a="1"/>
  <c r="U78" i="5" s="1"/>
  <c r="V78" i="5" a="1"/>
  <c r="V78" i="5" s="1"/>
  <c r="W78" i="5" a="1"/>
  <c r="W78" i="5" s="1"/>
  <c r="X78" i="5" a="1"/>
  <c r="X78" i="5" s="1"/>
  <c r="Y78" i="5" a="1"/>
  <c r="Y78" i="5" s="1"/>
  <c r="U87" i="5" a="1"/>
  <c r="U87" i="5" s="1"/>
  <c r="V87" i="5" a="1"/>
  <c r="V87" i="5" s="1"/>
  <c r="W87" i="5" a="1"/>
  <c r="W87" i="5" s="1"/>
  <c r="X87" i="5" a="1"/>
  <c r="X87" i="5" s="1"/>
  <c r="Y87" i="5" a="1"/>
  <c r="Y87" i="5" s="1"/>
  <c r="U96" i="5" a="1"/>
  <c r="U96" i="5" s="1"/>
  <c r="V96" i="5" a="1"/>
  <c r="V96" i="5" s="1"/>
  <c r="W96" i="5" a="1"/>
  <c r="W96" i="5" s="1"/>
  <c r="X96" i="5" a="1"/>
  <c r="X96" i="5" s="1"/>
  <c r="Y96" i="5" a="1"/>
  <c r="Y96" i="5" s="1"/>
  <c r="U105" i="5" a="1"/>
  <c r="U105" i="5" s="1"/>
  <c r="V105" i="5" a="1"/>
  <c r="V105" i="5" s="1"/>
  <c r="W105" i="5" a="1"/>
  <c r="W105" i="5" s="1"/>
  <c r="X105" i="5" a="1"/>
  <c r="X105" i="5" s="1"/>
  <c r="Y105" i="5" a="1"/>
  <c r="Y105" i="5" s="1"/>
  <c r="U114" i="5" a="1"/>
  <c r="U114" i="5" s="1"/>
  <c r="V114" i="5" a="1"/>
  <c r="V114" i="5" s="1"/>
  <c r="W114" i="5" a="1"/>
  <c r="W114" i="5" s="1"/>
  <c r="X114" i="5" a="1"/>
  <c r="X114" i="5" s="1"/>
  <c r="Y114" i="5" a="1"/>
  <c r="Y114" i="5" s="1"/>
  <c r="U123" i="5" a="1"/>
  <c r="U123" i="5" s="1"/>
  <c r="V123" i="5" a="1"/>
  <c r="V123" i="5" s="1"/>
  <c r="W123" i="5" a="1"/>
  <c r="W123" i="5" s="1"/>
  <c r="X123" i="5" a="1"/>
  <c r="X123" i="5" s="1"/>
  <c r="Y123" i="5" a="1"/>
  <c r="Y123" i="5" s="1"/>
  <c r="U132" i="5" a="1"/>
  <c r="U132" i="5" s="1"/>
  <c r="V132" i="5" a="1"/>
  <c r="V132" i="5" s="1"/>
  <c r="W132" i="5" a="1"/>
  <c r="W132" i="5" s="1"/>
  <c r="X132" i="5" a="1"/>
  <c r="X132" i="5" s="1"/>
  <c r="Y132" i="5" a="1"/>
  <c r="Y132" i="5" s="1"/>
  <c r="U141" i="5" a="1"/>
  <c r="U141" i="5" s="1"/>
  <c r="V141" i="5" a="1"/>
  <c r="V141" i="5" s="1"/>
  <c r="W141" i="5" a="1"/>
  <c r="W141" i="5" s="1"/>
  <c r="X141" i="5" a="1"/>
  <c r="X141" i="5" s="1"/>
  <c r="Y141" i="5" a="1"/>
  <c r="Y141" i="5" s="1"/>
  <c r="U150" i="5" a="1"/>
  <c r="U150" i="5" s="1"/>
  <c r="V150" i="5" a="1"/>
  <c r="V150" i="5" s="1"/>
  <c r="W150" i="5" a="1"/>
  <c r="W150" i="5" s="1"/>
  <c r="X150" i="5" a="1"/>
  <c r="X150" i="5" s="1"/>
  <c r="Y150" i="5" a="1"/>
  <c r="Y150" i="5" s="1"/>
  <c r="U159" i="5" a="1"/>
  <c r="U159" i="5" s="1"/>
  <c r="V159" i="5" a="1"/>
  <c r="V159" i="5" s="1"/>
  <c r="W159" i="5" a="1"/>
  <c r="W159" i="5" s="1"/>
  <c r="X159" i="5" a="1"/>
  <c r="X159" i="5" s="1"/>
  <c r="Y159" i="5" a="1"/>
  <c r="Y159" i="5" s="1"/>
  <c r="U168" i="5" a="1"/>
  <c r="U168" i="5" s="1"/>
  <c r="V168" i="5" a="1"/>
  <c r="V168" i="5" s="1"/>
  <c r="W168" i="5" a="1"/>
  <c r="W168" i="5" s="1"/>
  <c r="X168" i="5" a="1"/>
  <c r="X168" i="5" s="1"/>
  <c r="Y168" i="5" a="1"/>
  <c r="Y168" i="5" s="1"/>
  <c r="U177" i="5" a="1"/>
  <c r="U177" i="5" s="1"/>
  <c r="V177" i="5" a="1"/>
  <c r="V177" i="5" s="1"/>
  <c r="W177" i="5" a="1"/>
  <c r="W177" i="5" s="1"/>
  <c r="X177" i="5" a="1"/>
  <c r="X177" i="5" s="1"/>
  <c r="Y177" i="5" a="1"/>
  <c r="Y177" i="5" s="1"/>
  <c r="U186" i="5" a="1"/>
  <c r="U186" i="5" s="1"/>
  <c r="V186" i="5" a="1"/>
  <c r="V186" i="5" s="1"/>
  <c r="W186" i="5" a="1"/>
  <c r="W186" i="5" s="1"/>
  <c r="X186" i="5" a="1"/>
  <c r="X186" i="5" s="1"/>
  <c r="Y186" i="5" a="1"/>
  <c r="Y186" i="5" s="1"/>
  <c r="U195" i="5" a="1"/>
  <c r="U195" i="5" s="1"/>
  <c r="V195" i="5" a="1"/>
  <c r="V195" i="5" s="1"/>
  <c r="W195" i="5" a="1"/>
  <c r="W195" i="5" s="1"/>
  <c r="X195" i="5" a="1"/>
  <c r="X195" i="5" s="1"/>
  <c r="Y195" i="5" a="1"/>
  <c r="Y195" i="5" s="1"/>
  <c r="U204" i="5" a="1"/>
  <c r="U204" i="5" s="1"/>
  <c r="V204" i="5" a="1"/>
  <c r="V204" i="5" s="1"/>
  <c r="W204" i="5" a="1"/>
  <c r="W204" i="5" s="1"/>
  <c r="X204" i="5" a="1"/>
  <c r="X204" i="5" s="1"/>
  <c r="Y204" i="5" a="1"/>
  <c r="Y204" i="5" s="1"/>
  <c r="U213" i="5" a="1"/>
  <c r="U213" i="5" s="1"/>
  <c r="V213" i="5" a="1"/>
  <c r="V213" i="5" s="1"/>
  <c r="W213" i="5" a="1"/>
  <c r="W213" i="5" s="1"/>
  <c r="X213" i="5" a="1"/>
  <c r="X213" i="5" s="1"/>
  <c r="Y213" i="5" a="1"/>
  <c r="Y213" i="5" s="1"/>
  <c r="U222" i="5" a="1"/>
  <c r="U222" i="5" s="1"/>
  <c r="V222" i="5" a="1"/>
  <c r="V222" i="5" s="1"/>
  <c r="W222" i="5" a="1"/>
  <c r="W222" i="5" s="1"/>
  <c r="X222" i="5" a="1"/>
  <c r="X222" i="5" s="1"/>
  <c r="Y222" i="5" a="1"/>
  <c r="Y222" i="5" s="1"/>
  <c r="U231" i="5" a="1"/>
  <c r="U231" i="5" s="1"/>
  <c r="V231" i="5" a="1"/>
  <c r="V231" i="5" s="1"/>
  <c r="W231" i="5" a="1"/>
  <c r="W231" i="5" s="1"/>
  <c r="X231" i="5" a="1"/>
  <c r="X231" i="5" s="1"/>
  <c r="Y231" i="5" a="1"/>
  <c r="Y231" i="5" s="1"/>
  <c r="U240" i="5" a="1"/>
  <c r="U240" i="5" s="1"/>
  <c r="V240" i="5" a="1"/>
  <c r="V240" i="5" s="1"/>
  <c r="W240" i="5" a="1"/>
  <c r="W240" i="5" s="1"/>
  <c r="X240" i="5" a="1"/>
  <c r="X240" i="5" s="1"/>
  <c r="Y240" i="5" a="1"/>
  <c r="Y240" i="5" s="1"/>
  <c r="U249" i="5" a="1"/>
  <c r="U249" i="5" s="1"/>
  <c r="V249" i="5" a="1"/>
  <c r="V249" i="5" s="1"/>
  <c r="W249" i="5" a="1"/>
  <c r="W249" i="5" s="1"/>
  <c r="X249" i="5" a="1"/>
  <c r="X249" i="5" s="1"/>
  <c r="Y249" i="5" a="1"/>
  <c r="Y249" i="5" s="1"/>
  <c r="U258" i="5" a="1"/>
  <c r="U258" i="5" s="1"/>
  <c r="V258" i="5" a="1"/>
  <c r="V258" i="5" s="1"/>
  <c r="W258" i="5" a="1"/>
  <c r="W258" i="5" s="1"/>
  <c r="X258" i="5" a="1"/>
  <c r="X258" i="5" s="1"/>
  <c r="Y258" i="5" a="1"/>
  <c r="Y258" i="5" s="1"/>
  <c r="U267" i="5" a="1"/>
  <c r="U267" i="5" s="1"/>
  <c r="V267" i="5" a="1"/>
  <c r="V267" i="5" s="1"/>
  <c r="W267" i="5" a="1"/>
  <c r="W267" i="5" s="1"/>
  <c r="X267" i="5" a="1"/>
  <c r="X267" i="5" s="1"/>
  <c r="Y267" i="5" a="1"/>
  <c r="Y267" i="5" s="1"/>
  <c r="U276" i="5" a="1"/>
  <c r="U276" i="5" s="1"/>
  <c r="V276" i="5" a="1"/>
  <c r="V276" i="5" s="1"/>
  <c r="W276" i="5" a="1"/>
  <c r="W276" i="5" s="1"/>
  <c r="X276" i="5" a="1"/>
  <c r="X276" i="5" s="1"/>
  <c r="Y276" i="5" a="1"/>
  <c r="Y276" i="5" s="1"/>
  <c r="U7" i="5" a="1"/>
  <c r="U7" i="5" s="1"/>
  <c r="V7" i="5" a="1"/>
  <c r="V7" i="5" s="1"/>
  <c r="W7" i="5" a="1"/>
  <c r="W7" i="5" s="1"/>
  <c r="X7" i="5" a="1"/>
  <c r="X7" i="5" s="1"/>
  <c r="Y7" i="5" a="1"/>
  <c r="Y7" i="5" s="1"/>
  <c r="U16" i="5" a="1"/>
  <c r="U16" i="5" s="1"/>
  <c r="V16" i="5" a="1"/>
  <c r="V16" i="5" s="1"/>
  <c r="W16" i="5" a="1"/>
  <c r="W16" i="5" s="1"/>
  <c r="X16" i="5" a="1"/>
  <c r="X16" i="5" s="1"/>
  <c r="Y16" i="5" a="1"/>
  <c r="Y16" i="5" s="1"/>
  <c r="U25" i="5" a="1"/>
  <c r="U25" i="5" s="1"/>
  <c r="V25" i="5" a="1"/>
  <c r="V25" i="5" s="1"/>
  <c r="W25" i="5" a="1"/>
  <c r="W25" i="5" s="1"/>
  <c r="X25" i="5" a="1"/>
  <c r="X25" i="5" s="1"/>
  <c r="Y25" i="5" a="1"/>
  <c r="Y25" i="5"/>
  <c r="U34" i="5" a="1"/>
  <c r="U34" i="5" s="1"/>
  <c r="V34" i="5" a="1"/>
  <c r="V34" i="5" s="1"/>
  <c r="W34" i="5" a="1"/>
  <c r="W34" i="5" s="1"/>
  <c r="X34" i="5" a="1"/>
  <c r="X34" i="5" s="1"/>
  <c r="Y34" i="5" a="1"/>
  <c r="Y34" i="5" s="1"/>
  <c r="U43" i="5" a="1"/>
  <c r="U43" i="5" s="1"/>
  <c r="V43" i="5" a="1"/>
  <c r="V43" i="5" s="1"/>
  <c r="W43" i="5" a="1"/>
  <c r="W43" i="5" s="1"/>
  <c r="X43" i="5" a="1"/>
  <c r="X43" i="5" s="1"/>
  <c r="Y43" i="5" a="1"/>
  <c r="Y43" i="5" s="1"/>
  <c r="U52" i="5" a="1"/>
  <c r="U52" i="5" s="1"/>
  <c r="V52" i="5" a="1"/>
  <c r="V52" i="5" s="1"/>
  <c r="W52" i="5" a="1"/>
  <c r="W52" i="5" s="1"/>
  <c r="X52" i="5" a="1"/>
  <c r="X52" i="5" s="1"/>
  <c r="Y52" i="5" a="1"/>
  <c r="Y52" i="5" s="1"/>
  <c r="U61" i="5" a="1"/>
  <c r="U61" i="5" s="1"/>
  <c r="V61" i="5" a="1"/>
  <c r="V61" i="5" s="1"/>
  <c r="W61" i="5" a="1"/>
  <c r="W61" i="5" s="1"/>
  <c r="X61" i="5" a="1"/>
  <c r="X61" i="5" s="1"/>
  <c r="Y61" i="5" a="1"/>
  <c r="Y61" i="5" s="1"/>
  <c r="U70" i="5" a="1"/>
  <c r="U70" i="5" s="1"/>
  <c r="V70" i="5" a="1"/>
  <c r="V70" i="5" s="1"/>
  <c r="W70" i="5" a="1"/>
  <c r="W70" i="5" s="1"/>
  <c r="X70" i="5" a="1"/>
  <c r="X70" i="5" s="1"/>
  <c r="Y70" i="5" a="1"/>
  <c r="Y70" i="5" s="1"/>
  <c r="U79" i="5" a="1"/>
  <c r="U79" i="5" s="1"/>
  <c r="V79" i="5" a="1"/>
  <c r="V79" i="5" s="1"/>
  <c r="W79" i="5" a="1"/>
  <c r="W79" i="5" s="1"/>
  <c r="X79" i="5" a="1"/>
  <c r="X79" i="5" s="1"/>
  <c r="Y79" i="5" a="1"/>
  <c r="Y79" i="5" s="1"/>
  <c r="U88" i="5" a="1"/>
  <c r="U88" i="5" s="1"/>
  <c r="V88" i="5" a="1"/>
  <c r="V88" i="5" s="1"/>
  <c r="W88" i="5" a="1"/>
  <c r="W88" i="5" s="1"/>
  <c r="X88" i="5" a="1"/>
  <c r="X88" i="5" s="1"/>
  <c r="Y88" i="5" a="1"/>
  <c r="Y88" i="5" s="1"/>
  <c r="U97" i="5" a="1"/>
  <c r="U97" i="5" s="1"/>
  <c r="V97" i="5" a="1"/>
  <c r="V97" i="5" s="1"/>
  <c r="W97" i="5" a="1"/>
  <c r="W97" i="5" s="1"/>
  <c r="X97" i="5" a="1"/>
  <c r="X97" i="5" s="1"/>
  <c r="Y97" i="5" a="1"/>
  <c r="Y97" i="5" s="1"/>
  <c r="U106" i="5" a="1"/>
  <c r="U106" i="5" s="1"/>
  <c r="V106" i="5" a="1"/>
  <c r="V106" i="5" s="1"/>
  <c r="W106" i="5" a="1"/>
  <c r="W106" i="5" s="1"/>
  <c r="X106" i="5" a="1"/>
  <c r="X106" i="5" s="1"/>
  <c r="Y106" i="5" a="1"/>
  <c r="Y106" i="5" s="1"/>
  <c r="U115" i="5" a="1"/>
  <c r="U115" i="5" s="1"/>
  <c r="V115" i="5" a="1"/>
  <c r="V115" i="5" s="1"/>
  <c r="W115" i="5" a="1"/>
  <c r="W115" i="5" s="1"/>
  <c r="X115" i="5" a="1"/>
  <c r="X115" i="5" s="1"/>
  <c r="Y115" i="5" a="1"/>
  <c r="Y115" i="5" s="1"/>
  <c r="U124" i="5" a="1"/>
  <c r="U124" i="5" s="1"/>
  <c r="V124" i="5" a="1"/>
  <c r="V124" i="5" s="1"/>
  <c r="W124" i="5" a="1"/>
  <c r="W124" i="5" s="1"/>
  <c r="X124" i="5" a="1"/>
  <c r="X124" i="5" s="1"/>
  <c r="Y124" i="5" a="1"/>
  <c r="Y124" i="5" s="1"/>
  <c r="U133" i="5" a="1"/>
  <c r="U133" i="5" s="1"/>
  <c r="V133" i="5" a="1"/>
  <c r="V133" i="5" s="1"/>
  <c r="W133" i="5" a="1"/>
  <c r="W133" i="5" s="1"/>
  <c r="X133" i="5" a="1"/>
  <c r="X133" i="5" s="1"/>
  <c r="Y133" i="5" a="1"/>
  <c r="Y133" i="5" s="1"/>
  <c r="U142" i="5" a="1"/>
  <c r="U142" i="5" s="1"/>
  <c r="V142" i="5" a="1"/>
  <c r="V142" i="5" s="1"/>
  <c r="W142" i="5" a="1"/>
  <c r="W142" i="5" s="1"/>
  <c r="X142" i="5" a="1"/>
  <c r="X142" i="5" s="1"/>
  <c r="Y142" i="5" a="1"/>
  <c r="Y142" i="5" s="1"/>
  <c r="U151" i="5" a="1"/>
  <c r="U151" i="5" s="1"/>
  <c r="V151" i="5" a="1"/>
  <c r="V151" i="5" s="1"/>
  <c r="W151" i="5" a="1"/>
  <c r="W151" i="5" s="1"/>
  <c r="X151" i="5" a="1"/>
  <c r="X151" i="5" s="1"/>
  <c r="Y151" i="5" a="1"/>
  <c r="Y151" i="5" s="1"/>
  <c r="U160" i="5" a="1"/>
  <c r="U160" i="5" s="1"/>
  <c r="V160" i="5" a="1"/>
  <c r="V160" i="5" s="1"/>
  <c r="W160" i="5" a="1"/>
  <c r="W160" i="5" s="1"/>
  <c r="X160" i="5" a="1"/>
  <c r="X160" i="5" s="1"/>
  <c r="Y160" i="5" a="1"/>
  <c r="Y160" i="5" s="1"/>
  <c r="U169" i="5" a="1"/>
  <c r="U169" i="5" s="1"/>
  <c r="V169" i="5" a="1"/>
  <c r="V169" i="5" s="1"/>
  <c r="W169" i="5" a="1"/>
  <c r="W169" i="5" s="1"/>
  <c r="X169" i="5" a="1"/>
  <c r="X169" i="5" s="1"/>
  <c r="Y169" i="5" a="1"/>
  <c r="Y169" i="5" s="1"/>
  <c r="U178" i="5" a="1"/>
  <c r="U178" i="5" s="1"/>
  <c r="V178" i="5" a="1"/>
  <c r="V178" i="5" s="1"/>
  <c r="W178" i="5" a="1"/>
  <c r="W178" i="5" s="1"/>
  <c r="X178" i="5" a="1"/>
  <c r="X178" i="5" s="1"/>
  <c r="Y178" i="5" a="1"/>
  <c r="Y178" i="5" s="1"/>
  <c r="U187" i="5" a="1"/>
  <c r="U187" i="5" s="1"/>
  <c r="V187" i="5" a="1"/>
  <c r="V187" i="5" s="1"/>
  <c r="W187" i="5" a="1"/>
  <c r="W187" i="5" s="1"/>
  <c r="X187" i="5" a="1"/>
  <c r="X187" i="5" s="1"/>
  <c r="Y187" i="5" a="1"/>
  <c r="Y187" i="5" s="1"/>
  <c r="U196" i="5" a="1"/>
  <c r="U196" i="5" s="1"/>
  <c r="V196" i="5" a="1"/>
  <c r="V196" i="5" s="1"/>
  <c r="W196" i="5" a="1"/>
  <c r="W196" i="5" s="1"/>
  <c r="X196" i="5" a="1"/>
  <c r="X196" i="5" s="1"/>
  <c r="Y196" i="5" a="1"/>
  <c r="Y196" i="5" s="1"/>
  <c r="U205" i="5" a="1"/>
  <c r="U205" i="5" s="1"/>
  <c r="V205" i="5" a="1"/>
  <c r="V205" i="5" s="1"/>
  <c r="W205" i="5" a="1"/>
  <c r="W205" i="5" s="1"/>
  <c r="X205" i="5" a="1"/>
  <c r="X205" i="5" s="1"/>
  <c r="Y205" i="5" a="1"/>
  <c r="Y205" i="5" s="1"/>
  <c r="U214" i="5" a="1"/>
  <c r="U214" i="5" s="1"/>
  <c r="V214" i="5" a="1"/>
  <c r="V214" i="5" s="1"/>
  <c r="W214" i="5" a="1"/>
  <c r="W214" i="5" s="1"/>
  <c r="X214" i="5" a="1"/>
  <c r="X214" i="5" s="1"/>
  <c r="Y214" i="5" a="1"/>
  <c r="Y214" i="5" s="1"/>
  <c r="U223" i="5" a="1"/>
  <c r="U223" i="5" s="1"/>
  <c r="V223" i="5" a="1"/>
  <c r="V223" i="5" s="1"/>
  <c r="W223" i="5" a="1"/>
  <c r="W223" i="5" s="1"/>
  <c r="X223" i="5" a="1"/>
  <c r="X223" i="5" s="1"/>
  <c r="Y223" i="5" a="1"/>
  <c r="Y223" i="5" s="1"/>
  <c r="U232" i="5" a="1"/>
  <c r="U232" i="5" s="1"/>
  <c r="V232" i="5" a="1"/>
  <c r="V232" i="5" s="1"/>
  <c r="W232" i="5" a="1"/>
  <c r="W232" i="5" s="1"/>
  <c r="X232" i="5" a="1"/>
  <c r="X232" i="5" s="1"/>
  <c r="Y232" i="5" a="1"/>
  <c r="Y232" i="5" s="1"/>
  <c r="U241" i="5" a="1"/>
  <c r="U241" i="5"/>
  <c r="V241" i="5" a="1"/>
  <c r="V241" i="5" s="1"/>
  <c r="W241" i="5" a="1"/>
  <c r="W241" i="5" s="1"/>
  <c r="X241" i="5" a="1"/>
  <c r="X241" i="5" s="1"/>
  <c r="Y241" i="5" a="1"/>
  <c r="Y241" i="5" s="1"/>
  <c r="U250" i="5" a="1"/>
  <c r="U250" i="5" s="1"/>
  <c r="V250" i="5" a="1"/>
  <c r="V250" i="5" s="1"/>
  <c r="W250" i="5" a="1"/>
  <c r="W250" i="5" s="1"/>
  <c r="X250" i="5" a="1"/>
  <c r="X250" i="5" s="1"/>
  <c r="Y250" i="5" a="1"/>
  <c r="Y250" i="5" s="1"/>
  <c r="U259" i="5" a="1"/>
  <c r="U259" i="5" s="1"/>
  <c r="V259" i="5" a="1"/>
  <c r="V259" i="5" s="1"/>
  <c r="W259" i="5" a="1"/>
  <c r="W259" i="5" s="1"/>
  <c r="X259" i="5" a="1"/>
  <c r="X259" i="5" s="1"/>
  <c r="Y259" i="5" a="1"/>
  <c r="Y259" i="5" s="1"/>
  <c r="U268" i="5" a="1"/>
  <c r="U268" i="5" s="1"/>
  <c r="V268" i="5" a="1"/>
  <c r="V268" i="5" s="1"/>
  <c r="W268" i="5" a="1"/>
  <c r="W268" i="5" s="1"/>
  <c r="X268" i="5" a="1"/>
  <c r="X268" i="5" s="1"/>
  <c r="Y268" i="5" a="1"/>
  <c r="Y268" i="5" s="1"/>
  <c r="U277" i="5" a="1"/>
  <c r="U277" i="5" s="1"/>
  <c r="V277" i="5" a="1"/>
  <c r="V277" i="5" s="1"/>
  <c r="W277" i="5" a="1"/>
  <c r="W277" i="5" s="1"/>
  <c r="X277" i="5" a="1"/>
  <c r="X277" i="5" s="1"/>
  <c r="Y277" i="5" a="1"/>
  <c r="Y277" i="5" s="1"/>
  <c r="U8" i="5" a="1"/>
  <c r="U8" i="5" s="1"/>
  <c r="V8" i="5" a="1"/>
  <c r="V8" i="5" s="1"/>
  <c r="W8" i="5" a="1"/>
  <c r="W8" i="5" s="1"/>
  <c r="X8" i="5" a="1"/>
  <c r="X8" i="5" s="1"/>
  <c r="Y8" i="5" a="1"/>
  <c r="Y8" i="5" s="1"/>
  <c r="U17" i="5" a="1"/>
  <c r="U17" i="5" s="1"/>
  <c r="V17" i="5" a="1"/>
  <c r="V17" i="5" s="1"/>
  <c r="W17" i="5" a="1"/>
  <c r="W17" i="5" s="1"/>
  <c r="X17" i="5" a="1"/>
  <c r="X17" i="5" s="1"/>
  <c r="Y17" i="5" a="1"/>
  <c r="Y17" i="5" s="1"/>
  <c r="U26" i="5" a="1"/>
  <c r="U26" i="5" s="1"/>
  <c r="V26" i="5" a="1"/>
  <c r="V26" i="5" s="1"/>
  <c r="W26" i="5" a="1"/>
  <c r="W26" i="5" s="1"/>
  <c r="X26" i="5" a="1"/>
  <c r="X26" i="5" s="1"/>
  <c r="Y26" i="5" a="1"/>
  <c r="Y26" i="5" s="1"/>
  <c r="U35" i="5" a="1"/>
  <c r="U35" i="5" s="1"/>
  <c r="V35" i="5" a="1"/>
  <c r="V35" i="5" s="1"/>
  <c r="W35" i="5" a="1"/>
  <c r="W35" i="5" s="1"/>
  <c r="X35" i="5" a="1"/>
  <c r="X35" i="5" s="1"/>
  <c r="Y35" i="5" a="1"/>
  <c r="Y35" i="5" s="1"/>
  <c r="U44" i="5" a="1"/>
  <c r="U44" i="5" s="1"/>
  <c r="V44" i="5" a="1"/>
  <c r="V44" i="5" s="1"/>
  <c r="W44" i="5" a="1"/>
  <c r="W44" i="5" s="1"/>
  <c r="X44" i="5" a="1"/>
  <c r="X44" i="5" s="1"/>
  <c r="Y44" i="5" a="1"/>
  <c r="Y44" i="5" s="1"/>
  <c r="U53" i="5" a="1"/>
  <c r="U53" i="5" s="1"/>
  <c r="V53" i="5" a="1"/>
  <c r="V53" i="5" s="1"/>
  <c r="W53" i="5" a="1"/>
  <c r="W53" i="5" s="1"/>
  <c r="X53" i="5" a="1"/>
  <c r="X53" i="5" s="1"/>
  <c r="Y53" i="5" a="1"/>
  <c r="Y53" i="5" s="1"/>
  <c r="U62" i="5" a="1"/>
  <c r="U62" i="5" s="1"/>
  <c r="V62" i="5" a="1"/>
  <c r="V62" i="5" s="1"/>
  <c r="W62" i="5" a="1"/>
  <c r="W62" i="5" s="1"/>
  <c r="X62" i="5" a="1"/>
  <c r="X62" i="5" s="1"/>
  <c r="Y62" i="5" a="1"/>
  <c r="Y62" i="5" s="1"/>
  <c r="U71" i="5" a="1"/>
  <c r="U71" i="5" s="1"/>
  <c r="V71" i="5" a="1"/>
  <c r="V71" i="5" s="1"/>
  <c r="W71" i="5" a="1"/>
  <c r="W71" i="5" s="1"/>
  <c r="X71" i="5" a="1"/>
  <c r="X71" i="5" s="1"/>
  <c r="Y71" i="5" a="1"/>
  <c r="Y71" i="5" s="1"/>
  <c r="U80" i="5" a="1"/>
  <c r="U80" i="5" s="1"/>
  <c r="V80" i="5" a="1"/>
  <c r="V80" i="5" s="1"/>
  <c r="W80" i="5" a="1"/>
  <c r="W80" i="5" s="1"/>
  <c r="X80" i="5" a="1"/>
  <c r="X80" i="5" s="1"/>
  <c r="Y80" i="5" a="1"/>
  <c r="Y80" i="5" s="1"/>
  <c r="U89" i="5" a="1"/>
  <c r="U89" i="5" s="1"/>
  <c r="V89" i="5" a="1"/>
  <c r="V89" i="5" s="1"/>
  <c r="W89" i="5" a="1"/>
  <c r="W89" i="5" s="1"/>
  <c r="X89" i="5" a="1"/>
  <c r="X89" i="5" s="1"/>
  <c r="Y89" i="5" a="1"/>
  <c r="Y89" i="5" s="1"/>
  <c r="U98" i="5" a="1"/>
  <c r="U98" i="5" s="1"/>
  <c r="V98" i="5" a="1"/>
  <c r="V98" i="5" s="1"/>
  <c r="W98" i="5" a="1"/>
  <c r="W98" i="5" s="1"/>
  <c r="X98" i="5" a="1"/>
  <c r="X98" i="5" s="1"/>
  <c r="Y98" i="5" a="1"/>
  <c r="Y98" i="5" s="1"/>
  <c r="U107" i="5" a="1"/>
  <c r="U107" i="5" s="1"/>
  <c r="V107" i="5" a="1"/>
  <c r="V107" i="5" s="1"/>
  <c r="W107" i="5" a="1"/>
  <c r="W107" i="5" s="1"/>
  <c r="X107" i="5" a="1"/>
  <c r="X107" i="5" s="1"/>
  <c r="Y107" i="5" a="1"/>
  <c r="Y107" i="5" s="1"/>
  <c r="U116" i="5" a="1"/>
  <c r="U116" i="5" s="1"/>
  <c r="V116" i="5" a="1"/>
  <c r="V116" i="5" s="1"/>
  <c r="W116" i="5" a="1"/>
  <c r="W116" i="5" s="1"/>
  <c r="X116" i="5" a="1"/>
  <c r="X116" i="5" s="1"/>
  <c r="Y116" i="5" a="1"/>
  <c r="Y116" i="5" s="1"/>
  <c r="U125" i="5" a="1"/>
  <c r="U125" i="5" s="1"/>
  <c r="V125" i="5" a="1"/>
  <c r="V125" i="5" s="1"/>
  <c r="W125" i="5" a="1"/>
  <c r="W125" i="5" s="1"/>
  <c r="X125" i="5" a="1"/>
  <c r="X125" i="5" s="1"/>
  <c r="Y125" i="5" a="1"/>
  <c r="Y125" i="5" s="1"/>
  <c r="U134" i="5" a="1"/>
  <c r="U134" i="5" s="1"/>
  <c r="V134" i="5" a="1"/>
  <c r="V134" i="5" s="1"/>
  <c r="W134" i="5" a="1"/>
  <c r="W134" i="5" s="1"/>
  <c r="X134" i="5" a="1"/>
  <c r="X134" i="5" s="1"/>
  <c r="Y134" i="5" a="1"/>
  <c r="Y134" i="5" s="1"/>
  <c r="U143" i="5" a="1"/>
  <c r="U143" i="5" s="1"/>
  <c r="V143" i="5" a="1"/>
  <c r="V143" i="5" s="1"/>
  <c r="W143" i="5" a="1"/>
  <c r="W143" i="5" s="1"/>
  <c r="X143" i="5" a="1"/>
  <c r="X143" i="5" s="1"/>
  <c r="Y143" i="5" a="1"/>
  <c r="Y143" i="5" s="1"/>
  <c r="U152" i="5" a="1"/>
  <c r="U152" i="5" s="1"/>
  <c r="V152" i="5" a="1"/>
  <c r="V152" i="5" s="1"/>
  <c r="W152" i="5" a="1"/>
  <c r="W152" i="5" s="1"/>
  <c r="X152" i="5" a="1"/>
  <c r="X152" i="5" s="1"/>
  <c r="Y152" i="5" a="1"/>
  <c r="Y152" i="5" s="1"/>
  <c r="U161" i="5" a="1"/>
  <c r="U161" i="5" s="1"/>
  <c r="V161" i="5" a="1"/>
  <c r="V161" i="5" s="1"/>
  <c r="W161" i="5" a="1"/>
  <c r="W161" i="5" s="1"/>
  <c r="X161" i="5" a="1"/>
  <c r="X161" i="5" s="1"/>
  <c r="Y161" i="5" a="1"/>
  <c r="Y161" i="5" s="1"/>
  <c r="U170" i="5" a="1"/>
  <c r="U170" i="5" s="1"/>
  <c r="V170" i="5" a="1"/>
  <c r="V170" i="5" s="1"/>
  <c r="W170" i="5" a="1"/>
  <c r="W170" i="5" s="1"/>
  <c r="X170" i="5" a="1"/>
  <c r="X170" i="5" s="1"/>
  <c r="Y170" i="5" a="1"/>
  <c r="Y170" i="5" s="1"/>
  <c r="U179" i="5" a="1"/>
  <c r="U179" i="5" s="1"/>
  <c r="V179" i="5" a="1"/>
  <c r="V179" i="5" s="1"/>
  <c r="W179" i="5" a="1"/>
  <c r="W179" i="5" s="1"/>
  <c r="X179" i="5" a="1"/>
  <c r="X179" i="5" s="1"/>
  <c r="Y179" i="5" a="1"/>
  <c r="Y179" i="5" s="1"/>
  <c r="U188" i="5" a="1"/>
  <c r="U188" i="5" s="1"/>
  <c r="V188" i="5" a="1"/>
  <c r="V188" i="5" s="1"/>
  <c r="W188" i="5" a="1"/>
  <c r="W188" i="5" s="1"/>
  <c r="X188" i="5" a="1"/>
  <c r="X188" i="5" s="1"/>
  <c r="Y188" i="5" a="1"/>
  <c r="Y188" i="5" s="1"/>
  <c r="U197" i="5" a="1"/>
  <c r="U197" i="5" s="1"/>
  <c r="V197" i="5" a="1"/>
  <c r="V197" i="5" s="1"/>
  <c r="W197" i="5" a="1"/>
  <c r="W197" i="5" s="1"/>
  <c r="X197" i="5" a="1"/>
  <c r="X197" i="5" s="1"/>
  <c r="Y197" i="5" a="1"/>
  <c r="Y197" i="5" s="1"/>
  <c r="U206" i="5" a="1"/>
  <c r="U206" i="5" s="1"/>
  <c r="V206" i="5" a="1"/>
  <c r="V206" i="5" s="1"/>
  <c r="W206" i="5" a="1"/>
  <c r="W206" i="5" s="1"/>
  <c r="X206" i="5" a="1"/>
  <c r="X206" i="5" s="1"/>
  <c r="Y206" i="5" a="1"/>
  <c r="Y206" i="5" s="1"/>
  <c r="U215" i="5" a="1"/>
  <c r="U215" i="5" s="1"/>
  <c r="V215" i="5" a="1"/>
  <c r="V215" i="5" s="1"/>
  <c r="W215" i="5" a="1"/>
  <c r="W215" i="5" s="1"/>
  <c r="X215" i="5" a="1"/>
  <c r="X215" i="5" s="1"/>
  <c r="Y215" i="5" a="1"/>
  <c r="Y215" i="5" s="1"/>
  <c r="U224" i="5" a="1"/>
  <c r="U224" i="5" s="1"/>
  <c r="V224" i="5" a="1"/>
  <c r="V224" i="5" s="1"/>
  <c r="W224" i="5" a="1"/>
  <c r="W224" i="5" s="1"/>
  <c r="X224" i="5" a="1"/>
  <c r="X224" i="5" s="1"/>
  <c r="Y224" i="5" a="1"/>
  <c r="Y224" i="5" s="1"/>
  <c r="U233" i="5" a="1"/>
  <c r="U233" i="5" s="1"/>
  <c r="V233" i="5" a="1"/>
  <c r="V233" i="5" s="1"/>
  <c r="W233" i="5" a="1"/>
  <c r="W233" i="5" s="1"/>
  <c r="X233" i="5" a="1"/>
  <c r="X233" i="5" s="1"/>
  <c r="Y233" i="5" a="1"/>
  <c r="Y233" i="5" s="1"/>
  <c r="U242" i="5" a="1"/>
  <c r="U242" i="5" s="1"/>
  <c r="V242" i="5" a="1"/>
  <c r="V242" i="5" s="1"/>
  <c r="W242" i="5" a="1"/>
  <c r="W242" i="5" s="1"/>
  <c r="X242" i="5" a="1"/>
  <c r="X242" i="5" s="1"/>
  <c r="Y242" i="5" a="1"/>
  <c r="Y242" i="5" s="1"/>
  <c r="U251" i="5" a="1"/>
  <c r="U251" i="5" s="1"/>
  <c r="V251" i="5" a="1"/>
  <c r="V251" i="5" s="1"/>
  <c r="W251" i="5" a="1"/>
  <c r="W251" i="5" s="1"/>
  <c r="X251" i="5" a="1"/>
  <c r="X251" i="5" s="1"/>
  <c r="Y251" i="5" a="1"/>
  <c r="Y251" i="5" s="1"/>
  <c r="U260" i="5" a="1"/>
  <c r="U260" i="5" s="1"/>
  <c r="V260" i="5" a="1"/>
  <c r="V260" i="5" s="1"/>
  <c r="W260" i="5" a="1"/>
  <c r="W260" i="5" s="1"/>
  <c r="X260" i="5" a="1"/>
  <c r="X260" i="5" s="1"/>
  <c r="Y260" i="5" a="1"/>
  <c r="Y260" i="5" s="1"/>
  <c r="U269" i="5" a="1"/>
  <c r="U269" i="5" s="1"/>
  <c r="V269" i="5" a="1"/>
  <c r="V269" i="5" s="1"/>
  <c r="W269" i="5" a="1"/>
  <c r="W269" i="5" s="1"/>
  <c r="X269" i="5" a="1"/>
  <c r="X269" i="5" s="1"/>
  <c r="Y269" i="5" a="1"/>
  <c r="Y269" i="5" s="1"/>
  <c r="U278" i="5" a="1"/>
  <c r="U278" i="5" s="1"/>
  <c r="V278" i="5" a="1"/>
  <c r="V278" i="5" s="1"/>
  <c r="W278" i="5" a="1"/>
  <c r="W278" i="5" s="1"/>
  <c r="X278" i="5" a="1"/>
  <c r="X278" i="5" s="1"/>
  <c r="Y278" i="5" a="1"/>
  <c r="Y278" i="5" s="1"/>
  <c r="U9" i="5" a="1"/>
  <c r="U9" i="5" s="1"/>
  <c r="V9" i="5" a="1"/>
  <c r="V9" i="5" s="1"/>
  <c r="W9" i="5" a="1"/>
  <c r="W9" i="5" s="1"/>
  <c r="X9" i="5" a="1"/>
  <c r="X9" i="5" s="1"/>
  <c r="Y9" i="5" a="1"/>
  <c r="Y9" i="5" s="1"/>
  <c r="U18" i="5" a="1"/>
  <c r="U18" i="5" s="1"/>
  <c r="V18" i="5" a="1"/>
  <c r="V18" i="5" s="1"/>
  <c r="W18" i="5" a="1"/>
  <c r="W18" i="5" s="1"/>
  <c r="X18" i="5" a="1"/>
  <c r="X18" i="5" s="1"/>
  <c r="Y18" i="5" a="1"/>
  <c r="Y18" i="5" s="1"/>
  <c r="U27" i="5" a="1"/>
  <c r="U27" i="5" s="1"/>
  <c r="V27" i="5" a="1"/>
  <c r="V27" i="5" s="1"/>
  <c r="W27" i="5" a="1"/>
  <c r="W27" i="5" s="1"/>
  <c r="X27" i="5" a="1"/>
  <c r="X27" i="5" s="1"/>
  <c r="Y27" i="5" a="1"/>
  <c r="Y27" i="5" s="1"/>
  <c r="U36" i="5" a="1"/>
  <c r="U36" i="5" s="1"/>
  <c r="V36" i="5" a="1"/>
  <c r="V36" i="5" s="1"/>
  <c r="W36" i="5" a="1"/>
  <c r="W36" i="5" s="1"/>
  <c r="X36" i="5" a="1"/>
  <c r="X36" i="5" s="1"/>
  <c r="Y36" i="5" a="1"/>
  <c r="Y36" i="5" s="1"/>
  <c r="U45" i="5" a="1"/>
  <c r="U45" i="5" s="1"/>
  <c r="V45" i="5" a="1"/>
  <c r="V45" i="5" s="1"/>
  <c r="W45" i="5" a="1"/>
  <c r="W45" i="5" s="1"/>
  <c r="X45" i="5" a="1"/>
  <c r="X45" i="5" s="1"/>
  <c r="Y45" i="5" a="1"/>
  <c r="Y45" i="5" s="1"/>
  <c r="U54" i="5" a="1"/>
  <c r="U54" i="5" s="1"/>
  <c r="V54" i="5" a="1"/>
  <c r="V54" i="5" s="1"/>
  <c r="W54" i="5" a="1"/>
  <c r="W54" i="5" s="1"/>
  <c r="X54" i="5" a="1"/>
  <c r="X54" i="5" s="1"/>
  <c r="Y54" i="5" a="1"/>
  <c r="Y54" i="5" s="1"/>
  <c r="U63" i="5" a="1"/>
  <c r="U63" i="5" s="1"/>
  <c r="V63" i="5" a="1"/>
  <c r="V63" i="5" s="1"/>
  <c r="W63" i="5" a="1"/>
  <c r="W63" i="5" s="1"/>
  <c r="X63" i="5" a="1"/>
  <c r="X63" i="5" s="1"/>
  <c r="Y63" i="5" a="1"/>
  <c r="Y63" i="5" s="1"/>
  <c r="U72" i="5" a="1"/>
  <c r="U72" i="5" s="1"/>
  <c r="V72" i="5" a="1"/>
  <c r="V72" i="5" s="1"/>
  <c r="W72" i="5" a="1"/>
  <c r="W72" i="5" s="1"/>
  <c r="X72" i="5" a="1"/>
  <c r="X72" i="5" s="1"/>
  <c r="Y72" i="5" a="1"/>
  <c r="Y72" i="5" s="1"/>
  <c r="U81" i="5" a="1"/>
  <c r="U81" i="5" s="1"/>
  <c r="V81" i="5" a="1"/>
  <c r="V81" i="5" s="1"/>
  <c r="W81" i="5" a="1"/>
  <c r="W81" i="5" s="1"/>
  <c r="X81" i="5" a="1"/>
  <c r="X81" i="5" s="1"/>
  <c r="Y81" i="5" a="1"/>
  <c r="Y81" i="5" s="1"/>
  <c r="U90" i="5" a="1"/>
  <c r="U90" i="5" s="1"/>
  <c r="V90" i="5" a="1"/>
  <c r="V90" i="5" s="1"/>
  <c r="W90" i="5" a="1"/>
  <c r="W90" i="5" s="1"/>
  <c r="X90" i="5" a="1"/>
  <c r="X90" i="5" s="1"/>
  <c r="Y90" i="5" a="1"/>
  <c r="Y90" i="5" s="1"/>
  <c r="U99" i="5" a="1"/>
  <c r="U99" i="5" s="1"/>
  <c r="V99" i="5" a="1"/>
  <c r="V99" i="5" s="1"/>
  <c r="W99" i="5" a="1"/>
  <c r="W99" i="5" s="1"/>
  <c r="X99" i="5" a="1"/>
  <c r="X99" i="5" s="1"/>
  <c r="Y99" i="5" a="1"/>
  <c r="Y99" i="5" s="1"/>
  <c r="U108" i="5" a="1"/>
  <c r="U108" i="5" s="1"/>
  <c r="V108" i="5" a="1"/>
  <c r="V108" i="5" s="1"/>
  <c r="W108" i="5" a="1"/>
  <c r="W108" i="5" s="1"/>
  <c r="X108" i="5" a="1"/>
  <c r="X108" i="5" s="1"/>
  <c r="Y108" i="5" a="1"/>
  <c r="Y108" i="5" s="1"/>
  <c r="U117" i="5" a="1"/>
  <c r="U117" i="5" s="1"/>
  <c r="V117" i="5" a="1"/>
  <c r="V117" i="5" s="1"/>
  <c r="W117" i="5" a="1"/>
  <c r="W117" i="5" s="1"/>
  <c r="X117" i="5" a="1"/>
  <c r="X117" i="5" s="1"/>
  <c r="Y117" i="5" a="1"/>
  <c r="Y117" i="5" s="1"/>
  <c r="U126" i="5" a="1"/>
  <c r="U126" i="5" s="1"/>
  <c r="V126" i="5" a="1"/>
  <c r="V126" i="5" s="1"/>
  <c r="W126" i="5" a="1"/>
  <c r="W126" i="5" s="1"/>
  <c r="X126" i="5" a="1"/>
  <c r="X126" i="5" s="1"/>
  <c r="Y126" i="5" a="1"/>
  <c r="Y126" i="5" s="1"/>
  <c r="U135" i="5" a="1"/>
  <c r="U135" i="5" s="1"/>
  <c r="V135" i="5" a="1"/>
  <c r="V135" i="5" s="1"/>
  <c r="W135" i="5" a="1"/>
  <c r="W135" i="5" s="1"/>
  <c r="X135" i="5" a="1"/>
  <c r="X135" i="5" s="1"/>
  <c r="Y135" i="5" a="1"/>
  <c r="Y135" i="5" s="1"/>
  <c r="U144" i="5" a="1"/>
  <c r="U144" i="5" s="1"/>
  <c r="V144" i="5" a="1"/>
  <c r="V144" i="5" s="1"/>
  <c r="W144" i="5" a="1"/>
  <c r="W144" i="5" s="1"/>
  <c r="X144" i="5" a="1"/>
  <c r="X144" i="5" s="1"/>
  <c r="Y144" i="5" a="1"/>
  <c r="Y144" i="5" s="1"/>
  <c r="U153" i="5" a="1"/>
  <c r="U153" i="5" s="1"/>
  <c r="V153" i="5" a="1"/>
  <c r="V153" i="5" s="1"/>
  <c r="W153" i="5" a="1"/>
  <c r="W153" i="5" s="1"/>
  <c r="X153" i="5" a="1"/>
  <c r="X153" i="5" s="1"/>
  <c r="Y153" i="5" a="1"/>
  <c r="Y153" i="5" s="1"/>
  <c r="U162" i="5" a="1"/>
  <c r="U162" i="5" s="1"/>
  <c r="V162" i="5" a="1"/>
  <c r="V162" i="5" s="1"/>
  <c r="W162" i="5" a="1"/>
  <c r="W162" i="5" s="1"/>
  <c r="X162" i="5" a="1"/>
  <c r="X162" i="5" s="1"/>
  <c r="Y162" i="5" a="1"/>
  <c r="Y162" i="5" s="1"/>
  <c r="U171" i="5" a="1"/>
  <c r="U171" i="5" s="1"/>
  <c r="V171" i="5" a="1"/>
  <c r="V171" i="5" s="1"/>
  <c r="W171" i="5" a="1"/>
  <c r="W171" i="5" s="1"/>
  <c r="X171" i="5" a="1"/>
  <c r="X171" i="5" s="1"/>
  <c r="Y171" i="5" a="1"/>
  <c r="Y171" i="5" s="1"/>
  <c r="U180" i="5" a="1"/>
  <c r="U180" i="5" s="1"/>
  <c r="V180" i="5" a="1"/>
  <c r="V180" i="5" s="1"/>
  <c r="W180" i="5" a="1"/>
  <c r="W180" i="5" s="1"/>
  <c r="X180" i="5" a="1"/>
  <c r="X180" i="5" s="1"/>
  <c r="Y180" i="5" a="1"/>
  <c r="Y180" i="5" s="1"/>
  <c r="U189" i="5" a="1"/>
  <c r="U189" i="5" s="1"/>
  <c r="V189" i="5" a="1"/>
  <c r="V189" i="5" s="1"/>
  <c r="W189" i="5" a="1"/>
  <c r="W189" i="5" s="1"/>
  <c r="X189" i="5" a="1"/>
  <c r="X189" i="5" s="1"/>
  <c r="Y189" i="5" a="1"/>
  <c r="Y189" i="5" s="1"/>
  <c r="U198" i="5" a="1"/>
  <c r="U198" i="5" s="1"/>
  <c r="V198" i="5" a="1"/>
  <c r="V198" i="5" s="1"/>
  <c r="W198" i="5" a="1"/>
  <c r="W198" i="5" s="1"/>
  <c r="X198" i="5" a="1"/>
  <c r="X198" i="5" s="1"/>
  <c r="Y198" i="5" a="1"/>
  <c r="Y198" i="5" s="1"/>
  <c r="U207" i="5" a="1"/>
  <c r="U207" i="5"/>
  <c r="V207" i="5" a="1"/>
  <c r="V207" i="5" s="1"/>
  <c r="W207" i="5" a="1"/>
  <c r="W207" i="5" s="1"/>
  <c r="X207" i="5" a="1"/>
  <c r="X207" i="5" s="1"/>
  <c r="Y207" i="5" a="1"/>
  <c r="Y207" i="5" s="1"/>
  <c r="U216" i="5" a="1"/>
  <c r="U216" i="5" s="1"/>
  <c r="V216" i="5" a="1"/>
  <c r="V216" i="5" s="1"/>
  <c r="W216" i="5" a="1"/>
  <c r="W216" i="5" s="1"/>
  <c r="X216" i="5" a="1"/>
  <c r="X216" i="5" s="1"/>
  <c r="Y216" i="5" a="1"/>
  <c r="Y216" i="5" s="1"/>
  <c r="U225" i="5" a="1"/>
  <c r="U225" i="5" s="1"/>
  <c r="V225" i="5" a="1"/>
  <c r="V225" i="5" s="1"/>
  <c r="W225" i="5" a="1"/>
  <c r="W225" i="5" s="1"/>
  <c r="X225" i="5" a="1"/>
  <c r="X225" i="5" s="1"/>
  <c r="Y225" i="5" a="1"/>
  <c r="Y225" i="5" s="1"/>
  <c r="U234" i="5" a="1"/>
  <c r="U234" i="5" s="1"/>
  <c r="V234" i="5" a="1"/>
  <c r="V234" i="5" s="1"/>
  <c r="W234" i="5" a="1"/>
  <c r="W234" i="5" s="1"/>
  <c r="X234" i="5" a="1"/>
  <c r="X234" i="5" s="1"/>
  <c r="Y234" i="5" a="1"/>
  <c r="Y234" i="5" s="1"/>
  <c r="U243" i="5" a="1"/>
  <c r="U243" i="5" s="1"/>
  <c r="V243" i="5" a="1"/>
  <c r="V243" i="5" s="1"/>
  <c r="W243" i="5" a="1"/>
  <c r="W243" i="5" s="1"/>
  <c r="X243" i="5" a="1"/>
  <c r="X243" i="5" s="1"/>
  <c r="Y243" i="5" a="1"/>
  <c r="Y243" i="5" s="1"/>
  <c r="U252" i="5" a="1"/>
  <c r="U252" i="5" s="1"/>
  <c r="V252" i="5" a="1"/>
  <c r="V252" i="5" s="1"/>
  <c r="W252" i="5" a="1"/>
  <c r="W252" i="5" s="1"/>
  <c r="X252" i="5" a="1"/>
  <c r="X252" i="5" s="1"/>
  <c r="Y252" i="5" a="1"/>
  <c r="Y252" i="5" s="1"/>
  <c r="U261" i="5" a="1"/>
  <c r="U261" i="5" s="1"/>
  <c r="V261" i="5" a="1"/>
  <c r="V261" i="5" s="1"/>
  <c r="W261" i="5" a="1"/>
  <c r="W261" i="5" s="1"/>
  <c r="X261" i="5" a="1"/>
  <c r="X261" i="5" s="1"/>
  <c r="Y261" i="5" a="1"/>
  <c r="Y261" i="5" s="1"/>
  <c r="U270" i="5" a="1"/>
  <c r="U270" i="5" s="1"/>
  <c r="V270" i="5" a="1"/>
  <c r="V270" i="5" s="1"/>
  <c r="W270" i="5" a="1"/>
  <c r="W270" i="5" s="1"/>
  <c r="X270" i="5" a="1"/>
  <c r="X270" i="5" s="1"/>
  <c r="Y270" i="5" a="1"/>
  <c r="Y270" i="5" s="1"/>
  <c r="U279" i="5" a="1"/>
  <c r="U279" i="5" s="1"/>
  <c r="V279" i="5" a="1"/>
  <c r="V279" i="5" s="1"/>
  <c r="W279" i="5" a="1"/>
  <c r="W279" i="5" s="1"/>
  <c r="X279" i="5" a="1"/>
  <c r="X279" i="5" s="1"/>
  <c r="Y279" i="5" a="1"/>
  <c r="Y279" i="5" s="1"/>
  <c r="U10" i="5" a="1"/>
  <c r="U10" i="5" s="1"/>
  <c r="V10" i="5" a="1"/>
  <c r="V10" i="5" s="1"/>
  <c r="W10" i="5" a="1"/>
  <c r="W10" i="5" s="1"/>
  <c r="X10" i="5" a="1"/>
  <c r="X10" i="5" s="1"/>
  <c r="Y10" i="5" a="1"/>
  <c r="Y10" i="5" s="1"/>
  <c r="U19" i="5" a="1"/>
  <c r="U19" i="5" s="1"/>
  <c r="V19" i="5" a="1"/>
  <c r="V19" i="5" s="1"/>
  <c r="W19" i="5" a="1"/>
  <c r="W19" i="5" s="1"/>
  <c r="X19" i="5" a="1"/>
  <c r="X19" i="5" s="1"/>
  <c r="Y19" i="5" a="1"/>
  <c r="Y19" i="5" s="1"/>
  <c r="U28" i="5" a="1"/>
  <c r="U28" i="5" s="1"/>
  <c r="V28" i="5" a="1"/>
  <c r="V28" i="5" s="1"/>
  <c r="W28" i="5" a="1"/>
  <c r="W28" i="5" s="1"/>
  <c r="X28" i="5" a="1"/>
  <c r="X28" i="5" s="1"/>
  <c r="Y28" i="5" a="1"/>
  <c r="Y28" i="5" s="1"/>
  <c r="U37" i="5" a="1"/>
  <c r="U37" i="5" s="1"/>
  <c r="V37" i="5" a="1"/>
  <c r="V37" i="5" s="1"/>
  <c r="W37" i="5" a="1"/>
  <c r="W37" i="5" s="1"/>
  <c r="X37" i="5" a="1"/>
  <c r="X37" i="5" s="1"/>
  <c r="Y37" i="5" a="1"/>
  <c r="Y37" i="5" s="1"/>
  <c r="U46" i="5" a="1"/>
  <c r="U46" i="5" s="1"/>
  <c r="V46" i="5" a="1"/>
  <c r="V46" i="5" s="1"/>
  <c r="W46" i="5" a="1"/>
  <c r="W46" i="5" s="1"/>
  <c r="X46" i="5" a="1"/>
  <c r="X46" i="5" s="1"/>
  <c r="Y46" i="5" a="1"/>
  <c r="Y46" i="5" s="1"/>
  <c r="U55" i="5" a="1"/>
  <c r="U55" i="5" s="1"/>
  <c r="V55" i="5" a="1"/>
  <c r="V55" i="5" s="1"/>
  <c r="W55" i="5" a="1"/>
  <c r="W55" i="5" s="1"/>
  <c r="X55" i="5" a="1"/>
  <c r="X55" i="5" s="1"/>
  <c r="Y55" i="5" a="1"/>
  <c r="Y55" i="5" s="1"/>
  <c r="U64" i="5" a="1"/>
  <c r="U64" i="5" s="1"/>
  <c r="V64" i="5" a="1"/>
  <c r="V64" i="5" s="1"/>
  <c r="W64" i="5" a="1"/>
  <c r="W64" i="5" s="1"/>
  <c r="X64" i="5" a="1"/>
  <c r="X64" i="5" s="1"/>
  <c r="Y64" i="5" a="1"/>
  <c r="Y64" i="5" s="1"/>
  <c r="U73" i="5" a="1"/>
  <c r="U73" i="5" s="1"/>
  <c r="V73" i="5" a="1"/>
  <c r="V73" i="5" s="1"/>
  <c r="W73" i="5" a="1"/>
  <c r="W73" i="5" s="1"/>
  <c r="X73" i="5" a="1"/>
  <c r="X73" i="5" s="1"/>
  <c r="Y73" i="5" a="1"/>
  <c r="Y73" i="5" s="1"/>
  <c r="U82" i="5" a="1"/>
  <c r="U82" i="5" s="1"/>
  <c r="V82" i="5" a="1"/>
  <c r="V82" i="5" s="1"/>
  <c r="W82" i="5" a="1"/>
  <c r="W82" i="5" s="1"/>
  <c r="X82" i="5" a="1"/>
  <c r="X82" i="5" s="1"/>
  <c r="Y82" i="5" a="1"/>
  <c r="Y82" i="5" s="1"/>
  <c r="U91" i="5" a="1"/>
  <c r="U91" i="5" s="1"/>
  <c r="V91" i="5" a="1"/>
  <c r="V91" i="5" s="1"/>
  <c r="W91" i="5" a="1"/>
  <c r="W91" i="5" s="1"/>
  <c r="X91" i="5" a="1"/>
  <c r="X91" i="5" s="1"/>
  <c r="Y91" i="5" a="1"/>
  <c r="Y91" i="5" s="1"/>
  <c r="U100" i="5" a="1"/>
  <c r="U100" i="5" s="1"/>
  <c r="V100" i="5" a="1"/>
  <c r="V100" i="5" s="1"/>
  <c r="W100" i="5" a="1"/>
  <c r="W100" i="5" s="1"/>
  <c r="X100" i="5" a="1"/>
  <c r="X100" i="5" s="1"/>
  <c r="Y100" i="5" a="1"/>
  <c r="Y100" i="5" s="1"/>
  <c r="U109" i="5" a="1"/>
  <c r="U109" i="5" s="1"/>
  <c r="V109" i="5" a="1"/>
  <c r="V109" i="5" s="1"/>
  <c r="W109" i="5" a="1"/>
  <c r="W109" i="5" s="1"/>
  <c r="X109" i="5" a="1"/>
  <c r="X109" i="5" s="1"/>
  <c r="Y109" i="5" a="1"/>
  <c r="Y109" i="5" s="1"/>
  <c r="U118" i="5" a="1"/>
  <c r="U118" i="5" s="1"/>
  <c r="V118" i="5" a="1"/>
  <c r="V118" i="5" s="1"/>
  <c r="W118" i="5" a="1"/>
  <c r="W118" i="5" s="1"/>
  <c r="X118" i="5" a="1"/>
  <c r="X118" i="5" s="1"/>
  <c r="Y118" i="5" a="1"/>
  <c r="Y118" i="5" s="1"/>
  <c r="U127" i="5" a="1"/>
  <c r="U127" i="5" s="1"/>
  <c r="V127" i="5" a="1"/>
  <c r="V127" i="5" s="1"/>
  <c r="W127" i="5" a="1"/>
  <c r="W127" i="5" s="1"/>
  <c r="X127" i="5" a="1"/>
  <c r="X127" i="5" s="1"/>
  <c r="Y127" i="5" a="1"/>
  <c r="Y127" i="5" s="1"/>
  <c r="U136" i="5" a="1"/>
  <c r="U136" i="5" s="1"/>
  <c r="V136" i="5" a="1"/>
  <c r="V136" i="5" s="1"/>
  <c r="W136" i="5" a="1"/>
  <c r="W136" i="5" s="1"/>
  <c r="X136" i="5" a="1"/>
  <c r="X136" i="5" s="1"/>
  <c r="Y136" i="5" a="1"/>
  <c r="Y136" i="5" s="1"/>
  <c r="U145" i="5" a="1"/>
  <c r="U145" i="5" s="1"/>
  <c r="V145" i="5" a="1"/>
  <c r="V145" i="5" s="1"/>
  <c r="W145" i="5" a="1"/>
  <c r="W145" i="5" s="1"/>
  <c r="X145" i="5" a="1"/>
  <c r="X145" i="5" s="1"/>
  <c r="Y145" i="5" a="1"/>
  <c r="Y145" i="5" s="1"/>
  <c r="U154" i="5" a="1"/>
  <c r="U154" i="5" s="1"/>
  <c r="V154" i="5" a="1"/>
  <c r="V154" i="5" s="1"/>
  <c r="W154" i="5" a="1"/>
  <c r="W154" i="5" s="1"/>
  <c r="X154" i="5" a="1"/>
  <c r="X154" i="5" s="1"/>
  <c r="Y154" i="5" a="1"/>
  <c r="Y154" i="5" s="1"/>
  <c r="U163" i="5" a="1"/>
  <c r="U163" i="5" s="1"/>
  <c r="V163" i="5" a="1"/>
  <c r="V163" i="5" s="1"/>
  <c r="W163" i="5" a="1"/>
  <c r="W163" i="5" s="1"/>
  <c r="X163" i="5" a="1"/>
  <c r="X163" i="5" s="1"/>
  <c r="Y163" i="5" a="1"/>
  <c r="Y163" i="5" s="1"/>
  <c r="U172" i="5" a="1"/>
  <c r="U172" i="5" s="1"/>
  <c r="V172" i="5" a="1"/>
  <c r="V172" i="5" s="1"/>
  <c r="W172" i="5" a="1"/>
  <c r="W172" i="5" s="1"/>
  <c r="X172" i="5" a="1"/>
  <c r="X172" i="5" s="1"/>
  <c r="Y172" i="5" a="1"/>
  <c r="Y172" i="5" s="1"/>
  <c r="U181" i="5" a="1"/>
  <c r="U181" i="5" s="1"/>
  <c r="V181" i="5" a="1"/>
  <c r="V181" i="5" s="1"/>
  <c r="W181" i="5" a="1"/>
  <c r="W181" i="5" s="1"/>
  <c r="X181" i="5" a="1"/>
  <c r="X181" i="5" s="1"/>
  <c r="Y181" i="5" a="1"/>
  <c r="Y181" i="5" s="1"/>
  <c r="U190" i="5" a="1"/>
  <c r="U190" i="5" s="1"/>
  <c r="V190" i="5" a="1"/>
  <c r="V190" i="5" s="1"/>
  <c r="W190" i="5" a="1"/>
  <c r="W190" i="5" s="1"/>
  <c r="X190" i="5" a="1"/>
  <c r="X190" i="5" s="1"/>
  <c r="Y190" i="5" a="1"/>
  <c r="Y190" i="5" s="1"/>
  <c r="U199" i="5" a="1"/>
  <c r="U199" i="5" s="1"/>
  <c r="V199" i="5" a="1"/>
  <c r="V199" i="5" s="1"/>
  <c r="W199" i="5" a="1"/>
  <c r="W199" i="5" s="1"/>
  <c r="X199" i="5" a="1"/>
  <c r="X199" i="5" s="1"/>
  <c r="Y199" i="5" a="1"/>
  <c r="Y199" i="5" s="1"/>
  <c r="U208" i="5" a="1"/>
  <c r="U208" i="5" s="1"/>
  <c r="V208" i="5" a="1"/>
  <c r="V208" i="5" s="1"/>
  <c r="W208" i="5" a="1"/>
  <c r="W208" i="5" s="1"/>
  <c r="X208" i="5" a="1"/>
  <c r="X208" i="5" s="1"/>
  <c r="Y208" i="5" a="1"/>
  <c r="Y208" i="5" s="1"/>
  <c r="U217" i="5" a="1"/>
  <c r="U217" i="5" s="1"/>
  <c r="V217" i="5" a="1"/>
  <c r="V217" i="5" s="1"/>
  <c r="W217" i="5" a="1"/>
  <c r="W217" i="5" s="1"/>
  <c r="X217" i="5" a="1"/>
  <c r="X217" i="5" s="1"/>
  <c r="Y217" i="5" a="1"/>
  <c r="Y217" i="5" s="1"/>
  <c r="U226" i="5" a="1"/>
  <c r="U226" i="5" s="1"/>
  <c r="V226" i="5" a="1"/>
  <c r="V226" i="5" s="1"/>
  <c r="W226" i="5" a="1"/>
  <c r="W226" i="5" s="1"/>
  <c r="X226" i="5" a="1"/>
  <c r="X226" i="5" s="1"/>
  <c r="Y226" i="5" a="1"/>
  <c r="Y226" i="5" s="1"/>
  <c r="U235" i="5" a="1"/>
  <c r="U235" i="5" s="1"/>
  <c r="V235" i="5" a="1"/>
  <c r="V235" i="5" s="1"/>
  <c r="W235" i="5" a="1"/>
  <c r="W235" i="5" s="1"/>
  <c r="X235" i="5" a="1"/>
  <c r="X235" i="5" s="1"/>
  <c r="Y235" i="5" a="1"/>
  <c r="Y235" i="5" s="1"/>
  <c r="U244" i="5" a="1"/>
  <c r="U244" i="5" s="1"/>
  <c r="V244" i="5" a="1"/>
  <c r="V244" i="5" s="1"/>
  <c r="W244" i="5" a="1"/>
  <c r="W244" i="5" s="1"/>
  <c r="X244" i="5" a="1"/>
  <c r="X244" i="5" s="1"/>
  <c r="Y244" i="5" a="1"/>
  <c r="Y244" i="5" s="1"/>
  <c r="U253" i="5" a="1"/>
  <c r="U253" i="5" s="1"/>
  <c r="V253" i="5" a="1"/>
  <c r="V253" i="5" s="1"/>
  <c r="W253" i="5" a="1"/>
  <c r="W253" i="5" s="1"/>
  <c r="X253" i="5" a="1"/>
  <c r="X253" i="5" s="1"/>
  <c r="Y253" i="5" a="1"/>
  <c r="Y253" i="5" s="1"/>
  <c r="U262" i="5" a="1"/>
  <c r="U262" i="5" s="1"/>
  <c r="V262" i="5" a="1"/>
  <c r="V262" i="5" s="1"/>
  <c r="W262" i="5" a="1"/>
  <c r="W262" i="5" s="1"/>
  <c r="X262" i="5" a="1"/>
  <c r="X262" i="5" s="1"/>
  <c r="Y262" i="5" a="1"/>
  <c r="Y262" i="5" s="1"/>
  <c r="U271" i="5" a="1"/>
  <c r="U271" i="5" s="1"/>
  <c r="V271" i="5" a="1"/>
  <c r="V271" i="5" s="1"/>
  <c r="W271" i="5" a="1"/>
  <c r="W271" i="5" s="1"/>
  <c r="X271" i="5" a="1"/>
  <c r="X271" i="5" s="1"/>
  <c r="Y271" i="5" a="1"/>
  <c r="Y271" i="5" s="1"/>
  <c r="U280" i="5" a="1"/>
  <c r="U280" i="5" s="1"/>
  <c r="V280" i="5" a="1"/>
  <c r="V280" i="5" s="1"/>
  <c r="W280" i="5" a="1"/>
  <c r="W280" i="5" s="1"/>
  <c r="X280" i="5" a="1"/>
  <c r="X280" i="5" s="1"/>
  <c r="Y280" i="5" a="1"/>
  <c r="Y280" i="5" s="1"/>
  <c r="Y2" i="5" a="1"/>
  <c r="Y2" i="5" s="1"/>
  <c r="X2" i="5" a="1"/>
  <c r="X2" i="5" s="1"/>
  <c r="AM280" i="5" a="1"/>
  <c r="AM280" i="5" s="1"/>
  <c r="AM271" i="5" a="1"/>
  <c r="AM271" i="5" s="1"/>
  <c r="AM262" i="5" a="1"/>
  <c r="AM262" i="5" s="1"/>
  <c r="AM253" i="5" a="1"/>
  <c r="AM253" i="5" s="1"/>
  <c r="AM244" i="5" a="1"/>
  <c r="AM244" i="5" s="1"/>
  <c r="AM235" i="5" a="1"/>
  <c r="AM235" i="5" s="1"/>
  <c r="AM226" i="5" a="1"/>
  <c r="AM226" i="5" s="1"/>
  <c r="AM217" i="5" a="1"/>
  <c r="AM217" i="5" s="1"/>
  <c r="AM208" i="5" a="1"/>
  <c r="AM208" i="5" s="1"/>
  <c r="AM199" i="5" a="1"/>
  <c r="AM199" i="5" s="1"/>
  <c r="AM190" i="5" a="1"/>
  <c r="AM190" i="5" s="1"/>
  <c r="AM181" i="5" a="1"/>
  <c r="AM181" i="5" s="1"/>
  <c r="AM172" i="5" a="1"/>
  <c r="AM172" i="5" s="1"/>
  <c r="AM163" i="5" a="1"/>
  <c r="AM163" i="5" s="1"/>
  <c r="AM154" i="5" a="1"/>
  <c r="AM154" i="5" s="1"/>
  <c r="AM145" i="5" a="1"/>
  <c r="AM145" i="5" s="1"/>
  <c r="AM136" i="5" a="1"/>
  <c r="AM136" i="5" s="1"/>
  <c r="AM127" i="5" a="1"/>
  <c r="AM127" i="5" s="1"/>
  <c r="AM118" i="5" a="1"/>
  <c r="AM118" i="5" s="1"/>
  <c r="AM109" i="5" a="1"/>
  <c r="AM109" i="5" s="1"/>
  <c r="AM100" i="5" a="1"/>
  <c r="AM100" i="5" s="1"/>
  <c r="AM91" i="5" a="1"/>
  <c r="AM91" i="5" s="1"/>
  <c r="AM82" i="5" a="1"/>
  <c r="AM82" i="5" s="1"/>
  <c r="AM73" i="5" a="1"/>
  <c r="AM73" i="5" s="1"/>
  <c r="AM64" i="5" a="1"/>
  <c r="AM64" i="5" s="1"/>
  <c r="AM55" i="5" a="1"/>
  <c r="AM55" i="5" s="1"/>
  <c r="AM46" i="5" a="1"/>
  <c r="AM46" i="5" s="1"/>
  <c r="AM37" i="5" a="1"/>
  <c r="AM37" i="5" s="1"/>
  <c r="AM28" i="5" a="1"/>
  <c r="AM28" i="5" s="1"/>
  <c r="AM19" i="5" a="1"/>
  <c r="AM19" i="5" s="1"/>
  <c r="AM10" i="5" a="1"/>
  <c r="AM10" i="5" s="1"/>
  <c r="AM279" i="5" a="1"/>
  <c r="AM279" i="5" s="1"/>
  <c r="AM270" i="5" a="1"/>
  <c r="AM270" i="5" s="1"/>
  <c r="AM261" i="5" a="1"/>
  <c r="AM261" i="5" s="1"/>
  <c r="AM252" i="5" a="1"/>
  <c r="AM252" i="5" s="1"/>
  <c r="AM243" i="5" a="1"/>
  <c r="AM243" i="5" s="1"/>
  <c r="AM234" i="5" a="1"/>
  <c r="AM234" i="5" s="1"/>
  <c r="AM225" i="5" a="1"/>
  <c r="AM225" i="5" s="1"/>
  <c r="AM216" i="5" a="1"/>
  <c r="AM216" i="5" s="1"/>
  <c r="AM207" i="5" a="1"/>
  <c r="AM207" i="5" s="1"/>
  <c r="AM198" i="5" a="1"/>
  <c r="AM198" i="5" s="1"/>
  <c r="AM189" i="5" a="1"/>
  <c r="AM189" i="5" s="1"/>
  <c r="AM180" i="5" a="1"/>
  <c r="AM180" i="5" s="1"/>
  <c r="AM171" i="5" a="1"/>
  <c r="AM171" i="5" s="1"/>
  <c r="AM162" i="5" a="1"/>
  <c r="AM162" i="5" s="1"/>
  <c r="AM153" i="5" a="1"/>
  <c r="AM153" i="5" s="1"/>
  <c r="AM144" i="5" a="1"/>
  <c r="AM144" i="5" s="1"/>
  <c r="AM135" i="5" a="1"/>
  <c r="AM135" i="5" s="1"/>
  <c r="AM126" i="5" a="1"/>
  <c r="AM126" i="5" s="1"/>
  <c r="AM117" i="5" a="1"/>
  <c r="AM117" i="5" s="1"/>
  <c r="AM108" i="5" a="1"/>
  <c r="AM108" i="5" s="1"/>
  <c r="AM99" i="5" a="1"/>
  <c r="AM99" i="5" s="1"/>
  <c r="AM90" i="5" a="1"/>
  <c r="AM90" i="5" s="1"/>
  <c r="AM81" i="5" a="1"/>
  <c r="AM81" i="5" s="1"/>
  <c r="AM72" i="5" a="1"/>
  <c r="AM72" i="5" s="1"/>
  <c r="AM63" i="5" a="1"/>
  <c r="AM63" i="5" s="1"/>
  <c r="AM54" i="5" a="1"/>
  <c r="AM54" i="5" s="1"/>
  <c r="AM45" i="5" a="1"/>
  <c r="AM45" i="5" s="1"/>
  <c r="AM36" i="5" a="1"/>
  <c r="AM36" i="5" s="1"/>
  <c r="AM27" i="5" a="1"/>
  <c r="AM27" i="5" s="1"/>
  <c r="AM18" i="5" a="1"/>
  <c r="AM18" i="5" s="1"/>
  <c r="AM9" i="5" a="1"/>
  <c r="AM9" i="5" s="1"/>
  <c r="AM278" i="5" a="1"/>
  <c r="AM278" i="5" s="1"/>
  <c r="AM269" i="5" a="1"/>
  <c r="AM269" i="5" s="1"/>
  <c r="AM260" i="5" a="1"/>
  <c r="AM260" i="5" s="1"/>
  <c r="AM251" i="5" a="1"/>
  <c r="AM251" i="5" s="1"/>
  <c r="AM242" i="5" a="1"/>
  <c r="AM242" i="5" s="1"/>
  <c r="AM233" i="5" a="1"/>
  <c r="AM233" i="5" s="1"/>
  <c r="AM224" i="5" a="1"/>
  <c r="AM224" i="5" s="1"/>
  <c r="AM215" i="5" a="1"/>
  <c r="AM215" i="5" s="1"/>
  <c r="AM206" i="5" a="1"/>
  <c r="AM206" i="5" s="1"/>
  <c r="AM197" i="5" a="1"/>
  <c r="AM197" i="5" s="1"/>
  <c r="AM188" i="5" a="1"/>
  <c r="AM188" i="5" s="1"/>
  <c r="AM179" i="5" a="1"/>
  <c r="AM179" i="5" s="1"/>
  <c r="AM170" i="5" a="1"/>
  <c r="AM170" i="5" s="1"/>
  <c r="AM161" i="5" a="1"/>
  <c r="AM161" i="5" s="1"/>
  <c r="AM152" i="5" a="1"/>
  <c r="AM152" i="5" s="1"/>
  <c r="AM143" i="5" a="1"/>
  <c r="AM143" i="5" s="1"/>
  <c r="AM134" i="5" a="1"/>
  <c r="AM134" i="5" s="1"/>
  <c r="AM125" i="5" a="1"/>
  <c r="AM125" i="5" s="1"/>
  <c r="AM116" i="5" a="1"/>
  <c r="AM116" i="5" s="1"/>
  <c r="AM107" i="5" a="1"/>
  <c r="AM107" i="5" s="1"/>
  <c r="AM98" i="5" a="1"/>
  <c r="AM98" i="5" s="1"/>
  <c r="AM89" i="5" a="1"/>
  <c r="AM89" i="5" s="1"/>
  <c r="AM80" i="5" a="1"/>
  <c r="AM80" i="5" s="1"/>
  <c r="AM71" i="5" a="1"/>
  <c r="AM71" i="5" s="1"/>
  <c r="AM62" i="5" a="1"/>
  <c r="AM62" i="5" s="1"/>
  <c r="AM53" i="5" a="1"/>
  <c r="AM53" i="5" s="1"/>
  <c r="AM44" i="5" a="1"/>
  <c r="AM44" i="5" s="1"/>
  <c r="AM35" i="5" a="1"/>
  <c r="AM35" i="5" s="1"/>
  <c r="AM26" i="5" a="1"/>
  <c r="AM26" i="5" s="1"/>
  <c r="AM17" i="5" a="1"/>
  <c r="AM17" i="5" s="1"/>
  <c r="AM8" i="5" a="1"/>
  <c r="AM8" i="5" s="1"/>
  <c r="AM277" i="5" a="1"/>
  <c r="AM277" i="5" s="1"/>
  <c r="AM268" i="5" a="1"/>
  <c r="AM268" i="5" s="1"/>
  <c r="AM259" i="5" a="1"/>
  <c r="AM259" i="5" s="1"/>
  <c r="AM250" i="5" a="1"/>
  <c r="AM250" i="5" s="1"/>
  <c r="AM241" i="5" a="1"/>
  <c r="AM241" i="5" s="1"/>
  <c r="AM232" i="5" a="1"/>
  <c r="AM232" i="5" s="1"/>
  <c r="AM223" i="5" a="1"/>
  <c r="AM223" i="5" s="1"/>
  <c r="AM214" i="5" a="1"/>
  <c r="AM214" i="5" s="1"/>
  <c r="AM205" i="5" a="1"/>
  <c r="AM205" i="5" s="1"/>
  <c r="AM196" i="5" a="1"/>
  <c r="AM196" i="5" s="1"/>
  <c r="AM187" i="5" a="1"/>
  <c r="AM187" i="5" s="1"/>
  <c r="AM178" i="5" a="1"/>
  <c r="AM178" i="5" s="1"/>
  <c r="AM169" i="5" a="1"/>
  <c r="AM169" i="5" s="1"/>
  <c r="AM160" i="5" a="1"/>
  <c r="AM160" i="5" s="1"/>
  <c r="AM151" i="5" a="1"/>
  <c r="AM151" i="5" s="1"/>
  <c r="AM142" i="5" a="1"/>
  <c r="AM142" i="5" s="1"/>
  <c r="AM133" i="5" a="1"/>
  <c r="AM133" i="5" s="1"/>
  <c r="AM124" i="5" a="1"/>
  <c r="AM124" i="5" s="1"/>
  <c r="AM115" i="5" a="1"/>
  <c r="AM115" i="5" s="1"/>
  <c r="AM106" i="5" a="1"/>
  <c r="AM106" i="5" s="1"/>
  <c r="AM97" i="5" a="1"/>
  <c r="AM97" i="5" s="1"/>
  <c r="AM88" i="5" a="1"/>
  <c r="AM88" i="5" s="1"/>
  <c r="AM79" i="5" a="1"/>
  <c r="AM79" i="5" s="1"/>
  <c r="AM70" i="5" a="1"/>
  <c r="AM70" i="5" s="1"/>
  <c r="AM61" i="5" a="1"/>
  <c r="AM61" i="5" s="1"/>
  <c r="AM52" i="5" a="1"/>
  <c r="AM52" i="5" s="1"/>
  <c r="AM43" i="5" a="1"/>
  <c r="AM43" i="5" s="1"/>
  <c r="AM34" i="5" a="1"/>
  <c r="AM34" i="5" s="1"/>
  <c r="AM25" i="5" a="1"/>
  <c r="AM25" i="5" s="1"/>
  <c r="AM16" i="5" a="1"/>
  <c r="AM16" i="5" s="1"/>
  <c r="AM7" i="5" a="1"/>
  <c r="AM7" i="5" s="1"/>
  <c r="AM276" i="5" a="1"/>
  <c r="AM276" i="5" s="1"/>
  <c r="AM267" i="5" a="1"/>
  <c r="AM267" i="5" s="1"/>
  <c r="AM258" i="5" a="1"/>
  <c r="AM258" i="5" s="1"/>
  <c r="AM249" i="5" a="1"/>
  <c r="AM249" i="5" s="1"/>
  <c r="AM240" i="5" a="1"/>
  <c r="AM240" i="5" s="1"/>
  <c r="AM231" i="5" a="1"/>
  <c r="AM231" i="5" s="1"/>
  <c r="AM222" i="5" a="1"/>
  <c r="AM222" i="5" s="1"/>
  <c r="AM213" i="5" a="1"/>
  <c r="AM213" i="5" s="1"/>
  <c r="AM204" i="5" a="1"/>
  <c r="AM204" i="5" s="1"/>
  <c r="AM195" i="5" a="1"/>
  <c r="AM195" i="5" s="1"/>
  <c r="AM186" i="5" a="1"/>
  <c r="AM186" i="5" s="1"/>
  <c r="AM177" i="5" a="1"/>
  <c r="AM177" i="5" s="1"/>
  <c r="AM168" i="5" a="1"/>
  <c r="AM168" i="5" s="1"/>
  <c r="AM159" i="5" a="1"/>
  <c r="AM159" i="5" s="1"/>
  <c r="AM150" i="5" a="1"/>
  <c r="AM150" i="5" s="1"/>
  <c r="AM141" i="5" a="1"/>
  <c r="AM141" i="5" s="1"/>
  <c r="AM132" i="5" a="1"/>
  <c r="AM132" i="5" s="1"/>
  <c r="AM123" i="5" a="1"/>
  <c r="AM123" i="5" s="1"/>
  <c r="AM114" i="5" a="1"/>
  <c r="AM114" i="5" s="1"/>
  <c r="AM105" i="5" a="1"/>
  <c r="AM105" i="5" s="1"/>
  <c r="AM96" i="5" a="1"/>
  <c r="AM96" i="5" s="1"/>
  <c r="AM87" i="5" a="1"/>
  <c r="AM87" i="5" s="1"/>
  <c r="AM78" i="5" a="1"/>
  <c r="AM78" i="5" s="1"/>
  <c r="AM69" i="5" a="1"/>
  <c r="AM69" i="5" s="1"/>
  <c r="AM60" i="5" a="1"/>
  <c r="AM60" i="5" s="1"/>
  <c r="AM51" i="5" a="1"/>
  <c r="AM51" i="5" s="1"/>
  <c r="AM42" i="5" a="1"/>
  <c r="AM42" i="5" s="1"/>
  <c r="AM33" i="5" a="1"/>
  <c r="AM33" i="5" s="1"/>
  <c r="AM24" i="5" a="1"/>
  <c r="AM24" i="5" s="1"/>
  <c r="AM15" i="5" a="1"/>
  <c r="AM15" i="5" s="1"/>
  <c r="AM6" i="5" a="1"/>
  <c r="AM6" i="5" s="1"/>
  <c r="AM275" i="5" a="1"/>
  <c r="AM275" i="5" s="1"/>
  <c r="AM266" i="5" a="1"/>
  <c r="AM266" i="5" s="1"/>
  <c r="AM257" i="5" a="1"/>
  <c r="AM257" i="5" s="1"/>
  <c r="AM248" i="5" a="1"/>
  <c r="AM248" i="5" s="1"/>
  <c r="AM239" i="5" a="1"/>
  <c r="AM239" i="5" s="1"/>
  <c r="AM230" i="5" a="1"/>
  <c r="AM230" i="5" s="1"/>
  <c r="AM221" i="5" a="1"/>
  <c r="AM221" i="5" s="1"/>
  <c r="AM212" i="5" a="1"/>
  <c r="AM212" i="5" s="1"/>
  <c r="AM203" i="5" a="1"/>
  <c r="AM203" i="5" s="1"/>
  <c r="AM194" i="5" a="1"/>
  <c r="AM194" i="5" s="1"/>
  <c r="AM185" i="5" a="1"/>
  <c r="AM185" i="5" s="1"/>
  <c r="AM176" i="5" a="1"/>
  <c r="AM176" i="5" s="1"/>
  <c r="AM167" i="5" a="1"/>
  <c r="AM167" i="5" s="1"/>
  <c r="AM158" i="5" a="1"/>
  <c r="AM158" i="5" s="1"/>
  <c r="AM149" i="5" a="1"/>
  <c r="AM149" i="5" s="1"/>
  <c r="AM140" i="5" a="1"/>
  <c r="AM140" i="5" s="1"/>
  <c r="AM131" i="5" a="1"/>
  <c r="AM131" i="5" s="1"/>
  <c r="AM122" i="5" a="1"/>
  <c r="AM122" i="5" s="1"/>
  <c r="AM113" i="5" a="1"/>
  <c r="AM113" i="5" s="1"/>
  <c r="AM104" i="5" a="1"/>
  <c r="AM104" i="5" s="1"/>
  <c r="AM95" i="5" a="1"/>
  <c r="AM95" i="5" s="1"/>
  <c r="AM86" i="5" a="1"/>
  <c r="AM86" i="5" s="1"/>
  <c r="AM77" i="5" a="1"/>
  <c r="AM77" i="5" s="1"/>
  <c r="AM68" i="5" a="1"/>
  <c r="AM68" i="5" s="1"/>
  <c r="AM59" i="5" a="1"/>
  <c r="AM59" i="5" s="1"/>
  <c r="AM50" i="5" a="1"/>
  <c r="AM50" i="5" s="1"/>
  <c r="AM41" i="5" a="1"/>
  <c r="AM41" i="5" s="1"/>
  <c r="AM32" i="5" a="1"/>
  <c r="AM32" i="5" s="1"/>
  <c r="AM23" i="5" a="1"/>
  <c r="AM23" i="5" s="1"/>
  <c r="AM14" i="5" a="1"/>
  <c r="AM14" i="5" s="1"/>
  <c r="AM5" i="5" a="1"/>
  <c r="AM5" i="5" s="1"/>
  <c r="AM274" i="5" a="1"/>
  <c r="AM274" i="5" s="1"/>
  <c r="AM265" i="5" a="1"/>
  <c r="AM265" i="5" s="1"/>
  <c r="AM256" i="5" a="1"/>
  <c r="AM256" i="5" s="1"/>
  <c r="AM247" i="5" a="1"/>
  <c r="AM247" i="5" s="1"/>
  <c r="AM238" i="5" a="1"/>
  <c r="AM238" i="5" s="1"/>
  <c r="AM229" i="5" a="1"/>
  <c r="AM229" i="5" s="1"/>
  <c r="AM220" i="5" a="1"/>
  <c r="AM220" i="5" s="1"/>
  <c r="AM211" i="5" a="1"/>
  <c r="AM211" i="5" s="1"/>
  <c r="AM202" i="5" a="1"/>
  <c r="AM202" i="5" s="1"/>
  <c r="AM193" i="5" a="1"/>
  <c r="AM193" i="5" s="1"/>
  <c r="AM184" i="5" a="1"/>
  <c r="AM184" i="5" s="1"/>
  <c r="AM175" i="5" a="1"/>
  <c r="AM175" i="5" s="1"/>
  <c r="AM166" i="5" a="1"/>
  <c r="AM166" i="5" s="1"/>
  <c r="AM157" i="5" a="1"/>
  <c r="AM157" i="5" s="1"/>
  <c r="AM148" i="5" a="1"/>
  <c r="AM148" i="5" s="1"/>
  <c r="AM139" i="5" a="1"/>
  <c r="AM139" i="5" s="1"/>
  <c r="AM130" i="5" a="1"/>
  <c r="AM130" i="5" s="1"/>
  <c r="AM121" i="5" a="1"/>
  <c r="AM121" i="5" s="1"/>
  <c r="AM112" i="5" a="1"/>
  <c r="AM112" i="5" s="1"/>
  <c r="AM103" i="5" a="1"/>
  <c r="AM103" i="5" s="1"/>
  <c r="AM94" i="5" a="1"/>
  <c r="AM94" i="5" s="1"/>
  <c r="AM85" i="5" a="1"/>
  <c r="AM85" i="5" s="1"/>
  <c r="AM76" i="5" a="1"/>
  <c r="AM76" i="5" s="1"/>
  <c r="AM67" i="5" a="1"/>
  <c r="AM67" i="5" s="1"/>
  <c r="AM58" i="5" a="1"/>
  <c r="AM58" i="5" s="1"/>
  <c r="AM49" i="5" a="1"/>
  <c r="AM49" i="5" s="1"/>
  <c r="AM40" i="5" a="1"/>
  <c r="AM40" i="5" s="1"/>
  <c r="AM31" i="5" a="1"/>
  <c r="AM31" i="5" s="1"/>
  <c r="AM22" i="5" a="1"/>
  <c r="AM22" i="5" s="1"/>
  <c r="AM13" i="5" a="1"/>
  <c r="AM13" i="5" s="1"/>
  <c r="AM4" i="5" a="1"/>
  <c r="AM4" i="5" s="1"/>
  <c r="AM273" i="5" a="1"/>
  <c r="AM273" i="5" s="1"/>
  <c r="AM264" i="5" a="1"/>
  <c r="AM264" i="5" s="1"/>
  <c r="AM255" i="5" a="1"/>
  <c r="AM255" i="5" s="1"/>
  <c r="AM246" i="5" a="1"/>
  <c r="AM246" i="5" s="1"/>
  <c r="AM237" i="5" a="1"/>
  <c r="AM237" i="5" s="1"/>
  <c r="AM228" i="5" a="1"/>
  <c r="AM228" i="5" s="1"/>
  <c r="AM219" i="5" a="1"/>
  <c r="AM219" i="5" s="1"/>
  <c r="AM210" i="5" a="1"/>
  <c r="AM210" i="5" s="1"/>
  <c r="AM201" i="5" a="1"/>
  <c r="AM201" i="5" s="1"/>
  <c r="AM192" i="5" a="1"/>
  <c r="AM192" i="5" s="1"/>
  <c r="AM183" i="5" a="1"/>
  <c r="AM183" i="5" s="1"/>
  <c r="AM174" i="5" a="1"/>
  <c r="AM174" i="5" s="1"/>
  <c r="AM165" i="5" a="1"/>
  <c r="AM165" i="5" s="1"/>
  <c r="AM156" i="5" a="1"/>
  <c r="AM156" i="5" s="1"/>
  <c r="AM147" i="5" a="1"/>
  <c r="AM147" i="5" s="1"/>
  <c r="AM138" i="5" a="1"/>
  <c r="AM138" i="5" s="1"/>
  <c r="AM129" i="5" a="1"/>
  <c r="AM129" i="5" s="1"/>
  <c r="AM120" i="5" a="1"/>
  <c r="AM120" i="5" s="1"/>
  <c r="AM111" i="5" a="1"/>
  <c r="AM111" i="5" s="1"/>
  <c r="AM102" i="5" a="1"/>
  <c r="AM102" i="5" s="1"/>
  <c r="AM93" i="5" a="1"/>
  <c r="AM93" i="5" s="1"/>
  <c r="AM84" i="5" a="1"/>
  <c r="AM84" i="5" s="1"/>
  <c r="AM75" i="5" a="1"/>
  <c r="AM75" i="5" s="1"/>
  <c r="AM66" i="5" a="1"/>
  <c r="AM66" i="5" s="1"/>
  <c r="AM57" i="5" a="1"/>
  <c r="AM57" i="5" s="1"/>
  <c r="AM48" i="5" a="1"/>
  <c r="AM48" i="5" s="1"/>
  <c r="AM39" i="5" a="1"/>
  <c r="AM39" i="5" s="1"/>
  <c r="AM30" i="5" a="1"/>
  <c r="AM30" i="5" s="1"/>
  <c r="AM21" i="5" a="1"/>
  <c r="AM21" i="5" s="1"/>
  <c r="AM12" i="5" a="1"/>
  <c r="AM12" i="5" s="1"/>
  <c r="AM3" i="5" a="1"/>
  <c r="AM3" i="5" s="1"/>
  <c r="AM272" i="5" a="1"/>
  <c r="AM272" i="5" s="1"/>
  <c r="AM263" i="5" a="1"/>
  <c r="AM263" i="5" s="1"/>
  <c r="AM254" i="5" a="1"/>
  <c r="AM254" i="5" s="1"/>
  <c r="AM245" i="5" a="1"/>
  <c r="AM245" i="5" s="1"/>
  <c r="AM236" i="5" a="1"/>
  <c r="AM236" i="5" s="1"/>
  <c r="AM227" i="5" a="1"/>
  <c r="AM227" i="5" s="1"/>
  <c r="AM218" i="5" a="1"/>
  <c r="AM218" i="5" s="1"/>
  <c r="AM209" i="5" a="1"/>
  <c r="AM209" i="5" s="1"/>
  <c r="AM200" i="5" a="1"/>
  <c r="AM200" i="5" s="1"/>
  <c r="AM191" i="5" a="1"/>
  <c r="AM191" i="5" s="1"/>
  <c r="AM182" i="5" a="1"/>
  <c r="AM182" i="5" s="1"/>
  <c r="AM173" i="5" a="1"/>
  <c r="AM173" i="5" s="1"/>
  <c r="AM164" i="5" a="1"/>
  <c r="AM164" i="5" s="1"/>
  <c r="AM155" i="5" a="1"/>
  <c r="AM155" i="5" s="1"/>
  <c r="AM146" i="5" a="1"/>
  <c r="AM146" i="5" s="1"/>
  <c r="AM137" i="5" a="1"/>
  <c r="AM137" i="5" s="1"/>
  <c r="AM128" i="5" a="1"/>
  <c r="AM128" i="5" s="1"/>
  <c r="AM119" i="5" a="1"/>
  <c r="AM119" i="5" s="1"/>
  <c r="AM110" i="5" a="1"/>
  <c r="AM110" i="5" s="1"/>
  <c r="AM101" i="5" a="1"/>
  <c r="AM101" i="5" s="1"/>
  <c r="AM92" i="5" a="1"/>
  <c r="AM92" i="5" s="1"/>
  <c r="AM83" i="5" a="1"/>
  <c r="AM83" i="5" s="1"/>
  <c r="AM74" i="5" a="1"/>
  <c r="AM74" i="5" s="1"/>
  <c r="AM65" i="5" a="1"/>
  <c r="AM65" i="5" s="1"/>
  <c r="AM56" i="5" a="1"/>
  <c r="AM56" i="5" s="1"/>
  <c r="AM47" i="5" a="1"/>
  <c r="AM47" i="5" s="1"/>
  <c r="AM38" i="5" a="1"/>
  <c r="AM38" i="5" s="1"/>
  <c r="AM29" i="5" a="1"/>
  <c r="AM29" i="5" s="1"/>
  <c r="AM20" i="5" a="1"/>
  <c r="AM20" i="5" s="1"/>
  <c r="AM11" i="5" a="1"/>
  <c r="AM11" i="5" s="1"/>
  <c r="AM2" i="5" a="1"/>
  <c r="AM2" i="5" s="1"/>
  <c r="W2" i="5" a="1"/>
  <c r="W2" i="5" s="1"/>
  <c r="V2" i="5" a="1"/>
  <c r="V2" i="5" s="1"/>
  <c r="U2" i="5" a="1"/>
  <c r="U2" i="5" s="1"/>
  <c r="Z11" i="5" a="1"/>
  <c r="Z11" i="5" s="1"/>
  <c r="AA11" i="5" a="1"/>
  <c r="AA11" i="5" s="1"/>
  <c r="AB11" i="5" a="1"/>
  <c r="AB11" i="5" s="1"/>
  <c r="AD11" i="5" a="1"/>
  <c r="AD11" i="5" s="1"/>
  <c r="AE11" i="5" a="1"/>
  <c r="AE11" i="5" s="1"/>
  <c r="Z20" i="5" a="1"/>
  <c r="Z20" i="5" s="1"/>
  <c r="AA20" i="5" a="1"/>
  <c r="AA20" i="5" s="1"/>
  <c r="AB20" i="5" a="1"/>
  <c r="AB20" i="5" s="1"/>
  <c r="AD20" i="5" a="1"/>
  <c r="AD20" i="5" s="1"/>
  <c r="AE20" i="5" a="1"/>
  <c r="AE20" i="5" s="1"/>
  <c r="Z29" i="5" a="1"/>
  <c r="Z29" i="5" s="1"/>
  <c r="AA29" i="5" a="1"/>
  <c r="AA29" i="5" s="1"/>
  <c r="AB29" i="5" a="1"/>
  <c r="AB29" i="5" s="1"/>
  <c r="AD29" i="5" a="1"/>
  <c r="AD29" i="5" s="1"/>
  <c r="AE29" i="5" a="1"/>
  <c r="AE29" i="5" s="1"/>
  <c r="Z38" i="5" a="1"/>
  <c r="Z38" i="5" s="1"/>
  <c r="AA38" i="5" a="1"/>
  <c r="AA38" i="5" s="1"/>
  <c r="AB38" i="5" a="1"/>
  <c r="AB38" i="5" s="1"/>
  <c r="AD38" i="5" a="1"/>
  <c r="AD38" i="5" s="1"/>
  <c r="AE38" i="5" a="1"/>
  <c r="AE38" i="5" s="1"/>
  <c r="Z47" i="5" a="1"/>
  <c r="Z47" i="5" s="1"/>
  <c r="AA47" i="5" a="1"/>
  <c r="AA47" i="5" s="1"/>
  <c r="AB47" i="5" a="1"/>
  <c r="AB47" i="5" s="1"/>
  <c r="AD47" i="5" a="1"/>
  <c r="AD47" i="5" s="1"/>
  <c r="AE47" i="5" a="1"/>
  <c r="AE47" i="5" s="1"/>
  <c r="Z56" i="5" a="1"/>
  <c r="Z56" i="5" s="1"/>
  <c r="AA56" i="5" a="1"/>
  <c r="AA56" i="5" s="1"/>
  <c r="AB56" i="5" a="1"/>
  <c r="AB56" i="5" s="1"/>
  <c r="AD56" i="5" a="1"/>
  <c r="AD56" i="5" s="1"/>
  <c r="AE56" i="5" a="1"/>
  <c r="AE56" i="5" s="1"/>
  <c r="Z65" i="5" a="1"/>
  <c r="Z65" i="5" s="1"/>
  <c r="AA65" i="5" a="1"/>
  <c r="AA65" i="5" s="1"/>
  <c r="AB65" i="5" a="1"/>
  <c r="AB65" i="5" s="1"/>
  <c r="AD65" i="5" a="1"/>
  <c r="AD65" i="5" s="1"/>
  <c r="AE65" i="5" a="1"/>
  <c r="AE65" i="5" s="1"/>
  <c r="Z74" i="5" a="1"/>
  <c r="Z74" i="5" s="1"/>
  <c r="AA74" i="5" a="1"/>
  <c r="AA74" i="5" s="1"/>
  <c r="AB74" i="5" a="1"/>
  <c r="AB74" i="5" s="1"/>
  <c r="AD74" i="5" a="1"/>
  <c r="AD74" i="5" s="1"/>
  <c r="AE74" i="5" a="1"/>
  <c r="AE74" i="5" s="1"/>
  <c r="Z83" i="5" a="1"/>
  <c r="Z83" i="5" s="1"/>
  <c r="AA83" i="5" a="1"/>
  <c r="AA83" i="5" s="1"/>
  <c r="AB83" i="5" a="1"/>
  <c r="AB83" i="5" s="1"/>
  <c r="AD83" i="5" a="1"/>
  <c r="AD83" i="5" s="1"/>
  <c r="AE83" i="5" a="1"/>
  <c r="AE83" i="5" s="1"/>
  <c r="Z92" i="5" a="1"/>
  <c r="Z92" i="5" s="1"/>
  <c r="AA92" i="5" a="1"/>
  <c r="AA92" i="5" s="1"/>
  <c r="AB92" i="5" a="1"/>
  <c r="AB92" i="5" s="1"/>
  <c r="AD92" i="5" a="1"/>
  <c r="AD92" i="5" s="1"/>
  <c r="AE92" i="5" a="1"/>
  <c r="AE92" i="5" s="1"/>
  <c r="Z101" i="5" a="1"/>
  <c r="Z101" i="5" s="1"/>
  <c r="AA101" i="5" a="1"/>
  <c r="AA101" i="5" s="1"/>
  <c r="AB101" i="5" a="1"/>
  <c r="AB101" i="5" s="1"/>
  <c r="AD101" i="5" a="1"/>
  <c r="AD101" i="5" s="1"/>
  <c r="AE101" i="5" a="1"/>
  <c r="AE101" i="5" s="1"/>
  <c r="Z110" i="5" a="1"/>
  <c r="Z110" i="5" s="1"/>
  <c r="AA110" i="5" a="1"/>
  <c r="AA110" i="5" s="1"/>
  <c r="AB110" i="5" a="1"/>
  <c r="AB110" i="5" s="1"/>
  <c r="AD110" i="5" a="1"/>
  <c r="AD110" i="5" s="1"/>
  <c r="AE110" i="5" a="1"/>
  <c r="AE110" i="5" s="1"/>
  <c r="Z119" i="5" a="1"/>
  <c r="Z119" i="5" s="1"/>
  <c r="AA119" i="5" a="1"/>
  <c r="AA119" i="5" s="1"/>
  <c r="AB119" i="5" a="1"/>
  <c r="AB119" i="5" s="1"/>
  <c r="AD119" i="5" a="1"/>
  <c r="AD119" i="5" s="1"/>
  <c r="AE119" i="5" a="1"/>
  <c r="AE119" i="5" s="1"/>
  <c r="Z128" i="5" a="1"/>
  <c r="Z128" i="5" s="1"/>
  <c r="AA128" i="5" a="1"/>
  <c r="AA128" i="5" s="1"/>
  <c r="AB128" i="5" a="1"/>
  <c r="AB128" i="5" s="1"/>
  <c r="AD128" i="5" a="1"/>
  <c r="AD128" i="5" s="1"/>
  <c r="AE128" i="5" a="1"/>
  <c r="AE128" i="5" s="1"/>
  <c r="Z137" i="5" a="1"/>
  <c r="Z137" i="5" s="1"/>
  <c r="AA137" i="5" a="1"/>
  <c r="AA137" i="5" s="1"/>
  <c r="AB137" i="5" a="1"/>
  <c r="AB137" i="5" s="1"/>
  <c r="AD137" i="5" a="1"/>
  <c r="AD137" i="5" s="1"/>
  <c r="AE137" i="5" a="1"/>
  <c r="AE137" i="5" s="1"/>
  <c r="Z146" i="5" a="1"/>
  <c r="Z146" i="5" s="1"/>
  <c r="AA146" i="5" a="1"/>
  <c r="AA146" i="5" s="1"/>
  <c r="AB146" i="5" a="1"/>
  <c r="AB146" i="5" s="1"/>
  <c r="AD146" i="5" a="1"/>
  <c r="AD146" i="5" s="1"/>
  <c r="AE146" i="5" a="1"/>
  <c r="AE146" i="5" s="1"/>
  <c r="Z155" i="5" a="1"/>
  <c r="Z155" i="5" s="1"/>
  <c r="AA155" i="5" a="1"/>
  <c r="AA155" i="5" s="1"/>
  <c r="AB155" i="5" a="1"/>
  <c r="AB155" i="5" s="1"/>
  <c r="AD155" i="5" a="1"/>
  <c r="AD155" i="5" s="1"/>
  <c r="AE155" i="5" a="1"/>
  <c r="AE155" i="5" s="1"/>
  <c r="Z164" i="5" a="1"/>
  <c r="Z164" i="5" s="1"/>
  <c r="AA164" i="5" a="1"/>
  <c r="AA164" i="5" s="1"/>
  <c r="AB164" i="5" a="1"/>
  <c r="AB164" i="5" s="1"/>
  <c r="AD164" i="5" a="1"/>
  <c r="AD164" i="5" s="1"/>
  <c r="AE164" i="5" a="1"/>
  <c r="AE164" i="5" s="1"/>
  <c r="Z173" i="5" a="1"/>
  <c r="Z173" i="5" s="1"/>
  <c r="AA173" i="5" a="1"/>
  <c r="AA173" i="5" s="1"/>
  <c r="AB173" i="5" a="1"/>
  <c r="AB173" i="5" s="1"/>
  <c r="AD173" i="5" a="1"/>
  <c r="AD173" i="5" s="1"/>
  <c r="AE173" i="5" a="1"/>
  <c r="AE173" i="5" s="1"/>
  <c r="Z182" i="5" a="1"/>
  <c r="Z182" i="5" s="1"/>
  <c r="AA182" i="5" a="1"/>
  <c r="AA182" i="5" s="1"/>
  <c r="AB182" i="5" a="1"/>
  <c r="AB182" i="5" s="1"/>
  <c r="AD182" i="5" a="1"/>
  <c r="AD182" i="5" s="1"/>
  <c r="AE182" i="5" a="1"/>
  <c r="AE182" i="5" s="1"/>
  <c r="Z191" i="5" a="1"/>
  <c r="Z191" i="5" s="1"/>
  <c r="AA191" i="5" a="1"/>
  <c r="AA191" i="5" s="1"/>
  <c r="AB191" i="5" a="1"/>
  <c r="AB191" i="5" s="1"/>
  <c r="AD191" i="5" a="1"/>
  <c r="AD191" i="5" s="1"/>
  <c r="AE191" i="5" a="1"/>
  <c r="AE191" i="5" s="1"/>
  <c r="Z200" i="5" a="1"/>
  <c r="Z200" i="5" s="1"/>
  <c r="AA200" i="5" a="1"/>
  <c r="AA200" i="5" s="1"/>
  <c r="AB200" i="5" a="1"/>
  <c r="AB200" i="5" s="1"/>
  <c r="AD200" i="5" a="1"/>
  <c r="AD200" i="5" s="1"/>
  <c r="AE200" i="5" a="1"/>
  <c r="AE200" i="5" s="1"/>
  <c r="Z209" i="5" a="1"/>
  <c r="Z209" i="5" s="1"/>
  <c r="AA209" i="5" a="1"/>
  <c r="AA209" i="5" s="1"/>
  <c r="AB209" i="5" a="1"/>
  <c r="AB209" i="5" s="1"/>
  <c r="AD209" i="5" a="1"/>
  <c r="AD209" i="5" s="1"/>
  <c r="AE209" i="5" a="1"/>
  <c r="AE209" i="5" s="1"/>
  <c r="Z218" i="5" a="1"/>
  <c r="Z218" i="5" s="1"/>
  <c r="AA218" i="5" a="1"/>
  <c r="AA218" i="5" s="1"/>
  <c r="AB218" i="5" a="1"/>
  <c r="AB218" i="5" s="1"/>
  <c r="AD218" i="5" a="1"/>
  <c r="AD218" i="5" s="1"/>
  <c r="AE218" i="5" a="1"/>
  <c r="AE218" i="5" s="1"/>
  <c r="Z227" i="5" a="1"/>
  <c r="Z227" i="5" s="1"/>
  <c r="AA227" i="5" a="1"/>
  <c r="AA227" i="5" s="1"/>
  <c r="AB227" i="5" a="1"/>
  <c r="AB227" i="5" s="1"/>
  <c r="AD227" i="5" a="1"/>
  <c r="AD227" i="5" s="1"/>
  <c r="AE227" i="5" a="1"/>
  <c r="AE227" i="5" s="1"/>
  <c r="Z236" i="5" a="1"/>
  <c r="Z236" i="5" s="1"/>
  <c r="AA236" i="5" a="1"/>
  <c r="AA236" i="5" s="1"/>
  <c r="AB236" i="5" a="1"/>
  <c r="AB236" i="5" s="1"/>
  <c r="AD236" i="5" a="1"/>
  <c r="AD236" i="5" s="1"/>
  <c r="AE236" i="5" a="1"/>
  <c r="AE236" i="5" s="1"/>
  <c r="Z245" i="5" a="1"/>
  <c r="Z245" i="5" s="1"/>
  <c r="AA245" i="5" a="1"/>
  <c r="AA245" i="5" s="1"/>
  <c r="AB245" i="5" a="1"/>
  <c r="AB245" i="5" s="1"/>
  <c r="AD245" i="5" a="1"/>
  <c r="AD245" i="5" s="1"/>
  <c r="AE245" i="5" a="1"/>
  <c r="AE245" i="5" s="1"/>
  <c r="Z254" i="5" a="1"/>
  <c r="Z254" i="5" s="1"/>
  <c r="AA254" i="5" a="1"/>
  <c r="AA254" i="5" s="1"/>
  <c r="AB254" i="5" a="1"/>
  <c r="AB254" i="5" s="1"/>
  <c r="AD254" i="5" a="1"/>
  <c r="AD254" i="5" s="1"/>
  <c r="AE254" i="5" a="1"/>
  <c r="AE254" i="5" s="1"/>
  <c r="Z263" i="5" a="1"/>
  <c r="Z263" i="5" s="1"/>
  <c r="AA263" i="5" a="1"/>
  <c r="AA263" i="5" s="1"/>
  <c r="AB263" i="5" a="1"/>
  <c r="AB263" i="5" s="1"/>
  <c r="AD263" i="5" a="1"/>
  <c r="AD263" i="5" s="1"/>
  <c r="AE263" i="5" a="1"/>
  <c r="AE263" i="5" s="1"/>
  <c r="Z272" i="5" a="1"/>
  <c r="Z272" i="5" s="1"/>
  <c r="AA272" i="5" a="1"/>
  <c r="AA272" i="5" s="1"/>
  <c r="AB272" i="5" a="1"/>
  <c r="AB272" i="5" s="1"/>
  <c r="AD272" i="5" a="1"/>
  <c r="AD272" i="5" s="1"/>
  <c r="AE272" i="5" a="1"/>
  <c r="AE272" i="5" s="1"/>
  <c r="Z3" i="5" a="1"/>
  <c r="Z3" i="5" s="1"/>
  <c r="AA3" i="5" a="1"/>
  <c r="AA3" i="5" s="1"/>
  <c r="AB3" i="5" a="1"/>
  <c r="AB3" i="5" s="1"/>
  <c r="AD3" i="5" a="1"/>
  <c r="AD3" i="5" s="1"/>
  <c r="AE3" i="5" a="1"/>
  <c r="AE3" i="5" s="1"/>
  <c r="Z12" i="5" a="1"/>
  <c r="Z12" i="5" s="1"/>
  <c r="AA12" i="5" a="1"/>
  <c r="AA12" i="5" s="1"/>
  <c r="AB12" i="5" a="1"/>
  <c r="AB12" i="5" s="1"/>
  <c r="AD12" i="5" a="1"/>
  <c r="AD12" i="5" s="1"/>
  <c r="AE12" i="5" a="1"/>
  <c r="AE12" i="5" s="1"/>
  <c r="Z21" i="5" a="1"/>
  <c r="Z21" i="5" s="1"/>
  <c r="AA21" i="5" a="1"/>
  <c r="AA21" i="5" s="1"/>
  <c r="AB21" i="5" a="1"/>
  <c r="AB21" i="5" s="1"/>
  <c r="AD21" i="5" a="1"/>
  <c r="AD21" i="5" s="1"/>
  <c r="AE21" i="5" a="1"/>
  <c r="AE21" i="5" s="1"/>
  <c r="Z30" i="5" a="1"/>
  <c r="Z30" i="5" s="1"/>
  <c r="AA30" i="5" a="1"/>
  <c r="AA30" i="5" s="1"/>
  <c r="AB30" i="5" a="1"/>
  <c r="AB30" i="5" s="1"/>
  <c r="AD30" i="5" a="1"/>
  <c r="AD30" i="5" s="1"/>
  <c r="AE30" i="5" a="1"/>
  <c r="AE30" i="5" s="1"/>
  <c r="Z39" i="5" a="1"/>
  <c r="Z39" i="5" s="1"/>
  <c r="AA39" i="5" a="1"/>
  <c r="AA39" i="5" s="1"/>
  <c r="AB39" i="5" a="1"/>
  <c r="AB39" i="5" s="1"/>
  <c r="AD39" i="5" a="1"/>
  <c r="AD39" i="5" s="1"/>
  <c r="AE39" i="5" a="1"/>
  <c r="AE39" i="5" s="1"/>
  <c r="Z48" i="5" a="1"/>
  <c r="Z48" i="5" s="1"/>
  <c r="AA48" i="5" a="1"/>
  <c r="AA48" i="5" s="1"/>
  <c r="AB48" i="5" a="1"/>
  <c r="AB48" i="5" s="1"/>
  <c r="AD48" i="5" a="1"/>
  <c r="AD48" i="5" s="1"/>
  <c r="AE48" i="5" a="1"/>
  <c r="AE48" i="5" s="1"/>
  <c r="Z57" i="5" a="1"/>
  <c r="Z57" i="5" s="1"/>
  <c r="AA57" i="5" a="1"/>
  <c r="AA57" i="5" s="1"/>
  <c r="AB57" i="5" a="1"/>
  <c r="AB57" i="5" s="1"/>
  <c r="AD57" i="5" a="1"/>
  <c r="AD57" i="5" s="1"/>
  <c r="AE57" i="5" a="1"/>
  <c r="AE57" i="5" s="1"/>
  <c r="Z66" i="5" a="1"/>
  <c r="Z66" i="5" s="1"/>
  <c r="AA66" i="5" a="1"/>
  <c r="AA66" i="5" s="1"/>
  <c r="AB66" i="5" a="1"/>
  <c r="AB66" i="5" s="1"/>
  <c r="AD66" i="5" a="1"/>
  <c r="AD66" i="5" s="1"/>
  <c r="AE66" i="5" a="1"/>
  <c r="AE66" i="5" s="1"/>
  <c r="Z75" i="5" a="1"/>
  <c r="Z75" i="5" s="1"/>
  <c r="AA75" i="5" a="1"/>
  <c r="AA75" i="5" s="1"/>
  <c r="AB75" i="5" a="1"/>
  <c r="AB75" i="5" s="1"/>
  <c r="AD75" i="5" a="1"/>
  <c r="AD75" i="5" s="1"/>
  <c r="AE75" i="5" a="1"/>
  <c r="AE75" i="5" s="1"/>
  <c r="Z84" i="5" a="1"/>
  <c r="Z84" i="5" s="1"/>
  <c r="AA84" i="5" a="1"/>
  <c r="AA84" i="5" s="1"/>
  <c r="AB84" i="5" a="1"/>
  <c r="AB84" i="5" s="1"/>
  <c r="AD84" i="5" a="1"/>
  <c r="AD84" i="5" s="1"/>
  <c r="AE84" i="5" a="1"/>
  <c r="AE84" i="5" s="1"/>
  <c r="Z93" i="5" a="1"/>
  <c r="Z93" i="5" s="1"/>
  <c r="AA93" i="5" a="1"/>
  <c r="AA93" i="5" s="1"/>
  <c r="AB93" i="5" a="1"/>
  <c r="AB93" i="5" s="1"/>
  <c r="AD93" i="5" a="1"/>
  <c r="AD93" i="5" s="1"/>
  <c r="AE93" i="5" a="1"/>
  <c r="AE93" i="5" s="1"/>
  <c r="Z102" i="5" a="1"/>
  <c r="Z102" i="5" s="1"/>
  <c r="AA102" i="5" a="1"/>
  <c r="AA102" i="5" s="1"/>
  <c r="AB102" i="5" a="1"/>
  <c r="AB102" i="5" s="1"/>
  <c r="AD102" i="5" a="1"/>
  <c r="AD102" i="5" s="1"/>
  <c r="AE102" i="5" a="1"/>
  <c r="AE102" i="5" s="1"/>
  <c r="Z111" i="5" a="1"/>
  <c r="Z111" i="5" s="1"/>
  <c r="AA111" i="5" a="1"/>
  <c r="AA111" i="5" s="1"/>
  <c r="AB111" i="5" a="1"/>
  <c r="AB111" i="5" s="1"/>
  <c r="AD111" i="5" a="1"/>
  <c r="AD111" i="5" s="1"/>
  <c r="AE111" i="5" a="1"/>
  <c r="AE111" i="5" s="1"/>
  <c r="Z120" i="5" a="1"/>
  <c r="Z120" i="5" s="1"/>
  <c r="AA120" i="5" a="1"/>
  <c r="AA120" i="5" s="1"/>
  <c r="AB120" i="5" a="1"/>
  <c r="AB120" i="5" s="1"/>
  <c r="AD120" i="5" a="1"/>
  <c r="AD120" i="5" s="1"/>
  <c r="AE120" i="5" a="1"/>
  <c r="AE120" i="5" s="1"/>
  <c r="Z129" i="5" a="1"/>
  <c r="Z129" i="5" s="1"/>
  <c r="AA129" i="5" a="1"/>
  <c r="AA129" i="5" s="1"/>
  <c r="AB129" i="5" a="1"/>
  <c r="AB129" i="5" s="1"/>
  <c r="AD129" i="5" a="1"/>
  <c r="AD129" i="5" s="1"/>
  <c r="AE129" i="5" a="1"/>
  <c r="AE129" i="5" s="1"/>
  <c r="Z138" i="5" a="1"/>
  <c r="Z138" i="5" s="1"/>
  <c r="AA138" i="5" a="1"/>
  <c r="AA138" i="5" s="1"/>
  <c r="AB138" i="5" a="1"/>
  <c r="AB138" i="5" s="1"/>
  <c r="AD138" i="5" a="1"/>
  <c r="AD138" i="5" s="1"/>
  <c r="AE138" i="5" a="1"/>
  <c r="AE138" i="5" s="1"/>
  <c r="Z147" i="5" a="1"/>
  <c r="Z147" i="5" s="1"/>
  <c r="AA147" i="5" a="1"/>
  <c r="AA147" i="5" s="1"/>
  <c r="AB147" i="5" a="1"/>
  <c r="AB147" i="5" s="1"/>
  <c r="AD147" i="5" a="1"/>
  <c r="AD147" i="5" s="1"/>
  <c r="AE147" i="5" a="1"/>
  <c r="AE147" i="5" s="1"/>
  <c r="Z156" i="5" a="1"/>
  <c r="Z156" i="5" s="1"/>
  <c r="AA156" i="5" a="1"/>
  <c r="AA156" i="5" s="1"/>
  <c r="AB156" i="5" a="1"/>
  <c r="AB156" i="5" s="1"/>
  <c r="AD156" i="5" a="1"/>
  <c r="AD156" i="5" s="1"/>
  <c r="AE156" i="5" a="1"/>
  <c r="AE156" i="5" s="1"/>
  <c r="Z165" i="5" a="1"/>
  <c r="Z165" i="5" s="1"/>
  <c r="AA165" i="5" a="1"/>
  <c r="AA165" i="5" s="1"/>
  <c r="AB165" i="5" a="1"/>
  <c r="AB165" i="5" s="1"/>
  <c r="AD165" i="5" a="1"/>
  <c r="AD165" i="5" s="1"/>
  <c r="AE165" i="5" a="1"/>
  <c r="AE165" i="5" s="1"/>
  <c r="Z174" i="5" a="1"/>
  <c r="Z174" i="5" s="1"/>
  <c r="AA174" i="5" a="1"/>
  <c r="AA174" i="5" s="1"/>
  <c r="AB174" i="5" a="1"/>
  <c r="AB174" i="5" s="1"/>
  <c r="AD174" i="5" a="1"/>
  <c r="AD174" i="5" s="1"/>
  <c r="AE174" i="5" a="1"/>
  <c r="AE174" i="5" s="1"/>
  <c r="Z183" i="5" a="1"/>
  <c r="Z183" i="5" s="1"/>
  <c r="AA183" i="5" a="1"/>
  <c r="AA183" i="5" s="1"/>
  <c r="AB183" i="5" a="1"/>
  <c r="AB183" i="5" s="1"/>
  <c r="AD183" i="5" a="1"/>
  <c r="AD183" i="5" s="1"/>
  <c r="AE183" i="5" a="1"/>
  <c r="AE183" i="5" s="1"/>
  <c r="Z192" i="5" a="1"/>
  <c r="Z192" i="5" s="1"/>
  <c r="AA192" i="5" a="1"/>
  <c r="AA192" i="5" s="1"/>
  <c r="AB192" i="5" a="1"/>
  <c r="AB192" i="5" s="1"/>
  <c r="AD192" i="5" a="1"/>
  <c r="AD192" i="5" s="1"/>
  <c r="AE192" i="5" a="1"/>
  <c r="AE192" i="5" s="1"/>
  <c r="Z201" i="5" a="1"/>
  <c r="Z201" i="5" s="1"/>
  <c r="AA201" i="5" a="1"/>
  <c r="AA201" i="5" s="1"/>
  <c r="AB201" i="5" a="1"/>
  <c r="AB201" i="5" s="1"/>
  <c r="AD201" i="5" a="1"/>
  <c r="AD201" i="5" s="1"/>
  <c r="AE201" i="5" a="1"/>
  <c r="AE201" i="5" s="1"/>
  <c r="Z210" i="5" a="1"/>
  <c r="Z210" i="5" s="1"/>
  <c r="AA210" i="5" a="1"/>
  <c r="AA210" i="5" s="1"/>
  <c r="AB210" i="5" a="1"/>
  <c r="AB210" i="5" s="1"/>
  <c r="AD210" i="5" a="1"/>
  <c r="AD210" i="5" s="1"/>
  <c r="AE210" i="5" a="1"/>
  <c r="AE210" i="5" s="1"/>
  <c r="Z219" i="5" a="1"/>
  <c r="Z219" i="5" s="1"/>
  <c r="AA219" i="5" a="1"/>
  <c r="AA219" i="5" s="1"/>
  <c r="AB219" i="5" a="1"/>
  <c r="AB219" i="5" s="1"/>
  <c r="AD219" i="5" a="1"/>
  <c r="AD219" i="5" s="1"/>
  <c r="AE219" i="5" a="1"/>
  <c r="AE219" i="5" s="1"/>
  <c r="Z228" i="5" a="1"/>
  <c r="Z228" i="5" s="1"/>
  <c r="AA228" i="5" a="1"/>
  <c r="AA228" i="5" s="1"/>
  <c r="AB228" i="5" a="1"/>
  <c r="AB228" i="5" s="1"/>
  <c r="AD228" i="5" a="1"/>
  <c r="AD228" i="5" s="1"/>
  <c r="AE228" i="5" a="1"/>
  <c r="AE228" i="5" s="1"/>
  <c r="Z237" i="5" a="1"/>
  <c r="Z237" i="5" s="1"/>
  <c r="AA237" i="5" a="1"/>
  <c r="AA237" i="5" s="1"/>
  <c r="AB237" i="5" a="1"/>
  <c r="AB237" i="5" s="1"/>
  <c r="AD237" i="5" a="1"/>
  <c r="AD237" i="5" s="1"/>
  <c r="AE237" i="5" a="1"/>
  <c r="AE237" i="5" s="1"/>
  <c r="Z246" i="5" a="1"/>
  <c r="Z246" i="5" s="1"/>
  <c r="AA246" i="5" a="1"/>
  <c r="AA246" i="5" s="1"/>
  <c r="AB246" i="5" a="1"/>
  <c r="AB246" i="5" s="1"/>
  <c r="AD246" i="5" a="1"/>
  <c r="AD246" i="5" s="1"/>
  <c r="AE246" i="5" a="1"/>
  <c r="AE246" i="5" s="1"/>
  <c r="Z255" i="5" a="1"/>
  <c r="Z255" i="5" s="1"/>
  <c r="AA255" i="5" a="1"/>
  <c r="AA255" i="5" s="1"/>
  <c r="AB255" i="5" a="1"/>
  <c r="AB255" i="5" s="1"/>
  <c r="AD255" i="5" a="1"/>
  <c r="AD255" i="5" s="1"/>
  <c r="AE255" i="5" a="1"/>
  <c r="AE255" i="5" s="1"/>
  <c r="Z264" i="5" a="1"/>
  <c r="Z264" i="5" s="1"/>
  <c r="AA264" i="5" a="1"/>
  <c r="AA264" i="5" s="1"/>
  <c r="AB264" i="5" a="1"/>
  <c r="AB264" i="5" s="1"/>
  <c r="AD264" i="5" a="1"/>
  <c r="AD264" i="5" s="1"/>
  <c r="AE264" i="5" a="1"/>
  <c r="AE264" i="5" s="1"/>
  <c r="Z273" i="5" a="1"/>
  <c r="Z273" i="5" s="1"/>
  <c r="AA273" i="5" a="1"/>
  <c r="AA273" i="5" s="1"/>
  <c r="AB273" i="5" a="1"/>
  <c r="AB273" i="5" s="1"/>
  <c r="AD273" i="5" a="1"/>
  <c r="AD273" i="5" s="1"/>
  <c r="AE273" i="5" a="1"/>
  <c r="AE273" i="5" s="1"/>
  <c r="Z4" i="5" a="1"/>
  <c r="Z4" i="5" s="1"/>
  <c r="AA4" i="5" a="1"/>
  <c r="AA4" i="5" s="1"/>
  <c r="AB4" i="5" a="1"/>
  <c r="AB4" i="5" s="1"/>
  <c r="AD4" i="5" a="1"/>
  <c r="AD4" i="5" s="1"/>
  <c r="AE4" i="5" a="1"/>
  <c r="AE4" i="5" s="1"/>
  <c r="Z13" i="5" a="1"/>
  <c r="Z13" i="5" s="1"/>
  <c r="AA13" i="5" a="1"/>
  <c r="AA13" i="5" s="1"/>
  <c r="AB13" i="5" a="1"/>
  <c r="AB13" i="5" s="1"/>
  <c r="AD13" i="5" a="1"/>
  <c r="AD13" i="5" s="1"/>
  <c r="AE13" i="5" a="1"/>
  <c r="AE13" i="5" s="1"/>
  <c r="Z22" i="5" a="1"/>
  <c r="Z22" i="5" s="1"/>
  <c r="AA22" i="5" a="1"/>
  <c r="AA22" i="5" s="1"/>
  <c r="AB22" i="5" a="1"/>
  <c r="AB22" i="5" s="1"/>
  <c r="AD22" i="5" a="1"/>
  <c r="AD22" i="5" s="1"/>
  <c r="AE22" i="5" a="1"/>
  <c r="AE22" i="5" s="1"/>
  <c r="Z31" i="5" a="1"/>
  <c r="Z31" i="5" s="1"/>
  <c r="AA31" i="5" a="1"/>
  <c r="AA31" i="5" s="1"/>
  <c r="AB31" i="5" a="1"/>
  <c r="AB31" i="5" s="1"/>
  <c r="AD31" i="5" a="1"/>
  <c r="AD31" i="5" s="1"/>
  <c r="AE31" i="5" a="1"/>
  <c r="AE31" i="5" s="1"/>
  <c r="Z40" i="5" a="1"/>
  <c r="Z40" i="5" s="1"/>
  <c r="AA40" i="5" a="1"/>
  <c r="AA40" i="5" s="1"/>
  <c r="AB40" i="5" a="1"/>
  <c r="AB40" i="5" s="1"/>
  <c r="AD40" i="5" a="1"/>
  <c r="AD40" i="5" s="1"/>
  <c r="AE40" i="5" a="1"/>
  <c r="AE40" i="5" s="1"/>
  <c r="Z49" i="5" a="1"/>
  <c r="Z49" i="5" s="1"/>
  <c r="AA49" i="5" a="1"/>
  <c r="AA49" i="5" s="1"/>
  <c r="AB49" i="5" a="1"/>
  <c r="AB49" i="5" s="1"/>
  <c r="AD49" i="5" a="1"/>
  <c r="AD49" i="5" s="1"/>
  <c r="AE49" i="5" a="1"/>
  <c r="AE49" i="5" s="1"/>
  <c r="Z58" i="5" a="1"/>
  <c r="Z58" i="5" s="1"/>
  <c r="AA58" i="5" a="1"/>
  <c r="AA58" i="5" s="1"/>
  <c r="AB58" i="5" a="1"/>
  <c r="AB58" i="5" s="1"/>
  <c r="AD58" i="5" a="1"/>
  <c r="AD58" i="5" s="1"/>
  <c r="AE58" i="5" a="1"/>
  <c r="AE58" i="5" s="1"/>
  <c r="Z67" i="5" a="1"/>
  <c r="Z67" i="5" s="1"/>
  <c r="AA67" i="5" a="1"/>
  <c r="AA67" i="5" s="1"/>
  <c r="AB67" i="5" a="1"/>
  <c r="AB67" i="5" s="1"/>
  <c r="AD67" i="5" a="1"/>
  <c r="AD67" i="5" s="1"/>
  <c r="AE67" i="5" a="1"/>
  <c r="AE67" i="5" s="1"/>
  <c r="Z76" i="5" a="1"/>
  <c r="Z76" i="5" s="1"/>
  <c r="AA76" i="5" a="1"/>
  <c r="AA76" i="5" s="1"/>
  <c r="AB76" i="5" a="1"/>
  <c r="AB76" i="5" s="1"/>
  <c r="AD76" i="5" a="1"/>
  <c r="AD76" i="5" s="1"/>
  <c r="AE76" i="5" a="1"/>
  <c r="AE76" i="5" s="1"/>
  <c r="Z85" i="5" a="1"/>
  <c r="Z85" i="5" s="1"/>
  <c r="AA85" i="5" a="1"/>
  <c r="AA85" i="5" s="1"/>
  <c r="AB85" i="5" a="1"/>
  <c r="AB85" i="5" s="1"/>
  <c r="AD85" i="5" a="1"/>
  <c r="AD85" i="5" s="1"/>
  <c r="AE85" i="5" a="1"/>
  <c r="AE85" i="5" s="1"/>
  <c r="Z94" i="5" a="1"/>
  <c r="Z94" i="5" s="1"/>
  <c r="AA94" i="5" a="1"/>
  <c r="AA94" i="5" s="1"/>
  <c r="AB94" i="5" a="1"/>
  <c r="AB94" i="5" s="1"/>
  <c r="AD94" i="5" a="1"/>
  <c r="AD94" i="5" s="1"/>
  <c r="AE94" i="5" a="1"/>
  <c r="AE94" i="5" s="1"/>
  <c r="Z103" i="5" a="1"/>
  <c r="Z103" i="5" s="1"/>
  <c r="AA103" i="5" a="1"/>
  <c r="AA103" i="5" s="1"/>
  <c r="AB103" i="5" a="1"/>
  <c r="AB103" i="5" s="1"/>
  <c r="AD103" i="5" a="1"/>
  <c r="AD103" i="5" s="1"/>
  <c r="AE103" i="5" a="1"/>
  <c r="AE103" i="5" s="1"/>
  <c r="Z112" i="5" a="1"/>
  <c r="Z112" i="5" s="1"/>
  <c r="AA112" i="5" a="1"/>
  <c r="AA112" i="5" s="1"/>
  <c r="AB112" i="5" a="1"/>
  <c r="AB112" i="5" s="1"/>
  <c r="AD112" i="5" a="1"/>
  <c r="AD112" i="5" s="1"/>
  <c r="AE112" i="5" a="1"/>
  <c r="AE112" i="5" s="1"/>
  <c r="Z121" i="5" a="1"/>
  <c r="Z121" i="5" s="1"/>
  <c r="AA121" i="5" a="1"/>
  <c r="AA121" i="5" s="1"/>
  <c r="AB121" i="5" a="1"/>
  <c r="AB121" i="5" s="1"/>
  <c r="AD121" i="5" a="1"/>
  <c r="AD121" i="5" s="1"/>
  <c r="AE121" i="5" a="1"/>
  <c r="AE121" i="5" s="1"/>
  <c r="Z130" i="5" a="1"/>
  <c r="Z130" i="5" s="1"/>
  <c r="AA130" i="5" a="1"/>
  <c r="AA130" i="5" s="1"/>
  <c r="AB130" i="5" a="1"/>
  <c r="AB130" i="5" s="1"/>
  <c r="AD130" i="5" a="1"/>
  <c r="AD130" i="5" s="1"/>
  <c r="AE130" i="5" a="1"/>
  <c r="AE130" i="5" s="1"/>
  <c r="Z139" i="5" a="1"/>
  <c r="Z139" i="5" s="1"/>
  <c r="AA139" i="5" a="1"/>
  <c r="AA139" i="5" s="1"/>
  <c r="AB139" i="5" a="1"/>
  <c r="AB139" i="5" s="1"/>
  <c r="AD139" i="5" a="1"/>
  <c r="AD139" i="5" s="1"/>
  <c r="AE139" i="5" a="1"/>
  <c r="AE139" i="5" s="1"/>
  <c r="Z148" i="5" a="1"/>
  <c r="Z148" i="5" s="1"/>
  <c r="AA148" i="5" a="1"/>
  <c r="AA148" i="5" s="1"/>
  <c r="AB148" i="5" a="1"/>
  <c r="AB148" i="5" s="1"/>
  <c r="AD148" i="5" a="1"/>
  <c r="AD148" i="5" s="1"/>
  <c r="AE148" i="5" a="1"/>
  <c r="AE148" i="5" s="1"/>
  <c r="Z157" i="5" a="1"/>
  <c r="Z157" i="5" s="1"/>
  <c r="AA157" i="5" a="1"/>
  <c r="AA157" i="5" s="1"/>
  <c r="AB157" i="5" a="1"/>
  <c r="AB157" i="5" s="1"/>
  <c r="AD157" i="5" a="1"/>
  <c r="AD157" i="5" s="1"/>
  <c r="AE157" i="5" a="1"/>
  <c r="AE157" i="5" s="1"/>
  <c r="Z166" i="5" a="1"/>
  <c r="Z166" i="5" s="1"/>
  <c r="AA166" i="5" a="1"/>
  <c r="AA166" i="5" s="1"/>
  <c r="AB166" i="5" a="1"/>
  <c r="AB166" i="5" s="1"/>
  <c r="AD166" i="5" a="1"/>
  <c r="AD166" i="5" s="1"/>
  <c r="AE166" i="5" a="1"/>
  <c r="AE166" i="5" s="1"/>
  <c r="Z175" i="5" a="1"/>
  <c r="Z175" i="5" s="1"/>
  <c r="AA175" i="5" a="1"/>
  <c r="AA175" i="5" s="1"/>
  <c r="AB175" i="5" a="1"/>
  <c r="AB175" i="5" s="1"/>
  <c r="AD175" i="5" a="1"/>
  <c r="AD175" i="5" s="1"/>
  <c r="AE175" i="5" a="1"/>
  <c r="AE175" i="5" s="1"/>
  <c r="Z184" i="5" a="1"/>
  <c r="Z184" i="5" s="1"/>
  <c r="AA184" i="5" a="1"/>
  <c r="AA184" i="5" s="1"/>
  <c r="AB184" i="5" a="1"/>
  <c r="AB184" i="5" s="1"/>
  <c r="AD184" i="5" a="1"/>
  <c r="AD184" i="5" s="1"/>
  <c r="AE184" i="5" a="1"/>
  <c r="AE184" i="5" s="1"/>
  <c r="Z193" i="5" a="1"/>
  <c r="Z193" i="5" s="1"/>
  <c r="AA193" i="5" a="1"/>
  <c r="AA193" i="5" s="1"/>
  <c r="AB193" i="5" a="1"/>
  <c r="AB193" i="5" s="1"/>
  <c r="AD193" i="5" a="1"/>
  <c r="AD193" i="5" s="1"/>
  <c r="AE193" i="5" a="1"/>
  <c r="AE193" i="5" s="1"/>
  <c r="Z202" i="5" a="1"/>
  <c r="Z202" i="5" s="1"/>
  <c r="AA202" i="5" a="1"/>
  <c r="AA202" i="5" s="1"/>
  <c r="AB202" i="5" a="1"/>
  <c r="AB202" i="5" s="1"/>
  <c r="AD202" i="5" a="1"/>
  <c r="AD202" i="5" s="1"/>
  <c r="AE202" i="5" a="1"/>
  <c r="AE202" i="5" s="1"/>
  <c r="Z211" i="5" a="1"/>
  <c r="Z211" i="5" s="1"/>
  <c r="AA211" i="5" a="1"/>
  <c r="AA211" i="5" s="1"/>
  <c r="AB211" i="5" a="1"/>
  <c r="AB211" i="5" s="1"/>
  <c r="AD211" i="5" a="1"/>
  <c r="AD211" i="5" s="1"/>
  <c r="AE211" i="5" a="1"/>
  <c r="AE211" i="5" s="1"/>
  <c r="Z220" i="5" a="1"/>
  <c r="Z220" i="5" s="1"/>
  <c r="AA220" i="5" a="1"/>
  <c r="AA220" i="5" s="1"/>
  <c r="AB220" i="5" a="1"/>
  <c r="AB220" i="5" s="1"/>
  <c r="AD220" i="5" a="1"/>
  <c r="AD220" i="5" s="1"/>
  <c r="AE220" i="5" a="1"/>
  <c r="AE220" i="5" s="1"/>
  <c r="Z229" i="5" a="1"/>
  <c r="Z229" i="5" s="1"/>
  <c r="AA229" i="5" a="1"/>
  <c r="AA229" i="5" s="1"/>
  <c r="AB229" i="5" a="1"/>
  <c r="AB229" i="5" s="1"/>
  <c r="AD229" i="5" a="1"/>
  <c r="AD229" i="5" s="1"/>
  <c r="AE229" i="5" a="1"/>
  <c r="AE229" i="5" s="1"/>
  <c r="Z238" i="5" a="1"/>
  <c r="Z238" i="5" s="1"/>
  <c r="AA238" i="5" a="1"/>
  <c r="AA238" i="5" s="1"/>
  <c r="AB238" i="5" a="1"/>
  <c r="AB238" i="5" s="1"/>
  <c r="AD238" i="5" a="1"/>
  <c r="AD238" i="5" s="1"/>
  <c r="AE238" i="5" a="1"/>
  <c r="AE238" i="5"/>
  <c r="Z247" i="5" a="1"/>
  <c r="Z247" i="5" s="1"/>
  <c r="AA247" i="5" a="1"/>
  <c r="AA247" i="5" s="1"/>
  <c r="AB247" i="5" a="1"/>
  <c r="AB247" i="5" s="1"/>
  <c r="AD247" i="5" a="1"/>
  <c r="AD247" i="5" s="1"/>
  <c r="AE247" i="5" a="1"/>
  <c r="AE247" i="5" s="1"/>
  <c r="Z256" i="5" a="1"/>
  <c r="Z256" i="5" s="1"/>
  <c r="AA256" i="5" a="1"/>
  <c r="AA256" i="5" s="1"/>
  <c r="AB256" i="5" a="1"/>
  <c r="AB256" i="5" s="1"/>
  <c r="AD256" i="5" a="1"/>
  <c r="AD256" i="5" s="1"/>
  <c r="AE256" i="5" a="1"/>
  <c r="AE256" i="5" s="1"/>
  <c r="Z265" i="5" a="1"/>
  <c r="Z265" i="5" s="1"/>
  <c r="AA265" i="5" a="1"/>
  <c r="AA265" i="5" s="1"/>
  <c r="AB265" i="5" a="1"/>
  <c r="AB265" i="5" s="1"/>
  <c r="AD265" i="5" a="1"/>
  <c r="AD265" i="5" s="1"/>
  <c r="AE265" i="5" a="1"/>
  <c r="AE265" i="5" s="1"/>
  <c r="Z274" i="5" a="1"/>
  <c r="Z274" i="5" s="1"/>
  <c r="AA274" i="5" a="1"/>
  <c r="AA274" i="5" s="1"/>
  <c r="AB274" i="5" a="1"/>
  <c r="AB274" i="5" s="1"/>
  <c r="AD274" i="5" a="1"/>
  <c r="AD274" i="5" s="1"/>
  <c r="AE274" i="5" a="1"/>
  <c r="AE274" i="5" s="1"/>
  <c r="Z5" i="5" a="1"/>
  <c r="Z5" i="5" s="1"/>
  <c r="AA5" i="5" a="1"/>
  <c r="AA5" i="5"/>
  <c r="AB5" i="5" a="1"/>
  <c r="AB5" i="5" s="1"/>
  <c r="AD5" i="5" a="1"/>
  <c r="AD5" i="5" s="1"/>
  <c r="AE5" i="5" a="1"/>
  <c r="AE5" i="5" s="1"/>
  <c r="Z14" i="5" a="1"/>
  <c r="Z14" i="5" s="1"/>
  <c r="AA14" i="5" a="1"/>
  <c r="AA14" i="5" s="1"/>
  <c r="AB14" i="5" a="1"/>
  <c r="AB14" i="5" s="1"/>
  <c r="AD14" i="5" a="1"/>
  <c r="AD14" i="5"/>
  <c r="AE14" i="5" a="1"/>
  <c r="AE14" i="5" s="1"/>
  <c r="Z23" i="5" a="1"/>
  <c r="Z23" i="5" s="1"/>
  <c r="AA23" i="5" a="1"/>
  <c r="AA23" i="5" s="1"/>
  <c r="AB23" i="5" a="1"/>
  <c r="AB23" i="5" s="1"/>
  <c r="AD23" i="5" a="1"/>
  <c r="AD23" i="5" s="1"/>
  <c r="AE23" i="5" a="1"/>
  <c r="AE23" i="5" s="1"/>
  <c r="Z32" i="5" a="1"/>
  <c r="Z32" i="5" s="1"/>
  <c r="AA32" i="5" a="1"/>
  <c r="AA32" i="5" s="1"/>
  <c r="AB32" i="5" a="1"/>
  <c r="AB32" i="5" s="1"/>
  <c r="AD32" i="5" a="1"/>
  <c r="AD32" i="5" s="1"/>
  <c r="AE32" i="5" a="1"/>
  <c r="AE32" i="5" s="1"/>
  <c r="Z41" i="5" a="1"/>
  <c r="Z41" i="5" s="1"/>
  <c r="AA41" i="5" a="1"/>
  <c r="AA41" i="5" s="1"/>
  <c r="AB41" i="5" a="1"/>
  <c r="AB41" i="5" s="1"/>
  <c r="AD41" i="5" a="1"/>
  <c r="AD41" i="5" s="1"/>
  <c r="AE41" i="5" a="1"/>
  <c r="AE41" i="5" s="1"/>
  <c r="Z50" i="5" a="1"/>
  <c r="Z50" i="5" s="1"/>
  <c r="AA50" i="5" a="1"/>
  <c r="AA50" i="5" s="1"/>
  <c r="AB50" i="5" a="1"/>
  <c r="AB50" i="5" s="1"/>
  <c r="AD50" i="5" a="1"/>
  <c r="AD50" i="5" s="1"/>
  <c r="AE50" i="5" a="1"/>
  <c r="AE50" i="5" s="1"/>
  <c r="Z59" i="5" a="1"/>
  <c r="Z59" i="5" s="1"/>
  <c r="AA59" i="5" a="1"/>
  <c r="AA59" i="5" s="1"/>
  <c r="AB59" i="5" a="1"/>
  <c r="AB59" i="5" s="1"/>
  <c r="AD59" i="5" a="1"/>
  <c r="AD59" i="5" s="1"/>
  <c r="AE59" i="5" a="1"/>
  <c r="AE59" i="5" s="1"/>
  <c r="Z68" i="5" a="1"/>
  <c r="Z68" i="5" s="1"/>
  <c r="AA68" i="5" a="1"/>
  <c r="AA68" i="5" s="1"/>
  <c r="AB68" i="5" a="1"/>
  <c r="AB68" i="5" s="1"/>
  <c r="AD68" i="5" a="1"/>
  <c r="AD68" i="5" s="1"/>
  <c r="AE68" i="5" a="1"/>
  <c r="AE68" i="5" s="1"/>
  <c r="Z77" i="5" a="1"/>
  <c r="Z77" i="5" s="1"/>
  <c r="AA77" i="5" a="1"/>
  <c r="AA77" i="5" s="1"/>
  <c r="AB77" i="5" a="1"/>
  <c r="AB77" i="5" s="1"/>
  <c r="AD77" i="5" a="1"/>
  <c r="AD77" i="5" s="1"/>
  <c r="AE77" i="5" a="1"/>
  <c r="AE77" i="5" s="1"/>
  <c r="Z86" i="5" a="1"/>
  <c r="Z86" i="5" s="1"/>
  <c r="AA86" i="5" a="1"/>
  <c r="AA86" i="5" s="1"/>
  <c r="AB86" i="5" a="1"/>
  <c r="AB86" i="5" s="1"/>
  <c r="AD86" i="5" a="1"/>
  <c r="AD86" i="5" s="1"/>
  <c r="AE86" i="5" a="1"/>
  <c r="AE86" i="5" s="1"/>
  <c r="Z95" i="5" a="1"/>
  <c r="Z95" i="5" s="1"/>
  <c r="AA95" i="5" a="1"/>
  <c r="AA95" i="5" s="1"/>
  <c r="AB95" i="5" a="1"/>
  <c r="AB95" i="5" s="1"/>
  <c r="AD95" i="5" a="1"/>
  <c r="AD95" i="5" s="1"/>
  <c r="AE95" i="5" a="1"/>
  <c r="AE95" i="5" s="1"/>
  <c r="Z104" i="5" a="1"/>
  <c r="Z104" i="5" s="1"/>
  <c r="AA104" i="5" a="1"/>
  <c r="AA104" i="5" s="1"/>
  <c r="AB104" i="5" a="1"/>
  <c r="AB104" i="5" s="1"/>
  <c r="AD104" i="5" a="1"/>
  <c r="AD104" i="5" s="1"/>
  <c r="AE104" i="5" a="1"/>
  <c r="AE104" i="5" s="1"/>
  <c r="Z113" i="5" a="1"/>
  <c r="Z113" i="5" s="1"/>
  <c r="AA113" i="5" a="1"/>
  <c r="AA113" i="5" s="1"/>
  <c r="AB113" i="5" a="1"/>
  <c r="AB113" i="5" s="1"/>
  <c r="AD113" i="5" a="1"/>
  <c r="AD113" i="5" s="1"/>
  <c r="AE113" i="5" a="1"/>
  <c r="AE113" i="5" s="1"/>
  <c r="Z122" i="5" a="1"/>
  <c r="Z122" i="5" s="1"/>
  <c r="AA122" i="5" a="1"/>
  <c r="AA122" i="5" s="1"/>
  <c r="AB122" i="5" a="1"/>
  <c r="AB122" i="5" s="1"/>
  <c r="AD122" i="5" a="1"/>
  <c r="AD122" i="5" s="1"/>
  <c r="AE122" i="5" a="1"/>
  <c r="AE122" i="5" s="1"/>
  <c r="Z131" i="5" a="1"/>
  <c r="Z131" i="5" s="1"/>
  <c r="AA131" i="5" a="1"/>
  <c r="AA131" i="5" s="1"/>
  <c r="AB131" i="5" a="1"/>
  <c r="AB131" i="5" s="1"/>
  <c r="AD131" i="5" a="1"/>
  <c r="AD131" i="5" s="1"/>
  <c r="AE131" i="5" a="1"/>
  <c r="AE131" i="5" s="1"/>
  <c r="Z140" i="5" a="1"/>
  <c r="Z140" i="5" s="1"/>
  <c r="AA140" i="5" a="1"/>
  <c r="AA140" i="5" s="1"/>
  <c r="AB140" i="5" a="1"/>
  <c r="AB140" i="5" s="1"/>
  <c r="AD140" i="5" a="1"/>
  <c r="AD140" i="5" s="1"/>
  <c r="AE140" i="5" a="1"/>
  <c r="AE140" i="5" s="1"/>
  <c r="Z149" i="5" a="1"/>
  <c r="Z149" i="5" s="1"/>
  <c r="AA149" i="5" a="1"/>
  <c r="AA149" i="5" s="1"/>
  <c r="AB149" i="5" a="1"/>
  <c r="AB149" i="5" s="1"/>
  <c r="AD149" i="5" a="1"/>
  <c r="AD149" i="5" s="1"/>
  <c r="AE149" i="5" a="1"/>
  <c r="AE149" i="5" s="1"/>
  <c r="Z158" i="5" a="1"/>
  <c r="Z158" i="5" s="1"/>
  <c r="AA158" i="5" a="1"/>
  <c r="AA158" i="5" s="1"/>
  <c r="AB158" i="5" a="1"/>
  <c r="AB158" i="5" s="1"/>
  <c r="AD158" i="5" a="1"/>
  <c r="AD158" i="5" s="1"/>
  <c r="AE158" i="5" a="1"/>
  <c r="AE158" i="5" s="1"/>
  <c r="Z167" i="5" a="1"/>
  <c r="Z167" i="5" s="1"/>
  <c r="AA167" i="5" a="1"/>
  <c r="AA167" i="5" s="1"/>
  <c r="AB167" i="5" a="1"/>
  <c r="AB167" i="5" s="1"/>
  <c r="AD167" i="5" a="1"/>
  <c r="AD167" i="5" s="1"/>
  <c r="AE167" i="5" a="1"/>
  <c r="AE167" i="5" s="1"/>
  <c r="Z176" i="5" a="1"/>
  <c r="Z176" i="5" s="1"/>
  <c r="AA176" i="5" a="1"/>
  <c r="AA176" i="5" s="1"/>
  <c r="AB176" i="5" a="1"/>
  <c r="AB176" i="5" s="1"/>
  <c r="AD176" i="5" a="1"/>
  <c r="AD176" i="5" s="1"/>
  <c r="AE176" i="5" a="1"/>
  <c r="AE176" i="5" s="1"/>
  <c r="Z185" i="5" a="1"/>
  <c r="Z185" i="5" s="1"/>
  <c r="AA185" i="5" a="1"/>
  <c r="AA185" i="5" s="1"/>
  <c r="AB185" i="5" a="1"/>
  <c r="AB185" i="5" s="1"/>
  <c r="AD185" i="5" a="1"/>
  <c r="AD185" i="5" s="1"/>
  <c r="AE185" i="5" a="1"/>
  <c r="AE185" i="5" s="1"/>
  <c r="Z194" i="5" a="1"/>
  <c r="Z194" i="5" s="1"/>
  <c r="AA194" i="5" a="1"/>
  <c r="AA194" i="5" s="1"/>
  <c r="AB194" i="5" a="1"/>
  <c r="AB194" i="5" s="1"/>
  <c r="AD194" i="5" a="1"/>
  <c r="AD194" i="5" s="1"/>
  <c r="AE194" i="5" a="1"/>
  <c r="AE194" i="5" s="1"/>
  <c r="Z203" i="5" a="1"/>
  <c r="Z203" i="5" s="1"/>
  <c r="AA203" i="5" a="1"/>
  <c r="AA203" i="5" s="1"/>
  <c r="AB203" i="5" a="1"/>
  <c r="AB203" i="5" s="1"/>
  <c r="AD203" i="5" a="1"/>
  <c r="AD203" i="5" s="1"/>
  <c r="AE203" i="5" a="1"/>
  <c r="AE203" i="5" s="1"/>
  <c r="Z212" i="5" a="1"/>
  <c r="Z212" i="5" s="1"/>
  <c r="AA212" i="5" a="1"/>
  <c r="AA212" i="5" s="1"/>
  <c r="AB212" i="5" a="1"/>
  <c r="AB212" i="5" s="1"/>
  <c r="AD212" i="5" a="1"/>
  <c r="AD212" i="5" s="1"/>
  <c r="AE212" i="5" a="1"/>
  <c r="AE212" i="5" s="1"/>
  <c r="Z221" i="5" a="1"/>
  <c r="Z221" i="5" s="1"/>
  <c r="AA221" i="5" a="1"/>
  <c r="AA221" i="5" s="1"/>
  <c r="AB221" i="5" a="1"/>
  <c r="AB221" i="5" s="1"/>
  <c r="AD221" i="5" a="1"/>
  <c r="AD221" i="5" s="1"/>
  <c r="AE221" i="5" a="1"/>
  <c r="AE221" i="5" s="1"/>
  <c r="Z230" i="5" a="1"/>
  <c r="Z230" i="5" s="1"/>
  <c r="AA230" i="5" a="1"/>
  <c r="AA230" i="5" s="1"/>
  <c r="AB230" i="5" a="1"/>
  <c r="AB230" i="5" s="1"/>
  <c r="AD230" i="5" a="1"/>
  <c r="AD230" i="5" s="1"/>
  <c r="AE230" i="5" a="1"/>
  <c r="AE230" i="5" s="1"/>
  <c r="Z239" i="5" a="1"/>
  <c r="Z239" i="5" s="1"/>
  <c r="AA239" i="5" a="1"/>
  <c r="AA239" i="5" s="1"/>
  <c r="AB239" i="5" a="1"/>
  <c r="AB239" i="5" s="1"/>
  <c r="AD239" i="5" a="1"/>
  <c r="AD239" i="5" s="1"/>
  <c r="AE239" i="5" a="1"/>
  <c r="AE239" i="5" s="1"/>
  <c r="Z248" i="5" a="1"/>
  <c r="Z248" i="5" s="1"/>
  <c r="AA248" i="5" a="1"/>
  <c r="AA248" i="5" s="1"/>
  <c r="AB248" i="5" a="1"/>
  <c r="AB248" i="5" s="1"/>
  <c r="AD248" i="5" a="1"/>
  <c r="AD248" i="5" s="1"/>
  <c r="AE248" i="5" a="1"/>
  <c r="AE248" i="5" s="1"/>
  <c r="Z257" i="5" a="1"/>
  <c r="Z257" i="5" s="1"/>
  <c r="AA257" i="5" a="1"/>
  <c r="AA257" i="5" s="1"/>
  <c r="AB257" i="5" a="1"/>
  <c r="AB257" i="5" s="1"/>
  <c r="AD257" i="5" a="1"/>
  <c r="AD257" i="5" s="1"/>
  <c r="AE257" i="5" a="1"/>
  <c r="AE257" i="5" s="1"/>
  <c r="Z266" i="5" a="1"/>
  <c r="Z266" i="5" s="1"/>
  <c r="AA266" i="5" a="1"/>
  <c r="AA266" i="5" s="1"/>
  <c r="AB266" i="5" a="1"/>
  <c r="AB266" i="5" s="1"/>
  <c r="AD266" i="5" a="1"/>
  <c r="AD266" i="5" s="1"/>
  <c r="AE266" i="5" a="1"/>
  <c r="AE266" i="5" s="1"/>
  <c r="Z275" i="5" a="1"/>
  <c r="Z275" i="5" s="1"/>
  <c r="AA275" i="5" a="1"/>
  <c r="AA275" i="5" s="1"/>
  <c r="AB275" i="5" a="1"/>
  <c r="AB275" i="5" s="1"/>
  <c r="AD275" i="5" a="1"/>
  <c r="AD275" i="5" s="1"/>
  <c r="AE275" i="5" a="1"/>
  <c r="AE275" i="5" s="1"/>
  <c r="Z6" i="5" a="1"/>
  <c r="Z6" i="5" s="1"/>
  <c r="AA6" i="5" a="1"/>
  <c r="AA6" i="5"/>
  <c r="AB6" i="5" a="1"/>
  <c r="AB6" i="5" s="1"/>
  <c r="AD6" i="5" a="1"/>
  <c r="AD6" i="5" s="1"/>
  <c r="AE6" i="5" a="1"/>
  <c r="AE6" i="5" s="1"/>
  <c r="Z15" i="5" a="1"/>
  <c r="Z15" i="5" s="1"/>
  <c r="AA15" i="5" a="1"/>
  <c r="AA15" i="5" s="1"/>
  <c r="AB15" i="5" a="1"/>
  <c r="AB15" i="5" s="1"/>
  <c r="AD15" i="5" a="1"/>
  <c r="AD15" i="5" s="1"/>
  <c r="AE15" i="5" a="1"/>
  <c r="AE15" i="5" s="1"/>
  <c r="Z24" i="5" a="1"/>
  <c r="Z24" i="5" s="1"/>
  <c r="AA24" i="5" a="1"/>
  <c r="AA24" i="5" s="1"/>
  <c r="AB24" i="5" a="1"/>
  <c r="AB24" i="5" s="1"/>
  <c r="AD24" i="5" a="1"/>
  <c r="AD24" i="5" s="1"/>
  <c r="AE24" i="5" a="1"/>
  <c r="AE24" i="5" s="1"/>
  <c r="Z33" i="5" a="1"/>
  <c r="Z33" i="5" s="1"/>
  <c r="AA33" i="5" a="1"/>
  <c r="AA33" i="5" s="1"/>
  <c r="AB33" i="5" a="1"/>
  <c r="AB33" i="5" s="1"/>
  <c r="AD33" i="5" a="1"/>
  <c r="AD33" i="5" s="1"/>
  <c r="AE33" i="5" a="1"/>
  <c r="AE33" i="5" s="1"/>
  <c r="Z42" i="5" a="1"/>
  <c r="Z42" i="5" s="1"/>
  <c r="AA42" i="5" a="1"/>
  <c r="AA42" i="5" s="1"/>
  <c r="AB42" i="5" a="1"/>
  <c r="AB42" i="5" s="1"/>
  <c r="AD42" i="5" a="1"/>
  <c r="AD42" i="5" s="1"/>
  <c r="AE42" i="5" a="1"/>
  <c r="AE42" i="5" s="1"/>
  <c r="Z51" i="5" a="1"/>
  <c r="Z51" i="5" s="1"/>
  <c r="AA51" i="5" a="1"/>
  <c r="AA51" i="5" s="1"/>
  <c r="AB51" i="5" a="1"/>
  <c r="AB51" i="5" s="1"/>
  <c r="AD51" i="5" a="1"/>
  <c r="AD51" i="5" s="1"/>
  <c r="AE51" i="5" a="1"/>
  <c r="AE51" i="5" s="1"/>
  <c r="Z60" i="5" a="1"/>
  <c r="Z60" i="5" s="1"/>
  <c r="AA60" i="5" a="1"/>
  <c r="AA60" i="5" s="1"/>
  <c r="AB60" i="5" a="1"/>
  <c r="AB60" i="5" s="1"/>
  <c r="AD60" i="5" a="1"/>
  <c r="AD60" i="5" s="1"/>
  <c r="AE60" i="5" a="1"/>
  <c r="AE60" i="5" s="1"/>
  <c r="Z69" i="5" a="1"/>
  <c r="Z69" i="5" s="1"/>
  <c r="AA69" i="5" a="1"/>
  <c r="AA69" i="5" s="1"/>
  <c r="AB69" i="5" a="1"/>
  <c r="AB69" i="5" s="1"/>
  <c r="AD69" i="5" a="1"/>
  <c r="AD69" i="5" s="1"/>
  <c r="AE69" i="5" a="1"/>
  <c r="AE69" i="5" s="1"/>
  <c r="Z78" i="5" a="1"/>
  <c r="Z78" i="5" s="1"/>
  <c r="AA78" i="5" a="1"/>
  <c r="AA78" i="5" s="1"/>
  <c r="AB78" i="5" a="1"/>
  <c r="AB78" i="5" s="1"/>
  <c r="AD78" i="5" a="1"/>
  <c r="AD78" i="5" s="1"/>
  <c r="AE78" i="5" a="1"/>
  <c r="AE78" i="5" s="1"/>
  <c r="Z87" i="5" a="1"/>
  <c r="Z87" i="5" s="1"/>
  <c r="AA87" i="5" a="1"/>
  <c r="AA87" i="5" s="1"/>
  <c r="AB87" i="5" a="1"/>
  <c r="AB87" i="5" s="1"/>
  <c r="AD87" i="5" a="1"/>
  <c r="AD87" i="5" s="1"/>
  <c r="AE87" i="5" a="1"/>
  <c r="AE87" i="5" s="1"/>
  <c r="Z96" i="5" a="1"/>
  <c r="Z96" i="5" s="1"/>
  <c r="AA96" i="5" a="1"/>
  <c r="AA96" i="5" s="1"/>
  <c r="AB96" i="5" a="1"/>
  <c r="AB96" i="5" s="1"/>
  <c r="AD96" i="5" a="1"/>
  <c r="AD96" i="5" s="1"/>
  <c r="AE96" i="5" a="1"/>
  <c r="AE96" i="5" s="1"/>
  <c r="Z105" i="5" a="1"/>
  <c r="Z105" i="5" s="1"/>
  <c r="AA105" i="5" a="1"/>
  <c r="AA105" i="5" s="1"/>
  <c r="AB105" i="5" a="1"/>
  <c r="AB105" i="5" s="1"/>
  <c r="AD105" i="5" a="1"/>
  <c r="AD105" i="5" s="1"/>
  <c r="AE105" i="5" a="1"/>
  <c r="AE105" i="5" s="1"/>
  <c r="Z114" i="5" a="1"/>
  <c r="Z114" i="5" s="1"/>
  <c r="AA114" i="5" a="1"/>
  <c r="AA114" i="5" s="1"/>
  <c r="AB114" i="5" a="1"/>
  <c r="AB114" i="5" s="1"/>
  <c r="AD114" i="5" a="1"/>
  <c r="AD114" i="5" s="1"/>
  <c r="AE114" i="5" a="1"/>
  <c r="AE114" i="5" s="1"/>
  <c r="Z123" i="5" a="1"/>
  <c r="Z123" i="5" s="1"/>
  <c r="AA123" i="5" a="1"/>
  <c r="AA123" i="5" s="1"/>
  <c r="AB123" i="5" a="1"/>
  <c r="AB123" i="5" s="1"/>
  <c r="AD123" i="5" a="1"/>
  <c r="AD123" i="5" s="1"/>
  <c r="AE123" i="5" a="1"/>
  <c r="AE123" i="5" s="1"/>
  <c r="Z132" i="5" a="1"/>
  <c r="Z132" i="5" s="1"/>
  <c r="AA132" i="5" a="1"/>
  <c r="AA132" i="5" s="1"/>
  <c r="AB132" i="5" a="1"/>
  <c r="AB132" i="5" s="1"/>
  <c r="AD132" i="5" a="1"/>
  <c r="AD132" i="5" s="1"/>
  <c r="AE132" i="5" a="1"/>
  <c r="AE132" i="5" s="1"/>
  <c r="Z141" i="5" a="1"/>
  <c r="Z141" i="5" s="1"/>
  <c r="AA141" i="5" a="1"/>
  <c r="AA141" i="5" s="1"/>
  <c r="AB141" i="5" a="1"/>
  <c r="AB141" i="5" s="1"/>
  <c r="AD141" i="5" a="1"/>
  <c r="AD141" i="5" s="1"/>
  <c r="AE141" i="5" a="1"/>
  <c r="AE141" i="5" s="1"/>
  <c r="Z150" i="5" a="1"/>
  <c r="Z150" i="5" s="1"/>
  <c r="AA150" i="5" a="1"/>
  <c r="AA150" i="5" s="1"/>
  <c r="AB150" i="5" a="1"/>
  <c r="AB150" i="5" s="1"/>
  <c r="AD150" i="5" a="1"/>
  <c r="AD150" i="5" s="1"/>
  <c r="AE150" i="5" a="1"/>
  <c r="AE150" i="5" s="1"/>
  <c r="Z159" i="5" a="1"/>
  <c r="Z159" i="5" s="1"/>
  <c r="AA159" i="5" a="1"/>
  <c r="AA159" i="5" s="1"/>
  <c r="AB159" i="5" a="1"/>
  <c r="AB159" i="5" s="1"/>
  <c r="AD159" i="5" a="1"/>
  <c r="AD159" i="5" s="1"/>
  <c r="AE159" i="5" a="1"/>
  <c r="AE159" i="5" s="1"/>
  <c r="Z168" i="5" a="1"/>
  <c r="Z168" i="5" s="1"/>
  <c r="AA168" i="5" a="1"/>
  <c r="AA168" i="5" s="1"/>
  <c r="AB168" i="5" a="1"/>
  <c r="AB168" i="5" s="1"/>
  <c r="AD168" i="5" a="1"/>
  <c r="AD168" i="5" s="1"/>
  <c r="AE168" i="5" a="1"/>
  <c r="AE168" i="5" s="1"/>
  <c r="Z177" i="5" a="1"/>
  <c r="Z177" i="5" s="1"/>
  <c r="AA177" i="5" a="1"/>
  <c r="AA177" i="5" s="1"/>
  <c r="AB177" i="5" a="1"/>
  <c r="AB177" i="5" s="1"/>
  <c r="AD177" i="5" a="1"/>
  <c r="AD177" i="5" s="1"/>
  <c r="AE177" i="5" a="1"/>
  <c r="AE177" i="5" s="1"/>
  <c r="Z186" i="5" a="1"/>
  <c r="Z186" i="5" s="1"/>
  <c r="AA186" i="5" a="1"/>
  <c r="AA186" i="5" s="1"/>
  <c r="AB186" i="5" a="1"/>
  <c r="AB186" i="5" s="1"/>
  <c r="AD186" i="5" a="1"/>
  <c r="AD186" i="5" s="1"/>
  <c r="AE186" i="5" a="1"/>
  <c r="AE186" i="5" s="1"/>
  <c r="Z195" i="5" a="1"/>
  <c r="Z195" i="5" s="1"/>
  <c r="AA195" i="5" a="1"/>
  <c r="AA195" i="5" s="1"/>
  <c r="AB195" i="5" a="1"/>
  <c r="AB195" i="5" s="1"/>
  <c r="AD195" i="5" a="1"/>
  <c r="AD195" i="5" s="1"/>
  <c r="AE195" i="5" a="1"/>
  <c r="AE195" i="5" s="1"/>
  <c r="Z204" i="5" a="1"/>
  <c r="Z204" i="5" s="1"/>
  <c r="AA204" i="5" a="1"/>
  <c r="AA204" i="5" s="1"/>
  <c r="AB204" i="5" a="1"/>
  <c r="AB204" i="5" s="1"/>
  <c r="AD204" i="5" a="1"/>
  <c r="AD204" i="5" s="1"/>
  <c r="AE204" i="5" a="1"/>
  <c r="AE204" i="5" s="1"/>
  <c r="Z213" i="5" a="1"/>
  <c r="Z213" i="5" s="1"/>
  <c r="AA213" i="5" a="1"/>
  <c r="AA213" i="5" s="1"/>
  <c r="AB213" i="5" a="1"/>
  <c r="AB213" i="5" s="1"/>
  <c r="AD213" i="5" a="1"/>
  <c r="AD213" i="5" s="1"/>
  <c r="AE213" i="5" a="1"/>
  <c r="AE213" i="5" s="1"/>
  <c r="Z222" i="5" a="1"/>
  <c r="Z222" i="5" s="1"/>
  <c r="AA222" i="5" a="1"/>
  <c r="AA222" i="5" s="1"/>
  <c r="AB222" i="5" a="1"/>
  <c r="AB222" i="5" s="1"/>
  <c r="AD222" i="5" a="1"/>
  <c r="AD222" i="5" s="1"/>
  <c r="AE222" i="5" a="1"/>
  <c r="AE222" i="5" s="1"/>
  <c r="Z231" i="5" a="1"/>
  <c r="Z231" i="5" s="1"/>
  <c r="AA231" i="5" a="1"/>
  <c r="AA231" i="5" s="1"/>
  <c r="AB231" i="5" a="1"/>
  <c r="AB231" i="5" s="1"/>
  <c r="AD231" i="5" a="1"/>
  <c r="AD231" i="5" s="1"/>
  <c r="AE231" i="5" a="1"/>
  <c r="AE231" i="5" s="1"/>
  <c r="Z240" i="5" a="1"/>
  <c r="Z240" i="5" s="1"/>
  <c r="AA240" i="5" a="1"/>
  <c r="AA240" i="5" s="1"/>
  <c r="AB240" i="5" a="1"/>
  <c r="AB240" i="5" s="1"/>
  <c r="AD240" i="5" a="1"/>
  <c r="AD240" i="5" s="1"/>
  <c r="AE240" i="5" a="1"/>
  <c r="AE240" i="5" s="1"/>
  <c r="Z249" i="5" a="1"/>
  <c r="Z249" i="5" s="1"/>
  <c r="AA249" i="5" a="1"/>
  <c r="AA249" i="5" s="1"/>
  <c r="AB249" i="5" a="1"/>
  <c r="AB249" i="5" s="1"/>
  <c r="AD249" i="5" a="1"/>
  <c r="AD249" i="5" s="1"/>
  <c r="AE249" i="5" a="1"/>
  <c r="AE249" i="5" s="1"/>
  <c r="Z258" i="5" a="1"/>
  <c r="Z258" i="5" s="1"/>
  <c r="AA258" i="5" a="1"/>
  <c r="AA258" i="5" s="1"/>
  <c r="AB258" i="5" a="1"/>
  <c r="AB258" i="5" s="1"/>
  <c r="AD258" i="5" a="1"/>
  <c r="AD258" i="5" s="1"/>
  <c r="AE258" i="5" a="1"/>
  <c r="AE258" i="5" s="1"/>
  <c r="Z267" i="5" a="1"/>
  <c r="Z267" i="5" s="1"/>
  <c r="AA267" i="5" a="1"/>
  <c r="AA267" i="5" s="1"/>
  <c r="AB267" i="5" a="1"/>
  <c r="AB267" i="5" s="1"/>
  <c r="AD267" i="5" a="1"/>
  <c r="AD267" i="5" s="1"/>
  <c r="AE267" i="5" a="1"/>
  <c r="AE267" i="5" s="1"/>
  <c r="Z276" i="5" a="1"/>
  <c r="Z276" i="5" s="1"/>
  <c r="AA276" i="5" a="1"/>
  <c r="AA276" i="5" s="1"/>
  <c r="AB276" i="5" a="1"/>
  <c r="AB276" i="5" s="1"/>
  <c r="AD276" i="5" a="1"/>
  <c r="AD276" i="5" s="1"/>
  <c r="AE276" i="5" a="1"/>
  <c r="AE276" i="5" s="1"/>
  <c r="Z7" i="5" a="1"/>
  <c r="Z7" i="5" s="1"/>
  <c r="AA7" i="5" a="1"/>
  <c r="AA7" i="5" s="1"/>
  <c r="AB7" i="5" a="1"/>
  <c r="AB7" i="5" s="1"/>
  <c r="AD7" i="5" a="1"/>
  <c r="AD7" i="5" s="1"/>
  <c r="AE7" i="5" a="1"/>
  <c r="AE7" i="5" s="1"/>
  <c r="Z16" i="5" a="1"/>
  <c r="Z16" i="5" s="1"/>
  <c r="AA16" i="5" a="1"/>
  <c r="AA16" i="5" s="1"/>
  <c r="AB16" i="5" a="1"/>
  <c r="AB16" i="5" s="1"/>
  <c r="AD16" i="5" a="1"/>
  <c r="AD16" i="5" s="1"/>
  <c r="AE16" i="5" a="1"/>
  <c r="AE16" i="5" s="1"/>
  <c r="Z25" i="5" a="1"/>
  <c r="Z25" i="5" s="1"/>
  <c r="AA25" i="5" a="1"/>
  <c r="AA25" i="5" s="1"/>
  <c r="AB25" i="5" a="1"/>
  <c r="AB25" i="5" s="1"/>
  <c r="AD25" i="5" a="1"/>
  <c r="AD25" i="5" s="1"/>
  <c r="AE25" i="5" a="1"/>
  <c r="AE25" i="5" s="1"/>
  <c r="Z34" i="5" a="1"/>
  <c r="Z34" i="5" s="1"/>
  <c r="AA34" i="5" a="1"/>
  <c r="AA34" i="5" s="1"/>
  <c r="AB34" i="5" a="1"/>
  <c r="AB34" i="5" s="1"/>
  <c r="AD34" i="5" a="1"/>
  <c r="AD34" i="5" s="1"/>
  <c r="AE34" i="5" a="1"/>
  <c r="AE34" i="5" s="1"/>
  <c r="Z43" i="5" a="1"/>
  <c r="Z43" i="5" s="1"/>
  <c r="AA43" i="5" a="1"/>
  <c r="AA43" i="5" s="1"/>
  <c r="AB43" i="5" a="1"/>
  <c r="AB43" i="5" s="1"/>
  <c r="AD43" i="5" a="1"/>
  <c r="AD43" i="5" s="1"/>
  <c r="AE43" i="5" a="1"/>
  <c r="AE43" i="5" s="1"/>
  <c r="Z52" i="5" a="1"/>
  <c r="Z52" i="5" s="1"/>
  <c r="AA52" i="5" a="1"/>
  <c r="AA52" i="5" s="1"/>
  <c r="AB52" i="5" a="1"/>
  <c r="AB52" i="5" s="1"/>
  <c r="AD52" i="5" a="1"/>
  <c r="AD52" i="5" s="1"/>
  <c r="AE52" i="5" a="1"/>
  <c r="AE52" i="5" s="1"/>
  <c r="Z61" i="5" a="1"/>
  <c r="Z61" i="5" s="1"/>
  <c r="AA61" i="5" a="1"/>
  <c r="AA61" i="5" s="1"/>
  <c r="AB61" i="5" a="1"/>
  <c r="AB61" i="5" s="1"/>
  <c r="AD61" i="5" a="1"/>
  <c r="AD61" i="5" s="1"/>
  <c r="AE61" i="5" a="1"/>
  <c r="AE61" i="5" s="1"/>
  <c r="Z70" i="5" a="1"/>
  <c r="Z70" i="5" s="1"/>
  <c r="AA70" i="5" a="1"/>
  <c r="AA70" i="5" s="1"/>
  <c r="AB70" i="5" a="1"/>
  <c r="AB70" i="5" s="1"/>
  <c r="AD70" i="5" a="1"/>
  <c r="AD70" i="5" s="1"/>
  <c r="AE70" i="5" a="1"/>
  <c r="AE70" i="5" s="1"/>
  <c r="Z79" i="5" a="1"/>
  <c r="Z79" i="5" s="1"/>
  <c r="AA79" i="5" a="1"/>
  <c r="AA79" i="5" s="1"/>
  <c r="AB79" i="5" a="1"/>
  <c r="AB79" i="5" s="1"/>
  <c r="AD79" i="5" a="1"/>
  <c r="AD79" i="5" s="1"/>
  <c r="AE79" i="5" a="1"/>
  <c r="AE79" i="5" s="1"/>
  <c r="Z88" i="5" a="1"/>
  <c r="Z88" i="5" s="1"/>
  <c r="AA88" i="5" a="1"/>
  <c r="AA88" i="5" s="1"/>
  <c r="AB88" i="5" a="1"/>
  <c r="AB88" i="5" s="1"/>
  <c r="AD88" i="5" a="1"/>
  <c r="AD88" i="5" s="1"/>
  <c r="AE88" i="5" a="1"/>
  <c r="AE88" i="5" s="1"/>
  <c r="Z97" i="5" a="1"/>
  <c r="Z97" i="5" s="1"/>
  <c r="AA97" i="5" a="1"/>
  <c r="AA97" i="5" s="1"/>
  <c r="AB97" i="5" a="1"/>
  <c r="AB97" i="5" s="1"/>
  <c r="AD97" i="5" a="1"/>
  <c r="AD97" i="5" s="1"/>
  <c r="AE97" i="5" a="1"/>
  <c r="AE97" i="5" s="1"/>
  <c r="Z106" i="5" a="1"/>
  <c r="Z106" i="5" s="1"/>
  <c r="AA106" i="5" a="1"/>
  <c r="AA106" i="5" s="1"/>
  <c r="AB106" i="5" a="1"/>
  <c r="AB106" i="5" s="1"/>
  <c r="AD106" i="5" a="1"/>
  <c r="AD106" i="5" s="1"/>
  <c r="AE106" i="5" a="1"/>
  <c r="AE106" i="5" s="1"/>
  <c r="Z115" i="5" a="1"/>
  <c r="Z115" i="5" s="1"/>
  <c r="AA115" i="5" a="1"/>
  <c r="AA115" i="5" s="1"/>
  <c r="AB115" i="5" a="1"/>
  <c r="AB115" i="5" s="1"/>
  <c r="AD115" i="5" a="1"/>
  <c r="AD115" i="5" s="1"/>
  <c r="AE115" i="5" a="1"/>
  <c r="AE115" i="5" s="1"/>
  <c r="Z124" i="5" a="1"/>
  <c r="Z124" i="5" s="1"/>
  <c r="AA124" i="5" a="1"/>
  <c r="AA124" i="5" s="1"/>
  <c r="AB124" i="5" a="1"/>
  <c r="AB124" i="5" s="1"/>
  <c r="AD124" i="5" a="1"/>
  <c r="AD124" i="5" s="1"/>
  <c r="AE124" i="5" a="1"/>
  <c r="AE124" i="5" s="1"/>
  <c r="Z133" i="5" a="1"/>
  <c r="Z133" i="5" s="1"/>
  <c r="AA133" i="5" a="1"/>
  <c r="AA133" i="5" s="1"/>
  <c r="AB133" i="5" a="1"/>
  <c r="AB133" i="5" s="1"/>
  <c r="AD133" i="5" a="1"/>
  <c r="AD133" i="5" s="1"/>
  <c r="AE133" i="5" a="1"/>
  <c r="AE133" i="5" s="1"/>
  <c r="Z142" i="5" a="1"/>
  <c r="Z142" i="5" s="1"/>
  <c r="AA142" i="5" a="1"/>
  <c r="AA142" i="5" s="1"/>
  <c r="AB142" i="5" a="1"/>
  <c r="AB142" i="5" s="1"/>
  <c r="AD142" i="5" a="1"/>
  <c r="AD142" i="5" s="1"/>
  <c r="AE142" i="5" a="1"/>
  <c r="AE142" i="5" s="1"/>
  <c r="Z151" i="5" a="1"/>
  <c r="Z151" i="5" s="1"/>
  <c r="AA151" i="5" a="1"/>
  <c r="AA151" i="5" s="1"/>
  <c r="AB151" i="5" a="1"/>
  <c r="AB151" i="5" s="1"/>
  <c r="AD151" i="5" a="1"/>
  <c r="AD151" i="5" s="1"/>
  <c r="AE151" i="5" a="1"/>
  <c r="AE151" i="5" s="1"/>
  <c r="Z160" i="5" a="1"/>
  <c r="Z160" i="5" s="1"/>
  <c r="AA160" i="5" a="1"/>
  <c r="AA160" i="5" s="1"/>
  <c r="AB160" i="5" a="1"/>
  <c r="AB160" i="5" s="1"/>
  <c r="AD160" i="5" a="1"/>
  <c r="AD160" i="5" s="1"/>
  <c r="AE160" i="5" a="1"/>
  <c r="AE160" i="5" s="1"/>
  <c r="Z169" i="5" a="1"/>
  <c r="Z169" i="5" s="1"/>
  <c r="AA169" i="5" a="1"/>
  <c r="AA169" i="5" s="1"/>
  <c r="AB169" i="5" a="1"/>
  <c r="AB169" i="5" s="1"/>
  <c r="AD169" i="5" a="1"/>
  <c r="AD169" i="5" s="1"/>
  <c r="AE169" i="5" a="1"/>
  <c r="AE169" i="5" s="1"/>
  <c r="Z178" i="5" a="1"/>
  <c r="Z178" i="5" s="1"/>
  <c r="AA178" i="5" a="1"/>
  <c r="AA178" i="5" s="1"/>
  <c r="AB178" i="5" a="1"/>
  <c r="AB178" i="5" s="1"/>
  <c r="AD178" i="5" a="1"/>
  <c r="AD178" i="5" s="1"/>
  <c r="AE178" i="5" a="1"/>
  <c r="AE178" i="5" s="1"/>
  <c r="Z187" i="5" a="1"/>
  <c r="Z187" i="5" s="1"/>
  <c r="AA187" i="5" a="1"/>
  <c r="AA187" i="5" s="1"/>
  <c r="AB187" i="5" a="1"/>
  <c r="AB187" i="5" s="1"/>
  <c r="AD187" i="5" a="1"/>
  <c r="AD187" i="5" s="1"/>
  <c r="AE187" i="5" a="1"/>
  <c r="AE187" i="5" s="1"/>
  <c r="Z196" i="5" a="1"/>
  <c r="Z196" i="5" s="1"/>
  <c r="AA196" i="5" a="1"/>
  <c r="AA196" i="5" s="1"/>
  <c r="AB196" i="5" a="1"/>
  <c r="AB196" i="5" s="1"/>
  <c r="AD196" i="5" a="1"/>
  <c r="AD196" i="5" s="1"/>
  <c r="AE196" i="5" a="1"/>
  <c r="AE196" i="5" s="1"/>
  <c r="Z205" i="5" a="1"/>
  <c r="Z205" i="5" s="1"/>
  <c r="AA205" i="5" a="1"/>
  <c r="AA205" i="5" s="1"/>
  <c r="AB205" i="5" a="1"/>
  <c r="AB205" i="5" s="1"/>
  <c r="AD205" i="5" a="1"/>
  <c r="AD205" i="5" s="1"/>
  <c r="AE205" i="5" a="1"/>
  <c r="AE205" i="5" s="1"/>
  <c r="Z214" i="5" a="1"/>
  <c r="Z214" i="5" s="1"/>
  <c r="AA214" i="5" a="1"/>
  <c r="AA214" i="5" s="1"/>
  <c r="AB214" i="5" a="1"/>
  <c r="AB214" i="5" s="1"/>
  <c r="AD214" i="5" a="1"/>
  <c r="AD214" i="5" s="1"/>
  <c r="AE214" i="5" a="1"/>
  <c r="AE214" i="5" s="1"/>
  <c r="Z223" i="5" a="1"/>
  <c r="Z223" i="5" s="1"/>
  <c r="AA223" i="5" a="1"/>
  <c r="AA223" i="5" s="1"/>
  <c r="AB223" i="5" a="1"/>
  <c r="AB223" i="5" s="1"/>
  <c r="AD223" i="5" a="1"/>
  <c r="AD223" i="5" s="1"/>
  <c r="AE223" i="5" a="1"/>
  <c r="AE223" i="5" s="1"/>
  <c r="Z232" i="5" a="1"/>
  <c r="Z232" i="5" s="1"/>
  <c r="AA232" i="5" a="1"/>
  <c r="AA232" i="5" s="1"/>
  <c r="AB232" i="5" a="1"/>
  <c r="AB232" i="5" s="1"/>
  <c r="AD232" i="5" a="1"/>
  <c r="AD232" i="5" s="1"/>
  <c r="AE232" i="5" a="1"/>
  <c r="AE232" i="5" s="1"/>
  <c r="Z241" i="5" a="1"/>
  <c r="Z241" i="5" s="1"/>
  <c r="AA241" i="5" a="1"/>
  <c r="AA241" i="5" s="1"/>
  <c r="AB241" i="5" a="1"/>
  <c r="AB241" i="5" s="1"/>
  <c r="AD241" i="5" a="1"/>
  <c r="AD241" i="5" s="1"/>
  <c r="AE241" i="5" a="1"/>
  <c r="AE241" i="5" s="1"/>
  <c r="Z250" i="5" a="1"/>
  <c r="Z250" i="5" s="1"/>
  <c r="AA250" i="5" a="1"/>
  <c r="AA250" i="5" s="1"/>
  <c r="AB250" i="5" a="1"/>
  <c r="AB250" i="5" s="1"/>
  <c r="AD250" i="5" a="1"/>
  <c r="AD250" i="5" s="1"/>
  <c r="AE250" i="5" a="1"/>
  <c r="AE250" i="5" s="1"/>
  <c r="Z259" i="5" a="1"/>
  <c r="Z259" i="5" s="1"/>
  <c r="AA259" i="5" a="1"/>
  <c r="AA259" i="5" s="1"/>
  <c r="AB259" i="5" a="1"/>
  <c r="AB259" i="5" s="1"/>
  <c r="AD259" i="5" a="1"/>
  <c r="AD259" i="5" s="1"/>
  <c r="AE259" i="5" a="1"/>
  <c r="AE259" i="5" s="1"/>
  <c r="Z268" i="5" a="1"/>
  <c r="Z268" i="5" s="1"/>
  <c r="AA268" i="5" a="1"/>
  <c r="AA268" i="5" s="1"/>
  <c r="AB268" i="5" a="1"/>
  <c r="AB268" i="5" s="1"/>
  <c r="AD268" i="5" a="1"/>
  <c r="AD268" i="5" s="1"/>
  <c r="AE268" i="5" a="1"/>
  <c r="AE268" i="5" s="1"/>
  <c r="Z277" i="5" a="1"/>
  <c r="Z277" i="5" s="1"/>
  <c r="AA277" i="5" a="1"/>
  <c r="AA277" i="5" s="1"/>
  <c r="AB277" i="5" a="1"/>
  <c r="AB277" i="5" s="1"/>
  <c r="AD277" i="5" a="1"/>
  <c r="AD277" i="5" s="1"/>
  <c r="AE277" i="5" a="1"/>
  <c r="AE277" i="5" s="1"/>
  <c r="Z8" i="5" a="1"/>
  <c r="Z8" i="5" s="1"/>
  <c r="AA8" i="5" a="1"/>
  <c r="AA8" i="5" s="1"/>
  <c r="AB8" i="5" a="1"/>
  <c r="AB8" i="5" s="1"/>
  <c r="AD8" i="5" a="1"/>
  <c r="AD8" i="5" s="1"/>
  <c r="AE8" i="5" a="1"/>
  <c r="AE8" i="5" s="1"/>
  <c r="Z17" i="5" a="1"/>
  <c r="Z17" i="5" s="1"/>
  <c r="AA17" i="5" a="1"/>
  <c r="AA17" i="5" s="1"/>
  <c r="AB17" i="5" a="1"/>
  <c r="AB17" i="5" s="1"/>
  <c r="AD17" i="5" a="1"/>
  <c r="AD17" i="5" s="1"/>
  <c r="AE17" i="5" a="1"/>
  <c r="AE17" i="5" s="1"/>
  <c r="Z26" i="5" a="1"/>
  <c r="Z26" i="5" s="1"/>
  <c r="AA26" i="5" a="1"/>
  <c r="AA26" i="5" s="1"/>
  <c r="AB26" i="5" a="1"/>
  <c r="AB26" i="5" s="1"/>
  <c r="AD26" i="5" a="1"/>
  <c r="AD26" i="5" s="1"/>
  <c r="AE26" i="5" a="1"/>
  <c r="AE26" i="5" s="1"/>
  <c r="Z35" i="5" a="1"/>
  <c r="Z35" i="5" s="1"/>
  <c r="AA35" i="5" a="1"/>
  <c r="AA35" i="5" s="1"/>
  <c r="AB35" i="5" a="1"/>
  <c r="AB35" i="5" s="1"/>
  <c r="AD35" i="5" a="1"/>
  <c r="AD35" i="5" s="1"/>
  <c r="AE35" i="5" a="1"/>
  <c r="AE35" i="5" s="1"/>
  <c r="Z44" i="5" a="1"/>
  <c r="Z44" i="5" s="1"/>
  <c r="AA44" i="5" a="1"/>
  <c r="AA44" i="5" s="1"/>
  <c r="AB44" i="5" a="1"/>
  <c r="AB44" i="5" s="1"/>
  <c r="AD44" i="5" a="1"/>
  <c r="AD44" i="5" s="1"/>
  <c r="AE44" i="5" a="1"/>
  <c r="AE44" i="5" s="1"/>
  <c r="Z53" i="5" a="1"/>
  <c r="Z53" i="5" s="1"/>
  <c r="AA53" i="5" a="1"/>
  <c r="AA53" i="5" s="1"/>
  <c r="AB53" i="5" a="1"/>
  <c r="AB53" i="5" s="1"/>
  <c r="AD53" i="5" a="1"/>
  <c r="AD53" i="5" s="1"/>
  <c r="AE53" i="5" a="1"/>
  <c r="AE53" i="5" s="1"/>
  <c r="Z62" i="5" a="1"/>
  <c r="Z62" i="5" s="1"/>
  <c r="AA62" i="5" a="1"/>
  <c r="AA62" i="5" s="1"/>
  <c r="AB62" i="5" a="1"/>
  <c r="AB62" i="5" s="1"/>
  <c r="AD62" i="5" a="1"/>
  <c r="AD62" i="5" s="1"/>
  <c r="AE62" i="5" a="1"/>
  <c r="AE62" i="5" s="1"/>
  <c r="Z71" i="5" a="1"/>
  <c r="Z71" i="5" s="1"/>
  <c r="AA71" i="5" a="1"/>
  <c r="AA71" i="5" s="1"/>
  <c r="AB71" i="5" a="1"/>
  <c r="AB71" i="5" s="1"/>
  <c r="AD71" i="5" a="1"/>
  <c r="AD71" i="5" s="1"/>
  <c r="AE71" i="5" a="1"/>
  <c r="AE71" i="5" s="1"/>
  <c r="Z80" i="5" a="1"/>
  <c r="Z80" i="5" s="1"/>
  <c r="AA80" i="5" a="1"/>
  <c r="AA80" i="5" s="1"/>
  <c r="AB80" i="5" a="1"/>
  <c r="AB80" i="5" s="1"/>
  <c r="AD80" i="5" a="1"/>
  <c r="AD80" i="5" s="1"/>
  <c r="AE80" i="5" a="1"/>
  <c r="AE80" i="5" s="1"/>
  <c r="Z89" i="5" a="1"/>
  <c r="Z89" i="5" s="1"/>
  <c r="AA89" i="5" a="1"/>
  <c r="AA89" i="5" s="1"/>
  <c r="AB89" i="5" a="1"/>
  <c r="AB89" i="5" s="1"/>
  <c r="AD89" i="5" a="1"/>
  <c r="AD89" i="5" s="1"/>
  <c r="AE89" i="5" a="1"/>
  <c r="AE89" i="5" s="1"/>
  <c r="Z98" i="5" a="1"/>
  <c r="Z98" i="5" s="1"/>
  <c r="AA98" i="5" a="1"/>
  <c r="AA98" i="5" s="1"/>
  <c r="AB98" i="5" a="1"/>
  <c r="AB98" i="5" s="1"/>
  <c r="AD98" i="5" a="1"/>
  <c r="AD98" i="5" s="1"/>
  <c r="AE98" i="5" a="1"/>
  <c r="AE98" i="5" s="1"/>
  <c r="Z107" i="5" a="1"/>
  <c r="Z107" i="5" s="1"/>
  <c r="AA107" i="5" a="1"/>
  <c r="AA107" i="5" s="1"/>
  <c r="AB107" i="5" a="1"/>
  <c r="AB107" i="5" s="1"/>
  <c r="AD107" i="5" a="1"/>
  <c r="AD107" i="5" s="1"/>
  <c r="AE107" i="5" a="1"/>
  <c r="AE107" i="5" s="1"/>
  <c r="Z116" i="5" a="1"/>
  <c r="Z116" i="5" s="1"/>
  <c r="AA116" i="5" a="1"/>
  <c r="AA116" i="5" s="1"/>
  <c r="AB116" i="5" a="1"/>
  <c r="AB116" i="5" s="1"/>
  <c r="AD116" i="5" a="1"/>
  <c r="AD116" i="5" s="1"/>
  <c r="AE116" i="5" a="1"/>
  <c r="AE116" i="5" s="1"/>
  <c r="Z125" i="5" a="1"/>
  <c r="Z125" i="5" s="1"/>
  <c r="AA125" i="5" a="1"/>
  <c r="AA125" i="5" s="1"/>
  <c r="AB125" i="5" a="1"/>
  <c r="AB125" i="5" s="1"/>
  <c r="AD125" i="5" a="1"/>
  <c r="AD125" i="5" s="1"/>
  <c r="AE125" i="5" a="1"/>
  <c r="AE125" i="5" s="1"/>
  <c r="Z134" i="5" a="1"/>
  <c r="Z134" i="5" s="1"/>
  <c r="AA134" i="5" a="1"/>
  <c r="AA134" i="5" s="1"/>
  <c r="AB134" i="5" a="1"/>
  <c r="AB134" i="5" s="1"/>
  <c r="AD134" i="5" a="1"/>
  <c r="AD134" i="5" s="1"/>
  <c r="AE134" i="5" a="1"/>
  <c r="AE134" i="5" s="1"/>
  <c r="Z143" i="5" a="1"/>
  <c r="Z143" i="5" s="1"/>
  <c r="AA143" i="5" a="1"/>
  <c r="AA143" i="5" s="1"/>
  <c r="AB143" i="5" a="1"/>
  <c r="AB143" i="5" s="1"/>
  <c r="AD143" i="5" a="1"/>
  <c r="AD143" i="5" s="1"/>
  <c r="AE143" i="5" a="1"/>
  <c r="AE143" i="5" s="1"/>
  <c r="Z152" i="5" a="1"/>
  <c r="Z152" i="5" s="1"/>
  <c r="AA152" i="5" a="1"/>
  <c r="AA152" i="5" s="1"/>
  <c r="AB152" i="5" a="1"/>
  <c r="AB152" i="5" s="1"/>
  <c r="AD152" i="5" a="1"/>
  <c r="AD152" i="5" s="1"/>
  <c r="AE152" i="5" a="1"/>
  <c r="AE152" i="5" s="1"/>
  <c r="Z161" i="5" a="1"/>
  <c r="Z161" i="5" s="1"/>
  <c r="AA161" i="5" a="1"/>
  <c r="AA161" i="5" s="1"/>
  <c r="AB161" i="5" a="1"/>
  <c r="AB161" i="5" s="1"/>
  <c r="AD161" i="5" a="1"/>
  <c r="AD161" i="5" s="1"/>
  <c r="AE161" i="5" a="1"/>
  <c r="AE161" i="5" s="1"/>
  <c r="Z170" i="5" a="1"/>
  <c r="Z170" i="5" s="1"/>
  <c r="AA170" i="5" a="1"/>
  <c r="AA170" i="5" s="1"/>
  <c r="AB170" i="5" a="1"/>
  <c r="AB170" i="5" s="1"/>
  <c r="AD170" i="5" a="1"/>
  <c r="AD170" i="5" s="1"/>
  <c r="AE170" i="5" a="1"/>
  <c r="AE170" i="5"/>
  <c r="Z179" i="5" a="1"/>
  <c r="Z179" i="5" s="1"/>
  <c r="AA179" i="5" a="1"/>
  <c r="AA179" i="5" s="1"/>
  <c r="AB179" i="5" a="1"/>
  <c r="AB179" i="5" s="1"/>
  <c r="AD179" i="5" a="1"/>
  <c r="AD179" i="5" s="1"/>
  <c r="AE179" i="5" a="1"/>
  <c r="AE179" i="5" s="1"/>
  <c r="Z188" i="5" a="1"/>
  <c r="Z188" i="5" s="1"/>
  <c r="AA188" i="5" a="1"/>
  <c r="AA188" i="5" s="1"/>
  <c r="AB188" i="5" a="1"/>
  <c r="AB188" i="5" s="1"/>
  <c r="AD188" i="5" a="1"/>
  <c r="AD188" i="5" s="1"/>
  <c r="AE188" i="5" a="1"/>
  <c r="AE188" i="5" s="1"/>
  <c r="Z197" i="5" a="1"/>
  <c r="Z197" i="5" s="1"/>
  <c r="AA197" i="5" a="1"/>
  <c r="AA197" i="5" s="1"/>
  <c r="AB197" i="5" a="1"/>
  <c r="AB197" i="5" s="1"/>
  <c r="AD197" i="5" a="1"/>
  <c r="AD197" i="5" s="1"/>
  <c r="AE197" i="5" a="1"/>
  <c r="AE197" i="5" s="1"/>
  <c r="Z206" i="5" a="1"/>
  <c r="Z206" i="5" s="1"/>
  <c r="AA206" i="5" a="1"/>
  <c r="AA206" i="5" s="1"/>
  <c r="AB206" i="5" a="1"/>
  <c r="AB206" i="5" s="1"/>
  <c r="AD206" i="5" a="1"/>
  <c r="AD206" i="5" s="1"/>
  <c r="AE206" i="5" a="1"/>
  <c r="AE206" i="5" s="1"/>
  <c r="Z215" i="5" a="1"/>
  <c r="Z215" i="5" s="1"/>
  <c r="AA215" i="5" a="1"/>
  <c r="AA215" i="5" s="1"/>
  <c r="AB215" i="5" a="1"/>
  <c r="AB215" i="5" s="1"/>
  <c r="AD215" i="5" a="1"/>
  <c r="AD215" i="5" s="1"/>
  <c r="AE215" i="5" a="1"/>
  <c r="AE215" i="5" s="1"/>
  <c r="Z224" i="5" a="1"/>
  <c r="Z224" i="5" s="1"/>
  <c r="AA224" i="5" a="1"/>
  <c r="AA224" i="5" s="1"/>
  <c r="AB224" i="5" a="1"/>
  <c r="AB224" i="5" s="1"/>
  <c r="AD224" i="5" a="1"/>
  <c r="AD224" i="5" s="1"/>
  <c r="AE224" i="5" a="1"/>
  <c r="AE224" i="5" s="1"/>
  <c r="Z233" i="5" a="1"/>
  <c r="Z233" i="5" s="1"/>
  <c r="AA233" i="5" a="1"/>
  <c r="AA233" i="5" s="1"/>
  <c r="AB233" i="5" a="1"/>
  <c r="AB233" i="5" s="1"/>
  <c r="AD233" i="5" a="1"/>
  <c r="AD233" i="5" s="1"/>
  <c r="AE233" i="5" a="1"/>
  <c r="AE233" i="5" s="1"/>
  <c r="Z242" i="5" a="1"/>
  <c r="Z242" i="5" s="1"/>
  <c r="AA242" i="5" a="1"/>
  <c r="AA242" i="5" s="1"/>
  <c r="AB242" i="5" a="1"/>
  <c r="AB242" i="5" s="1"/>
  <c r="AD242" i="5" a="1"/>
  <c r="AD242" i="5" s="1"/>
  <c r="AE242" i="5" a="1"/>
  <c r="AE242" i="5" s="1"/>
  <c r="Z251" i="5" a="1"/>
  <c r="Z251" i="5" s="1"/>
  <c r="AA251" i="5" a="1"/>
  <c r="AA251" i="5" s="1"/>
  <c r="AB251" i="5" a="1"/>
  <c r="AB251" i="5" s="1"/>
  <c r="AD251" i="5" a="1"/>
  <c r="AD251" i="5" s="1"/>
  <c r="AE251" i="5" a="1"/>
  <c r="AE251" i="5" s="1"/>
  <c r="Z260" i="5" a="1"/>
  <c r="Z260" i="5" s="1"/>
  <c r="AA260" i="5" a="1"/>
  <c r="AA260" i="5" s="1"/>
  <c r="AB260" i="5" a="1"/>
  <c r="AB260" i="5" s="1"/>
  <c r="AD260" i="5" a="1"/>
  <c r="AD260" i="5" s="1"/>
  <c r="AE260" i="5" a="1"/>
  <c r="AE260" i="5" s="1"/>
  <c r="Z269" i="5" a="1"/>
  <c r="Z269" i="5" s="1"/>
  <c r="AA269" i="5" a="1"/>
  <c r="AA269" i="5" s="1"/>
  <c r="AB269" i="5" a="1"/>
  <c r="AB269" i="5" s="1"/>
  <c r="AD269" i="5" a="1"/>
  <c r="AD269" i="5" s="1"/>
  <c r="AE269" i="5" a="1"/>
  <c r="AE269" i="5" s="1"/>
  <c r="Z278" i="5" a="1"/>
  <c r="Z278" i="5" s="1"/>
  <c r="AA278" i="5" a="1"/>
  <c r="AA278" i="5" s="1"/>
  <c r="AB278" i="5" a="1"/>
  <c r="AB278" i="5" s="1"/>
  <c r="AD278" i="5" a="1"/>
  <c r="AD278" i="5" s="1"/>
  <c r="AE278" i="5" a="1"/>
  <c r="AE278" i="5" s="1"/>
  <c r="Z9" i="5" a="1"/>
  <c r="Z9" i="5" s="1"/>
  <c r="AA9" i="5" a="1"/>
  <c r="AA9" i="5" s="1"/>
  <c r="AB9" i="5" a="1"/>
  <c r="AB9" i="5" s="1"/>
  <c r="AD9" i="5" a="1"/>
  <c r="AD9" i="5" s="1"/>
  <c r="AE9" i="5" a="1"/>
  <c r="AE9" i="5" s="1"/>
  <c r="Z18" i="5" a="1"/>
  <c r="Z18" i="5" s="1"/>
  <c r="AA18" i="5" a="1"/>
  <c r="AA18" i="5" s="1"/>
  <c r="AB18" i="5" a="1"/>
  <c r="AB18" i="5" s="1"/>
  <c r="AD18" i="5" a="1"/>
  <c r="AD18" i="5" s="1"/>
  <c r="AE18" i="5" a="1"/>
  <c r="AE18" i="5" s="1"/>
  <c r="Z27" i="5" a="1"/>
  <c r="Z27" i="5" s="1"/>
  <c r="AA27" i="5" a="1"/>
  <c r="AA27" i="5" s="1"/>
  <c r="AB27" i="5" a="1"/>
  <c r="AB27" i="5" s="1"/>
  <c r="AD27" i="5" a="1"/>
  <c r="AD27" i="5" s="1"/>
  <c r="AE27" i="5" a="1"/>
  <c r="AE27" i="5" s="1"/>
  <c r="Z36" i="5" a="1"/>
  <c r="Z36" i="5" s="1"/>
  <c r="AA36" i="5" a="1"/>
  <c r="AA36" i="5" s="1"/>
  <c r="AB36" i="5" a="1"/>
  <c r="AB36" i="5" s="1"/>
  <c r="AD36" i="5" a="1"/>
  <c r="AD36" i="5" s="1"/>
  <c r="AE36" i="5" a="1"/>
  <c r="AE36" i="5" s="1"/>
  <c r="Z45" i="5" a="1"/>
  <c r="Z45" i="5" s="1"/>
  <c r="AA45" i="5" a="1"/>
  <c r="AA45" i="5" s="1"/>
  <c r="AB45" i="5" a="1"/>
  <c r="AB45" i="5" s="1"/>
  <c r="AD45" i="5" a="1"/>
  <c r="AD45" i="5" s="1"/>
  <c r="AE45" i="5" a="1"/>
  <c r="AE45" i="5" s="1"/>
  <c r="Z54" i="5" a="1"/>
  <c r="Z54" i="5" s="1"/>
  <c r="AA54" i="5" a="1"/>
  <c r="AA54" i="5" s="1"/>
  <c r="AB54" i="5" a="1"/>
  <c r="AB54" i="5" s="1"/>
  <c r="AD54" i="5" a="1"/>
  <c r="AD54" i="5" s="1"/>
  <c r="AE54" i="5" a="1"/>
  <c r="AE54" i="5" s="1"/>
  <c r="Z63" i="5" a="1"/>
  <c r="Z63" i="5" s="1"/>
  <c r="AA63" i="5" a="1"/>
  <c r="AA63" i="5" s="1"/>
  <c r="AB63" i="5" a="1"/>
  <c r="AB63" i="5" s="1"/>
  <c r="AD63" i="5" a="1"/>
  <c r="AD63" i="5" s="1"/>
  <c r="AE63" i="5" a="1"/>
  <c r="AE63" i="5" s="1"/>
  <c r="Z72" i="5" a="1"/>
  <c r="Z72" i="5" s="1"/>
  <c r="AA72" i="5" a="1"/>
  <c r="AA72" i="5" s="1"/>
  <c r="AB72" i="5" a="1"/>
  <c r="AB72" i="5" s="1"/>
  <c r="AD72" i="5" a="1"/>
  <c r="AD72" i="5" s="1"/>
  <c r="AE72" i="5" a="1"/>
  <c r="AE72" i="5" s="1"/>
  <c r="Z81" i="5" a="1"/>
  <c r="Z81" i="5" s="1"/>
  <c r="AA81" i="5" a="1"/>
  <c r="AA81" i="5" s="1"/>
  <c r="AB81" i="5" a="1"/>
  <c r="AB81" i="5" s="1"/>
  <c r="AD81" i="5" a="1"/>
  <c r="AD81" i="5" s="1"/>
  <c r="AE81" i="5" a="1"/>
  <c r="AE81" i="5" s="1"/>
  <c r="Z90" i="5" a="1"/>
  <c r="Z90" i="5" s="1"/>
  <c r="AA90" i="5" a="1"/>
  <c r="AA90" i="5" s="1"/>
  <c r="AB90" i="5" a="1"/>
  <c r="AB90" i="5" s="1"/>
  <c r="AD90" i="5" a="1"/>
  <c r="AD90" i="5" s="1"/>
  <c r="AE90" i="5" a="1"/>
  <c r="AE90" i="5" s="1"/>
  <c r="Z99" i="5" a="1"/>
  <c r="Z99" i="5" s="1"/>
  <c r="AA99" i="5" a="1"/>
  <c r="AA99" i="5" s="1"/>
  <c r="AB99" i="5" a="1"/>
  <c r="AB99" i="5" s="1"/>
  <c r="AD99" i="5" a="1"/>
  <c r="AD99" i="5" s="1"/>
  <c r="AE99" i="5" a="1"/>
  <c r="AE99" i="5" s="1"/>
  <c r="Z108" i="5" a="1"/>
  <c r="Z108" i="5" s="1"/>
  <c r="AA108" i="5" a="1"/>
  <c r="AA108" i="5" s="1"/>
  <c r="AB108" i="5" a="1"/>
  <c r="AB108" i="5" s="1"/>
  <c r="AD108" i="5" a="1"/>
  <c r="AD108" i="5" s="1"/>
  <c r="AE108" i="5" a="1"/>
  <c r="AE108" i="5" s="1"/>
  <c r="Z117" i="5" a="1"/>
  <c r="Z117" i="5" s="1"/>
  <c r="AA117" i="5" a="1"/>
  <c r="AA117" i="5" s="1"/>
  <c r="AB117" i="5" a="1"/>
  <c r="AB117" i="5" s="1"/>
  <c r="AD117" i="5" a="1"/>
  <c r="AD117" i="5" s="1"/>
  <c r="AE117" i="5" a="1"/>
  <c r="AE117" i="5" s="1"/>
  <c r="Z126" i="5" a="1"/>
  <c r="Z126" i="5" s="1"/>
  <c r="AA126" i="5" a="1"/>
  <c r="AA126" i="5" s="1"/>
  <c r="AB126" i="5" a="1"/>
  <c r="AB126" i="5" s="1"/>
  <c r="AD126" i="5" a="1"/>
  <c r="AD126" i="5" s="1"/>
  <c r="AE126" i="5" a="1"/>
  <c r="AE126" i="5" s="1"/>
  <c r="Z135" i="5" a="1"/>
  <c r="Z135" i="5" s="1"/>
  <c r="AA135" i="5" a="1"/>
  <c r="AA135" i="5" s="1"/>
  <c r="AB135" i="5" a="1"/>
  <c r="AB135" i="5" s="1"/>
  <c r="AD135" i="5" a="1"/>
  <c r="AD135" i="5" s="1"/>
  <c r="AE135" i="5" a="1"/>
  <c r="AE135" i="5" s="1"/>
  <c r="Z144" i="5" a="1"/>
  <c r="Z144" i="5" s="1"/>
  <c r="AA144" i="5" a="1"/>
  <c r="AA144" i="5" s="1"/>
  <c r="AB144" i="5" a="1"/>
  <c r="AB144" i="5" s="1"/>
  <c r="AD144" i="5" a="1"/>
  <c r="AD144" i="5" s="1"/>
  <c r="AE144" i="5" a="1"/>
  <c r="AE144" i="5" s="1"/>
  <c r="Z153" i="5" a="1"/>
  <c r="Z153" i="5" s="1"/>
  <c r="AA153" i="5" a="1"/>
  <c r="AA153" i="5" s="1"/>
  <c r="AB153" i="5" a="1"/>
  <c r="AB153" i="5" s="1"/>
  <c r="AD153" i="5" a="1"/>
  <c r="AD153" i="5" s="1"/>
  <c r="AE153" i="5" a="1"/>
  <c r="AE153" i="5" s="1"/>
  <c r="Z162" i="5" a="1"/>
  <c r="Z162" i="5" s="1"/>
  <c r="AA162" i="5" a="1"/>
  <c r="AA162" i="5" s="1"/>
  <c r="AB162" i="5" a="1"/>
  <c r="AB162" i="5" s="1"/>
  <c r="AD162" i="5" a="1"/>
  <c r="AD162" i="5" s="1"/>
  <c r="AE162" i="5" a="1"/>
  <c r="AE162" i="5" s="1"/>
  <c r="Z171" i="5" a="1"/>
  <c r="Z171" i="5" s="1"/>
  <c r="AA171" i="5" a="1"/>
  <c r="AA171" i="5" s="1"/>
  <c r="AB171" i="5" a="1"/>
  <c r="AB171" i="5" s="1"/>
  <c r="AD171" i="5" a="1"/>
  <c r="AD171" i="5" s="1"/>
  <c r="AE171" i="5" a="1"/>
  <c r="AE171" i="5" s="1"/>
  <c r="Z180" i="5" a="1"/>
  <c r="Z180" i="5" s="1"/>
  <c r="AA180" i="5" a="1"/>
  <c r="AA180" i="5" s="1"/>
  <c r="AB180" i="5" a="1"/>
  <c r="AB180" i="5" s="1"/>
  <c r="AD180" i="5" a="1"/>
  <c r="AD180" i="5" s="1"/>
  <c r="AE180" i="5" a="1"/>
  <c r="AE180" i="5" s="1"/>
  <c r="Z189" i="5" a="1"/>
  <c r="Z189" i="5" s="1"/>
  <c r="AA189" i="5" a="1"/>
  <c r="AA189" i="5" s="1"/>
  <c r="AB189" i="5" a="1"/>
  <c r="AB189" i="5" s="1"/>
  <c r="AD189" i="5" a="1"/>
  <c r="AD189" i="5" s="1"/>
  <c r="AE189" i="5" a="1"/>
  <c r="AE189" i="5" s="1"/>
  <c r="Z198" i="5" a="1"/>
  <c r="Z198" i="5" s="1"/>
  <c r="AA198" i="5" a="1"/>
  <c r="AA198" i="5" s="1"/>
  <c r="AB198" i="5" a="1"/>
  <c r="AB198" i="5" s="1"/>
  <c r="AD198" i="5" a="1"/>
  <c r="AD198" i="5" s="1"/>
  <c r="AE198" i="5" a="1"/>
  <c r="AE198" i="5" s="1"/>
  <c r="Z207" i="5" a="1"/>
  <c r="Z207" i="5" s="1"/>
  <c r="AA207" i="5" a="1"/>
  <c r="AA207" i="5" s="1"/>
  <c r="AB207" i="5" a="1"/>
  <c r="AB207" i="5" s="1"/>
  <c r="AD207" i="5" a="1"/>
  <c r="AD207" i="5" s="1"/>
  <c r="AE207" i="5" a="1"/>
  <c r="AE207" i="5" s="1"/>
  <c r="Z216" i="5" a="1"/>
  <c r="Z216" i="5" s="1"/>
  <c r="AA216" i="5" a="1"/>
  <c r="AA216" i="5" s="1"/>
  <c r="AB216" i="5" a="1"/>
  <c r="AB216" i="5" s="1"/>
  <c r="AD216" i="5" a="1"/>
  <c r="AD216" i="5" s="1"/>
  <c r="AE216" i="5" a="1"/>
  <c r="AE216" i="5" s="1"/>
  <c r="Z225" i="5" a="1"/>
  <c r="Z225" i="5" s="1"/>
  <c r="AA225" i="5" a="1"/>
  <c r="AA225" i="5" s="1"/>
  <c r="AB225" i="5" a="1"/>
  <c r="AB225" i="5" s="1"/>
  <c r="AD225" i="5" a="1"/>
  <c r="AD225" i="5" s="1"/>
  <c r="AE225" i="5" a="1"/>
  <c r="AE225" i="5" s="1"/>
  <c r="Z234" i="5" a="1"/>
  <c r="Z234" i="5" s="1"/>
  <c r="AA234" i="5" a="1"/>
  <c r="AA234" i="5" s="1"/>
  <c r="AB234" i="5" a="1"/>
  <c r="AB234" i="5" s="1"/>
  <c r="AD234" i="5" a="1"/>
  <c r="AD234" i="5" s="1"/>
  <c r="AE234" i="5" a="1"/>
  <c r="AE234" i="5" s="1"/>
  <c r="Z243" i="5" a="1"/>
  <c r="Z243" i="5" s="1"/>
  <c r="AA243" i="5" a="1"/>
  <c r="AA243" i="5" s="1"/>
  <c r="AB243" i="5" a="1"/>
  <c r="AB243" i="5" s="1"/>
  <c r="AD243" i="5" a="1"/>
  <c r="AD243" i="5" s="1"/>
  <c r="AE243" i="5" a="1"/>
  <c r="AE243" i="5" s="1"/>
  <c r="Z252" i="5" a="1"/>
  <c r="Z252" i="5" s="1"/>
  <c r="AA252" i="5" a="1"/>
  <c r="AA252" i="5" s="1"/>
  <c r="AB252" i="5" a="1"/>
  <c r="AB252" i="5" s="1"/>
  <c r="AD252" i="5" a="1"/>
  <c r="AD252" i="5" s="1"/>
  <c r="AE252" i="5" a="1"/>
  <c r="AE252" i="5" s="1"/>
  <c r="Z261" i="5" a="1"/>
  <c r="Z261" i="5" s="1"/>
  <c r="AA261" i="5" a="1"/>
  <c r="AA261" i="5" s="1"/>
  <c r="AB261" i="5" a="1"/>
  <c r="AB261" i="5" s="1"/>
  <c r="AD261" i="5" a="1"/>
  <c r="AD261" i="5" s="1"/>
  <c r="AE261" i="5" a="1"/>
  <c r="AE261" i="5" s="1"/>
  <c r="Z270" i="5" a="1"/>
  <c r="Z270" i="5" s="1"/>
  <c r="AA270" i="5" a="1"/>
  <c r="AA270" i="5" s="1"/>
  <c r="AB270" i="5" a="1"/>
  <c r="AB270" i="5" s="1"/>
  <c r="AD270" i="5" a="1"/>
  <c r="AD270" i="5" s="1"/>
  <c r="AE270" i="5" a="1"/>
  <c r="AE270" i="5" s="1"/>
  <c r="Z279" i="5" a="1"/>
  <c r="Z279" i="5" s="1"/>
  <c r="AA279" i="5" a="1"/>
  <c r="AA279" i="5" s="1"/>
  <c r="AB279" i="5" a="1"/>
  <c r="AB279" i="5" s="1"/>
  <c r="AD279" i="5" a="1"/>
  <c r="AD279" i="5" s="1"/>
  <c r="AE279" i="5" a="1"/>
  <c r="AE279" i="5" s="1"/>
  <c r="Z10" i="5" a="1"/>
  <c r="Z10" i="5" s="1"/>
  <c r="AA10" i="5" a="1"/>
  <c r="AA10" i="5" s="1"/>
  <c r="AB10" i="5" a="1"/>
  <c r="AB10" i="5" s="1"/>
  <c r="AD10" i="5" a="1"/>
  <c r="AD10" i="5" s="1"/>
  <c r="AE10" i="5" a="1"/>
  <c r="AE10" i="5" s="1"/>
  <c r="Z19" i="5" a="1"/>
  <c r="Z19" i="5" s="1"/>
  <c r="AA19" i="5" a="1"/>
  <c r="AA19" i="5" s="1"/>
  <c r="AB19" i="5" a="1"/>
  <c r="AB19" i="5" s="1"/>
  <c r="AD19" i="5" a="1"/>
  <c r="AD19" i="5" s="1"/>
  <c r="AE19" i="5" a="1"/>
  <c r="AE19" i="5" s="1"/>
  <c r="Z28" i="5" a="1"/>
  <c r="Z28" i="5" s="1"/>
  <c r="AA28" i="5" a="1"/>
  <c r="AA28" i="5" s="1"/>
  <c r="AB28" i="5" a="1"/>
  <c r="AB28" i="5" s="1"/>
  <c r="AD28" i="5" a="1"/>
  <c r="AD28" i="5" s="1"/>
  <c r="AE28" i="5" a="1"/>
  <c r="AE28" i="5" s="1"/>
  <c r="Z37" i="5" a="1"/>
  <c r="Z37" i="5" s="1"/>
  <c r="AA37" i="5" a="1"/>
  <c r="AA37" i="5" s="1"/>
  <c r="AB37" i="5" a="1"/>
  <c r="AB37" i="5" s="1"/>
  <c r="AD37" i="5" a="1"/>
  <c r="AD37" i="5" s="1"/>
  <c r="AE37" i="5" a="1"/>
  <c r="AE37" i="5" s="1"/>
  <c r="Z46" i="5" a="1"/>
  <c r="Z46" i="5" s="1"/>
  <c r="AA46" i="5" a="1"/>
  <c r="AA46" i="5" s="1"/>
  <c r="AB46" i="5" a="1"/>
  <c r="AB46" i="5" s="1"/>
  <c r="AD46" i="5" a="1"/>
  <c r="AD46" i="5" s="1"/>
  <c r="AE46" i="5" a="1"/>
  <c r="AE46" i="5" s="1"/>
  <c r="Z55" i="5" a="1"/>
  <c r="Z55" i="5" s="1"/>
  <c r="AA55" i="5" a="1"/>
  <c r="AA55" i="5" s="1"/>
  <c r="AB55" i="5" a="1"/>
  <c r="AB55" i="5" s="1"/>
  <c r="AD55" i="5" a="1"/>
  <c r="AD55" i="5" s="1"/>
  <c r="AE55" i="5" a="1"/>
  <c r="AE55" i="5" s="1"/>
  <c r="Z64" i="5" a="1"/>
  <c r="Z64" i="5" s="1"/>
  <c r="AA64" i="5" a="1"/>
  <c r="AA64" i="5" s="1"/>
  <c r="AB64" i="5" a="1"/>
  <c r="AB64" i="5" s="1"/>
  <c r="AD64" i="5" a="1"/>
  <c r="AD64" i="5" s="1"/>
  <c r="AE64" i="5" a="1"/>
  <c r="AE64" i="5" s="1"/>
  <c r="Z73" i="5" a="1"/>
  <c r="Z73" i="5" s="1"/>
  <c r="AA73" i="5" a="1"/>
  <c r="AA73" i="5" s="1"/>
  <c r="AB73" i="5" a="1"/>
  <c r="AB73" i="5" s="1"/>
  <c r="AD73" i="5" a="1"/>
  <c r="AD73" i="5" s="1"/>
  <c r="AE73" i="5" a="1"/>
  <c r="AE73" i="5" s="1"/>
  <c r="Z82" i="5" a="1"/>
  <c r="Z82" i="5" s="1"/>
  <c r="AA82" i="5" a="1"/>
  <c r="AA82" i="5" s="1"/>
  <c r="AB82" i="5" a="1"/>
  <c r="AB82" i="5" s="1"/>
  <c r="AD82" i="5" a="1"/>
  <c r="AD82" i="5" s="1"/>
  <c r="AE82" i="5" a="1"/>
  <c r="AE82" i="5" s="1"/>
  <c r="Z91" i="5" a="1"/>
  <c r="Z91" i="5" s="1"/>
  <c r="AA91" i="5" a="1"/>
  <c r="AA91" i="5" s="1"/>
  <c r="AB91" i="5" a="1"/>
  <c r="AB91" i="5" s="1"/>
  <c r="AD91" i="5" a="1"/>
  <c r="AD91" i="5" s="1"/>
  <c r="AE91" i="5" a="1"/>
  <c r="AE91" i="5" s="1"/>
  <c r="Z100" i="5" a="1"/>
  <c r="Z100" i="5" s="1"/>
  <c r="AA100" i="5" a="1"/>
  <c r="AA100" i="5" s="1"/>
  <c r="AB100" i="5" a="1"/>
  <c r="AB100" i="5" s="1"/>
  <c r="AD100" i="5" a="1"/>
  <c r="AD100" i="5" s="1"/>
  <c r="AE100" i="5" a="1"/>
  <c r="AE100" i="5" s="1"/>
  <c r="Z109" i="5" a="1"/>
  <c r="Z109" i="5" s="1"/>
  <c r="AA109" i="5" a="1"/>
  <c r="AA109" i="5" s="1"/>
  <c r="AB109" i="5" a="1"/>
  <c r="AB109" i="5" s="1"/>
  <c r="AD109" i="5" a="1"/>
  <c r="AD109" i="5" s="1"/>
  <c r="AE109" i="5" a="1"/>
  <c r="AE109" i="5" s="1"/>
  <c r="Z118" i="5" a="1"/>
  <c r="Z118" i="5" s="1"/>
  <c r="AA118" i="5" a="1"/>
  <c r="AA118" i="5" s="1"/>
  <c r="AB118" i="5" a="1"/>
  <c r="AB118" i="5" s="1"/>
  <c r="AD118" i="5" a="1"/>
  <c r="AD118" i="5" s="1"/>
  <c r="AE118" i="5" a="1"/>
  <c r="AE118" i="5"/>
  <c r="Z127" i="5" a="1"/>
  <c r="Z127" i="5" s="1"/>
  <c r="AA127" i="5" a="1"/>
  <c r="AA127" i="5" s="1"/>
  <c r="AB127" i="5" a="1"/>
  <c r="AB127" i="5" s="1"/>
  <c r="AD127" i="5" a="1"/>
  <c r="AD127" i="5" s="1"/>
  <c r="AE127" i="5" a="1"/>
  <c r="AE127" i="5" s="1"/>
  <c r="Z136" i="5" a="1"/>
  <c r="Z136" i="5" s="1"/>
  <c r="AA136" i="5" a="1"/>
  <c r="AA136" i="5" s="1"/>
  <c r="AB136" i="5" a="1"/>
  <c r="AB136" i="5" s="1"/>
  <c r="AD136" i="5" a="1"/>
  <c r="AD136" i="5" s="1"/>
  <c r="AE136" i="5" a="1"/>
  <c r="AE136" i="5" s="1"/>
  <c r="Z145" i="5" a="1"/>
  <c r="Z145" i="5" s="1"/>
  <c r="AA145" i="5" a="1"/>
  <c r="AA145" i="5" s="1"/>
  <c r="AB145" i="5" a="1"/>
  <c r="AB145" i="5" s="1"/>
  <c r="AD145" i="5" a="1"/>
  <c r="AD145" i="5" s="1"/>
  <c r="AE145" i="5" a="1"/>
  <c r="AE145" i="5" s="1"/>
  <c r="Z154" i="5" a="1"/>
  <c r="Z154" i="5" s="1"/>
  <c r="AA154" i="5" a="1"/>
  <c r="AA154" i="5" s="1"/>
  <c r="AB154" i="5" a="1"/>
  <c r="AB154" i="5" s="1"/>
  <c r="AD154" i="5" a="1"/>
  <c r="AD154" i="5" s="1"/>
  <c r="AE154" i="5" a="1"/>
  <c r="AE154" i="5" s="1"/>
  <c r="Z163" i="5" a="1"/>
  <c r="Z163" i="5" s="1"/>
  <c r="AA163" i="5" a="1"/>
  <c r="AA163" i="5" s="1"/>
  <c r="AB163" i="5" a="1"/>
  <c r="AB163" i="5" s="1"/>
  <c r="AD163" i="5" a="1"/>
  <c r="AD163" i="5" s="1"/>
  <c r="AE163" i="5" a="1"/>
  <c r="AE163" i="5" s="1"/>
  <c r="Z172" i="5" a="1"/>
  <c r="Z172" i="5" s="1"/>
  <c r="AA172" i="5" a="1"/>
  <c r="AA172" i="5" s="1"/>
  <c r="AB172" i="5" a="1"/>
  <c r="AB172" i="5" s="1"/>
  <c r="AD172" i="5" a="1"/>
  <c r="AD172" i="5" s="1"/>
  <c r="AE172" i="5" a="1"/>
  <c r="AE172" i="5" s="1"/>
  <c r="Z181" i="5" a="1"/>
  <c r="Z181" i="5" s="1"/>
  <c r="AA181" i="5" a="1"/>
  <c r="AA181" i="5" s="1"/>
  <c r="AB181" i="5" a="1"/>
  <c r="AB181" i="5"/>
  <c r="AD181" i="5" a="1"/>
  <c r="AD181" i="5" s="1"/>
  <c r="AE181" i="5" a="1"/>
  <c r="AE181" i="5" s="1"/>
  <c r="Z190" i="5" a="1"/>
  <c r="Z190" i="5" s="1"/>
  <c r="AA190" i="5" a="1"/>
  <c r="AA190" i="5" s="1"/>
  <c r="AB190" i="5" a="1"/>
  <c r="AB190" i="5" s="1"/>
  <c r="AD190" i="5" a="1"/>
  <c r="AD190" i="5" s="1"/>
  <c r="AE190" i="5" a="1"/>
  <c r="AE190" i="5" s="1"/>
  <c r="Z199" i="5" a="1"/>
  <c r="Z199" i="5" s="1"/>
  <c r="AA199" i="5" a="1"/>
  <c r="AA199" i="5" s="1"/>
  <c r="AB199" i="5" a="1"/>
  <c r="AB199" i="5" s="1"/>
  <c r="AD199" i="5" a="1"/>
  <c r="AD199" i="5" s="1"/>
  <c r="AE199" i="5" a="1"/>
  <c r="AE199" i="5" s="1"/>
  <c r="Z208" i="5" a="1"/>
  <c r="Z208" i="5" s="1"/>
  <c r="AA208" i="5" a="1"/>
  <c r="AA208" i="5" s="1"/>
  <c r="AB208" i="5" a="1"/>
  <c r="AB208" i="5" s="1"/>
  <c r="AD208" i="5" a="1"/>
  <c r="AD208" i="5" s="1"/>
  <c r="AE208" i="5" a="1"/>
  <c r="AE208" i="5" s="1"/>
  <c r="Z217" i="5" a="1"/>
  <c r="Z217" i="5" s="1"/>
  <c r="AA217" i="5" a="1"/>
  <c r="AA217" i="5" s="1"/>
  <c r="AB217" i="5" a="1"/>
  <c r="AB217" i="5" s="1"/>
  <c r="AD217" i="5" a="1"/>
  <c r="AD217" i="5" s="1"/>
  <c r="AE217" i="5" a="1"/>
  <c r="AE217" i="5" s="1"/>
  <c r="Z226" i="5" a="1"/>
  <c r="Z226" i="5" s="1"/>
  <c r="AA226" i="5" a="1"/>
  <c r="AA226" i="5" s="1"/>
  <c r="AB226" i="5" a="1"/>
  <c r="AB226" i="5" s="1"/>
  <c r="AD226" i="5" a="1"/>
  <c r="AD226" i="5" s="1"/>
  <c r="AE226" i="5" a="1"/>
  <c r="AE226" i="5" s="1"/>
  <c r="Z235" i="5" a="1"/>
  <c r="Z235" i="5" s="1"/>
  <c r="AA235" i="5" a="1"/>
  <c r="AA235" i="5" s="1"/>
  <c r="AB235" i="5" a="1"/>
  <c r="AB235" i="5"/>
  <c r="AD235" i="5" a="1"/>
  <c r="AD235" i="5" s="1"/>
  <c r="AE235" i="5" a="1"/>
  <c r="AE235" i="5" s="1"/>
  <c r="Z244" i="5" a="1"/>
  <c r="Z244" i="5" s="1"/>
  <c r="AA244" i="5" a="1"/>
  <c r="AA244" i="5" s="1"/>
  <c r="AB244" i="5" a="1"/>
  <c r="AB244" i="5" s="1"/>
  <c r="AD244" i="5" a="1"/>
  <c r="AD244" i="5" s="1"/>
  <c r="AE244" i="5" a="1"/>
  <c r="AE244" i="5" s="1"/>
  <c r="Z253" i="5" a="1"/>
  <c r="Z253" i="5" s="1"/>
  <c r="AA253" i="5" a="1"/>
  <c r="AA253" i="5" s="1"/>
  <c r="AB253" i="5" a="1"/>
  <c r="AB253" i="5" s="1"/>
  <c r="AD253" i="5" a="1"/>
  <c r="AD253" i="5" s="1"/>
  <c r="AE253" i="5" a="1"/>
  <c r="AE253" i="5" s="1"/>
  <c r="Z262" i="5" a="1"/>
  <c r="Z262" i="5" s="1"/>
  <c r="AA262" i="5" a="1"/>
  <c r="AA262" i="5" s="1"/>
  <c r="AB262" i="5" a="1"/>
  <c r="AB262" i="5" s="1"/>
  <c r="AD262" i="5" a="1"/>
  <c r="AD262" i="5" s="1"/>
  <c r="AE262" i="5" a="1"/>
  <c r="AE262" i="5" s="1"/>
  <c r="Z271" i="5" a="1"/>
  <c r="Z271" i="5" s="1"/>
  <c r="AA271" i="5" a="1"/>
  <c r="AA271" i="5" s="1"/>
  <c r="AB271" i="5" a="1"/>
  <c r="AB271" i="5" s="1"/>
  <c r="AD271" i="5" a="1"/>
  <c r="AD271" i="5" s="1"/>
  <c r="AE271" i="5" a="1"/>
  <c r="AE271" i="5" s="1"/>
  <c r="Z280" i="5" a="1"/>
  <c r="Z280" i="5" s="1"/>
  <c r="AA280" i="5" a="1"/>
  <c r="AA280" i="5" s="1"/>
  <c r="AB280" i="5" a="1"/>
  <c r="AB280" i="5" s="1"/>
  <c r="AD280" i="5" a="1"/>
  <c r="AD280" i="5" s="1"/>
  <c r="AE280" i="5" a="1"/>
  <c r="AE280" i="5" s="1"/>
  <c r="AE2" i="5" a="1"/>
  <c r="AE2" i="5" s="1"/>
  <c r="AD2" i="5" a="1"/>
  <c r="AD2" i="5" s="1"/>
  <c r="AB2" i="5" a="1"/>
  <c r="AB2" i="5" s="1"/>
  <c r="AA2" i="5" a="1"/>
  <c r="AA2" i="5" s="1"/>
  <c r="Z2" i="5" a="1"/>
  <c r="Z2" i="5" s="1"/>
  <c r="AF11" i="5" a="1"/>
  <c r="AF11" i="5" s="1"/>
  <c r="AF20" i="5" a="1"/>
  <c r="AF20" i="5" s="1"/>
  <c r="AF29" i="5" a="1"/>
  <c r="AF29" i="5" s="1"/>
  <c r="AF38" i="5" a="1"/>
  <c r="AF38" i="5" s="1"/>
  <c r="AF47" i="5" a="1"/>
  <c r="AF47" i="5" s="1"/>
  <c r="AF56" i="5" a="1"/>
  <c r="AF56" i="5" s="1"/>
  <c r="AF65" i="5" a="1"/>
  <c r="AF65" i="5" s="1"/>
  <c r="AF74" i="5" a="1"/>
  <c r="AF74" i="5" s="1"/>
  <c r="AF83" i="5" a="1"/>
  <c r="AF83" i="5" s="1"/>
  <c r="AF92" i="5" a="1"/>
  <c r="AF92" i="5" s="1"/>
  <c r="AF101" i="5" a="1"/>
  <c r="AF101" i="5" s="1"/>
  <c r="AF110" i="5" a="1"/>
  <c r="AF110" i="5" s="1"/>
  <c r="AF119" i="5" a="1"/>
  <c r="AF119" i="5" s="1"/>
  <c r="AF128" i="5" a="1"/>
  <c r="AF128" i="5" s="1"/>
  <c r="AF137" i="5" a="1"/>
  <c r="AF137" i="5" s="1"/>
  <c r="AF146" i="5" a="1"/>
  <c r="AF146" i="5" s="1"/>
  <c r="AF155" i="5" a="1"/>
  <c r="AF155" i="5" s="1"/>
  <c r="AF164" i="5" a="1"/>
  <c r="AF164" i="5" s="1"/>
  <c r="AF173" i="5" a="1"/>
  <c r="AF173" i="5" s="1"/>
  <c r="AF182" i="5" a="1"/>
  <c r="AF182" i="5" s="1"/>
  <c r="AF191" i="5" a="1"/>
  <c r="AF191" i="5" s="1"/>
  <c r="AF200" i="5" a="1"/>
  <c r="AF200" i="5" s="1"/>
  <c r="AF209" i="5" a="1"/>
  <c r="AF209" i="5" s="1"/>
  <c r="AF218" i="5" a="1"/>
  <c r="AF218" i="5" s="1"/>
  <c r="AF227" i="5" a="1"/>
  <c r="AF227" i="5" s="1"/>
  <c r="AF236" i="5" a="1"/>
  <c r="AF236" i="5" s="1"/>
  <c r="AF245" i="5" a="1"/>
  <c r="AF245" i="5" s="1"/>
  <c r="AF254" i="5" a="1"/>
  <c r="AF254" i="5" s="1"/>
  <c r="AF263" i="5" a="1"/>
  <c r="AF263" i="5" s="1"/>
  <c r="AF272" i="5" a="1"/>
  <c r="AF272" i="5" s="1"/>
  <c r="AF3" i="5" a="1"/>
  <c r="AF3" i="5" s="1"/>
  <c r="AF12" i="5" a="1"/>
  <c r="AF12" i="5" s="1"/>
  <c r="AF21" i="5" a="1"/>
  <c r="AF21" i="5" s="1"/>
  <c r="AF30" i="5" a="1"/>
  <c r="AF30" i="5" s="1"/>
  <c r="AF39" i="5" a="1"/>
  <c r="AF39" i="5" s="1"/>
  <c r="AF48" i="5" a="1"/>
  <c r="AF48" i="5" s="1"/>
  <c r="AF57" i="5" a="1"/>
  <c r="AF57" i="5" s="1"/>
  <c r="AF66" i="5" a="1"/>
  <c r="AF66" i="5" s="1"/>
  <c r="AF75" i="5" a="1"/>
  <c r="AF75" i="5" s="1"/>
  <c r="AF84" i="5" a="1"/>
  <c r="AF84" i="5" s="1"/>
  <c r="AF93" i="5" a="1"/>
  <c r="AF93" i="5" s="1"/>
  <c r="AF102" i="5" a="1"/>
  <c r="AF102" i="5" s="1"/>
  <c r="AF111" i="5" a="1"/>
  <c r="AF111" i="5" s="1"/>
  <c r="AF120" i="5" a="1"/>
  <c r="AF120" i="5" s="1"/>
  <c r="AF129" i="5" a="1"/>
  <c r="AF129" i="5" s="1"/>
  <c r="AF138" i="5" a="1"/>
  <c r="AF138" i="5" s="1"/>
  <c r="AF147" i="5" a="1"/>
  <c r="AF147" i="5" s="1"/>
  <c r="AF156" i="5" a="1"/>
  <c r="AF156" i="5" s="1"/>
  <c r="AF165" i="5" a="1"/>
  <c r="AF165" i="5" s="1"/>
  <c r="AF174" i="5" a="1"/>
  <c r="AF174" i="5" s="1"/>
  <c r="AF183" i="5" a="1"/>
  <c r="AF183" i="5" s="1"/>
  <c r="AF192" i="5" a="1"/>
  <c r="AF192" i="5" s="1"/>
  <c r="AF201" i="5" a="1"/>
  <c r="AF201" i="5" s="1"/>
  <c r="AF210" i="5" a="1"/>
  <c r="AF210" i="5" s="1"/>
  <c r="AF219" i="5" a="1"/>
  <c r="AF219" i="5" s="1"/>
  <c r="AF228" i="5" a="1"/>
  <c r="AF228" i="5" s="1"/>
  <c r="AF237" i="5" a="1"/>
  <c r="AF237" i="5" s="1"/>
  <c r="AF246" i="5" a="1"/>
  <c r="AF246" i="5" s="1"/>
  <c r="AF255" i="5" a="1"/>
  <c r="AF255" i="5" s="1"/>
  <c r="AF264" i="5" a="1"/>
  <c r="AF264" i="5" s="1"/>
  <c r="AF273" i="5" a="1"/>
  <c r="AF273" i="5" s="1"/>
  <c r="AF4" i="5" a="1"/>
  <c r="AF4" i="5" s="1"/>
  <c r="AF13" i="5" a="1"/>
  <c r="AF13" i="5" s="1"/>
  <c r="AF22" i="5" a="1"/>
  <c r="AF22" i="5" s="1"/>
  <c r="AF31" i="5" a="1"/>
  <c r="AF31" i="5" s="1"/>
  <c r="AF40" i="5" a="1"/>
  <c r="AF40" i="5" s="1"/>
  <c r="AF49" i="5" a="1"/>
  <c r="AF49" i="5" s="1"/>
  <c r="AF58" i="5" a="1"/>
  <c r="AF58" i="5" s="1"/>
  <c r="AF67" i="5" a="1"/>
  <c r="AF67" i="5" s="1"/>
  <c r="AF76" i="5" a="1"/>
  <c r="AF76" i="5" s="1"/>
  <c r="AF85" i="5" a="1"/>
  <c r="AF85" i="5" s="1"/>
  <c r="AF94" i="5" a="1"/>
  <c r="AF94" i="5" s="1"/>
  <c r="AF103" i="5" a="1"/>
  <c r="AF103" i="5" s="1"/>
  <c r="AF112" i="5" a="1"/>
  <c r="AF112" i="5" s="1"/>
  <c r="AF121" i="5" a="1"/>
  <c r="AF121" i="5" s="1"/>
  <c r="AF130" i="5" a="1"/>
  <c r="AF130" i="5" s="1"/>
  <c r="AF139" i="5" a="1"/>
  <c r="AF139" i="5" s="1"/>
  <c r="AF148" i="5" a="1"/>
  <c r="AF148" i="5" s="1"/>
  <c r="AF157" i="5" a="1"/>
  <c r="AF157" i="5" s="1"/>
  <c r="AF166" i="5" a="1"/>
  <c r="AF166" i="5" s="1"/>
  <c r="AF175" i="5" a="1"/>
  <c r="AF175" i="5" s="1"/>
  <c r="AF184" i="5" a="1"/>
  <c r="AF184" i="5" s="1"/>
  <c r="AF193" i="5" a="1"/>
  <c r="AF193" i="5" s="1"/>
  <c r="AF202" i="5" a="1"/>
  <c r="AF202" i="5" s="1"/>
  <c r="AF211" i="5" a="1"/>
  <c r="AF211" i="5" s="1"/>
  <c r="AF220" i="5" a="1"/>
  <c r="AF220" i="5" s="1"/>
  <c r="AF229" i="5" a="1"/>
  <c r="AF229" i="5" s="1"/>
  <c r="AF238" i="5" a="1"/>
  <c r="AF238" i="5" s="1"/>
  <c r="AF247" i="5" a="1"/>
  <c r="AF247" i="5" s="1"/>
  <c r="AF256" i="5" a="1"/>
  <c r="AF256" i="5" s="1"/>
  <c r="AF265" i="5" a="1"/>
  <c r="AF265" i="5" s="1"/>
  <c r="AF274" i="5" a="1"/>
  <c r="AF274" i="5" s="1"/>
  <c r="AF5" i="5" a="1"/>
  <c r="AF5" i="5" s="1"/>
  <c r="AF14" i="5" a="1"/>
  <c r="AF14" i="5" s="1"/>
  <c r="AF23" i="5" a="1"/>
  <c r="AF23" i="5" s="1"/>
  <c r="AF32" i="5" a="1"/>
  <c r="AF32" i="5" s="1"/>
  <c r="AF41" i="5" a="1"/>
  <c r="AF41" i="5" s="1"/>
  <c r="AF50" i="5" a="1"/>
  <c r="AF50" i="5" s="1"/>
  <c r="AF59" i="5" a="1"/>
  <c r="AF59" i="5" s="1"/>
  <c r="AF68" i="5" a="1"/>
  <c r="AF68" i="5" s="1"/>
  <c r="AF77" i="5" a="1"/>
  <c r="AF77" i="5" s="1"/>
  <c r="AF86" i="5" a="1"/>
  <c r="AF86" i="5" s="1"/>
  <c r="AF95" i="5" a="1"/>
  <c r="AF95" i="5" s="1"/>
  <c r="AF104" i="5" a="1"/>
  <c r="AF104" i="5" s="1"/>
  <c r="AF113" i="5" a="1"/>
  <c r="AF113" i="5" s="1"/>
  <c r="AF122" i="5" a="1"/>
  <c r="AF122" i="5" s="1"/>
  <c r="AF131" i="5" a="1"/>
  <c r="AF131" i="5" s="1"/>
  <c r="AF140" i="5" a="1"/>
  <c r="AF140" i="5" s="1"/>
  <c r="AF149" i="5" a="1"/>
  <c r="AF149" i="5" s="1"/>
  <c r="AF158" i="5" a="1"/>
  <c r="AF158" i="5" s="1"/>
  <c r="AF167" i="5" a="1"/>
  <c r="AF167" i="5" s="1"/>
  <c r="AF176" i="5" a="1"/>
  <c r="AF176" i="5" s="1"/>
  <c r="AF185" i="5" a="1"/>
  <c r="AF185" i="5" s="1"/>
  <c r="AF194" i="5" a="1"/>
  <c r="AF194" i="5" s="1"/>
  <c r="AF203" i="5" a="1"/>
  <c r="AF203" i="5" s="1"/>
  <c r="AF212" i="5" a="1"/>
  <c r="AF212" i="5" s="1"/>
  <c r="AF221" i="5" a="1"/>
  <c r="AF221" i="5" s="1"/>
  <c r="AF230" i="5" a="1"/>
  <c r="AF230" i="5" s="1"/>
  <c r="AF239" i="5" a="1"/>
  <c r="AF239" i="5" s="1"/>
  <c r="AF248" i="5" a="1"/>
  <c r="AF248" i="5" s="1"/>
  <c r="AF257" i="5" a="1"/>
  <c r="AF257" i="5" s="1"/>
  <c r="AF266" i="5" a="1"/>
  <c r="AF266" i="5" s="1"/>
  <c r="AF275" i="5" a="1"/>
  <c r="AF275" i="5" s="1"/>
  <c r="AF6" i="5" a="1"/>
  <c r="AF6" i="5" s="1"/>
  <c r="AF15" i="5" a="1"/>
  <c r="AF15" i="5" s="1"/>
  <c r="AF24" i="5" a="1"/>
  <c r="AF24" i="5" s="1"/>
  <c r="AF33" i="5" a="1"/>
  <c r="AF33" i="5" s="1"/>
  <c r="AF42" i="5" a="1"/>
  <c r="AF42" i="5" s="1"/>
  <c r="AF51" i="5" a="1"/>
  <c r="AF51" i="5" s="1"/>
  <c r="AF60" i="5" a="1"/>
  <c r="AF60" i="5" s="1"/>
  <c r="AF69" i="5" a="1"/>
  <c r="AF69" i="5" s="1"/>
  <c r="AF78" i="5" a="1"/>
  <c r="AF78" i="5" s="1"/>
  <c r="AF87" i="5" a="1"/>
  <c r="AF87" i="5" s="1"/>
  <c r="AF96" i="5" a="1"/>
  <c r="AF96" i="5" s="1"/>
  <c r="AF105" i="5" a="1"/>
  <c r="AF105" i="5" s="1"/>
  <c r="AF114" i="5" a="1"/>
  <c r="AF114" i="5" s="1"/>
  <c r="AF123" i="5" a="1"/>
  <c r="AF123" i="5" s="1"/>
  <c r="AF132" i="5" a="1"/>
  <c r="AF132" i="5" s="1"/>
  <c r="AF141" i="5" a="1"/>
  <c r="AF141" i="5" s="1"/>
  <c r="AF150" i="5" a="1"/>
  <c r="AF150" i="5" s="1"/>
  <c r="AF159" i="5" a="1"/>
  <c r="AF159" i="5" s="1"/>
  <c r="AF168" i="5" a="1"/>
  <c r="AF168" i="5" s="1"/>
  <c r="AF177" i="5" a="1"/>
  <c r="AF177" i="5" s="1"/>
  <c r="AF186" i="5" a="1"/>
  <c r="AF186" i="5" s="1"/>
  <c r="AF195" i="5" a="1"/>
  <c r="AF195" i="5" s="1"/>
  <c r="AF204" i="5" a="1"/>
  <c r="AF204" i="5" s="1"/>
  <c r="AF213" i="5" a="1"/>
  <c r="AF213" i="5" s="1"/>
  <c r="AF222" i="5" a="1"/>
  <c r="AF222" i="5" s="1"/>
  <c r="AF231" i="5" a="1"/>
  <c r="AF231" i="5" s="1"/>
  <c r="AF240" i="5" a="1"/>
  <c r="AF240" i="5" s="1"/>
  <c r="AF249" i="5" a="1"/>
  <c r="AF249" i="5" s="1"/>
  <c r="AF258" i="5" a="1"/>
  <c r="AF258" i="5" s="1"/>
  <c r="AF267" i="5" a="1"/>
  <c r="AF267" i="5" s="1"/>
  <c r="AF276" i="5" a="1"/>
  <c r="AF276" i="5" s="1"/>
  <c r="AF7" i="5" a="1"/>
  <c r="AF7" i="5" s="1"/>
  <c r="AF16" i="5" a="1"/>
  <c r="AF16" i="5" s="1"/>
  <c r="AF25" i="5" a="1"/>
  <c r="AF25" i="5" s="1"/>
  <c r="AF34" i="5" a="1"/>
  <c r="AF34" i="5" s="1"/>
  <c r="AF43" i="5" a="1"/>
  <c r="AF43" i="5" s="1"/>
  <c r="AF52" i="5" a="1"/>
  <c r="AF52" i="5" s="1"/>
  <c r="AF61" i="5" a="1"/>
  <c r="AF61" i="5" s="1"/>
  <c r="AF70" i="5" a="1"/>
  <c r="AF70" i="5" s="1"/>
  <c r="AF79" i="5" a="1"/>
  <c r="AF79" i="5" s="1"/>
  <c r="AF88" i="5" a="1"/>
  <c r="AF88" i="5" s="1"/>
  <c r="AF97" i="5" a="1"/>
  <c r="AF97" i="5" s="1"/>
  <c r="AF106" i="5" a="1"/>
  <c r="AF106" i="5" s="1"/>
  <c r="AF115" i="5" a="1"/>
  <c r="AF115" i="5" s="1"/>
  <c r="AF124" i="5" a="1"/>
  <c r="AF124" i="5" s="1"/>
  <c r="AF133" i="5" a="1"/>
  <c r="AF133" i="5" s="1"/>
  <c r="AF142" i="5" a="1"/>
  <c r="AF142" i="5" s="1"/>
  <c r="AF151" i="5" a="1"/>
  <c r="AF151" i="5" s="1"/>
  <c r="AF160" i="5" a="1"/>
  <c r="AF160" i="5" s="1"/>
  <c r="AF169" i="5" a="1"/>
  <c r="AF169" i="5" s="1"/>
  <c r="AF178" i="5" a="1"/>
  <c r="AF178" i="5" s="1"/>
  <c r="AF187" i="5" a="1"/>
  <c r="AF187" i="5" s="1"/>
  <c r="AF196" i="5" a="1"/>
  <c r="AF196" i="5" s="1"/>
  <c r="AF205" i="5" a="1"/>
  <c r="AF205" i="5" s="1"/>
  <c r="AF214" i="5" a="1"/>
  <c r="AF214" i="5" s="1"/>
  <c r="AF223" i="5" a="1"/>
  <c r="AF223" i="5" s="1"/>
  <c r="AF232" i="5" a="1"/>
  <c r="AF232" i="5" s="1"/>
  <c r="AF241" i="5" a="1"/>
  <c r="AF241" i="5" s="1"/>
  <c r="AF250" i="5" a="1"/>
  <c r="AF250" i="5" s="1"/>
  <c r="AF259" i="5" a="1"/>
  <c r="AF259" i="5" s="1"/>
  <c r="AF268" i="5" a="1"/>
  <c r="AF268" i="5" s="1"/>
  <c r="AF277" i="5" a="1"/>
  <c r="AF277" i="5" s="1"/>
  <c r="AF8" i="5" a="1"/>
  <c r="AF8" i="5" s="1"/>
  <c r="AF17" i="5" a="1"/>
  <c r="AF17" i="5" s="1"/>
  <c r="AF26" i="5" a="1"/>
  <c r="AF26" i="5" s="1"/>
  <c r="AF35" i="5" a="1"/>
  <c r="AF35" i="5" s="1"/>
  <c r="AF44" i="5" a="1"/>
  <c r="AF44" i="5" s="1"/>
  <c r="AF53" i="5" a="1"/>
  <c r="AF53" i="5" s="1"/>
  <c r="AF62" i="5" a="1"/>
  <c r="AF62" i="5" s="1"/>
  <c r="AF71" i="5" a="1"/>
  <c r="AF71" i="5" s="1"/>
  <c r="AF80" i="5" a="1"/>
  <c r="AF80" i="5" s="1"/>
  <c r="AF89" i="5" a="1"/>
  <c r="AF89" i="5" s="1"/>
  <c r="AF98" i="5" a="1"/>
  <c r="AF98" i="5" s="1"/>
  <c r="AF107" i="5" a="1"/>
  <c r="AF107" i="5" s="1"/>
  <c r="AF116" i="5" a="1"/>
  <c r="AF116" i="5" s="1"/>
  <c r="AF125" i="5" a="1"/>
  <c r="AF125" i="5" s="1"/>
  <c r="AF134" i="5" a="1"/>
  <c r="AF134" i="5" s="1"/>
  <c r="AF143" i="5" a="1"/>
  <c r="AF143" i="5" s="1"/>
  <c r="AF152" i="5" a="1"/>
  <c r="AF152" i="5" s="1"/>
  <c r="AF161" i="5" a="1"/>
  <c r="AF161" i="5" s="1"/>
  <c r="AF170" i="5" a="1"/>
  <c r="AF170" i="5" s="1"/>
  <c r="AF179" i="5" a="1"/>
  <c r="AF179" i="5" s="1"/>
  <c r="AF188" i="5" a="1"/>
  <c r="AF188" i="5" s="1"/>
  <c r="AF197" i="5" a="1"/>
  <c r="AF197" i="5" s="1"/>
  <c r="AF206" i="5" a="1"/>
  <c r="AF206" i="5" s="1"/>
  <c r="AF215" i="5" a="1"/>
  <c r="AF215" i="5" s="1"/>
  <c r="AF224" i="5" a="1"/>
  <c r="AF224" i="5" s="1"/>
  <c r="AF233" i="5" a="1"/>
  <c r="AF233" i="5" s="1"/>
  <c r="AF242" i="5" a="1"/>
  <c r="AF242" i="5" s="1"/>
  <c r="AF251" i="5" a="1"/>
  <c r="AF251" i="5" s="1"/>
  <c r="AF260" i="5" a="1"/>
  <c r="AF260" i="5" s="1"/>
  <c r="AF269" i="5" a="1"/>
  <c r="AF269" i="5" s="1"/>
  <c r="AF278" i="5" a="1"/>
  <c r="AF278" i="5" s="1"/>
  <c r="AF9" i="5" a="1"/>
  <c r="AF9" i="5" s="1"/>
  <c r="AF18" i="5" a="1"/>
  <c r="AF18" i="5" s="1"/>
  <c r="AF27" i="5" a="1"/>
  <c r="AF27" i="5" s="1"/>
  <c r="AF36" i="5" a="1"/>
  <c r="AF36" i="5" s="1"/>
  <c r="AF45" i="5" a="1"/>
  <c r="AF45" i="5" s="1"/>
  <c r="AF54" i="5" a="1"/>
  <c r="AF54" i="5" s="1"/>
  <c r="AF63" i="5" a="1"/>
  <c r="AF63" i="5" s="1"/>
  <c r="AF72" i="5" a="1"/>
  <c r="AF72" i="5" s="1"/>
  <c r="AF81" i="5" a="1"/>
  <c r="AF81" i="5" s="1"/>
  <c r="AF90" i="5" a="1"/>
  <c r="AF90" i="5" s="1"/>
  <c r="AF99" i="5" a="1"/>
  <c r="AF99" i="5" s="1"/>
  <c r="AF108" i="5" a="1"/>
  <c r="AF108" i="5" s="1"/>
  <c r="AF117" i="5" a="1"/>
  <c r="AF117" i="5" s="1"/>
  <c r="AF126" i="5" a="1"/>
  <c r="AF126" i="5" s="1"/>
  <c r="AF135" i="5" a="1"/>
  <c r="AF135" i="5" s="1"/>
  <c r="AF144" i="5" a="1"/>
  <c r="AF144" i="5" s="1"/>
  <c r="AF153" i="5" a="1"/>
  <c r="AF153" i="5" s="1"/>
  <c r="AF162" i="5" a="1"/>
  <c r="AF162" i="5" s="1"/>
  <c r="AF171" i="5" a="1"/>
  <c r="AF171" i="5" s="1"/>
  <c r="AF180" i="5" a="1"/>
  <c r="AF180" i="5" s="1"/>
  <c r="AF189" i="5" a="1"/>
  <c r="AF189" i="5" s="1"/>
  <c r="AF198" i="5" a="1"/>
  <c r="AF198" i="5" s="1"/>
  <c r="AF207" i="5" a="1"/>
  <c r="AF207" i="5" s="1"/>
  <c r="AF216" i="5" a="1"/>
  <c r="AF216" i="5" s="1"/>
  <c r="AF225" i="5" a="1"/>
  <c r="AF225" i="5" s="1"/>
  <c r="AF234" i="5" a="1"/>
  <c r="AF234" i="5" s="1"/>
  <c r="AF243" i="5" a="1"/>
  <c r="AF243" i="5" s="1"/>
  <c r="AF252" i="5" a="1"/>
  <c r="AF252" i="5" s="1"/>
  <c r="AF261" i="5" a="1"/>
  <c r="AF261" i="5" s="1"/>
  <c r="AF270" i="5" a="1"/>
  <c r="AF270" i="5" s="1"/>
  <c r="AF279" i="5" a="1"/>
  <c r="AF279" i="5" s="1"/>
  <c r="AF10" i="5" a="1"/>
  <c r="AF10" i="5" s="1"/>
  <c r="AF19" i="5" a="1"/>
  <c r="AF19" i="5" s="1"/>
  <c r="AF28" i="5" a="1"/>
  <c r="AF28" i="5" s="1"/>
  <c r="AF37" i="5" a="1"/>
  <c r="AF37" i="5" s="1"/>
  <c r="AF46" i="5" a="1"/>
  <c r="AF46" i="5" s="1"/>
  <c r="AF55" i="5" a="1"/>
  <c r="AF55" i="5" s="1"/>
  <c r="AF64" i="5" a="1"/>
  <c r="AF64" i="5" s="1"/>
  <c r="AF73" i="5" a="1"/>
  <c r="AF73" i="5" s="1"/>
  <c r="AF82" i="5" a="1"/>
  <c r="AF82" i="5" s="1"/>
  <c r="AF91" i="5" a="1"/>
  <c r="AF91" i="5" s="1"/>
  <c r="AF100" i="5" a="1"/>
  <c r="AF100" i="5" s="1"/>
  <c r="AF109" i="5" a="1"/>
  <c r="AF109" i="5" s="1"/>
  <c r="AF118" i="5" a="1"/>
  <c r="AF118" i="5" s="1"/>
  <c r="AF127" i="5" a="1"/>
  <c r="AF127" i="5" s="1"/>
  <c r="AF136" i="5" a="1"/>
  <c r="AF136" i="5" s="1"/>
  <c r="AF145" i="5" a="1"/>
  <c r="AF145" i="5" s="1"/>
  <c r="AF154" i="5" a="1"/>
  <c r="AF154" i="5" s="1"/>
  <c r="AF163" i="5" a="1"/>
  <c r="AF163" i="5" s="1"/>
  <c r="AF172" i="5" a="1"/>
  <c r="AF172" i="5" s="1"/>
  <c r="AF181" i="5" a="1"/>
  <c r="AF181" i="5" s="1"/>
  <c r="AF190" i="5" a="1"/>
  <c r="AF190" i="5" s="1"/>
  <c r="AF199" i="5" a="1"/>
  <c r="AF199" i="5" s="1"/>
  <c r="AF208" i="5" a="1"/>
  <c r="AF208" i="5" s="1"/>
  <c r="AF217" i="5" a="1"/>
  <c r="AF217" i="5" s="1"/>
  <c r="AF226" i="5" a="1"/>
  <c r="AF226" i="5" s="1"/>
  <c r="AF235" i="5" a="1"/>
  <c r="AF235" i="5" s="1"/>
  <c r="AF244" i="5" a="1"/>
  <c r="AF244" i="5" s="1"/>
  <c r="AF253" i="5" a="1"/>
  <c r="AF253" i="5" s="1"/>
  <c r="AF262" i="5" a="1"/>
  <c r="AF262" i="5" s="1"/>
  <c r="AF271" i="5" a="1"/>
  <c r="AF271" i="5" s="1"/>
  <c r="AF280" i="5" a="1"/>
  <c r="AF280" i="5" s="1"/>
  <c r="AF2" i="5" a="1"/>
  <c r="AF2" i="5" s="1"/>
  <c r="AG11" i="5" a="1"/>
  <c r="AG11" i="5" s="1"/>
  <c r="AG20" i="5" a="1"/>
  <c r="AG20" i="5" s="1"/>
  <c r="AG29" i="5" a="1"/>
  <c r="AG29" i="5" s="1"/>
  <c r="AG38" i="5" a="1"/>
  <c r="AG38" i="5" s="1"/>
  <c r="AG47" i="5" a="1"/>
  <c r="AG47" i="5" s="1"/>
  <c r="AG56" i="5" a="1"/>
  <c r="AG56" i="5" s="1"/>
  <c r="AG65" i="5" a="1"/>
  <c r="AG65" i="5" s="1"/>
  <c r="AG74" i="5" a="1"/>
  <c r="AG74" i="5" s="1"/>
  <c r="AG83" i="5" a="1"/>
  <c r="AG83" i="5" s="1"/>
  <c r="AG92" i="5" a="1"/>
  <c r="AG92" i="5" s="1"/>
  <c r="AG101" i="5" a="1"/>
  <c r="AG101" i="5" s="1"/>
  <c r="AG110" i="5" a="1"/>
  <c r="AG110" i="5" s="1"/>
  <c r="AG119" i="5" a="1"/>
  <c r="AG119" i="5" s="1"/>
  <c r="AG128" i="5" a="1"/>
  <c r="AG128" i="5" s="1"/>
  <c r="AG137" i="5" a="1"/>
  <c r="AG137" i="5" s="1"/>
  <c r="AG146" i="5" a="1"/>
  <c r="AG146" i="5" s="1"/>
  <c r="AG155" i="5" a="1"/>
  <c r="AG155" i="5" s="1"/>
  <c r="AG164" i="5" a="1"/>
  <c r="AG164" i="5" s="1"/>
  <c r="AG173" i="5" a="1"/>
  <c r="AG173" i="5" s="1"/>
  <c r="AG182" i="5" a="1"/>
  <c r="AG182" i="5" s="1"/>
  <c r="AG191" i="5" a="1"/>
  <c r="AG191" i="5" s="1"/>
  <c r="AG200" i="5" a="1"/>
  <c r="AG200" i="5" s="1"/>
  <c r="AG209" i="5" a="1"/>
  <c r="AG209" i="5" s="1"/>
  <c r="AG218" i="5" a="1"/>
  <c r="AG218" i="5" s="1"/>
  <c r="AG227" i="5" a="1"/>
  <c r="AG227" i="5" s="1"/>
  <c r="AG236" i="5" a="1"/>
  <c r="AG236" i="5" s="1"/>
  <c r="AG245" i="5" a="1"/>
  <c r="AG245" i="5" s="1"/>
  <c r="AG254" i="5" a="1"/>
  <c r="AG254" i="5" s="1"/>
  <c r="AG263" i="5" a="1"/>
  <c r="AG263" i="5" s="1"/>
  <c r="AG272" i="5" a="1"/>
  <c r="AG272" i="5" s="1"/>
  <c r="AG3" i="5" a="1"/>
  <c r="AG3" i="5" s="1"/>
  <c r="AG12" i="5" a="1"/>
  <c r="AG12" i="5" s="1"/>
  <c r="AG21" i="5" a="1"/>
  <c r="AG21" i="5" s="1"/>
  <c r="AG30" i="5" a="1"/>
  <c r="AG30" i="5" s="1"/>
  <c r="AG39" i="5" a="1"/>
  <c r="AG39" i="5" s="1"/>
  <c r="AG48" i="5" a="1"/>
  <c r="AG48" i="5" s="1"/>
  <c r="AG57" i="5" a="1"/>
  <c r="AG57" i="5" s="1"/>
  <c r="AG66" i="5" a="1"/>
  <c r="AG66" i="5" s="1"/>
  <c r="AG75" i="5" a="1"/>
  <c r="AG75" i="5" s="1"/>
  <c r="AG84" i="5" a="1"/>
  <c r="AG84" i="5" s="1"/>
  <c r="AG93" i="5" a="1"/>
  <c r="AG93" i="5" s="1"/>
  <c r="AG102" i="5" a="1"/>
  <c r="AG102" i="5" s="1"/>
  <c r="AG111" i="5" a="1"/>
  <c r="AG111" i="5" s="1"/>
  <c r="AG120" i="5" a="1"/>
  <c r="AG120" i="5" s="1"/>
  <c r="AG129" i="5" a="1"/>
  <c r="AG129" i="5" s="1"/>
  <c r="AG138" i="5" a="1"/>
  <c r="AG138" i="5" s="1"/>
  <c r="AG147" i="5" a="1"/>
  <c r="AG147" i="5" s="1"/>
  <c r="AG156" i="5" a="1"/>
  <c r="AG156" i="5" s="1"/>
  <c r="AG165" i="5" a="1"/>
  <c r="AG165" i="5" s="1"/>
  <c r="AG174" i="5" a="1"/>
  <c r="AG174" i="5" s="1"/>
  <c r="AG183" i="5" a="1"/>
  <c r="AG183" i="5" s="1"/>
  <c r="AG192" i="5" a="1"/>
  <c r="AG192" i="5" s="1"/>
  <c r="AG201" i="5" a="1"/>
  <c r="AG201" i="5" s="1"/>
  <c r="AG210" i="5" a="1"/>
  <c r="AG210" i="5" s="1"/>
  <c r="AG219" i="5" a="1"/>
  <c r="AG219" i="5" s="1"/>
  <c r="AG228" i="5" a="1"/>
  <c r="AG228" i="5" s="1"/>
  <c r="AG237" i="5" a="1"/>
  <c r="AG237" i="5" s="1"/>
  <c r="AG246" i="5" a="1"/>
  <c r="AG246" i="5" s="1"/>
  <c r="AG255" i="5" a="1"/>
  <c r="AG255" i="5" s="1"/>
  <c r="AG264" i="5" a="1"/>
  <c r="AG264" i="5" s="1"/>
  <c r="AG273" i="5" a="1"/>
  <c r="AG273" i="5" s="1"/>
  <c r="AG4" i="5" a="1"/>
  <c r="AG4" i="5" s="1"/>
  <c r="AG13" i="5" a="1"/>
  <c r="AG13" i="5" s="1"/>
  <c r="AG22" i="5" a="1"/>
  <c r="AG22" i="5" s="1"/>
  <c r="AG31" i="5" a="1"/>
  <c r="AG31" i="5" s="1"/>
  <c r="AG40" i="5" a="1"/>
  <c r="AG40" i="5" s="1"/>
  <c r="AG49" i="5" a="1"/>
  <c r="AG49" i="5" s="1"/>
  <c r="AG58" i="5" a="1"/>
  <c r="AG58" i="5" s="1"/>
  <c r="AG67" i="5" a="1"/>
  <c r="AG67" i="5" s="1"/>
  <c r="AG76" i="5" a="1"/>
  <c r="AG76" i="5" s="1"/>
  <c r="AG85" i="5" a="1"/>
  <c r="AG85" i="5" s="1"/>
  <c r="AG94" i="5" a="1"/>
  <c r="AG94" i="5" s="1"/>
  <c r="AG103" i="5" a="1"/>
  <c r="AG103" i="5" s="1"/>
  <c r="AG112" i="5" a="1"/>
  <c r="AG112" i="5" s="1"/>
  <c r="AG121" i="5" a="1"/>
  <c r="AG121" i="5" s="1"/>
  <c r="AG130" i="5" a="1"/>
  <c r="AG130" i="5" s="1"/>
  <c r="AG139" i="5" a="1"/>
  <c r="AG139" i="5" s="1"/>
  <c r="AG148" i="5" a="1"/>
  <c r="AG148" i="5" s="1"/>
  <c r="AG157" i="5" a="1"/>
  <c r="AG157" i="5" s="1"/>
  <c r="AG166" i="5" a="1"/>
  <c r="AG166" i="5" s="1"/>
  <c r="AG175" i="5" a="1"/>
  <c r="AG175" i="5" s="1"/>
  <c r="AG184" i="5" a="1"/>
  <c r="AG184" i="5" s="1"/>
  <c r="AG193" i="5" a="1"/>
  <c r="AG193" i="5" s="1"/>
  <c r="AG202" i="5" a="1"/>
  <c r="AG202" i="5" s="1"/>
  <c r="AG211" i="5" a="1"/>
  <c r="AG211" i="5" s="1"/>
  <c r="AG220" i="5" a="1"/>
  <c r="AG220" i="5" s="1"/>
  <c r="AG229" i="5" a="1"/>
  <c r="AG229" i="5" s="1"/>
  <c r="AG238" i="5" a="1"/>
  <c r="AG238" i="5" s="1"/>
  <c r="AG247" i="5" a="1"/>
  <c r="AG247" i="5" s="1"/>
  <c r="AG256" i="5" a="1"/>
  <c r="AG256" i="5" s="1"/>
  <c r="AG265" i="5" a="1"/>
  <c r="AG265" i="5" s="1"/>
  <c r="AG274" i="5" a="1"/>
  <c r="AG274" i="5" s="1"/>
  <c r="AG5" i="5" a="1"/>
  <c r="AG5" i="5" s="1"/>
  <c r="AG14" i="5" a="1"/>
  <c r="AG14" i="5" s="1"/>
  <c r="AG23" i="5" a="1"/>
  <c r="AG23" i="5" s="1"/>
  <c r="AG32" i="5" a="1"/>
  <c r="AG32" i="5" s="1"/>
  <c r="AG41" i="5" a="1"/>
  <c r="AG41" i="5" s="1"/>
  <c r="AG50" i="5" a="1"/>
  <c r="AG50" i="5" s="1"/>
  <c r="AG59" i="5" a="1"/>
  <c r="AG59" i="5" s="1"/>
  <c r="AG68" i="5" a="1"/>
  <c r="AG68" i="5" s="1"/>
  <c r="AG77" i="5" a="1"/>
  <c r="AG77" i="5" s="1"/>
  <c r="AG86" i="5" a="1"/>
  <c r="AG86" i="5" s="1"/>
  <c r="AG95" i="5" a="1"/>
  <c r="AG95" i="5" s="1"/>
  <c r="AG104" i="5" a="1"/>
  <c r="AG104" i="5" s="1"/>
  <c r="AG113" i="5" a="1"/>
  <c r="AG113" i="5" s="1"/>
  <c r="AG122" i="5" a="1"/>
  <c r="AG122" i="5" s="1"/>
  <c r="AG131" i="5" a="1"/>
  <c r="AG131" i="5" s="1"/>
  <c r="AG140" i="5" a="1"/>
  <c r="AG140" i="5" s="1"/>
  <c r="AG149" i="5" a="1"/>
  <c r="AG149" i="5" s="1"/>
  <c r="AG158" i="5" a="1"/>
  <c r="AG158" i="5" s="1"/>
  <c r="AG167" i="5" a="1"/>
  <c r="AG167" i="5" s="1"/>
  <c r="AG176" i="5" a="1"/>
  <c r="AG176" i="5" s="1"/>
  <c r="AG185" i="5" a="1"/>
  <c r="AG185" i="5" s="1"/>
  <c r="AG194" i="5" a="1"/>
  <c r="AG194" i="5" s="1"/>
  <c r="AG203" i="5" a="1"/>
  <c r="AG203" i="5" s="1"/>
  <c r="AG212" i="5" a="1"/>
  <c r="AG212" i="5" s="1"/>
  <c r="AG221" i="5" a="1"/>
  <c r="AG221" i="5" s="1"/>
  <c r="AG230" i="5" a="1"/>
  <c r="AG230" i="5" s="1"/>
  <c r="AG239" i="5" a="1"/>
  <c r="AG239" i="5" s="1"/>
  <c r="AG248" i="5" a="1"/>
  <c r="AG248" i="5" s="1"/>
  <c r="AG257" i="5" a="1"/>
  <c r="AG257" i="5" s="1"/>
  <c r="AG266" i="5" a="1"/>
  <c r="AG266" i="5" s="1"/>
  <c r="AG275" i="5" a="1"/>
  <c r="AG275" i="5" s="1"/>
  <c r="AG6" i="5" a="1"/>
  <c r="AG6" i="5" s="1"/>
  <c r="AG15" i="5" a="1"/>
  <c r="AG15" i="5" s="1"/>
  <c r="AG24" i="5" a="1"/>
  <c r="AG24" i="5" s="1"/>
  <c r="AG33" i="5" a="1"/>
  <c r="AG33" i="5" s="1"/>
  <c r="AG42" i="5" a="1"/>
  <c r="AG42" i="5" s="1"/>
  <c r="AG51" i="5" a="1"/>
  <c r="AG51" i="5" s="1"/>
  <c r="AG60" i="5" a="1"/>
  <c r="AG60" i="5" s="1"/>
  <c r="AG69" i="5" a="1"/>
  <c r="AG69" i="5" s="1"/>
  <c r="AG78" i="5" a="1"/>
  <c r="AG78" i="5" s="1"/>
  <c r="AG87" i="5" a="1"/>
  <c r="AG87" i="5" s="1"/>
  <c r="AG96" i="5" a="1"/>
  <c r="AG96" i="5" s="1"/>
  <c r="AG105" i="5" a="1"/>
  <c r="AG105" i="5" s="1"/>
  <c r="AG114" i="5" a="1"/>
  <c r="AG114" i="5" s="1"/>
  <c r="AG123" i="5" a="1"/>
  <c r="AG123" i="5" s="1"/>
  <c r="AG132" i="5" a="1"/>
  <c r="AG132" i="5" s="1"/>
  <c r="AG141" i="5" a="1"/>
  <c r="AG141" i="5" s="1"/>
  <c r="AG150" i="5" a="1"/>
  <c r="AG150" i="5" s="1"/>
  <c r="AG159" i="5" a="1"/>
  <c r="AG159" i="5" s="1"/>
  <c r="AG168" i="5" a="1"/>
  <c r="AG168" i="5" s="1"/>
  <c r="AG177" i="5" a="1"/>
  <c r="AG177" i="5" s="1"/>
  <c r="AG186" i="5" a="1"/>
  <c r="AG186" i="5" s="1"/>
  <c r="AG195" i="5" a="1"/>
  <c r="AG195" i="5" s="1"/>
  <c r="AG204" i="5" a="1"/>
  <c r="AG204" i="5" s="1"/>
  <c r="AG213" i="5" a="1"/>
  <c r="AG213" i="5" s="1"/>
  <c r="AG222" i="5" a="1"/>
  <c r="AG222" i="5" s="1"/>
  <c r="AG231" i="5" a="1"/>
  <c r="AG231" i="5" s="1"/>
  <c r="AG240" i="5" a="1"/>
  <c r="AG240" i="5" s="1"/>
  <c r="AG249" i="5" a="1"/>
  <c r="AG249" i="5" s="1"/>
  <c r="AG258" i="5" a="1"/>
  <c r="AG258" i="5" s="1"/>
  <c r="AG267" i="5" a="1"/>
  <c r="AG267" i="5" s="1"/>
  <c r="AG276" i="5" a="1"/>
  <c r="AG276" i="5" s="1"/>
  <c r="AG7" i="5" a="1"/>
  <c r="AG7" i="5" s="1"/>
  <c r="AG16" i="5" a="1"/>
  <c r="AG16" i="5" s="1"/>
  <c r="AG25" i="5" a="1"/>
  <c r="AG25" i="5" s="1"/>
  <c r="AG34" i="5" a="1"/>
  <c r="AG34" i="5" s="1"/>
  <c r="AG43" i="5" a="1"/>
  <c r="AG43" i="5" s="1"/>
  <c r="AG52" i="5" a="1"/>
  <c r="AG52" i="5" s="1"/>
  <c r="AG61" i="5" a="1"/>
  <c r="AG61" i="5" s="1"/>
  <c r="AG70" i="5" a="1"/>
  <c r="AG70" i="5" s="1"/>
  <c r="AG79" i="5" a="1"/>
  <c r="AG79" i="5" s="1"/>
  <c r="AG88" i="5" a="1"/>
  <c r="AG88" i="5" s="1"/>
  <c r="AG97" i="5" a="1"/>
  <c r="AG97" i="5" s="1"/>
  <c r="AG106" i="5" a="1"/>
  <c r="AG106" i="5" s="1"/>
  <c r="AG115" i="5" a="1"/>
  <c r="AG115" i="5" s="1"/>
  <c r="AG124" i="5" a="1"/>
  <c r="AG124" i="5" s="1"/>
  <c r="AG133" i="5" a="1"/>
  <c r="AG133" i="5" s="1"/>
  <c r="AG142" i="5" a="1"/>
  <c r="AG142" i="5" s="1"/>
  <c r="AG151" i="5" a="1"/>
  <c r="AG151" i="5" s="1"/>
  <c r="AG160" i="5" a="1"/>
  <c r="AG160" i="5" s="1"/>
  <c r="AG169" i="5" a="1"/>
  <c r="AG169" i="5" s="1"/>
  <c r="AG178" i="5" a="1"/>
  <c r="AG178" i="5" s="1"/>
  <c r="AG187" i="5" a="1"/>
  <c r="AG187" i="5" s="1"/>
  <c r="AG196" i="5" a="1"/>
  <c r="AG196" i="5" s="1"/>
  <c r="AG205" i="5" a="1"/>
  <c r="AG205" i="5" s="1"/>
  <c r="AG214" i="5" a="1"/>
  <c r="AG214" i="5" s="1"/>
  <c r="AG223" i="5" a="1"/>
  <c r="AG223" i="5" s="1"/>
  <c r="AG232" i="5" a="1"/>
  <c r="AG232" i="5" s="1"/>
  <c r="AG241" i="5" a="1"/>
  <c r="AG241" i="5" s="1"/>
  <c r="AG250" i="5" a="1"/>
  <c r="AG250" i="5" s="1"/>
  <c r="AG259" i="5" a="1"/>
  <c r="AG259" i="5" s="1"/>
  <c r="AG268" i="5" a="1"/>
  <c r="AG268" i="5" s="1"/>
  <c r="AG277" i="5" a="1"/>
  <c r="AG277" i="5" s="1"/>
  <c r="AG8" i="5" a="1"/>
  <c r="AG8" i="5" s="1"/>
  <c r="AG17" i="5" a="1"/>
  <c r="AG17" i="5" s="1"/>
  <c r="AG26" i="5" a="1"/>
  <c r="AG26" i="5" s="1"/>
  <c r="AG35" i="5" a="1"/>
  <c r="AG35" i="5" s="1"/>
  <c r="AG44" i="5" a="1"/>
  <c r="AG44" i="5" s="1"/>
  <c r="AG53" i="5" a="1"/>
  <c r="AG53" i="5" s="1"/>
  <c r="AG62" i="5" a="1"/>
  <c r="AG62" i="5" s="1"/>
  <c r="AG71" i="5" a="1"/>
  <c r="AG71" i="5" s="1"/>
  <c r="AG80" i="5" a="1"/>
  <c r="AG80" i="5" s="1"/>
  <c r="AG89" i="5" a="1"/>
  <c r="AG89" i="5" s="1"/>
  <c r="AG98" i="5" a="1"/>
  <c r="AG98" i="5" s="1"/>
  <c r="AG107" i="5" a="1"/>
  <c r="AG107" i="5" s="1"/>
  <c r="AG116" i="5" a="1"/>
  <c r="AG116" i="5" s="1"/>
  <c r="AG125" i="5" a="1"/>
  <c r="AG125" i="5" s="1"/>
  <c r="AG134" i="5" a="1"/>
  <c r="AG134" i="5" s="1"/>
  <c r="AG143" i="5" a="1"/>
  <c r="AG143" i="5" s="1"/>
  <c r="AG152" i="5" a="1"/>
  <c r="AG152" i="5" s="1"/>
  <c r="AG161" i="5" a="1"/>
  <c r="AG161" i="5" s="1"/>
  <c r="AG170" i="5" a="1"/>
  <c r="AG170" i="5" s="1"/>
  <c r="AG179" i="5" a="1"/>
  <c r="AG179" i="5" s="1"/>
  <c r="AG188" i="5" a="1"/>
  <c r="AG188" i="5" s="1"/>
  <c r="AG197" i="5" a="1"/>
  <c r="AG197" i="5" s="1"/>
  <c r="AG206" i="5" a="1"/>
  <c r="AG206" i="5" s="1"/>
  <c r="AG215" i="5" a="1"/>
  <c r="AG215" i="5" s="1"/>
  <c r="AG224" i="5" a="1"/>
  <c r="AG224" i="5" s="1"/>
  <c r="AG233" i="5" a="1"/>
  <c r="AG233" i="5" s="1"/>
  <c r="AG242" i="5" a="1"/>
  <c r="AG242" i="5" s="1"/>
  <c r="AG251" i="5" a="1"/>
  <c r="AG251" i="5" s="1"/>
  <c r="AG260" i="5" a="1"/>
  <c r="AG260" i="5" s="1"/>
  <c r="AG269" i="5" a="1"/>
  <c r="AG269" i="5" s="1"/>
  <c r="AG278" i="5" a="1"/>
  <c r="AG278" i="5" s="1"/>
  <c r="AG9" i="5" a="1"/>
  <c r="AG9" i="5" s="1"/>
  <c r="AG18" i="5" a="1"/>
  <c r="AG18" i="5" s="1"/>
  <c r="AG27" i="5" a="1"/>
  <c r="AG27" i="5" s="1"/>
  <c r="AG36" i="5" a="1"/>
  <c r="AG36" i="5" s="1"/>
  <c r="AG45" i="5" a="1"/>
  <c r="AG45" i="5" s="1"/>
  <c r="AG54" i="5" a="1"/>
  <c r="AG54" i="5" s="1"/>
  <c r="AG63" i="5" a="1"/>
  <c r="AG63" i="5" s="1"/>
  <c r="AG72" i="5" a="1"/>
  <c r="AG72" i="5" s="1"/>
  <c r="AG81" i="5" a="1"/>
  <c r="AG81" i="5" s="1"/>
  <c r="AG90" i="5" a="1"/>
  <c r="AG90" i="5" s="1"/>
  <c r="AG99" i="5" a="1"/>
  <c r="AG99" i="5" s="1"/>
  <c r="AG108" i="5" a="1"/>
  <c r="AG108" i="5" s="1"/>
  <c r="AG117" i="5" a="1"/>
  <c r="AG117" i="5" s="1"/>
  <c r="AG126" i="5" a="1"/>
  <c r="AG126" i="5" s="1"/>
  <c r="AG135" i="5" a="1"/>
  <c r="AG135" i="5" s="1"/>
  <c r="AG144" i="5" a="1"/>
  <c r="AG144" i="5" s="1"/>
  <c r="AG153" i="5" a="1"/>
  <c r="AG153" i="5" s="1"/>
  <c r="AG162" i="5" a="1"/>
  <c r="AG162" i="5" s="1"/>
  <c r="AG171" i="5" a="1"/>
  <c r="AG171" i="5" s="1"/>
  <c r="AG180" i="5" a="1"/>
  <c r="AG180" i="5" s="1"/>
  <c r="AG189" i="5" a="1"/>
  <c r="AG189" i="5" s="1"/>
  <c r="AG198" i="5" a="1"/>
  <c r="AG198" i="5" s="1"/>
  <c r="AG207" i="5" a="1"/>
  <c r="AG207" i="5" s="1"/>
  <c r="AG216" i="5" a="1"/>
  <c r="AG216" i="5" s="1"/>
  <c r="AG225" i="5" a="1"/>
  <c r="AG225" i="5" s="1"/>
  <c r="AG234" i="5" a="1"/>
  <c r="AG234" i="5" s="1"/>
  <c r="AG243" i="5" a="1"/>
  <c r="AG243" i="5" s="1"/>
  <c r="AG252" i="5" a="1"/>
  <c r="AG252" i="5" s="1"/>
  <c r="AG261" i="5" a="1"/>
  <c r="AG261" i="5" s="1"/>
  <c r="AG270" i="5" a="1"/>
  <c r="AG270" i="5" s="1"/>
  <c r="AG279" i="5" a="1"/>
  <c r="AG279" i="5" s="1"/>
  <c r="AG10" i="5" a="1"/>
  <c r="AG10" i="5" s="1"/>
  <c r="AG19" i="5" a="1"/>
  <c r="AG19" i="5" s="1"/>
  <c r="AG28" i="5" a="1"/>
  <c r="AG28" i="5" s="1"/>
  <c r="AG37" i="5" a="1"/>
  <c r="AG37" i="5" s="1"/>
  <c r="AG46" i="5" a="1"/>
  <c r="AG46" i="5" s="1"/>
  <c r="AG55" i="5" a="1"/>
  <c r="AG55" i="5" s="1"/>
  <c r="AG64" i="5" a="1"/>
  <c r="AG64" i="5" s="1"/>
  <c r="AG73" i="5" a="1"/>
  <c r="AG73" i="5" s="1"/>
  <c r="AG82" i="5" a="1"/>
  <c r="AG82" i="5" s="1"/>
  <c r="AG91" i="5" a="1"/>
  <c r="AG91" i="5" s="1"/>
  <c r="AG100" i="5" a="1"/>
  <c r="AG100" i="5" s="1"/>
  <c r="AG109" i="5" a="1"/>
  <c r="AG109" i="5" s="1"/>
  <c r="AG118" i="5" a="1"/>
  <c r="AG118" i="5" s="1"/>
  <c r="AG127" i="5" a="1"/>
  <c r="AG127" i="5" s="1"/>
  <c r="AG136" i="5" a="1"/>
  <c r="AG136" i="5" s="1"/>
  <c r="AG145" i="5" a="1"/>
  <c r="AG145" i="5" s="1"/>
  <c r="AG154" i="5" a="1"/>
  <c r="AG154" i="5" s="1"/>
  <c r="AG163" i="5" a="1"/>
  <c r="AG163" i="5" s="1"/>
  <c r="AG172" i="5" a="1"/>
  <c r="AG172" i="5" s="1"/>
  <c r="AG181" i="5" a="1"/>
  <c r="AG181" i="5" s="1"/>
  <c r="AG190" i="5" a="1"/>
  <c r="AG190" i="5" s="1"/>
  <c r="AG199" i="5" a="1"/>
  <c r="AG199" i="5" s="1"/>
  <c r="AG208" i="5" a="1"/>
  <c r="AG208" i="5" s="1"/>
  <c r="AG217" i="5" a="1"/>
  <c r="AG217" i="5" s="1"/>
  <c r="AG226" i="5" a="1"/>
  <c r="AG226" i="5" s="1"/>
  <c r="AG235" i="5" a="1"/>
  <c r="AG235" i="5" s="1"/>
  <c r="AG244" i="5" a="1"/>
  <c r="AG244" i="5" s="1"/>
  <c r="AG253" i="5" a="1"/>
  <c r="AG253" i="5" s="1"/>
  <c r="AG262" i="5" a="1"/>
  <c r="AG262" i="5" s="1"/>
  <c r="AG271" i="5" a="1"/>
  <c r="AG271" i="5" s="1"/>
  <c r="AG280" i="5" a="1"/>
  <c r="AG280" i="5" s="1"/>
  <c r="AJ11" i="5" a="1"/>
  <c r="AJ11" i="5" s="1"/>
  <c r="AJ20" i="5" a="1"/>
  <c r="AJ20" i="5" s="1"/>
  <c r="AJ29" i="5" a="1"/>
  <c r="AJ29" i="5"/>
  <c r="AJ38" i="5" a="1"/>
  <c r="AJ38" i="5" s="1"/>
  <c r="AJ47" i="5" a="1"/>
  <c r="AJ47" i="5" s="1"/>
  <c r="AJ56" i="5" a="1"/>
  <c r="AJ56" i="5" s="1"/>
  <c r="AJ65" i="5" a="1"/>
  <c r="AJ65" i="5" s="1"/>
  <c r="AJ74" i="5" a="1"/>
  <c r="AJ74" i="5" s="1"/>
  <c r="AJ83" i="5" a="1"/>
  <c r="AJ83" i="5" s="1"/>
  <c r="AJ92" i="5" a="1"/>
  <c r="AJ92" i="5" s="1"/>
  <c r="AJ101" i="5" a="1"/>
  <c r="AJ101" i="5" s="1"/>
  <c r="AJ110" i="5" a="1"/>
  <c r="AJ110" i="5" s="1"/>
  <c r="AJ119" i="5" a="1"/>
  <c r="AJ119" i="5" s="1"/>
  <c r="AJ128" i="5" a="1"/>
  <c r="AJ128" i="5" s="1"/>
  <c r="AJ137" i="5" a="1"/>
  <c r="AJ137" i="5" s="1"/>
  <c r="AJ146" i="5" a="1"/>
  <c r="AJ146" i="5" s="1"/>
  <c r="AJ155" i="5" a="1"/>
  <c r="AJ155" i="5" s="1"/>
  <c r="AJ164" i="5" a="1"/>
  <c r="AJ164" i="5" s="1"/>
  <c r="AJ173" i="5" a="1"/>
  <c r="AJ173" i="5" s="1"/>
  <c r="AJ182" i="5" a="1"/>
  <c r="AJ182" i="5" s="1"/>
  <c r="AJ191" i="5" a="1"/>
  <c r="AJ191" i="5" s="1"/>
  <c r="AJ200" i="5" a="1"/>
  <c r="AJ200" i="5" s="1"/>
  <c r="AJ209" i="5" a="1"/>
  <c r="AJ209" i="5" s="1"/>
  <c r="AJ218" i="5" a="1"/>
  <c r="AJ218" i="5" s="1"/>
  <c r="AJ227" i="5" a="1"/>
  <c r="AJ227" i="5" s="1"/>
  <c r="AJ236" i="5" a="1"/>
  <c r="AJ236" i="5" s="1"/>
  <c r="AJ245" i="5" a="1"/>
  <c r="AJ245" i="5" s="1"/>
  <c r="AJ254" i="5" a="1"/>
  <c r="AJ254" i="5" s="1"/>
  <c r="AJ263" i="5" a="1"/>
  <c r="AJ263" i="5" s="1"/>
  <c r="AJ272" i="5" a="1"/>
  <c r="AJ272" i="5" s="1"/>
  <c r="AJ3" i="5" a="1"/>
  <c r="AJ3" i="5" s="1"/>
  <c r="AJ12" i="5" a="1"/>
  <c r="AJ12" i="5" s="1"/>
  <c r="AJ21" i="5" a="1"/>
  <c r="AJ21" i="5" s="1"/>
  <c r="AJ30" i="5" a="1"/>
  <c r="AJ30" i="5" s="1"/>
  <c r="AJ39" i="5" a="1"/>
  <c r="AJ39" i="5" s="1"/>
  <c r="AJ48" i="5" a="1"/>
  <c r="AJ48" i="5" s="1"/>
  <c r="AJ57" i="5" a="1"/>
  <c r="AJ57" i="5" s="1"/>
  <c r="AJ66" i="5" a="1"/>
  <c r="AJ66" i="5" s="1"/>
  <c r="AJ75" i="5" a="1"/>
  <c r="AJ75" i="5" s="1"/>
  <c r="AJ84" i="5" a="1"/>
  <c r="AJ84" i="5" s="1"/>
  <c r="AJ93" i="5" a="1"/>
  <c r="AJ93" i="5" s="1"/>
  <c r="AJ102" i="5" a="1"/>
  <c r="AJ102" i="5" s="1"/>
  <c r="AJ111" i="5" a="1"/>
  <c r="AJ111" i="5" s="1"/>
  <c r="AJ120" i="5" a="1"/>
  <c r="AJ120" i="5" s="1"/>
  <c r="AJ129" i="5" a="1"/>
  <c r="AJ129" i="5" s="1"/>
  <c r="AJ138" i="5" a="1"/>
  <c r="AJ138" i="5" s="1"/>
  <c r="AJ147" i="5" a="1"/>
  <c r="AJ147" i="5" s="1"/>
  <c r="AJ156" i="5" a="1"/>
  <c r="AJ156" i="5" s="1"/>
  <c r="AJ165" i="5" a="1"/>
  <c r="AJ165" i="5" s="1"/>
  <c r="AJ174" i="5" a="1"/>
  <c r="AJ174" i="5" s="1"/>
  <c r="AJ183" i="5" a="1"/>
  <c r="AJ183" i="5" s="1"/>
  <c r="AJ192" i="5" a="1"/>
  <c r="AJ192" i="5" s="1"/>
  <c r="AJ201" i="5" a="1"/>
  <c r="AJ201" i="5" s="1"/>
  <c r="AJ210" i="5" a="1"/>
  <c r="AJ210" i="5" s="1"/>
  <c r="AJ219" i="5" a="1"/>
  <c r="AJ219" i="5" s="1"/>
  <c r="AJ228" i="5" a="1"/>
  <c r="AJ228" i="5" s="1"/>
  <c r="AJ237" i="5" a="1"/>
  <c r="AJ237" i="5" s="1"/>
  <c r="AJ246" i="5" a="1"/>
  <c r="AJ246" i="5" s="1"/>
  <c r="AJ255" i="5" a="1"/>
  <c r="AJ255" i="5" s="1"/>
  <c r="AJ264" i="5" a="1"/>
  <c r="AJ264" i="5" s="1"/>
  <c r="AJ273" i="5" a="1"/>
  <c r="AJ273" i="5" s="1"/>
  <c r="AJ4" i="5" a="1"/>
  <c r="AJ4" i="5" s="1"/>
  <c r="AJ13" i="5" a="1"/>
  <c r="AJ13" i="5" s="1"/>
  <c r="AJ22" i="5" a="1"/>
  <c r="AJ22" i="5"/>
  <c r="AJ31" i="5" a="1"/>
  <c r="AJ31" i="5" s="1"/>
  <c r="AJ40" i="5" a="1"/>
  <c r="AJ40" i="5" s="1"/>
  <c r="AJ49" i="5" a="1"/>
  <c r="AJ49" i="5" s="1"/>
  <c r="AJ58" i="5" a="1"/>
  <c r="AJ58" i="5" s="1"/>
  <c r="AJ67" i="5" a="1"/>
  <c r="AJ67" i="5" s="1"/>
  <c r="AJ76" i="5" a="1"/>
  <c r="AJ76" i="5" s="1"/>
  <c r="AJ85" i="5" a="1"/>
  <c r="AJ85" i="5" s="1"/>
  <c r="AJ94" i="5" a="1"/>
  <c r="AJ94" i="5" s="1"/>
  <c r="AJ103" i="5" a="1"/>
  <c r="AJ103" i="5" s="1"/>
  <c r="AJ112" i="5" a="1"/>
  <c r="AJ112" i="5" s="1"/>
  <c r="AJ121" i="5" a="1"/>
  <c r="AJ121" i="5" s="1"/>
  <c r="AJ130" i="5" a="1"/>
  <c r="AJ130" i="5" s="1"/>
  <c r="AJ139" i="5" a="1"/>
  <c r="AJ139" i="5" s="1"/>
  <c r="AJ148" i="5" a="1"/>
  <c r="AJ148" i="5" s="1"/>
  <c r="AJ157" i="5" a="1"/>
  <c r="AJ157" i="5" s="1"/>
  <c r="AJ166" i="5" a="1"/>
  <c r="AJ166" i="5" s="1"/>
  <c r="AJ175" i="5" a="1"/>
  <c r="AJ175" i="5" s="1"/>
  <c r="AJ184" i="5" a="1"/>
  <c r="AJ184" i="5" s="1"/>
  <c r="AJ193" i="5" a="1"/>
  <c r="AJ193" i="5" s="1"/>
  <c r="AJ202" i="5" a="1"/>
  <c r="AJ202" i="5" s="1"/>
  <c r="AJ211" i="5" a="1"/>
  <c r="AJ211" i="5" s="1"/>
  <c r="AJ220" i="5" a="1"/>
  <c r="AJ220" i="5" s="1"/>
  <c r="AJ229" i="5" a="1"/>
  <c r="AJ229" i="5" s="1"/>
  <c r="AJ238" i="5" a="1"/>
  <c r="AJ238" i="5"/>
  <c r="AJ247" i="5" a="1"/>
  <c r="AJ247" i="5" s="1"/>
  <c r="AJ256" i="5" a="1"/>
  <c r="AJ256" i="5" s="1"/>
  <c r="AJ265" i="5" a="1"/>
  <c r="AJ265" i="5" s="1"/>
  <c r="AJ274" i="5" a="1"/>
  <c r="AJ274" i="5" s="1"/>
  <c r="AJ5" i="5" a="1"/>
  <c r="AJ5" i="5" s="1"/>
  <c r="AJ14" i="5" a="1"/>
  <c r="AJ14" i="5" s="1"/>
  <c r="AJ23" i="5" a="1"/>
  <c r="AJ23" i="5" s="1"/>
  <c r="AJ32" i="5" a="1"/>
  <c r="AJ32" i="5" s="1"/>
  <c r="AJ41" i="5" a="1"/>
  <c r="AJ41" i="5" s="1"/>
  <c r="AJ50" i="5" a="1"/>
  <c r="AJ50" i="5" s="1"/>
  <c r="AJ59" i="5" a="1"/>
  <c r="AJ59" i="5" s="1"/>
  <c r="AJ68" i="5" a="1"/>
  <c r="AJ68" i="5" s="1"/>
  <c r="AJ77" i="5" a="1"/>
  <c r="AJ77" i="5" s="1"/>
  <c r="AJ86" i="5" a="1"/>
  <c r="AJ86" i="5" s="1"/>
  <c r="AJ95" i="5" a="1"/>
  <c r="AJ95" i="5" s="1"/>
  <c r="AJ104" i="5" a="1"/>
  <c r="AJ104" i="5" s="1"/>
  <c r="AJ113" i="5" a="1"/>
  <c r="AJ113" i="5" s="1"/>
  <c r="AJ122" i="5" a="1"/>
  <c r="AJ122" i="5" s="1"/>
  <c r="AJ131" i="5" a="1"/>
  <c r="AJ131" i="5" s="1"/>
  <c r="AJ140" i="5" a="1"/>
  <c r="AJ140" i="5" s="1"/>
  <c r="AJ149" i="5" a="1"/>
  <c r="AJ149" i="5" s="1"/>
  <c r="AJ158" i="5" a="1"/>
  <c r="AJ158" i="5" s="1"/>
  <c r="AJ167" i="5" a="1"/>
  <c r="AJ167" i="5" s="1"/>
  <c r="AJ176" i="5" a="1"/>
  <c r="AJ176" i="5" s="1"/>
  <c r="AJ185" i="5" a="1"/>
  <c r="AJ185" i="5" s="1"/>
  <c r="AJ194" i="5" a="1"/>
  <c r="AJ194" i="5" s="1"/>
  <c r="AJ203" i="5" a="1"/>
  <c r="AJ203" i="5" s="1"/>
  <c r="AJ212" i="5" a="1"/>
  <c r="AJ212" i="5" s="1"/>
  <c r="AJ221" i="5" a="1"/>
  <c r="AJ221" i="5" s="1"/>
  <c r="AJ230" i="5" a="1"/>
  <c r="AJ230" i="5" s="1"/>
  <c r="AJ239" i="5" a="1"/>
  <c r="AJ239" i="5" s="1"/>
  <c r="AJ248" i="5" a="1"/>
  <c r="AJ248" i="5" s="1"/>
  <c r="AJ257" i="5" a="1"/>
  <c r="AJ257" i="5" s="1"/>
  <c r="AJ266" i="5" a="1"/>
  <c r="AJ266" i="5" s="1"/>
  <c r="AJ275" i="5" a="1"/>
  <c r="AJ275" i="5" s="1"/>
  <c r="AJ6" i="5" a="1"/>
  <c r="AJ6" i="5" s="1"/>
  <c r="AJ15" i="5" a="1"/>
  <c r="AJ15" i="5" s="1"/>
  <c r="AJ24" i="5" a="1"/>
  <c r="AJ24" i="5" s="1"/>
  <c r="AJ33" i="5" a="1"/>
  <c r="AJ33" i="5" s="1"/>
  <c r="AJ42" i="5" a="1"/>
  <c r="AJ42" i="5" s="1"/>
  <c r="AJ51" i="5" a="1"/>
  <c r="AJ51" i="5" s="1"/>
  <c r="AJ60" i="5" a="1"/>
  <c r="AJ60" i="5" s="1"/>
  <c r="AJ69" i="5" a="1"/>
  <c r="AJ69" i="5" s="1"/>
  <c r="AJ78" i="5" a="1"/>
  <c r="AJ78" i="5" s="1"/>
  <c r="AJ87" i="5" a="1"/>
  <c r="AJ87" i="5" s="1"/>
  <c r="AJ96" i="5" a="1"/>
  <c r="AJ96" i="5" s="1"/>
  <c r="AJ105" i="5" a="1"/>
  <c r="AJ105" i="5" s="1"/>
  <c r="AJ114" i="5" a="1"/>
  <c r="AJ114" i="5" s="1"/>
  <c r="AJ123" i="5" a="1"/>
  <c r="AJ123" i="5" s="1"/>
  <c r="AJ132" i="5" a="1"/>
  <c r="AJ132" i="5" s="1"/>
  <c r="AJ141" i="5" a="1"/>
  <c r="AJ141" i="5" s="1"/>
  <c r="AJ150" i="5" a="1"/>
  <c r="AJ150" i="5" s="1"/>
  <c r="AJ159" i="5" a="1"/>
  <c r="AJ159" i="5" s="1"/>
  <c r="AJ168" i="5" a="1"/>
  <c r="AJ168" i="5" s="1"/>
  <c r="AJ177" i="5" a="1"/>
  <c r="AJ177" i="5" s="1"/>
  <c r="AJ186" i="5" a="1"/>
  <c r="AJ186" i="5" s="1"/>
  <c r="AJ195" i="5" a="1"/>
  <c r="AJ195" i="5" s="1"/>
  <c r="AJ204" i="5" a="1"/>
  <c r="AJ204" i="5" s="1"/>
  <c r="AJ213" i="5" a="1"/>
  <c r="AJ213" i="5" s="1"/>
  <c r="AJ222" i="5" a="1"/>
  <c r="AJ222" i="5" s="1"/>
  <c r="AJ231" i="5" a="1"/>
  <c r="AJ231" i="5" s="1"/>
  <c r="AJ240" i="5" a="1"/>
  <c r="AJ240" i="5" s="1"/>
  <c r="AJ249" i="5" a="1"/>
  <c r="AJ249" i="5" s="1"/>
  <c r="AJ258" i="5" a="1"/>
  <c r="AJ258" i="5" s="1"/>
  <c r="AJ267" i="5" a="1"/>
  <c r="AJ267" i="5" s="1"/>
  <c r="AJ276" i="5" a="1"/>
  <c r="AJ276" i="5" s="1"/>
  <c r="AJ7" i="5" a="1"/>
  <c r="AJ7" i="5" s="1"/>
  <c r="AJ16" i="5" a="1"/>
  <c r="AJ16" i="5" s="1"/>
  <c r="AJ25" i="5" a="1"/>
  <c r="AJ25" i="5" s="1"/>
  <c r="AJ34" i="5" a="1"/>
  <c r="AJ34" i="5" s="1"/>
  <c r="AJ43" i="5" a="1"/>
  <c r="AJ43" i="5" s="1"/>
  <c r="AJ52" i="5" a="1"/>
  <c r="AJ52" i="5" s="1"/>
  <c r="AJ61" i="5" a="1"/>
  <c r="AJ61" i="5" s="1"/>
  <c r="AJ70" i="5" a="1"/>
  <c r="AJ70" i="5" s="1"/>
  <c r="AJ79" i="5" a="1"/>
  <c r="AJ79" i="5" s="1"/>
  <c r="AJ88" i="5" a="1"/>
  <c r="AJ88" i="5" s="1"/>
  <c r="AJ97" i="5" a="1"/>
  <c r="AJ97" i="5" s="1"/>
  <c r="AJ106" i="5" a="1"/>
  <c r="AJ106" i="5" s="1"/>
  <c r="AJ115" i="5" a="1"/>
  <c r="AJ115" i="5" s="1"/>
  <c r="AJ124" i="5" a="1"/>
  <c r="AJ124" i="5" s="1"/>
  <c r="AJ133" i="5" a="1"/>
  <c r="AJ133" i="5" s="1"/>
  <c r="AJ142" i="5" a="1"/>
  <c r="AJ142" i="5" s="1"/>
  <c r="AJ151" i="5" a="1"/>
  <c r="AJ151" i="5" s="1"/>
  <c r="AJ160" i="5" a="1"/>
  <c r="AJ160" i="5" s="1"/>
  <c r="AJ169" i="5" a="1"/>
  <c r="AJ169" i="5" s="1"/>
  <c r="AJ178" i="5" a="1"/>
  <c r="AJ178" i="5" s="1"/>
  <c r="AJ187" i="5" a="1"/>
  <c r="AJ187" i="5" s="1"/>
  <c r="AJ196" i="5" a="1"/>
  <c r="AJ196" i="5" s="1"/>
  <c r="AJ205" i="5" a="1"/>
  <c r="AJ205" i="5" s="1"/>
  <c r="AJ214" i="5" a="1"/>
  <c r="AJ214" i="5" s="1"/>
  <c r="AJ223" i="5" a="1"/>
  <c r="AJ223" i="5" s="1"/>
  <c r="AJ232" i="5" a="1"/>
  <c r="AJ232" i="5" s="1"/>
  <c r="AJ241" i="5" a="1"/>
  <c r="AJ241" i="5" s="1"/>
  <c r="AJ250" i="5" a="1"/>
  <c r="AJ250" i="5" s="1"/>
  <c r="AJ259" i="5" a="1"/>
  <c r="AJ259" i="5" s="1"/>
  <c r="AJ268" i="5" a="1"/>
  <c r="AJ268" i="5" s="1"/>
  <c r="AJ277" i="5" a="1"/>
  <c r="AJ277" i="5" s="1"/>
  <c r="AJ8" i="5" a="1"/>
  <c r="AJ8" i="5" s="1"/>
  <c r="AJ17" i="5" a="1"/>
  <c r="AJ17" i="5" s="1"/>
  <c r="AJ26" i="5" a="1"/>
  <c r="AJ26" i="5" s="1"/>
  <c r="AJ35" i="5" a="1"/>
  <c r="AJ35" i="5" s="1"/>
  <c r="AJ44" i="5" a="1"/>
  <c r="AJ44" i="5" s="1"/>
  <c r="AJ53" i="5" a="1"/>
  <c r="AJ53" i="5" s="1"/>
  <c r="AJ62" i="5" a="1"/>
  <c r="AJ62" i="5" s="1"/>
  <c r="AJ71" i="5" a="1"/>
  <c r="AJ71" i="5" s="1"/>
  <c r="AJ80" i="5" a="1"/>
  <c r="AJ80" i="5" s="1"/>
  <c r="AJ89" i="5" a="1"/>
  <c r="AJ89" i="5" s="1"/>
  <c r="AJ98" i="5" a="1"/>
  <c r="AJ98" i="5" s="1"/>
  <c r="AJ107" i="5" a="1"/>
  <c r="AJ107" i="5" s="1"/>
  <c r="AJ116" i="5" a="1"/>
  <c r="AJ116" i="5" s="1"/>
  <c r="AJ125" i="5" a="1"/>
  <c r="AJ125" i="5" s="1"/>
  <c r="AJ134" i="5" a="1"/>
  <c r="AJ134" i="5" s="1"/>
  <c r="AJ143" i="5" a="1"/>
  <c r="AJ143" i="5" s="1"/>
  <c r="AJ152" i="5" a="1"/>
  <c r="AJ152" i="5" s="1"/>
  <c r="AJ161" i="5" a="1"/>
  <c r="AJ161" i="5" s="1"/>
  <c r="AJ170" i="5" a="1"/>
  <c r="AJ170" i="5" s="1"/>
  <c r="AJ179" i="5" a="1"/>
  <c r="AJ179" i="5" s="1"/>
  <c r="AJ188" i="5" a="1"/>
  <c r="AJ188" i="5" s="1"/>
  <c r="AJ197" i="5" a="1"/>
  <c r="AJ197" i="5" s="1"/>
  <c r="AJ206" i="5" a="1"/>
  <c r="AJ206" i="5" s="1"/>
  <c r="AJ215" i="5" a="1"/>
  <c r="AJ215" i="5" s="1"/>
  <c r="AJ224" i="5" a="1"/>
  <c r="AJ224" i="5" s="1"/>
  <c r="AJ233" i="5" a="1"/>
  <c r="AJ233" i="5" s="1"/>
  <c r="AJ242" i="5" a="1"/>
  <c r="AJ242" i="5" s="1"/>
  <c r="AJ251" i="5" a="1"/>
  <c r="AJ251" i="5" s="1"/>
  <c r="AJ260" i="5" a="1"/>
  <c r="AJ260" i="5" s="1"/>
  <c r="AJ269" i="5" a="1"/>
  <c r="AJ269" i="5" s="1"/>
  <c r="AJ278" i="5" a="1"/>
  <c r="AJ278" i="5" s="1"/>
  <c r="AJ9" i="5" a="1"/>
  <c r="AJ9" i="5" s="1"/>
  <c r="AJ18" i="5" a="1"/>
  <c r="AJ18" i="5" s="1"/>
  <c r="AJ27" i="5" a="1"/>
  <c r="AJ27" i="5" s="1"/>
  <c r="AJ36" i="5" a="1"/>
  <c r="AJ36" i="5" s="1"/>
  <c r="AJ45" i="5" a="1"/>
  <c r="AJ45" i="5" s="1"/>
  <c r="AJ54" i="5" a="1"/>
  <c r="AJ54" i="5" s="1"/>
  <c r="AJ63" i="5" a="1"/>
  <c r="AJ63" i="5" s="1"/>
  <c r="AJ72" i="5" a="1"/>
  <c r="AJ72" i="5" s="1"/>
  <c r="AJ81" i="5" a="1"/>
  <c r="AJ81" i="5" s="1"/>
  <c r="AJ90" i="5" a="1"/>
  <c r="AJ90" i="5" s="1"/>
  <c r="AJ99" i="5" a="1"/>
  <c r="AJ99" i="5" s="1"/>
  <c r="AJ108" i="5" a="1"/>
  <c r="AJ108" i="5" s="1"/>
  <c r="AJ117" i="5" a="1"/>
  <c r="AJ117" i="5" s="1"/>
  <c r="AJ126" i="5" a="1"/>
  <c r="AJ126" i="5" s="1"/>
  <c r="AJ135" i="5" a="1"/>
  <c r="AJ135" i="5" s="1"/>
  <c r="AJ144" i="5" a="1"/>
  <c r="AJ144" i="5" s="1"/>
  <c r="AJ153" i="5" a="1"/>
  <c r="AJ153" i="5" s="1"/>
  <c r="AJ162" i="5" a="1"/>
  <c r="AJ162" i="5" s="1"/>
  <c r="AJ171" i="5" a="1"/>
  <c r="AJ171" i="5" s="1"/>
  <c r="AJ180" i="5" a="1"/>
  <c r="AJ180" i="5" s="1"/>
  <c r="AJ189" i="5" a="1"/>
  <c r="AJ189" i="5" s="1"/>
  <c r="AJ198" i="5" a="1"/>
  <c r="AJ198" i="5" s="1"/>
  <c r="AJ207" i="5" a="1"/>
  <c r="AJ207" i="5" s="1"/>
  <c r="AJ216" i="5" a="1"/>
  <c r="AJ216" i="5" s="1"/>
  <c r="AJ225" i="5" a="1"/>
  <c r="AJ225" i="5" s="1"/>
  <c r="AJ234" i="5" a="1"/>
  <c r="AJ234" i="5" s="1"/>
  <c r="AJ243" i="5" a="1"/>
  <c r="AJ243" i="5" s="1"/>
  <c r="AJ252" i="5" a="1"/>
  <c r="AJ252" i="5" s="1"/>
  <c r="AJ261" i="5" a="1"/>
  <c r="AJ261" i="5" s="1"/>
  <c r="AJ270" i="5" a="1"/>
  <c r="AJ270" i="5" s="1"/>
  <c r="AJ279" i="5" a="1"/>
  <c r="AJ279" i="5" s="1"/>
  <c r="AJ10" i="5" a="1"/>
  <c r="AJ10" i="5" s="1"/>
  <c r="AJ19" i="5" a="1"/>
  <c r="AJ19" i="5" s="1"/>
  <c r="AJ28" i="5" a="1"/>
  <c r="AJ28" i="5" s="1"/>
  <c r="AJ37" i="5" a="1"/>
  <c r="AJ37" i="5" s="1"/>
  <c r="AJ46" i="5" a="1"/>
  <c r="AJ46" i="5" s="1"/>
  <c r="AJ55" i="5" a="1"/>
  <c r="AJ55" i="5" s="1"/>
  <c r="AJ64" i="5" a="1"/>
  <c r="AJ64" i="5" s="1"/>
  <c r="AJ73" i="5" a="1"/>
  <c r="AJ73" i="5" s="1"/>
  <c r="AJ82" i="5" a="1"/>
  <c r="AJ82" i="5" s="1"/>
  <c r="AJ91" i="5" a="1"/>
  <c r="AJ91" i="5" s="1"/>
  <c r="AJ100" i="5" a="1"/>
  <c r="AJ100" i="5" s="1"/>
  <c r="AJ109" i="5" a="1"/>
  <c r="AJ109" i="5" s="1"/>
  <c r="AJ118" i="5" a="1"/>
  <c r="AJ118" i="5" s="1"/>
  <c r="AJ127" i="5" a="1"/>
  <c r="AJ127" i="5" s="1"/>
  <c r="AJ136" i="5" a="1"/>
  <c r="AJ136" i="5" s="1"/>
  <c r="AJ145" i="5" a="1"/>
  <c r="AJ145" i="5" s="1"/>
  <c r="AJ154" i="5" a="1"/>
  <c r="AJ154" i="5" s="1"/>
  <c r="AJ163" i="5" a="1"/>
  <c r="AJ163" i="5" s="1"/>
  <c r="AJ172" i="5" a="1"/>
  <c r="AJ172" i="5" s="1"/>
  <c r="AJ181" i="5" a="1"/>
  <c r="AJ181" i="5" s="1"/>
  <c r="AJ190" i="5" a="1"/>
  <c r="AJ190" i="5" s="1"/>
  <c r="AJ199" i="5" a="1"/>
  <c r="AJ199" i="5" s="1"/>
  <c r="AJ208" i="5" a="1"/>
  <c r="AJ208" i="5" s="1"/>
  <c r="AJ217" i="5" a="1"/>
  <c r="AJ217" i="5" s="1"/>
  <c r="AJ226" i="5" a="1"/>
  <c r="AJ226" i="5" s="1"/>
  <c r="AJ235" i="5" a="1"/>
  <c r="AJ235" i="5" s="1"/>
  <c r="AJ244" i="5" a="1"/>
  <c r="AJ244" i="5" s="1"/>
  <c r="AJ253" i="5" a="1"/>
  <c r="AJ253" i="5" s="1"/>
  <c r="AJ262" i="5" a="1"/>
  <c r="AJ262" i="5" s="1"/>
  <c r="AJ271" i="5" a="1"/>
  <c r="AJ271" i="5" s="1"/>
  <c r="AJ280" i="5" a="1"/>
  <c r="AJ280" i="5" s="1"/>
  <c r="AG2" i="5" a="1"/>
  <c r="AG2" i="5" s="1"/>
  <c r="AJ2" i="5" a="1"/>
  <c r="AJ2" i="5" s="1"/>
  <c r="AK11" i="5" a="1"/>
  <c r="AK11" i="5" s="1"/>
  <c r="AK20" i="5" a="1"/>
  <c r="AK20" i="5" s="1"/>
  <c r="AK29" i="5" a="1"/>
  <c r="AK29" i="5" s="1"/>
  <c r="AK38" i="5" a="1"/>
  <c r="AK38" i="5" s="1"/>
  <c r="AK47" i="5" a="1"/>
  <c r="AK47" i="5" s="1"/>
  <c r="AK56" i="5" a="1"/>
  <c r="AK56" i="5" s="1"/>
  <c r="AK65" i="5" a="1"/>
  <c r="AK65" i="5" s="1"/>
  <c r="AK74" i="5" a="1"/>
  <c r="AK74" i="5" s="1"/>
  <c r="AK83" i="5" a="1"/>
  <c r="AK83" i="5" s="1"/>
  <c r="AK92" i="5" a="1"/>
  <c r="AK92" i="5" s="1"/>
  <c r="AK101" i="5" a="1"/>
  <c r="AK101" i="5" s="1"/>
  <c r="AK110" i="5" a="1"/>
  <c r="AK110" i="5" s="1"/>
  <c r="AK119" i="5" a="1"/>
  <c r="AK119" i="5" s="1"/>
  <c r="AK128" i="5" a="1"/>
  <c r="AK128" i="5" s="1"/>
  <c r="AK137" i="5" a="1"/>
  <c r="AK137" i="5" s="1"/>
  <c r="AK146" i="5" a="1"/>
  <c r="AK146" i="5" s="1"/>
  <c r="AK155" i="5" a="1"/>
  <c r="AK155" i="5" s="1"/>
  <c r="AK164" i="5" a="1"/>
  <c r="AK164" i="5" s="1"/>
  <c r="AK173" i="5" a="1"/>
  <c r="AK173" i="5" s="1"/>
  <c r="AK182" i="5" a="1"/>
  <c r="AK182" i="5" s="1"/>
  <c r="AK191" i="5" a="1"/>
  <c r="AK191" i="5" s="1"/>
  <c r="AK200" i="5" a="1"/>
  <c r="AK200" i="5" s="1"/>
  <c r="AK209" i="5" a="1"/>
  <c r="AK209" i="5" s="1"/>
  <c r="AK218" i="5" a="1"/>
  <c r="AK218" i="5" s="1"/>
  <c r="AK227" i="5" a="1"/>
  <c r="AK227" i="5" s="1"/>
  <c r="AK236" i="5" a="1"/>
  <c r="AK236" i="5" s="1"/>
  <c r="AK245" i="5" a="1"/>
  <c r="AK245" i="5" s="1"/>
  <c r="AK254" i="5" a="1"/>
  <c r="AK254" i="5" s="1"/>
  <c r="AK263" i="5" a="1"/>
  <c r="AK263" i="5" s="1"/>
  <c r="AK272" i="5" a="1"/>
  <c r="AK272" i="5" s="1"/>
  <c r="AK3" i="5" a="1"/>
  <c r="AK3" i="5" s="1"/>
  <c r="AK12" i="5" a="1"/>
  <c r="AK12" i="5" s="1"/>
  <c r="AK21" i="5" a="1"/>
  <c r="AK21" i="5" s="1"/>
  <c r="AK30" i="5" a="1"/>
  <c r="AK30" i="5" s="1"/>
  <c r="AK39" i="5" a="1"/>
  <c r="AK39" i="5" s="1"/>
  <c r="AK48" i="5" a="1"/>
  <c r="AK48" i="5" s="1"/>
  <c r="AK57" i="5" a="1"/>
  <c r="AK57" i="5" s="1"/>
  <c r="AK66" i="5" a="1"/>
  <c r="AK66" i="5" s="1"/>
  <c r="AK75" i="5" a="1"/>
  <c r="AK75" i="5" s="1"/>
  <c r="AK84" i="5" a="1"/>
  <c r="AK84" i="5" s="1"/>
  <c r="AK93" i="5" a="1"/>
  <c r="AK93" i="5" s="1"/>
  <c r="AK102" i="5" a="1"/>
  <c r="AK102" i="5" s="1"/>
  <c r="AK111" i="5" a="1"/>
  <c r="AK111" i="5" s="1"/>
  <c r="AK120" i="5" a="1"/>
  <c r="AK120" i="5" s="1"/>
  <c r="AK129" i="5" a="1"/>
  <c r="AK129" i="5" s="1"/>
  <c r="AK138" i="5" a="1"/>
  <c r="AK138" i="5" s="1"/>
  <c r="AK147" i="5" a="1"/>
  <c r="AK147" i="5" s="1"/>
  <c r="AK156" i="5" a="1"/>
  <c r="AK156" i="5" s="1"/>
  <c r="AK165" i="5" a="1"/>
  <c r="AK165" i="5" s="1"/>
  <c r="AK174" i="5" a="1"/>
  <c r="AK174" i="5" s="1"/>
  <c r="AK183" i="5" a="1"/>
  <c r="AK183" i="5" s="1"/>
  <c r="AK192" i="5" a="1"/>
  <c r="AK192" i="5" s="1"/>
  <c r="AK201" i="5" a="1"/>
  <c r="AK201" i="5" s="1"/>
  <c r="AK210" i="5" a="1"/>
  <c r="AK210" i="5" s="1"/>
  <c r="AK219" i="5" a="1"/>
  <c r="AK219" i="5" s="1"/>
  <c r="AK228" i="5" a="1"/>
  <c r="AK228" i="5" s="1"/>
  <c r="AK237" i="5" a="1"/>
  <c r="AK237" i="5" s="1"/>
  <c r="AK246" i="5" a="1"/>
  <c r="AK246" i="5" s="1"/>
  <c r="AK255" i="5" a="1"/>
  <c r="AK255" i="5" s="1"/>
  <c r="AK264" i="5" a="1"/>
  <c r="AK264" i="5" s="1"/>
  <c r="AK273" i="5" a="1"/>
  <c r="AK273" i="5" s="1"/>
  <c r="AK4" i="5" a="1"/>
  <c r="AK4" i="5" s="1"/>
  <c r="AK13" i="5" a="1"/>
  <c r="AK13" i="5" s="1"/>
  <c r="AK22" i="5" a="1"/>
  <c r="AK22" i="5" s="1"/>
  <c r="AK31" i="5" a="1"/>
  <c r="AK31" i="5" s="1"/>
  <c r="AK40" i="5" a="1"/>
  <c r="AK40" i="5" s="1"/>
  <c r="AK49" i="5" a="1"/>
  <c r="AK49" i="5" s="1"/>
  <c r="AK58" i="5" a="1"/>
  <c r="AK58" i="5"/>
  <c r="AK67" i="5" a="1"/>
  <c r="AK67" i="5" s="1"/>
  <c r="AK76" i="5" a="1"/>
  <c r="AK76" i="5" s="1"/>
  <c r="AK85" i="5" a="1"/>
  <c r="AK85" i="5" s="1"/>
  <c r="AK94" i="5" a="1"/>
  <c r="AK94" i="5" s="1"/>
  <c r="AK103" i="5" a="1"/>
  <c r="AK103" i="5" s="1"/>
  <c r="AK112" i="5" a="1"/>
  <c r="AK112" i="5" s="1"/>
  <c r="AK121" i="5" a="1"/>
  <c r="AK121" i="5" s="1"/>
  <c r="AK130" i="5" a="1"/>
  <c r="AK130" i="5" s="1"/>
  <c r="AK139" i="5" a="1"/>
  <c r="AK139" i="5" s="1"/>
  <c r="AK148" i="5" a="1"/>
  <c r="AK148" i="5" s="1"/>
  <c r="AK157" i="5" a="1"/>
  <c r="AK157" i="5" s="1"/>
  <c r="AK166" i="5" a="1"/>
  <c r="AK166" i="5" s="1"/>
  <c r="AK175" i="5" a="1"/>
  <c r="AK175" i="5" s="1"/>
  <c r="AK184" i="5" a="1"/>
  <c r="AK184" i="5" s="1"/>
  <c r="AK193" i="5" a="1"/>
  <c r="AK193" i="5" s="1"/>
  <c r="AK202" i="5" a="1"/>
  <c r="AK202" i="5" s="1"/>
  <c r="AK211" i="5" a="1"/>
  <c r="AK211" i="5" s="1"/>
  <c r="AK220" i="5" a="1"/>
  <c r="AK220" i="5" s="1"/>
  <c r="AK229" i="5" a="1"/>
  <c r="AK229" i="5" s="1"/>
  <c r="AK238" i="5" a="1"/>
  <c r="AK238" i="5" s="1"/>
  <c r="AK247" i="5" a="1"/>
  <c r="AK247" i="5" s="1"/>
  <c r="AK256" i="5" a="1"/>
  <c r="AK256" i="5" s="1"/>
  <c r="AK265" i="5" a="1"/>
  <c r="AK265" i="5" s="1"/>
  <c r="AK274" i="5" a="1"/>
  <c r="AK274" i="5" s="1"/>
  <c r="AK5" i="5" a="1"/>
  <c r="AK5" i="5" s="1"/>
  <c r="AK14" i="5" a="1"/>
  <c r="AK14" i="5" s="1"/>
  <c r="AK23" i="5" a="1"/>
  <c r="AK23" i="5" s="1"/>
  <c r="AK32" i="5" a="1"/>
  <c r="AK32" i="5" s="1"/>
  <c r="AK41" i="5" a="1"/>
  <c r="AK41" i="5" s="1"/>
  <c r="AK50" i="5" a="1"/>
  <c r="AK50" i="5" s="1"/>
  <c r="AK59" i="5" a="1"/>
  <c r="AK59" i="5" s="1"/>
  <c r="AK68" i="5" a="1"/>
  <c r="AK68" i="5" s="1"/>
  <c r="AK77" i="5" a="1"/>
  <c r="AK77" i="5" s="1"/>
  <c r="AK86" i="5" a="1"/>
  <c r="AK86" i="5" s="1"/>
  <c r="AK95" i="5" a="1"/>
  <c r="AK95" i="5" s="1"/>
  <c r="AK104" i="5" a="1"/>
  <c r="AK104" i="5" s="1"/>
  <c r="AK113" i="5" a="1"/>
  <c r="AK113" i="5" s="1"/>
  <c r="AK122" i="5" a="1"/>
  <c r="AK122" i="5" s="1"/>
  <c r="AK131" i="5" a="1"/>
  <c r="AK131" i="5" s="1"/>
  <c r="AK140" i="5" a="1"/>
  <c r="AK140" i="5" s="1"/>
  <c r="AK149" i="5" a="1"/>
  <c r="AK149" i="5" s="1"/>
  <c r="AK158" i="5" a="1"/>
  <c r="AK158" i="5" s="1"/>
  <c r="AK167" i="5" a="1"/>
  <c r="AK167" i="5" s="1"/>
  <c r="AK176" i="5" a="1"/>
  <c r="AK176" i="5" s="1"/>
  <c r="AK185" i="5" a="1"/>
  <c r="AK185" i="5" s="1"/>
  <c r="AK194" i="5" a="1"/>
  <c r="AK194" i="5" s="1"/>
  <c r="AK203" i="5" a="1"/>
  <c r="AK203" i="5" s="1"/>
  <c r="AK212" i="5" a="1"/>
  <c r="AK212" i="5" s="1"/>
  <c r="AK221" i="5" a="1"/>
  <c r="AK221" i="5" s="1"/>
  <c r="AK230" i="5" a="1"/>
  <c r="AK230" i="5" s="1"/>
  <c r="AK239" i="5" a="1"/>
  <c r="AK239" i="5" s="1"/>
  <c r="AK248" i="5" a="1"/>
  <c r="AK248" i="5" s="1"/>
  <c r="AK257" i="5" a="1"/>
  <c r="AK257" i="5" s="1"/>
  <c r="AK266" i="5" a="1"/>
  <c r="AK266" i="5" s="1"/>
  <c r="AK275" i="5" a="1"/>
  <c r="AK275" i="5" s="1"/>
  <c r="AK6" i="5" a="1"/>
  <c r="AK6" i="5" s="1"/>
  <c r="AK15" i="5" a="1"/>
  <c r="AK15" i="5" s="1"/>
  <c r="AK24" i="5" a="1"/>
  <c r="AK24" i="5" s="1"/>
  <c r="AK33" i="5" a="1"/>
  <c r="AK33" i="5" s="1"/>
  <c r="AK42" i="5" a="1"/>
  <c r="AK42" i="5" s="1"/>
  <c r="AK51" i="5" a="1"/>
  <c r="AK51" i="5" s="1"/>
  <c r="AK60" i="5" a="1"/>
  <c r="AK60" i="5" s="1"/>
  <c r="AK69" i="5" a="1"/>
  <c r="AK69" i="5" s="1"/>
  <c r="AK78" i="5" a="1"/>
  <c r="AK78" i="5" s="1"/>
  <c r="AK87" i="5" a="1"/>
  <c r="AK87" i="5" s="1"/>
  <c r="AK96" i="5" a="1"/>
  <c r="AK96" i="5" s="1"/>
  <c r="AK105" i="5" a="1"/>
  <c r="AK105" i="5" s="1"/>
  <c r="AK114" i="5" a="1"/>
  <c r="AK114" i="5" s="1"/>
  <c r="AK123" i="5" a="1"/>
  <c r="AK123" i="5" s="1"/>
  <c r="AK132" i="5" a="1"/>
  <c r="AK132" i="5" s="1"/>
  <c r="AK141" i="5" a="1"/>
  <c r="AK141" i="5" s="1"/>
  <c r="AK150" i="5" a="1"/>
  <c r="AK150" i="5" s="1"/>
  <c r="AK159" i="5" a="1"/>
  <c r="AK159" i="5" s="1"/>
  <c r="AK168" i="5" a="1"/>
  <c r="AK168" i="5" s="1"/>
  <c r="AK177" i="5" a="1"/>
  <c r="AK177" i="5" s="1"/>
  <c r="AK186" i="5" a="1"/>
  <c r="AK186" i="5" s="1"/>
  <c r="AK195" i="5" a="1"/>
  <c r="AK195" i="5" s="1"/>
  <c r="AK204" i="5" a="1"/>
  <c r="AK204" i="5" s="1"/>
  <c r="AK213" i="5" a="1"/>
  <c r="AK213" i="5" s="1"/>
  <c r="AK222" i="5" a="1"/>
  <c r="AK222" i="5" s="1"/>
  <c r="AK231" i="5" a="1"/>
  <c r="AK231" i="5" s="1"/>
  <c r="AK240" i="5" a="1"/>
  <c r="AK240" i="5" s="1"/>
  <c r="AK249" i="5" a="1"/>
  <c r="AK249" i="5" s="1"/>
  <c r="AK258" i="5" a="1"/>
  <c r="AK258" i="5" s="1"/>
  <c r="AK267" i="5" a="1"/>
  <c r="AK267" i="5" s="1"/>
  <c r="AK276" i="5" a="1"/>
  <c r="AK276" i="5" s="1"/>
  <c r="AK7" i="5" a="1"/>
  <c r="AK7" i="5" s="1"/>
  <c r="AK16" i="5" a="1"/>
  <c r="AK16" i="5" s="1"/>
  <c r="AK25" i="5" a="1"/>
  <c r="AK25" i="5" s="1"/>
  <c r="AK34" i="5" a="1"/>
  <c r="AK34" i="5" s="1"/>
  <c r="AK43" i="5" a="1"/>
  <c r="AK43" i="5" s="1"/>
  <c r="AK52" i="5" a="1"/>
  <c r="AK52" i="5" s="1"/>
  <c r="AK61" i="5" a="1"/>
  <c r="AK61" i="5" s="1"/>
  <c r="AK70" i="5" a="1"/>
  <c r="AK70" i="5" s="1"/>
  <c r="AK79" i="5" a="1"/>
  <c r="AK79" i="5" s="1"/>
  <c r="AK88" i="5" a="1"/>
  <c r="AK88" i="5" s="1"/>
  <c r="AK97" i="5" a="1"/>
  <c r="AK97" i="5" s="1"/>
  <c r="AK106" i="5" a="1"/>
  <c r="AK106" i="5" s="1"/>
  <c r="AK115" i="5" a="1"/>
  <c r="AK115" i="5" s="1"/>
  <c r="AK124" i="5" a="1"/>
  <c r="AK124" i="5" s="1"/>
  <c r="AK133" i="5" a="1"/>
  <c r="AK133" i="5" s="1"/>
  <c r="AK142" i="5" a="1"/>
  <c r="AK142" i="5" s="1"/>
  <c r="AK151" i="5" a="1"/>
  <c r="AK151" i="5" s="1"/>
  <c r="AK160" i="5" a="1"/>
  <c r="AK160" i="5" s="1"/>
  <c r="AK169" i="5" a="1"/>
  <c r="AK169" i="5" s="1"/>
  <c r="AK178" i="5" a="1"/>
  <c r="AK178" i="5" s="1"/>
  <c r="AK187" i="5" a="1"/>
  <c r="AK187" i="5" s="1"/>
  <c r="AK196" i="5" a="1"/>
  <c r="AK196" i="5" s="1"/>
  <c r="AK205" i="5" a="1"/>
  <c r="AK205" i="5" s="1"/>
  <c r="AK214" i="5" a="1"/>
  <c r="AK214" i="5" s="1"/>
  <c r="AK223" i="5" a="1"/>
  <c r="AK223" i="5" s="1"/>
  <c r="AK232" i="5" a="1"/>
  <c r="AK232" i="5" s="1"/>
  <c r="AK241" i="5" a="1"/>
  <c r="AK241" i="5" s="1"/>
  <c r="AK250" i="5" a="1"/>
  <c r="AK250" i="5" s="1"/>
  <c r="AK259" i="5" a="1"/>
  <c r="AK259" i="5" s="1"/>
  <c r="AK268" i="5" a="1"/>
  <c r="AK268" i="5" s="1"/>
  <c r="AK277" i="5" a="1"/>
  <c r="AK277" i="5" s="1"/>
  <c r="AK8" i="5" a="1"/>
  <c r="AK8" i="5" s="1"/>
  <c r="AK17" i="5" a="1"/>
  <c r="AK17" i="5" s="1"/>
  <c r="AK26" i="5" a="1"/>
  <c r="AK26" i="5" s="1"/>
  <c r="AK35" i="5" a="1"/>
  <c r="AK35" i="5" s="1"/>
  <c r="AK44" i="5" a="1"/>
  <c r="AK44" i="5" s="1"/>
  <c r="AK53" i="5" a="1"/>
  <c r="AK53" i="5" s="1"/>
  <c r="AK62" i="5" a="1"/>
  <c r="AK62" i="5" s="1"/>
  <c r="AK71" i="5" a="1"/>
  <c r="AK71" i="5" s="1"/>
  <c r="AK80" i="5" a="1"/>
  <c r="AK80" i="5" s="1"/>
  <c r="AK89" i="5" a="1"/>
  <c r="AK89" i="5" s="1"/>
  <c r="AK98" i="5" a="1"/>
  <c r="AK98" i="5" s="1"/>
  <c r="AK107" i="5" a="1"/>
  <c r="AK107" i="5" s="1"/>
  <c r="AK116" i="5" a="1"/>
  <c r="AK116" i="5" s="1"/>
  <c r="AK125" i="5" a="1"/>
  <c r="AK125" i="5" s="1"/>
  <c r="AK134" i="5" a="1"/>
  <c r="AK134" i="5" s="1"/>
  <c r="AK143" i="5" a="1"/>
  <c r="AK143" i="5" s="1"/>
  <c r="AK152" i="5" a="1"/>
  <c r="AK152" i="5" s="1"/>
  <c r="AK161" i="5" a="1"/>
  <c r="AK161" i="5" s="1"/>
  <c r="AK170" i="5" a="1"/>
  <c r="AK170" i="5" s="1"/>
  <c r="AK179" i="5" a="1"/>
  <c r="AK179" i="5" s="1"/>
  <c r="AK188" i="5" a="1"/>
  <c r="AK188" i="5" s="1"/>
  <c r="AK197" i="5" a="1"/>
  <c r="AK197" i="5" s="1"/>
  <c r="AK206" i="5" a="1"/>
  <c r="AK206" i="5" s="1"/>
  <c r="AK215" i="5" a="1"/>
  <c r="AK215" i="5" s="1"/>
  <c r="AK224" i="5" a="1"/>
  <c r="AK224" i="5" s="1"/>
  <c r="AK233" i="5" a="1"/>
  <c r="AK233" i="5" s="1"/>
  <c r="AK242" i="5" a="1"/>
  <c r="AK242" i="5" s="1"/>
  <c r="AK251" i="5" a="1"/>
  <c r="AK251" i="5" s="1"/>
  <c r="AK260" i="5" a="1"/>
  <c r="AK260" i="5" s="1"/>
  <c r="AK269" i="5" a="1"/>
  <c r="AK269" i="5" s="1"/>
  <c r="AK278" i="5" a="1"/>
  <c r="AK278" i="5" s="1"/>
  <c r="AK9" i="5" a="1"/>
  <c r="AK9" i="5" s="1"/>
  <c r="AK18" i="5" a="1"/>
  <c r="AK18" i="5" s="1"/>
  <c r="AK27" i="5" a="1"/>
  <c r="AK27" i="5" s="1"/>
  <c r="AK36" i="5" a="1"/>
  <c r="AK36" i="5" s="1"/>
  <c r="AK45" i="5" a="1"/>
  <c r="AK45" i="5" s="1"/>
  <c r="AK54" i="5" a="1"/>
  <c r="AK54" i="5" s="1"/>
  <c r="AK63" i="5" a="1"/>
  <c r="AK63" i="5" s="1"/>
  <c r="AK72" i="5" a="1"/>
  <c r="AK72" i="5" s="1"/>
  <c r="AK81" i="5" a="1"/>
  <c r="AK81" i="5" s="1"/>
  <c r="AK90" i="5" a="1"/>
  <c r="AK90" i="5" s="1"/>
  <c r="AK99" i="5" a="1"/>
  <c r="AK99" i="5" s="1"/>
  <c r="AK108" i="5" a="1"/>
  <c r="AK108" i="5" s="1"/>
  <c r="AK117" i="5" a="1"/>
  <c r="AK117" i="5" s="1"/>
  <c r="AK126" i="5" a="1"/>
  <c r="AK126" i="5" s="1"/>
  <c r="AK135" i="5" a="1"/>
  <c r="AK135" i="5" s="1"/>
  <c r="AK144" i="5" a="1"/>
  <c r="AK144" i="5" s="1"/>
  <c r="AK153" i="5" a="1"/>
  <c r="AK153" i="5" s="1"/>
  <c r="AK162" i="5" a="1"/>
  <c r="AK162" i="5" s="1"/>
  <c r="AK171" i="5" a="1"/>
  <c r="AK171" i="5" s="1"/>
  <c r="AK180" i="5" a="1"/>
  <c r="AK180" i="5" s="1"/>
  <c r="AK189" i="5" a="1"/>
  <c r="AK189" i="5" s="1"/>
  <c r="AK198" i="5" a="1"/>
  <c r="AK198" i="5" s="1"/>
  <c r="AK207" i="5" a="1"/>
  <c r="AK207" i="5" s="1"/>
  <c r="AK216" i="5" a="1"/>
  <c r="AK216" i="5" s="1"/>
  <c r="AK225" i="5" a="1"/>
  <c r="AK225" i="5" s="1"/>
  <c r="AK234" i="5" a="1"/>
  <c r="AK234" i="5" s="1"/>
  <c r="AK243" i="5" a="1"/>
  <c r="AK243" i="5" s="1"/>
  <c r="AK252" i="5" a="1"/>
  <c r="AK252" i="5" s="1"/>
  <c r="AK261" i="5" a="1"/>
  <c r="AK261" i="5" s="1"/>
  <c r="AK270" i="5" a="1"/>
  <c r="AK270" i="5" s="1"/>
  <c r="AK279" i="5" a="1"/>
  <c r="AK279" i="5" s="1"/>
  <c r="AK10" i="5" a="1"/>
  <c r="AK10" i="5" s="1"/>
  <c r="AK19" i="5" a="1"/>
  <c r="AK19" i="5" s="1"/>
  <c r="AK28" i="5" a="1"/>
  <c r="AK28" i="5" s="1"/>
  <c r="AK37" i="5" a="1"/>
  <c r="AK37" i="5" s="1"/>
  <c r="AK46" i="5" a="1"/>
  <c r="AK46" i="5" s="1"/>
  <c r="AK55" i="5" a="1"/>
  <c r="AK55" i="5" s="1"/>
  <c r="AK64" i="5" a="1"/>
  <c r="AK64" i="5" s="1"/>
  <c r="AK73" i="5" a="1"/>
  <c r="AK73" i="5" s="1"/>
  <c r="AK82" i="5" a="1"/>
  <c r="AK82" i="5" s="1"/>
  <c r="AK91" i="5" a="1"/>
  <c r="AK91" i="5" s="1"/>
  <c r="AK100" i="5" a="1"/>
  <c r="AK100" i="5" s="1"/>
  <c r="AK109" i="5" a="1"/>
  <c r="AK109" i="5" s="1"/>
  <c r="AK118" i="5" a="1"/>
  <c r="AK118" i="5" s="1"/>
  <c r="AK127" i="5" a="1"/>
  <c r="AK127" i="5" s="1"/>
  <c r="AK136" i="5" a="1"/>
  <c r="AK136" i="5" s="1"/>
  <c r="AK145" i="5" a="1"/>
  <c r="AK145" i="5" s="1"/>
  <c r="AK154" i="5" a="1"/>
  <c r="AK154" i="5" s="1"/>
  <c r="AK163" i="5" a="1"/>
  <c r="AK163" i="5" s="1"/>
  <c r="AK172" i="5" a="1"/>
  <c r="AK172" i="5" s="1"/>
  <c r="AK181" i="5" a="1"/>
  <c r="AK181" i="5" s="1"/>
  <c r="AK190" i="5" a="1"/>
  <c r="AK190" i="5" s="1"/>
  <c r="AK199" i="5" a="1"/>
  <c r="AK199" i="5" s="1"/>
  <c r="AK208" i="5" a="1"/>
  <c r="AK208" i="5" s="1"/>
  <c r="AK217" i="5" a="1"/>
  <c r="AK217" i="5" s="1"/>
  <c r="AK226" i="5" a="1"/>
  <c r="AK226" i="5" s="1"/>
  <c r="AK235" i="5" a="1"/>
  <c r="AK235" i="5" s="1"/>
  <c r="AK244" i="5" a="1"/>
  <c r="AK244" i="5" s="1"/>
  <c r="AK253" i="5" a="1"/>
  <c r="AK253" i="5" s="1"/>
  <c r="AK262" i="5" a="1"/>
  <c r="AK262" i="5" s="1"/>
  <c r="AK271" i="5" a="1"/>
  <c r="AK271" i="5" s="1"/>
  <c r="AK280" i="5" a="1"/>
  <c r="AK280" i="5" s="1"/>
  <c r="AK2" i="5" a="1"/>
  <c r="AK2" i="5" s="1"/>
  <c r="AL11" i="5" a="1"/>
  <c r="AL11" i="5" s="1"/>
  <c r="AL2" i="5" a="1"/>
  <c r="AL2" i="5" s="1"/>
  <c r="AO11" i="5" a="1"/>
  <c r="AO11" i="5" s="1"/>
  <c r="AP11" i="5" a="1"/>
  <c r="AP11" i="5" s="1"/>
  <c r="AO20" i="5" a="1"/>
  <c r="AO20" i="5" s="1"/>
  <c r="AP20" i="5" a="1"/>
  <c r="AP20" i="5" s="1"/>
  <c r="AO29" i="5" a="1"/>
  <c r="AO29" i="5" s="1"/>
  <c r="AP29" i="5" a="1"/>
  <c r="AP29" i="5" s="1"/>
  <c r="AO38" i="5" a="1"/>
  <c r="AO38" i="5" s="1"/>
  <c r="AP38" i="5" a="1"/>
  <c r="AP38" i="5" s="1"/>
  <c r="AO47" i="5" a="1"/>
  <c r="AO47" i="5" s="1"/>
  <c r="AP47" i="5" a="1"/>
  <c r="AP47" i="5" s="1"/>
  <c r="AO56" i="5" a="1"/>
  <c r="AO56" i="5" s="1"/>
  <c r="AP56" i="5" a="1"/>
  <c r="AP56" i="5" s="1"/>
  <c r="AO65" i="5" a="1"/>
  <c r="AO65" i="5" s="1"/>
  <c r="AP65" i="5" a="1"/>
  <c r="AP65" i="5" s="1"/>
  <c r="AO74" i="5" a="1"/>
  <c r="AO74" i="5" s="1"/>
  <c r="AP74" i="5" a="1"/>
  <c r="AP74" i="5" s="1"/>
  <c r="AO83" i="5" a="1"/>
  <c r="AO83" i="5" s="1"/>
  <c r="AP83" i="5" a="1"/>
  <c r="AP83" i="5" s="1"/>
  <c r="AO92" i="5" a="1"/>
  <c r="AO92" i="5" s="1"/>
  <c r="AP92" i="5" a="1"/>
  <c r="AP92" i="5" s="1"/>
  <c r="AO101" i="5" a="1"/>
  <c r="AO101" i="5" s="1"/>
  <c r="AP101" i="5" a="1"/>
  <c r="AP101" i="5" s="1"/>
  <c r="AO110" i="5" a="1"/>
  <c r="AO110" i="5" s="1"/>
  <c r="AP110" i="5" a="1"/>
  <c r="AP110" i="5" s="1"/>
  <c r="AO119" i="5" a="1"/>
  <c r="AO119" i="5" s="1"/>
  <c r="AP119" i="5" a="1"/>
  <c r="AP119" i="5" s="1"/>
  <c r="AO128" i="5" a="1"/>
  <c r="AO128" i="5" s="1"/>
  <c r="AP128" i="5" a="1"/>
  <c r="AP128" i="5" s="1"/>
  <c r="AO137" i="5" a="1"/>
  <c r="AO137" i="5" s="1"/>
  <c r="AP137" i="5" a="1"/>
  <c r="AP137" i="5" s="1"/>
  <c r="AO146" i="5" a="1"/>
  <c r="AO146" i="5" s="1"/>
  <c r="AP146" i="5" a="1"/>
  <c r="AP146" i="5" s="1"/>
  <c r="AO155" i="5" a="1"/>
  <c r="AO155" i="5" s="1"/>
  <c r="AP155" i="5" a="1"/>
  <c r="AP155" i="5"/>
  <c r="AO164" i="5" a="1"/>
  <c r="AO164" i="5" s="1"/>
  <c r="AP164" i="5" a="1"/>
  <c r="AP164" i="5" s="1"/>
  <c r="AO173" i="5" a="1"/>
  <c r="AO173" i="5" s="1"/>
  <c r="AP173" i="5" a="1"/>
  <c r="AP173" i="5" s="1"/>
  <c r="AO182" i="5" a="1"/>
  <c r="AO182" i="5" s="1"/>
  <c r="AP182" i="5" a="1"/>
  <c r="AP182" i="5" s="1"/>
  <c r="AO191" i="5" a="1"/>
  <c r="AO191" i="5" s="1"/>
  <c r="AP191" i="5" a="1"/>
  <c r="AP191" i="5" s="1"/>
  <c r="AO200" i="5" a="1"/>
  <c r="AO200" i="5" s="1"/>
  <c r="AP200" i="5" a="1"/>
  <c r="AP200" i="5" s="1"/>
  <c r="AO209" i="5" a="1"/>
  <c r="AO209" i="5" s="1"/>
  <c r="AP209" i="5" a="1"/>
  <c r="AP209" i="5" s="1"/>
  <c r="AO218" i="5" a="1"/>
  <c r="AO218" i="5" s="1"/>
  <c r="AP218" i="5" a="1"/>
  <c r="AP218" i="5" s="1"/>
  <c r="AO227" i="5" a="1"/>
  <c r="AO227" i="5" s="1"/>
  <c r="AP227" i="5" a="1"/>
  <c r="AP227" i="5" s="1"/>
  <c r="AO236" i="5" a="1"/>
  <c r="AO236" i="5" s="1"/>
  <c r="AP236" i="5" a="1"/>
  <c r="AP236" i="5" s="1"/>
  <c r="AO245" i="5" a="1"/>
  <c r="AO245" i="5" s="1"/>
  <c r="AP245" i="5" a="1"/>
  <c r="AP245" i="5" s="1"/>
  <c r="AO254" i="5" a="1"/>
  <c r="AO254" i="5" s="1"/>
  <c r="AP254" i="5" a="1"/>
  <c r="AP254" i="5" s="1"/>
  <c r="AO263" i="5" a="1"/>
  <c r="AO263" i="5" s="1"/>
  <c r="AP263" i="5" a="1"/>
  <c r="AP263" i="5" s="1"/>
  <c r="AO272" i="5" a="1"/>
  <c r="AO272" i="5" s="1"/>
  <c r="AP272" i="5" a="1"/>
  <c r="AP272" i="5" s="1"/>
  <c r="AO3" i="5" a="1"/>
  <c r="AO3" i="5" s="1"/>
  <c r="AP3" i="5" a="1"/>
  <c r="AP3" i="5" s="1"/>
  <c r="AO12" i="5" a="1"/>
  <c r="AO12" i="5" s="1"/>
  <c r="AP12" i="5" a="1"/>
  <c r="AP12" i="5" s="1"/>
  <c r="AO21" i="5" a="1"/>
  <c r="AO21" i="5" s="1"/>
  <c r="AP21" i="5" a="1"/>
  <c r="AP21" i="5" s="1"/>
  <c r="AO30" i="5" a="1"/>
  <c r="AO30" i="5" s="1"/>
  <c r="AP30" i="5" a="1"/>
  <c r="AP30" i="5" s="1"/>
  <c r="AO39" i="5" a="1"/>
  <c r="AO39" i="5" s="1"/>
  <c r="AP39" i="5" a="1"/>
  <c r="AP39" i="5" s="1"/>
  <c r="AO48" i="5" a="1"/>
  <c r="AO48" i="5" s="1"/>
  <c r="AP48" i="5" a="1"/>
  <c r="AP48" i="5" s="1"/>
  <c r="AO57" i="5" a="1"/>
  <c r="AO57" i="5" s="1"/>
  <c r="AP57" i="5" a="1"/>
  <c r="AP57" i="5" s="1"/>
  <c r="AO66" i="5" a="1"/>
  <c r="AO66" i="5" s="1"/>
  <c r="AP66" i="5" a="1"/>
  <c r="AP66" i="5" s="1"/>
  <c r="AO75" i="5" a="1"/>
  <c r="AO75" i="5" s="1"/>
  <c r="AP75" i="5" a="1"/>
  <c r="AP75" i="5" s="1"/>
  <c r="AO84" i="5" a="1"/>
  <c r="AO84" i="5" s="1"/>
  <c r="AP84" i="5" a="1"/>
  <c r="AP84" i="5" s="1"/>
  <c r="AO93" i="5" a="1"/>
  <c r="AO93" i="5" s="1"/>
  <c r="AP93" i="5" a="1"/>
  <c r="AP93" i="5" s="1"/>
  <c r="AO102" i="5" a="1"/>
  <c r="AO102" i="5" s="1"/>
  <c r="AP102" i="5" a="1"/>
  <c r="AP102" i="5" s="1"/>
  <c r="AO111" i="5" a="1"/>
  <c r="AO111" i="5" s="1"/>
  <c r="AP111" i="5" a="1"/>
  <c r="AP111" i="5" s="1"/>
  <c r="AO120" i="5" a="1"/>
  <c r="AO120" i="5" s="1"/>
  <c r="AP120" i="5" a="1"/>
  <c r="AP120" i="5" s="1"/>
  <c r="AO129" i="5" a="1"/>
  <c r="AO129" i="5" s="1"/>
  <c r="AP129" i="5" a="1"/>
  <c r="AP129" i="5" s="1"/>
  <c r="AO138" i="5" a="1"/>
  <c r="AO138" i="5" s="1"/>
  <c r="AP138" i="5" a="1"/>
  <c r="AP138" i="5" s="1"/>
  <c r="AO147" i="5" a="1"/>
  <c r="AO147" i="5" s="1"/>
  <c r="AP147" i="5" a="1"/>
  <c r="AP147" i="5" s="1"/>
  <c r="AO156" i="5" a="1"/>
  <c r="AO156" i="5" s="1"/>
  <c r="AP156" i="5" a="1"/>
  <c r="AP156" i="5" s="1"/>
  <c r="AO165" i="5" a="1"/>
  <c r="AO165" i="5" s="1"/>
  <c r="AP165" i="5" a="1"/>
  <c r="AP165" i="5" s="1"/>
  <c r="AO174" i="5" a="1"/>
  <c r="AO174" i="5" s="1"/>
  <c r="AP174" i="5" a="1"/>
  <c r="AP174" i="5" s="1"/>
  <c r="AO183" i="5" a="1"/>
  <c r="AO183" i="5" s="1"/>
  <c r="AP183" i="5" a="1"/>
  <c r="AP183" i="5" s="1"/>
  <c r="AO192" i="5" a="1"/>
  <c r="AO192" i="5" s="1"/>
  <c r="AP192" i="5" a="1"/>
  <c r="AP192" i="5" s="1"/>
  <c r="AO201" i="5" a="1"/>
  <c r="AO201" i="5" s="1"/>
  <c r="AP201" i="5" a="1"/>
  <c r="AP201" i="5" s="1"/>
  <c r="AO210" i="5" a="1"/>
  <c r="AO210" i="5" s="1"/>
  <c r="AP210" i="5" a="1"/>
  <c r="AP210" i="5" s="1"/>
  <c r="AO219" i="5" a="1"/>
  <c r="AO219" i="5" s="1"/>
  <c r="AP219" i="5" a="1"/>
  <c r="AP219" i="5" s="1"/>
  <c r="AO228" i="5" a="1"/>
  <c r="AO228" i="5" s="1"/>
  <c r="AP228" i="5" a="1"/>
  <c r="AP228" i="5" s="1"/>
  <c r="AO237" i="5" a="1"/>
  <c r="AO237" i="5" s="1"/>
  <c r="AP237" i="5" a="1"/>
  <c r="AP237" i="5" s="1"/>
  <c r="AO246" i="5" a="1"/>
  <c r="AO246" i="5" s="1"/>
  <c r="AP246" i="5" a="1"/>
  <c r="AP246" i="5" s="1"/>
  <c r="AO255" i="5" a="1"/>
  <c r="AO255" i="5" s="1"/>
  <c r="AP255" i="5" a="1"/>
  <c r="AP255" i="5" s="1"/>
  <c r="AO264" i="5" a="1"/>
  <c r="AO264" i="5" s="1"/>
  <c r="AP264" i="5" a="1"/>
  <c r="AP264" i="5" s="1"/>
  <c r="AO273" i="5" a="1"/>
  <c r="AO273" i="5" s="1"/>
  <c r="AP273" i="5" a="1"/>
  <c r="AP273" i="5" s="1"/>
  <c r="AO4" i="5" a="1"/>
  <c r="AO4" i="5" s="1"/>
  <c r="AP4" i="5" a="1"/>
  <c r="AP4" i="5" s="1"/>
  <c r="AO13" i="5" a="1"/>
  <c r="AO13" i="5" s="1"/>
  <c r="AP13" i="5" a="1"/>
  <c r="AP13" i="5" s="1"/>
  <c r="AO22" i="5" a="1"/>
  <c r="AO22" i="5" s="1"/>
  <c r="AP22" i="5" a="1"/>
  <c r="AP22" i="5" s="1"/>
  <c r="AO31" i="5" a="1"/>
  <c r="AO31" i="5" s="1"/>
  <c r="AP31" i="5" a="1"/>
  <c r="AP31" i="5" s="1"/>
  <c r="AO40" i="5" a="1"/>
  <c r="AO40" i="5" s="1"/>
  <c r="AP40" i="5" a="1"/>
  <c r="AP40" i="5" s="1"/>
  <c r="AO49" i="5" a="1"/>
  <c r="AO49" i="5" s="1"/>
  <c r="AP49" i="5" a="1"/>
  <c r="AP49" i="5" s="1"/>
  <c r="AO58" i="5" a="1"/>
  <c r="AO58" i="5" s="1"/>
  <c r="AP58" i="5" a="1"/>
  <c r="AP58" i="5" s="1"/>
  <c r="AO67" i="5" a="1"/>
  <c r="AO67" i="5" s="1"/>
  <c r="AP67" i="5" a="1"/>
  <c r="AP67" i="5" s="1"/>
  <c r="AO76" i="5" a="1"/>
  <c r="AO76" i="5" s="1"/>
  <c r="AP76" i="5" a="1"/>
  <c r="AP76" i="5" s="1"/>
  <c r="AO85" i="5" a="1"/>
  <c r="AO85" i="5" s="1"/>
  <c r="AP85" i="5" a="1"/>
  <c r="AP85" i="5" s="1"/>
  <c r="AO94" i="5" a="1"/>
  <c r="AO94" i="5" s="1"/>
  <c r="AP94" i="5" a="1"/>
  <c r="AP94" i="5" s="1"/>
  <c r="AO103" i="5" a="1"/>
  <c r="AO103" i="5" s="1"/>
  <c r="AP103" i="5" a="1"/>
  <c r="AP103" i="5" s="1"/>
  <c r="AO112" i="5" a="1"/>
  <c r="AO112" i="5" s="1"/>
  <c r="AP112" i="5" a="1"/>
  <c r="AP112" i="5" s="1"/>
  <c r="AO121" i="5" a="1"/>
  <c r="AO121" i="5" s="1"/>
  <c r="AP121" i="5" a="1"/>
  <c r="AP121" i="5" s="1"/>
  <c r="AO130" i="5" a="1"/>
  <c r="AO130" i="5" s="1"/>
  <c r="AP130" i="5" a="1"/>
  <c r="AP130" i="5" s="1"/>
  <c r="AO139" i="5" a="1"/>
  <c r="AO139" i="5" s="1"/>
  <c r="AP139" i="5" a="1"/>
  <c r="AP139" i="5" s="1"/>
  <c r="AO148" i="5" a="1"/>
  <c r="AO148" i="5" s="1"/>
  <c r="AP148" i="5" a="1"/>
  <c r="AP148" i="5" s="1"/>
  <c r="AO157" i="5" a="1"/>
  <c r="AO157" i="5" s="1"/>
  <c r="AP157" i="5" a="1"/>
  <c r="AP157" i="5" s="1"/>
  <c r="AO166" i="5" a="1"/>
  <c r="AO166" i="5" s="1"/>
  <c r="AP166" i="5" a="1"/>
  <c r="AP166" i="5" s="1"/>
  <c r="AO175" i="5" a="1"/>
  <c r="AO175" i="5" s="1"/>
  <c r="AP175" i="5" a="1"/>
  <c r="AP175" i="5" s="1"/>
  <c r="AO184" i="5" a="1"/>
  <c r="AO184" i="5" s="1"/>
  <c r="AP184" i="5" a="1"/>
  <c r="AP184" i="5" s="1"/>
  <c r="AO193" i="5" a="1"/>
  <c r="AO193" i="5" s="1"/>
  <c r="AP193" i="5" a="1"/>
  <c r="AP193" i="5" s="1"/>
  <c r="AO202" i="5" a="1"/>
  <c r="AO202" i="5" s="1"/>
  <c r="AP202" i="5" a="1"/>
  <c r="AP202" i="5" s="1"/>
  <c r="AO211" i="5" a="1"/>
  <c r="AO211" i="5" s="1"/>
  <c r="AP211" i="5" a="1"/>
  <c r="AP211" i="5" s="1"/>
  <c r="AO220" i="5" a="1"/>
  <c r="AO220" i="5" s="1"/>
  <c r="AP220" i="5" a="1"/>
  <c r="AP220" i="5" s="1"/>
  <c r="AO229" i="5" a="1"/>
  <c r="AO229" i="5" s="1"/>
  <c r="AP229" i="5" a="1"/>
  <c r="AP229" i="5" s="1"/>
  <c r="AO238" i="5" a="1"/>
  <c r="AO238" i="5" s="1"/>
  <c r="AP238" i="5" a="1"/>
  <c r="AP238" i="5" s="1"/>
  <c r="AO247" i="5" a="1"/>
  <c r="AO247" i="5" s="1"/>
  <c r="AP247" i="5" a="1"/>
  <c r="AP247" i="5" s="1"/>
  <c r="AO256" i="5" a="1"/>
  <c r="AO256" i="5" s="1"/>
  <c r="AP256" i="5" a="1"/>
  <c r="AP256" i="5" s="1"/>
  <c r="AO265" i="5" a="1"/>
  <c r="AO265" i="5" s="1"/>
  <c r="AP265" i="5" a="1"/>
  <c r="AP265" i="5" s="1"/>
  <c r="AO274" i="5" a="1"/>
  <c r="AO274" i="5" s="1"/>
  <c r="AP274" i="5" a="1"/>
  <c r="AP274" i="5" s="1"/>
  <c r="AO5" i="5" a="1"/>
  <c r="AO5" i="5" s="1"/>
  <c r="AP5" i="5" a="1"/>
  <c r="AP5" i="5" s="1"/>
  <c r="AO14" i="5" a="1"/>
  <c r="AO14" i="5" s="1"/>
  <c r="AP14" i="5" a="1"/>
  <c r="AP14" i="5" s="1"/>
  <c r="AO23" i="5" a="1"/>
  <c r="AO23" i="5" s="1"/>
  <c r="AP23" i="5" a="1"/>
  <c r="AP23" i="5" s="1"/>
  <c r="AO32" i="5" a="1"/>
  <c r="AO32" i="5" s="1"/>
  <c r="AP32" i="5" a="1"/>
  <c r="AP32" i="5" s="1"/>
  <c r="AO41" i="5" a="1"/>
  <c r="AO41" i="5" s="1"/>
  <c r="AP41" i="5" a="1"/>
  <c r="AP41" i="5" s="1"/>
  <c r="AO50" i="5" a="1"/>
  <c r="AO50" i="5" s="1"/>
  <c r="AP50" i="5" a="1"/>
  <c r="AP50" i="5" s="1"/>
  <c r="AO59" i="5" a="1"/>
  <c r="AO59" i="5" s="1"/>
  <c r="AP59" i="5" a="1"/>
  <c r="AP59" i="5" s="1"/>
  <c r="AO68" i="5" a="1"/>
  <c r="AO68" i="5" s="1"/>
  <c r="AP68" i="5" a="1"/>
  <c r="AP68" i="5" s="1"/>
  <c r="AO77" i="5" a="1"/>
  <c r="AO77" i="5" s="1"/>
  <c r="AP77" i="5" a="1"/>
  <c r="AP77" i="5" s="1"/>
  <c r="AO86" i="5" a="1"/>
  <c r="AO86" i="5" s="1"/>
  <c r="AP86" i="5" a="1"/>
  <c r="AP86" i="5" s="1"/>
  <c r="AO95" i="5" a="1"/>
  <c r="AO95" i="5" s="1"/>
  <c r="AP95" i="5" a="1"/>
  <c r="AP95" i="5" s="1"/>
  <c r="AO104" i="5" a="1"/>
  <c r="AO104" i="5" s="1"/>
  <c r="AP104" i="5" a="1"/>
  <c r="AP104" i="5" s="1"/>
  <c r="AO113" i="5" a="1"/>
  <c r="AO113" i="5" s="1"/>
  <c r="AP113" i="5" a="1"/>
  <c r="AP113" i="5" s="1"/>
  <c r="AO122" i="5" a="1"/>
  <c r="AO122" i="5" s="1"/>
  <c r="AP122" i="5" a="1"/>
  <c r="AP122" i="5" s="1"/>
  <c r="AO131" i="5" a="1"/>
  <c r="AO131" i="5" s="1"/>
  <c r="AP131" i="5" a="1"/>
  <c r="AP131" i="5" s="1"/>
  <c r="AO140" i="5" a="1"/>
  <c r="AO140" i="5" s="1"/>
  <c r="AP140" i="5" a="1"/>
  <c r="AP140" i="5" s="1"/>
  <c r="AO149" i="5" a="1"/>
  <c r="AO149" i="5" s="1"/>
  <c r="AP149" i="5" a="1"/>
  <c r="AP149" i="5" s="1"/>
  <c r="AO158" i="5" a="1"/>
  <c r="AO158" i="5" s="1"/>
  <c r="AP158" i="5" a="1"/>
  <c r="AP158" i="5" s="1"/>
  <c r="AO167" i="5" a="1"/>
  <c r="AO167" i="5" s="1"/>
  <c r="AP167" i="5" a="1"/>
  <c r="AP167" i="5" s="1"/>
  <c r="AO176" i="5" a="1"/>
  <c r="AO176" i="5" s="1"/>
  <c r="AP176" i="5" a="1"/>
  <c r="AP176" i="5" s="1"/>
  <c r="AO185" i="5" a="1"/>
  <c r="AO185" i="5" s="1"/>
  <c r="AP185" i="5" a="1"/>
  <c r="AP185" i="5" s="1"/>
  <c r="AO194" i="5" a="1"/>
  <c r="AO194" i="5" s="1"/>
  <c r="AP194" i="5" a="1"/>
  <c r="AP194" i="5" s="1"/>
  <c r="AO203" i="5" a="1"/>
  <c r="AO203" i="5" s="1"/>
  <c r="AP203" i="5" a="1"/>
  <c r="AP203" i="5" s="1"/>
  <c r="AO212" i="5" a="1"/>
  <c r="AO212" i="5" s="1"/>
  <c r="AP212" i="5" a="1"/>
  <c r="AP212" i="5" s="1"/>
  <c r="AO221" i="5" a="1"/>
  <c r="AO221" i="5" s="1"/>
  <c r="AP221" i="5" a="1"/>
  <c r="AP221" i="5" s="1"/>
  <c r="AO230" i="5" a="1"/>
  <c r="AO230" i="5" s="1"/>
  <c r="AP230" i="5" a="1"/>
  <c r="AP230" i="5" s="1"/>
  <c r="AO239" i="5" a="1"/>
  <c r="AO239" i="5" s="1"/>
  <c r="AP239" i="5" a="1"/>
  <c r="AP239" i="5" s="1"/>
  <c r="AO248" i="5" a="1"/>
  <c r="AO248" i="5" s="1"/>
  <c r="AP248" i="5" a="1"/>
  <c r="AP248" i="5" s="1"/>
  <c r="AO257" i="5" a="1"/>
  <c r="AO257" i="5" s="1"/>
  <c r="AP257" i="5" a="1"/>
  <c r="AP257" i="5" s="1"/>
  <c r="AO266" i="5" a="1"/>
  <c r="AO266" i="5" s="1"/>
  <c r="AP266" i="5" a="1"/>
  <c r="AP266" i="5" s="1"/>
  <c r="AO275" i="5" a="1"/>
  <c r="AO275" i="5" s="1"/>
  <c r="AP275" i="5" a="1"/>
  <c r="AP275" i="5" s="1"/>
  <c r="AO6" i="5" a="1"/>
  <c r="AO6" i="5" s="1"/>
  <c r="AP6" i="5" a="1"/>
  <c r="AP6" i="5" s="1"/>
  <c r="AO15" i="5" a="1"/>
  <c r="AO15" i="5" s="1"/>
  <c r="AP15" i="5" a="1"/>
  <c r="AP15" i="5" s="1"/>
  <c r="AO24" i="5" a="1"/>
  <c r="AO24" i="5" s="1"/>
  <c r="AP24" i="5" a="1"/>
  <c r="AP24" i="5" s="1"/>
  <c r="AO33" i="5" a="1"/>
  <c r="AO33" i="5" s="1"/>
  <c r="AP33" i="5" a="1"/>
  <c r="AP33" i="5" s="1"/>
  <c r="AO42" i="5" a="1"/>
  <c r="AO42" i="5" s="1"/>
  <c r="AP42" i="5" a="1"/>
  <c r="AP42" i="5"/>
  <c r="AO51" i="5" a="1"/>
  <c r="AO51" i="5" s="1"/>
  <c r="AP51" i="5" a="1"/>
  <c r="AP51" i="5" s="1"/>
  <c r="AO60" i="5" a="1"/>
  <c r="AO60" i="5" s="1"/>
  <c r="AP60" i="5" a="1"/>
  <c r="AP60" i="5" s="1"/>
  <c r="AO69" i="5" a="1"/>
  <c r="AO69" i="5" s="1"/>
  <c r="AP69" i="5" a="1"/>
  <c r="AP69" i="5" s="1"/>
  <c r="AO78" i="5" a="1"/>
  <c r="AO78" i="5" s="1"/>
  <c r="AP78" i="5" a="1"/>
  <c r="AP78" i="5" s="1"/>
  <c r="AO87" i="5" a="1"/>
  <c r="AO87" i="5" s="1"/>
  <c r="AP87" i="5" a="1"/>
  <c r="AP87" i="5" s="1"/>
  <c r="AO96" i="5" a="1"/>
  <c r="AO96" i="5" s="1"/>
  <c r="AP96" i="5" a="1"/>
  <c r="AP96" i="5" s="1"/>
  <c r="AO105" i="5" a="1"/>
  <c r="AO105" i="5" s="1"/>
  <c r="AP105" i="5" a="1"/>
  <c r="AP105" i="5" s="1"/>
  <c r="AO114" i="5" a="1"/>
  <c r="AO114" i="5" s="1"/>
  <c r="AP114" i="5" a="1"/>
  <c r="AP114" i="5" s="1"/>
  <c r="AO123" i="5" a="1"/>
  <c r="AO123" i="5" s="1"/>
  <c r="AP123" i="5" a="1"/>
  <c r="AP123" i="5" s="1"/>
  <c r="AO132" i="5" a="1"/>
  <c r="AO132" i="5" s="1"/>
  <c r="AP132" i="5" a="1"/>
  <c r="AP132" i="5" s="1"/>
  <c r="AO141" i="5" a="1"/>
  <c r="AO141" i="5" s="1"/>
  <c r="AP141" i="5" a="1"/>
  <c r="AP141" i="5" s="1"/>
  <c r="AO150" i="5" a="1"/>
  <c r="AO150" i="5" s="1"/>
  <c r="AP150" i="5" a="1"/>
  <c r="AP150" i="5" s="1"/>
  <c r="AO159" i="5" a="1"/>
  <c r="AO159" i="5" s="1"/>
  <c r="AP159" i="5" a="1"/>
  <c r="AP159" i="5" s="1"/>
  <c r="AO168" i="5" a="1"/>
  <c r="AO168" i="5" s="1"/>
  <c r="AP168" i="5" a="1"/>
  <c r="AP168" i="5" s="1"/>
  <c r="AO177" i="5" a="1"/>
  <c r="AO177" i="5" s="1"/>
  <c r="AP177" i="5" a="1"/>
  <c r="AP177" i="5" s="1"/>
  <c r="AO186" i="5" a="1"/>
  <c r="AO186" i="5" s="1"/>
  <c r="AP186" i="5" a="1"/>
  <c r="AP186" i="5" s="1"/>
  <c r="AO195" i="5" a="1"/>
  <c r="AO195" i="5" s="1"/>
  <c r="AP195" i="5" a="1"/>
  <c r="AP195" i="5" s="1"/>
  <c r="AO204" i="5" a="1"/>
  <c r="AO204" i="5" s="1"/>
  <c r="AP204" i="5" a="1"/>
  <c r="AP204" i="5" s="1"/>
  <c r="AO213" i="5" a="1"/>
  <c r="AO213" i="5" s="1"/>
  <c r="AP213" i="5" a="1"/>
  <c r="AP213" i="5" s="1"/>
  <c r="AO222" i="5" a="1"/>
  <c r="AO222" i="5" s="1"/>
  <c r="AP222" i="5" a="1"/>
  <c r="AP222" i="5" s="1"/>
  <c r="AO231" i="5" a="1"/>
  <c r="AO231" i="5" s="1"/>
  <c r="AP231" i="5" a="1"/>
  <c r="AP231" i="5" s="1"/>
  <c r="AO240" i="5" a="1"/>
  <c r="AO240" i="5" s="1"/>
  <c r="AP240" i="5" a="1"/>
  <c r="AP240" i="5" s="1"/>
  <c r="AO249" i="5" a="1"/>
  <c r="AO249" i="5" s="1"/>
  <c r="AP249" i="5" a="1"/>
  <c r="AP249" i="5" s="1"/>
  <c r="AO258" i="5" a="1"/>
  <c r="AO258" i="5"/>
  <c r="AP258" i="5" a="1"/>
  <c r="AP258" i="5" s="1"/>
  <c r="AO267" i="5" a="1"/>
  <c r="AO267" i="5" s="1"/>
  <c r="AP267" i="5" a="1"/>
  <c r="AP267" i="5" s="1"/>
  <c r="AO276" i="5" a="1"/>
  <c r="AO276" i="5" s="1"/>
  <c r="AP276" i="5" a="1"/>
  <c r="AP276" i="5" s="1"/>
  <c r="AO7" i="5" a="1"/>
  <c r="AO7" i="5" s="1"/>
  <c r="AP7" i="5" a="1"/>
  <c r="AP7" i="5" s="1"/>
  <c r="AO16" i="5" a="1"/>
  <c r="AO16" i="5" s="1"/>
  <c r="AP16" i="5" a="1"/>
  <c r="AP16" i="5" s="1"/>
  <c r="AO25" i="5" a="1"/>
  <c r="AO25" i="5" s="1"/>
  <c r="AP25" i="5" a="1"/>
  <c r="AP25" i="5"/>
  <c r="AO34" i="5" a="1"/>
  <c r="AO34" i="5" s="1"/>
  <c r="AP34" i="5" a="1"/>
  <c r="AP34" i="5" s="1"/>
  <c r="AO43" i="5" a="1"/>
  <c r="AO43" i="5" s="1"/>
  <c r="AP43" i="5" a="1"/>
  <c r="AP43" i="5" s="1"/>
  <c r="AO52" i="5" a="1"/>
  <c r="AO52" i="5" s="1"/>
  <c r="AP52" i="5" a="1"/>
  <c r="AP52" i="5" s="1"/>
  <c r="AO61" i="5" a="1"/>
  <c r="AO61" i="5" s="1"/>
  <c r="AP61" i="5" a="1"/>
  <c r="AP61" i="5" s="1"/>
  <c r="AO70" i="5" a="1"/>
  <c r="AO70" i="5" s="1"/>
  <c r="AP70" i="5" a="1"/>
  <c r="AP70" i="5" s="1"/>
  <c r="AO79" i="5" a="1"/>
  <c r="AO79" i="5" s="1"/>
  <c r="AP79" i="5" a="1"/>
  <c r="AP79" i="5" s="1"/>
  <c r="AO88" i="5" a="1"/>
  <c r="AO88" i="5" s="1"/>
  <c r="AP88" i="5" a="1"/>
  <c r="AP88" i="5" s="1"/>
  <c r="AO97" i="5" a="1"/>
  <c r="AO97" i="5" s="1"/>
  <c r="AP97" i="5" a="1"/>
  <c r="AP97" i="5" s="1"/>
  <c r="AO106" i="5" a="1"/>
  <c r="AO106" i="5" s="1"/>
  <c r="AP106" i="5" a="1"/>
  <c r="AP106" i="5" s="1"/>
  <c r="AO115" i="5" a="1"/>
  <c r="AO115" i="5" s="1"/>
  <c r="AP115" i="5" a="1"/>
  <c r="AP115" i="5" s="1"/>
  <c r="AO124" i="5" a="1"/>
  <c r="AO124" i="5" s="1"/>
  <c r="AP124" i="5" a="1"/>
  <c r="AP124" i="5" s="1"/>
  <c r="AO133" i="5" a="1"/>
  <c r="AO133" i="5" s="1"/>
  <c r="AP133" i="5" a="1"/>
  <c r="AP133" i="5" s="1"/>
  <c r="AO142" i="5" a="1"/>
  <c r="AO142" i="5" s="1"/>
  <c r="AP142" i="5" a="1"/>
  <c r="AP142" i="5" s="1"/>
  <c r="AO151" i="5" a="1"/>
  <c r="AO151" i="5" s="1"/>
  <c r="AP151" i="5" a="1"/>
  <c r="AP151" i="5" s="1"/>
  <c r="AO160" i="5" a="1"/>
  <c r="AO160" i="5" s="1"/>
  <c r="AP160" i="5" a="1"/>
  <c r="AP160" i="5" s="1"/>
  <c r="AO169" i="5" a="1"/>
  <c r="AO169" i="5" s="1"/>
  <c r="AP169" i="5" a="1"/>
  <c r="AP169" i="5" s="1"/>
  <c r="AO178" i="5" a="1"/>
  <c r="AO178" i="5" s="1"/>
  <c r="AP178" i="5" a="1"/>
  <c r="AP178" i="5" s="1"/>
  <c r="AO187" i="5" a="1"/>
  <c r="AO187" i="5" s="1"/>
  <c r="AP187" i="5" a="1"/>
  <c r="AP187" i="5" s="1"/>
  <c r="AO196" i="5" a="1"/>
  <c r="AO196" i="5" s="1"/>
  <c r="AP196" i="5" a="1"/>
  <c r="AP196" i="5" s="1"/>
  <c r="AO205" i="5" a="1"/>
  <c r="AO205" i="5" s="1"/>
  <c r="AP205" i="5" a="1"/>
  <c r="AP205" i="5" s="1"/>
  <c r="AO214" i="5" a="1"/>
  <c r="AO214" i="5" s="1"/>
  <c r="AP214" i="5" a="1"/>
  <c r="AP214" i="5" s="1"/>
  <c r="AO223" i="5" a="1"/>
  <c r="AO223" i="5" s="1"/>
  <c r="AP223" i="5" a="1"/>
  <c r="AP223" i="5" s="1"/>
  <c r="AO232" i="5" a="1"/>
  <c r="AO232" i="5" s="1"/>
  <c r="AP232" i="5" a="1"/>
  <c r="AP232" i="5" s="1"/>
  <c r="AO241" i="5" a="1"/>
  <c r="AO241" i="5" s="1"/>
  <c r="AP241" i="5" a="1"/>
  <c r="AP241" i="5" s="1"/>
  <c r="AO250" i="5" a="1"/>
  <c r="AO250" i="5" s="1"/>
  <c r="AP250" i="5" a="1"/>
  <c r="AP250" i="5" s="1"/>
  <c r="AO259" i="5" a="1"/>
  <c r="AO259" i="5" s="1"/>
  <c r="AP259" i="5" a="1"/>
  <c r="AP259" i="5" s="1"/>
  <c r="AO268" i="5" a="1"/>
  <c r="AO268" i="5" s="1"/>
  <c r="AP268" i="5" a="1"/>
  <c r="AP268" i="5" s="1"/>
  <c r="AO277" i="5" a="1"/>
  <c r="AO277" i="5" s="1"/>
  <c r="AP277" i="5" a="1"/>
  <c r="AP277" i="5" s="1"/>
  <c r="AO8" i="5" a="1"/>
  <c r="AO8" i="5" s="1"/>
  <c r="AP8" i="5" a="1"/>
  <c r="AP8" i="5"/>
  <c r="AO17" i="5" a="1"/>
  <c r="AO17" i="5" s="1"/>
  <c r="AP17" i="5" a="1"/>
  <c r="AP17" i="5" s="1"/>
  <c r="AO26" i="5" a="1"/>
  <c r="AO26" i="5" s="1"/>
  <c r="AP26" i="5" a="1"/>
  <c r="AP26" i="5" s="1"/>
  <c r="AO35" i="5" a="1"/>
  <c r="AO35" i="5" s="1"/>
  <c r="AP35" i="5" a="1"/>
  <c r="AP35" i="5" s="1"/>
  <c r="AO44" i="5" a="1"/>
  <c r="AO44" i="5" s="1"/>
  <c r="AP44" i="5" a="1"/>
  <c r="AP44" i="5" s="1"/>
  <c r="AO53" i="5" a="1"/>
  <c r="AO53" i="5" s="1"/>
  <c r="AP53" i="5" a="1"/>
  <c r="AP53" i="5" s="1"/>
  <c r="AO62" i="5" a="1"/>
  <c r="AO62" i="5" s="1"/>
  <c r="AP62" i="5" a="1"/>
  <c r="AP62" i="5" s="1"/>
  <c r="AO71" i="5" a="1"/>
  <c r="AO71" i="5" s="1"/>
  <c r="AP71" i="5" a="1"/>
  <c r="AP71" i="5" s="1"/>
  <c r="AO80" i="5" a="1"/>
  <c r="AO80" i="5" s="1"/>
  <c r="AP80" i="5" a="1"/>
  <c r="AP80" i="5" s="1"/>
  <c r="AO89" i="5" a="1"/>
  <c r="AO89" i="5" s="1"/>
  <c r="AP89" i="5" a="1"/>
  <c r="AP89" i="5" s="1"/>
  <c r="AO98" i="5" a="1"/>
  <c r="AO98" i="5" s="1"/>
  <c r="AP98" i="5" a="1"/>
  <c r="AP98" i="5" s="1"/>
  <c r="AO107" i="5" a="1"/>
  <c r="AO107" i="5" s="1"/>
  <c r="AP107" i="5" a="1"/>
  <c r="AP107" i="5" s="1"/>
  <c r="AO116" i="5" a="1"/>
  <c r="AO116" i="5" s="1"/>
  <c r="AP116" i="5" a="1"/>
  <c r="AP116" i="5" s="1"/>
  <c r="AO125" i="5" a="1"/>
  <c r="AO125" i="5" s="1"/>
  <c r="AP125" i="5" a="1"/>
  <c r="AP125" i="5" s="1"/>
  <c r="AO134" i="5" a="1"/>
  <c r="AO134" i="5" s="1"/>
  <c r="AP134" i="5" a="1"/>
  <c r="AP134" i="5" s="1"/>
  <c r="AO143" i="5" a="1"/>
  <c r="AO143" i="5" s="1"/>
  <c r="AP143" i="5" a="1"/>
  <c r="AP143" i="5" s="1"/>
  <c r="AO152" i="5" a="1"/>
  <c r="AO152" i="5" s="1"/>
  <c r="AP152" i="5" a="1"/>
  <c r="AP152" i="5" s="1"/>
  <c r="AO161" i="5" a="1"/>
  <c r="AO161" i="5" s="1"/>
  <c r="AP161" i="5" a="1"/>
  <c r="AP161" i="5" s="1"/>
  <c r="AO170" i="5" a="1"/>
  <c r="AO170" i="5" s="1"/>
  <c r="AP170" i="5" a="1"/>
  <c r="AP170" i="5" s="1"/>
  <c r="AO179" i="5" a="1"/>
  <c r="AO179" i="5" s="1"/>
  <c r="AP179" i="5" a="1"/>
  <c r="AP179" i="5" s="1"/>
  <c r="AO188" i="5" a="1"/>
  <c r="AO188" i="5" s="1"/>
  <c r="AP188" i="5" a="1"/>
  <c r="AP188" i="5" s="1"/>
  <c r="AO197" i="5" a="1"/>
  <c r="AO197" i="5" s="1"/>
  <c r="AP197" i="5" a="1"/>
  <c r="AP197" i="5" s="1"/>
  <c r="AO206" i="5" a="1"/>
  <c r="AO206" i="5" s="1"/>
  <c r="AP206" i="5" a="1"/>
  <c r="AP206" i="5" s="1"/>
  <c r="AO215" i="5" a="1"/>
  <c r="AO215" i="5" s="1"/>
  <c r="AP215" i="5" a="1"/>
  <c r="AP215" i="5" s="1"/>
  <c r="AO224" i="5" a="1"/>
  <c r="AO224" i="5" s="1"/>
  <c r="AP224" i="5" a="1"/>
  <c r="AP224" i="5" s="1"/>
  <c r="AO233" i="5" a="1"/>
  <c r="AO233" i="5" s="1"/>
  <c r="AP233" i="5" a="1"/>
  <c r="AP233" i="5" s="1"/>
  <c r="AO242" i="5" a="1"/>
  <c r="AO242" i="5" s="1"/>
  <c r="AP242" i="5" a="1"/>
  <c r="AP242" i="5" s="1"/>
  <c r="AO251" i="5" a="1"/>
  <c r="AO251" i="5" s="1"/>
  <c r="AP251" i="5" a="1"/>
  <c r="AP251" i="5" s="1"/>
  <c r="AO260" i="5" a="1"/>
  <c r="AO260" i="5" s="1"/>
  <c r="AP260" i="5" a="1"/>
  <c r="AP260" i="5" s="1"/>
  <c r="AO269" i="5" a="1"/>
  <c r="AO269" i="5" s="1"/>
  <c r="AP269" i="5" a="1"/>
  <c r="AP269" i="5" s="1"/>
  <c r="AO278" i="5" a="1"/>
  <c r="AO278" i="5" s="1"/>
  <c r="AP278" i="5" a="1"/>
  <c r="AP278" i="5" s="1"/>
  <c r="AO9" i="5" a="1"/>
  <c r="AO9" i="5" s="1"/>
  <c r="AP9" i="5" a="1"/>
  <c r="AP9" i="5" s="1"/>
  <c r="AO18" i="5" a="1"/>
  <c r="AO18" i="5" s="1"/>
  <c r="AP18" i="5" a="1"/>
  <c r="AP18" i="5" s="1"/>
  <c r="AO27" i="5" a="1"/>
  <c r="AO27" i="5" s="1"/>
  <c r="AP27" i="5" a="1"/>
  <c r="AP27" i="5" s="1"/>
  <c r="AO36" i="5" a="1"/>
  <c r="AO36" i="5" s="1"/>
  <c r="AP36" i="5" a="1"/>
  <c r="AP36" i="5" s="1"/>
  <c r="AO45" i="5" a="1"/>
  <c r="AO45" i="5" s="1"/>
  <c r="AP45" i="5" a="1"/>
  <c r="AP45" i="5" s="1"/>
  <c r="AO54" i="5" a="1"/>
  <c r="AO54" i="5" s="1"/>
  <c r="AP54" i="5" a="1"/>
  <c r="AP54" i="5" s="1"/>
  <c r="AO63" i="5" a="1"/>
  <c r="AO63" i="5" s="1"/>
  <c r="AP63" i="5" a="1"/>
  <c r="AP63" i="5" s="1"/>
  <c r="AO72" i="5" a="1"/>
  <c r="AO72" i="5" s="1"/>
  <c r="AP72" i="5" a="1"/>
  <c r="AP72" i="5" s="1"/>
  <c r="AO81" i="5" a="1"/>
  <c r="AO81" i="5" s="1"/>
  <c r="AP81" i="5" a="1"/>
  <c r="AP81" i="5" s="1"/>
  <c r="AO90" i="5" a="1"/>
  <c r="AO90" i="5" s="1"/>
  <c r="AP90" i="5" a="1"/>
  <c r="AP90" i="5" s="1"/>
  <c r="AO99" i="5" a="1"/>
  <c r="AO99" i="5" s="1"/>
  <c r="AP99" i="5" a="1"/>
  <c r="AP99" i="5" s="1"/>
  <c r="AO108" i="5" a="1"/>
  <c r="AO108" i="5" s="1"/>
  <c r="AP108" i="5" a="1"/>
  <c r="AP108" i="5" s="1"/>
  <c r="AO117" i="5" a="1"/>
  <c r="AO117" i="5" s="1"/>
  <c r="AP117" i="5" a="1"/>
  <c r="AP117" i="5" s="1"/>
  <c r="AO126" i="5" a="1"/>
  <c r="AO126" i="5" s="1"/>
  <c r="AP126" i="5" a="1"/>
  <c r="AP126" i="5" s="1"/>
  <c r="AO135" i="5" a="1"/>
  <c r="AO135" i="5" s="1"/>
  <c r="AP135" i="5" a="1"/>
  <c r="AP135" i="5" s="1"/>
  <c r="AO144" i="5" a="1"/>
  <c r="AO144" i="5" s="1"/>
  <c r="AP144" i="5" a="1"/>
  <c r="AP144" i="5" s="1"/>
  <c r="AO153" i="5" a="1"/>
  <c r="AO153" i="5" s="1"/>
  <c r="AP153" i="5" a="1"/>
  <c r="AP153" i="5" s="1"/>
  <c r="AO162" i="5" a="1"/>
  <c r="AO162" i="5" s="1"/>
  <c r="AP162" i="5" a="1"/>
  <c r="AP162" i="5" s="1"/>
  <c r="AO171" i="5" a="1"/>
  <c r="AO171" i="5" s="1"/>
  <c r="AP171" i="5" a="1"/>
  <c r="AP171" i="5" s="1"/>
  <c r="AO180" i="5" a="1"/>
  <c r="AO180" i="5" s="1"/>
  <c r="AP180" i="5" a="1"/>
  <c r="AP180" i="5" s="1"/>
  <c r="AO189" i="5" a="1"/>
  <c r="AO189" i="5" s="1"/>
  <c r="AP189" i="5" a="1"/>
  <c r="AP189" i="5" s="1"/>
  <c r="AO198" i="5" a="1"/>
  <c r="AO198" i="5" s="1"/>
  <c r="AP198" i="5" a="1"/>
  <c r="AP198" i="5" s="1"/>
  <c r="AO207" i="5" a="1"/>
  <c r="AO207" i="5" s="1"/>
  <c r="AP207" i="5" a="1"/>
  <c r="AP207" i="5" s="1"/>
  <c r="AO216" i="5" a="1"/>
  <c r="AO216" i="5" s="1"/>
  <c r="AP216" i="5" a="1"/>
  <c r="AP216" i="5" s="1"/>
  <c r="AO225" i="5" a="1"/>
  <c r="AO225" i="5" s="1"/>
  <c r="AP225" i="5" a="1"/>
  <c r="AP225" i="5" s="1"/>
  <c r="AO234" i="5" a="1"/>
  <c r="AO234" i="5" s="1"/>
  <c r="AP234" i="5" a="1"/>
  <c r="AP234" i="5" s="1"/>
  <c r="AO243" i="5" a="1"/>
  <c r="AO243" i="5" s="1"/>
  <c r="AP243" i="5" a="1"/>
  <c r="AP243" i="5" s="1"/>
  <c r="AO252" i="5" a="1"/>
  <c r="AO252" i="5" s="1"/>
  <c r="AP252" i="5" a="1"/>
  <c r="AP252" i="5" s="1"/>
  <c r="AO261" i="5" a="1"/>
  <c r="AO261" i="5" s="1"/>
  <c r="AP261" i="5" a="1"/>
  <c r="AP261" i="5" s="1"/>
  <c r="AO270" i="5" a="1"/>
  <c r="AO270" i="5" s="1"/>
  <c r="AP270" i="5" a="1"/>
  <c r="AP270" i="5" s="1"/>
  <c r="AO279" i="5" a="1"/>
  <c r="AO279" i="5" s="1"/>
  <c r="AP279" i="5" a="1"/>
  <c r="AP279" i="5" s="1"/>
  <c r="AO10" i="5" a="1"/>
  <c r="AO10" i="5" s="1"/>
  <c r="AP10" i="5" a="1"/>
  <c r="AP10" i="5" s="1"/>
  <c r="AO19" i="5" a="1"/>
  <c r="AO19" i="5" s="1"/>
  <c r="AP19" i="5" a="1"/>
  <c r="AP19" i="5" s="1"/>
  <c r="AO28" i="5" a="1"/>
  <c r="AO28" i="5" s="1"/>
  <c r="AP28" i="5" a="1"/>
  <c r="AP28" i="5" s="1"/>
  <c r="AO37" i="5" a="1"/>
  <c r="AO37" i="5" s="1"/>
  <c r="AP37" i="5" a="1"/>
  <c r="AP37" i="5" s="1"/>
  <c r="AO46" i="5" a="1"/>
  <c r="AO46" i="5" s="1"/>
  <c r="AP46" i="5" a="1"/>
  <c r="AP46" i="5" s="1"/>
  <c r="AO55" i="5" a="1"/>
  <c r="AO55" i="5" s="1"/>
  <c r="AP55" i="5" a="1"/>
  <c r="AP55" i="5" s="1"/>
  <c r="AO64" i="5" a="1"/>
  <c r="AO64" i="5" s="1"/>
  <c r="AP64" i="5" a="1"/>
  <c r="AP64" i="5" s="1"/>
  <c r="AO73" i="5" a="1"/>
  <c r="AO73" i="5" s="1"/>
  <c r="AP73" i="5" a="1"/>
  <c r="AP73" i="5" s="1"/>
  <c r="AO82" i="5" a="1"/>
  <c r="AO82" i="5" s="1"/>
  <c r="AP82" i="5" a="1"/>
  <c r="AP82" i="5" s="1"/>
  <c r="AO91" i="5" a="1"/>
  <c r="AO91" i="5" s="1"/>
  <c r="AP91" i="5" a="1"/>
  <c r="AP91" i="5" s="1"/>
  <c r="AO100" i="5" a="1"/>
  <c r="AO100" i="5" s="1"/>
  <c r="AP100" i="5" a="1"/>
  <c r="AP100" i="5" s="1"/>
  <c r="AO109" i="5" a="1"/>
  <c r="AO109" i="5" s="1"/>
  <c r="AP109" i="5" a="1"/>
  <c r="AP109" i="5" s="1"/>
  <c r="AO118" i="5" a="1"/>
  <c r="AO118" i="5" s="1"/>
  <c r="AP118" i="5" a="1"/>
  <c r="AP118" i="5" s="1"/>
  <c r="AO127" i="5" a="1"/>
  <c r="AO127" i="5" s="1"/>
  <c r="AP127" i="5" a="1"/>
  <c r="AP127" i="5" s="1"/>
  <c r="AO136" i="5" a="1"/>
  <c r="AO136" i="5" s="1"/>
  <c r="AP136" i="5" a="1"/>
  <c r="AP136" i="5" s="1"/>
  <c r="AO145" i="5" a="1"/>
  <c r="AO145" i="5" s="1"/>
  <c r="AP145" i="5" a="1"/>
  <c r="AP145" i="5" s="1"/>
  <c r="AO154" i="5" a="1"/>
  <c r="AO154" i="5" s="1"/>
  <c r="AP154" i="5" a="1"/>
  <c r="AP154" i="5" s="1"/>
  <c r="AO163" i="5" a="1"/>
  <c r="AO163" i="5" s="1"/>
  <c r="AP163" i="5" a="1"/>
  <c r="AP163" i="5" s="1"/>
  <c r="AO172" i="5" a="1"/>
  <c r="AO172" i="5" s="1"/>
  <c r="AP172" i="5" a="1"/>
  <c r="AP172" i="5" s="1"/>
  <c r="AO181" i="5" a="1"/>
  <c r="AO181" i="5" s="1"/>
  <c r="AP181" i="5" a="1"/>
  <c r="AP181" i="5" s="1"/>
  <c r="AO190" i="5" a="1"/>
  <c r="AO190" i="5" s="1"/>
  <c r="AP190" i="5" a="1"/>
  <c r="AP190" i="5" s="1"/>
  <c r="AO199" i="5" a="1"/>
  <c r="AO199" i="5" s="1"/>
  <c r="AP199" i="5" a="1"/>
  <c r="AP199" i="5" s="1"/>
  <c r="AO208" i="5" a="1"/>
  <c r="AO208" i="5" s="1"/>
  <c r="AP208" i="5" a="1"/>
  <c r="AP208" i="5" s="1"/>
  <c r="AO217" i="5" a="1"/>
  <c r="AO217" i="5" s="1"/>
  <c r="AP217" i="5" a="1"/>
  <c r="AP217" i="5" s="1"/>
  <c r="AO226" i="5" a="1"/>
  <c r="AO226" i="5" s="1"/>
  <c r="AP226" i="5" a="1"/>
  <c r="AP226" i="5" s="1"/>
  <c r="AO235" i="5" a="1"/>
  <c r="AO235" i="5" s="1"/>
  <c r="AP235" i="5" a="1"/>
  <c r="AP235" i="5" s="1"/>
  <c r="AO244" i="5" a="1"/>
  <c r="AO244" i="5" s="1"/>
  <c r="AP244" i="5" a="1"/>
  <c r="AP244" i="5" s="1"/>
  <c r="AO253" i="5" a="1"/>
  <c r="AO253" i="5" s="1"/>
  <c r="AP253" i="5" a="1"/>
  <c r="AP253" i="5" s="1"/>
  <c r="AO262" i="5" a="1"/>
  <c r="AO262" i="5" s="1"/>
  <c r="AP262" i="5" a="1"/>
  <c r="AP262" i="5" s="1"/>
  <c r="AO271" i="5" a="1"/>
  <c r="AO271" i="5" s="1"/>
  <c r="AP271" i="5" a="1"/>
  <c r="AP271" i="5" s="1"/>
  <c r="AO280" i="5" a="1"/>
  <c r="AO280" i="5" s="1"/>
  <c r="AP280" i="5" a="1"/>
  <c r="AP280" i="5" s="1"/>
  <c r="AP2" i="5" a="1"/>
  <c r="AP2" i="5" s="1"/>
  <c r="AO2" i="5" a="1"/>
  <c r="AO2" i="5" s="1"/>
  <c r="AN11" i="5" a="1"/>
  <c r="AN11" i="5" s="1"/>
  <c r="AN20" i="5" a="1"/>
  <c r="AN20" i="5" s="1"/>
  <c r="AN29" i="5" a="1"/>
  <c r="AN29" i="5" s="1"/>
  <c r="AN38" i="5" a="1"/>
  <c r="AN38" i="5" s="1"/>
  <c r="AN47" i="5" a="1"/>
  <c r="AN47" i="5" s="1"/>
  <c r="AN56" i="5" a="1"/>
  <c r="AN56" i="5" s="1"/>
  <c r="AN65" i="5" a="1"/>
  <c r="AN65" i="5" s="1"/>
  <c r="AN74" i="5" a="1"/>
  <c r="AN74" i="5" s="1"/>
  <c r="AN83" i="5" a="1"/>
  <c r="AN83" i="5" s="1"/>
  <c r="AN92" i="5" a="1"/>
  <c r="AN92" i="5" s="1"/>
  <c r="AN101" i="5" a="1"/>
  <c r="AN101" i="5" s="1"/>
  <c r="AN110" i="5" a="1"/>
  <c r="AN110" i="5" s="1"/>
  <c r="AN119" i="5" a="1"/>
  <c r="AN119" i="5" s="1"/>
  <c r="AN128" i="5" a="1"/>
  <c r="AN128" i="5" s="1"/>
  <c r="AN137" i="5" a="1"/>
  <c r="AN137" i="5" s="1"/>
  <c r="AN146" i="5" a="1"/>
  <c r="AN146" i="5" s="1"/>
  <c r="AN155" i="5" a="1"/>
  <c r="AN155" i="5" s="1"/>
  <c r="AN164" i="5" a="1"/>
  <c r="AN164" i="5" s="1"/>
  <c r="AN173" i="5" a="1"/>
  <c r="AN173" i="5" s="1"/>
  <c r="AN182" i="5" a="1"/>
  <c r="AN182" i="5" s="1"/>
  <c r="AN191" i="5" a="1"/>
  <c r="AN191" i="5" s="1"/>
  <c r="AN200" i="5" a="1"/>
  <c r="AN200" i="5" s="1"/>
  <c r="AN209" i="5" a="1"/>
  <c r="AN209" i="5" s="1"/>
  <c r="AN218" i="5" a="1"/>
  <c r="AN218" i="5" s="1"/>
  <c r="AN227" i="5" a="1"/>
  <c r="AN227" i="5" s="1"/>
  <c r="AN236" i="5" a="1"/>
  <c r="AN236" i="5" s="1"/>
  <c r="AN245" i="5" a="1"/>
  <c r="AN245" i="5" s="1"/>
  <c r="AN254" i="5" a="1"/>
  <c r="AN254" i="5" s="1"/>
  <c r="AN263" i="5" a="1"/>
  <c r="AN263" i="5" s="1"/>
  <c r="AN272" i="5" a="1"/>
  <c r="AN272" i="5" s="1"/>
  <c r="AN3" i="5" a="1"/>
  <c r="AN3" i="5" s="1"/>
  <c r="AN12" i="5" a="1"/>
  <c r="AN12" i="5" s="1"/>
  <c r="AN21" i="5" a="1"/>
  <c r="AN21" i="5" s="1"/>
  <c r="AN30" i="5" a="1"/>
  <c r="AN30" i="5" s="1"/>
  <c r="AN39" i="5" a="1"/>
  <c r="AN39" i="5" s="1"/>
  <c r="AN48" i="5" a="1"/>
  <c r="AN48" i="5" s="1"/>
  <c r="AN57" i="5" a="1"/>
  <c r="AN57" i="5" s="1"/>
  <c r="AN66" i="5" a="1"/>
  <c r="AN66" i="5" s="1"/>
  <c r="AN75" i="5" a="1"/>
  <c r="AN75" i="5" s="1"/>
  <c r="AN84" i="5" a="1"/>
  <c r="AN84" i="5" s="1"/>
  <c r="AN93" i="5" a="1"/>
  <c r="AN93" i="5" s="1"/>
  <c r="AN102" i="5" a="1"/>
  <c r="AN102" i="5" s="1"/>
  <c r="AN111" i="5" a="1"/>
  <c r="AN111" i="5" s="1"/>
  <c r="AN120" i="5" a="1"/>
  <c r="AN120" i="5" s="1"/>
  <c r="AN129" i="5" a="1"/>
  <c r="AN129" i="5" s="1"/>
  <c r="AN138" i="5" a="1"/>
  <c r="AN138" i="5" s="1"/>
  <c r="AN147" i="5" a="1"/>
  <c r="AN147" i="5" s="1"/>
  <c r="AN156" i="5" a="1"/>
  <c r="AN156" i="5" s="1"/>
  <c r="AN165" i="5" a="1"/>
  <c r="AN165" i="5" s="1"/>
  <c r="AN174" i="5" a="1"/>
  <c r="AN174" i="5" s="1"/>
  <c r="AN183" i="5" a="1"/>
  <c r="AN183" i="5" s="1"/>
  <c r="AN192" i="5" a="1"/>
  <c r="AN192" i="5" s="1"/>
  <c r="AN201" i="5" a="1"/>
  <c r="AN201" i="5" s="1"/>
  <c r="AN210" i="5" a="1"/>
  <c r="AN210" i="5" s="1"/>
  <c r="AN219" i="5" a="1"/>
  <c r="AN219" i="5" s="1"/>
  <c r="AN228" i="5" a="1"/>
  <c r="AN228" i="5" s="1"/>
  <c r="AN237" i="5" a="1"/>
  <c r="AN237" i="5" s="1"/>
  <c r="AN246" i="5" a="1"/>
  <c r="AN246" i="5" s="1"/>
  <c r="AN255" i="5" a="1"/>
  <c r="AN255" i="5" s="1"/>
  <c r="AN264" i="5" a="1"/>
  <c r="AN264" i="5" s="1"/>
  <c r="AN273" i="5" a="1"/>
  <c r="AN273" i="5" s="1"/>
  <c r="AN4" i="5" a="1"/>
  <c r="AN4" i="5" s="1"/>
  <c r="AN13" i="5" a="1"/>
  <c r="AN13" i="5" s="1"/>
  <c r="AN22" i="5" a="1"/>
  <c r="AN22" i="5" s="1"/>
  <c r="AN31" i="5" a="1"/>
  <c r="AN31" i="5" s="1"/>
  <c r="AN40" i="5" a="1"/>
  <c r="AN40" i="5" s="1"/>
  <c r="AN49" i="5" a="1"/>
  <c r="AN49" i="5" s="1"/>
  <c r="AN58" i="5" a="1"/>
  <c r="AN58" i="5" s="1"/>
  <c r="AN67" i="5" a="1"/>
  <c r="AN67" i="5" s="1"/>
  <c r="AN76" i="5" a="1"/>
  <c r="AN76" i="5" s="1"/>
  <c r="AN85" i="5" a="1"/>
  <c r="AN85" i="5" s="1"/>
  <c r="AN94" i="5" a="1"/>
  <c r="AN94" i="5" s="1"/>
  <c r="AN103" i="5" a="1"/>
  <c r="AN103" i="5" s="1"/>
  <c r="AN112" i="5" a="1"/>
  <c r="AN112" i="5" s="1"/>
  <c r="AN121" i="5" a="1"/>
  <c r="AN121" i="5" s="1"/>
  <c r="AN130" i="5" a="1"/>
  <c r="AN130" i="5" s="1"/>
  <c r="AN139" i="5" a="1"/>
  <c r="AN139" i="5" s="1"/>
  <c r="AN148" i="5" a="1"/>
  <c r="AN148" i="5" s="1"/>
  <c r="AN157" i="5" a="1"/>
  <c r="AN157" i="5" s="1"/>
  <c r="AN166" i="5" a="1"/>
  <c r="AN166" i="5" s="1"/>
  <c r="AN175" i="5" a="1"/>
  <c r="AN175" i="5" s="1"/>
  <c r="AN184" i="5" a="1"/>
  <c r="AN184" i="5" s="1"/>
  <c r="AN193" i="5" a="1"/>
  <c r="AN193" i="5" s="1"/>
  <c r="AN202" i="5" a="1"/>
  <c r="AN202" i="5" s="1"/>
  <c r="AN211" i="5" a="1"/>
  <c r="AN211" i="5" s="1"/>
  <c r="AN220" i="5" a="1"/>
  <c r="AN220" i="5" s="1"/>
  <c r="AN229" i="5" a="1"/>
  <c r="AN229" i="5" s="1"/>
  <c r="AN238" i="5" a="1"/>
  <c r="AN238" i="5" s="1"/>
  <c r="AN247" i="5" a="1"/>
  <c r="AN247" i="5" s="1"/>
  <c r="AN256" i="5" a="1"/>
  <c r="AN256" i="5" s="1"/>
  <c r="AN265" i="5" a="1"/>
  <c r="AN265" i="5" s="1"/>
  <c r="AN274" i="5" a="1"/>
  <c r="AN274" i="5" s="1"/>
  <c r="AN5" i="5" a="1"/>
  <c r="AN5" i="5" s="1"/>
  <c r="AN14" i="5" a="1"/>
  <c r="AN14" i="5" s="1"/>
  <c r="AN23" i="5" a="1"/>
  <c r="AN23" i="5" s="1"/>
  <c r="AN32" i="5" a="1"/>
  <c r="AN32" i="5" s="1"/>
  <c r="AN41" i="5" a="1"/>
  <c r="AN41" i="5" s="1"/>
  <c r="AN50" i="5" a="1"/>
  <c r="AN50" i="5" s="1"/>
  <c r="AN59" i="5" a="1"/>
  <c r="AN59" i="5" s="1"/>
  <c r="AN68" i="5" a="1"/>
  <c r="AN68" i="5" s="1"/>
  <c r="AN77" i="5" a="1"/>
  <c r="AN77" i="5" s="1"/>
  <c r="AN86" i="5" a="1"/>
  <c r="AN86" i="5" s="1"/>
  <c r="AN95" i="5" a="1"/>
  <c r="AN95" i="5" s="1"/>
  <c r="AN104" i="5" a="1"/>
  <c r="AN104" i="5" s="1"/>
  <c r="AN113" i="5" a="1"/>
  <c r="AN113" i="5" s="1"/>
  <c r="AN122" i="5" a="1"/>
  <c r="AN122" i="5" s="1"/>
  <c r="AN131" i="5" a="1"/>
  <c r="AN131" i="5" s="1"/>
  <c r="AN140" i="5" a="1"/>
  <c r="AN140" i="5" s="1"/>
  <c r="AN149" i="5" a="1"/>
  <c r="AN149" i="5" s="1"/>
  <c r="AN158" i="5" a="1"/>
  <c r="AN158" i="5" s="1"/>
  <c r="AN167" i="5" a="1"/>
  <c r="AN167" i="5" s="1"/>
  <c r="AN176" i="5" a="1"/>
  <c r="AN176" i="5" s="1"/>
  <c r="AN185" i="5" a="1"/>
  <c r="AN185" i="5" s="1"/>
  <c r="AN194" i="5" a="1"/>
  <c r="AN194" i="5" s="1"/>
  <c r="AN203" i="5" a="1"/>
  <c r="AN203" i="5" s="1"/>
  <c r="AN212" i="5" a="1"/>
  <c r="AN212" i="5" s="1"/>
  <c r="AN221" i="5" a="1"/>
  <c r="AN221" i="5" s="1"/>
  <c r="AN230" i="5" a="1"/>
  <c r="AN230" i="5" s="1"/>
  <c r="AN239" i="5" a="1"/>
  <c r="AN239" i="5" s="1"/>
  <c r="AN248" i="5" a="1"/>
  <c r="AN248" i="5" s="1"/>
  <c r="AN257" i="5" a="1"/>
  <c r="AN257" i="5" s="1"/>
  <c r="AN266" i="5" a="1"/>
  <c r="AN266" i="5" s="1"/>
  <c r="AN275" i="5" a="1"/>
  <c r="AN275" i="5" s="1"/>
  <c r="AN6" i="5" a="1"/>
  <c r="AN6" i="5" s="1"/>
  <c r="AN15" i="5" a="1"/>
  <c r="AN15" i="5" s="1"/>
  <c r="AN24" i="5" a="1"/>
  <c r="AN24" i="5" s="1"/>
  <c r="AN33" i="5" a="1"/>
  <c r="AN33" i="5" s="1"/>
  <c r="AN42" i="5" a="1"/>
  <c r="AN42" i="5" s="1"/>
  <c r="AN51" i="5" a="1"/>
  <c r="AN51" i="5" s="1"/>
  <c r="AN60" i="5" a="1"/>
  <c r="AN60" i="5" s="1"/>
  <c r="AN69" i="5" a="1"/>
  <c r="AN69" i="5" s="1"/>
  <c r="AN78" i="5" a="1"/>
  <c r="AN78" i="5" s="1"/>
  <c r="AN87" i="5" a="1"/>
  <c r="AN87" i="5" s="1"/>
  <c r="AN96" i="5" a="1"/>
  <c r="AN96" i="5" s="1"/>
  <c r="AN105" i="5" a="1"/>
  <c r="AN105" i="5" s="1"/>
  <c r="AN114" i="5" a="1"/>
  <c r="AN114" i="5" s="1"/>
  <c r="AN123" i="5" a="1"/>
  <c r="AN123" i="5" s="1"/>
  <c r="AN132" i="5" a="1"/>
  <c r="AN132" i="5" s="1"/>
  <c r="AN141" i="5" a="1"/>
  <c r="AN141" i="5" s="1"/>
  <c r="AN150" i="5" a="1"/>
  <c r="AN150" i="5" s="1"/>
  <c r="AN159" i="5" a="1"/>
  <c r="AN159" i="5" s="1"/>
  <c r="AN168" i="5" a="1"/>
  <c r="AN168" i="5" s="1"/>
  <c r="AN177" i="5" a="1"/>
  <c r="AN177" i="5" s="1"/>
  <c r="AN186" i="5" a="1"/>
  <c r="AN186" i="5" s="1"/>
  <c r="AN195" i="5" a="1"/>
  <c r="AN195" i="5" s="1"/>
  <c r="AN204" i="5" a="1"/>
  <c r="AN204" i="5" s="1"/>
  <c r="AN213" i="5" a="1"/>
  <c r="AN213" i="5" s="1"/>
  <c r="AN222" i="5" a="1"/>
  <c r="AN222" i="5" s="1"/>
  <c r="AN231" i="5" a="1"/>
  <c r="AN231" i="5" s="1"/>
  <c r="AN240" i="5" a="1"/>
  <c r="AN240" i="5" s="1"/>
  <c r="AN249" i="5" a="1"/>
  <c r="AN249" i="5" s="1"/>
  <c r="AN258" i="5" a="1"/>
  <c r="AN258" i="5" s="1"/>
  <c r="AN267" i="5" a="1"/>
  <c r="AN267" i="5" s="1"/>
  <c r="AN276" i="5" a="1"/>
  <c r="AN276" i="5" s="1"/>
  <c r="AN7" i="5" a="1"/>
  <c r="AN7" i="5" s="1"/>
  <c r="AN16" i="5" a="1"/>
  <c r="AN16" i="5" s="1"/>
  <c r="AN25" i="5" a="1"/>
  <c r="AN25" i="5" s="1"/>
  <c r="AN34" i="5" a="1"/>
  <c r="AN34" i="5" s="1"/>
  <c r="AN43" i="5" a="1"/>
  <c r="AN43" i="5" s="1"/>
  <c r="AN52" i="5" a="1"/>
  <c r="AN52" i="5" s="1"/>
  <c r="AN61" i="5" a="1"/>
  <c r="AN61" i="5" s="1"/>
  <c r="AN70" i="5" a="1"/>
  <c r="AN70" i="5" s="1"/>
  <c r="AN79" i="5" a="1"/>
  <c r="AN79" i="5" s="1"/>
  <c r="AN88" i="5" a="1"/>
  <c r="AN88" i="5" s="1"/>
  <c r="AN97" i="5" a="1"/>
  <c r="AN97" i="5" s="1"/>
  <c r="AN106" i="5" a="1"/>
  <c r="AN106" i="5" s="1"/>
  <c r="AN115" i="5" a="1"/>
  <c r="AN115" i="5" s="1"/>
  <c r="AN124" i="5" a="1"/>
  <c r="AN124" i="5" s="1"/>
  <c r="AN133" i="5" a="1"/>
  <c r="AN133" i="5" s="1"/>
  <c r="AN142" i="5" a="1"/>
  <c r="AN142" i="5" s="1"/>
  <c r="AN151" i="5" a="1"/>
  <c r="AN151" i="5" s="1"/>
  <c r="AN160" i="5" a="1"/>
  <c r="AN160" i="5" s="1"/>
  <c r="AN169" i="5" a="1"/>
  <c r="AN169" i="5" s="1"/>
  <c r="AN178" i="5" a="1"/>
  <c r="AN178" i="5" s="1"/>
  <c r="AN187" i="5" a="1"/>
  <c r="AN187" i="5" s="1"/>
  <c r="AN196" i="5" a="1"/>
  <c r="AN196" i="5" s="1"/>
  <c r="AN205" i="5" a="1"/>
  <c r="AN205" i="5" s="1"/>
  <c r="AN214" i="5" a="1"/>
  <c r="AN214" i="5" s="1"/>
  <c r="AN223" i="5" a="1"/>
  <c r="AN223" i="5" s="1"/>
  <c r="AN232" i="5" a="1"/>
  <c r="AN232" i="5" s="1"/>
  <c r="AN241" i="5" a="1"/>
  <c r="AN241" i="5" s="1"/>
  <c r="AN250" i="5" a="1"/>
  <c r="AN250" i="5" s="1"/>
  <c r="AN259" i="5" a="1"/>
  <c r="AN259" i="5" s="1"/>
  <c r="AN268" i="5" a="1"/>
  <c r="AN268" i="5" s="1"/>
  <c r="AN277" i="5" a="1"/>
  <c r="AN277" i="5" s="1"/>
  <c r="AN8" i="5" a="1"/>
  <c r="AN8" i="5" s="1"/>
  <c r="AN17" i="5" a="1"/>
  <c r="AN17" i="5" s="1"/>
  <c r="AN26" i="5" a="1"/>
  <c r="AN26" i="5" s="1"/>
  <c r="AN35" i="5" a="1"/>
  <c r="AN35" i="5" s="1"/>
  <c r="AN44" i="5" a="1"/>
  <c r="AN44" i="5" s="1"/>
  <c r="AN53" i="5" a="1"/>
  <c r="AN53" i="5" s="1"/>
  <c r="AN62" i="5" a="1"/>
  <c r="AN62" i="5" s="1"/>
  <c r="AN71" i="5" a="1"/>
  <c r="AN71" i="5" s="1"/>
  <c r="AN80" i="5" a="1"/>
  <c r="AN80" i="5" s="1"/>
  <c r="AN89" i="5" a="1"/>
  <c r="AN89" i="5" s="1"/>
  <c r="AN98" i="5" a="1"/>
  <c r="AN98" i="5" s="1"/>
  <c r="AN107" i="5" a="1"/>
  <c r="AN107" i="5" s="1"/>
  <c r="AN116" i="5" a="1"/>
  <c r="AN116" i="5" s="1"/>
  <c r="AN125" i="5" a="1"/>
  <c r="AN125" i="5" s="1"/>
  <c r="AN134" i="5" a="1"/>
  <c r="AN134" i="5" s="1"/>
  <c r="AN143" i="5" a="1"/>
  <c r="AN143" i="5" s="1"/>
  <c r="AN152" i="5" a="1"/>
  <c r="AN152" i="5" s="1"/>
  <c r="AN161" i="5" a="1"/>
  <c r="AN161" i="5" s="1"/>
  <c r="AN170" i="5" a="1"/>
  <c r="AN170" i="5" s="1"/>
  <c r="AN179" i="5" a="1"/>
  <c r="AN179" i="5" s="1"/>
  <c r="AN188" i="5" a="1"/>
  <c r="AN188" i="5" s="1"/>
  <c r="AN197" i="5" a="1"/>
  <c r="AN197" i="5" s="1"/>
  <c r="AN206" i="5" a="1"/>
  <c r="AN206" i="5" s="1"/>
  <c r="AN215" i="5" a="1"/>
  <c r="AN215" i="5" s="1"/>
  <c r="AN224" i="5" a="1"/>
  <c r="AN224" i="5" s="1"/>
  <c r="AN233" i="5" a="1"/>
  <c r="AN233" i="5" s="1"/>
  <c r="AN242" i="5" a="1"/>
  <c r="AN242" i="5" s="1"/>
  <c r="AN251" i="5" a="1"/>
  <c r="AN251" i="5" s="1"/>
  <c r="AN260" i="5" a="1"/>
  <c r="AN260" i="5" s="1"/>
  <c r="AN269" i="5" a="1"/>
  <c r="AN269" i="5" s="1"/>
  <c r="AN278" i="5" a="1"/>
  <c r="AN278" i="5" s="1"/>
  <c r="AN9" i="5" a="1"/>
  <c r="AN9" i="5" s="1"/>
  <c r="AN18" i="5" a="1"/>
  <c r="AN18" i="5" s="1"/>
  <c r="AN27" i="5" a="1"/>
  <c r="AN27" i="5" s="1"/>
  <c r="AN36" i="5" a="1"/>
  <c r="AN36" i="5" s="1"/>
  <c r="AN45" i="5" a="1"/>
  <c r="AN45" i="5" s="1"/>
  <c r="AN54" i="5" a="1"/>
  <c r="AN54" i="5" s="1"/>
  <c r="AN63" i="5" a="1"/>
  <c r="AN63" i="5" s="1"/>
  <c r="AN72" i="5" a="1"/>
  <c r="AN72" i="5" s="1"/>
  <c r="AN81" i="5" a="1"/>
  <c r="AN81" i="5" s="1"/>
  <c r="AN90" i="5" a="1"/>
  <c r="AN90" i="5" s="1"/>
  <c r="AN99" i="5" a="1"/>
  <c r="AN99" i="5" s="1"/>
  <c r="AN108" i="5" a="1"/>
  <c r="AN108" i="5" s="1"/>
  <c r="AN117" i="5" a="1"/>
  <c r="AN117" i="5" s="1"/>
  <c r="AN126" i="5" a="1"/>
  <c r="AN126" i="5" s="1"/>
  <c r="AN135" i="5" a="1"/>
  <c r="AN135" i="5" s="1"/>
  <c r="AN144" i="5" a="1"/>
  <c r="AN144" i="5" s="1"/>
  <c r="AN153" i="5" a="1"/>
  <c r="AN153" i="5" s="1"/>
  <c r="AN162" i="5" a="1"/>
  <c r="AN162" i="5" s="1"/>
  <c r="AN171" i="5" a="1"/>
  <c r="AN171" i="5" s="1"/>
  <c r="AN180" i="5" a="1"/>
  <c r="AN180" i="5" s="1"/>
  <c r="AN189" i="5" a="1"/>
  <c r="AN189" i="5" s="1"/>
  <c r="AN198" i="5" a="1"/>
  <c r="AN198" i="5" s="1"/>
  <c r="AN207" i="5" a="1"/>
  <c r="AN207" i="5" s="1"/>
  <c r="AN216" i="5" a="1"/>
  <c r="AN216" i="5" s="1"/>
  <c r="AN225" i="5" a="1"/>
  <c r="AN225" i="5" s="1"/>
  <c r="AN234" i="5" a="1"/>
  <c r="AN234" i="5" s="1"/>
  <c r="AN243" i="5" a="1"/>
  <c r="AN243" i="5" s="1"/>
  <c r="AN252" i="5" a="1"/>
  <c r="AN252" i="5" s="1"/>
  <c r="AN261" i="5" a="1"/>
  <c r="AN261" i="5" s="1"/>
  <c r="AN270" i="5" a="1"/>
  <c r="AN270" i="5" s="1"/>
  <c r="AN279" i="5" a="1"/>
  <c r="AN279" i="5" s="1"/>
  <c r="AN10" i="5" a="1"/>
  <c r="AN10" i="5" s="1"/>
  <c r="AN19" i="5" a="1"/>
  <c r="AN19" i="5" s="1"/>
  <c r="AN28" i="5" a="1"/>
  <c r="AN28" i="5" s="1"/>
  <c r="AN37" i="5" a="1"/>
  <c r="AN37" i="5" s="1"/>
  <c r="AN46" i="5" a="1"/>
  <c r="AN46" i="5" s="1"/>
  <c r="AN55" i="5" a="1"/>
  <c r="AN55" i="5" s="1"/>
  <c r="AN64" i="5" a="1"/>
  <c r="AN64" i="5" s="1"/>
  <c r="AN73" i="5" a="1"/>
  <c r="AN73" i="5" s="1"/>
  <c r="AN82" i="5" a="1"/>
  <c r="AN82" i="5" s="1"/>
  <c r="AN91" i="5" a="1"/>
  <c r="AN91" i="5" s="1"/>
  <c r="AN100" i="5" a="1"/>
  <c r="AN100" i="5" s="1"/>
  <c r="AN109" i="5" a="1"/>
  <c r="AN109" i="5" s="1"/>
  <c r="AN118" i="5" a="1"/>
  <c r="AN118" i="5" s="1"/>
  <c r="AN127" i="5" a="1"/>
  <c r="AN127" i="5" s="1"/>
  <c r="AN136" i="5" a="1"/>
  <c r="AN136" i="5" s="1"/>
  <c r="AN145" i="5" a="1"/>
  <c r="AN145" i="5" s="1"/>
  <c r="AN154" i="5" a="1"/>
  <c r="AN154" i="5" s="1"/>
  <c r="AN163" i="5" a="1"/>
  <c r="AN163" i="5" s="1"/>
  <c r="AN172" i="5" a="1"/>
  <c r="AN172" i="5" s="1"/>
  <c r="AN181" i="5" a="1"/>
  <c r="AN181" i="5" s="1"/>
  <c r="AN190" i="5" a="1"/>
  <c r="AN190" i="5" s="1"/>
  <c r="AN199" i="5" a="1"/>
  <c r="AN199" i="5" s="1"/>
  <c r="AN208" i="5" a="1"/>
  <c r="AN208" i="5" s="1"/>
  <c r="AN217" i="5" a="1"/>
  <c r="AN217" i="5" s="1"/>
  <c r="AN226" i="5" a="1"/>
  <c r="AN226" i="5" s="1"/>
  <c r="AN235" i="5" a="1"/>
  <c r="AN235" i="5" s="1"/>
  <c r="AN244" i="5" a="1"/>
  <c r="AN244" i="5" s="1"/>
  <c r="AN253" i="5" a="1"/>
  <c r="AN253" i="5" s="1"/>
  <c r="AN262" i="5" a="1"/>
  <c r="AN262" i="5" s="1"/>
  <c r="AN271" i="5" a="1"/>
  <c r="AN271" i="5" s="1"/>
  <c r="AN280" i="5" a="1"/>
  <c r="AN280" i="5" s="1"/>
  <c r="AN2" i="5" a="1"/>
  <c r="AN2" i="5" s="1"/>
  <c r="AL280" i="5" a="1"/>
  <c r="AL280" i="5" s="1"/>
  <c r="AL271" i="5" a="1"/>
  <c r="AL271" i="5" s="1"/>
  <c r="AL262" i="5" a="1"/>
  <c r="AL262" i="5" s="1"/>
  <c r="AL253" i="5" a="1"/>
  <c r="AL253" i="5" s="1"/>
  <c r="AL244" i="5" a="1"/>
  <c r="AL244" i="5" s="1"/>
  <c r="AL235" i="5" a="1"/>
  <c r="AL235" i="5" s="1"/>
  <c r="AL226" i="5" a="1"/>
  <c r="AL226" i="5" s="1"/>
  <c r="AL217" i="5" a="1"/>
  <c r="AL217" i="5" s="1"/>
  <c r="AL208" i="5" a="1"/>
  <c r="AL208" i="5" s="1"/>
  <c r="AL199" i="5" a="1"/>
  <c r="AL199" i="5" s="1"/>
  <c r="AL190" i="5" a="1"/>
  <c r="AL190" i="5" s="1"/>
  <c r="AL181" i="5" a="1"/>
  <c r="AL181" i="5" s="1"/>
  <c r="AL172" i="5" a="1"/>
  <c r="AL172" i="5" s="1"/>
  <c r="AL163" i="5" a="1"/>
  <c r="AL163" i="5" s="1"/>
  <c r="AL154" i="5" a="1"/>
  <c r="AL154" i="5" s="1"/>
  <c r="AL145" i="5" a="1"/>
  <c r="AL145" i="5" s="1"/>
  <c r="AL136" i="5" a="1"/>
  <c r="AL136" i="5" s="1"/>
  <c r="AL127" i="5" a="1"/>
  <c r="AL127" i="5" s="1"/>
  <c r="AL118" i="5" a="1"/>
  <c r="AL118" i="5" s="1"/>
  <c r="AL109" i="5" a="1"/>
  <c r="AL109" i="5" s="1"/>
  <c r="AL100" i="5" a="1"/>
  <c r="AL100" i="5" s="1"/>
  <c r="AL91" i="5" a="1"/>
  <c r="AL91" i="5" s="1"/>
  <c r="AL82" i="5" a="1"/>
  <c r="AL82" i="5" s="1"/>
  <c r="AL73" i="5" a="1"/>
  <c r="AL73" i="5" s="1"/>
  <c r="AL64" i="5" a="1"/>
  <c r="AL64" i="5" s="1"/>
  <c r="AL55" i="5" a="1"/>
  <c r="AL55" i="5" s="1"/>
  <c r="AL46" i="5" a="1"/>
  <c r="AL46" i="5" s="1"/>
  <c r="AL37" i="5" a="1"/>
  <c r="AL37" i="5" s="1"/>
  <c r="AL28" i="5" a="1"/>
  <c r="AL28" i="5" s="1"/>
  <c r="AL19" i="5" a="1"/>
  <c r="AL19" i="5" s="1"/>
  <c r="AL10" i="5" a="1"/>
  <c r="AL10" i="5" s="1"/>
  <c r="AL279" i="5" a="1"/>
  <c r="AL279" i="5" s="1"/>
  <c r="AL270" i="5" a="1"/>
  <c r="AL270" i="5" s="1"/>
  <c r="AL261" i="5" a="1"/>
  <c r="AL261" i="5" s="1"/>
  <c r="AL252" i="5" a="1"/>
  <c r="AL252" i="5" s="1"/>
  <c r="AL243" i="5" a="1"/>
  <c r="AL243" i="5" s="1"/>
  <c r="AL234" i="5" a="1"/>
  <c r="AL234" i="5" s="1"/>
  <c r="AL225" i="5" a="1"/>
  <c r="AL225" i="5" s="1"/>
  <c r="AL216" i="5" a="1"/>
  <c r="AL216" i="5" s="1"/>
  <c r="AL207" i="5" a="1"/>
  <c r="AL207" i="5" s="1"/>
  <c r="AL198" i="5" a="1"/>
  <c r="AL198" i="5" s="1"/>
  <c r="AL189" i="5" a="1"/>
  <c r="AL189" i="5" s="1"/>
  <c r="AL180" i="5" a="1"/>
  <c r="AL180" i="5" s="1"/>
  <c r="AL171" i="5" a="1"/>
  <c r="AL171" i="5" s="1"/>
  <c r="AL162" i="5" a="1"/>
  <c r="AL162" i="5" s="1"/>
  <c r="AL153" i="5" a="1"/>
  <c r="AL153" i="5" s="1"/>
  <c r="AL144" i="5" a="1"/>
  <c r="AL144" i="5" s="1"/>
  <c r="AL135" i="5" a="1"/>
  <c r="AL135" i="5" s="1"/>
  <c r="AL126" i="5" a="1"/>
  <c r="AL126" i="5" s="1"/>
  <c r="AL117" i="5" a="1"/>
  <c r="AL117" i="5" s="1"/>
  <c r="AL108" i="5" a="1"/>
  <c r="AL108" i="5" s="1"/>
  <c r="AL99" i="5" a="1"/>
  <c r="AL99" i="5" s="1"/>
  <c r="AL90" i="5" a="1"/>
  <c r="AL90" i="5" s="1"/>
  <c r="AL81" i="5" a="1"/>
  <c r="AL81" i="5" s="1"/>
  <c r="AL72" i="5" a="1"/>
  <c r="AL72" i="5" s="1"/>
  <c r="AL63" i="5" a="1"/>
  <c r="AL63" i="5" s="1"/>
  <c r="AL54" i="5" a="1"/>
  <c r="AL54" i="5" s="1"/>
  <c r="AL45" i="5" a="1"/>
  <c r="AL45" i="5" s="1"/>
  <c r="AL36" i="5" a="1"/>
  <c r="AL36" i="5" s="1"/>
  <c r="AL27" i="5" a="1"/>
  <c r="AL27" i="5" s="1"/>
  <c r="AL18" i="5" a="1"/>
  <c r="AL18" i="5" s="1"/>
  <c r="AL9" i="5" a="1"/>
  <c r="AL9" i="5" s="1"/>
  <c r="AL278" i="5" a="1"/>
  <c r="AL278" i="5" s="1"/>
  <c r="AL269" i="5" a="1"/>
  <c r="AL269" i="5" s="1"/>
  <c r="AL260" i="5" a="1"/>
  <c r="AL260" i="5" s="1"/>
  <c r="AL251" i="5" a="1"/>
  <c r="AL251" i="5" s="1"/>
  <c r="AL242" i="5" a="1"/>
  <c r="AL242" i="5" s="1"/>
  <c r="AL233" i="5" a="1"/>
  <c r="AL233" i="5" s="1"/>
  <c r="AL224" i="5" a="1"/>
  <c r="AL224" i="5" s="1"/>
  <c r="AL215" i="5" a="1"/>
  <c r="AL215" i="5" s="1"/>
  <c r="AL206" i="5" a="1"/>
  <c r="AL206" i="5" s="1"/>
  <c r="AL197" i="5" a="1"/>
  <c r="AL197" i="5" s="1"/>
  <c r="AL188" i="5" a="1"/>
  <c r="AL188" i="5" s="1"/>
  <c r="AL179" i="5" a="1"/>
  <c r="AL179" i="5" s="1"/>
  <c r="AL170" i="5" a="1"/>
  <c r="AL170" i="5" s="1"/>
  <c r="AL161" i="5" a="1"/>
  <c r="AL161" i="5" s="1"/>
  <c r="AL152" i="5" a="1"/>
  <c r="AL152" i="5" s="1"/>
  <c r="AL143" i="5" a="1"/>
  <c r="AL143" i="5" s="1"/>
  <c r="AL134" i="5" a="1"/>
  <c r="AL134" i="5" s="1"/>
  <c r="AL125" i="5" a="1"/>
  <c r="AL125" i="5" s="1"/>
  <c r="AL116" i="5" a="1"/>
  <c r="AL116" i="5" s="1"/>
  <c r="AL107" i="5" a="1"/>
  <c r="AL107" i="5" s="1"/>
  <c r="AL98" i="5" a="1"/>
  <c r="AL98" i="5" s="1"/>
  <c r="AL89" i="5" a="1"/>
  <c r="AL89" i="5" s="1"/>
  <c r="AL80" i="5" a="1"/>
  <c r="AL80" i="5" s="1"/>
  <c r="AL71" i="5" a="1"/>
  <c r="AL71" i="5" s="1"/>
  <c r="AL62" i="5" a="1"/>
  <c r="AL62" i="5" s="1"/>
  <c r="AL53" i="5" a="1"/>
  <c r="AL53" i="5" s="1"/>
  <c r="AL44" i="5" a="1"/>
  <c r="AL44" i="5" s="1"/>
  <c r="AL35" i="5" a="1"/>
  <c r="AL35" i="5" s="1"/>
  <c r="AL26" i="5" a="1"/>
  <c r="AL26" i="5" s="1"/>
  <c r="AL17" i="5" a="1"/>
  <c r="AL17" i="5" s="1"/>
  <c r="AL8" i="5" a="1"/>
  <c r="AL8" i="5" s="1"/>
  <c r="AL277" i="5" a="1"/>
  <c r="AL277" i="5" s="1"/>
  <c r="AL268" i="5" a="1"/>
  <c r="AL268" i="5" s="1"/>
  <c r="AL259" i="5" a="1"/>
  <c r="AL259" i="5" s="1"/>
  <c r="AL250" i="5" a="1"/>
  <c r="AL250" i="5" s="1"/>
  <c r="AL241" i="5" a="1"/>
  <c r="AL241" i="5" s="1"/>
  <c r="AL232" i="5" a="1"/>
  <c r="AL232" i="5" s="1"/>
  <c r="AL223" i="5" a="1"/>
  <c r="AL223" i="5" s="1"/>
  <c r="AL214" i="5" a="1"/>
  <c r="AL214" i="5" s="1"/>
  <c r="AL205" i="5" a="1"/>
  <c r="AL205" i="5" s="1"/>
  <c r="AL196" i="5" a="1"/>
  <c r="AL196" i="5" s="1"/>
  <c r="AL187" i="5" a="1"/>
  <c r="AL187" i="5" s="1"/>
  <c r="AL178" i="5" a="1"/>
  <c r="AL178" i="5" s="1"/>
  <c r="AL169" i="5" a="1"/>
  <c r="AL169" i="5" s="1"/>
  <c r="AL160" i="5" a="1"/>
  <c r="AL160" i="5" s="1"/>
  <c r="AL151" i="5" a="1"/>
  <c r="AL151" i="5" s="1"/>
  <c r="AL142" i="5" a="1"/>
  <c r="AL142" i="5" s="1"/>
  <c r="AL133" i="5" a="1"/>
  <c r="AL133" i="5" s="1"/>
  <c r="AL124" i="5" a="1"/>
  <c r="AL124" i="5" s="1"/>
  <c r="AL115" i="5" a="1"/>
  <c r="AL115" i="5" s="1"/>
  <c r="AL106" i="5" a="1"/>
  <c r="AL106" i="5" s="1"/>
  <c r="AL97" i="5" a="1"/>
  <c r="AL97" i="5" s="1"/>
  <c r="AL88" i="5" a="1"/>
  <c r="AL88" i="5" s="1"/>
  <c r="AL79" i="5" a="1"/>
  <c r="AL79" i="5" s="1"/>
  <c r="AL70" i="5" a="1"/>
  <c r="AL70" i="5" s="1"/>
  <c r="AL61" i="5" a="1"/>
  <c r="AL61" i="5" s="1"/>
  <c r="AL52" i="5" a="1"/>
  <c r="AL52" i="5" s="1"/>
  <c r="AL43" i="5" a="1"/>
  <c r="AL43" i="5" s="1"/>
  <c r="AL34" i="5" a="1"/>
  <c r="AL34" i="5" s="1"/>
  <c r="AL25" i="5" a="1"/>
  <c r="AL25" i="5" s="1"/>
  <c r="AL16" i="5" a="1"/>
  <c r="AL16" i="5" s="1"/>
  <c r="AL7" i="5" a="1"/>
  <c r="AL7" i="5" s="1"/>
  <c r="AL276" i="5" a="1"/>
  <c r="AL276" i="5" s="1"/>
  <c r="AL267" i="5" a="1"/>
  <c r="AL267" i="5" s="1"/>
  <c r="AL258" i="5" a="1"/>
  <c r="AL258" i="5" s="1"/>
  <c r="AL249" i="5" a="1"/>
  <c r="AL249" i="5" s="1"/>
  <c r="AL240" i="5" a="1"/>
  <c r="AL240" i="5" s="1"/>
  <c r="AL231" i="5" a="1"/>
  <c r="AL231" i="5" s="1"/>
  <c r="AL222" i="5" a="1"/>
  <c r="AL222" i="5" s="1"/>
  <c r="AL213" i="5" a="1"/>
  <c r="AL213" i="5" s="1"/>
  <c r="AL204" i="5" a="1"/>
  <c r="AL204" i="5" s="1"/>
  <c r="AL195" i="5" a="1"/>
  <c r="AL195" i="5" s="1"/>
  <c r="AL186" i="5" a="1"/>
  <c r="AL186" i="5" s="1"/>
  <c r="AL177" i="5" a="1"/>
  <c r="AL177" i="5" s="1"/>
  <c r="AL168" i="5" a="1"/>
  <c r="AL168" i="5" s="1"/>
  <c r="AL159" i="5" a="1"/>
  <c r="AL159" i="5" s="1"/>
  <c r="AL150" i="5" a="1"/>
  <c r="AL150" i="5" s="1"/>
  <c r="AL141" i="5" a="1"/>
  <c r="AL141" i="5" s="1"/>
  <c r="AL132" i="5" a="1"/>
  <c r="AL132" i="5" s="1"/>
  <c r="AL123" i="5" a="1"/>
  <c r="AL123" i="5" s="1"/>
  <c r="AL114" i="5" a="1"/>
  <c r="AL114" i="5" s="1"/>
  <c r="AL105" i="5" a="1"/>
  <c r="AL105" i="5" s="1"/>
  <c r="AL96" i="5" a="1"/>
  <c r="AL96" i="5" s="1"/>
  <c r="AL87" i="5" a="1"/>
  <c r="AL87" i="5" s="1"/>
  <c r="AL78" i="5" a="1"/>
  <c r="AL78" i="5" s="1"/>
  <c r="AL69" i="5" a="1"/>
  <c r="AL69" i="5" s="1"/>
  <c r="AL60" i="5" a="1"/>
  <c r="AL60" i="5" s="1"/>
  <c r="AL51" i="5" a="1"/>
  <c r="AL51" i="5" s="1"/>
  <c r="AL42" i="5" a="1"/>
  <c r="AL42" i="5" s="1"/>
  <c r="AL33" i="5" a="1"/>
  <c r="AL33" i="5" s="1"/>
  <c r="AL24" i="5" a="1"/>
  <c r="AL24" i="5" s="1"/>
  <c r="AL15" i="5" a="1"/>
  <c r="AL15" i="5" s="1"/>
  <c r="AL6" i="5" a="1"/>
  <c r="AL6" i="5" s="1"/>
  <c r="AL275" i="5" a="1"/>
  <c r="AL275" i="5" s="1"/>
  <c r="AL266" i="5" a="1"/>
  <c r="AL266" i="5" s="1"/>
  <c r="AL257" i="5" a="1"/>
  <c r="AL257" i="5" s="1"/>
  <c r="AL248" i="5" a="1"/>
  <c r="AL248" i="5" s="1"/>
  <c r="AL239" i="5" a="1"/>
  <c r="AL239" i="5" s="1"/>
  <c r="AL230" i="5" a="1"/>
  <c r="AL230" i="5" s="1"/>
  <c r="AL221" i="5" a="1"/>
  <c r="AL221" i="5" s="1"/>
  <c r="AL212" i="5" a="1"/>
  <c r="AL212" i="5" s="1"/>
  <c r="AL203" i="5" a="1"/>
  <c r="AL203" i="5" s="1"/>
  <c r="AL194" i="5" a="1"/>
  <c r="AL194" i="5" s="1"/>
  <c r="AL185" i="5" a="1"/>
  <c r="AL185" i="5" s="1"/>
  <c r="AL176" i="5" a="1"/>
  <c r="AL176" i="5" s="1"/>
  <c r="AL167" i="5" a="1"/>
  <c r="AL167" i="5" s="1"/>
  <c r="AL158" i="5" a="1"/>
  <c r="AL158" i="5" s="1"/>
  <c r="AL149" i="5" a="1"/>
  <c r="AL149" i="5" s="1"/>
  <c r="AL140" i="5" a="1"/>
  <c r="AL140" i="5" s="1"/>
  <c r="AL131" i="5" a="1"/>
  <c r="AL131" i="5" s="1"/>
  <c r="AL122" i="5" a="1"/>
  <c r="AL122" i="5" s="1"/>
  <c r="AL113" i="5" a="1"/>
  <c r="AL113" i="5" s="1"/>
  <c r="AL104" i="5" a="1"/>
  <c r="AL104" i="5" s="1"/>
  <c r="AL95" i="5" a="1"/>
  <c r="AL95" i="5" s="1"/>
  <c r="AL86" i="5" a="1"/>
  <c r="AL86" i="5" s="1"/>
  <c r="AL77" i="5" a="1"/>
  <c r="AL77" i="5" s="1"/>
  <c r="AL68" i="5" a="1"/>
  <c r="AL68" i="5" s="1"/>
  <c r="AL59" i="5" a="1"/>
  <c r="AL59" i="5" s="1"/>
  <c r="AL50" i="5" a="1"/>
  <c r="AL50" i="5" s="1"/>
  <c r="AL41" i="5" a="1"/>
  <c r="AL41" i="5" s="1"/>
  <c r="AL32" i="5" a="1"/>
  <c r="AL32" i="5" s="1"/>
  <c r="AL23" i="5" a="1"/>
  <c r="AL23" i="5" s="1"/>
  <c r="AL14" i="5" a="1"/>
  <c r="AL14" i="5" s="1"/>
  <c r="AL5" i="5" a="1"/>
  <c r="AL5" i="5" s="1"/>
  <c r="AL274" i="5" a="1"/>
  <c r="AL274" i="5" s="1"/>
  <c r="AL265" i="5" a="1"/>
  <c r="AL265" i="5" s="1"/>
  <c r="AL256" i="5" a="1"/>
  <c r="AL256" i="5" s="1"/>
  <c r="AL247" i="5" a="1"/>
  <c r="AL247" i="5" s="1"/>
  <c r="AL238" i="5" a="1"/>
  <c r="AL238" i="5" s="1"/>
  <c r="AL229" i="5" a="1"/>
  <c r="AL229" i="5" s="1"/>
  <c r="AL220" i="5" a="1"/>
  <c r="AL220" i="5" s="1"/>
  <c r="AL211" i="5" a="1"/>
  <c r="AL211" i="5" s="1"/>
  <c r="AL202" i="5" a="1"/>
  <c r="AL202" i="5" s="1"/>
  <c r="AL193" i="5" a="1"/>
  <c r="AL193" i="5" s="1"/>
  <c r="AL184" i="5" a="1"/>
  <c r="AL184" i="5" s="1"/>
  <c r="AL175" i="5" a="1"/>
  <c r="AL175" i="5" s="1"/>
  <c r="AL166" i="5" a="1"/>
  <c r="AL166" i="5" s="1"/>
  <c r="AL157" i="5" a="1"/>
  <c r="AL157" i="5" s="1"/>
  <c r="AL148" i="5" a="1"/>
  <c r="AL148" i="5" s="1"/>
  <c r="AL139" i="5" a="1"/>
  <c r="AL139" i="5" s="1"/>
  <c r="AL130" i="5" a="1"/>
  <c r="AL130" i="5" s="1"/>
  <c r="AL121" i="5" a="1"/>
  <c r="AL121" i="5" s="1"/>
  <c r="AL112" i="5" a="1"/>
  <c r="AL112" i="5" s="1"/>
  <c r="AL103" i="5" a="1"/>
  <c r="AL103" i="5" s="1"/>
  <c r="AL94" i="5" a="1"/>
  <c r="AL94" i="5" s="1"/>
  <c r="AL85" i="5" a="1"/>
  <c r="AL85" i="5" s="1"/>
  <c r="AL76" i="5" a="1"/>
  <c r="AL76" i="5" s="1"/>
  <c r="AL67" i="5" a="1"/>
  <c r="AL67" i="5" s="1"/>
  <c r="AL58" i="5" a="1"/>
  <c r="AL58" i="5" s="1"/>
  <c r="AL49" i="5" a="1"/>
  <c r="AL49" i="5" s="1"/>
  <c r="AL40" i="5" a="1"/>
  <c r="AL40" i="5" s="1"/>
  <c r="AL31" i="5" a="1"/>
  <c r="AL31" i="5" s="1"/>
  <c r="AL22" i="5" a="1"/>
  <c r="AL22" i="5" s="1"/>
  <c r="AL13" i="5" a="1"/>
  <c r="AL13" i="5" s="1"/>
  <c r="AL4" i="5" a="1"/>
  <c r="AL4" i="5" s="1"/>
  <c r="AL273" i="5" a="1"/>
  <c r="AL273" i="5" s="1"/>
  <c r="AL264" i="5" a="1"/>
  <c r="AL264" i="5" s="1"/>
  <c r="AL255" i="5" a="1"/>
  <c r="AL255" i="5" s="1"/>
  <c r="AL246" i="5" a="1"/>
  <c r="AL246" i="5" s="1"/>
  <c r="AL237" i="5" a="1"/>
  <c r="AL237" i="5" s="1"/>
  <c r="AL228" i="5" a="1"/>
  <c r="AL228" i="5" s="1"/>
  <c r="AL219" i="5" a="1"/>
  <c r="AL219" i="5" s="1"/>
  <c r="AL210" i="5" a="1"/>
  <c r="AL210" i="5" s="1"/>
  <c r="AL201" i="5" a="1"/>
  <c r="AL201" i="5" s="1"/>
  <c r="AL192" i="5" a="1"/>
  <c r="AL192" i="5" s="1"/>
  <c r="AL183" i="5" a="1"/>
  <c r="AL183" i="5" s="1"/>
  <c r="AL174" i="5" a="1"/>
  <c r="AL174" i="5" s="1"/>
  <c r="AL165" i="5" a="1"/>
  <c r="AL165" i="5" s="1"/>
  <c r="AL156" i="5" a="1"/>
  <c r="AL156" i="5" s="1"/>
  <c r="AL147" i="5" a="1"/>
  <c r="AL147" i="5" s="1"/>
  <c r="AL138" i="5" a="1"/>
  <c r="AL138" i="5" s="1"/>
  <c r="AL129" i="5" a="1"/>
  <c r="AL129" i="5" s="1"/>
  <c r="AL120" i="5" a="1"/>
  <c r="AL120" i="5" s="1"/>
  <c r="AL111" i="5" a="1"/>
  <c r="AL111" i="5" s="1"/>
  <c r="AL102" i="5" a="1"/>
  <c r="AL102" i="5" s="1"/>
  <c r="AL93" i="5" a="1"/>
  <c r="AL93" i="5" s="1"/>
  <c r="AL84" i="5" a="1"/>
  <c r="AL84" i="5" s="1"/>
  <c r="AL75" i="5" a="1"/>
  <c r="AL75" i="5" s="1"/>
  <c r="AL66" i="5" a="1"/>
  <c r="AL66" i="5" s="1"/>
  <c r="AL57" i="5" a="1"/>
  <c r="AL57" i="5" s="1"/>
  <c r="AL48" i="5" a="1"/>
  <c r="AL48" i="5" s="1"/>
  <c r="AL39" i="5" a="1"/>
  <c r="AL39" i="5" s="1"/>
  <c r="AL30" i="5" a="1"/>
  <c r="AL30" i="5" s="1"/>
  <c r="AL21" i="5" a="1"/>
  <c r="AL21" i="5" s="1"/>
  <c r="AL12" i="5" a="1"/>
  <c r="AL12" i="5" s="1"/>
  <c r="AL3" i="5" a="1"/>
  <c r="AL3" i="5" s="1"/>
  <c r="AL272" i="5" a="1"/>
  <c r="AL272" i="5" s="1"/>
  <c r="AL263" i="5" a="1"/>
  <c r="AL263" i="5" s="1"/>
  <c r="AL254" i="5" a="1"/>
  <c r="AL254" i="5" s="1"/>
  <c r="AL245" i="5" a="1"/>
  <c r="AL245" i="5" s="1"/>
  <c r="AL236" i="5" a="1"/>
  <c r="AL236" i="5" s="1"/>
  <c r="AL227" i="5" a="1"/>
  <c r="AL227" i="5" s="1"/>
  <c r="AL218" i="5" a="1"/>
  <c r="AL218" i="5" s="1"/>
  <c r="AL209" i="5" a="1"/>
  <c r="AL209" i="5" s="1"/>
  <c r="AL200" i="5" a="1"/>
  <c r="AL200" i="5" s="1"/>
  <c r="AL191" i="5" a="1"/>
  <c r="AL191" i="5" s="1"/>
  <c r="AL182" i="5" a="1"/>
  <c r="AL182" i="5" s="1"/>
  <c r="AL173" i="5" a="1"/>
  <c r="AL173" i="5" s="1"/>
  <c r="AL164" i="5" a="1"/>
  <c r="AL164" i="5" s="1"/>
  <c r="AL155" i="5" a="1"/>
  <c r="AL155" i="5" s="1"/>
  <c r="AL146" i="5" a="1"/>
  <c r="AL146" i="5" s="1"/>
  <c r="AL137" i="5" a="1"/>
  <c r="AL137" i="5" s="1"/>
  <c r="AL128" i="5" a="1"/>
  <c r="AL128" i="5" s="1"/>
  <c r="AL119" i="5" a="1"/>
  <c r="AL119" i="5" s="1"/>
  <c r="AL110" i="5" a="1"/>
  <c r="AL110" i="5" s="1"/>
  <c r="AL101" i="5" a="1"/>
  <c r="AL101" i="5" s="1"/>
  <c r="AL92" i="5" a="1"/>
  <c r="AL92" i="5" s="1"/>
  <c r="AL83" i="5" a="1"/>
  <c r="AL83" i="5" s="1"/>
  <c r="AL74" i="5" a="1"/>
  <c r="AL74" i="5" s="1"/>
  <c r="AL65" i="5" a="1"/>
  <c r="AL65" i="5" s="1"/>
  <c r="AL56" i="5" a="1"/>
  <c r="AL56" i="5" s="1"/>
  <c r="AL47" i="5" a="1"/>
  <c r="AL47" i="5" s="1"/>
  <c r="AL38" i="5" a="1"/>
  <c r="AL38" i="5" s="1"/>
  <c r="AL29" i="5" a="1"/>
  <c r="AL29" i="5" s="1"/>
  <c r="AL20" i="5" a="1"/>
  <c r="AL20" i="5" s="1"/>
  <c r="Q211" i="5"/>
  <c r="Q139" i="5"/>
  <c r="Q219" i="5"/>
  <c r="Q147" i="5"/>
  <c r="Q227" i="5"/>
  <c r="Q155" i="5"/>
  <c r="H11" i="5" a="1"/>
  <c r="H11" i="5" s="1"/>
  <c r="H20" i="5" a="1"/>
  <c r="H20" i="5" s="1"/>
  <c r="H29" i="5" a="1"/>
  <c r="H29" i="5" s="1"/>
  <c r="H38" i="5" a="1"/>
  <c r="H38" i="5" s="1"/>
  <c r="H47" i="5" a="1"/>
  <c r="H47" i="5" s="1"/>
  <c r="H56" i="5" a="1"/>
  <c r="H56" i="5" s="1"/>
  <c r="H65" i="5" a="1"/>
  <c r="H65" i="5" s="1"/>
  <c r="H74" i="5" a="1"/>
  <c r="H74" i="5" s="1"/>
  <c r="H83" i="5" a="1"/>
  <c r="H83" i="5" s="1"/>
  <c r="H92" i="5" a="1"/>
  <c r="H92" i="5" s="1"/>
  <c r="H101" i="5" a="1"/>
  <c r="H101" i="5" s="1"/>
  <c r="H110" i="5" a="1"/>
  <c r="H110" i="5" s="1"/>
  <c r="H119" i="5" a="1"/>
  <c r="H119" i="5" s="1"/>
  <c r="H128" i="5" a="1"/>
  <c r="H128" i="5" s="1"/>
  <c r="H137" i="5" a="1"/>
  <c r="H137" i="5" s="1"/>
  <c r="H146" i="5" a="1"/>
  <c r="H146" i="5" s="1"/>
  <c r="H155" i="5" a="1"/>
  <c r="H155" i="5" s="1"/>
  <c r="H164" i="5" a="1"/>
  <c r="H164" i="5" s="1"/>
  <c r="H173" i="5" a="1"/>
  <c r="H173" i="5" s="1"/>
  <c r="H182" i="5" a="1"/>
  <c r="H182" i="5" s="1"/>
  <c r="H191" i="5" a="1"/>
  <c r="H191" i="5" s="1"/>
  <c r="H200" i="5" a="1"/>
  <c r="H200" i="5" s="1"/>
  <c r="H209" i="5" a="1"/>
  <c r="H209" i="5" s="1"/>
  <c r="H218" i="5" a="1"/>
  <c r="H218" i="5" s="1"/>
  <c r="H227" i="5" a="1"/>
  <c r="H227" i="5" s="1"/>
  <c r="H236" i="5" a="1"/>
  <c r="H236" i="5" s="1"/>
  <c r="H245" i="5" a="1"/>
  <c r="H245" i="5" s="1"/>
  <c r="H254" i="5" a="1"/>
  <c r="H254" i="5" s="1"/>
  <c r="H263" i="5" a="1"/>
  <c r="H263" i="5" s="1"/>
  <c r="H272" i="5" a="1"/>
  <c r="H272" i="5" s="1"/>
  <c r="H3" i="5" a="1"/>
  <c r="H3" i="5" s="1"/>
  <c r="H12" i="5" a="1"/>
  <c r="H12" i="5" s="1"/>
  <c r="H21" i="5" a="1"/>
  <c r="H21" i="5" s="1"/>
  <c r="H30" i="5" a="1"/>
  <c r="H30" i="5" s="1"/>
  <c r="H39" i="5" a="1"/>
  <c r="H39" i="5" s="1"/>
  <c r="H48" i="5" a="1"/>
  <c r="H48" i="5" s="1"/>
  <c r="H57" i="5" a="1"/>
  <c r="H57" i="5" s="1"/>
  <c r="H66" i="5" a="1"/>
  <c r="H66" i="5" s="1"/>
  <c r="H75" i="5" a="1"/>
  <c r="H75" i="5" s="1"/>
  <c r="H84" i="5" a="1"/>
  <c r="H84" i="5" s="1"/>
  <c r="H93" i="5" a="1"/>
  <c r="H93" i="5" s="1"/>
  <c r="H102" i="5" a="1"/>
  <c r="H102" i="5" s="1"/>
  <c r="H111" i="5" a="1"/>
  <c r="H111" i="5" s="1"/>
  <c r="H120" i="5" a="1"/>
  <c r="H120" i="5" s="1"/>
  <c r="H129" i="5" a="1"/>
  <c r="H129" i="5" s="1"/>
  <c r="H138" i="5" a="1"/>
  <c r="H138" i="5" s="1"/>
  <c r="H147" i="5" a="1"/>
  <c r="H147" i="5" s="1"/>
  <c r="H156" i="5" a="1"/>
  <c r="H156" i="5" s="1"/>
  <c r="H165" i="5" a="1"/>
  <c r="H165" i="5" s="1"/>
  <c r="H174" i="5" a="1"/>
  <c r="H174" i="5" s="1"/>
  <c r="H183" i="5" a="1"/>
  <c r="H183" i="5" s="1"/>
  <c r="H192" i="5" a="1"/>
  <c r="H192" i="5" s="1"/>
  <c r="H201" i="5" a="1"/>
  <c r="H201" i="5" s="1"/>
  <c r="H210" i="5" a="1"/>
  <c r="H210" i="5" s="1"/>
  <c r="H219" i="5" a="1"/>
  <c r="H219" i="5" s="1"/>
  <c r="H228" i="5" a="1"/>
  <c r="H228" i="5" s="1"/>
  <c r="H237" i="5" a="1"/>
  <c r="H237" i="5" s="1"/>
  <c r="H246" i="5" a="1"/>
  <c r="H246" i="5" s="1"/>
  <c r="H255" i="5" a="1"/>
  <c r="H255" i="5" s="1"/>
  <c r="H264" i="5" a="1"/>
  <c r="H264" i="5" s="1"/>
  <c r="H273" i="5" a="1"/>
  <c r="H273" i="5" s="1"/>
  <c r="H4" i="5" a="1"/>
  <c r="H4" i="5" s="1"/>
  <c r="H13" i="5" a="1"/>
  <c r="H13" i="5" s="1"/>
  <c r="H22" i="5" a="1"/>
  <c r="H22" i="5" s="1"/>
  <c r="H31" i="5" a="1"/>
  <c r="H31" i="5" s="1"/>
  <c r="H40" i="5" a="1"/>
  <c r="H40" i="5" s="1"/>
  <c r="H49" i="5" a="1"/>
  <c r="H49" i="5" s="1"/>
  <c r="H58" i="5" a="1"/>
  <c r="H58" i="5" s="1"/>
  <c r="H67" i="5" a="1"/>
  <c r="H67" i="5" s="1"/>
  <c r="H76" i="5" a="1"/>
  <c r="H76" i="5" s="1"/>
  <c r="H85" i="5" a="1"/>
  <c r="H85" i="5" s="1"/>
  <c r="H94" i="5" a="1"/>
  <c r="H94" i="5" s="1"/>
  <c r="H103" i="5" a="1"/>
  <c r="H103" i="5" s="1"/>
  <c r="H112" i="5" a="1"/>
  <c r="H112" i="5" s="1"/>
  <c r="H121" i="5" a="1"/>
  <c r="H121" i="5" s="1"/>
  <c r="H130" i="5" a="1"/>
  <c r="H130" i="5" s="1"/>
  <c r="H139" i="5" a="1"/>
  <c r="H139" i="5" s="1"/>
  <c r="H148" i="5" a="1"/>
  <c r="H148" i="5" s="1"/>
  <c r="H157" i="5" a="1"/>
  <c r="H157" i="5" s="1"/>
  <c r="H166" i="5" a="1"/>
  <c r="H166" i="5" s="1"/>
  <c r="H175" i="5" a="1"/>
  <c r="H175" i="5" s="1"/>
  <c r="H184" i="5" a="1"/>
  <c r="H184" i="5" s="1"/>
  <c r="H193" i="5" a="1"/>
  <c r="H193" i="5" s="1"/>
  <c r="H202" i="5" a="1"/>
  <c r="H202" i="5" s="1"/>
  <c r="H211" i="5" a="1"/>
  <c r="H211" i="5" s="1"/>
  <c r="H220" i="5" a="1"/>
  <c r="H220" i="5" s="1"/>
  <c r="H229" i="5" a="1"/>
  <c r="H229" i="5" s="1"/>
  <c r="H238" i="5" a="1"/>
  <c r="H238" i="5" s="1"/>
  <c r="H247" i="5" a="1"/>
  <c r="H247" i="5" s="1"/>
  <c r="H256" i="5" a="1"/>
  <c r="H256" i="5" s="1"/>
  <c r="H265" i="5" a="1"/>
  <c r="H265" i="5" s="1"/>
  <c r="H274" i="5" a="1"/>
  <c r="H274" i="5" s="1"/>
  <c r="H5" i="5" a="1"/>
  <c r="H5" i="5" s="1"/>
  <c r="H14" i="5" a="1"/>
  <c r="H14" i="5" s="1"/>
  <c r="H23" i="5" a="1"/>
  <c r="H23" i="5" s="1"/>
  <c r="H32" i="5" a="1"/>
  <c r="H32" i="5" s="1"/>
  <c r="H41" i="5" a="1"/>
  <c r="H41" i="5" s="1"/>
  <c r="H50" i="5" a="1"/>
  <c r="H50" i="5" s="1"/>
  <c r="H59" i="5" a="1"/>
  <c r="H59" i="5" s="1"/>
  <c r="H68" i="5" a="1"/>
  <c r="H68" i="5" s="1"/>
  <c r="H77" i="5" a="1"/>
  <c r="H77" i="5" s="1"/>
  <c r="H86" i="5" a="1"/>
  <c r="H86" i="5" s="1"/>
  <c r="H95" i="5" a="1"/>
  <c r="H95" i="5" s="1"/>
  <c r="H104" i="5" a="1"/>
  <c r="H104" i="5" s="1"/>
  <c r="H113" i="5" a="1"/>
  <c r="H113" i="5" s="1"/>
  <c r="H122" i="5" a="1"/>
  <c r="H122" i="5" s="1"/>
  <c r="H131" i="5" a="1"/>
  <c r="H131" i="5" s="1"/>
  <c r="H140" i="5" a="1"/>
  <c r="H140" i="5" s="1"/>
  <c r="H149" i="5" a="1"/>
  <c r="H149" i="5" s="1"/>
  <c r="H158" i="5" a="1"/>
  <c r="H158" i="5" s="1"/>
  <c r="H167" i="5" a="1"/>
  <c r="H167" i="5" s="1"/>
  <c r="H176" i="5" a="1"/>
  <c r="H176" i="5" s="1"/>
  <c r="H185" i="5" a="1"/>
  <c r="H185" i="5" s="1"/>
  <c r="H194" i="5" a="1"/>
  <c r="H194" i="5" s="1"/>
  <c r="H203" i="5" a="1"/>
  <c r="H203" i="5" s="1"/>
  <c r="H212" i="5" a="1"/>
  <c r="H212" i="5" s="1"/>
  <c r="H221" i="5" a="1"/>
  <c r="H221" i="5" s="1"/>
  <c r="H230" i="5" a="1"/>
  <c r="H230" i="5" s="1"/>
  <c r="H239" i="5" a="1"/>
  <c r="H239" i="5" s="1"/>
  <c r="H248" i="5" a="1"/>
  <c r="H248" i="5" s="1"/>
  <c r="H257" i="5" a="1"/>
  <c r="H257" i="5" s="1"/>
  <c r="H266" i="5" a="1"/>
  <c r="H266" i="5" s="1"/>
  <c r="H275" i="5" a="1"/>
  <c r="H275" i="5" s="1"/>
  <c r="H6" i="5" a="1"/>
  <c r="H6" i="5" s="1"/>
  <c r="H15" i="5" a="1"/>
  <c r="H15" i="5" s="1"/>
  <c r="H24" i="5" a="1"/>
  <c r="H24" i="5" s="1"/>
  <c r="H33" i="5" a="1"/>
  <c r="H33" i="5" s="1"/>
  <c r="H42" i="5" a="1"/>
  <c r="H42" i="5" s="1"/>
  <c r="H51" i="5" a="1"/>
  <c r="H51" i="5" s="1"/>
  <c r="H60" i="5" a="1"/>
  <c r="H60" i="5" s="1"/>
  <c r="H69" i="5" a="1"/>
  <c r="H69" i="5" s="1"/>
  <c r="H78" i="5" a="1"/>
  <c r="H78" i="5" s="1"/>
  <c r="H87" i="5" a="1"/>
  <c r="H87" i="5" s="1"/>
  <c r="H96" i="5" a="1"/>
  <c r="H96" i="5" s="1"/>
  <c r="H105" i="5" a="1"/>
  <c r="H105" i="5" s="1"/>
  <c r="H114" i="5" a="1"/>
  <c r="H114" i="5" s="1"/>
  <c r="H123" i="5" a="1"/>
  <c r="H123" i="5" s="1"/>
  <c r="H132" i="5" a="1"/>
  <c r="H132" i="5" s="1"/>
  <c r="H141" i="5" a="1"/>
  <c r="H141" i="5" s="1"/>
  <c r="H150" i="5" a="1"/>
  <c r="H150" i="5" s="1"/>
  <c r="H159" i="5" a="1"/>
  <c r="H159" i="5" s="1"/>
  <c r="H168" i="5" a="1"/>
  <c r="H168" i="5" s="1"/>
  <c r="H177" i="5" a="1"/>
  <c r="H177" i="5" s="1"/>
  <c r="H186" i="5" a="1"/>
  <c r="H186" i="5" s="1"/>
  <c r="H195" i="5" a="1"/>
  <c r="H195" i="5" s="1"/>
  <c r="H204" i="5" a="1"/>
  <c r="H204" i="5" s="1"/>
  <c r="H213" i="5" a="1"/>
  <c r="H213" i="5" s="1"/>
  <c r="H222" i="5" a="1"/>
  <c r="H222" i="5" s="1"/>
  <c r="H231" i="5" a="1"/>
  <c r="H231" i="5" s="1"/>
  <c r="H240" i="5" a="1"/>
  <c r="H240" i="5" s="1"/>
  <c r="H249" i="5" a="1"/>
  <c r="H249" i="5" s="1"/>
  <c r="H258" i="5" a="1"/>
  <c r="H258" i="5" s="1"/>
  <c r="H267" i="5" a="1"/>
  <c r="H267" i="5" s="1"/>
  <c r="H276" i="5" a="1"/>
  <c r="H276" i="5" s="1"/>
  <c r="H7" i="5" a="1"/>
  <c r="H7" i="5" s="1"/>
  <c r="H25" i="5" a="1"/>
  <c r="H25" i="5" s="1"/>
  <c r="H34" i="5" a="1"/>
  <c r="H34" i="5" s="1"/>
  <c r="H43" i="5" a="1"/>
  <c r="H43" i="5" s="1"/>
  <c r="H52" i="5" a="1"/>
  <c r="H52" i="5" s="1"/>
  <c r="H61" i="5" a="1"/>
  <c r="H61" i="5" s="1"/>
  <c r="H70" i="5" a="1"/>
  <c r="H70" i="5" s="1"/>
  <c r="H79" i="5" a="1"/>
  <c r="H79" i="5" s="1"/>
  <c r="H88" i="5" a="1"/>
  <c r="H88" i="5" s="1"/>
  <c r="H97" i="5" a="1"/>
  <c r="H97" i="5" s="1"/>
  <c r="H106" i="5" a="1"/>
  <c r="H106" i="5" s="1"/>
  <c r="H115" i="5" a="1"/>
  <c r="H115" i="5" s="1"/>
  <c r="H124" i="5" a="1"/>
  <c r="H124" i="5" s="1"/>
  <c r="H133" i="5" a="1"/>
  <c r="H133" i="5" s="1"/>
  <c r="H142" i="5" a="1"/>
  <c r="H142" i="5" s="1"/>
  <c r="H151" i="5" a="1"/>
  <c r="H151" i="5" s="1"/>
  <c r="H160" i="5" a="1"/>
  <c r="H160" i="5" s="1"/>
  <c r="H169" i="5" a="1"/>
  <c r="H169" i="5" s="1"/>
  <c r="H178" i="5" a="1"/>
  <c r="H178" i="5" s="1"/>
  <c r="H187" i="5" a="1"/>
  <c r="H187" i="5" s="1"/>
  <c r="H196" i="5" a="1"/>
  <c r="H196" i="5" s="1"/>
  <c r="H205" i="5" a="1"/>
  <c r="H205" i="5" s="1"/>
  <c r="H214" i="5" a="1"/>
  <c r="H214" i="5" s="1"/>
  <c r="H223" i="5" a="1"/>
  <c r="H223" i="5" s="1"/>
  <c r="H232" i="5" a="1"/>
  <c r="H232" i="5" s="1"/>
  <c r="H241" i="5" a="1"/>
  <c r="H241" i="5" s="1"/>
  <c r="H250" i="5" a="1"/>
  <c r="H250" i="5" s="1"/>
  <c r="H259" i="5" a="1"/>
  <c r="H259" i="5" s="1"/>
  <c r="H268" i="5" a="1"/>
  <c r="H268" i="5" s="1"/>
  <c r="H277" i="5" a="1"/>
  <c r="H277" i="5" s="1"/>
  <c r="H8" i="5" a="1"/>
  <c r="H8" i="5" s="1"/>
  <c r="H17" i="5" a="1"/>
  <c r="H17" i="5" s="1"/>
  <c r="H26" i="5" a="1"/>
  <c r="H26" i="5" s="1"/>
  <c r="H35" i="5" a="1"/>
  <c r="H35" i="5" s="1"/>
  <c r="H44" i="5" a="1"/>
  <c r="H44" i="5" s="1"/>
  <c r="H53" i="5" a="1"/>
  <c r="H53" i="5" s="1"/>
  <c r="H62" i="5" a="1"/>
  <c r="H62" i="5" s="1"/>
  <c r="H71" i="5" a="1"/>
  <c r="H71" i="5" s="1"/>
  <c r="H80" i="5" a="1"/>
  <c r="H80" i="5" s="1"/>
  <c r="H89" i="5" a="1"/>
  <c r="H89" i="5" s="1"/>
  <c r="H98" i="5" a="1"/>
  <c r="H98" i="5" s="1"/>
  <c r="H107" i="5" a="1"/>
  <c r="H107" i="5" s="1"/>
  <c r="H116" i="5" a="1"/>
  <c r="H116" i="5" s="1"/>
  <c r="H125" i="5" a="1"/>
  <c r="H125" i="5" s="1"/>
  <c r="H134" i="5" a="1"/>
  <c r="H134" i="5" s="1"/>
  <c r="H143" i="5" a="1"/>
  <c r="H143" i="5" s="1"/>
  <c r="H152" i="5" a="1"/>
  <c r="H152" i="5" s="1"/>
  <c r="H161" i="5" a="1"/>
  <c r="H161" i="5" s="1"/>
  <c r="H170" i="5" a="1"/>
  <c r="H170" i="5" s="1"/>
  <c r="H179" i="5" a="1"/>
  <c r="H179" i="5" s="1"/>
  <c r="H188" i="5" a="1"/>
  <c r="H188" i="5" s="1"/>
  <c r="H197" i="5" a="1"/>
  <c r="H197" i="5" s="1"/>
  <c r="H206" i="5" a="1"/>
  <c r="H206" i="5" s="1"/>
  <c r="H215" i="5" a="1"/>
  <c r="H215" i="5" s="1"/>
  <c r="H224" i="5" a="1"/>
  <c r="H224" i="5" s="1"/>
  <c r="H233" i="5" a="1"/>
  <c r="H233" i="5" s="1"/>
  <c r="H242" i="5" a="1"/>
  <c r="H242" i="5" s="1"/>
  <c r="H251" i="5" a="1"/>
  <c r="H251" i="5" s="1"/>
  <c r="H260" i="5" a="1"/>
  <c r="H260" i="5" s="1"/>
  <c r="H269" i="5" a="1"/>
  <c r="H269" i="5" s="1"/>
  <c r="H278" i="5" a="1"/>
  <c r="H278" i="5" s="1"/>
  <c r="H9" i="5" a="1"/>
  <c r="H9" i="5" s="1"/>
  <c r="H18" i="5" a="1"/>
  <c r="H18" i="5" s="1"/>
  <c r="H27" i="5" a="1"/>
  <c r="H27" i="5" s="1"/>
  <c r="H36" i="5" a="1"/>
  <c r="H36" i="5" s="1"/>
  <c r="H45" i="5" a="1"/>
  <c r="H45" i="5" s="1"/>
  <c r="H54" i="5" a="1"/>
  <c r="H54" i="5" s="1"/>
  <c r="H63" i="5" a="1"/>
  <c r="H63" i="5" s="1"/>
  <c r="H72" i="5" a="1"/>
  <c r="H72" i="5" s="1"/>
  <c r="H81" i="5" a="1"/>
  <c r="H81" i="5" s="1"/>
  <c r="H90" i="5" a="1"/>
  <c r="H90" i="5" s="1"/>
  <c r="H99" i="5" a="1"/>
  <c r="H99" i="5" s="1"/>
  <c r="H108" i="5" a="1"/>
  <c r="H108" i="5" s="1"/>
  <c r="H117" i="5" a="1"/>
  <c r="H117" i="5" s="1"/>
  <c r="H126" i="5" a="1"/>
  <c r="H126" i="5" s="1"/>
  <c r="H135" i="5" a="1"/>
  <c r="H135" i="5" s="1"/>
  <c r="H144" i="5" a="1"/>
  <c r="H144" i="5" s="1"/>
  <c r="H153" i="5" a="1"/>
  <c r="H153" i="5" s="1"/>
  <c r="H162" i="5" a="1"/>
  <c r="H162" i="5" s="1"/>
  <c r="H171" i="5" a="1"/>
  <c r="H171" i="5" s="1"/>
  <c r="H180" i="5" a="1"/>
  <c r="H180" i="5" s="1"/>
  <c r="H189" i="5" a="1"/>
  <c r="H189" i="5" s="1"/>
  <c r="H198" i="5" a="1"/>
  <c r="H198" i="5" s="1"/>
  <c r="H207" i="5" a="1"/>
  <c r="H207" i="5" s="1"/>
  <c r="H216" i="5" a="1"/>
  <c r="H216" i="5" s="1"/>
  <c r="H225" i="5" a="1"/>
  <c r="H225" i="5" s="1"/>
  <c r="H234" i="5" a="1"/>
  <c r="H234" i="5" s="1"/>
  <c r="H243" i="5" a="1"/>
  <c r="H243" i="5" s="1"/>
  <c r="H252" i="5" a="1"/>
  <c r="H252" i="5" s="1"/>
  <c r="H261" i="5" a="1"/>
  <c r="H261" i="5" s="1"/>
  <c r="H270" i="5" a="1"/>
  <c r="H270" i="5" s="1"/>
  <c r="H279" i="5" a="1"/>
  <c r="H279" i="5" s="1"/>
  <c r="H10" i="5" a="1"/>
  <c r="H10" i="5" s="1"/>
  <c r="H19" i="5" a="1"/>
  <c r="H19" i="5" s="1"/>
  <c r="H28" i="5" a="1"/>
  <c r="H28" i="5" s="1"/>
  <c r="H37" i="5" a="1"/>
  <c r="H37" i="5" s="1"/>
  <c r="H46" i="5" a="1"/>
  <c r="H46" i="5" s="1"/>
  <c r="H55" i="5" a="1"/>
  <c r="H55" i="5" s="1"/>
  <c r="H64" i="5" a="1"/>
  <c r="H64" i="5" s="1"/>
  <c r="H73" i="5" a="1"/>
  <c r="H73" i="5" s="1"/>
  <c r="H82" i="5" a="1"/>
  <c r="H82" i="5" s="1"/>
  <c r="H91" i="5" a="1"/>
  <c r="H91" i="5" s="1"/>
  <c r="H100" i="5" a="1"/>
  <c r="H100" i="5" s="1"/>
  <c r="H109" i="5" a="1"/>
  <c r="H109" i="5" s="1"/>
  <c r="H118" i="5" a="1"/>
  <c r="H118" i="5" s="1"/>
  <c r="H127" i="5" a="1"/>
  <c r="H127" i="5" s="1"/>
  <c r="H136" i="5" a="1"/>
  <c r="H136" i="5" s="1"/>
  <c r="H145" i="5" a="1"/>
  <c r="H145" i="5" s="1"/>
  <c r="H154" i="5" a="1"/>
  <c r="H154" i="5" s="1"/>
  <c r="H163" i="5" a="1"/>
  <c r="H163" i="5" s="1"/>
  <c r="H172" i="5" a="1"/>
  <c r="H172" i="5" s="1"/>
  <c r="H181" i="5" a="1"/>
  <c r="H181" i="5" s="1"/>
  <c r="H190" i="5" a="1"/>
  <c r="H190" i="5" s="1"/>
  <c r="H199" i="5" a="1"/>
  <c r="H199" i="5" s="1"/>
  <c r="H208" i="5" a="1"/>
  <c r="H208" i="5" s="1"/>
  <c r="H217" i="5" a="1"/>
  <c r="H217" i="5" s="1"/>
  <c r="H226" i="5" a="1"/>
  <c r="H226" i="5" s="1"/>
  <c r="H235" i="5" a="1"/>
  <c r="H235" i="5" s="1"/>
  <c r="H244" i="5" a="1"/>
  <c r="H244" i="5" s="1"/>
  <c r="H253" i="5" a="1"/>
  <c r="H253" i="5" s="1"/>
  <c r="H262" i="5" a="1"/>
  <c r="H262" i="5" s="1"/>
  <c r="H271" i="5" a="1"/>
  <c r="H271" i="5" s="1"/>
  <c r="H280" i="5" a="1"/>
  <c r="H280" i="5" s="1"/>
  <c r="H2" i="5" a="1"/>
  <c r="H2" i="5" s="1"/>
  <c r="F2" i="5" a="1"/>
  <c r="F2" i="5" s="1"/>
  <c r="F11" i="5" a="1"/>
  <c r="F11" i="5" s="1"/>
  <c r="F20" i="5" a="1"/>
  <c r="F20" i="5" s="1"/>
  <c r="F29" i="5" a="1"/>
  <c r="F29" i="5" s="1"/>
  <c r="F38" i="5" a="1"/>
  <c r="F38" i="5" s="1"/>
  <c r="F47" i="5" a="1"/>
  <c r="F47" i="5" s="1"/>
  <c r="F56" i="5" a="1"/>
  <c r="F56" i="5" s="1"/>
  <c r="F65" i="5" a="1"/>
  <c r="F65" i="5" s="1"/>
  <c r="F74" i="5" a="1"/>
  <c r="F74" i="5" s="1"/>
  <c r="F83" i="5" a="1"/>
  <c r="F83" i="5" s="1"/>
  <c r="F92" i="5" a="1"/>
  <c r="F92" i="5" s="1"/>
  <c r="F101" i="5" a="1"/>
  <c r="F101" i="5" s="1"/>
  <c r="F110" i="5" a="1"/>
  <c r="F110" i="5" s="1"/>
  <c r="F119" i="5" a="1"/>
  <c r="F119" i="5" s="1"/>
  <c r="F128" i="5" a="1"/>
  <c r="F128" i="5" s="1"/>
  <c r="F137" i="5" a="1"/>
  <c r="F137" i="5" s="1"/>
  <c r="F146" i="5" a="1"/>
  <c r="F146" i="5" s="1"/>
  <c r="F155" i="5" a="1"/>
  <c r="F155" i="5" s="1"/>
  <c r="F164" i="5" a="1"/>
  <c r="F164" i="5" s="1"/>
  <c r="F173" i="5" a="1"/>
  <c r="F173" i="5" s="1"/>
  <c r="F182" i="5" a="1"/>
  <c r="F182" i="5" s="1"/>
  <c r="F191" i="5" a="1"/>
  <c r="F191" i="5" s="1"/>
  <c r="F200" i="5" a="1"/>
  <c r="F200" i="5" s="1"/>
  <c r="F209" i="5" a="1"/>
  <c r="F209" i="5" s="1"/>
  <c r="F218" i="5" a="1"/>
  <c r="F218" i="5" s="1"/>
  <c r="F227" i="5" a="1"/>
  <c r="F227" i="5" s="1"/>
  <c r="F236" i="5" a="1"/>
  <c r="F236" i="5" s="1"/>
  <c r="F245" i="5" a="1"/>
  <c r="F245" i="5" s="1"/>
  <c r="F254" i="5" a="1"/>
  <c r="F254" i="5" s="1"/>
  <c r="F263" i="5" a="1"/>
  <c r="F263" i="5" s="1"/>
  <c r="F272" i="5" a="1"/>
  <c r="F272" i="5" s="1"/>
  <c r="F3" i="5" a="1"/>
  <c r="F3" i="5" s="1"/>
  <c r="F12" i="5" a="1"/>
  <c r="F12" i="5" s="1"/>
  <c r="F21" i="5" a="1"/>
  <c r="F21" i="5" s="1"/>
  <c r="F30" i="5" a="1"/>
  <c r="F30" i="5" s="1"/>
  <c r="F39" i="5" a="1"/>
  <c r="F39" i="5" s="1"/>
  <c r="F48" i="5" a="1"/>
  <c r="F48" i="5" s="1"/>
  <c r="F57" i="5" a="1"/>
  <c r="F57" i="5" s="1"/>
  <c r="F66" i="5" a="1"/>
  <c r="F66" i="5" s="1"/>
  <c r="F75" i="5" a="1"/>
  <c r="F75" i="5" s="1"/>
  <c r="F84" i="5" a="1"/>
  <c r="F84" i="5" s="1"/>
  <c r="F93" i="5" a="1"/>
  <c r="F93" i="5" s="1"/>
  <c r="F102" i="5" a="1"/>
  <c r="F102" i="5" s="1"/>
  <c r="F111" i="5" a="1"/>
  <c r="F111" i="5" s="1"/>
  <c r="F120" i="5" a="1"/>
  <c r="F120" i="5" s="1"/>
  <c r="F129" i="5" a="1"/>
  <c r="F129" i="5" s="1"/>
  <c r="F138" i="5" a="1"/>
  <c r="F138" i="5" s="1"/>
  <c r="F147" i="5" a="1"/>
  <c r="F147" i="5" s="1"/>
  <c r="F156" i="5" a="1"/>
  <c r="F156" i="5" s="1"/>
  <c r="F165" i="5" a="1"/>
  <c r="F165" i="5" s="1"/>
  <c r="F174" i="5" a="1"/>
  <c r="F174" i="5" s="1"/>
  <c r="F183" i="5" a="1"/>
  <c r="F183" i="5" s="1"/>
  <c r="F192" i="5" a="1"/>
  <c r="F192" i="5" s="1"/>
  <c r="F201" i="5" a="1"/>
  <c r="F201" i="5" s="1"/>
  <c r="F210" i="5" a="1"/>
  <c r="F210" i="5" s="1"/>
  <c r="F219" i="5" a="1"/>
  <c r="F219" i="5" s="1"/>
  <c r="F228" i="5" a="1"/>
  <c r="F228" i="5" s="1"/>
  <c r="F237" i="5" a="1"/>
  <c r="F237" i="5" s="1"/>
  <c r="F246" i="5" a="1"/>
  <c r="F246" i="5" s="1"/>
  <c r="F255" i="5" a="1"/>
  <c r="F255" i="5" s="1"/>
  <c r="F264" i="5" a="1"/>
  <c r="F264" i="5" s="1"/>
  <c r="F273" i="5" a="1"/>
  <c r="F273" i="5" s="1"/>
  <c r="F4" i="5" a="1"/>
  <c r="F4" i="5" s="1"/>
  <c r="F13" i="5" a="1"/>
  <c r="F13" i="5" s="1"/>
  <c r="F22" i="5" a="1"/>
  <c r="F22" i="5" s="1"/>
  <c r="F31" i="5" a="1"/>
  <c r="F31" i="5" s="1"/>
  <c r="F40" i="5" a="1"/>
  <c r="F40" i="5" s="1"/>
  <c r="F49" i="5" a="1"/>
  <c r="F49" i="5" s="1"/>
  <c r="F58" i="5" a="1"/>
  <c r="F58" i="5" s="1"/>
  <c r="F67" i="5" a="1"/>
  <c r="F67" i="5" s="1"/>
  <c r="F76" i="5" a="1"/>
  <c r="F76" i="5" s="1"/>
  <c r="F85" i="5" a="1"/>
  <c r="F85" i="5" s="1"/>
  <c r="F94" i="5" a="1"/>
  <c r="F94" i="5" s="1"/>
  <c r="F103" i="5" a="1"/>
  <c r="F103" i="5" s="1"/>
  <c r="F112" i="5" a="1"/>
  <c r="F112" i="5" s="1"/>
  <c r="F121" i="5" a="1"/>
  <c r="F121" i="5" s="1"/>
  <c r="F130" i="5" a="1"/>
  <c r="F130" i="5" s="1"/>
  <c r="F139" i="5" a="1"/>
  <c r="F139" i="5" s="1"/>
  <c r="F148" i="5" a="1"/>
  <c r="F148" i="5" s="1"/>
  <c r="F157" i="5" a="1"/>
  <c r="F157" i="5" s="1"/>
  <c r="F166" i="5" a="1"/>
  <c r="F166" i="5" s="1"/>
  <c r="F175" i="5" a="1"/>
  <c r="F175" i="5" s="1"/>
  <c r="F184" i="5" a="1"/>
  <c r="F184" i="5" s="1"/>
  <c r="F193" i="5" a="1"/>
  <c r="F193" i="5" s="1"/>
  <c r="F202" i="5" a="1"/>
  <c r="F202" i="5" s="1"/>
  <c r="F211" i="5" a="1"/>
  <c r="F211" i="5" s="1"/>
  <c r="F220" i="5" a="1"/>
  <c r="F220" i="5" s="1"/>
  <c r="F229" i="5" a="1"/>
  <c r="F229" i="5" s="1"/>
  <c r="F238" i="5" a="1"/>
  <c r="F238" i="5" s="1"/>
  <c r="F247" i="5" a="1"/>
  <c r="F247" i="5" s="1"/>
  <c r="F256" i="5" a="1"/>
  <c r="F256" i="5" s="1"/>
  <c r="F265" i="5" a="1"/>
  <c r="F265" i="5" s="1"/>
  <c r="F274" i="5" a="1"/>
  <c r="F274" i="5" s="1"/>
  <c r="F5" i="5" a="1"/>
  <c r="F5" i="5" s="1"/>
  <c r="F14" i="5" a="1"/>
  <c r="F14" i="5" s="1"/>
  <c r="F23" i="5" a="1"/>
  <c r="F23" i="5" s="1"/>
  <c r="F32" i="5" a="1"/>
  <c r="F32" i="5" s="1"/>
  <c r="F41" i="5" a="1"/>
  <c r="F41" i="5" s="1"/>
  <c r="F50" i="5" a="1"/>
  <c r="F50" i="5" s="1"/>
  <c r="F59" i="5" a="1"/>
  <c r="F59" i="5" s="1"/>
  <c r="F68" i="5" a="1"/>
  <c r="F68" i="5" s="1"/>
  <c r="F77" i="5" a="1"/>
  <c r="F77" i="5" s="1"/>
  <c r="F86" i="5" a="1"/>
  <c r="F86" i="5" s="1"/>
  <c r="F95" i="5" a="1"/>
  <c r="F95" i="5" s="1"/>
  <c r="F104" i="5" a="1"/>
  <c r="F104" i="5" s="1"/>
  <c r="F113" i="5" a="1"/>
  <c r="F113" i="5" s="1"/>
  <c r="F122" i="5" a="1"/>
  <c r="F122" i="5" s="1"/>
  <c r="F131" i="5" a="1"/>
  <c r="F131" i="5" s="1"/>
  <c r="F140" i="5" a="1"/>
  <c r="F140" i="5" s="1"/>
  <c r="F149" i="5" a="1"/>
  <c r="F149" i="5" s="1"/>
  <c r="F158" i="5" a="1"/>
  <c r="F158" i="5" s="1"/>
  <c r="F167" i="5" a="1"/>
  <c r="F167" i="5" s="1"/>
  <c r="F176" i="5" a="1"/>
  <c r="F176" i="5" s="1"/>
  <c r="F185" i="5" a="1"/>
  <c r="F185" i="5" s="1"/>
  <c r="F194" i="5" a="1"/>
  <c r="F194" i="5" s="1"/>
  <c r="F203" i="5" a="1"/>
  <c r="F203" i="5" s="1"/>
  <c r="F212" i="5" a="1"/>
  <c r="F212" i="5" s="1"/>
  <c r="F221" i="5" a="1"/>
  <c r="F221" i="5" s="1"/>
  <c r="F230" i="5" a="1"/>
  <c r="F230" i="5" s="1"/>
  <c r="F239" i="5" a="1"/>
  <c r="F239" i="5" s="1"/>
  <c r="F248" i="5" a="1"/>
  <c r="F248" i="5" s="1"/>
  <c r="F257" i="5" a="1"/>
  <c r="F257" i="5" s="1"/>
  <c r="F266" i="5" a="1"/>
  <c r="F266" i="5" s="1"/>
  <c r="F275" i="5" a="1"/>
  <c r="F275" i="5" s="1"/>
  <c r="F6" i="5" a="1"/>
  <c r="F6" i="5" s="1"/>
  <c r="F15" i="5" a="1"/>
  <c r="F15" i="5" s="1"/>
  <c r="F24" i="5" a="1"/>
  <c r="F24" i="5" s="1"/>
  <c r="F33" i="5" a="1"/>
  <c r="F33" i="5" s="1"/>
  <c r="F42" i="5" a="1"/>
  <c r="F42" i="5" s="1"/>
  <c r="F51" i="5" a="1"/>
  <c r="F51" i="5" s="1"/>
  <c r="F60" i="5" a="1"/>
  <c r="F60" i="5" s="1"/>
  <c r="F69" i="5" a="1"/>
  <c r="F69" i="5" s="1"/>
  <c r="F78" i="5" a="1"/>
  <c r="F78" i="5" s="1"/>
  <c r="F87" i="5" a="1"/>
  <c r="F87" i="5" s="1"/>
  <c r="F96" i="5" a="1"/>
  <c r="F96" i="5" s="1"/>
  <c r="F105" i="5" a="1"/>
  <c r="F105" i="5" s="1"/>
  <c r="F114" i="5" a="1"/>
  <c r="F114" i="5" s="1"/>
  <c r="F123" i="5" a="1"/>
  <c r="F123" i="5" s="1"/>
  <c r="F132" i="5" a="1"/>
  <c r="F132" i="5" s="1"/>
  <c r="F141" i="5" a="1"/>
  <c r="F141" i="5" s="1"/>
  <c r="F150" i="5" a="1"/>
  <c r="F150" i="5" s="1"/>
  <c r="F159" i="5" a="1"/>
  <c r="F159" i="5" s="1"/>
  <c r="F168" i="5" a="1"/>
  <c r="F168" i="5" s="1"/>
  <c r="F177" i="5" a="1"/>
  <c r="F177" i="5" s="1"/>
  <c r="F186" i="5" a="1"/>
  <c r="F186" i="5" s="1"/>
  <c r="F195" i="5" a="1"/>
  <c r="F195" i="5" s="1"/>
  <c r="F204" i="5" a="1"/>
  <c r="F204" i="5" s="1"/>
  <c r="F213" i="5" a="1"/>
  <c r="F213" i="5" s="1"/>
  <c r="F222" i="5" a="1"/>
  <c r="F222" i="5" s="1"/>
  <c r="F231" i="5" a="1"/>
  <c r="F231" i="5" s="1"/>
  <c r="F240" i="5" a="1"/>
  <c r="F240" i="5" s="1"/>
  <c r="F249" i="5" a="1"/>
  <c r="F249" i="5" s="1"/>
  <c r="F258" i="5" a="1"/>
  <c r="F258" i="5" s="1"/>
  <c r="F267" i="5" a="1"/>
  <c r="F267" i="5" s="1"/>
  <c r="F276" i="5" a="1"/>
  <c r="F276" i="5" s="1"/>
  <c r="F7" i="5" a="1"/>
  <c r="F7" i="5" s="1"/>
  <c r="F16" i="5" a="1"/>
  <c r="F16" i="5" s="1"/>
  <c r="F25" i="5" a="1"/>
  <c r="F25" i="5" s="1"/>
  <c r="F34" i="5" a="1"/>
  <c r="F34" i="5" s="1"/>
  <c r="F43" i="5" a="1"/>
  <c r="F43" i="5" s="1"/>
  <c r="F52" i="5" a="1"/>
  <c r="F52" i="5" s="1"/>
  <c r="F61" i="5" a="1"/>
  <c r="F61" i="5" s="1"/>
  <c r="F70" i="5" a="1"/>
  <c r="F70" i="5" s="1"/>
  <c r="F79" i="5" a="1"/>
  <c r="F79" i="5" s="1"/>
  <c r="F88" i="5" a="1"/>
  <c r="F88" i="5" s="1"/>
  <c r="F97" i="5" a="1"/>
  <c r="F97" i="5" s="1"/>
  <c r="F106" i="5" a="1"/>
  <c r="F106" i="5" s="1"/>
  <c r="F115" i="5" a="1"/>
  <c r="F115" i="5" s="1"/>
  <c r="F124" i="5" a="1"/>
  <c r="F124" i="5" s="1"/>
  <c r="F133" i="5" a="1"/>
  <c r="F133" i="5" s="1"/>
  <c r="F142" i="5" a="1"/>
  <c r="F142" i="5" s="1"/>
  <c r="F151" i="5" a="1"/>
  <c r="F151" i="5" s="1"/>
  <c r="F160" i="5" a="1"/>
  <c r="F160" i="5" s="1"/>
  <c r="F169" i="5" a="1"/>
  <c r="F169" i="5" s="1"/>
  <c r="F178" i="5" a="1"/>
  <c r="F178" i="5" s="1"/>
  <c r="F187" i="5" a="1"/>
  <c r="F187" i="5" s="1"/>
  <c r="F196" i="5" a="1"/>
  <c r="F196" i="5" s="1"/>
  <c r="F205" i="5" a="1"/>
  <c r="F205" i="5" s="1"/>
  <c r="F214" i="5" a="1"/>
  <c r="F214" i="5" s="1"/>
  <c r="F223" i="5" a="1"/>
  <c r="F223" i="5" s="1"/>
  <c r="F232" i="5" a="1"/>
  <c r="F232" i="5" s="1"/>
  <c r="F241" i="5" a="1"/>
  <c r="F241" i="5" s="1"/>
  <c r="F250" i="5" a="1"/>
  <c r="F250" i="5" s="1"/>
  <c r="F259" i="5" a="1"/>
  <c r="F259" i="5" s="1"/>
  <c r="F268" i="5" a="1"/>
  <c r="F268" i="5" s="1"/>
  <c r="F277" i="5" a="1"/>
  <c r="F277" i="5" s="1"/>
  <c r="F8" i="5" a="1"/>
  <c r="F8" i="5" s="1"/>
  <c r="F17" i="5" a="1"/>
  <c r="F17" i="5" s="1"/>
  <c r="F26" i="5" a="1"/>
  <c r="F26" i="5" s="1"/>
  <c r="F35" i="5" a="1"/>
  <c r="F35" i="5" s="1"/>
  <c r="F44" i="5" a="1"/>
  <c r="F44" i="5" s="1"/>
  <c r="F53" i="5" a="1"/>
  <c r="F53" i="5" s="1"/>
  <c r="F62" i="5" a="1"/>
  <c r="F62" i="5" s="1"/>
  <c r="F71" i="5" a="1"/>
  <c r="F71" i="5" s="1"/>
  <c r="F80" i="5" a="1"/>
  <c r="F80" i="5" s="1"/>
  <c r="F89" i="5" a="1"/>
  <c r="F89" i="5" s="1"/>
  <c r="F98" i="5" a="1"/>
  <c r="F98" i="5" s="1"/>
  <c r="F107" i="5" a="1"/>
  <c r="F107" i="5" s="1"/>
  <c r="F116" i="5" a="1"/>
  <c r="F116" i="5" s="1"/>
  <c r="F125" i="5" a="1"/>
  <c r="F125" i="5" s="1"/>
  <c r="F134" i="5" a="1"/>
  <c r="F134" i="5" s="1"/>
  <c r="F143" i="5" a="1"/>
  <c r="F143" i="5" s="1"/>
  <c r="F152" i="5" a="1"/>
  <c r="F152" i="5" s="1"/>
  <c r="F161" i="5" a="1"/>
  <c r="F161" i="5" s="1"/>
  <c r="F170" i="5" a="1"/>
  <c r="F170" i="5" s="1"/>
  <c r="F179" i="5" a="1"/>
  <c r="F179" i="5" s="1"/>
  <c r="F188" i="5" a="1"/>
  <c r="F188" i="5" s="1"/>
  <c r="F197" i="5" a="1"/>
  <c r="F197" i="5" s="1"/>
  <c r="F206" i="5" a="1"/>
  <c r="F206" i="5" s="1"/>
  <c r="F215" i="5" a="1"/>
  <c r="F215" i="5" s="1"/>
  <c r="F224" i="5" a="1"/>
  <c r="F224" i="5" s="1"/>
  <c r="F233" i="5" a="1"/>
  <c r="F233" i="5" s="1"/>
  <c r="F242" i="5" a="1"/>
  <c r="F242" i="5" s="1"/>
  <c r="F251" i="5" a="1"/>
  <c r="F251" i="5" s="1"/>
  <c r="F260" i="5" a="1"/>
  <c r="F260" i="5" s="1"/>
  <c r="F269" i="5" a="1"/>
  <c r="F269" i="5" s="1"/>
  <c r="F278" i="5" a="1"/>
  <c r="F278" i="5" s="1"/>
  <c r="F9" i="5" a="1"/>
  <c r="F9" i="5" s="1"/>
  <c r="F18" i="5" a="1"/>
  <c r="F18" i="5" s="1"/>
  <c r="F27" i="5" a="1"/>
  <c r="F27" i="5" s="1"/>
  <c r="F36" i="5" a="1"/>
  <c r="F36" i="5" s="1"/>
  <c r="F45" i="5" a="1"/>
  <c r="F45" i="5" s="1"/>
  <c r="F54" i="5" a="1"/>
  <c r="F54" i="5" s="1"/>
  <c r="F63" i="5" a="1"/>
  <c r="F63" i="5" s="1"/>
  <c r="F72" i="5" a="1"/>
  <c r="F72" i="5" s="1"/>
  <c r="F81" i="5" a="1"/>
  <c r="F81" i="5" s="1"/>
  <c r="F90" i="5" a="1"/>
  <c r="F90" i="5" s="1"/>
  <c r="F99" i="5" a="1"/>
  <c r="F99" i="5" s="1"/>
  <c r="F108" i="5" a="1"/>
  <c r="F108" i="5" s="1"/>
  <c r="F117" i="5" a="1"/>
  <c r="F117" i="5" s="1"/>
  <c r="F126" i="5" a="1"/>
  <c r="F126" i="5" s="1"/>
  <c r="F135" i="5" a="1"/>
  <c r="F135" i="5" s="1"/>
  <c r="F144" i="5" a="1"/>
  <c r="F144" i="5" s="1"/>
  <c r="F153" i="5" a="1"/>
  <c r="F153" i="5" s="1"/>
  <c r="F162" i="5" a="1"/>
  <c r="F162" i="5" s="1"/>
  <c r="F171" i="5" a="1"/>
  <c r="F171" i="5" s="1"/>
  <c r="F180" i="5" a="1"/>
  <c r="F180" i="5" s="1"/>
  <c r="F189" i="5" a="1"/>
  <c r="F189" i="5" s="1"/>
  <c r="F198" i="5" a="1"/>
  <c r="F198" i="5" s="1"/>
  <c r="F207" i="5" a="1"/>
  <c r="F207" i="5" s="1"/>
  <c r="F216" i="5" a="1"/>
  <c r="F216" i="5" s="1"/>
  <c r="F225" i="5" a="1"/>
  <c r="F225" i="5" s="1"/>
  <c r="F234" i="5" a="1"/>
  <c r="F234" i="5" s="1"/>
  <c r="F243" i="5" a="1"/>
  <c r="F243" i="5" s="1"/>
  <c r="F252" i="5" a="1"/>
  <c r="F252" i="5" s="1"/>
  <c r="F261" i="5" a="1"/>
  <c r="F261" i="5" s="1"/>
  <c r="F270" i="5" a="1"/>
  <c r="F270" i="5" s="1"/>
  <c r="F279" i="5" a="1"/>
  <c r="F279" i="5" s="1"/>
  <c r="F10" i="5" a="1"/>
  <c r="F10" i="5" s="1"/>
  <c r="F19" i="5" a="1"/>
  <c r="F19" i="5" s="1"/>
  <c r="F28" i="5" a="1"/>
  <c r="F28" i="5" s="1"/>
  <c r="F37" i="5" a="1"/>
  <c r="F37" i="5" s="1"/>
  <c r="F46" i="5" a="1"/>
  <c r="F46" i="5" s="1"/>
  <c r="F55" i="5" a="1"/>
  <c r="F55" i="5" s="1"/>
  <c r="F64" i="5" a="1"/>
  <c r="F64" i="5" s="1"/>
  <c r="F73" i="5" a="1"/>
  <c r="F73" i="5" s="1"/>
  <c r="F82" i="5" a="1"/>
  <c r="F82" i="5" s="1"/>
  <c r="F91" i="5" a="1"/>
  <c r="F91" i="5" s="1"/>
  <c r="F100" i="5" a="1"/>
  <c r="F100" i="5" s="1"/>
  <c r="F109" i="5" a="1"/>
  <c r="F109" i="5" s="1"/>
  <c r="F118" i="5" a="1"/>
  <c r="F118" i="5" s="1"/>
  <c r="F127" i="5" a="1"/>
  <c r="F127" i="5" s="1"/>
  <c r="F136" i="5" a="1"/>
  <c r="F136" i="5" s="1"/>
  <c r="F145" i="5" a="1"/>
  <c r="F145" i="5" s="1"/>
  <c r="F154" i="5" a="1"/>
  <c r="F154" i="5" s="1"/>
  <c r="F163" i="5" a="1"/>
  <c r="F163" i="5" s="1"/>
  <c r="F172" i="5" a="1"/>
  <c r="F172" i="5" s="1"/>
  <c r="F181" i="5" a="1"/>
  <c r="F181" i="5" s="1"/>
  <c r="F190" i="5" a="1"/>
  <c r="F190" i="5" s="1"/>
  <c r="F199" i="5" a="1"/>
  <c r="F199" i="5" s="1"/>
  <c r="F208" i="5" a="1"/>
  <c r="F208" i="5" s="1"/>
  <c r="F217" i="5" a="1"/>
  <c r="F217" i="5" s="1"/>
  <c r="F226" i="5" a="1"/>
  <c r="F226" i="5" s="1"/>
  <c r="F235" i="5" a="1"/>
  <c r="F235" i="5" s="1"/>
  <c r="F244" i="5" a="1"/>
  <c r="F244" i="5" s="1"/>
  <c r="F253" i="5" a="1"/>
  <c r="F253" i="5" s="1"/>
  <c r="F262" i="5" a="1"/>
  <c r="F262" i="5" s="1"/>
  <c r="F271" i="5" a="1"/>
  <c r="F271" i="5" s="1"/>
  <c r="F280" i="5" a="1"/>
  <c r="F280" i="5" s="1"/>
  <c r="D3" i="5"/>
  <c r="S3" i="5" s="1"/>
  <c r="D12" i="5"/>
  <c r="S12" i="5" s="1"/>
  <c r="D21" i="5"/>
  <c r="S21" i="5" s="1"/>
  <c r="D30" i="5"/>
  <c r="S30" i="5" s="1"/>
  <c r="D39" i="5"/>
  <c r="S39" i="5" s="1"/>
  <c r="D48" i="5"/>
  <c r="S48" i="5" s="1"/>
  <c r="D57" i="5"/>
  <c r="S57" i="5" s="1"/>
  <c r="D66" i="5"/>
  <c r="S66" i="5" s="1"/>
  <c r="D75" i="5"/>
  <c r="S75" i="5" s="1"/>
  <c r="D84" i="5"/>
  <c r="S84" i="5" s="1"/>
  <c r="D93" i="5"/>
  <c r="S93" i="5" s="1"/>
  <c r="D102" i="5"/>
  <c r="S102" i="5" s="1"/>
  <c r="D111" i="5"/>
  <c r="S111" i="5" s="1"/>
  <c r="D120" i="5"/>
  <c r="S120" i="5" s="1"/>
  <c r="D129" i="5"/>
  <c r="S129" i="5" s="1"/>
  <c r="D138" i="5"/>
  <c r="S138" i="5" s="1"/>
  <c r="D147" i="5"/>
  <c r="S147" i="5" s="1"/>
  <c r="D156" i="5"/>
  <c r="S156" i="5" s="1"/>
  <c r="D165" i="5"/>
  <c r="S165" i="5" s="1"/>
  <c r="D174" i="5"/>
  <c r="S174" i="5" s="1"/>
  <c r="D183" i="5"/>
  <c r="S183" i="5" s="1"/>
  <c r="D192" i="5"/>
  <c r="S192" i="5" s="1"/>
  <c r="D201" i="5"/>
  <c r="S201" i="5" s="1"/>
  <c r="D210" i="5"/>
  <c r="S210" i="5" s="1"/>
  <c r="D219" i="5"/>
  <c r="S219" i="5" s="1"/>
  <c r="D228" i="5"/>
  <c r="S228" i="5" s="1"/>
  <c r="D237" i="5"/>
  <c r="S237" i="5" s="1"/>
  <c r="D246" i="5"/>
  <c r="S246" i="5" s="1"/>
  <c r="D255" i="5"/>
  <c r="S255" i="5" s="1"/>
  <c r="D264" i="5"/>
  <c r="S264" i="5" s="1"/>
  <c r="D273" i="5"/>
  <c r="S273" i="5" s="1"/>
  <c r="D4" i="5"/>
  <c r="S4" i="5" s="1"/>
  <c r="D13" i="5"/>
  <c r="S13" i="5" s="1"/>
  <c r="D22" i="5"/>
  <c r="S22" i="5" s="1"/>
  <c r="D31" i="5"/>
  <c r="S31" i="5" s="1"/>
  <c r="D40" i="5"/>
  <c r="S40" i="5" s="1"/>
  <c r="D49" i="5"/>
  <c r="S49" i="5" s="1"/>
  <c r="D58" i="5"/>
  <c r="S58" i="5" s="1"/>
  <c r="D67" i="5"/>
  <c r="S67" i="5" s="1"/>
  <c r="D76" i="5"/>
  <c r="S76" i="5" s="1"/>
  <c r="D85" i="5"/>
  <c r="S85" i="5" s="1"/>
  <c r="D94" i="5"/>
  <c r="S94" i="5" s="1"/>
  <c r="D103" i="5"/>
  <c r="S103" i="5" s="1"/>
  <c r="D112" i="5"/>
  <c r="S112" i="5" s="1"/>
  <c r="D121" i="5"/>
  <c r="S121" i="5" s="1"/>
  <c r="D130" i="5"/>
  <c r="S130" i="5" s="1"/>
  <c r="D139" i="5"/>
  <c r="S139" i="5" s="1"/>
  <c r="D148" i="5"/>
  <c r="S148" i="5" s="1"/>
  <c r="D157" i="5"/>
  <c r="S157" i="5" s="1"/>
  <c r="D166" i="5"/>
  <c r="S166" i="5" s="1"/>
  <c r="D175" i="5"/>
  <c r="S175" i="5" s="1"/>
  <c r="D184" i="5"/>
  <c r="S184" i="5" s="1"/>
  <c r="D193" i="5"/>
  <c r="S193" i="5" s="1"/>
  <c r="D202" i="5"/>
  <c r="S202" i="5" s="1"/>
  <c r="D211" i="5"/>
  <c r="S211" i="5" s="1"/>
  <c r="D220" i="5"/>
  <c r="S220" i="5" s="1"/>
  <c r="D229" i="5"/>
  <c r="S229" i="5" s="1"/>
  <c r="D238" i="5"/>
  <c r="S238" i="5" s="1"/>
  <c r="D247" i="5"/>
  <c r="S247" i="5" s="1"/>
  <c r="D256" i="5"/>
  <c r="S256" i="5" s="1"/>
  <c r="D265" i="5"/>
  <c r="S265" i="5" s="1"/>
  <c r="D274" i="5"/>
  <c r="S274" i="5" s="1"/>
  <c r="D5" i="5"/>
  <c r="S5" i="5" s="1"/>
  <c r="D14" i="5"/>
  <c r="S14" i="5" s="1"/>
  <c r="D23" i="5"/>
  <c r="S23" i="5" s="1"/>
  <c r="D32" i="5"/>
  <c r="S32" i="5" s="1"/>
  <c r="D41" i="5"/>
  <c r="S41" i="5" s="1"/>
  <c r="D50" i="5"/>
  <c r="S50" i="5" s="1"/>
  <c r="D59" i="5"/>
  <c r="S59" i="5" s="1"/>
  <c r="D68" i="5"/>
  <c r="S68" i="5" s="1"/>
  <c r="D77" i="5"/>
  <c r="S77" i="5" s="1"/>
  <c r="D86" i="5"/>
  <c r="S86" i="5" s="1"/>
  <c r="D95" i="5"/>
  <c r="S95" i="5" s="1"/>
  <c r="D104" i="5"/>
  <c r="S104" i="5" s="1"/>
  <c r="D113" i="5"/>
  <c r="S113" i="5" s="1"/>
  <c r="D122" i="5"/>
  <c r="S122" i="5" s="1"/>
  <c r="D131" i="5"/>
  <c r="S131" i="5" s="1"/>
  <c r="D140" i="5"/>
  <c r="S140" i="5" s="1"/>
  <c r="D149" i="5"/>
  <c r="S149" i="5" s="1"/>
  <c r="D158" i="5"/>
  <c r="S158" i="5" s="1"/>
  <c r="D167" i="5"/>
  <c r="S167" i="5" s="1"/>
  <c r="D176" i="5"/>
  <c r="S176" i="5" s="1"/>
  <c r="D185" i="5"/>
  <c r="S185" i="5" s="1"/>
  <c r="D194" i="5"/>
  <c r="S194" i="5" s="1"/>
  <c r="D203" i="5"/>
  <c r="S203" i="5" s="1"/>
  <c r="D212" i="5"/>
  <c r="S212" i="5" s="1"/>
  <c r="D221" i="5"/>
  <c r="S221" i="5" s="1"/>
  <c r="D230" i="5"/>
  <c r="S230" i="5" s="1"/>
  <c r="D239" i="5"/>
  <c r="S239" i="5" s="1"/>
  <c r="D248" i="5"/>
  <c r="S248" i="5" s="1"/>
  <c r="D257" i="5"/>
  <c r="S257" i="5" s="1"/>
  <c r="D266" i="5"/>
  <c r="S266" i="5" s="1"/>
  <c r="D275" i="5"/>
  <c r="S275" i="5" s="1"/>
  <c r="D6" i="5"/>
  <c r="S6" i="5" s="1"/>
  <c r="D15" i="5"/>
  <c r="S15" i="5" s="1"/>
  <c r="D24" i="5"/>
  <c r="S24" i="5" s="1"/>
  <c r="D33" i="5"/>
  <c r="S33" i="5" s="1"/>
  <c r="D42" i="5"/>
  <c r="S42" i="5" s="1"/>
  <c r="D51" i="5"/>
  <c r="S51" i="5" s="1"/>
  <c r="D60" i="5"/>
  <c r="S60" i="5" s="1"/>
  <c r="D69" i="5"/>
  <c r="S69" i="5" s="1"/>
  <c r="D78" i="5"/>
  <c r="S78" i="5" s="1"/>
  <c r="D87" i="5"/>
  <c r="S87" i="5" s="1"/>
  <c r="D96" i="5"/>
  <c r="S96" i="5" s="1"/>
  <c r="D105" i="5"/>
  <c r="S105" i="5" s="1"/>
  <c r="D114" i="5"/>
  <c r="S114" i="5" s="1"/>
  <c r="D123" i="5"/>
  <c r="S123" i="5" s="1"/>
  <c r="D132" i="5"/>
  <c r="S132" i="5" s="1"/>
  <c r="D141" i="5"/>
  <c r="S141" i="5" s="1"/>
  <c r="D150" i="5"/>
  <c r="S150" i="5" s="1"/>
  <c r="D159" i="5"/>
  <c r="S159" i="5" s="1"/>
  <c r="D168" i="5"/>
  <c r="S168" i="5" s="1"/>
  <c r="D177" i="5"/>
  <c r="S177" i="5" s="1"/>
  <c r="D186" i="5"/>
  <c r="S186" i="5" s="1"/>
  <c r="D195" i="5"/>
  <c r="S195" i="5" s="1"/>
  <c r="D204" i="5"/>
  <c r="S204" i="5" s="1"/>
  <c r="D213" i="5"/>
  <c r="S213" i="5" s="1"/>
  <c r="D222" i="5"/>
  <c r="S222" i="5" s="1"/>
  <c r="D231" i="5"/>
  <c r="S231" i="5" s="1"/>
  <c r="D240" i="5"/>
  <c r="S240" i="5" s="1"/>
  <c r="D249" i="5"/>
  <c r="S249" i="5" s="1"/>
  <c r="D258" i="5"/>
  <c r="S258" i="5" s="1"/>
  <c r="D267" i="5"/>
  <c r="S267" i="5" s="1"/>
  <c r="D276" i="5"/>
  <c r="S276" i="5" s="1"/>
  <c r="D7" i="5"/>
  <c r="S7" i="5" s="1"/>
  <c r="D16" i="5"/>
  <c r="S16" i="5" s="1"/>
  <c r="D25" i="5"/>
  <c r="S25" i="5" s="1"/>
  <c r="D34" i="5"/>
  <c r="S34" i="5" s="1"/>
  <c r="D43" i="5"/>
  <c r="S43" i="5" s="1"/>
  <c r="D52" i="5"/>
  <c r="S52" i="5" s="1"/>
  <c r="D61" i="5"/>
  <c r="S61" i="5" s="1"/>
  <c r="D70" i="5"/>
  <c r="S70" i="5" s="1"/>
  <c r="D79" i="5"/>
  <c r="S79" i="5" s="1"/>
  <c r="D88" i="5"/>
  <c r="S88" i="5" s="1"/>
  <c r="D97" i="5"/>
  <c r="S97" i="5" s="1"/>
  <c r="D106" i="5"/>
  <c r="S106" i="5" s="1"/>
  <c r="D115" i="5"/>
  <c r="S115" i="5" s="1"/>
  <c r="D124" i="5"/>
  <c r="S124" i="5" s="1"/>
  <c r="D133" i="5"/>
  <c r="S133" i="5" s="1"/>
  <c r="D142" i="5"/>
  <c r="S142" i="5" s="1"/>
  <c r="D151" i="5"/>
  <c r="S151" i="5" s="1"/>
  <c r="D160" i="5"/>
  <c r="S160" i="5" s="1"/>
  <c r="D169" i="5"/>
  <c r="S169" i="5" s="1"/>
  <c r="D178" i="5"/>
  <c r="S178" i="5" s="1"/>
  <c r="D187" i="5"/>
  <c r="S187" i="5" s="1"/>
  <c r="D196" i="5"/>
  <c r="S196" i="5" s="1"/>
  <c r="D205" i="5"/>
  <c r="S205" i="5" s="1"/>
  <c r="D214" i="5"/>
  <c r="S214" i="5" s="1"/>
  <c r="D223" i="5"/>
  <c r="S223" i="5" s="1"/>
  <c r="D232" i="5"/>
  <c r="S232" i="5" s="1"/>
  <c r="D241" i="5"/>
  <c r="S241" i="5" s="1"/>
  <c r="D250" i="5"/>
  <c r="S250" i="5" s="1"/>
  <c r="D259" i="5"/>
  <c r="S259" i="5" s="1"/>
  <c r="D268" i="5"/>
  <c r="S268" i="5" s="1"/>
  <c r="D277" i="5"/>
  <c r="S277" i="5" s="1"/>
  <c r="D8" i="5"/>
  <c r="S8" i="5" s="1"/>
  <c r="D17" i="5"/>
  <c r="S17" i="5" s="1"/>
  <c r="D26" i="5"/>
  <c r="S26" i="5" s="1"/>
  <c r="D35" i="5"/>
  <c r="S35" i="5" s="1"/>
  <c r="D44" i="5"/>
  <c r="S44" i="5" s="1"/>
  <c r="D53" i="5"/>
  <c r="S53" i="5" s="1"/>
  <c r="D62" i="5"/>
  <c r="S62" i="5" s="1"/>
  <c r="D71" i="5"/>
  <c r="S71" i="5" s="1"/>
  <c r="D80" i="5"/>
  <c r="S80" i="5" s="1"/>
  <c r="D89" i="5"/>
  <c r="S89" i="5" s="1"/>
  <c r="D98" i="5"/>
  <c r="S98" i="5" s="1"/>
  <c r="D107" i="5"/>
  <c r="S107" i="5" s="1"/>
  <c r="D116" i="5"/>
  <c r="S116" i="5" s="1"/>
  <c r="D125" i="5"/>
  <c r="S125" i="5" s="1"/>
  <c r="D134" i="5"/>
  <c r="S134" i="5" s="1"/>
  <c r="D143" i="5"/>
  <c r="S143" i="5" s="1"/>
  <c r="D152" i="5"/>
  <c r="S152" i="5" s="1"/>
  <c r="D161" i="5"/>
  <c r="S161" i="5" s="1"/>
  <c r="D170" i="5"/>
  <c r="S170" i="5" s="1"/>
  <c r="D179" i="5"/>
  <c r="S179" i="5" s="1"/>
  <c r="D188" i="5"/>
  <c r="S188" i="5" s="1"/>
  <c r="D197" i="5"/>
  <c r="S197" i="5" s="1"/>
  <c r="D206" i="5"/>
  <c r="S206" i="5" s="1"/>
  <c r="D215" i="5"/>
  <c r="S215" i="5" s="1"/>
  <c r="D224" i="5"/>
  <c r="S224" i="5" s="1"/>
  <c r="D233" i="5"/>
  <c r="S233" i="5" s="1"/>
  <c r="D242" i="5"/>
  <c r="S242" i="5" s="1"/>
  <c r="D251" i="5"/>
  <c r="S251" i="5" s="1"/>
  <c r="D260" i="5"/>
  <c r="S260" i="5" s="1"/>
  <c r="D269" i="5"/>
  <c r="S269" i="5" s="1"/>
  <c r="D278" i="5"/>
  <c r="S278" i="5" s="1"/>
  <c r="D9" i="5"/>
  <c r="S9" i="5" s="1"/>
  <c r="D18" i="5"/>
  <c r="S18" i="5" s="1"/>
  <c r="D27" i="5"/>
  <c r="S27" i="5" s="1"/>
  <c r="D36" i="5"/>
  <c r="S36" i="5" s="1"/>
  <c r="D45" i="5"/>
  <c r="S45" i="5" s="1"/>
  <c r="D54" i="5"/>
  <c r="S54" i="5" s="1"/>
  <c r="D63" i="5"/>
  <c r="S63" i="5" s="1"/>
  <c r="D72" i="5"/>
  <c r="S72" i="5" s="1"/>
  <c r="D81" i="5"/>
  <c r="S81" i="5" s="1"/>
  <c r="D90" i="5"/>
  <c r="S90" i="5" s="1"/>
  <c r="D99" i="5"/>
  <c r="S99" i="5" s="1"/>
  <c r="D108" i="5"/>
  <c r="S108" i="5" s="1"/>
  <c r="D117" i="5"/>
  <c r="S117" i="5" s="1"/>
  <c r="D126" i="5"/>
  <c r="S126" i="5" s="1"/>
  <c r="D135" i="5"/>
  <c r="S135" i="5" s="1"/>
  <c r="D144" i="5"/>
  <c r="S144" i="5" s="1"/>
  <c r="D153" i="5"/>
  <c r="S153" i="5" s="1"/>
  <c r="D162" i="5"/>
  <c r="S162" i="5" s="1"/>
  <c r="D171" i="5"/>
  <c r="S171" i="5" s="1"/>
  <c r="D180" i="5"/>
  <c r="S180" i="5" s="1"/>
  <c r="D189" i="5"/>
  <c r="S189" i="5" s="1"/>
  <c r="D198" i="5"/>
  <c r="S198" i="5" s="1"/>
  <c r="D207" i="5"/>
  <c r="S207" i="5" s="1"/>
  <c r="D216" i="5"/>
  <c r="S216" i="5" s="1"/>
  <c r="D225" i="5"/>
  <c r="S225" i="5" s="1"/>
  <c r="D234" i="5"/>
  <c r="S234" i="5" s="1"/>
  <c r="D243" i="5"/>
  <c r="S243" i="5" s="1"/>
  <c r="D252" i="5"/>
  <c r="S252" i="5" s="1"/>
  <c r="D261" i="5"/>
  <c r="S261" i="5" s="1"/>
  <c r="D270" i="5"/>
  <c r="S270" i="5" s="1"/>
  <c r="D279" i="5"/>
  <c r="S279" i="5" s="1"/>
  <c r="D10" i="5"/>
  <c r="S10" i="5" s="1"/>
  <c r="D19" i="5"/>
  <c r="S19" i="5" s="1"/>
  <c r="D28" i="5"/>
  <c r="S28" i="5" s="1"/>
  <c r="D37" i="5"/>
  <c r="S37" i="5" s="1"/>
  <c r="D46" i="5"/>
  <c r="S46" i="5" s="1"/>
  <c r="D55" i="5"/>
  <c r="S55" i="5" s="1"/>
  <c r="D64" i="5"/>
  <c r="S64" i="5" s="1"/>
  <c r="D73" i="5"/>
  <c r="S73" i="5" s="1"/>
  <c r="D82" i="5"/>
  <c r="S82" i="5" s="1"/>
  <c r="D91" i="5"/>
  <c r="S91" i="5" s="1"/>
  <c r="D100" i="5"/>
  <c r="S100" i="5" s="1"/>
  <c r="D109" i="5"/>
  <c r="S109" i="5" s="1"/>
  <c r="D118" i="5"/>
  <c r="S118" i="5" s="1"/>
  <c r="D127" i="5"/>
  <c r="S127" i="5" s="1"/>
  <c r="D136" i="5"/>
  <c r="S136" i="5" s="1"/>
  <c r="D145" i="5"/>
  <c r="S145" i="5" s="1"/>
  <c r="D154" i="5"/>
  <c r="S154" i="5" s="1"/>
  <c r="D163" i="5"/>
  <c r="S163" i="5" s="1"/>
  <c r="D172" i="5"/>
  <c r="S172" i="5" s="1"/>
  <c r="D181" i="5"/>
  <c r="S181" i="5" s="1"/>
  <c r="D190" i="5"/>
  <c r="S190" i="5" s="1"/>
  <c r="D199" i="5"/>
  <c r="S199" i="5" s="1"/>
  <c r="D208" i="5"/>
  <c r="S208" i="5" s="1"/>
  <c r="D217" i="5"/>
  <c r="L217" i="5" s="1"/>
  <c r="D226" i="5"/>
  <c r="S226" i="5" s="1"/>
  <c r="D235" i="5"/>
  <c r="L235" i="5" s="1"/>
  <c r="D244" i="5"/>
  <c r="S244" i="5" s="1"/>
  <c r="D253" i="5"/>
  <c r="N253" i="5" s="1"/>
  <c r="D262" i="5"/>
  <c r="S262" i="5" s="1"/>
  <c r="D271" i="5"/>
  <c r="S271" i="5" s="1"/>
  <c r="D280" i="5"/>
  <c r="S280" i="5" s="1"/>
  <c r="D11" i="5"/>
  <c r="S11" i="5" s="1"/>
  <c r="D20" i="5"/>
  <c r="S20" i="5" s="1"/>
  <c r="D29" i="5"/>
  <c r="S29" i="5" s="1"/>
  <c r="D38" i="5"/>
  <c r="S38" i="5" s="1"/>
  <c r="D47" i="5"/>
  <c r="S47" i="5" s="1"/>
  <c r="D56" i="5"/>
  <c r="S56" i="5" s="1"/>
  <c r="D65" i="5"/>
  <c r="S65" i="5" s="1"/>
  <c r="D74" i="5"/>
  <c r="S74" i="5" s="1"/>
  <c r="D83" i="5"/>
  <c r="S83" i="5" s="1"/>
  <c r="D92" i="5"/>
  <c r="S92" i="5" s="1"/>
  <c r="D101" i="5"/>
  <c r="S101" i="5" s="1"/>
  <c r="D110" i="5"/>
  <c r="S110" i="5" s="1"/>
  <c r="D119" i="5"/>
  <c r="S119" i="5" s="1"/>
  <c r="D128" i="5"/>
  <c r="S128" i="5" s="1"/>
  <c r="D137" i="5"/>
  <c r="S137" i="5" s="1"/>
  <c r="D146" i="5"/>
  <c r="S146" i="5" s="1"/>
  <c r="D155" i="5"/>
  <c r="S155" i="5" s="1"/>
  <c r="D164" i="5"/>
  <c r="S164" i="5" s="1"/>
  <c r="D173" i="5"/>
  <c r="S173" i="5" s="1"/>
  <c r="D182" i="5"/>
  <c r="S182" i="5" s="1"/>
  <c r="D191" i="5"/>
  <c r="S191" i="5" s="1"/>
  <c r="D200" i="5"/>
  <c r="S200" i="5" s="1"/>
  <c r="D209" i="5"/>
  <c r="S209" i="5" s="1"/>
  <c r="D218" i="5"/>
  <c r="S218" i="5" s="1"/>
  <c r="D227" i="5"/>
  <c r="S227" i="5" s="1"/>
  <c r="D236" i="5"/>
  <c r="S236" i="5" s="1"/>
  <c r="D245" i="5"/>
  <c r="S245" i="5" s="1"/>
  <c r="D254" i="5"/>
  <c r="S254" i="5" s="1"/>
  <c r="D263" i="5"/>
  <c r="S263" i="5" s="1"/>
  <c r="D272" i="5"/>
  <c r="S272" i="5" s="1"/>
  <c r="D2" i="5"/>
  <c r="S2" i="5" s="1"/>
  <c r="E6" i="2"/>
  <c r="H2" i="2"/>
  <c r="E3" i="2"/>
  <c r="E4" i="2"/>
  <c r="E7" i="2"/>
  <c r="H4" i="2"/>
  <c r="H5" i="2"/>
  <c r="E5" i="2"/>
  <c r="E2" i="2"/>
  <c r="H6" i="2"/>
  <c r="H7" i="2"/>
  <c r="E8" i="2"/>
  <c r="H8" i="2"/>
  <c r="H3" i="2"/>
  <c r="Q55" i="5" l="1"/>
  <c r="Q117" i="5"/>
  <c r="Q45" i="5"/>
  <c r="Q107" i="5"/>
  <c r="Q15" i="5"/>
  <c r="Q149" i="5"/>
  <c r="Q77" i="5"/>
  <c r="Q5" i="5"/>
  <c r="Q125" i="5"/>
  <c r="Q53" i="5"/>
  <c r="Q43" i="5"/>
  <c r="Q54" i="5"/>
  <c r="Q188" i="5"/>
  <c r="Q116" i="5"/>
  <c r="Q44" i="5"/>
  <c r="Q86" i="5"/>
  <c r="Q14" i="5"/>
  <c r="Q148" i="5"/>
  <c r="Q76" i="5"/>
  <c r="Q4" i="5"/>
  <c r="Q275" i="5"/>
  <c r="Q177" i="5"/>
  <c r="Q105" i="5"/>
  <c r="Q33" i="5"/>
  <c r="Q239" i="5"/>
  <c r="Q167" i="5"/>
  <c r="Q95" i="5"/>
  <c r="Q23" i="5"/>
  <c r="Q229" i="5"/>
  <c r="Q157" i="5"/>
  <c r="Q85" i="5"/>
  <c r="Q13" i="5"/>
  <c r="Q209" i="5"/>
  <c r="Q137" i="5"/>
  <c r="Q65" i="5"/>
  <c r="Q57" i="5"/>
  <c r="Q263" i="5"/>
  <c r="Q191" i="5"/>
  <c r="Q119" i="5"/>
  <c r="Q47" i="5"/>
  <c r="Q36" i="5"/>
  <c r="Q98" i="5"/>
  <c r="Q274" i="5"/>
  <c r="Q226" i="5"/>
  <c r="Q154" i="5"/>
  <c r="Q82" i="5"/>
  <c r="Q10" i="5"/>
  <c r="Q196" i="5"/>
  <c r="Q124" i="5"/>
  <c r="Q52" i="5"/>
  <c r="Q258" i="5"/>
  <c r="Q186" i="5"/>
  <c r="Q114" i="5"/>
  <c r="Q42" i="5"/>
  <c r="Q22" i="5"/>
  <c r="Q156" i="5"/>
  <c r="Q84" i="5"/>
  <c r="Q12" i="5"/>
  <c r="Q218" i="5"/>
  <c r="Q146" i="5"/>
  <c r="Q74" i="5"/>
  <c r="Q130" i="5"/>
  <c r="Q250" i="5"/>
  <c r="Q34" i="5"/>
  <c r="Q138" i="5"/>
  <c r="Q26" i="5"/>
  <c r="Q181" i="5"/>
  <c r="Q109" i="5"/>
  <c r="Q37" i="5"/>
  <c r="Q171" i="5"/>
  <c r="Q99" i="5"/>
  <c r="Q27" i="5"/>
  <c r="Q213" i="5"/>
  <c r="Q141" i="5"/>
  <c r="Q69" i="5"/>
  <c r="Q106" i="5"/>
  <c r="Q210" i="5"/>
  <c r="Q66" i="5"/>
  <c r="Q35" i="5"/>
  <c r="Q170" i="5"/>
  <c r="Q68" i="5"/>
  <c r="Q58" i="5"/>
  <c r="Q172" i="5"/>
  <c r="Q100" i="5"/>
  <c r="Q28" i="5"/>
  <c r="Q234" i="5"/>
  <c r="Q162" i="5"/>
  <c r="Q90" i="5"/>
  <c r="Q18" i="5"/>
  <c r="Q204" i="5"/>
  <c r="Q132" i="5"/>
  <c r="Q60" i="5"/>
  <c r="Q266" i="5"/>
  <c r="Q194" i="5"/>
  <c r="Q122" i="5"/>
  <c r="Q50" i="5"/>
  <c r="Q30" i="5"/>
  <c r="Q164" i="5"/>
  <c r="Q92" i="5"/>
  <c r="Q20" i="5"/>
  <c r="Q178" i="5"/>
  <c r="Q108" i="5"/>
  <c r="Q242" i="5"/>
  <c r="Q202" i="5"/>
  <c r="Q163" i="5"/>
  <c r="Q91" i="5"/>
  <c r="Q19" i="5"/>
  <c r="Q9" i="5"/>
  <c r="Q205" i="5"/>
  <c r="Q133" i="5"/>
  <c r="Q61" i="5"/>
  <c r="Q195" i="5"/>
  <c r="Q123" i="5"/>
  <c r="Q51" i="5"/>
  <c r="Q203" i="5"/>
  <c r="Q131" i="5"/>
  <c r="Q59" i="5"/>
  <c r="Q265" i="5"/>
  <c r="Q193" i="5"/>
  <c r="Q121" i="5"/>
  <c r="Q49" i="5"/>
  <c r="Q255" i="5"/>
  <c r="Q183" i="5"/>
  <c r="Q111" i="5"/>
  <c r="Q39" i="5"/>
  <c r="Q245" i="5"/>
  <c r="Q173" i="5"/>
  <c r="Q101" i="5"/>
  <c r="Q29" i="5"/>
  <c r="Q257" i="5"/>
  <c r="Q185" i="5"/>
  <c r="Q113" i="5"/>
  <c r="Q41" i="5"/>
  <c r="Q247" i="5"/>
  <c r="Q175" i="5"/>
  <c r="Q103" i="5"/>
  <c r="Q31" i="5"/>
  <c r="Q237" i="5"/>
  <c r="Q165" i="5"/>
  <c r="Q93" i="5"/>
  <c r="Q21" i="5"/>
  <c r="S235" i="5"/>
  <c r="S217" i="5"/>
  <c r="S253" i="5"/>
  <c r="M89" i="5"/>
  <c r="N89" i="5"/>
  <c r="O89" i="5"/>
  <c r="J89" i="5"/>
  <c r="K89" i="5"/>
  <c r="L89" i="5"/>
  <c r="I89" i="5"/>
  <c r="L79" i="5"/>
  <c r="N79" i="5"/>
  <c r="I79" i="5"/>
  <c r="J79" i="5"/>
  <c r="K79" i="5"/>
  <c r="M79" i="5"/>
  <c r="O79" i="5"/>
  <c r="J141" i="5"/>
  <c r="O141" i="5"/>
  <c r="I141" i="5"/>
  <c r="N141" i="5"/>
  <c r="K141" i="5"/>
  <c r="L141" i="5"/>
  <c r="M141" i="5"/>
  <c r="J203" i="5"/>
  <c r="I203" i="5"/>
  <c r="K203" i="5"/>
  <c r="N203" i="5"/>
  <c r="O203" i="5"/>
  <c r="L203" i="5"/>
  <c r="M203" i="5"/>
  <c r="N59" i="5"/>
  <c r="O59" i="5"/>
  <c r="K59" i="5"/>
  <c r="L59" i="5"/>
  <c r="M59" i="5"/>
  <c r="J59" i="5"/>
  <c r="I59" i="5"/>
  <c r="J121" i="5"/>
  <c r="L121" i="5"/>
  <c r="M121" i="5"/>
  <c r="N121" i="5"/>
  <c r="I121" i="5"/>
  <c r="K121" i="5"/>
  <c r="O121" i="5"/>
  <c r="L173" i="5"/>
  <c r="M173" i="5"/>
  <c r="N173" i="5"/>
  <c r="J173" i="5"/>
  <c r="K173" i="5"/>
  <c r="O173" i="5"/>
  <c r="I173" i="5"/>
  <c r="K101" i="5"/>
  <c r="J101" i="5"/>
  <c r="L101" i="5"/>
  <c r="M101" i="5"/>
  <c r="I101" i="5"/>
  <c r="N101" i="5"/>
  <c r="O101" i="5"/>
  <c r="M29" i="5"/>
  <c r="I29" i="5"/>
  <c r="N29" i="5"/>
  <c r="O29" i="5"/>
  <c r="J29" i="5"/>
  <c r="K29" i="5"/>
  <c r="L29" i="5"/>
  <c r="O91" i="5"/>
  <c r="I91" i="5"/>
  <c r="J91" i="5"/>
  <c r="K91" i="5"/>
  <c r="L91" i="5"/>
  <c r="M91" i="5"/>
  <c r="N91" i="5"/>
  <c r="L225" i="5"/>
  <c r="I225" i="5"/>
  <c r="J225" i="5"/>
  <c r="K225" i="5"/>
  <c r="M225" i="5"/>
  <c r="N225" i="5"/>
  <c r="O225" i="5"/>
  <c r="J81" i="5"/>
  <c r="O81" i="5"/>
  <c r="N81" i="5"/>
  <c r="I81" i="5"/>
  <c r="K81" i="5"/>
  <c r="L81" i="5"/>
  <c r="M81" i="5"/>
  <c r="L9" i="5"/>
  <c r="K9" i="5"/>
  <c r="M9" i="5"/>
  <c r="N9" i="5"/>
  <c r="O9" i="5"/>
  <c r="I9" i="5"/>
  <c r="J9" i="5"/>
  <c r="M143" i="5"/>
  <c r="O143" i="5"/>
  <c r="I143" i="5"/>
  <c r="J143" i="5"/>
  <c r="K143" i="5"/>
  <c r="L143" i="5"/>
  <c r="N143" i="5"/>
  <c r="N277" i="5"/>
  <c r="O277" i="5"/>
  <c r="I277" i="5"/>
  <c r="J277" i="5"/>
  <c r="K277" i="5"/>
  <c r="L277" i="5"/>
  <c r="M277" i="5"/>
  <c r="I133" i="5"/>
  <c r="K133" i="5"/>
  <c r="N133" i="5"/>
  <c r="O133" i="5"/>
  <c r="J133" i="5"/>
  <c r="L133" i="5"/>
  <c r="M133" i="5"/>
  <c r="O267" i="5"/>
  <c r="I267" i="5"/>
  <c r="J267" i="5"/>
  <c r="M267" i="5"/>
  <c r="N267" i="5"/>
  <c r="K267" i="5"/>
  <c r="L267" i="5"/>
  <c r="O41" i="5"/>
  <c r="L41" i="5"/>
  <c r="M41" i="5"/>
  <c r="N41" i="5"/>
  <c r="I41" i="5"/>
  <c r="J41" i="5"/>
  <c r="K41" i="5"/>
  <c r="N175" i="5"/>
  <c r="K175" i="5"/>
  <c r="L175" i="5"/>
  <c r="M175" i="5"/>
  <c r="I175" i="5"/>
  <c r="J175" i="5"/>
  <c r="O175" i="5"/>
  <c r="K31" i="5"/>
  <c r="O31" i="5"/>
  <c r="L31" i="5"/>
  <c r="M31" i="5"/>
  <c r="N31" i="5"/>
  <c r="I31" i="5"/>
  <c r="J31" i="5"/>
  <c r="M93" i="5"/>
  <c r="L93" i="5"/>
  <c r="N93" i="5"/>
  <c r="O93" i="5"/>
  <c r="I93" i="5"/>
  <c r="J93" i="5"/>
  <c r="K93" i="5"/>
  <c r="O21" i="5"/>
  <c r="I21" i="5"/>
  <c r="J21" i="5"/>
  <c r="K21" i="5"/>
  <c r="L21" i="5"/>
  <c r="M21" i="5"/>
  <c r="N21" i="5"/>
  <c r="L272" i="5"/>
  <c r="K272" i="5"/>
  <c r="M272" i="5"/>
  <c r="N272" i="5"/>
  <c r="J272" i="5"/>
  <c r="O272" i="5"/>
  <c r="I272" i="5"/>
  <c r="I200" i="5"/>
  <c r="N200" i="5"/>
  <c r="O200" i="5"/>
  <c r="L200" i="5"/>
  <c r="M200" i="5"/>
  <c r="J200" i="5"/>
  <c r="K200" i="5"/>
  <c r="M128" i="5"/>
  <c r="O128" i="5"/>
  <c r="N128" i="5"/>
  <c r="I128" i="5"/>
  <c r="J128" i="5"/>
  <c r="K128" i="5"/>
  <c r="L128" i="5"/>
  <c r="O56" i="5"/>
  <c r="K56" i="5"/>
  <c r="L56" i="5"/>
  <c r="M56" i="5"/>
  <c r="J56" i="5"/>
  <c r="N56" i="5"/>
  <c r="I56" i="5"/>
  <c r="L46" i="5"/>
  <c r="I46" i="5"/>
  <c r="J46" i="5"/>
  <c r="K46" i="5"/>
  <c r="M46" i="5"/>
  <c r="N46" i="5"/>
  <c r="O46" i="5"/>
  <c r="J180" i="5"/>
  <c r="N180" i="5"/>
  <c r="O180" i="5"/>
  <c r="I180" i="5"/>
  <c r="K180" i="5"/>
  <c r="L180" i="5"/>
  <c r="M180" i="5"/>
  <c r="M108" i="5"/>
  <c r="L108" i="5"/>
  <c r="N108" i="5"/>
  <c r="O108" i="5"/>
  <c r="I108" i="5"/>
  <c r="J108" i="5"/>
  <c r="K108" i="5"/>
  <c r="O36" i="5"/>
  <c r="I36" i="5"/>
  <c r="J36" i="5"/>
  <c r="K36" i="5"/>
  <c r="L36" i="5"/>
  <c r="M36" i="5"/>
  <c r="N36" i="5"/>
  <c r="N170" i="5"/>
  <c r="I170" i="5"/>
  <c r="J170" i="5"/>
  <c r="L170" i="5"/>
  <c r="M170" i="5"/>
  <c r="O170" i="5"/>
  <c r="K170" i="5"/>
  <c r="I98" i="5"/>
  <c r="O98" i="5"/>
  <c r="J98" i="5"/>
  <c r="K98" i="5"/>
  <c r="L98" i="5"/>
  <c r="M98" i="5"/>
  <c r="N98" i="5"/>
  <c r="K26" i="5"/>
  <c r="L26" i="5"/>
  <c r="M26" i="5"/>
  <c r="N26" i="5"/>
  <c r="I26" i="5"/>
  <c r="J26" i="5"/>
  <c r="O26" i="5"/>
  <c r="M88" i="5"/>
  <c r="O88" i="5"/>
  <c r="J88" i="5"/>
  <c r="K88" i="5"/>
  <c r="L88" i="5"/>
  <c r="I88" i="5"/>
  <c r="N88" i="5"/>
  <c r="J16" i="5"/>
  <c r="N16" i="5"/>
  <c r="I16" i="5"/>
  <c r="K16" i="5"/>
  <c r="L16" i="5"/>
  <c r="M16" i="5"/>
  <c r="O16" i="5"/>
  <c r="N222" i="5"/>
  <c r="O222" i="5"/>
  <c r="I222" i="5"/>
  <c r="J222" i="5"/>
  <c r="L222" i="5"/>
  <c r="M222" i="5"/>
  <c r="K222" i="5"/>
  <c r="L78" i="5"/>
  <c r="K78" i="5"/>
  <c r="M78" i="5"/>
  <c r="N78" i="5"/>
  <c r="J78" i="5"/>
  <c r="O78" i="5"/>
  <c r="I78" i="5"/>
  <c r="N6" i="5"/>
  <c r="I6" i="5"/>
  <c r="J6" i="5"/>
  <c r="O6" i="5"/>
  <c r="K6" i="5"/>
  <c r="L6" i="5"/>
  <c r="M6" i="5"/>
  <c r="O140" i="5"/>
  <c r="K140" i="5"/>
  <c r="L140" i="5"/>
  <c r="M140" i="5"/>
  <c r="I140" i="5"/>
  <c r="J140" i="5"/>
  <c r="N140" i="5"/>
  <c r="J274" i="5"/>
  <c r="K274" i="5"/>
  <c r="L274" i="5"/>
  <c r="M274" i="5"/>
  <c r="I274" i="5"/>
  <c r="N274" i="5"/>
  <c r="O274" i="5"/>
  <c r="O202" i="5"/>
  <c r="M202" i="5"/>
  <c r="N202" i="5"/>
  <c r="I202" i="5"/>
  <c r="J202" i="5"/>
  <c r="K202" i="5"/>
  <c r="L202" i="5"/>
  <c r="K130" i="5"/>
  <c r="N130" i="5"/>
  <c r="O130" i="5"/>
  <c r="M130" i="5"/>
  <c r="I130" i="5"/>
  <c r="J130" i="5"/>
  <c r="L130" i="5"/>
  <c r="M58" i="5"/>
  <c r="J58" i="5"/>
  <c r="K58" i="5"/>
  <c r="L58" i="5"/>
  <c r="N58" i="5"/>
  <c r="O58" i="5"/>
  <c r="I58" i="5"/>
  <c r="N264" i="5"/>
  <c r="M264" i="5"/>
  <c r="O264" i="5"/>
  <c r="I264" i="5"/>
  <c r="J264" i="5"/>
  <c r="K264" i="5"/>
  <c r="L264" i="5"/>
  <c r="O120" i="5"/>
  <c r="I120" i="5"/>
  <c r="J120" i="5"/>
  <c r="K120" i="5"/>
  <c r="L120" i="5"/>
  <c r="M120" i="5"/>
  <c r="N120" i="5"/>
  <c r="L119" i="5"/>
  <c r="M119" i="5"/>
  <c r="N119" i="5"/>
  <c r="O119" i="5"/>
  <c r="I119" i="5"/>
  <c r="J119" i="5"/>
  <c r="K119" i="5"/>
  <c r="I109" i="5"/>
  <c r="K109" i="5"/>
  <c r="L109" i="5"/>
  <c r="M109" i="5"/>
  <c r="N109" i="5"/>
  <c r="O109" i="5"/>
  <c r="J109" i="5"/>
  <c r="I171" i="5"/>
  <c r="L171" i="5"/>
  <c r="M171" i="5"/>
  <c r="N171" i="5"/>
  <c r="J171" i="5"/>
  <c r="K171" i="5"/>
  <c r="O171" i="5"/>
  <c r="N27" i="5"/>
  <c r="I27" i="5"/>
  <c r="M27" i="5"/>
  <c r="O27" i="5"/>
  <c r="J27" i="5"/>
  <c r="K27" i="5"/>
  <c r="L27" i="5"/>
  <c r="J17" i="5"/>
  <c r="I17" i="5"/>
  <c r="K17" i="5"/>
  <c r="L17" i="5"/>
  <c r="M17" i="5"/>
  <c r="N17" i="5"/>
  <c r="O17" i="5"/>
  <c r="I7" i="5"/>
  <c r="L7" i="5"/>
  <c r="M7" i="5"/>
  <c r="N7" i="5"/>
  <c r="O7" i="5"/>
  <c r="K7" i="5"/>
  <c r="J7" i="5"/>
  <c r="I265" i="5"/>
  <c r="J265" i="5"/>
  <c r="K265" i="5"/>
  <c r="O265" i="5"/>
  <c r="M265" i="5"/>
  <c r="N265" i="5"/>
  <c r="L265" i="5"/>
  <c r="K263" i="5"/>
  <c r="I263" i="5"/>
  <c r="J263" i="5"/>
  <c r="L263" i="5"/>
  <c r="M263" i="5"/>
  <c r="N263" i="5"/>
  <c r="O263" i="5"/>
  <c r="K37" i="5"/>
  <c r="I37" i="5"/>
  <c r="J37" i="5"/>
  <c r="L37" i="5"/>
  <c r="M37" i="5"/>
  <c r="N37" i="5"/>
  <c r="O37" i="5"/>
  <c r="L99" i="5"/>
  <c r="J99" i="5"/>
  <c r="K99" i="5"/>
  <c r="M99" i="5"/>
  <c r="I99" i="5"/>
  <c r="N99" i="5"/>
  <c r="O99" i="5"/>
  <c r="N223" i="5"/>
  <c r="J223" i="5"/>
  <c r="K223" i="5"/>
  <c r="L223" i="5"/>
  <c r="I223" i="5"/>
  <c r="M223" i="5"/>
  <c r="O223" i="5"/>
  <c r="M275" i="5"/>
  <c r="O275" i="5"/>
  <c r="I275" i="5"/>
  <c r="J275" i="5"/>
  <c r="K275" i="5"/>
  <c r="N275" i="5"/>
  <c r="L275" i="5"/>
  <c r="N131" i="5"/>
  <c r="I131" i="5"/>
  <c r="J131" i="5"/>
  <c r="K131" i="5"/>
  <c r="M131" i="5"/>
  <c r="O131" i="5"/>
  <c r="L131" i="5"/>
  <c r="N38" i="5"/>
  <c r="I38" i="5"/>
  <c r="J38" i="5"/>
  <c r="K38" i="5"/>
  <c r="L38" i="5"/>
  <c r="M38" i="5"/>
  <c r="O38" i="5"/>
  <c r="M172" i="5"/>
  <c r="J172" i="5"/>
  <c r="K172" i="5"/>
  <c r="L172" i="5"/>
  <c r="N172" i="5"/>
  <c r="O172" i="5"/>
  <c r="I172" i="5"/>
  <c r="I100" i="5"/>
  <c r="J100" i="5"/>
  <c r="K100" i="5"/>
  <c r="L100" i="5"/>
  <c r="M100" i="5"/>
  <c r="N100" i="5"/>
  <c r="O100" i="5"/>
  <c r="J28" i="5"/>
  <c r="N28" i="5"/>
  <c r="O28" i="5"/>
  <c r="I28" i="5"/>
  <c r="K28" i="5"/>
  <c r="L28" i="5"/>
  <c r="M28" i="5"/>
  <c r="K90" i="5"/>
  <c r="I90" i="5"/>
  <c r="J90" i="5"/>
  <c r="L90" i="5"/>
  <c r="M90" i="5"/>
  <c r="N90" i="5"/>
  <c r="O90" i="5"/>
  <c r="M18" i="5"/>
  <c r="N18" i="5"/>
  <c r="O18" i="5"/>
  <c r="I18" i="5"/>
  <c r="J18" i="5"/>
  <c r="K18" i="5"/>
  <c r="L18" i="5"/>
  <c r="I224" i="5"/>
  <c r="N224" i="5"/>
  <c r="O224" i="5"/>
  <c r="J224" i="5"/>
  <c r="K224" i="5"/>
  <c r="L224" i="5"/>
  <c r="M224" i="5"/>
  <c r="O80" i="5"/>
  <c r="K80" i="5"/>
  <c r="L80" i="5"/>
  <c r="M80" i="5"/>
  <c r="I80" i="5"/>
  <c r="J80" i="5"/>
  <c r="N80" i="5"/>
  <c r="I8" i="5"/>
  <c r="J8" i="5"/>
  <c r="N8" i="5"/>
  <c r="O8" i="5"/>
  <c r="K8" i="5"/>
  <c r="L8" i="5"/>
  <c r="M8" i="5"/>
  <c r="J142" i="5"/>
  <c r="L142" i="5"/>
  <c r="I142" i="5"/>
  <c r="K142" i="5"/>
  <c r="M142" i="5"/>
  <c r="N142" i="5"/>
  <c r="O142" i="5"/>
  <c r="J276" i="5"/>
  <c r="K276" i="5"/>
  <c r="L276" i="5"/>
  <c r="I276" i="5"/>
  <c r="M276" i="5"/>
  <c r="N276" i="5"/>
  <c r="O276" i="5"/>
  <c r="M204" i="5"/>
  <c r="L204" i="5"/>
  <c r="N204" i="5"/>
  <c r="O204" i="5"/>
  <c r="K204" i="5"/>
  <c r="I204" i="5"/>
  <c r="J204" i="5"/>
  <c r="I132" i="5"/>
  <c r="M132" i="5"/>
  <c r="N132" i="5"/>
  <c r="O132" i="5"/>
  <c r="K132" i="5"/>
  <c r="L132" i="5"/>
  <c r="J132" i="5"/>
  <c r="K60" i="5"/>
  <c r="I60" i="5"/>
  <c r="J60" i="5"/>
  <c r="L60" i="5"/>
  <c r="M60" i="5"/>
  <c r="N60" i="5"/>
  <c r="O60" i="5"/>
  <c r="L266" i="5"/>
  <c r="M266" i="5"/>
  <c r="N266" i="5"/>
  <c r="O266" i="5"/>
  <c r="I266" i="5"/>
  <c r="J266" i="5"/>
  <c r="K266" i="5"/>
  <c r="M122" i="5"/>
  <c r="I122" i="5"/>
  <c r="J122" i="5"/>
  <c r="K122" i="5"/>
  <c r="L122" i="5"/>
  <c r="N122" i="5"/>
  <c r="O122" i="5"/>
  <c r="L40" i="5"/>
  <c r="I40" i="5"/>
  <c r="J40" i="5"/>
  <c r="M40" i="5"/>
  <c r="N40" i="5"/>
  <c r="O40" i="5"/>
  <c r="K40" i="5"/>
  <c r="K174" i="5"/>
  <c r="I174" i="5"/>
  <c r="J174" i="5"/>
  <c r="L174" i="5"/>
  <c r="M174" i="5"/>
  <c r="N174" i="5"/>
  <c r="O174" i="5"/>
  <c r="N102" i="5"/>
  <c r="O102" i="5"/>
  <c r="M102" i="5"/>
  <c r="L102" i="5"/>
  <c r="I102" i="5"/>
  <c r="J102" i="5"/>
  <c r="K102" i="5"/>
  <c r="K30" i="5"/>
  <c r="L30" i="5"/>
  <c r="M30" i="5"/>
  <c r="N30" i="5"/>
  <c r="O30" i="5"/>
  <c r="I30" i="5"/>
  <c r="J30" i="5"/>
  <c r="N181" i="5"/>
  <c r="L181" i="5"/>
  <c r="M181" i="5"/>
  <c r="O181" i="5"/>
  <c r="I181" i="5"/>
  <c r="J181" i="5"/>
  <c r="K181" i="5"/>
  <c r="I39" i="5"/>
  <c r="M39" i="5"/>
  <c r="N39" i="5"/>
  <c r="O39" i="5"/>
  <c r="J39" i="5"/>
  <c r="K39" i="5"/>
  <c r="L39" i="5"/>
  <c r="L145" i="5"/>
  <c r="I145" i="5"/>
  <c r="J145" i="5"/>
  <c r="K145" i="5"/>
  <c r="M145" i="5"/>
  <c r="N145" i="5"/>
  <c r="O145" i="5"/>
  <c r="N279" i="5"/>
  <c r="M279" i="5"/>
  <c r="I279" i="5"/>
  <c r="J279" i="5"/>
  <c r="K279" i="5"/>
  <c r="L279" i="5"/>
  <c r="O279" i="5"/>
  <c r="K207" i="5"/>
  <c r="I207" i="5"/>
  <c r="L207" i="5"/>
  <c r="M207" i="5"/>
  <c r="N207" i="5"/>
  <c r="O207" i="5"/>
  <c r="J207" i="5"/>
  <c r="O135" i="5"/>
  <c r="I135" i="5"/>
  <c r="J135" i="5"/>
  <c r="K135" i="5"/>
  <c r="L135" i="5"/>
  <c r="M135" i="5"/>
  <c r="N135" i="5"/>
  <c r="I63" i="5"/>
  <c r="M63" i="5"/>
  <c r="N63" i="5"/>
  <c r="O63" i="5"/>
  <c r="J63" i="5"/>
  <c r="K63" i="5"/>
  <c r="L63" i="5"/>
  <c r="J269" i="5"/>
  <c r="I269" i="5"/>
  <c r="M269" i="5"/>
  <c r="N269" i="5"/>
  <c r="O269" i="5"/>
  <c r="K269" i="5"/>
  <c r="L269" i="5"/>
  <c r="K125" i="5"/>
  <c r="J125" i="5"/>
  <c r="L125" i="5"/>
  <c r="M125" i="5"/>
  <c r="I125" i="5"/>
  <c r="N125" i="5"/>
  <c r="O125" i="5"/>
  <c r="J43" i="5"/>
  <c r="L43" i="5"/>
  <c r="I43" i="5"/>
  <c r="K43" i="5"/>
  <c r="M43" i="5"/>
  <c r="N43" i="5"/>
  <c r="O43" i="5"/>
  <c r="L177" i="5"/>
  <c r="J177" i="5"/>
  <c r="K177" i="5"/>
  <c r="M177" i="5"/>
  <c r="I177" i="5"/>
  <c r="N177" i="5"/>
  <c r="O177" i="5"/>
  <c r="O105" i="5"/>
  <c r="I105" i="5"/>
  <c r="J105" i="5"/>
  <c r="K105" i="5"/>
  <c r="L105" i="5"/>
  <c r="M105" i="5"/>
  <c r="N105" i="5"/>
  <c r="I33" i="5"/>
  <c r="N33" i="5"/>
  <c r="O33" i="5"/>
  <c r="J33" i="5"/>
  <c r="K33" i="5"/>
  <c r="L33" i="5"/>
  <c r="M33" i="5"/>
  <c r="M167" i="5"/>
  <c r="N167" i="5"/>
  <c r="O167" i="5"/>
  <c r="L167" i="5"/>
  <c r="I167" i="5"/>
  <c r="J167" i="5"/>
  <c r="K167" i="5"/>
  <c r="K95" i="5"/>
  <c r="L95" i="5"/>
  <c r="M95" i="5"/>
  <c r="N95" i="5"/>
  <c r="O95" i="5"/>
  <c r="I95" i="5"/>
  <c r="J95" i="5"/>
  <c r="M23" i="5"/>
  <c r="I23" i="5"/>
  <c r="J23" i="5"/>
  <c r="K23" i="5"/>
  <c r="L23" i="5"/>
  <c r="N23" i="5"/>
  <c r="O23" i="5"/>
  <c r="O85" i="5"/>
  <c r="N85" i="5"/>
  <c r="L85" i="5"/>
  <c r="M85" i="5"/>
  <c r="K85" i="5"/>
  <c r="I85" i="5"/>
  <c r="J85" i="5"/>
  <c r="I13" i="5"/>
  <c r="K13" i="5"/>
  <c r="L13" i="5"/>
  <c r="M13" i="5"/>
  <c r="J13" i="5"/>
  <c r="N13" i="5"/>
  <c r="O13" i="5"/>
  <c r="M219" i="5"/>
  <c r="K219" i="5"/>
  <c r="L219" i="5"/>
  <c r="N219" i="5"/>
  <c r="I219" i="5"/>
  <c r="J219" i="5"/>
  <c r="O219" i="5"/>
  <c r="K75" i="5"/>
  <c r="I75" i="5"/>
  <c r="J75" i="5"/>
  <c r="L75" i="5"/>
  <c r="N75" i="5"/>
  <c r="O75" i="5"/>
  <c r="M75" i="5"/>
  <c r="M3" i="5"/>
  <c r="N3" i="5"/>
  <c r="O3" i="5"/>
  <c r="I3" i="5"/>
  <c r="J3" i="5"/>
  <c r="K3" i="5"/>
  <c r="L3" i="5"/>
  <c r="J218" i="5"/>
  <c r="I218" i="5"/>
  <c r="L218" i="5"/>
  <c r="M218" i="5"/>
  <c r="N218" i="5"/>
  <c r="K218" i="5"/>
  <c r="O218" i="5"/>
  <c r="M74" i="5"/>
  <c r="N74" i="5"/>
  <c r="O74" i="5"/>
  <c r="I74" i="5"/>
  <c r="J74" i="5"/>
  <c r="K74" i="5"/>
  <c r="L74" i="5"/>
  <c r="O208" i="5"/>
  <c r="N208" i="5"/>
  <c r="I208" i="5"/>
  <c r="J208" i="5"/>
  <c r="K208" i="5"/>
  <c r="L208" i="5"/>
  <c r="M208" i="5"/>
  <c r="K136" i="5"/>
  <c r="O136" i="5"/>
  <c r="I136" i="5"/>
  <c r="J136" i="5"/>
  <c r="L136" i="5"/>
  <c r="M136" i="5"/>
  <c r="N136" i="5"/>
  <c r="M270" i="5"/>
  <c r="K270" i="5"/>
  <c r="N270" i="5"/>
  <c r="J270" i="5"/>
  <c r="L270" i="5"/>
  <c r="O270" i="5"/>
  <c r="I270" i="5"/>
  <c r="N126" i="5"/>
  <c r="O126" i="5"/>
  <c r="I126" i="5"/>
  <c r="J126" i="5"/>
  <c r="K126" i="5"/>
  <c r="L126" i="5"/>
  <c r="M126" i="5"/>
  <c r="M44" i="5"/>
  <c r="I44" i="5"/>
  <c r="O44" i="5"/>
  <c r="J44" i="5"/>
  <c r="K44" i="5"/>
  <c r="L44" i="5"/>
  <c r="N44" i="5"/>
  <c r="O106" i="5"/>
  <c r="I106" i="5"/>
  <c r="J106" i="5"/>
  <c r="K106" i="5"/>
  <c r="L106" i="5"/>
  <c r="M106" i="5"/>
  <c r="N106" i="5"/>
  <c r="I34" i="5"/>
  <c r="K34" i="5"/>
  <c r="M34" i="5"/>
  <c r="N34" i="5"/>
  <c r="O34" i="5"/>
  <c r="J34" i="5"/>
  <c r="L34" i="5"/>
  <c r="K168" i="5"/>
  <c r="I168" i="5"/>
  <c r="J168" i="5"/>
  <c r="M168" i="5"/>
  <c r="N168" i="5"/>
  <c r="O168" i="5"/>
  <c r="L168" i="5"/>
  <c r="N96" i="5"/>
  <c r="I96" i="5"/>
  <c r="J96" i="5"/>
  <c r="K96" i="5"/>
  <c r="L96" i="5"/>
  <c r="M96" i="5"/>
  <c r="O96" i="5"/>
  <c r="L24" i="5"/>
  <c r="M24" i="5"/>
  <c r="N24" i="5"/>
  <c r="O24" i="5"/>
  <c r="I24" i="5"/>
  <c r="J24" i="5"/>
  <c r="K24" i="5"/>
  <c r="J86" i="5"/>
  <c r="I86" i="5"/>
  <c r="K86" i="5"/>
  <c r="L86" i="5"/>
  <c r="M86" i="5"/>
  <c r="N86" i="5"/>
  <c r="O86" i="5"/>
  <c r="L14" i="5"/>
  <c r="O14" i="5"/>
  <c r="J14" i="5"/>
  <c r="K14" i="5"/>
  <c r="M14" i="5"/>
  <c r="I14" i="5"/>
  <c r="N14" i="5"/>
  <c r="O220" i="5"/>
  <c r="I220" i="5"/>
  <c r="J220" i="5"/>
  <c r="K220" i="5"/>
  <c r="L220" i="5"/>
  <c r="M220" i="5"/>
  <c r="N220" i="5"/>
  <c r="N76" i="5"/>
  <c r="L76" i="5"/>
  <c r="M76" i="5"/>
  <c r="O76" i="5"/>
  <c r="I76" i="5"/>
  <c r="J76" i="5"/>
  <c r="K76" i="5"/>
  <c r="I4" i="5"/>
  <c r="J4" i="5"/>
  <c r="K4" i="5"/>
  <c r="N4" i="5"/>
  <c r="O4" i="5"/>
  <c r="L4" i="5"/>
  <c r="M4" i="5"/>
  <c r="I138" i="5"/>
  <c r="L138" i="5"/>
  <c r="M138" i="5"/>
  <c r="N138" i="5"/>
  <c r="J138" i="5"/>
  <c r="K138" i="5"/>
  <c r="O138" i="5"/>
  <c r="I19" i="5"/>
  <c r="L19" i="5"/>
  <c r="M19" i="5"/>
  <c r="N19" i="5"/>
  <c r="O19" i="5"/>
  <c r="J19" i="5"/>
  <c r="K19" i="5"/>
  <c r="M205" i="5"/>
  <c r="I205" i="5"/>
  <c r="J205" i="5"/>
  <c r="N205" i="5"/>
  <c r="O205" i="5"/>
  <c r="K205" i="5"/>
  <c r="L205" i="5"/>
  <c r="K61" i="5"/>
  <c r="M61" i="5"/>
  <c r="N61" i="5"/>
  <c r="O61" i="5"/>
  <c r="I61" i="5"/>
  <c r="J61" i="5"/>
  <c r="L61" i="5"/>
  <c r="K123" i="5"/>
  <c r="L123" i="5"/>
  <c r="M123" i="5"/>
  <c r="I123" i="5"/>
  <c r="J123" i="5"/>
  <c r="N123" i="5"/>
  <c r="O123" i="5"/>
  <c r="I103" i="5"/>
  <c r="J103" i="5"/>
  <c r="K103" i="5"/>
  <c r="L103" i="5"/>
  <c r="N103" i="5"/>
  <c r="O103" i="5"/>
  <c r="M103" i="5"/>
  <c r="J165" i="5"/>
  <c r="N165" i="5"/>
  <c r="O165" i="5"/>
  <c r="K165" i="5"/>
  <c r="L165" i="5"/>
  <c r="M165" i="5"/>
  <c r="I165" i="5"/>
  <c r="O164" i="5"/>
  <c r="J164" i="5"/>
  <c r="K164" i="5"/>
  <c r="L164" i="5"/>
  <c r="I164" i="5"/>
  <c r="M164" i="5"/>
  <c r="N164" i="5"/>
  <c r="J92" i="5"/>
  <c r="I92" i="5"/>
  <c r="K92" i="5"/>
  <c r="L92" i="5"/>
  <c r="M92" i="5"/>
  <c r="O92" i="5"/>
  <c r="N92" i="5"/>
  <c r="L20" i="5"/>
  <c r="N20" i="5"/>
  <c r="O20" i="5"/>
  <c r="I20" i="5"/>
  <c r="J20" i="5"/>
  <c r="K20" i="5"/>
  <c r="M20" i="5"/>
  <c r="I226" i="5"/>
  <c r="J226" i="5"/>
  <c r="K226" i="5"/>
  <c r="L226" i="5"/>
  <c r="M226" i="5"/>
  <c r="N226" i="5"/>
  <c r="O226" i="5"/>
  <c r="N82" i="5"/>
  <c r="M82" i="5"/>
  <c r="O82" i="5"/>
  <c r="I82" i="5"/>
  <c r="J82" i="5"/>
  <c r="K82" i="5"/>
  <c r="L82" i="5"/>
  <c r="O10" i="5"/>
  <c r="I10" i="5"/>
  <c r="J10" i="5"/>
  <c r="K10" i="5"/>
  <c r="L10" i="5"/>
  <c r="M10" i="5"/>
  <c r="N10" i="5"/>
  <c r="J144" i="5"/>
  <c r="K144" i="5"/>
  <c r="L144" i="5"/>
  <c r="I144" i="5"/>
  <c r="M144" i="5"/>
  <c r="N144" i="5"/>
  <c r="O144" i="5"/>
  <c r="K278" i="5"/>
  <c r="I278" i="5"/>
  <c r="J278" i="5"/>
  <c r="L278" i="5"/>
  <c r="M278" i="5"/>
  <c r="N278" i="5"/>
  <c r="O278" i="5"/>
  <c r="L206" i="5"/>
  <c r="M206" i="5"/>
  <c r="N206" i="5"/>
  <c r="K206" i="5"/>
  <c r="O206" i="5"/>
  <c r="I206" i="5"/>
  <c r="J206" i="5"/>
  <c r="L134" i="5"/>
  <c r="M134" i="5"/>
  <c r="N134" i="5"/>
  <c r="O134" i="5"/>
  <c r="J134" i="5"/>
  <c r="K134" i="5"/>
  <c r="I134" i="5"/>
  <c r="N62" i="5"/>
  <c r="I62" i="5"/>
  <c r="J62" i="5"/>
  <c r="K62" i="5"/>
  <c r="L62" i="5"/>
  <c r="M62" i="5"/>
  <c r="O62" i="5"/>
  <c r="O268" i="5"/>
  <c r="L268" i="5"/>
  <c r="M268" i="5"/>
  <c r="N268" i="5"/>
  <c r="I268" i="5"/>
  <c r="J268" i="5"/>
  <c r="K268" i="5"/>
  <c r="J124" i="5"/>
  <c r="K124" i="5"/>
  <c r="L124" i="5"/>
  <c r="M124" i="5"/>
  <c r="O124" i="5"/>
  <c r="I124" i="5"/>
  <c r="N124" i="5"/>
  <c r="J42" i="5"/>
  <c r="I42" i="5"/>
  <c r="O42" i="5"/>
  <c r="K42" i="5"/>
  <c r="L42" i="5"/>
  <c r="M42" i="5"/>
  <c r="N42" i="5"/>
  <c r="I176" i="5"/>
  <c r="O176" i="5"/>
  <c r="J176" i="5"/>
  <c r="K176" i="5"/>
  <c r="L176" i="5"/>
  <c r="M176" i="5"/>
  <c r="N176" i="5"/>
  <c r="L104" i="5"/>
  <c r="N104" i="5"/>
  <c r="O104" i="5"/>
  <c r="K104" i="5"/>
  <c r="M104" i="5"/>
  <c r="I104" i="5"/>
  <c r="J104" i="5"/>
  <c r="N32" i="5"/>
  <c r="J32" i="5"/>
  <c r="K32" i="5"/>
  <c r="L32" i="5"/>
  <c r="I32" i="5"/>
  <c r="M32" i="5"/>
  <c r="O32" i="5"/>
  <c r="M166" i="5"/>
  <c r="I166" i="5"/>
  <c r="J166" i="5"/>
  <c r="K166" i="5"/>
  <c r="O166" i="5"/>
  <c r="L166" i="5"/>
  <c r="N166" i="5"/>
  <c r="I94" i="5"/>
  <c r="J94" i="5"/>
  <c r="K94" i="5"/>
  <c r="L94" i="5"/>
  <c r="M94" i="5"/>
  <c r="N94" i="5"/>
  <c r="O94" i="5"/>
  <c r="J22" i="5"/>
  <c r="M22" i="5"/>
  <c r="N22" i="5"/>
  <c r="O22" i="5"/>
  <c r="I22" i="5"/>
  <c r="K22" i="5"/>
  <c r="L22" i="5"/>
  <c r="L84" i="5"/>
  <c r="J84" i="5"/>
  <c r="K84" i="5"/>
  <c r="M84" i="5"/>
  <c r="O84" i="5"/>
  <c r="I84" i="5"/>
  <c r="N84" i="5"/>
  <c r="N12" i="5"/>
  <c r="I12" i="5"/>
  <c r="L12" i="5"/>
  <c r="M12" i="5"/>
  <c r="O12" i="5"/>
  <c r="J12" i="5"/>
  <c r="K12" i="5"/>
  <c r="I83" i="5"/>
  <c r="O83" i="5"/>
  <c r="N83" i="5"/>
  <c r="J83" i="5"/>
  <c r="K83" i="5"/>
  <c r="L83" i="5"/>
  <c r="M83" i="5"/>
  <c r="K11" i="5"/>
  <c r="L11" i="5"/>
  <c r="M11" i="5"/>
  <c r="N11" i="5"/>
  <c r="O11" i="5"/>
  <c r="I11" i="5"/>
  <c r="J11" i="5"/>
  <c r="J280" i="5"/>
  <c r="L280" i="5"/>
  <c r="M280" i="5"/>
  <c r="N280" i="5"/>
  <c r="O280" i="5"/>
  <c r="I280" i="5"/>
  <c r="K280" i="5"/>
  <c r="M64" i="5"/>
  <c r="K64" i="5"/>
  <c r="L64" i="5"/>
  <c r="N64" i="5"/>
  <c r="O64" i="5"/>
  <c r="I64" i="5"/>
  <c r="J64" i="5"/>
  <c r="L178" i="5"/>
  <c r="N178" i="5"/>
  <c r="O178" i="5"/>
  <c r="I178" i="5"/>
  <c r="J178" i="5"/>
  <c r="K178" i="5"/>
  <c r="M178" i="5"/>
  <c r="M2" i="5"/>
  <c r="J2" i="5"/>
  <c r="I2" i="5"/>
  <c r="O2" i="5"/>
  <c r="N2" i="5"/>
  <c r="L2" i="5"/>
  <c r="K2" i="5"/>
  <c r="N137" i="5"/>
  <c r="I137" i="5"/>
  <c r="J137" i="5"/>
  <c r="K137" i="5"/>
  <c r="L137" i="5"/>
  <c r="M137" i="5"/>
  <c r="O137" i="5"/>
  <c r="I271" i="5"/>
  <c r="J271" i="5"/>
  <c r="K271" i="5"/>
  <c r="L271" i="5"/>
  <c r="M271" i="5"/>
  <c r="N271" i="5"/>
  <c r="O271" i="5"/>
  <c r="J127" i="5"/>
  <c r="M127" i="5"/>
  <c r="N127" i="5"/>
  <c r="O127" i="5"/>
  <c r="I127" i="5"/>
  <c r="K127" i="5"/>
  <c r="L127" i="5"/>
  <c r="K45" i="5"/>
  <c r="L45" i="5"/>
  <c r="M45" i="5"/>
  <c r="O45" i="5"/>
  <c r="I45" i="5"/>
  <c r="J45" i="5"/>
  <c r="N45" i="5"/>
  <c r="O179" i="5"/>
  <c r="J179" i="5"/>
  <c r="K179" i="5"/>
  <c r="L179" i="5"/>
  <c r="I179" i="5"/>
  <c r="M179" i="5"/>
  <c r="N179" i="5"/>
  <c r="J107" i="5"/>
  <c r="I107" i="5"/>
  <c r="K107" i="5"/>
  <c r="L107" i="5"/>
  <c r="M107" i="5"/>
  <c r="N107" i="5"/>
  <c r="O107" i="5"/>
  <c r="L35" i="5"/>
  <c r="N35" i="5"/>
  <c r="O35" i="5"/>
  <c r="I35" i="5"/>
  <c r="J35" i="5"/>
  <c r="K35" i="5"/>
  <c r="M35" i="5"/>
  <c r="K169" i="5"/>
  <c r="M169" i="5"/>
  <c r="J169" i="5"/>
  <c r="L169" i="5"/>
  <c r="N169" i="5"/>
  <c r="I169" i="5"/>
  <c r="O169" i="5"/>
  <c r="N97" i="5"/>
  <c r="M97" i="5"/>
  <c r="O97" i="5"/>
  <c r="K97" i="5"/>
  <c r="L97" i="5"/>
  <c r="I97" i="5"/>
  <c r="J97" i="5"/>
  <c r="K25" i="5"/>
  <c r="I25" i="5"/>
  <c r="M25" i="5"/>
  <c r="N25" i="5"/>
  <c r="O25" i="5"/>
  <c r="J25" i="5"/>
  <c r="L25" i="5"/>
  <c r="M87" i="5"/>
  <c r="N87" i="5"/>
  <c r="O87" i="5"/>
  <c r="J87" i="5"/>
  <c r="K87" i="5"/>
  <c r="L87" i="5"/>
  <c r="I87" i="5"/>
  <c r="O15" i="5"/>
  <c r="J15" i="5"/>
  <c r="K15" i="5"/>
  <c r="L15" i="5"/>
  <c r="I15" i="5"/>
  <c r="M15" i="5"/>
  <c r="N15" i="5"/>
  <c r="K221" i="5"/>
  <c r="J221" i="5"/>
  <c r="L221" i="5"/>
  <c r="M221" i="5"/>
  <c r="I221" i="5"/>
  <c r="N221" i="5"/>
  <c r="O221" i="5"/>
  <c r="I77" i="5"/>
  <c r="J77" i="5"/>
  <c r="K77" i="5"/>
  <c r="L77" i="5"/>
  <c r="M77" i="5"/>
  <c r="N77" i="5"/>
  <c r="O77" i="5"/>
  <c r="K5" i="5"/>
  <c r="M5" i="5"/>
  <c r="N5" i="5"/>
  <c r="O5" i="5"/>
  <c r="I5" i="5"/>
  <c r="J5" i="5"/>
  <c r="L5" i="5"/>
  <c r="L139" i="5"/>
  <c r="I139" i="5"/>
  <c r="J139" i="5"/>
  <c r="K139" i="5"/>
  <c r="M139" i="5"/>
  <c r="N139" i="5"/>
  <c r="O139" i="5"/>
  <c r="O273" i="5"/>
  <c r="I273" i="5"/>
  <c r="K273" i="5"/>
  <c r="L273" i="5"/>
  <c r="M273" i="5"/>
  <c r="J273" i="5"/>
  <c r="N273" i="5"/>
  <c r="L201" i="5"/>
  <c r="I201" i="5"/>
  <c r="J201" i="5"/>
  <c r="K201" i="5"/>
  <c r="M201" i="5"/>
  <c r="N201" i="5"/>
  <c r="O201" i="5"/>
  <c r="J129" i="5"/>
  <c r="K129" i="5"/>
  <c r="L129" i="5"/>
  <c r="O129" i="5"/>
  <c r="I129" i="5"/>
  <c r="M129" i="5"/>
  <c r="N129" i="5"/>
  <c r="J57" i="5"/>
  <c r="O57" i="5"/>
  <c r="M57" i="5"/>
  <c r="N57" i="5"/>
  <c r="I57" i="5"/>
  <c r="K57" i="5"/>
  <c r="L57" i="5"/>
  <c r="J154" i="5"/>
  <c r="M244" i="5"/>
  <c r="N262" i="5"/>
  <c r="N48" i="5"/>
  <c r="I262" i="5"/>
  <c r="O244" i="5"/>
  <c r="N235" i="5"/>
  <c r="O253" i="5"/>
  <c r="N244" i="5"/>
  <c r="M235" i="5"/>
  <c r="K217" i="5"/>
  <c r="I199" i="5"/>
  <c r="M163" i="5"/>
  <c r="L154" i="5"/>
  <c r="K73" i="5"/>
  <c r="O261" i="5"/>
  <c r="M243" i="5"/>
  <c r="K198" i="5"/>
  <c r="N153" i="5"/>
  <c r="K260" i="5"/>
  <c r="I242" i="5"/>
  <c r="K197" i="5"/>
  <c r="L152" i="5"/>
  <c r="K116" i="5"/>
  <c r="K71" i="5"/>
  <c r="K259" i="5"/>
  <c r="I241" i="5"/>
  <c r="J196" i="5"/>
  <c r="K151" i="5"/>
  <c r="K115" i="5"/>
  <c r="L70" i="5"/>
  <c r="I249" i="5"/>
  <c r="J114" i="5"/>
  <c r="J248" i="5"/>
  <c r="J238" i="5"/>
  <c r="K237" i="5"/>
  <c r="N192" i="5"/>
  <c r="J156" i="5"/>
  <c r="K227" i="5"/>
  <c r="I209" i="5"/>
  <c r="O191" i="5"/>
  <c r="K155" i="5"/>
  <c r="O262" i="5"/>
  <c r="J217" i="5"/>
  <c r="O190" i="5"/>
  <c r="L163" i="5"/>
  <c r="K154" i="5"/>
  <c r="O118" i="5"/>
  <c r="I73" i="5"/>
  <c r="O55" i="5"/>
  <c r="M261" i="5"/>
  <c r="K243" i="5"/>
  <c r="J198" i="5"/>
  <c r="M153" i="5"/>
  <c r="O117" i="5"/>
  <c r="M72" i="5"/>
  <c r="J260" i="5"/>
  <c r="O233" i="5"/>
  <c r="I197" i="5"/>
  <c r="J152" i="5"/>
  <c r="J116" i="5"/>
  <c r="I71" i="5"/>
  <c r="O53" i="5"/>
  <c r="I259" i="5"/>
  <c r="N232" i="5"/>
  <c r="O187" i="5"/>
  <c r="I115" i="5"/>
  <c r="J70" i="5"/>
  <c r="M52" i="5"/>
  <c r="O231" i="5"/>
  <c r="M213" i="5"/>
  <c r="K195" i="5"/>
  <c r="O159" i="5"/>
  <c r="I239" i="5"/>
  <c r="N212" i="5"/>
  <c r="L194" i="5"/>
  <c r="O149" i="5"/>
  <c r="I229" i="5"/>
  <c r="O211" i="5"/>
  <c r="M193" i="5"/>
  <c r="I157" i="5"/>
  <c r="J228" i="5"/>
  <c r="M183" i="5"/>
  <c r="I147" i="5"/>
  <c r="N182" i="5"/>
  <c r="J146" i="5"/>
  <c r="L244" i="5"/>
  <c r="J261" i="5"/>
  <c r="O234" i="5"/>
  <c r="O189" i="5"/>
  <c r="K153" i="5"/>
  <c r="M117" i="5"/>
  <c r="L72" i="5"/>
  <c r="O251" i="5"/>
  <c r="M233" i="5"/>
  <c r="N188" i="5"/>
  <c r="L53" i="5"/>
  <c r="N250" i="5"/>
  <c r="L232" i="5"/>
  <c r="L187" i="5"/>
  <c r="L52" i="5"/>
  <c r="J186" i="5"/>
  <c r="N150" i="5"/>
  <c r="K185" i="5"/>
  <c r="L184" i="5"/>
  <c r="M253" i="5"/>
  <c r="N190" i="5"/>
  <c r="N55" i="5"/>
  <c r="M262" i="5"/>
  <c r="L253" i="5"/>
  <c r="K244" i="5"/>
  <c r="J235" i="5"/>
  <c r="N199" i="5"/>
  <c r="M190" i="5"/>
  <c r="J163" i="5"/>
  <c r="I154" i="5"/>
  <c r="M118" i="5"/>
  <c r="M55" i="5"/>
  <c r="I261" i="5"/>
  <c r="N234" i="5"/>
  <c r="M189" i="5"/>
  <c r="I153" i="5"/>
  <c r="J117" i="5"/>
  <c r="J72" i="5"/>
  <c r="N54" i="5"/>
  <c r="M251" i="5"/>
  <c r="K233" i="5"/>
  <c r="N215" i="5"/>
  <c r="K188" i="5"/>
  <c r="O161" i="5"/>
  <c r="K53" i="5"/>
  <c r="K250" i="5"/>
  <c r="I232" i="5"/>
  <c r="O214" i="5"/>
  <c r="K187" i="5"/>
  <c r="N160" i="5"/>
  <c r="J52" i="5"/>
  <c r="O199" i="5"/>
  <c r="N118" i="5"/>
  <c r="M47" i="5"/>
  <c r="O65" i="5"/>
  <c r="L110" i="5"/>
  <c r="I155" i="5"/>
  <c r="L182" i="5"/>
  <c r="M191" i="5"/>
  <c r="O209" i="5"/>
  <c r="I227" i="5"/>
  <c r="J236" i="5"/>
  <c r="K245" i="5"/>
  <c r="L254" i="5"/>
  <c r="L48" i="5"/>
  <c r="N66" i="5"/>
  <c r="K111" i="5"/>
  <c r="O147" i="5"/>
  <c r="K183" i="5"/>
  <c r="L192" i="5"/>
  <c r="N210" i="5"/>
  <c r="I237" i="5"/>
  <c r="J246" i="5"/>
  <c r="K255" i="5"/>
  <c r="K49" i="5"/>
  <c r="M67" i="5"/>
  <c r="J112" i="5"/>
  <c r="N148" i="5"/>
  <c r="O157" i="5"/>
  <c r="J184" i="5"/>
  <c r="K193" i="5"/>
  <c r="M211" i="5"/>
  <c r="O229" i="5"/>
  <c r="I247" i="5"/>
  <c r="J256" i="5"/>
  <c r="J50" i="5"/>
  <c r="L68" i="5"/>
  <c r="I113" i="5"/>
  <c r="M149" i="5"/>
  <c r="N158" i="5"/>
  <c r="I185" i="5"/>
  <c r="J194" i="5"/>
  <c r="L212" i="5"/>
  <c r="N230" i="5"/>
  <c r="O239" i="5"/>
  <c r="I257" i="5"/>
  <c r="I51" i="5"/>
  <c r="K69" i="5"/>
  <c r="L150" i="5"/>
  <c r="M159" i="5"/>
  <c r="I195" i="5"/>
  <c r="K213" i="5"/>
  <c r="M231" i="5"/>
  <c r="N240" i="5"/>
  <c r="O249" i="5"/>
  <c r="N47" i="5"/>
  <c r="M110" i="5"/>
  <c r="I146" i="5"/>
  <c r="J155" i="5"/>
  <c r="M182" i="5"/>
  <c r="N191" i="5"/>
  <c r="J227" i="5"/>
  <c r="K236" i="5"/>
  <c r="L245" i="5"/>
  <c r="M254" i="5"/>
  <c r="M48" i="5"/>
  <c r="O66" i="5"/>
  <c r="L111" i="5"/>
  <c r="I156" i="5"/>
  <c r="L183" i="5"/>
  <c r="M192" i="5"/>
  <c r="O210" i="5"/>
  <c r="I228" i="5"/>
  <c r="J237" i="5"/>
  <c r="K246" i="5"/>
  <c r="L255" i="5"/>
  <c r="L49" i="5"/>
  <c r="N67" i="5"/>
  <c r="K112" i="5"/>
  <c r="O148" i="5"/>
  <c r="K184" i="5"/>
  <c r="L193" i="5"/>
  <c r="N211" i="5"/>
  <c r="I238" i="5"/>
  <c r="J247" i="5"/>
  <c r="K256" i="5"/>
  <c r="K50" i="5"/>
  <c r="M68" i="5"/>
  <c r="J113" i="5"/>
  <c r="N149" i="5"/>
  <c r="O158" i="5"/>
  <c r="J185" i="5"/>
  <c r="K194" i="5"/>
  <c r="M212" i="5"/>
  <c r="O230" i="5"/>
  <c r="I248" i="5"/>
  <c r="J257" i="5"/>
  <c r="J51" i="5"/>
  <c r="L69" i="5"/>
  <c r="I114" i="5"/>
  <c r="M150" i="5"/>
  <c r="N159" i="5"/>
  <c r="I186" i="5"/>
  <c r="J195" i="5"/>
  <c r="L213" i="5"/>
  <c r="N231" i="5"/>
  <c r="O240" i="5"/>
  <c r="I258" i="5"/>
  <c r="I52" i="5"/>
  <c r="K70" i="5"/>
  <c r="L151" i="5"/>
  <c r="M160" i="5"/>
  <c r="I196" i="5"/>
  <c r="K214" i="5"/>
  <c r="M232" i="5"/>
  <c r="N241" i="5"/>
  <c r="O250" i="5"/>
  <c r="J71" i="5"/>
  <c r="O116" i="5"/>
  <c r="K152" i="5"/>
  <c r="L161" i="5"/>
  <c r="O188" i="5"/>
  <c r="J215" i="5"/>
  <c r="L233" i="5"/>
  <c r="M242" i="5"/>
  <c r="N251" i="5"/>
  <c r="O260" i="5"/>
  <c r="O54" i="5"/>
  <c r="I72" i="5"/>
  <c r="N117" i="5"/>
  <c r="J153" i="5"/>
  <c r="K162" i="5"/>
  <c r="N189" i="5"/>
  <c r="O198" i="5"/>
  <c r="I216" i="5"/>
  <c r="K234" i="5"/>
  <c r="L243" i="5"/>
  <c r="M252" i="5"/>
  <c r="N261" i="5"/>
  <c r="O47" i="5"/>
  <c r="J65" i="5"/>
  <c r="O110" i="5"/>
  <c r="K146" i="5"/>
  <c r="L155" i="5"/>
  <c r="O182" i="5"/>
  <c r="J209" i="5"/>
  <c r="L227" i="5"/>
  <c r="M236" i="5"/>
  <c r="N245" i="5"/>
  <c r="O254" i="5"/>
  <c r="O48" i="5"/>
  <c r="I66" i="5"/>
  <c r="N111" i="5"/>
  <c r="J147" i="5"/>
  <c r="K156" i="5"/>
  <c r="N183" i="5"/>
  <c r="O192" i="5"/>
  <c r="I210" i="5"/>
  <c r="K228" i="5"/>
  <c r="L237" i="5"/>
  <c r="M246" i="5"/>
  <c r="N255" i="5"/>
  <c r="N49" i="5"/>
  <c r="M112" i="5"/>
  <c r="I148" i="5"/>
  <c r="J157" i="5"/>
  <c r="M184" i="5"/>
  <c r="N193" i="5"/>
  <c r="J229" i="5"/>
  <c r="K238" i="5"/>
  <c r="L247" i="5"/>
  <c r="M256" i="5"/>
  <c r="M50" i="5"/>
  <c r="O68" i="5"/>
  <c r="L113" i="5"/>
  <c r="I158" i="5"/>
  <c r="L185" i="5"/>
  <c r="M194" i="5"/>
  <c r="O212" i="5"/>
  <c r="I230" i="5"/>
  <c r="J239" i="5"/>
  <c r="K248" i="5"/>
  <c r="L257" i="5"/>
  <c r="L51" i="5"/>
  <c r="N69" i="5"/>
  <c r="K114" i="5"/>
  <c r="O150" i="5"/>
  <c r="K186" i="5"/>
  <c r="L195" i="5"/>
  <c r="N213" i="5"/>
  <c r="I240" i="5"/>
  <c r="J249" i="5"/>
  <c r="K258" i="5"/>
  <c r="K52" i="5"/>
  <c r="M70" i="5"/>
  <c r="J115" i="5"/>
  <c r="N151" i="5"/>
  <c r="O160" i="5"/>
  <c r="J187" i="5"/>
  <c r="K196" i="5"/>
  <c r="M214" i="5"/>
  <c r="O232" i="5"/>
  <c r="I250" i="5"/>
  <c r="J259" i="5"/>
  <c r="J53" i="5"/>
  <c r="L71" i="5"/>
  <c r="I116" i="5"/>
  <c r="M152" i="5"/>
  <c r="N161" i="5"/>
  <c r="I188" i="5"/>
  <c r="J197" i="5"/>
  <c r="L215" i="5"/>
  <c r="N233" i="5"/>
  <c r="O242" i="5"/>
  <c r="I260" i="5"/>
  <c r="I54" i="5"/>
  <c r="K72" i="5"/>
  <c r="L153" i="5"/>
  <c r="M162" i="5"/>
  <c r="I198" i="5"/>
  <c r="K216" i="5"/>
  <c r="M234" i="5"/>
  <c r="N243" i="5"/>
  <c r="O252" i="5"/>
  <c r="J73" i="5"/>
  <c r="I47" i="5"/>
  <c r="K65" i="5"/>
  <c r="L146" i="5"/>
  <c r="M155" i="5"/>
  <c r="I191" i="5"/>
  <c r="K209" i="5"/>
  <c r="M227" i="5"/>
  <c r="N236" i="5"/>
  <c r="O245" i="5"/>
  <c r="J66" i="5"/>
  <c r="O111" i="5"/>
  <c r="K147" i="5"/>
  <c r="L156" i="5"/>
  <c r="O183" i="5"/>
  <c r="J210" i="5"/>
  <c r="L228" i="5"/>
  <c r="M237" i="5"/>
  <c r="N246" i="5"/>
  <c r="O255" i="5"/>
  <c r="O49" i="5"/>
  <c r="I67" i="5"/>
  <c r="N112" i="5"/>
  <c r="J148" i="5"/>
  <c r="K157" i="5"/>
  <c r="N184" i="5"/>
  <c r="O193" i="5"/>
  <c r="I211" i="5"/>
  <c r="K229" i="5"/>
  <c r="L238" i="5"/>
  <c r="M247" i="5"/>
  <c r="N256" i="5"/>
  <c r="N50" i="5"/>
  <c r="M113" i="5"/>
  <c r="I149" i="5"/>
  <c r="J158" i="5"/>
  <c r="M185" i="5"/>
  <c r="N194" i="5"/>
  <c r="J230" i="5"/>
  <c r="K239" i="5"/>
  <c r="L248" i="5"/>
  <c r="M257" i="5"/>
  <c r="M51" i="5"/>
  <c r="O69" i="5"/>
  <c r="L114" i="5"/>
  <c r="I159" i="5"/>
  <c r="L186" i="5"/>
  <c r="M195" i="5"/>
  <c r="O213" i="5"/>
  <c r="I231" i="5"/>
  <c r="J240" i="5"/>
  <c r="K249" i="5"/>
  <c r="J47" i="5"/>
  <c r="L65" i="5"/>
  <c r="I110" i="5"/>
  <c r="M146" i="5"/>
  <c r="N155" i="5"/>
  <c r="I182" i="5"/>
  <c r="J191" i="5"/>
  <c r="L209" i="5"/>
  <c r="N227" i="5"/>
  <c r="O236" i="5"/>
  <c r="I254" i="5"/>
  <c r="I48" i="5"/>
  <c r="K66" i="5"/>
  <c r="L147" i="5"/>
  <c r="M156" i="5"/>
  <c r="I192" i="5"/>
  <c r="K210" i="5"/>
  <c r="M228" i="5"/>
  <c r="N237" i="5"/>
  <c r="O246" i="5"/>
  <c r="J67" i="5"/>
  <c r="O112" i="5"/>
  <c r="K148" i="5"/>
  <c r="L157" i="5"/>
  <c r="O184" i="5"/>
  <c r="J211" i="5"/>
  <c r="L229" i="5"/>
  <c r="M238" i="5"/>
  <c r="N247" i="5"/>
  <c r="O256" i="5"/>
  <c r="O50" i="5"/>
  <c r="I68" i="5"/>
  <c r="N113" i="5"/>
  <c r="J149" i="5"/>
  <c r="K158" i="5"/>
  <c r="N185" i="5"/>
  <c r="O194" i="5"/>
  <c r="I212" i="5"/>
  <c r="K230" i="5"/>
  <c r="L239" i="5"/>
  <c r="M248" i="5"/>
  <c r="N257" i="5"/>
  <c r="N51" i="5"/>
  <c r="M114" i="5"/>
  <c r="I150" i="5"/>
  <c r="J159" i="5"/>
  <c r="M186" i="5"/>
  <c r="N195" i="5"/>
  <c r="J231" i="5"/>
  <c r="K240" i="5"/>
  <c r="L249" i="5"/>
  <c r="K47" i="5"/>
  <c r="M65" i="5"/>
  <c r="J110" i="5"/>
  <c r="N146" i="5"/>
  <c r="O155" i="5"/>
  <c r="J182" i="5"/>
  <c r="K191" i="5"/>
  <c r="M209" i="5"/>
  <c r="O227" i="5"/>
  <c r="I245" i="5"/>
  <c r="J254" i="5"/>
  <c r="J48" i="5"/>
  <c r="L66" i="5"/>
  <c r="I111" i="5"/>
  <c r="M147" i="5"/>
  <c r="N156" i="5"/>
  <c r="I183" i="5"/>
  <c r="J192" i="5"/>
  <c r="L210" i="5"/>
  <c r="N228" i="5"/>
  <c r="O237" i="5"/>
  <c r="I255" i="5"/>
  <c r="I49" i="5"/>
  <c r="K67" i="5"/>
  <c r="L148" i="5"/>
  <c r="M157" i="5"/>
  <c r="I193" i="5"/>
  <c r="K211" i="5"/>
  <c r="M229" i="5"/>
  <c r="N238" i="5"/>
  <c r="O247" i="5"/>
  <c r="J68" i="5"/>
  <c r="O113" i="5"/>
  <c r="K149" i="5"/>
  <c r="L158" i="5"/>
  <c r="O185" i="5"/>
  <c r="J212" i="5"/>
  <c r="L230" i="5"/>
  <c r="M239" i="5"/>
  <c r="N248" i="5"/>
  <c r="O257" i="5"/>
  <c r="O51" i="5"/>
  <c r="I69" i="5"/>
  <c r="N114" i="5"/>
  <c r="J150" i="5"/>
  <c r="K159" i="5"/>
  <c r="N186" i="5"/>
  <c r="O195" i="5"/>
  <c r="I213" i="5"/>
  <c r="K231" i="5"/>
  <c r="L240" i="5"/>
  <c r="M249" i="5"/>
  <c r="N258" i="5"/>
  <c r="N52" i="5"/>
  <c r="M115" i="5"/>
  <c r="I151" i="5"/>
  <c r="J160" i="5"/>
  <c r="M187" i="5"/>
  <c r="N196" i="5"/>
  <c r="J232" i="5"/>
  <c r="K241" i="5"/>
  <c r="L250" i="5"/>
  <c r="M259" i="5"/>
  <c r="M53" i="5"/>
  <c r="O71" i="5"/>
  <c r="L116" i="5"/>
  <c r="I161" i="5"/>
  <c r="L188" i="5"/>
  <c r="M197" i="5"/>
  <c r="O215" i="5"/>
  <c r="I233" i="5"/>
  <c r="J242" i="5"/>
  <c r="K251" i="5"/>
  <c r="L260" i="5"/>
  <c r="L54" i="5"/>
  <c r="N72" i="5"/>
  <c r="K117" i="5"/>
  <c r="O153" i="5"/>
  <c r="K189" i="5"/>
  <c r="L198" i="5"/>
  <c r="N216" i="5"/>
  <c r="I243" i="5"/>
  <c r="J252" i="5"/>
  <c r="K261" i="5"/>
  <c r="K55" i="5"/>
  <c r="L47" i="5"/>
  <c r="N65" i="5"/>
  <c r="K110" i="5"/>
  <c r="O146" i="5"/>
  <c r="K182" i="5"/>
  <c r="L191" i="5"/>
  <c r="N209" i="5"/>
  <c r="I236" i="5"/>
  <c r="J245" i="5"/>
  <c r="K254" i="5"/>
  <c r="K48" i="5"/>
  <c r="M66" i="5"/>
  <c r="J111" i="5"/>
  <c r="N147" i="5"/>
  <c r="O156" i="5"/>
  <c r="J183" i="5"/>
  <c r="K192" i="5"/>
  <c r="M210" i="5"/>
  <c r="O228" i="5"/>
  <c r="I246" i="5"/>
  <c r="J255" i="5"/>
  <c r="J49" i="5"/>
  <c r="L67" i="5"/>
  <c r="I112" i="5"/>
  <c r="M148" i="5"/>
  <c r="N157" i="5"/>
  <c r="I184" i="5"/>
  <c r="J193" i="5"/>
  <c r="L211" i="5"/>
  <c r="N229" i="5"/>
  <c r="O238" i="5"/>
  <c r="I256" i="5"/>
  <c r="I50" i="5"/>
  <c r="K68" i="5"/>
  <c r="L149" i="5"/>
  <c r="M158" i="5"/>
  <c r="I194" i="5"/>
  <c r="K212" i="5"/>
  <c r="M230" i="5"/>
  <c r="N239" i="5"/>
  <c r="O248" i="5"/>
  <c r="J69" i="5"/>
  <c r="O114" i="5"/>
  <c r="K150" i="5"/>
  <c r="L159" i="5"/>
  <c r="O186" i="5"/>
  <c r="J213" i="5"/>
  <c r="L231" i="5"/>
  <c r="M240" i="5"/>
  <c r="N249" i="5"/>
  <c r="O258" i="5"/>
  <c r="O52" i="5"/>
  <c r="I70" i="5"/>
  <c r="N115" i="5"/>
  <c r="J151" i="5"/>
  <c r="K160" i="5"/>
  <c r="N187" i="5"/>
  <c r="O196" i="5"/>
  <c r="I214" i="5"/>
  <c r="K232" i="5"/>
  <c r="L241" i="5"/>
  <c r="M250" i="5"/>
  <c r="N259" i="5"/>
  <c r="N53" i="5"/>
  <c r="M116" i="5"/>
  <c r="I152" i="5"/>
  <c r="J161" i="5"/>
  <c r="M188" i="5"/>
  <c r="N197" i="5"/>
  <c r="J233" i="5"/>
  <c r="K242" i="5"/>
  <c r="L251" i="5"/>
  <c r="M260" i="5"/>
  <c r="M54" i="5"/>
  <c r="O72" i="5"/>
  <c r="L117" i="5"/>
  <c r="I162" i="5"/>
  <c r="L189" i="5"/>
  <c r="M198" i="5"/>
  <c r="O216" i="5"/>
  <c r="I234" i="5"/>
  <c r="J243" i="5"/>
  <c r="K252" i="5"/>
  <c r="L261" i="5"/>
  <c r="L262" i="5"/>
  <c r="K253" i="5"/>
  <c r="J244" i="5"/>
  <c r="I235" i="5"/>
  <c r="O217" i="5"/>
  <c r="M199" i="5"/>
  <c r="L190" i="5"/>
  <c r="I163" i="5"/>
  <c r="L118" i="5"/>
  <c r="O73" i="5"/>
  <c r="L55" i="5"/>
  <c r="N252" i="5"/>
  <c r="L234" i="5"/>
  <c r="J189" i="5"/>
  <c r="O162" i="5"/>
  <c r="I117" i="5"/>
  <c r="K54" i="5"/>
  <c r="J251" i="5"/>
  <c r="M215" i="5"/>
  <c r="J188" i="5"/>
  <c r="M161" i="5"/>
  <c r="I53" i="5"/>
  <c r="J250" i="5"/>
  <c r="N214" i="5"/>
  <c r="I187" i="5"/>
  <c r="L160" i="5"/>
  <c r="N68" i="5"/>
  <c r="L50" i="5"/>
  <c r="O67" i="5"/>
  <c r="M49" i="5"/>
  <c r="I65" i="5"/>
  <c r="K235" i="5"/>
  <c r="K163" i="5"/>
  <c r="K262" i="5"/>
  <c r="J253" i="5"/>
  <c r="I244" i="5"/>
  <c r="N217" i="5"/>
  <c r="L199" i="5"/>
  <c r="K190" i="5"/>
  <c r="O154" i="5"/>
  <c r="K118" i="5"/>
  <c r="N73" i="5"/>
  <c r="J55" i="5"/>
  <c r="L252" i="5"/>
  <c r="J234" i="5"/>
  <c r="M216" i="5"/>
  <c r="I189" i="5"/>
  <c r="N162" i="5"/>
  <c r="J54" i="5"/>
  <c r="I251" i="5"/>
  <c r="K215" i="5"/>
  <c r="K161" i="5"/>
  <c r="O241" i="5"/>
  <c r="L214" i="5"/>
  <c r="I160" i="5"/>
  <c r="M258" i="5"/>
  <c r="M69" i="5"/>
  <c r="K51" i="5"/>
  <c r="N254" i="5"/>
  <c r="I217" i="5"/>
  <c r="J262" i="5"/>
  <c r="I253" i="5"/>
  <c r="O235" i="5"/>
  <c r="M217" i="5"/>
  <c r="K199" i="5"/>
  <c r="J190" i="5"/>
  <c r="O163" i="5"/>
  <c r="N154" i="5"/>
  <c r="J118" i="5"/>
  <c r="M73" i="5"/>
  <c r="I55" i="5"/>
  <c r="I252" i="5"/>
  <c r="L216" i="5"/>
  <c r="L162" i="5"/>
  <c r="N242" i="5"/>
  <c r="I215" i="5"/>
  <c r="O197" i="5"/>
  <c r="O152" i="5"/>
  <c r="N71" i="5"/>
  <c r="O259" i="5"/>
  <c r="M241" i="5"/>
  <c r="J214" i="5"/>
  <c r="M196" i="5"/>
  <c r="O151" i="5"/>
  <c r="O115" i="5"/>
  <c r="O70" i="5"/>
  <c r="L258" i="5"/>
  <c r="L256" i="5"/>
  <c r="M255" i="5"/>
  <c r="M245" i="5"/>
  <c r="J199" i="5"/>
  <c r="I190" i="5"/>
  <c r="N163" i="5"/>
  <c r="M154" i="5"/>
  <c r="I118" i="5"/>
  <c r="L73" i="5"/>
  <c r="O243" i="5"/>
  <c r="J216" i="5"/>
  <c r="N198" i="5"/>
  <c r="J162" i="5"/>
  <c r="N260" i="5"/>
  <c r="L242" i="5"/>
  <c r="L197" i="5"/>
  <c r="N152" i="5"/>
  <c r="N116" i="5"/>
  <c r="M71" i="5"/>
  <c r="L259" i="5"/>
  <c r="J241" i="5"/>
  <c r="L196" i="5"/>
  <c r="M151" i="5"/>
  <c r="L115" i="5"/>
  <c r="N70" i="5"/>
  <c r="J258" i="5"/>
  <c r="K257" i="5"/>
  <c r="K113" i="5"/>
  <c r="K247" i="5"/>
  <c r="L112" i="5"/>
  <c r="L246" i="5"/>
  <c r="M111" i="5"/>
  <c r="L236" i="5"/>
  <c r="N11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B1" authorId="0" shapeId="0" xr:uid="{4AC73D05-5DFE-0842-96C5-134E25FD201B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三个师生比进行</t>
        </r>
        <r>
          <rPr>
            <sz val="10"/>
            <color rgb="FF000000"/>
            <rFont val="Microsoft YaHei UI"/>
            <charset val="1"/>
          </rPr>
          <t>PCA</t>
        </r>
        <r>
          <rPr>
            <sz val="10"/>
            <color rgb="FF000000"/>
            <rFont val="Microsoft YaHei UI"/>
            <charset val="1"/>
          </rPr>
          <t>合成</t>
        </r>
      </text>
    </comment>
    <comment ref="AI1" authorId="0" shapeId="0" xr:uid="{7B9E06D7-1B23-8C43-8E4A-20D1C5D082A4}">
      <text>
        <r>
          <rPr>
            <b/>
            <sz val="10"/>
            <color rgb="FF000000"/>
            <rFont val="Microsoft YaHei UI"/>
            <charset val="1"/>
          </rPr>
          <t>Microsoft Office User:</t>
        </r>
        <r>
          <rPr>
            <sz val="10"/>
            <color rgb="FF000000"/>
            <rFont val="Microsoft YaHei UI"/>
            <charset val="1"/>
          </rPr>
          <t xml:space="preserve">
</t>
        </r>
        <r>
          <rPr>
            <sz val="10"/>
            <color rgb="FF000000"/>
            <rFont val="Microsoft YaHei UI"/>
            <charset val="1"/>
          </rPr>
          <t>测试相关性、查看是否保留</t>
        </r>
        <r>
          <rPr>
            <sz val="10"/>
            <color rgb="FF000000"/>
            <rFont val="Microsoft YaHei UI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<sst xmlns="http://schemas.openxmlformats.org/spreadsheetml/2006/main" count="806" uniqueCount="138">
  <si>
    <t>provcd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</si>
  <si>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</si>
  <si>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</si>
  <si>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</si>
  <si>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</si>
  <si>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</si>
  <si>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</si>
  <si>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</si>
  <si>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</si>
  <si>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</si>
  <si>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</si>
  <si>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</si>
  <si>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</si>
  <si>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</si>
  <si>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</si>
  <si>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</si>
  <si>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</si>
  <si>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</si>
  <si>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</si>
  <si>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</si>
  <si>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</si>
  <si>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</si>
  <si>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</si>
  <si>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</si>
  <si>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</si>
  <si>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</si>
  <si>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</si>
  <si>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</si>
  <si>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</si>
  <si>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</si>
  <si>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</si>
  <si>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</si>
  <si>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华北</t>
    <phoneticPr fontId="1" type="noConversion"/>
  </si>
  <si>
    <t>东北</t>
    <phoneticPr fontId="1" type="noConversion"/>
  </si>
  <si>
    <t>华东</t>
    <phoneticPr fontId="1" type="noConversion"/>
  </si>
  <si>
    <t>中南</t>
    <phoneticPr fontId="1" type="noConversion"/>
  </si>
  <si>
    <t>西南</t>
    <phoneticPr fontId="1" type="noConversion"/>
  </si>
  <si>
    <t>西北</t>
    <phoneticPr fontId="1" type="noConversion"/>
  </si>
  <si>
    <t>area</t>
    <phoneticPr fontId="1" type="noConversion"/>
  </si>
  <si>
    <t>year</t>
    <phoneticPr fontId="1" type="noConversion"/>
  </si>
  <si>
    <t>公共汽电车运营总长度 公里</t>
    <phoneticPr fontId="1" type="noConversion"/>
  </si>
  <si>
    <t>每万人医疗卫生机构床位数</t>
    <phoneticPr fontId="1" type="noConversion"/>
  </si>
  <si>
    <t>小学师生比</t>
    <phoneticPr fontId="1" type="noConversion"/>
  </si>
  <si>
    <t>初中师生比</t>
    <phoneticPr fontId="1" type="noConversion"/>
  </si>
  <si>
    <t>医院平均住院日</t>
    <phoneticPr fontId="1" type="noConversion"/>
  </si>
  <si>
    <t>普高师生比</t>
    <phoneticPr fontId="1" type="noConversion"/>
  </si>
  <si>
    <t>湘语</t>
    <phoneticPr fontId="1" type="noConversion"/>
  </si>
  <si>
    <t>粤语</t>
    <phoneticPr fontId="1" type="noConversion"/>
  </si>
  <si>
    <t>西南官话</t>
    <phoneticPr fontId="1" type="noConversion"/>
  </si>
  <si>
    <t>吴语</t>
    <phoneticPr fontId="1" type="noConversion"/>
  </si>
  <si>
    <t>闽语</t>
    <phoneticPr fontId="1" type="noConversion"/>
  </si>
  <si>
    <t>赣语</t>
    <phoneticPr fontId="1" type="noConversion"/>
  </si>
  <si>
    <t>晋语</t>
    <phoneticPr fontId="1" type="noConversion"/>
  </si>
  <si>
    <t>胶辽官话</t>
    <phoneticPr fontId="1" type="noConversion"/>
  </si>
  <si>
    <t>兰银官话</t>
    <phoneticPr fontId="1" type="noConversion"/>
  </si>
  <si>
    <t>中原官话</t>
    <phoneticPr fontId="1" type="noConversion"/>
  </si>
  <si>
    <t>北京官话</t>
    <phoneticPr fontId="1" type="noConversion"/>
  </si>
  <si>
    <t>东北官话</t>
    <phoneticPr fontId="1" type="noConversion"/>
  </si>
  <si>
    <t>冀鲁官话</t>
    <phoneticPr fontId="1" type="noConversion"/>
  </si>
  <si>
    <t>连锁餐饮门店总数</t>
    <phoneticPr fontId="1" type="noConversion"/>
  </si>
  <si>
    <t>社会零售消费品总额（亿元）</t>
    <phoneticPr fontId="1" type="noConversion"/>
  </si>
  <si>
    <t>每万人连锁餐饮门店数</t>
    <phoneticPr fontId="1" type="noConversion"/>
  </si>
  <si>
    <t>每万人社会零售消费品总额（亿元）</t>
    <phoneticPr fontId="1" type="noConversion"/>
  </si>
  <si>
    <t>常住人口（万人</t>
    <phoneticPr fontId="1" type="noConversion"/>
  </si>
  <si>
    <t xml:space="preserve">人均可支配收入（元） </t>
    <phoneticPr fontId="1" type="noConversion"/>
  </si>
  <si>
    <t>房价（元每平方）</t>
    <phoneticPr fontId="1" type="noConversion"/>
  </si>
  <si>
    <t>其他</t>
    <phoneticPr fontId="1" type="noConversion"/>
  </si>
  <si>
    <t>省份</t>
    <phoneticPr fontId="1" type="noConversion"/>
  </si>
  <si>
    <t>代表性方言</t>
    <phoneticPr fontId="1" type="noConversion"/>
  </si>
  <si>
    <t>北京市</t>
    <phoneticPr fontId="1" type="noConversion"/>
  </si>
  <si>
    <t>江淮官话</t>
    <phoneticPr fontId="1" type="noConversion"/>
  </si>
  <si>
    <t>西藏自治区、新疆维吾尔自治区</t>
    <phoneticPr fontId="1" type="noConversion"/>
  </si>
  <si>
    <t>山西省、内蒙古自治区</t>
    <phoneticPr fontId="1" type="noConversion"/>
  </si>
  <si>
    <t>江西省</t>
    <phoneticPr fontId="1" type="noConversion"/>
  </si>
  <si>
    <t>山东省</t>
    <phoneticPr fontId="1" type="noConversion"/>
  </si>
  <si>
    <t>湖南省</t>
    <phoneticPr fontId="1" type="noConversion"/>
  </si>
  <si>
    <t>广东省</t>
    <phoneticPr fontId="1" type="noConversion"/>
  </si>
  <si>
    <t>湖北省、广西壮族自治区、重庆市、四川省、贵州省
、云南省</t>
    <phoneticPr fontId="1" type="noConversion"/>
  </si>
  <si>
    <t>辽宁省、吉林省、黑龙江省</t>
    <phoneticPr fontId="1" type="noConversion"/>
  </si>
  <si>
    <t>浙江省、上海市、江苏省</t>
    <phoneticPr fontId="1" type="noConversion"/>
  </si>
  <si>
    <t>河南省、陕西省、青海省</t>
    <phoneticPr fontId="1" type="noConversion"/>
  </si>
  <si>
    <t>天津市、河北省、山东省</t>
    <phoneticPr fontId="1" type="noConversion"/>
  </si>
  <si>
    <t>福建省、海南省</t>
    <phoneticPr fontId="1" type="noConversion"/>
  </si>
  <si>
    <t>甘肃省、宁夏回族自治区</t>
    <phoneticPr fontId="1" type="noConversion"/>
  </si>
  <si>
    <t>数量</t>
    <phoneticPr fontId="1" type="noConversion"/>
  </si>
  <si>
    <t>'北京官话'</t>
  </si>
  <si>
    <t>'冀鲁官话'</t>
  </si>
  <si>
    <t>'晋语'</t>
  </si>
  <si>
    <t>'东北官话'</t>
  </si>
  <si>
    <t>'吴语'</t>
  </si>
  <si>
    <t>'江淮官话'</t>
  </si>
  <si>
    <t>'闽语'</t>
  </si>
  <si>
    <t>'赣语'</t>
  </si>
  <si>
    <t>'中原官话'</t>
  </si>
  <si>
    <t>'西南官话'</t>
  </si>
  <si>
    <t>'湘语'</t>
  </si>
  <si>
    <t>'粤语'</t>
  </si>
  <si>
    <t>'其他'</t>
  </si>
  <si>
    <t>'兰银官话'</t>
  </si>
  <si>
    <t>城市燃气普及率</t>
  </si>
  <si>
    <t>每万人拥有公共厕所数量</t>
  </si>
  <si>
    <t>每万人拥有公共交通车数量</t>
    <phoneticPr fontId="1" type="noConversion"/>
  </si>
  <si>
    <t>人均公园绿地面积</t>
    <phoneticPr fontId="1" type="noConversion"/>
  </si>
  <si>
    <t>自然灾害受灾人口（万人）</t>
    <phoneticPr fontId="1" type="noConversion"/>
  </si>
  <si>
    <t>交通事故（起）</t>
    <phoneticPr fontId="1" type="noConversion"/>
  </si>
  <si>
    <t>教育经费（万元）</t>
    <phoneticPr fontId="1" type="noConversion"/>
  </si>
  <si>
    <r>
      <t>每万人卫生技术人员</t>
    </r>
    <r>
      <rPr>
        <b/>
        <u/>
        <sz val="11"/>
        <color theme="1"/>
        <rFont val="等线"/>
        <family val="3"/>
        <charset val="134"/>
      </rPr>
      <t>（反映医疗服务质量）</t>
    </r>
    <phoneticPr fontId="1" type="noConversion"/>
  </si>
  <si>
    <r>
      <t>地方财政医疗支出（亿元）</t>
    </r>
    <r>
      <rPr>
        <b/>
        <u/>
        <sz val="11"/>
        <color theme="1"/>
        <rFont val="等线"/>
        <family val="3"/>
        <charset val="134"/>
      </rPr>
      <t>（反映投入）</t>
    </r>
    <phoneticPr fontId="1" type="noConversion"/>
  </si>
  <si>
    <r>
      <t>医疗卫生机构数</t>
    </r>
    <r>
      <rPr>
        <b/>
        <u/>
        <sz val="11"/>
        <color theme="1"/>
        <rFont val="等线"/>
        <family val="3"/>
        <charset val="134"/>
      </rPr>
      <t>（反映资源）</t>
    </r>
    <phoneticPr fontId="1" type="noConversion"/>
  </si>
  <si>
    <r>
      <t>地方财政教育支出（亿元）</t>
    </r>
    <r>
      <rPr>
        <b/>
        <u/>
        <sz val="11"/>
        <color theme="1"/>
        <rFont val="等线"/>
        <family val="3"/>
        <charset val="134"/>
      </rPr>
      <t>（投入）</t>
    </r>
    <phoneticPr fontId="1" type="noConversion"/>
  </si>
  <si>
    <t>基础教育师生比</t>
    <phoneticPr fontId="1" type="noConversion"/>
  </si>
  <si>
    <t>医疗</t>
    <phoneticPr fontId="1" type="noConversion"/>
  </si>
  <si>
    <t>教育</t>
    <phoneticPr fontId="1" type="noConversion"/>
  </si>
  <si>
    <t>商业</t>
    <phoneticPr fontId="1" type="noConversion"/>
  </si>
  <si>
    <t>公共设施</t>
    <phoneticPr fontId="1" type="noConversion"/>
  </si>
  <si>
    <t>自然气候</t>
    <phoneticPr fontId="1" type="noConversion"/>
  </si>
  <si>
    <t>AHP</t>
    <phoneticPr fontId="1" type="noConversion"/>
  </si>
  <si>
    <t>组成</t>
    <phoneticPr fontId="1" type="noConversion"/>
  </si>
  <si>
    <t>备注</t>
    <phoneticPr fontId="1" type="noConversion"/>
  </si>
  <si>
    <t>方法</t>
    <phoneticPr fontId="1" type="noConversion"/>
  </si>
  <si>
    <t>熵值法</t>
    <phoneticPr fontId="1" type="noConversion"/>
  </si>
  <si>
    <t>因子分析</t>
    <phoneticPr fontId="1" type="noConversion"/>
  </si>
  <si>
    <t>TOPSIS</t>
    <phoneticPr fontId="1" type="noConversion"/>
  </si>
  <si>
    <t>综合师生比指标、教育的地方财政</t>
    <phoneticPr fontId="1" type="noConversion"/>
  </si>
  <si>
    <t>综合师生比由小学师生比、中学师生比等经过PCA方法综合而来。</t>
    <phoneticPr fontId="1" type="noConversion"/>
  </si>
  <si>
    <t>identifier</t>
    <phoneticPr fontId="1" type="noConversion"/>
  </si>
  <si>
    <t>人均日生活用水</t>
    <phoneticPr fontId="1" type="noConversion"/>
  </si>
  <si>
    <t>温度</t>
    <phoneticPr fontId="9" type="noConversion"/>
  </si>
  <si>
    <t>露点温度</t>
    <phoneticPr fontId="9" type="noConversion"/>
  </si>
  <si>
    <t>气压</t>
    <phoneticPr fontId="9" type="noConversion"/>
  </si>
  <si>
    <t>风向</t>
    <phoneticPr fontId="9" type="noConversion"/>
  </si>
  <si>
    <t>风速</t>
    <phoneticPr fontId="9" type="noConversion"/>
  </si>
  <si>
    <t>云量</t>
    <phoneticPr fontId="9" type="noConversion"/>
  </si>
  <si>
    <t>六小时降水</t>
    <phoneticPr fontId="9" type="noConversion"/>
  </si>
  <si>
    <t>房价指数</t>
    <phoneticPr fontId="1" type="noConversion"/>
  </si>
  <si>
    <t>地区基本经济面</t>
    <phoneticPr fontId="1" type="noConversion"/>
  </si>
  <si>
    <t>prov_name</t>
    <phoneticPr fontId="1" type="noConversion"/>
  </si>
  <si>
    <t>移动电话普及率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</si>
</sst>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0"/>
      <color rgb="FF000000"/>
      <name val="Microsoft YaHei UI"/>
      <charset val="1"/>
    </font>
    <font>
      <b/>
      <sz val="10"/>
      <color rgb="FF000000"/>
      <name val="Microsoft YaHei UI"/>
      <charset val="1"/>
    </font>
    <font>
      <b/>
      <u/>
      <sz val="11"/>
      <color theme="1"/>
      <name val="等线"/>
      <family val="3"/>
      <charset val="134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9" fillId="8" borderId="0" xfId="0" applyFont="1" applyFill="1"/>
    <xf numFmtId="0" fontId="0" fillId="0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34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calcChain" Target="calcChain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sheetMetadata" Target="metadata.xml"/><Relationship Id="rId8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&#24180;&#26411;&#24120;&#20303;&#20154;&#21475;.xls" TargetMode="External"/><Relationship Id="rId1" Type="http://schemas.openxmlformats.org/officeDocument/2006/relationships/externalLinkPath" Target="/Users/victor/F_Repository/KWL/data/raw/geo_backup/&#24180;&#26411;&#24120;&#20303;&#20154;&#2147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54;&#22343;&#21487;&#25903;&#37197;&#25910;&#20837;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&#33258;&#28982;&#28798;&#23475;&#21463;&#28798;&#19975;&#20154;&#27425;&#20154;&#21475;.xls" TargetMode="External"/><Relationship Id="rId1" Type="http://schemas.openxmlformats.org/officeDocument/2006/relationships/externalLinkPath" Target="/Users/victor/F_Repository/KWL/data/raw/geo_backup/&#33258;&#28982;&#28798;&#23475;&#21463;&#28798;&#19975;&#20154;&#27425;&#20154;&#21475;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prov_weather.xls" TargetMode="External"/><Relationship Id="rId1" Type="http://schemas.openxmlformats.org/officeDocument/2006/relationships/externalLinkPath" Target="/Users/victor/F_Repository/KWL/data/raw/geo_backup/prov_weather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province_avg_house_prices.xls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processed/mu_jt_estimates_final.xlsx" TargetMode="External"/><Relationship Id="rId1" Type="http://schemas.openxmlformats.org/officeDocument/2006/relationships/externalLinkPath" Target="mu_jt_estimates_fina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1307;&#30103;&#21355;&#29983;&#26426;&#26500;&#25968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1307;&#30103;&#21355;&#29983;&#26426;&#26500;&#24202;&#20301;&#2596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1355;&#29983;&#25216;&#26415;&#20154;&#215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1307;&#38498;&#24179;&#22343;&#20303;&#38498;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320;&#26041;&#36130;&#25919;&#21307;&#30103;&#25903;&#20986;%20&#20159;&#20803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6222;&#39640;&#24072;&#29983;&#27604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1021;&#20013;&#24072;&#29983;&#27604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3567;&#23398;&#24072;&#29983;&#27604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5945;&#32946;&#32463;&#36153;%20&#19975;&#20803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320;&#26041;&#36130;&#25919;&#25945;&#32946;&#25903;&#20986;%20&#20159;&#20803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36830;&#38145;&#39184;&#39278;&#38376;&#24215;&#24635;&#25968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31038;&#20250;&#38646;&#21806;&#28040;&#36153;&#21697;&#24635;&#39069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32;&#36890;&#20107;&#25925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844;&#20849;&#27773;&#30005;&#36710;&#36816;&#33829;&#24635;&#38271;&#24230;%20&#20844;&#37324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54;&#22343;&#29983;&#27963;&#29992;&#27700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478;&#24066;&#29123;&#27668;&#26222;&#21450;&#29575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5317;&#26377;&#20844;&#20849;&#20132;&#36890;&#36710;&#25968;&#37327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7599;&#19975;&#20154;&#25317;&#26377;&#20844;&#20849;&#21397;&#25152;&#25968;&#3732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0154;&#22343;&#20844;&#22253;&#32511;&#22320;&#38754;&#31215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ctor/F_Repository/KWL/data/raw/geo_backup/&#22478;&#24066;&#29992;&#27700;&#26222;&#21450;&#29575;.xls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victor/F_Repository/KWL/data/raw/geo_backup/&#31227;&#21160;&#30005;&#35805;&#26222;&#21450;&#29575;.xls" TargetMode="External"/><Relationship Id="rId1" Type="http://schemas.openxmlformats.org/officeDocument/2006/relationships/externalLinkPath" Target="/Users/victor/F_Repository/KWL/data/raw/geo_backup/&#31227;&#21160;&#30005;&#35805;&#26222;&#21450;&#2957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2186</v>
          </cell>
          <cell r="C2">
            <v>2184</v>
          </cell>
          <cell r="D2">
            <v>2189</v>
          </cell>
          <cell r="E2">
            <v>2189</v>
          </cell>
          <cell r="F2">
            <v>2190</v>
          </cell>
          <cell r="G2">
            <v>2192</v>
          </cell>
          <cell r="H2">
            <v>2194</v>
          </cell>
          <cell r="I2">
            <v>2195</v>
          </cell>
          <cell r="J2">
            <v>2188</v>
          </cell>
          <cell r="K2">
            <v>2171</v>
          </cell>
          <cell r="L2">
            <v>2125</v>
          </cell>
          <cell r="M2">
            <v>2078</v>
          </cell>
          <cell r="N2">
            <v>2024</v>
          </cell>
          <cell r="O2">
            <v>1962</v>
          </cell>
          <cell r="P2">
            <v>1860</v>
          </cell>
          <cell r="Q2">
            <v>1771</v>
          </cell>
          <cell r="R2">
            <v>1676</v>
          </cell>
          <cell r="S2">
            <v>1601</v>
          </cell>
          <cell r="T2">
            <v>1538</v>
          </cell>
        </row>
        <row r="3">
          <cell r="A3" t="str">
            <v>天津市</v>
          </cell>
          <cell r="B3">
            <v>1364</v>
          </cell>
          <cell r="C3">
            <v>1363</v>
          </cell>
          <cell r="D3">
            <v>1373</v>
          </cell>
          <cell r="E3">
            <v>1387</v>
          </cell>
          <cell r="F3">
            <v>1385</v>
          </cell>
          <cell r="G3">
            <v>1383</v>
          </cell>
          <cell r="H3">
            <v>1410</v>
          </cell>
          <cell r="I3">
            <v>1443</v>
          </cell>
          <cell r="J3">
            <v>1439</v>
          </cell>
          <cell r="K3">
            <v>1429</v>
          </cell>
          <cell r="L3">
            <v>1410</v>
          </cell>
          <cell r="M3">
            <v>1378</v>
          </cell>
          <cell r="N3">
            <v>1341</v>
          </cell>
          <cell r="O3">
            <v>1299</v>
          </cell>
          <cell r="P3">
            <v>1228</v>
          </cell>
          <cell r="Q3">
            <v>1176</v>
          </cell>
          <cell r="R3">
            <v>1115</v>
          </cell>
          <cell r="S3">
            <v>1075</v>
          </cell>
          <cell r="T3">
            <v>1043</v>
          </cell>
        </row>
        <row r="4">
          <cell r="A4" t="str">
            <v>河北省</v>
          </cell>
          <cell r="B4">
            <v>7393</v>
          </cell>
          <cell r="C4">
            <v>7420</v>
          </cell>
          <cell r="D4">
            <v>7448</v>
          </cell>
          <cell r="E4">
            <v>7464</v>
          </cell>
          <cell r="F4">
            <v>7447</v>
          </cell>
          <cell r="G4">
            <v>7426</v>
          </cell>
          <cell r="H4">
            <v>7409</v>
          </cell>
          <cell r="I4">
            <v>7375</v>
          </cell>
          <cell r="J4">
            <v>7345</v>
          </cell>
          <cell r="K4">
            <v>7323</v>
          </cell>
          <cell r="L4">
            <v>7288</v>
          </cell>
          <cell r="M4">
            <v>7262</v>
          </cell>
          <cell r="N4">
            <v>7232</v>
          </cell>
          <cell r="O4">
            <v>7194</v>
          </cell>
          <cell r="P4">
            <v>7034</v>
          </cell>
          <cell r="Q4">
            <v>6989</v>
          </cell>
          <cell r="R4">
            <v>6943</v>
          </cell>
          <cell r="S4">
            <v>6898</v>
          </cell>
          <cell r="T4">
            <v>6851</v>
          </cell>
        </row>
        <row r="5">
          <cell r="A5" t="str">
            <v>山西省</v>
          </cell>
          <cell r="B5">
            <v>3466</v>
          </cell>
          <cell r="C5">
            <v>3481</v>
          </cell>
          <cell r="D5">
            <v>3480</v>
          </cell>
          <cell r="E5">
            <v>3490</v>
          </cell>
          <cell r="F5">
            <v>3497</v>
          </cell>
          <cell r="G5">
            <v>3502</v>
          </cell>
          <cell r="H5">
            <v>3510</v>
          </cell>
          <cell r="I5">
            <v>3514</v>
          </cell>
          <cell r="J5">
            <v>3519</v>
          </cell>
          <cell r="K5">
            <v>3528</v>
          </cell>
          <cell r="L5">
            <v>3535</v>
          </cell>
          <cell r="M5">
            <v>3548</v>
          </cell>
          <cell r="N5">
            <v>3562</v>
          </cell>
          <cell r="O5">
            <v>3574</v>
          </cell>
          <cell r="P5">
            <v>3427</v>
          </cell>
          <cell r="Q5">
            <v>3411</v>
          </cell>
          <cell r="R5">
            <v>3393</v>
          </cell>
          <cell r="S5">
            <v>3375</v>
          </cell>
          <cell r="T5">
            <v>3355</v>
          </cell>
        </row>
        <row r="6">
          <cell r="A6" t="str">
            <v>内蒙古自治区</v>
          </cell>
          <cell r="B6">
            <v>2396</v>
          </cell>
          <cell r="C6">
            <v>2401</v>
          </cell>
          <cell r="D6">
            <v>2400</v>
          </cell>
          <cell r="E6">
            <v>2403</v>
          </cell>
          <cell r="F6">
            <v>2415</v>
          </cell>
          <cell r="G6">
            <v>2422</v>
          </cell>
          <cell r="H6">
            <v>2433</v>
          </cell>
          <cell r="I6">
            <v>2436</v>
          </cell>
          <cell r="J6">
            <v>2440</v>
          </cell>
          <cell r="K6">
            <v>2449</v>
          </cell>
          <cell r="L6">
            <v>2455</v>
          </cell>
          <cell r="M6">
            <v>2464</v>
          </cell>
          <cell r="N6">
            <v>2470</v>
          </cell>
          <cell r="O6">
            <v>2472</v>
          </cell>
          <cell r="P6">
            <v>2458</v>
          </cell>
          <cell r="Q6">
            <v>2444</v>
          </cell>
          <cell r="R6">
            <v>2429</v>
          </cell>
          <cell r="S6">
            <v>2415</v>
          </cell>
          <cell r="T6">
            <v>2403</v>
          </cell>
        </row>
        <row r="7">
          <cell r="A7" t="str">
            <v>辽宁省</v>
          </cell>
          <cell r="B7">
            <v>4182</v>
          </cell>
          <cell r="C7">
            <v>4197</v>
          </cell>
          <cell r="D7">
            <v>4229</v>
          </cell>
          <cell r="E7">
            <v>4255</v>
          </cell>
          <cell r="F7">
            <v>4277</v>
          </cell>
          <cell r="G7">
            <v>4291</v>
          </cell>
          <cell r="H7">
            <v>4312</v>
          </cell>
          <cell r="I7">
            <v>4327</v>
          </cell>
          <cell r="J7">
            <v>4338</v>
          </cell>
          <cell r="K7">
            <v>4358</v>
          </cell>
          <cell r="L7">
            <v>4365</v>
          </cell>
          <cell r="M7">
            <v>4375</v>
          </cell>
          <cell r="N7">
            <v>4379</v>
          </cell>
          <cell r="O7">
            <v>4375</v>
          </cell>
          <cell r="P7">
            <v>4341</v>
          </cell>
          <cell r="Q7">
            <v>4315</v>
          </cell>
          <cell r="R7">
            <v>4298</v>
          </cell>
          <cell r="S7">
            <v>4271</v>
          </cell>
          <cell r="T7">
            <v>4221</v>
          </cell>
        </row>
        <row r="8">
          <cell r="A8" t="str">
            <v>吉林省</v>
          </cell>
          <cell r="B8">
            <v>2339</v>
          </cell>
          <cell r="C8">
            <v>2348</v>
          </cell>
          <cell r="D8">
            <v>2375</v>
          </cell>
          <cell r="E8">
            <v>2399</v>
          </cell>
          <cell r="F8">
            <v>2448</v>
          </cell>
          <cell r="G8">
            <v>2484</v>
          </cell>
          <cell r="H8">
            <v>2526</v>
          </cell>
          <cell r="I8">
            <v>2567</v>
          </cell>
          <cell r="J8">
            <v>2613</v>
          </cell>
          <cell r="K8">
            <v>2642</v>
          </cell>
          <cell r="L8">
            <v>2668</v>
          </cell>
          <cell r="M8">
            <v>2698</v>
          </cell>
          <cell r="N8">
            <v>2725</v>
          </cell>
          <cell r="O8">
            <v>2747</v>
          </cell>
          <cell r="P8">
            <v>2740</v>
          </cell>
          <cell r="Q8">
            <v>2734</v>
          </cell>
          <cell r="R8">
            <v>2730</v>
          </cell>
          <cell r="S8">
            <v>2723</v>
          </cell>
          <cell r="T8">
            <v>2716</v>
          </cell>
        </row>
        <row r="9">
          <cell r="A9" t="str">
            <v>黑龙江省</v>
          </cell>
          <cell r="B9">
            <v>3062</v>
          </cell>
          <cell r="C9">
            <v>3099</v>
          </cell>
          <cell r="D9">
            <v>3125</v>
          </cell>
          <cell r="E9">
            <v>3171</v>
          </cell>
          <cell r="F9">
            <v>3255</v>
          </cell>
          <cell r="G9">
            <v>3327</v>
          </cell>
          <cell r="H9">
            <v>3399</v>
          </cell>
          <cell r="I9">
            <v>3463</v>
          </cell>
          <cell r="J9">
            <v>3529</v>
          </cell>
          <cell r="K9">
            <v>3608</v>
          </cell>
          <cell r="L9">
            <v>3666</v>
          </cell>
          <cell r="M9">
            <v>3724</v>
          </cell>
          <cell r="N9">
            <v>3782</v>
          </cell>
          <cell r="O9">
            <v>3833</v>
          </cell>
          <cell r="P9">
            <v>3826</v>
          </cell>
          <cell r="Q9">
            <v>3825</v>
          </cell>
          <cell r="R9">
            <v>3824</v>
          </cell>
          <cell r="S9">
            <v>3823</v>
          </cell>
          <cell r="T9">
            <v>3820</v>
          </cell>
        </row>
        <row r="10">
          <cell r="A10" t="str">
            <v>上海市</v>
          </cell>
          <cell r="B10">
            <v>2487</v>
          </cell>
          <cell r="C10">
            <v>2475</v>
          </cell>
          <cell r="D10">
            <v>2489</v>
          </cell>
          <cell r="E10">
            <v>2488</v>
          </cell>
          <cell r="F10">
            <v>2481</v>
          </cell>
          <cell r="G10">
            <v>2475</v>
          </cell>
          <cell r="H10">
            <v>2466</v>
          </cell>
          <cell r="I10">
            <v>2467</v>
          </cell>
          <cell r="J10">
            <v>2458</v>
          </cell>
          <cell r="K10">
            <v>2467</v>
          </cell>
          <cell r="L10">
            <v>2448</v>
          </cell>
          <cell r="M10">
            <v>2399</v>
          </cell>
          <cell r="N10">
            <v>2356</v>
          </cell>
          <cell r="O10">
            <v>2303</v>
          </cell>
          <cell r="P10">
            <v>2210</v>
          </cell>
          <cell r="Q10">
            <v>2141</v>
          </cell>
          <cell r="R10">
            <v>2064</v>
          </cell>
          <cell r="S10">
            <v>1964</v>
          </cell>
          <cell r="T10">
            <v>1890</v>
          </cell>
        </row>
        <row r="11">
          <cell r="A11" t="str">
            <v>江苏省</v>
          </cell>
          <cell r="B11">
            <v>8526</v>
          </cell>
          <cell r="C11">
            <v>8515</v>
          </cell>
          <cell r="D11">
            <v>8505</v>
          </cell>
          <cell r="E11">
            <v>8477</v>
          </cell>
          <cell r="F11">
            <v>8469</v>
          </cell>
          <cell r="G11">
            <v>8446</v>
          </cell>
          <cell r="H11">
            <v>8423</v>
          </cell>
          <cell r="I11">
            <v>8381</v>
          </cell>
          <cell r="J11">
            <v>8315</v>
          </cell>
          <cell r="K11">
            <v>8281</v>
          </cell>
          <cell r="L11">
            <v>8192</v>
          </cell>
          <cell r="M11">
            <v>8120</v>
          </cell>
          <cell r="N11">
            <v>8023</v>
          </cell>
          <cell r="O11">
            <v>7869</v>
          </cell>
          <cell r="P11">
            <v>7810</v>
          </cell>
          <cell r="Q11">
            <v>7762</v>
          </cell>
          <cell r="R11">
            <v>7723</v>
          </cell>
          <cell r="S11">
            <v>7656</v>
          </cell>
          <cell r="T11">
            <v>7588</v>
          </cell>
        </row>
        <row r="12">
          <cell r="A12" t="str">
            <v>浙江省</v>
          </cell>
          <cell r="B12">
            <v>6627</v>
          </cell>
          <cell r="C12">
            <v>6577</v>
          </cell>
          <cell r="D12">
            <v>6540</v>
          </cell>
          <cell r="E12">
            <v>6468</v>
          </cell>
          <cell r="F12">
            <v>6375</v>
          </cell>
          <cell r="G12">
            <v>6273</v>
          </cell>
          <cell r="H12">
            <v>6170</v>
          </cell>
          <cell r="I12">
            <v>6072</v>
          </cell>
          <cell r="J12">
            <v>5985</v>
          </cell>
          <cell r="K12">
            <v>5890</v>
          </cell>
          <cell r="L12">
            <v>5784</v>
          </cell>
          <cell r="M12">
            <v>5685</v>
          </cell>
          <cell r="N12">
            <v>5570</v>
          </cell>
          <cell r="O12">
            <v>5447</v>
          </cell>
          <cell r="P12">
            <v>5276</v>
          </cell>
          <cell r="Q12">
            <v>5212</v>
          </cell>
          <cell r="R12">
            <v>5155</v>
          </cell>
          <cell r="S12">
            <v>5072</v>
          </cell>
          <cell r="T12">
            <v>4991</v>
          </cell>
        </row>
        <row r="13">
          <cell r="A13" t="str">
            <v>安徽省</v>
          </cell>
          <cell r="B13">
            <v>6121</v>
          </cell>
          <cell r="C13">
            <v>6127</v>
          </cell>
          <cell r="D13">
            <v>6113</v>
          </cell>
          <cell r="E13">
            <v>6105</v>
          </cell>
          <cell r="F13">
            <v>6092</v>
          </cell>
          <cell r="G13">
            <v>6076</v>
          </cell>
          <cell r="H13">
            <v>6057</v>
          </cell>
          <cell r="I13">
            <v>6033</v>
          </cell>
          <cell r="J13">
            <v>6011</v>
          </cell>
          <cell r="K13">
            <v>5997</v>
          </cell>
          <cell r="L13">
            <v>5988</v>
          </cell>
          <cell r="M13">
            <v>5978</v>
          </cell>
          <cell r="N13">
            <v>5972</v>
          </cell>
          <cell r="O13">
            <v>5957</v>
          </cell>
          <cell r="P13">
            <v>6131</v>
          </cell>
          <cell r="Q13">
            <v>6135</v>
          </cell>
          <cell r="R13">
            <v>6118</v>
          </cell>
          <cell r="S13">
            <v>6110</v>
          </cell>
          <cell r="T13">
            <v>6120</v>
          </cell>
        </row>
        <row r="14">
          <cell r="A14" t="str">
            <v>福建省</v>
          </cell>
          <cell r="B14">
            <v>4183</v>
          </cell>
          <cell r="C14">
            <v>4188</v>
          </cell>
          <cell r="D14">
            <v>4187</v>
          </cell>
          <cell r="E14">
            <v>4161</v>
          </cell>
          <cell r="F14">
            <v>4137</v>
          </cell>
          <cell r="G14">
            <v>4104</v>
          </cell>
          <cell r="H14">
            <v>4065</v>
          </cell>
          <cell r="I14">
            <v>4016</v>
          </cell>
          <cell r="J14">
            <v>3984</v>
          </cell>
          <cell r="K14">
            <v>3945</v>
          </cell>
          <cell r="L14">
            <v>3885</v>
          </cell>
          <cell r="M14">
            <v>3841</v>
          </cell>
          <cell r="N14">
            <v>3784</v>
          </cell>
          <cell r="O14">
            <v>3693</v>
          </cell>
          <cell r="P14">
            <v>3666</v>
          </cell>
          <cell r="Q14">
            <v>3639</v>
          </cell>
          <cell r="R14">
            <v>3612</v>
          </cell>
          <cell r="S14">
            <v>3585</v>
          </cell>
          <cell r="T14">
            <v>3557</v>
          </cell>
        </row>
        <row r="15">
          <cell r="A15" t="str">
            <v>江西省</v>
          </cell>
          <cell r="B15">
            <v>4515</v>
          </cell>
          <cell r="C15">
            <v>4528</v>
          </cell>
          <cell r="D15">
            <v>4517</v>
          </cell>
          <cell r="E15">
            <v>4519</v>
          </cell>
          <cell r="F15">
            <v>4516</v>
          </cell>
          <cell r="G15">
            <v>4513</v>
          </cell>
          <cell r="H15">
            <v>4511</v>
          </cell>
          <cell r="I15">
            <v>4496</v>
          </cell>
          <cell r="J15">
            <v>4485</v>
          </cell>
          <cell r="K15">
            <v>4480</v>
          </cell>
          <cell r="L15">
            <v>4476</v>
          </cell>
          <cell r="M15">
            <v>4475</v>
          </cell>
          <cell r="N15">
            <v>4474</v>
          </cell>
          <cell r="O15">
            <v>4462</v>
          </cell>
          <cell r="P15">
            <v>4432</v>
          </cell>
          <cell r="Q15">
            <v>4400</v>
          </cell>
          <cell r="R15">
            <v>4368</v>
          </cell>
          <cell r="S15">
            <v>4339</v>
          </cell>
          <cell r="T15">
            <v>4311</v>
          </cell>
        </row>
        <row r="16">
          <cell r="A16" t="str">
            <v>山东省</v>
          </cell>
          <cell r="B16">
            <v>10123</v>
          </cell>
          <cell r="C16">
            <v>10163</v>
          </cell>
          <cell r="D16">
            <v>10170</v>
          </cell>
          <cell r="E16">
            <v>10165</v>
          </cell>
          <cell r="F16">
            <v>10106</v>
          </cell>
          <cell r="G16">
            <v>10077</v>
          </cell>
          <cell r="H16">
            <v>10033</v>
          </cell>
          <cell r="I16">
            <v>9973</v>
          </cell>
          <cell r="J16">
            <v>9866</v>
          </cell>
          <cell r="K16">
            <v>9808</v>
          </cell>
          <cell r="L16">
            <v>9746</v>
          </cell>
          <cell r="M16">
            <v>9708</v>
          </cell>
          <cell r="N16">
            <v>9665</v>
          </cell>
          <cell r="O16">
            <v>9588</v>
          </cell>
          <cell r="P16">
            <v>9470</v>
          </cell>
          <cell r="Q16">
            <v>9417</v>
          </cell>
          <cell r="R16">
            <v>9367</v>
          </cell>
          <cell r="S16">
            <v>9309</v>
          </cell>
          <cell r="T16">
            <v>9248</v>
          </cell>
        </row>
        <row r="17">
          <cell r="A17" t="str">
            <v>河南省</v>
          </cell>
          <cell r="B17">
            <v>9815</v>
          </cell>
          <cell r="C17">
            <v>9872</v>
          </cell>
          <cell r="D17">
            <v>9883</v>
          </cell>
          <cell r="E17">
            <v>9941</v>
          </cell>
          <cell r="F17">
            <v>9901</v>
          </cell>
          <cell r="G17">
            <v>9864</v>
          </cell>
          <cell r="H17">
            <v>9829</v>
          </cell>
          <cell r="I17">
            <v>9778</v>
          </cell>
          <cell r="J17">
            <v>9701</v>
          </cell>
          <cell r="K17">
            <v>9645</v>
          </cell>
          <cell r="L17">
            <v>9573</v>
          </cell>
          <cell r="M17">
            <v>9532</v>
          </cell>
          <cell r="N17">
            <v>9461</v>
          </cell>
          <cell r="O17">
            <v>9405</v>
          </cell>
          <cell r="P17">
            <v>9487</v>
          </cell>
          <cell r="Q17">
            <v>9429</v>
          </cell>
          <cell r="R17">
            <v>9360</v>
          </cell>
          <cell r="S17">
            <v>9392</v>
          </cell>
          <cell r="T17">
            <v>9380</v>
          </cell>
        </row>
        <row r="18">
          <cell r="A18" t="str">
            <v>湖北省</v>
          </cell>
          <cell r="B18">
            <v>5838</v>
          </cell>
          <cell r="C18">
            <v>5844</v>
          </cell>
          <cell r="D18">
            <v>5830</v>
          </cell>
          <cell r="E18">
            <v>5745</v>
          </cell>
          <cell r="F18">
            <v>5927</v>
          </cell>
          <cell r="G18">
            <v>5917</v>
          </cell>
          <cell r="H18">
            <v>5904</v>
          </cell>
          <cell r="I18">
            <v>5885</v>
          </cell>
          <cell r="J18">
            <v>5850</v>
          </cell>
          <cell r="K18">
            <v>5816</v>
          </cell>
          <cell r="L18">
            <v>5798</v>
          </cell>
          <cell r="M18">
            <v>5781</v>
          </cell>
          <cell r="N18">
            <v>5760</v>
          </cell>
          <cell r="O18">
            <v>5728</v>
          </cell>
          <cell r="P18">
            <v>5720</v>
          </cell>
          <cell r="Q18">
            <v>5711</v>
          </cell>
          <cell r="R18">
            <v>5699</v>
          </cell>
          <cell r="S18">
            <v>5693</v>
          </cell>
          <cell r="T18">
            <v>5710</v>
          </cell>
        </row>
        <row r="19">
          <cell r="A19" t="str">
            <v>湖南省</v>
          </cell>
          <cell r="B19">
            <v>6568</v>
          </cell>
          <cell r="C19">
            <v>6604</v>
          </cell>
          <cell r="D19">
            <v>6622</v>
          </cell>
          <cell r="E19">
            <v>6645</v>
          </cell>
          <cell r="F19">
            <v>6640</v>
          </cell>
          <cell r="G19">
            <v>6635</v>
          </cell>
          <cell r="H19">
            <v>6633</v>
          </cell>
          <cell r="I19">
            <v>6625</v>
          </cell>
          <cell r="J19">
            <v>6615</v>
          </cell>
          <cell r="K19">
            <v>6611</v>
          </cell>
          <cell r="L19">
            <v>6600</v>
          </cell>
          <cell r="M19">
            <v>6590</v>
          </cell>
          <cell r="N19">
            <v>6581</v>
          </cell>
          <cell r="O19">
            <v>6570</v>
          </cell>
          <cell r="P19">
            <v>6406</v>
          </cell>
          <cell r="Q19">
            <v>6380</v>
          </cell>
          <cell r="R19">
            <v>6355</v>
          </cell>
          <cell r="S19">
            <v>6342</v>
          </cell>
          <cell r="T19">
            <v>6326</v>
          </cell>
        </row>
        <row r="20">
          <cell r="A20" t="str">
            <v>广东省</v>
          </cell>
          <cell r="B20">
            <v>12706</v>
          </cell>
          <cell r="C20">
            <v>12657</v>
          </cell>
          <cell r="D20">
            <v>12684</v>
          </cell>
          <cell r="E20">
            <v>12624</v>
          </cell>
          <cell r="F20">
            <v>12489</v>
          </cell>
          <cell r="G20">
            <v>12348</v>
          </cell>
          <cell r="H20">
            <v>12141</v>
          </cell>
          <cell r="I20">
            <v>11908</v>
          </cell>
          <cell r="J20">
            <v>11678</v>
          </cell>
          <cell r="K20">
            <v>11489</v>
          </cell>
          <cell r="L20">
            <v>11270</v>
          </cell>
          <cell r="M20">
            <v>11041</v>
          </cell>
          <cell r="N20">
            <v>10756</v>
          </cell>
          <cell r="O20">
            <v>10441</v>
          </cell>
          <cell r="P20">
            <v>10130</v>
          </cell>
          <cell r="Q20">
            <v>9893</v>
          </cell>
          <cell r="R20">
            <v>9660</v>
          </cell>
          <cell r="S20">
            <v>9442</v>
          </cell>
          <cell r="T20">
            <v>9194</v>
          </cell>
        </row>
        <row r="21">
          <cell r="A21" t="str">
            <v>广西壮族自治区</v>
          </cell>
          <cell r="B21">
            <v>5027</v>
          </cell>
          <cell r="C21">
            <v>5047</v>
          </cell>
          <cell r="D21">
            <v>5037</v>
          </cell>
          <cell r="E21">
            <v>5019</v>
          </cell>
          <cell r="F21">
            <v>4982</v>
          </cell>
          <cell r="G21">
            <v>4947</v>
          </cell>
          <cell r="H21">
            <v>4907</v>
          </cell>
          <cell r="I21">
            <v>4857</v>
          </cell>
          <cell r="J21">
            <v>4811</v>
          </cell>
          <cell r="K21">
            <v>4770</v>
          </cell>
          <cell r="L21">
            <v>4731</v>
          </cell>
          <cell r="M21">
            <v>4694</v>
          </cell>
          <cell r="N21">
            <v>4655</v>
          </cell>
          <cell r="O21">
            <v>4610</v>
          </cell>
          <cell r="P21">
            <v>4856</v>
          </cell>
          <cell r="Q21">
            <v>4816</v>
          </cell>
          <cell r="R21">
            <v>4768</v>
          </cell>
          <cell r="S21">
            <v>4719</v>
          </cell>
          <cell r="T21">
            <v>4660</v>
          </cell>
        </row>
        <row r="22">
          <cell r="A22" t="str">
            <v>海南省</v>
          </cell>
          <cell r="B22">
            <v>1043</v>
          </cell>
          <cell r="C22">
            <v>1027</v>
          </cell>
          <cell r="D22">
            <v>1020</v>
          </cell>
          <cell r="E22">
            <v>1012</v>
          </cell>
          <cell r="F22">
            <v>995</v>
          </cell>
          <cell r="G22">
            <v>982</v>
          </cell>
          <cell r="H22">
            <v>972</v>
          </cell>
          <cell r="I22">
            <v>957</v>
          </cell>
          <cell r="J22">
            <v>945</v>
          </cell>
          <cell r="K22">
            <v>936</v>
          </cell>
          <cell r="L22">
            <v>920</v>
          </cell>
          <cell r="M22">
            <v>910</v>
          </cell>
          <cell r="N22">
            <v>890</v>
          </cell>
          <cell r="O22">
            <v>869</v>
          </cell>
          <cell r="P22">
            <v>864</v>
          </cell>
          <cell r="Q22">
            <v>854</v>
          </cell>
          <cell r="R22">
            <v>845</v>
          </cell>
          <cell r="S22">
            <v>836</v>
          </cell>
          <cell r="T22">
            <v>828</v>
          </cell>
        </row>
        <row r="23">
          <cell r="A23" t="str">
            <v>重庆市</v>
          </cell>
          <cell r="B23">
            <v>3191</v>
          </cell>
          <cell r="C23">
            <v>3213</v>
          </cell>
          <cell r="D23">
            <v>3212</v>
          </cell>
          <cell r="E23">
            <v>3209</v>
          </cell>
          <cell r="F23">
            <v>3188</v>
          </cell>
          <cell r="G23">
            <v>3163</v>
          </cell>
          <cell r="H23">
            <v>3144</v>
          </cell>
          <cell r="I23">
            <v>3110</v>
          </cell>
          <cell r="J23">
            <v>3070</v>
          </cell>
          <cell r="K23">
            <v>3043</v>
          </cell>
          <cell r="L23">
            <v>3011</v>
          </cell>
          <cell r="M23">
            <v>2975</v>
          </cell>
          <cell r="N23">
            <v>2944</v>
          </cell>
          <cell r="O23">
            <v>2885</v>
          </cell>
          <cell r="P23">
            <v>2859</v>
          </cell>
          <cell r="Q23">
            <v>2839</v>
          </cell>
          <cell r="R23">
            <v>2816</v>
          </cell>
          <cell r="S23">
            <v>2808</v>
          </cell>
          <cell r="T23">
            <v>2798</v>
          </cell>
        </row>
        <row r="24">
          <cell r="A24" t="str">
            <v>四川省</v>
          </cell>
          <cell r="B24">
            <v>8368</v>
          </cell>
          <cell r="C24">
            <v>8374</v>
          </cell>
          <cell r="D24">
            <v>8372</v>
          </cell>
          <cell r="E24">
            <v>8371</v>
          </cell>
          <cell r="F24">
            <v>8351</v>
          </cell>
          <cell r="G24">
            <v>8321</v>
          </cell>
          <cell r="H24">
            <v>8289</v>
          </cell>
          <cell r="I24">
            <v>8251</v>
          </cell>
          <cell r="J24">
            <v>8196</v>
          </cell>
          <cell r="K24">
            <v>8139</v>
          </cell>
          <cell r="L24">
            <v>8109</v>
          </cell>
          <cell r="M24">
            <v>8085</v>
          </cell>
          <cell r="N24">
            <v>8064</v>
          </cell>
          <cell r="O24">
            <v>8045</v>
          </cell>
          <cell r="P24">
            <v>8185</v>
          </cell>
          <cell r="Q24">
            <v>8138</v>
          </cell>
          <cell r="R24">
            <v>8127</v>
          </cell>
          <cell r="S24">
            <v>8169</v>
          </cell>
          <cell r="T24">
            <v>8212</v>
          </cell>
        </row>
        <row r="25">
          <cell r="A25" t="str">
            <v>贵州省</v>
          </cell>
          <cell r="B25">
            <v>3865</v>
          </cell>
          <cell r="C25">
            <v>3856</v>
          </cell>
          <cell r="D25">
            <v>3852</v>
          </cell>
          <cell r="E25">
            <v>3858</v>
          </cell>
          <cell r="F25">
            <v>3848</v>
          </cell>
          <cell r="G25">
            <v>3822</v>
          </cell>
          <cell r="H25">
            <v>3803</v>
          </cell>
          <cell r="I25">
            <v>3758</v>
          </cell>
          <cell r="J25">
            <v>3708</v>
          </cell>
          <cell r="K25">
            <v>3677</v>
          </cell>
          <cell r="L25">
            <v>3632</v>
          </cell>
          <cell r="M25">
            <v>3587</v>
          </cell>
          <cell r="N25">
            <v>3530</v>
          </cell>
          <cell r="O25">
            <v>3479</v>
          </cell>
          <cell r="P25">
            <v>3537</v>
          </cell>
          <cell r="Q25">
            <v>3596</v>
          </cell>
          <cell r="R25">
            <v>3632</v>
          </cell>
          <cell r="S25">
            <v>3690</v>
          </cell>
          <cell r="T25">
            <v>3730</v>
          </cell>
        </row>
        <row r="26">
          <cell r="A26" t="str">
            <v>云南省</v>
          </cell>
          <cell r="B26">
            <v>4673</v>
          </cell>
          <cell r="C26">
            <v>4693</v>
          </cell>
          <cell r="D26">
            <v>4690</v>
          </cell>
          <cell r="E26">
            <v>4722</v>
          </cell>
          <cell r="F26">
            <v>4714</v>
          </cell>
          <cell r="G26">
            <v>4703</v>
          </cell>
          <cell r="H26">
            <v>4693</v>
          </cell>
          <cell r="I26">
            <v>4677</v>
          </cell>
          <cell r="J26">
            <v>4663</v>
          </cell>
          <cell r="K26">
            <v>4653</v>
          </cell>
          <cell r="L26">
            <v>4641</v>
          </cell>
          <cell r="M26">
            <v>4631</v>
          </cell>
          <cell r="N26">
            <v>4620</v>
          </cell>
          <cell r="O26">
            <v>4602</v>
          </cell>
          <cell r="P26">
            <v>4571</v>
          </cell>
          <cell r="Q26">
            <v>4543</v>
          </cell>
          <cell r="R26">
            <v>4514</v>
          </cell>
          <cell r="S26">
            <v>4483</v>
          </cell>
          <cell r="T26">
            <v>4450</v>
          </cell>
        </row>
        <row r="27">
          <cell r="A27" t="str">
            <v>西藏自治区</v>
          </cell>
          <cell r="B27">
            <v>365</v>
          </cell>
          <cell r="C27">
            <v>364</v>
          </cell>
          <cell r="D27">
            <v>366</v>
          </cell>
          <cell r="E27">
            <v>366</v>
          </cell>
          <cell r="F27">
            <v>361</v>
          </cell>
          <cell r="G27">
            <v>354</v>
          </cell>
          <cell r="H27">
            <v>349</v>
          </cell>
          <cell r="I27">
            <v>340</v>
          </cell>
          <cell r="J27">
            <v>330</v>
          </cell>
          <cell r="K27">
            <v>325</v>
          </cell>
          <cell r="L27">
            <v>317</v>
          </cell>
          <cell r="M27">
            <v>315</v>
          </cell>
          <cell r="N27">
            <v>309</v>
          </cell>
          <cell r="O27">
            <v>300</v>
          </cell>
          <cell r="P27">
            <v>296</v>
          </cell>
          <cell r="Q27">
            <v>292</v>
          </cell>
          <cell r="R27">
            <v>289</v>
          </cell>
          <cell r="S27">
            <v>285</v>
          </cell>
          <cell r="T27">
            <v>280</v>
          </cell>
        </row>
        <row r="28">
          <cell r="A28" t="str">
            <v>陕西省</v>
          </cell>
          <cell r="B28">
            <v>3952</v>
          </cell>
          <cell r="C28">
            <v>3956</v>
          </cell>
          <cell r="D28">
            <v>3954</v>
          </cell>
          <cell r="E28">
            <v>3955</v>
          </cell>
          <cell r="F28">
            <v>3944</v>
          </cell>
          <cell r="G28">
            <v>3931</v>
          </cell>
          <cell r="H28">
            <v>3904</v>
          </cell>
          <cell r="I28">
            <v>3874</v>
          </cell>
          <cell r="J28">
            <v>3846</v>
          </cell>
          <cell r="K28">
            <v>3827</v>
          </cell>
          <cell r="L28">
            <v>3804</v>
          </cell>
          <cell r="M28">
            <v>3787</v>
          </cell>
          <cell r="N28">
            <v>3765</v>
          </cell>
          <cell r="O28">
            <v>3735</v>
          </cell>
          <cell r="P28">
            <v>3727</v>
          </cell>
          <cell r="Q28">
            <v>3718</v>
          </cell>
          <cell r="R28">
            <v>3708</v>
          </cell>
          <cell r="S28">
            <v>3699</v>
          </cell>
          <cell r="T28">
            <v>3690</v>
          </cell>
        </row>
        <row r="29">
          <cell r="A29" t="str">
            <v>甘肃省</v>
          </cell>
          <cell r="B29">
            <v>2465</v>
          </cell>
          <cell r="C29">
            <v>2492</v>
          </cell>
          <cell r="D29">
            <v>2490</v>
          </cell>
          <cell r="E29">
            <v>2501</v>
          </cell>
          <cell r="F29">
            <v>2509</v>
          </cell>
          <cell r="G29">
            <v>2515</v>
          </cell>
          <cell r="H29">
            <v>2522</v>
          </cell>
          <cell r="I29">
            <v>2520</v>
          </cell>
          <cell r="J29">
            <v>2523</v>
          </cell>
          <cell r="K29">
            <v>2531</v>
          </cell>
          <cell r="L29">
            <v>2537</v>
          </cell>
          <cell r="M29">
            <v>2550</v>
          </cell>
          <cell r="N29">
            <v>2552</v>
          </cell>
          <cell r="O29">
            <v>2560</v>
          </cell>
          <cell r="P29">
            <v>2555</v>
          </cell>
          <cell r="Q29">
            <v>2551</v>
          </cell>
          <cell r="R29">
            <v>2548</v>
          </cell>
          <cell r="S29">
            <v>2547</v>
          </cell>
          <cell r="T29">
            <v>2545</v>
          </cell>
        </row>
        <row r="30">
          <cell r="A30" t="str">
            <v>青海省</v>
          </cell>
          <cell r="B30">
            <v>594</v>
          </cell>
          <cell r="C30">
            <v>595</v>
          </cell>
          <cell r="D30">
            <v>594</v>
          </cell>
          <cell r="E30">
            <v>593</v>
          </cell>
          <cell r="F30">
            <v>590</v>
          </cell>
          <cell r="G30">
            <v>587</v>
          </cell>
          <cell r="H30">
            <v>586</v>
          </cell>
          <cell r="I30">
            <v>582</v>
          </cell>
          <cell r="J30">
            <v>577</v>
          </cell>
          <cell r="K30">
            <v>576</v>
          </cell>
          <cell r="L30">
            <v>571</v>
          </cell>
          <cell r="M30">
            <v>571</v>
          </cell>
          <cell r="N30">
            <v>568</v>
          </cell>
          <cell r="O30">
            <v>563</v>
          </cell>
          <cell r="P30">
            <v>557</v>
          </cell>
          <cell r="Q30">
            <v>554</v>
          </cell>
          <cell r="R30">
            <v>552</v>
          </cell>
          <cell r="S30">
            <v>548</v>
          </cell>
          <cell r="T30">
            <v>543</v>
          </cell>
        </row>
        <row r="31">
          <cell r="A31" t="str">
            <v>宁夏回族自治区</v>
          </cell>
          <cell r="B31">
            <v>729</v>
          </cell>
          <cell r="C31">
            <v>728</v>
          </cell>
          <cell r="D31">
            <v>725</v>
          </cell>
          <cell r="E31">
            <v>721</v>
          </cell>
          <cell r="F31">
            <v>717</v>
          </cell>
          <cell r="G31">
            <v>710</v>
          </cell>
          <cell r="H31">
            <v>705</v>
          </cell>
          <cell r="I31">
            <v>695</v>
          </cell>
          <cell r="J31">
            <v>684</v>
          </cell>
          <cell r="K31">
            <v>678</v>
          </cell>
          <cell r="L31">
            <v>666</v>
          </cell>
          <cell r="M31">
            <v>659</v>
          </cell>
          <cell r="N31">
            <v>648</v>
          </cell>
          <cell r="O31">
            <v>633</v>
          </cell>
          <cell r="P31">
            <v>625</v>
          </cell>
          <cell r="Q31">
            <v>618</v>
          </cell>
          <cell r="R31">
            <v>610</v>
          </cell>
          <cell r="S31">
            <v>604</v>
          </cell>
          <cell r="T31">
            <v>596</v>
          </cell>
        </row>
        <row r="32">
          <cell r="A32" t="str">
            <v>新疆维吾尔自治区</v>
          </cell>
          <cell r="B32">
            <v>2598</v>
          </cell>
          <cell r="C32">
            <v>2587</v>
          </cell>
          <cell r="D32">
            <v>2589</v>
          </cell>
          <cell r="E32">
            <v>2590</v>
          </cell>
          <cell r="F32">
            <v>2559</v>
          </cell>
          <cell r="G32">
            <v>2520</v>
          </cell>
          <cell r="H32">
            <v>2480</v>
          </cell>
          <cell r="I32">
            <v>2428</v>
          </cell>
          <cell r="J32">
            <v>2385</v>
          </cell>
          <cell r="K32">
            <v>2325</v>
          </cell>
          <cell r="L32">
            <v>2285</v>
          </cell>
          <cell r="M32">
            <v>2253</v>
          </cell>
          <cell r="N32">
            <v>2225</v>
          </cell>
          <cell r="O32">
            <v>2185</v>
          </cell>
          <cell r="P32">
            <v>2159</v>
          </cell>
          <cell r="Q32">
            <v>2131</v>
          </cell>
          <cell r="R32">
            <v>2095</v>
          </cell>
          <cell r="S32">
            <v>2050</v>
          </cell>
          <cell r="T32">
            <v>2010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81752</v>
          </cell>
          <cell r="C2">
            <v>77415</v>
          </cell>
          <cell r="D2">
            <v>75002</v>
          </cell>
          <cell r="E2">
            <v>69434</v>
          </cell>
          <cell r="F2">
            <v>67756</v>
          </cell>
          <cell r="G2">
            <v>62361</v>
          </cell>
          <cell r="H2">
            <v>57230</v>
          </cell>
          <cell r="I2">
            <v>52530</v>
          </cell>
          <cell r="J2">
            <v>48458</v>
          </cell>
          <cell r="K2">
            <v>44489</v>
          </cell>
          <cell r="L2">
            <v>40830</v>
          </cell>
          <cell r="M2">
            <v>36817</v>
          </cell>
          <cell r="N2">
            <v>33176</v>
          </cell>
          <cell r="O2">
            <v>29228</v>
          </cell>
          <cell r="P2">
            <v>26571</v>
          </cell>
          <cell r="Q2">
            <v>24371</v>
          </cell>
          <cell r="R2">
            <v>21458</v>
          </cell>
          <cell r="S2">
            <v>19296</v>
          </cell>
          <cell r="T2">
            <v>16853</v>
          </cell>
        </row>
        <row r="3">
          <cell r="A3" t="str">
            <v>天津市</v>
          </cell>
          <cell r="B3">
            <v>51271</v>
          </cell>
          <cell r="C3">
            <v>48976</v>
          </cell>
          <cell r="D3">
            <v>47449</v>
          </cell>
          <cell r="E3">
            <v>43854</v>
          </cell>
          <cell r="F3">
            <v>42404</v>
          </cell>
          <cell r="G3">
            <v>39506</v>
          </cell>
          <cell r="H3">
            <v>37022</v>
          </cell>
          <cell r="I3">
            <v>34074</v>
          </cell>
          <cell r="J3">
            <v>31291</v>
          </cell>
          <cell r="K3">
            <v>28832</v>
          </cell>
          <cell r="L3">
            <v>26359</v>
          </cell>
          <cell r="M3">
            <v>24030</v>
          </cell>
          <cell r="N3">
            <v>21714</v>
          </cell>
          <cell r="O3">
            <v>19266</v>
          </cell>
          <cell r="P3">
            <v>16967</v>
          </cell>
          <cell r="Q3">
            <v>15444</v>
          </cell>
          <cell r="R3">
            <v>13116</v>
          </cell>
          <cell r="S3">
            <v>11526</v>
          </cell>
          <cell r="T3">
            <v>10255</v>
          </cell>
        </row>
        <row r="4">
          <cell r="A4" t="str">
            <v>河北省</v>
          </cell>
          <cell r="B4">
            <v>32903</v>
          </cell>
          <cell r="C4">
            <v>30867</v>
          </cell>
          <cell r="D4">
            <v>29383</v>
          </cell>
          <cell r="E4">
            <v>27136</v>
          </cell>
          <cell r="F4">
            <v>25665</v>
          </cell>
          <cell r="G4">
            <v>23446</v>
          </cell>
          <cell r="H4">
            <v>21484</v>
          </cell>
          <cell r="I4">
            <v>19725</v>
          </cell>
          <cell r="J4">
            <v>18118</v>
          </cell>
          <cell r="K4">
            <v>16647</v>
          </cell>
          <cell r="L4">
            <v>15190</v>
          </cell>
          <cell r="M4">
            <v>13647</v>
          </cell>
          <cell r="N4">
            <v>12059</v>
          </cell>
          <cell r="O4">
            <v>10428</v>
          </cell>
          <cell r="P4">
            <v>9267</v>
          </cell>
          <cell r="Q4">
            <v>8365</v>
          </cell>
          <cell r="R4">
            <v>7233</v>
          </cell>
          <cell r="S4">
            <v>6295</v>
          </cell>
          <cell r="T4">
            <v>5581</v>
          </cell>
        </row>
        <row r="5">
          <cell r="A5" t="str">
            <v>山西省</v>
          </cell>
          <cell r="B5">
            <v>30924</v>
          </cell>
          <cell r="C5">
            <v>29178</v>
          </cell>
          <cell r="D5">
            <v>27426</v>
          </cell>
          <cell r="E5">
            <v>25214</v>
          </cell>
          <cell r="F5">
            <v>23828</v>
          </cell>
          <cell r="G5">
            <v>21990</v>
          </cell>
          <cell r="H5">
            <v>20420</v>
          </cell>
          <cell r="I5">
            <v>19049</v>
          </cell>
          <cell r="J5">
            <v>17854</v>
          </cell>
          <cell r="K5">
            <v>16538</v>
          </cell>
          <cell r="L5">
            <v>15120</v>
          </cell>
          <cell r="M5">
            <v>13592</v>
          </cell>
          <cell r="N5">
            <v>11959</v>
          </cell>
          <cell r="O5">
            <v>10149</v>
          </cell>
          <cell r="P5">
            <v>8911</v>
          </cell>
          <cell r="Q5">
            <v>8333</v>
          </cell>
          <cell r="R5">
            <v>7282</v>
          </cell>
          <cell r="S5">
            <v>6235</v>
          </cell>
          <cell r="T5">
            <v>5518</v>
          </cell>
        </row>
        <row r="6">
          <cell r="A6" t="str">
            <v>内蒙古自治区</v>
          </cell>
          <cell r="B6">
            <v>38130</v>
          </cell>
          <cell r="C6">
            <v>35921</v>
          </cell>
          <cell r="D6">
            <v>34108</v>
          </cell>
          <cell r="E6">
            <v>31497</v>
          </cell>
          <cell r="F6">
            <v>30555</v>
          </cell>
          <cell r="G6">
            <v>28376</v>
          </cell>
          <cell r="H6">
            <v>26212</v>
          </cell>
          <cell r="I6">
            <v>24127</v>
          </cell>
          <cell r="J6">
            <v>22310</v>
          </cell>
          <cell r="K6">
            <v>20559</v>
          </cell>
          <cell r="L6">
            <v>18693</v>
          </cell>
          <cell r="M6">
            <v>16800</v>
          </cell>
          <cell r="N6">
            <v>14715</v>
          </cell>
          <cell r="O6">
            <v>12538</v>
          </cell>
          <cell r="P6">
            <v>11015</v>
          </cell>
          <cell r="Q6">
            <v>9923</v>
          </cell>
          <cell r="R6">
            <v>8340</v>
          </cell>
          <cell r="S6">
            <v>6876</v>
          </cell>
          <cell r="T6">
            <v>5985</v>
          </cell>
        </row>
        <row r="7">
          <cell r="A7" t="str">
            <v>辽宁省</v>
          </cell>
          <cell r="B7">
            <v>37992</v>
          </cell>
          <cell r="C7">
            <v>36089</v>
          </cell>
          <cell r="D7">
            <v>35112</v>
          </cell>
          <cell r="E7">
            <v>32738</v>
          </cell>
          <cell r="F7">
            <v>31820</v>
          </cell>
          <cell r="G7">
            <v>29701</v>
          </cell>
          <cell r="H7">
            <v>27835</v>
          </cell>
          <cell r="I7">
            <v>26040</v>
          </cell>
          <cell r="J7">
            <v>24576</v>
          </cell>
          <cell r="K7">
            <v>22820</v>
          </cell>
          <cell r="L7">
            <v>20818</v>
          </cell>
          <cell r="M7">
            <v>18761</v>
          </cell>
          <cell r="N7">
            <v>16429</v>
          </cell>
          <cell r="O7">
            <v>13953</v>
          </cell>
          <cell r="P7">
            <v>12183</v>
          </cell>
          <cell r="Q7">
            <v>11125</v>
          </cell>
          <cell r="R7">
            <v>9421</v>
          </cell>
          <cell r="S7">
            <v>7937</v>
          </cell>
          <cell r="T7">
            <v>6979</v>
          </cell>
        </row>
        <row r="8">
          <cell r="A8" t="str">
            <v>吉林省</v>
          </cell>
          <cell r="B8">
            <v>29797</v>
          </cell>
          <cell r="C8">
            <v>27975</v>
          </cell>
          <cell r="D8">
            <v>27770</v>
          </cell>
          <cell r="E8">
            <v>25751</v>
          </cell>
          <cell r="F8">
            <v>24563</v>
          </cell>
          <cell r="G8">
            <v>22798</v>
          </cell>
          <cell r="H8">
            <v>21368</v>
          </cell>
          <cell r="I8">
            <v>19967</v>
          </cell>
          <cell r="J8">
            <v>18684</v>
          </cell>
          <cell r="K8">
            <v>17520</v>
          </cell>
          <cell r="L8">
            <v>15998</v>
          </cell>
          <cell r="M8">
            <v>14395</v>
          </cell>
          <cell r="N8">
            <v>12621</v>
          </cell>
          <cell r="O8">
            <v>10798</v>
          </cell>
          <cell r="P8">
            <v>9671</v>
          </cell>
          <cell r="Q8">
            <v>8921</v>
          </cell>
          <cell r="R8">
            <v>7791</v>
          </cell>
          <cell r="S8">
            <v>6757</v>
          </cell>
          <cell r="T8">
            <v>6010</v>
          </cell>
        </row>
        <row r="9">
          <cell r="A9" t="str">
            <v>黑龙江省</v>
          </cell>
          <cell r="B9">
            <v>29694</v>
          </cell>
          <cell r="C9">
            <v>28346</v>
          </cell>
          <cell r="D9">
            <v>27159</v>
          </cell>
          <cell r="E9">
            <v>24902</v>
          </cell>
          <cell r="F9">
            <v>24254</v>
          </cell>
          <cell r="G9">
            <v>22726</v>
          </cell>
          <cell r="H9">
            <v>21206</v>
          </cell>
          <cell r="I9">
            <v>19838</v>
          </cell>
          <cell r="J9">
            <v>18593</v>
          </cell>
          <cell r="K9">
            <v>17404</v>
          </cell>
          <cell r="L9">
            <v>15903</v>
          </cell>
          <cell r="M9">
            <v>14302</v>
          </cell>
          <cell r="N9">
            <v>12605</v>
          </cell>
          <cell r="O9">
            <v>10846</v>
          </cell>
          <cell r="P9">
            <v>9643</v>
          </cell>
          <cell r="Q9">
            <v>8877</v>
          </cell>
          <cell r="R9">
            <v>7656</v>
          </cell>
          <cell r="S9">
            <v>6748</v>
          </cell>
          <cell r="T9">
            <v>6048</v>
          </cell>
        </row>
        <row r="10">
          <cell r="A10" t="str">
            <v>上海市</v>
          </cell>
          <cell r="B10">
            <v>84834</v>
          </cell>
          <cell r="C10">
            <v>79610</v>
          </cell>
          <cell r="D10">
            <v>78027</v>
          </cell>
          <cell r="E10">
            <v>72232</v>
          </cell>
          <cell r="F10">
            <v>69442</v>
          </cell>
          <cell r="G10">
            <v>64183</v>
          </cell>
          <cell r="H10">
            <v>58988</v>
          </cell>
          <cell r="I10">
            <v>54305</v>
          </cell>
          <cell r="J10">
            <v>49867</v>
          </cell>
          <cell r="K10">
            <v>45966</v>
          </cell>
          <cell r="L10">
            <v>42174</v>
          </cell>
          <cell r="M10">
            <v>38550</v>
          </cell>
          <cell r="N10">
            <v>34731</v>
          </cell>
          <cell r="O10">
            <v>30436</v>
          </cell>
          <cell r="P10">
            <v>27500</v>
          </cell>
          <cell r="Q10">
            <v>25385</v>
          </cell>
          <cell r="R10">
            <v>22459</v>
          </cell>
          <cell r="S10">
            <v>19647</v>
          </cell>
          <cell r="T10">
            <v>17738</v>
          </cell>
        </row>
        <row r="11">
          <cell r="A11" t="str">
            <v>江苏省</v>
          </cell>
          <cell r="B11">
            <v>52674</v>
          </cell>
          <cell r="C11">
            <v>49862</v>
          </cell>
          <cell r="D11">
            <v>47498</v>
          </cell>
          <cell r="E11">
            <v>43390</v>
          </cell>
          <cell r="F11">
            <v>41400</v>
          </cell>
          <cell r="G11">
            <v>38096</v>
          </cell>
          <cell r="H11">
            <v>35024</v>
          </cell>
          <cell r="I11">
            <v>32070</v>
          </cell>
          <cell r="J11">
            <v>29539</v>
          </cell>
          <cell r="K11">
            <v>27173</v>
          </cell>
          <cell r="L11">
            <v>24776</v>
          </cell>
          <cell r="M11">
            <v>22432</v>
          </cell>
          <cell r="N11">
            <v>19820</v>
          </cell>
          <cell r="O11">
            <v>17006</v>
          </cell>
          <cell r="P11">
            <v>14653</v>
          </cell>
          <cell r="Q11">
            <v>13237</v>
          </cell>
          <cell r="R11">
            <v>11574</v>
          </cell>
          <cell r="S11">
            <v>9947</v>
          </cell>
          <cell r="T11">
            <v>8712</v>
          </cell>
        </row>
        <row r="12">
          <cell r="A12" t="str">
            <v>浙江省</v>
          </cell>
          <cell r="B12">
            <v>63830</v>
          </cell>
          <cell r="C12">
            <v>60302</v>
          </cell>
          <cell r="D12">
            <v>57541</v>
          </cell>
          <cell r="E12">
            <v>52397</v>
          </cell>
          <cell r="F12">
            <v>49899</v>
          </cell>
          <cell r="G12">
            <v>45840</v>
          </cell>
          <cell r="H12">
            <v>42046</v>
          </cell>
          <cell r="I12">
            <v>38529</v>
          </cell>
          <cell r="J12">
            <v>35537</v>
          </cell>
          <cell r="K12">
            <v>32658</v>
          </cell>
          <cell r="L12">
            <v>29775</v>
          </cell>
          <cell r="M12">
            <v>27020</v>
          </cell>
          <cell r="N12">
            <v>24195</v>
          </cell>
          <cell r="O12">
            <v>21159</v>
          </cell>
          <cell r="P12">
            <v>18528</v>
          </cell>
          <cell r="Q12">
            <v>17073</v>
          </cell>
          <cell r="R12">
            <v>15351</v>
          </cell>
          <cell r="S12">
            <v>13550</v>
          </cell>
          <cell r="T12">
            <v>12093</v>
          </cell>
        </row>
        <row r="13">
          <cell r="A13" t="str">
            <v>安徽省</v>
          </cell>
          <cell r="B13">
            <v>34893</v>
          </cell>
          <cell r="C13">
            <v>32745</v>
          </cell>
          <cell r="D13">
            <v>30904</v>
          </cell>
          <cell r="E13">
            <v>28103</v>
          </cell>
          <cell r="F13">
            <v>26415</v>
          </cell>
          <cell r="G13">
            <v>23984</v>
          </cell>
          <cell r="H13">
            <v>21863</v>
          </cell>
          <cell r="I13">
            <v>19998</v>
          </cell>
          <cell r="J13">
            <v>18363</v>
          </cell>
          <cell r="K13">
            <v>16796</v>
          </cell>
          <cell r="L13">
            <v>15154</v>
          </cell>
          <cell r="M13">
            <v>13593</v>
          </cell>
          <cell r="N13">
            <v>11873</v>
          </cell>
          <cell r="O13">
            <v>9955</v>
          </cell>
          <cell r="P13">
            <v>8683</v>
          </cell>
          <cell r="Q13">
            <v>7893</v>
          </cell>
          <cell r="R13">
            <v>6724</v>
          </cell>
          <cell r="S13">
            <v>5573</v>
          </cell>
          <cell r="T13">
            <v>4777</v>
          </cell>
        </row>
        <row r="14">
          <cell r="A14" t="str">
            <v>福建省</v>
          </cell>
          <cell r="B14">
            <v>45426</v>
          </cell>
          <cell r="C14">
            <v>43118</v>
          </cell>
          <cell r="D14">
            <v>40659</v>
          </cell>
          <cell r="E14">
            <v>37202</v>
          </cell>
          <cell r="F14">
            <v>35616</v>
          </cell>
          <cell r="G14">
            <v>32644</v>
          </cell>
          <cell r="H14">
            <v>30048</v>
          </cell>
          <cell r="I14">
            <v>27608</v>
          </cell>
          <cell r="J14">
            <v>25404</v>
          </cell>
          <cell r="K14">
            <v>23331</v>
          </cell>
          <cell r="L14">
            <v>21218</v>
          </cell>
          <cell r="M14">
            <v>19141</v>
          </cell>
          <cell r="N14">
            <v>16909</v>
          </cell>
          <cell r="O14">
            <v>14566</v>
          </cell>
          <cell r="P14">
            <v>12985</v>
          </cell>
          <cell r="Q14">
            <v>11785</v>
          </cell>
          <cell r="R14">
            <v>10138</v>
          </cell>
          <cell r="S14">
            <v>8948</v>
          </cell>
          <cell r="T14">
            <v>8042</v>
          </cell>
        </row>
        <row r="15">
          <cell r="A15" t="str">
            <v>江西省</v>
          </cell>
          <cell r="B15">
            <v>34242</v>
          </cell>
          <cell r="C15">
            <v>32419</v>
          </cell>
          <cell r="D15">
            <v>30610</v>
          </cell>
          <cell r="E15">
            <v>28017</v>
          </cell>
          <cell r="F15">
            <v>26262</v>
          </cell>
          <cell r="G15">
            <v>24080</v>
          </cell>
          <cell r="H15">
            <v>22031</v>
          </cell>
          <cell r="I15">
            <v>20110</v>
          </cell>
          <cell r="J15">
            <v>18437</v>
          </cell>
          <cell r="K15">
            <v>16734</v>
          </cell>
          <cell r="L15">
            <v>15100</v>
          </cell>
          <cell r="M15">
            <v>13567</v>
          </cell>
          <cell r="N15">
            <v>11870</v>
          </cell>
          <cell r="O15">
            <v>10217</v>
          </cell>
          <cell r="P15">
            <v>9094</v>
          </cell>
          <cell r="Q15">
            <v>8208</v>
          </cell>
          <cell r="R15">
            <v>7097</v>
          </cell>
          <cell r="S15">
            <v>5894</v>
          </cell>
          <cell r="T15">
            <v>5223</v>
          </cell>
        </row>
        <row r="16">
          <cell r="A16" t="str">
            <v>山东省</v>
          </cell>
          <cell r="B16">
            <v>39890</v>
          </cell>
          <cell r="C16">
            <v>37560</v>
          </cell>
          <cell r="D16">
            <v>35705</v>
          </cell>
          <cell r="E16">
            <v>32886</v>
          </cell>
          <cell r="F16">
            <v>31597</v>
          </cell>
          <cell r="G16">
            <v>29205</v>
          </cell>
          <cell r="H16">
            <v>26930</v>
          </cell>
          <cell r="I16">
            <v>24685</v>
          </cell>
          <cell r="J16">
            <v>22703</v>
          </cell>
          <cell r="K16">
            <v>20864</v>
          </cell>
          <cell r="L16">
            <v>19008</v>
          </cell>
          <cell r="M16">
            <v>17127</v>
          </cell>
          <cell r="N16">
            <v>15077</v>
          </cell>
          <cell r="O16">
            <v>12922</v>
          </cell>
          <cell r="P16">
            <v>11398</v>
          </cell>
          <cell r="Q16">
            <v>10411</v>
          </cell>
          <cell r="R16">
            <v>9085</v>
          </cell>
          <cell r="S16">
            <v>7795</v>
          </cell>
          <cell r="T16">
            <v>6860</v>
          </cell>
        </row>
        <row r="17">
          <cell r="A17" t="str">
            <v>河南省</v>
          </cell>
          <cell r="B17">
            <v>29933</v>
          </cell>
          <cell r="C17">
            <v>28222</v>
          </cell>
          <cell r="D17">
            <v>26811</v>
          </cell>
          <cell r="E17">
            <v>24810</v>
          </cell>
          <cell r="F17">
            <v>23903</v>
          </cell>
          <cell r="G17">
            <v>21964</v>
          </cell>
          <cell r="H17">
            <v>20170</v>
          </cell>
          <cell r="I17">
            <v>18443</v>
          </cell>
          <cell r="J17">
            <v>17125</v>
          </cell>
          <cell r="K17">
            <v>15695</v>
          </cell>
          <cell r="L17">
            <v>14204</v>
          </cell>
          <cell r="M17">
            <v>12772</v>
          </cell>
          <cell r="N17">
            <v>11206</v>
          </cell>
          <cell r="O17">
            <v>9520</v>
          </cell>
          <cell r="P17">
            <v>8426</v>
          </cell>
          <cell r="Q17">
            <v>7637</v>
          </cell>
          <cell r="R17">
            <v>6493</v>
          </cell>
          <cell r="S17">
            <v>5409</v>
          </cell>
          <cell r="T17">
            <v>4668</v>
          </cell>
        </row>
        <row r="18">
          <cell r="A18" t="str">
            <v>湖北省</v>
          </cell>
          <cell r="B18">
            <v>35146</v>
          </cell>
          <cell r="C18">
            <v>32914</v>
          </cell>
          <cell r="D18">
            <v>30829</v>
          </cell>
          <cell r="E18">
            <v>27881</v>
          </cell>
          <cell r="F18">
            <v>28319</v>
          </cell>
          <cell r="G18">
            <v>25815</v>
          </cell>
          <cell r="H18">
            <v>23757</v>
          </cell>
          <cell r="I18">
            <v>21787</v>
          </cell>
          <cell r="J18">
            <v>20026</v>
          </cell>
          <cell r="K18">
            <v>18283</v>
          </cell>
          <cell r="L18">
            <v>16472</v>
          </cell>
          <cell r="M18">
            <v>14809</v>
          </cell>
          <cell r="N18">
            <v>12941</v>
          </cell>
          <cell r="O18">
            <v>11069</v>
          </cell>
          <cell r="P18">
            <v>9496</v>
          </cell>
          <cell r="Q18">
            <v>8643</v>
          </cell>
          <cell r="R18">
            <v>7430</v>
          </cell>
          <cell r="S18">
            <v>6304</v>
          </cell>
          <cell r="T18">
            <v>5628</v>
          </cell>
        </row>
        <row r="19">
          <cell r="A19" t="str">
            <v>湖南省</v>
          </cell>
          <cell r="B19">
            <v>35895</v>
          </cell>
          <cell r="C19">
            <v>34036</v>
          </cell>
          <cell r="D19">
            <v>31993</v>
          </cell>
          <cell r="E19">
            <v>29380</v>
          </cell>
          <cell r="F19">
            <v>27680</v>
          </cell>
          <cell r="G19">
            <v>25241</v>
          </cell>
          <cell r="H19">
            <v>23103</v>
          </cell>
          <cell r="I19">
            <v>21115</v>
          </cell>
          <cell r="J19">
            <v>19317</v>
          </cell>
          <cell r="K19">
            <v>17622</v>
          </cell>
          <cell r="L19">
            <v>16005</v>
          </cell>
          <cell r="M19">
            <v>14391</v>
          </cell>
          <cell r="N19">
            <v>12612</v>
          </cell>
          <cell r="O19">
            <v>10861</v>
          </cell>
          <cell r="P19">
            <v>9745</v>
          </cell>
          <cell r="Q19">
            <v>8804</v>
          </cell>
          <cell r="R19">
            <v>7587</v>
          </cell>
          <cell r="S19">
            <v>6364</v>
          </cell>
          <cell r="T19">
            <v>5664</v>
          </cell>
        </row>
        <row r="20">
          <cell r="A20" t="str">
            <v>广东省</v>
          </cell>
          <cell r="B20">
            <v>49327</v>
          </cell>
          <cell r="C20">
            <v>47065</v>
          </cell>
          <cell r="D20">
            <v>44993</v>
          </cell>
          <cell r="E20">
            <v>41029</v>
          </cell>
          <cell r="F20">
            <v>39014</v>
          </cell>
          <cell r="G20">
            <v>35810</v>
          </cell>
          <cell r="H20">
            <v>33003</v>
          </cell>
          <cell r="I20">
            <v>30296</v>
          </cell>
          <cell r="J20">
            <v>27859</v>
          </cell>
          <cell r="K20">
            <v>25685</v>
          </cell>
          <cell r="L20">
            <v>23421</v>
          </cell>
          <cell r="M20">
            <v>21268</v>
          </cell>
          <cell r="N20">
            <v>18916</v>
          </cell>
          <cell r="O20">
            <v>16579</v>
          </cell>
          <cell r="P20">
            <v>14728</v>
          </cell>
          <cell r="Q20">
            <v>13605</v>
          </cell>
          <cell r="R20">
            <v>12238</v>
          </cell>
          <cell r="S20">
            <v>11147</v>
          </cell>
          <cell r="T20">
            <v>10150</v>
          </cell>
        </row>
        <row r="21">
          <cell r="A21" t="str">
            <v>广西壮族自治区</v>
          </cell>
          <cell r="B21">
            <v>29514</v>
          </cell>
          <cell r="C21">
            <v>27981</v>
          </cell>
          <cell r="D21">
            <v>26727</v>
          </cell>
          <cell r="E21">
            <v>24562</v>
          </cell>
          <cell r="F21">
            <v>23328</v>
          </cell>
          <cell r="G21">
            <v>21485</v>
          </cell>
          <cell r="H21">
            <v>19905</v>
          </cell>
          <cell r="I21">
            <v>18305</v>
          </cell>
          <cell r="J21">
            <v>16873</v>
          </cell>
          <cell r="K21">
            <v>15557</v>
          </cell>
          <cell r="L21">
            <v>14082</v>
          </cell>
          <cell r="M21">
            <v>12644</v>
          </cell>
          <cell r="N21">
            <v>11054</v>
          </cell>
          <cell r="O21">
            <v>9739</v>
          </cell>
          <cell r="P21">
            <v>8655</v>
          </cell>
          <cell r="Q21">
            <v>7839</v>
          </cell>
          <cell r="R21">
            <v>6614</v>
          </cell>
          <cell r="S21">
            <v>5353</v>
          </cell>
          <cell r="T21">
            <v>4870</v>
          </cell>
        </row>
        <row r="22">
          <cell r="A22" t="str">
            <v>海南省</v>
          </cell>
          <cell r="B22">
            <v>33192</v>
          </cell>
          <cell r="C22">
            <v>30957</v>
          </cell>
          <cell r="D22">
            <v>30457</v>
          </cell>
          <cell r="E22">
            <v>27904</v>
          </cell>
          <cell r="F22">
            <v>26679</v>
          </cell>
          <cell r="G22">
            <v>24579</v>
          </cell>
          <cell r="H22">
            <v>22553</v>
          </cell>
          <cell r="I22">
            <v>20653</v>
          </cell>
          <cell r="J22">
            <v>18979</v>
          </cell>
          <cell r="K22">
            <v>17476</v>
          </cell>
          <cell r="L22">
            <v>15733</v>
          </cell>
          <cell r="M22">
            <v>14180</v>
          </cell>
          <cell r="N22">
            <v>12392</v>
          </cell>
          <cell r="O22">
            <v>10342</v>
          </cell>
          <cell r="P22">
            <v>9151</v>
          </cell>
          <cell r="Q22">
            <v>8325</v>
          </cell>
          <cell r="R22">
            <v>7186</v>
          </cell>
          <cell r="S22">
            <v>6084</v>
          </cell>
          <cell r="T22">
            <v>5322</v>
          </cell>
        </row>
        <row r="23">
          <cell r="A23" t="str">
            <v>重庆市</v>
          </cell>
          <cell r="B23">
            <v>37595</v>
          </cell>
          <cell r="C23">
            <v>35666</v>
          </cell>
          <cell r="D23">
            <v>33803</v>
          </cell>
          <cell r="E23">
            <v>30824</v>
          </cell>
          <cell r="F23">
            <v>28920</v>
          </cell>
          <cell r="G23">
            <v>26386</v>
          </cell>
          <cell r="H23">
            <v>24153</v>
          </cell>
          <cell r="I23">
            <v>22034</v>
          </cell>
          <cell r="J23">
            <v>20110</v>
          </cell>
          <cell r="K23">
            <v>18352</v>
          </cell>
          <cell r="L23">
            <v>16569</v>
          </cell>
          <cell r="M23">
            <v>14924</v>
          </cell>
          <cell r="N23">
            <v>13037</v>
          </cell>
          <cell r="O23">
            <v>10984</v>
          </cell>
          <cell r="P23">
            <v>9688</v>
          </cell>
          <cell r="Q23">
            <v>8756</v>
          </cell>
          <cell r="R23">
            <v>7520</v>
          </cell>
          <cell r="S23">
            <v>6632</v>
          </cell>
          <cell r="T23">
            <v>5942</v>
          </cell>
        </row>
        <row r="24">
          <cell r="A24" t="str">
            <v>四川省</v>
          </cell>
          <cell r="B24">
            <v>32514</v>
          </cell>
          <cell r="C24">
            <v>30679</v>
          </cell>
          <cell r="D24">
            <v>29080</v>
          </cell>
          <cell r="E24">
            <v>26522</v>
          </cell>
          <cell r="F24">
            <v>24703</v>
          </cell>
          <cell r="G24">
            <v>22461</v>
          </cell>
          <cell r="H24">
            <v>20580</v>
          </cell>
          <cell r="I24">
            <v>18808</v>
          </cell>
          <cell r="J24">
            <v>17221</v>
          </cell>
          <cell r="K24">
            <v>15749</v>
          </cell>
          <cell r="L24">
            <v>14231</v>
          </cell>
          <cell r="M24">
            <v>12753</v>
          </cell>
          <cell r="N24">
            <v>11130</v>
          </cell>
          <cell r="O24">
            <v>9373</v>
          </cell>
          <cell r="P24">
            <v>8214</v>
          </cell>
          <cell r="Q24">
            <v>7413</v>
          </cell>
          <cell r="R24">
            <v>6322</v>
          </cell>
          <cell r="S24">
            <v>5247</v>
          </cell>
          <cell r="T24">
            <v>4703</v>
          </cell>
        </row>
        <row r="25">
          <cell r="A25" t="str">
            <v>贵州省</v>
          </cell>
          <cell r="B25">
            <v>27098</v>
          </cell>
          <cell r="C25">
            <v>25508</v>
          </cell>
          <cell r="D25">
            <v>23996</v>
          </cell>
          <cell r="E25">
            <v>21795</v>
          </cell>
          <cell r="F25">
            <v>20397</v>
          </cell>
          <cell r="G25">
            <v>18430</v>
          </cell>
          <cell r="H25">
            <v>16704</v>
          </cell>
          <cell r="I25">
            <v>15121</v>
          </cell>
          <cell r="J25">
            <v>13697</v>
          </cell>
          <cell r="K25">
            <v>12371</v>
          </cell>
          <cell r="L25">
            <v>11083</v>
          </cell>
          <cell r="M25">
            <v>9850</v>
          </cell>
          <cell r="N25">
            <v>8594</v>
          </cell>
          <cell r="O25">
            <v>7226</v>
          </cell>
          <cell r="P25">
            <v>6099</v>
          </cell>
          <cell r="Q25">
            <v>5533</v>
          </cell>
          <cell r="R25">
            <v>4817</v>
          </cell>
          <cell r="S25">
            <v>4016</v>
          </cell>
          <cell r="T25">
            <v>3625</v>
          </cell>
        </row>
        <row r="26">
          <cell r="A26" t="str">
            <v>云南省</v>
          </cell>
          <cell r="B26">
            <v>28421</v>
          </cell>
          <cell r="C26">
            <v>26937</v>
          </cell>
          <cell r="D26">
            <v>25666</v>
          </cell>
          <cell r="E26">
            <v>23295</v>
          </cell>
          <cell r="F26">
            <v>22082</v>
          </cell>
          <cell r="G26">
            <v>20084</v>
          </cell>
          <cell r="H26">
            <v>18348</v>
          </cell>
          <cell r="I26">
            <v>16720</v>
          </cell>
          <cell r="J26">
            <v>15223</v>
          </cell>
          <cell r="K26">
            <v>13772</v>
          </cell>
          <cell r="L26">
            <v>12578</v>
          </cell>
          <cell r="M26">
            <v>11233</v>
          </cell>
          <cell r="N26">
            <v>9739</v>
          </cell>
          <cell r="O26">
            <v>8184</v>
          </cell>
          <cell r="P26">
            <v>7170</v>
          </cell>
          <cell r="Q26">
            <v>6492</v>
          </cell>
          <cell r="R26">
            <v>5469</v>
          </cell>
          <cell r="S26">
            <v>4664</v>
          </cell>
          <cell r="T26">
            <v>4197</v>
          </cell>
        </row>
        <row r="27">
          <cell r="A27" t="str">
            <v>西藏自治区</v>
          </cell>
          <cell r="B27">
            <v>28983</v>
          </cell>
          <cell r="C27">
            <v>26675</v>
          </cell>
          <cell r="D27">
            <v>24950</v>
          </cell>
          <cell r="E27">
            <v>21744</v>
          </cell>
          <cell r="F27">
            <v>19501</v>
          </cell>
          <cell r="G27">
            <v>17286</v>
          </cell>
          <cell r="H27">
            <v>15457</v>
          </cell>
          <cell r="I27">
            <v>13639</v>
          </cell>
          <cell r="J27">
            <v>12254</v>
          </cell>
          <cell r="K27">
            <v>10730</v>
          </cell>
          <cell r="L27">
            <v>9740</v>
          </cell>
          <cell r="M27">
            <v>8568</v>
          </cell>
          <cell r="N27">
            <v>7510</v>
          </cell>
          <cell r="O27">
            <v>6628</v>
          </cell>
          <cell r="P27">
            <v>5807</v>
          </cell>
          <cell r="Q27">
            <v>5249</v>
          </cell>
          <cell r="R27">
            <v>4609</v>
          </cell>
          <cell r="S27">
            <v>3828</v>
          </cell>
          <cell r="T27">
            <v>3630</v>
          </cell>
        </row>
        <row r="28">
          <cell r="A28" t="str">
            <v>陕西省</v>
          </cell>
          <cell r="B28">
            <v>32128</v>
          </cell>
          <cell r="C28">
            <v>30116</v>
          </cell>
          <cell r="D28">
            <v>28568</v>
          </cell>
          <cell r="E28">
            <v>26226</v>
          </cell>
          <cell r="F28">
            <v>24666</v>
          </cell>
          <cell r="G28">
            <v>22528</v>
          </cell>
          <cell r="H28">
            <v>20635</v>
          </cell>
          <cell r="I28">
            <v>18874</v>
          </cell>
          <cell r="J28">
            <v>17395</v>
          </cell>
          <cell r="K28">
            <v>15837</v>
          </cell>
          <cell r="L28">
            <v>14372</v>
          </cell>
          <cell r="M28">
            <v>12885</v>
          </cell>
          <cell r="N28">
            <v>11229</v>
          </cell>
          <cell r="O28">
            <v>9412</v>
          </cell>
          <cell r="P28">
            <v>8122</v>
          </cell>
          <cell r="Q28">
            <v>7263</v>
          </cell>
          <cell r="R28">
            <v>5974</v>
          </cell>
          <cell r="S28">
            <v>5029</v>
          </cell>
          <cell r="T28">
            <v>4395</v>
          </cell>
        </row>
        <row r="29">
          <cell r="A29" t="str">
            <v>甘肃省</v>
          </cell>
          <cell r="B29">
            <v>25011</v>
          </cell>
          <cell r="C29">
            <v>23273</v>
          </cell>
          <cell r="D29">
            <v>22066</v>
          </cell>
          <cell r="E29">
            <v>20335</v>
          </cell>
          <cell r="F29">
            <v>19139</v>
          </cell>
          <cell r="G29">
            <v>17488</v>
          </cell>
          <cell r="H29">
            <v>16011</v>
          </cell>
          <cell r="I29">
            <v>14670</v>
          </cell>
          <cell r="J29">
            <v>13467</v>
          </cell>
          <cell r="K29">
            <v>12185</v>
          </cell>
          <cell r="L29">
            <v>10954</v>
          </cell>
          <cell r="M29">
            <v>9768</v>
          </cell>
          <cell r="N29">
            <v>8463</v>
          </cell>
          <cell r="O29">
            <v>7358</v>
          </cell>
          <cell r="P29">
            <v>6454</v>
          </cell>
          <cell r="Q29">
            <v>5782</v>
          </cell>
          <cell r="R29">
            <v>5037</v>
          </cell>
          <cell r="S29">
            <v>4428</v>
          </cell>
          <cell r="T29">
            <v>3962</v>
          </cell>
        </row>
        <row r="30">
          <cell r="A30" t="str">
            <v>青海省</v>
          </cell>
          <cell r="B30">
            <v>28587</v>
          </cell>
          <cell r="C30">
            <v>27000</v>
          </cell>
          <cell r="D30">
            <v>25919</v>
          </cell>
          <cell r="E30">
            <v>24037</v>
          </cell>
          <cell r="F30">
            <v>22618</v>
          </cell>
          <cell r="G30">
            <v>20757</v>
          </cell>
          <cell r="H30">
            <v>19001</v>
          </cell>
          <cell r="I30">
            <v>17302</v>
          </cell>
          <cell r="J30">
            <v>15813</v>
          </cell>
          <cell r="K30">
            <v>14374</v>
          </cell>
          <cell r="L30">
            <v>12948</v>
          </cell>
          <cell r="M30">
            <v>11470</v>
          </cell>
          <cell r="N30">
            <v>10024</v>
          </cell>
          <cell r="O30">
            <v>8659</v>
          </cell>
          <cell r="P30">
            <v>7553</v>
          </cell>
          <cell r="Q30">
            <v>6808</v>
          </cell>
          <cell r="R30">
            <v>5916</v>
          </cell>
          <cell r="S30">
            <v>5113</v>
          </cell>
          <cell r="T30">
            <v>4587</v>
          </cell>
        </row>
        <row r="31">
          <cell r="A31" t="str">
            <v>宁夏回族自治区</v>
          </cell>
          <cell r="B31">
            <v>31604</v>
          </cell>
          <cell r="C31">
            <v>29599</v>
          </cell>
          <cell r="D31">
            <v>27904</v>
          </cell>
          <cell r="E31">
            <v>25735</v>
          </cell>
          <cell r="F31">
            <v>24412</v>
          </cell>
          <cell r="G31">
            <v>22400</v>
          </cell>
          <cell r="H31">
            <v>20562</v>
          </cell>
          <cell r="I31">
            <v>18832</v>
          </cell>
          <cell r="J31">
            <v>17329</v>
          </cell>
          <cell r="K31">
            <v>15907</v>
          </cell>
          <cell r="L31">
            <v>14566</v>
          </cell>
          <cell r="M31">
            <v>13104</v>
          </cell>
          <cell r="N31">
            <v>11480</v>
          </cell>
          <cell r="O31">
            <v>9864</v>
          </cell>
          <cell r="P31">
            <v>8742</v>
          </cell>
          <cell r="Q31">
            <v>7924</v>
          </cell>
          <cell r="R31">
            <v>6630</v>
          </cell>
          <cell r="S31">
            <v>5576</v>
          </cell>
          <cell r="T31">
            <v>4918</v>
          </cell>
        </row>
        <row r="32">
          <cell r="A32" t="str">
            <v>新疆维吾尔自治区</v>
          </cell>
          <cell r="B32">
            <v>28947</v>
          </cell>
          <cell r="C32">
            <v>27063</v>
          </cell>
          <cell r="D32">
            <v>26075</v>
          </cell>
          <cell r="E32">
            <v>23845</v>
          </cell>
          <cell r="F32">
            <v>23103</v>
          </cell>
          <cell r="G32">
            <v>21500</v>
          </cell>
          <cell r="H32">
            <v>19975</v>
          </cell>
          <cell r="I32">
            <v>18355</v>
          </cell>
          <cell r="J32">
            <v>16859</v>
          </cell>
          <cell r="K32">
            <v>15097</v>
          </cell>
          <cell r="L32">
            <v>13670</v>
          </cell>
          <cell r="M32">
            <v>12151</v>
          </cell>
          <cell r="N32">
            <v>10443</v>
          </cell>
          <cell r="O32">
            <v>9042</v>
          </cell>
          <cell r="P32">
            <v>7656</v>
          </cell>
          <cell r="Q32">
            <v>7012</v>
          </cell>
          <cell r="R32">
            <v>6273</v>
          </cell>
          <cell r="S32">
            <v>5290</v>
          </cell>
          <cell r="T32">
            <v>4707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132</v>
          </cell>
          <cell r="C2">
            <v>9.1999999999999993</v>
          </cell>
          <cell r="D2">
            <v>10.5</v>
          </cell>
          <cell r="E2">
            <v>1.8</v>
          </cell>
          <cell r="F2">
            <v>6.4</v>
          </cell>
          <cell r="G2">
            <v>15.7</v>
          </cell>
          <cell r="H2">
            <v>4.5999999999999996</v>
          </cell>
          <cell r="I2">
            <v>24.8</v>
          </cell>
          <cell r="J2">
            <v>5.5</v>
          </cell>
          <cell r="K2">
            <v>32.1</v>
          </cell>
          <cell r="L2">
            <v>21.1</v>
          </cell>
          <cell r="M2">
            <v>95.2</v>
          </cell>
          <cell r="N2">
            <v>25.7</v>
          </cell>
          <cell r="O2">
            <v>11.5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13.2</v>
          </cell>
          <cell r="C3">
            <v>0.5</v>
          </cell>
          <cell r="D3">
            <v>4.5</v>
          </cell>
          <cell r="E3">
            <v>12.9</v>
          </cell>
          <cell r="F3" t="str">
            <v/>
          </cell>
          <cell r="G3">
            <v>10.9</v>
          </cell>
          <cell r="H3" t="str">
            <v/>
          </cell>
          <cell r="I3">
            <v>14.5</v>
          </cell>
          <cell r="J3" t="str">
            <v/>
          </cell>
          <cell r="K3">
            <v>3.7</v>
          </cell>
          <cell r="L3">
            <v>8.6</v>
          </cell>
          <cell r="M3">
            <v>88.4</v>
          </cell>
          <cell r="N3">
            <v>3.6</v>
          </cell>
          <cell r="O3">
            <v>0.6</v>
          </cell>
          <cell r="P3" t="str">
            <v/>
          </cell>
          <cell r="Q3" t="str">
            <v/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598.20000000000005</v>
          </cell>
          <cell r="C4">
            <v>94.2</v>
          </cell>
          <cell r="D4">
            <v>328.2</v>
          </cell>
          <cell r="E4">
            <v>286.10000000000002</v>
          </cell>
          <cell r="F4">
            <v>289.2</v>
          </cell>
          <cell r="G4">
            <v>503.9</v>
          </cell>
          <cell r="H4">
            <v>722</v>
          </cell>
          <cell r="I4">
            <v>1428.2</v>
          </cell>
          <cell r="J4">
            <v>1699.5</v>
          </cell>
          <cell r="K4">
            <v>1716.1</v>
          </cell>
          <cell r="L4">
            <v>1709.6</v>
          </cell>
          <cell r="M4">
            <v>2112.1</v>
          </cell>
          <cell r="N4">
            <v>2181.9</v>
          </cell>
          <cell r="O4">
            <v>2280.5</v>
          </cell>
          <cell r="P4" t="str">
            <v/>
          </cell>
          <cell r="Q4" t="str">
            <v/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276.8</v>
          </cell>
          <cell r="C5">
            <v>214.2</v>
          </cell>
          <cell r="D5">
            <v>768.5</v>
          </cell>
          <cell r="E5">
            <v>607.29999999999995</v>
          </cell>
          <cell r="F5">
            <v>953</v>
          </cell>
          <cell r="G5">
            <v>619.1</v>
          </cell>
          <cell r="H5">
            <v>658</v>
          </cell>
          <cell r="I5">
            <v>648.79999999999995</v>
          </cell>
          <cell r="J5">
            <v>863.3</v>
          </cell>
          <cell r="K5">
            <v>476</v>
          </cell>
          <cell r="L5">
            <v>1465.9</v>
          </cell>
          <cell r="M5">
            <v>546.70000000000005</v>
          </cell>
          <cell r="N5">
            <v>1273.5999999999999</v>
          </cell>
          <cell r="O5">
            <v>1330.1</v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253.5</v>
          </cell>
          <cell r="C6">
            <v>256.39999999999998</v>
          </cell>
          <cell r="D6">
            <v>232.1</v>
          </cell>
          <cell r="E6">
            <v>416.1</v>
          </cell>
          <cell r="F6">
            <v>220.7</v>
          </cell>
          <cell r="G6">
            <v>484.2</v>
          </cell>
          <cell r="H6">
            <v>722.7</v>
          </cell>
          <cell r="I6">
            <v>596.20000000000005</v>
          </cell>
          <cell r="J6">
            <v>584.4</v>
          </cell>
          <cell r="K6">
            <v>644.5</v>
          </cell>
          <cell r="L6">
            <v>565.6</v>
          </cell>
          <cell r="M6">
            <v>668.9</v>
          </cell>
          <cell r="N6">
            <v>692</v>
          </cell>
          <cell r="O6">
            <v>889.4</v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199.2</v>
          </cell>
          <cell r="C7">
            <v>294.7</v>
          </cell>
          <cell r="D7">
            <v>172.3</v>
          </cell>
          <cell r="E7">
            <v>612.79999999999995</v>
          </cell>
          <cell r="F7">
            <v>171.4</v>
          </cell>
          <cell r="G7">
            <v>680.3</v>
          </cell>
          <cell r="H7">
            <v>599.4</v>
          </cell>
          <cell r="I7">
            <v>156.5</v>
          </cell>
          <cell r="J7">
            <v>715.6</v>
          </cell>
          <cell r="K7">
            <v>746.7</v>
          </cell>
          <cell r="L7">
            <v>322</v>
          </cell>
          <cell r="M7">
            <v>569.1</v>
          </cell>
          <cell r="N7">
            <v>255.6</v>
          </cell>
          <cell r="O7">
            <v>631.29999999999995</v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75.599999999999994</v>
          </cell>
          <cell r="C8">
            <v>80.900000000000006</v>
          </cell>
          <cell r="D8">
            <v>75.7</v>
          </cell>
          <cell r="E8">
            <v>475.1</v>
          </cell>
          <cell r="F8">
            <v>177.7</v>
          </cell>
          <cell r="G8">
            <v>383.7</v>
          </cell>
          <cell r="H8">
            <v>363.4</v>
          </cell>
          <cell r="I8">
            <v>259.89999999999998</v>
          </cell>
          <cell r="J8">
            <v>450.5</v>
          </cell>
          <cell r="K8">
            <v>545.5</v>
          </cell>
          <cell r="L8">
            <v>675.4</v>
          </cell>
          <cell r="M8">
            <v>712.4</v>
          </cell>
          <cell r="N8">
            <v>201.5</v>
          </cell>
          <cell r="O8">
            <v>779.6</v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74.900000000000006</v>
          </cell>
          <cell r="C9">
            <v>18.100000000000001</v>
          </cell>
          <cell r="D9">
            <v>101.4</v>
          </cell>
          <cell r="E9">
            <v>528.6</v>
          </cell>
          <cell r="F9">
            <v>397.6</v>
          </cell>
          <cell r="G9">
            <v>362.3</v>
          </cell>
          <cell r="H9">
            <v>241.5</v>
          </cell>
          <cell r="I9">
            <v>589.1</v>
          </cell>
          <cell r="J9">
            <v>249.7</v>
          </cell>
          <cell r="K9">
            <v>257.39999999999998</v>
          </cell>
          <cell r="L9">
            <v>666.9</v>
          </cell>
          <cell r="M9">
            <v>796.2</v>
          </cell>
          <cell r="N9">
            <v>660.6</v>
          </cell>
          <cell r="O9">
            <v>698.7</v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0</v>
          </cell>
          <cell r="C10">
            <v>42.9</v>
          </cell>
          <cell r="D10">
            <v>73.400000000000006</v>
          </cell>
          <cell r="E10">
            <v>0.8</v>
          </cell>
          <cell r="F10">
            <v>18.899999999999999</v>
          </cell>
          <cell r="G10">
            <v>40.799999999999997</v>
          </cell>
          <cell r="H10" t="str">
            <v/>
          </cell>
          <cell r="I10">
            <v>0.5</v>
          </cell>
          <cell r="J10">
            <v>16.899999999999999</v>
          </cell>
          <cell r="K10" t="str">
            <v/>
          </cell>
          <cell r="L10">
            <v>12.1</v>
          </cell>
          <cell r="M10">
            <v>42</v>
          </cell>
          <cell r="N10">
            <v>44.1</v>
          </cell>
          <cell r="O10">
            <v>0.1</v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7.4</v>
          </cell>
          <cell r="C11">
            <v>45.2</v>
          </cell>
          <cell r="D11">
            <v>65</v>
          </cell>
          <cell r="E11">
            <v>108.2</v>
          </cell>
          <cell r="F11">
            <v>145.9</v>
          </cell>
          <cell r="G11">
            <v>348.3</v>
          </cell>
          <cell r="H11">
            <v>77</v>
          </cell>
          <cell r="I11">
            <v>237.7</v>
          </cell>
          <cell r="J11">
            <v>534.79999999999995</v>
          </cell>
          <cell r="K11">
            <v>548.4</v>
          </cell>
          <cell r="L11">
            <v>590.70000000000005</v>
          </cell>
          <cell r="M11">
            <v>1492.9</v>
          </cell>
          <cell r="N11">
            <v>1907.5</v>
          </cell>
          <cell r="O11">
            <v>743.7</v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20.2</v>
          </cell>
          <cell r="C12">
            <v>203.7</v>
          </cell>
          <cell r="D12">
            <v>322.89999999999998</v>
          </cell>
          <cell r="E12">
            <v>230.7</v>
          </cell>
          <cell r="F12">
            <v>896</v>
          </cell>
          <cell r="G12">
            <v>139.9</v>
          </cell>
          <cell r="H12">
            <v>113</v>
          </cell>
          <cell r="I12">
            <v>436.9</v>
          </cell>
          <cell r="J12">
            <v>704.6</v>
          </cell>
          <cell r="K12">
            <v>471.4</v>
          </cell>
          <cell r="L12">
            <v>1702.2</v>
          </cell>
          <cell r="M12">
            <v>1126.7</v>
          </cell>
          <cell r="N12">
            <v>784.7</v>
          </cell>
          <cell r="O12">
            <v>611.6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35.9</v>
          </cell>
          <cell r="C13">
            <v>263.3</v>
          </cell>
          <cell r="D13">
            <v>265.89999999999998</v>
          </cell>
          <cell r="E13">
            <v>1064.0999999999999</v>
          </cell>
          <cell r="F13">
            <v>789.1</v>
          </cell>
          <cell r="G13">
            <v>728.3</v>
          </cell>
          <cell r="H13">
            <v>347.6</v>
          </cell>
          <cell r="I13">
            <v>1487.8</v>
          </cell>
          <cell r="J13">
            <v>1069.7</v>
          </cell>
          <cell r="K13">
            <v>1201.5999999999999</v>
          </cell>
          <cell r="L13">
            <v>2855.9</v>
          </cell>
          <cell r="M13">
            <v>2206.3000000000002</v>
          </cell>
          <cell r="N13">
            <v>2990.3</v>
          </cell>
          <cell r="O13">
            <v>1640</v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561.20000000000005</v>
          </cell>
          <cell r="C14">
            <v>138.69999999999999</v>
          </cell>
          <cell r="D14">
            <v>44.5</v>
          </cell>
          <cell r="E14">
            <v>59.3</v>
          </cell>
          <cell r="F14">
            <v>139.80000000000001</v>
          </cell>
          <cell r="G14">
            <v>115.1</v>
          </cell>
          <cell r="H14">
            <v>61.4</v>
          </cell>
          <cell r="I14">
            <v>562.29999999999995</v>
          </cell>
          <cell r="J14">
            <v>370.9</v>
          </cell>
          <cell r="K14">
            <v>155.80000000000001</v>
          </cell>
          <cell r="L14">
            <v>404.2</v>
          </cell>
          <cell r="M14">
            <v>225.6</v>
          </cell>
          <cell r="N14">
            <v>156.1</v>
          </cell>
          <cell r="O14">
            <v>809.2</v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200.4</v>
          </cell>
          <cell r="C15">
            <v>1109.7</v>
          </cell>
          <cell r="D15">
            <v>573.4</v>
          </cell>
          <cell r="E15">
            <v>954.7</v>
          </cell>
          <cell r="F15">
            <v>1545.9</v>
          </cell>
          <cell r="G15">
            <v>621.1</v>
          </cell>
          <cell r="H15">
            <v>665.5</v>
          </cell>
          <cell r="I15">
            <v>805.1</v>
          </cell>
          <cell r="J15">
            <v>628.29999999999995</v>
          </cell>
          <cell r="K15">
            <v>634.20000000000005</v>
          </cell>
          <cell r="L15">
            <v>1160.3</v>
          </cell>
          <cell r="M15">
            <v>775.9</v>
          </cell>
          <cell r="N15">
            <v>1659.3</v>
          </cell>
          <cell r="O15">
            <v>2184.6</v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15.3</v>
          </cell>
          <cell r="C16">
            <v>31.5</v>
          </cell>
          <cell r="D16">
            <v>109.9</v>
          </cell>
          <cell r="E16">
            <v>395.7</v>
          </cell>
          <cell r="F16">
            <v>1126.5999999999999</v>
          </cell>
          <cell r="G16">
            <v>889.3</v>
          </cell>
          <cell r="H16">
            <v>785.7</v>
          </cell>
          <cell r="I16">
            <v>544.20000000000005</v>
          </cell>
          <cell r="J16">
            <v>1173.2</v>
          </cell>
          <cell r="K16">
            <v>959.8</v>
          </cell>
          <cell r="L16">
            <v>1157.5</v>
          </cell>
          <cell r="M16">
            <v>1940.3</v>
          </cell>
          <cell r="N16">
            <v>3083.3</v>
          </cell>
          <cell r="O16">
            <v>2226.3000000000002</v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2464.3000000000002</v>
          </cell>
          <cell r="C17">
            <v>799.9</v>
          </cell>
          <cell r="D17">
            <v>2449.1999999999998</v>
          </cell>
          <cell r="E17">
            <v>814.5</v>
          </cell>
          <cell r="F17">
            <v>1221.9000000000001</v>
          </cell>
          <cell r="G17">
            <v>1332.3</v>
          </cell>
          <cell r="H17">
            <v>1538.5</v>
          </cell>
          <cell r="I17">
            <v>712.2</v>
          </cell>
          <cell r="J17">
            <v>516.5</v>
          </cell>
          <cell r="K17">
            <v>2491</v>
          </cell>
          <cell r="L17">
            <v>2587.8000000000002</v>
          </cell>
          <cell r="M17">
            <v>1232.0999999999999</v>
          </cell>
          <cell r="N17">
            <v>2468</v>
          </cell>
          <cell r="O17">
            <v>1843.8</v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386.9</v>
          </cell>
          <cell r="C18">
            <v>1163.9000000000001</v>
          </cell>
          <cell r="D18">
            <v>654.1</v>
          </cell>
          <cell r="E18">
            <v>1575.1</v>
          </cell>
          <cell r="F18">
            <v>1281.5999999999999</v>
          </cell>
          <cell r="G18">
            <v>1026.3</v>
          </cell>
          <cell r="H18">
            <v>1254.8</v>
          </cell>
          <cell r="I18">
            <v>2331</v>
          </cell>
          <cell r="J18">
            <v>1100.2</v>
          </cell>
          <cell r="K18">
            <v>986.9</v>
          </cell>
          <cell r="L18">
            <v>2353.9</v>
          </cell>
          <cell r="M18">
            <v>1703.6</v>
          </cell>
          <cell r="N18">
            <v>2843.3</v>
          </cell>
          <cell r="O18">
            <v>2362.5</v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341</v>
          </cell>
          <cell r="C19">
            <v>1183.7</v>
          </cell>
          <cell r="D19">
            <v>652.4</v>
          </cell>
          <cell r="E19">
            <v>907.8</v>
          </cell>
          <cell r="F19">
            <v>1173.9000000000001</v>
          </cell>
          <cell r="G19">
            <v>698.5</v>
          </cell>
          <cell r="H19">
            <v>1716.3</v>
          </cell>
          <cell r="I19">
            <v>1660.1</v>
          </cell>
          <cell r="J19">
            <v>1221.4000000000001</v>
          </cell>
          <cell r="K19">
            <v>1704.9</v>
          </cell>
          <cell r="L19">
            <v>3344</v>
          </cell>
          <cell r="M19">
            <v>1622.8</v>
          </cell>
          <cell r="N19">
            <v>4308.7</v>
          </cell>
          <cell r="O19">
            <v>2283.9</v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448.6</v>
          </cell>
          <cell r="C20">
            <v>408.7</v>
          </cell>
          <cell r="D20">
            <v>100.1</v>
          </cell>
          <cell r="E20">
            <v>119</v>
          </cell>
          <cell r="F20">
            <v>103.8</v>
          </cell>
          <cell r="G20">
            <v>675.2</v>
          </cell>
          <cell r="H20">
            <v>326.39999999999998</v>
          </cell>
          <cell r="I20">
            <v>618.5</v>
          </cell>
          <cell r="J20">
            <v>848.7</v>
          </cell>
          <cell r="K20">
            <v>742.8</v>
          </cell>
          <cell r="L20">
            <v>2464</v>
          </cell>
          <cell r="M20">
            <v>499.5</v>
          </cell>
          <cell r="N20">
            <v>479.2</v>
          </cell>
          <cell r="O20">
            <v>1087.5999999999999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441.7</v>
          </cell>
          <cell r="C21">
            <v>713.9</v>
          </cell>
          <cell r="D21">
            <v>261.10000000000002</v>
          </cell>
          <cell r="E21">
            <v>336.9</v>
          </cell>
          <cell r="F21">
            <v>356</v>
          </cell>
          <cell r="G21">
            <v>224.6</v>
          </cell>
          <cell r="H21">
            <v>357.4</v>
          </cell>
          <cell r="I21">
            <v>301.60000000000002</v>
          </cell>
          <cell r="J21">
            <v>768.3</v>
          </cell>
          <cell r="K21">
            <v>1100.5</v>
          </cell>
          <cell r="L21">
            <v>764.8</v>
          </cell>
          <cell r="M21">
            <v>844.1</v>
          </cell>
          <cell r="N21">
            <v>1473.4</v>
          </cell>
          <cell r="O21">
            <v>2560.6999999999998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9.9</v>
          </cell>
          <cell r="C22">
            <v>9.8000000000000007</v>
          </cell>
          <cell r="D22">
            <v>36.799999999999997</v>
          </cell>
          <cell r="E22">
            <v>26.7</v>
          </cell>
          <cell r="F22">
            <v>12.9</v>
          </cell>
          <cell r="G22">
            <v>60.2</v>
          </cell>
          <cell r="H22">
            <v>88.4</v>
          </cell>
          <cell r="I22">
            <v>457.3</v>
          </cell>
          <cell r="J22">
            <v>144.9</v>
          </cell>
          <cell r="K22">
            <v>621.4</v>
          </cell>
          <cell r="L22">
            <v>366.3</v>
          </cell>
          <cell r="M22">
            <v>197.5</v>
          </cell>
          <cell r="N22">
            <v>516.70000000000005</v>
          </cell>
          <cell r="O22">
            <v>437.7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169.3</v>
          </cell>
          <cell r="C23">
            <v>372.3</v>
          </cell>
          <cell r="D23">
            <v>140</v>
          </cell>
          <cell r="E23">
            <v>401.8</v>
          </cell>
          <cell r="F23">
            <v>145.9</v>
          </cell>
          <cell r="G23">
            <v>148.19999999999999</v>
          </cell>
          <cell r="H23">
            <v>252.1</v>
          </cell>
          <cell r="I23">
            <v>371.8</v>
          </cell>
          <cell r="J23">
            <v>189.2</v>
          </cell>
          <cell r="K23">
            <v>649.70000000000005</v>
          </cell>
          <cell r="L23">
            <v>1085.2</v>
          </cell>
          <cell r="M23">
            <v>795.4</v>
          </cell>
          <cell r="N23">
            <v>1466.8</v>
          </cell>
          <cell r="O23">
            <v>1182.7</v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741.3</v>
          </cell>
          <cell r="C24">
            <v>1103</v>
          </cell>
          <cell r="D24">
            <v>714.3</v>
          </cell>
          <cell r="E24">
            <v>1152.3</v>
          </cell>
          <cell r="F24">
            <v>487.6</v>
          </cell>
          <cell r="G24">
            <v>836.8</v>
          </cell>
          <cell r="H24">
            <v>421.8</v>
          </cell>
          <cell r="I24">
            <v>741.7</v>
          </cell>
          <cell r="J24">
            <v>997.5</v>
          </cell>
          <cell r="K24">
            <v>1611.9</v>
          </cell>
          <cell r="L24">
            <v>4555.5</v>
          </cell>
          <cell r="M24">
            <v>3655.1</v>
          </cell>
          <cell r="N24">
            <v>4652.3999999999996</v>
          </cell>
          <cell r="O24">
            <v>4326.3999999999996</v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426.3</v>
          </cell>
          <cell r="C25">
            <v>592.9</v>
          </cell>
          <cell r="D25">
            <v>244.6</v>
          </cell>
          <cell r="E25">
            <v>475.2</v>
          </cell>
          <cell r="F25">
            <v>277.2</v>
          </cell>
          <cell r="G25">
            <v>508.2</v>
          </cell>
          <cell r="H25">
            <v>531.4</v>
          </cell>
          <cell r="I25">
            <v>661.7</v>
          </cell>
          <cell r="J25">
            <v>588</v>
          </cell>
          <cell r="K25">
            <v>1493.8</v>
          </cell>
          <cell r="L25">
            <v>2278.1</v>
          </cell>
          <cell r="M25">
            <v>1194.8</v>
          </cell>
          <cell r="N25">
            <v>3479.2</v>
          </cell>
          <cell r="O25">
            <v>3082.1</v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723.2</v>
          </cell>
          <cell r="C26">
            <v>1038.7</v>
          </cell>
          <cell r="D26">
            <v>791.5</v>
          </cell>
          <cell r="E26">
            <v>1128.5</v>
          </cell>
          <cell r="F26">
            <v>949.4</v>
          </cell>
          <cell r="G26">
            <v>480.2</v>
          </cell>
          <cell r="H26">
            <v>629</v>
          </cell>
          <cell r="I26">
            <v>1168.7</v>
          </cell>
          <cell r="J26">
            <v>1279.2</v>
          </cell>
          <cell r="K26">
            <v>1414.8</v>
          </cell>
          <cell r="L26">
            <v>1984.2</v>
          </cell>
          <cell r="M26">
            <v>1760</v>
          </cell>
          <cell r="N26">
            <v>2163.1999999999998</v>
          </cell>
          <cell r="O26">
            <v>3119.6</v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19.7</v>
          </cell>
          <cell r="C27">
            <v>16.899999999999999</v>
          </cell>
          <cell r="D27">
            <v>19.100000000000001</v>
          </cell>
          <cell r="E27">
            <v>16.5</v>
          </cell>
          <cell r="F27">
            <v>11.4</v>
          </cell>
          <cell r="G27">
            <v>23.5</v>
          </cell>
          <cell r="H27">
            <v>29.7</v>
          </cell>
          <cell r="I27">
            <v>45.6</v>
          </cell>
          <cell r="J27">
            <v>55.4</v>
          </cell>
          <cell r="K27">
            <v>17.600000000000001</v>
          </cell>
          <cell r="L27">
            <v>151.5</v>
          </cell>
          <cell r="M27">
            <v>49</v>
          </cell>
          <cell r="N27">
            <v>57.3</v>
          </cell>
          <cell r="O27">
            <v>63</v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388.3</v>
          </cell>
          <cell r="C28">
            <v>427.6</v>
          </cell>
          <cell r="D28">
            <v>834.5</v>
          </cell>
          <cell r="E28">
            <v>409.7</v>
          </cell>
          <cell r="F28">
            <v>458.8</v>
          </cell>
          <cell r="G28">
            <v>330.7</v>
          </cell>
          <cell r="H28">
            <v>687.3</v>
          </cell>
          <cell r="I28">
            <v>543.9</v>
          </cell>
          <cell r="J28">
            <v>583</v>
          </cell>
          <cell r="K28">
            <v>1208.5</v>
          </cell>
          <cell r="L28">
            <v>1471.9</v>
          </cell>
          <cell r="M28">
            <v>733.2</v>
          </cell>
          <cell r="N28">
            <v>1372.7</v>
          </cell>
          <cell r="O28">
            <v>1572.5</v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358.4</v>
          </cell>
          <cell r="C29">
            <v>483</v>
          </cell>
          <cell r="D29">
            <v>389.1</v>
          </cell>
          <cell r="E29">
            <v>485.3</v>
          </cell>
          <cell r="F29">
            <v>224.5</v>
          </cell>
          <cell r="G29">
            <v>922.8</v>
          </cell>
          <cell r="H29">
            <v>668.2</v>
          </cell>
          <cell r="I29">
            <v>997.8</v>
          </cell>
          <cell r="J29">
            <v>658</v>
          </cell>
          <cell r="K29">
            <v>1052.7</v>
          </cell>
          <cell r="L29">
            <v>1540.2</v>
          </cell>
          <cell r="M29">
            <v>1185.2</v>
          </cell>
          <cell r="N29">
            <v>1452.3</v>
          </cell>
          <cell r="O29">
            <v>2741.7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56.5</v>
          </cell>
          <cell r="C30">
            <v>85.2</v>
          </cell>
          <cell r="D30">
            <v>49.5</v>
          </cell>
          <cell r="E30">
            <v>48.3</v>
          </cell>
          <cell r="F30">
            <v>86.9</v>
          </cell>
          <cell r="G30">
            <v>72.900000000000006</v>
          </cell>
          <cell r="H30">
            <v>207.6</v>
          </cell>
          <cell r="I30">
            <v>124.4</v>
          </cell>
          <cell r="J30">
            <v>189.5</v>
          </cell>
          <cell r="K30">
            <v>129.80000000000001</v>
          </cell>
          <cell r="L30">
            <v>167.5</v>
          </cell>
          <cell r="M30">
            <v>172.7</v>
          </cell>
          <cell r="N30">
            <v>235.6</v>
          </cell>
          <cell r="O30">
            <v>261.3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50.3</v>
          </cell>
          <cell r="C31">
            <v>28.6</v>
          </cell>
          <cell r="D31">
            <v>132.19999999999999</v>
          </cell>
          <cell r="E31">
            <v>93.2</v>
          </cell>
          <cell r="F31">
            <v>14.6</v>
          </cell>
          <cell r="G31">
            <v>42.6</v>
          </cell>
          <cell r="H31">
            <v>227.2</v>
          </cell>
          <cell r="I31">
            <v>186.1</v>
          </cell>
          <cell r="J31">
            <v>131</v>
          </cell>
          <cell r="K31">
            <v>220.6</v>
          </cell>
          <cell r="L31">
            <v>188.7</v>
          </cell>
          <cell r="M31">
            <v>144.6</v>
          </cell>
          <cell r="N31">
            <v>181.2</v>
          </cell>
          <cell r="O31">
            <v>182.3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55.1</v>
          </cell>
          <cell r="C32">
            <v>36.5</v>
          </cell>
          <cell r="D32">
            <v>114.7</v>
          </cell>
          <cell r="E32">
            <v>84.7</v>
          </cell>
          <cell r="F32">
            <v>74.400000000000006</v>
          </cell>
          <cell r="G32">
            <v>228</v>
          </cell>
          <cell r="H32">
            <v>150.1</v>
          </cell>
          <cell r="I32">
            <v>196.8</v>
          </cell>
          <cell r="J32">
            <v>282.60000000000002</v>
          </cell>
          <cell r="K32">
            <v>513.6</v>
          </cell>
          <cell r="L32">
            <v>197.1</v>
          </cell>
          <cell r="M32">
            <v>233.4</v>
          </cell>
          <cell r="N32">
            <v>171.5</v>
          </cell>
          <cell r="O32">
            <v>573.29999999999995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C1" t="str">
            <v>identifier</v>
          </cell>
          <cell r="D1" t="str">
            <v>温度</v>
          </cell>
          <cell r="E1" t="str">
            <v>露点温度</v>
          </cell>
          <cell r="F1" t="str">
            <v>气压</v>
          </cell>
          <cell r="G1" t="str">
            <v>风向</v>
          </cell>
          <cell r="H1" t="str">
            <v>风速</v>
          </cell>
          <cell r="I1" t="str">
            <v>云量</v>
          </cell>
          <cell r="J1" t="str">
            <v>六小时降水</v>
          </cell>
        </row>
        <row r="2">
          <cell r="C2" t="str">
            <v>上海市2010</v>
          </cell>
          <cell r="D2">
            <v>173.13134765625</v>
          </cell>
          <cell r="E2">
            <v>110.98654174804688</v>
          </cell>
          <cell r="F2">
            <v>10164.1962890625</v>
          </cell>
          <cell r="G2">
            <v>160.25942993164062</v>
          </cell>
          <cell r="H2">
            <v>34.084346771240234</v>
          </cell>
          <cell r="I2">
            <v>4.2079367637634277</v>
          </cell>
          <cell r="J2">
            <v>34.280303955078125</v>
          </cell>
        </row>
        <row r="3">
          <cell r="C3" t="str">
            <v>上海市2011</v>
          </cell>
          <cell r="D3">
            <v>170.63563537597656</v>
          </cell>
          <cell r="E3">
            <v>105.92681884765625</v>
          </cell>
          <cell r="F3">
            <v>10170.9951171875</v>
          </cell>
          <cell r="G3">
            <v>158.07562255859375</v>
          </cell>
          <cell r="H3">
            <v>33.721225738525391</v>
          </cell>
          <cell r="I3">
            <v>4.1648073196411133</v>
          </cell>
          <cell r="J3">
            <v>34.312648773193359</v>
          </cell>
        </row>
        <row r="4">
          <cell r="C4" t="str">
            <v>上海市2012</v>
          </cell>
          <cell r="D4">
            <v>170.23121643066406</v>
          </cell>
          <cell r="E4">
            <v>110.56455993652344</v>
          </cell>
          <cell r="F4">
            <v>10160.2861328125</v>
          </cell>
          <cell r="G4">
            <v>153.8084716796875</v>
          </cell>
          <cell r="H4">
            <v>35.173660278320312</v>
          </cell>
          <cell r="I4">
            <v>4.6294369697570801</v>
          </cell>
          <cell r="J4">
            <v>27.03480339050293</v>
          </cell>
        </row>
        <row r="5">
          <cell r="C5" t="str">
            <v>上海市2013</v>
          </cell>
          <cell r="D5">
            <v>178.06291198730469</v>
          </cell>
          <cell r="E5">
            <v>110.68712615966797</v>
          </cell>
          <cell r="F5">
            <v>10164.7275390625</v>
          </cell>
          <cell r="G5">
            <v>162.9002685546875</v>
          </cell>
          <cell r="H5">
            <v>35.827056884765625</v>
          </cell>
          <cell r="I5">
            <v>3.8942503929138184</v>
          </cell>
          <cell r="J5">
            <v>40.698005676269531</v>
          </cell>
        </row>
        <row r="6">
          <cell r="C6" t="str">
            <v>上海市2014</v>
          </cell>
          <cell r="D6">
            <v>173.02833557128906</v>
          </cell>
          <cell r="E6">
            <v>114.74695587158203</v>
          </cell>
          <cell r="F6">
            <v>10170.025390625</v>
          </cell>
          <cell r="G6">
            <v>159.83819580078125</v>
          </cell>
          <cell r="H6">
            <v>33.883380889892578</v>
          </cell>
          <cell r="I6">
            <v>4.1205377578735352</v>
          </cell>
          <cell r="J6">
            <v>42.804435729980469</v>
          </cell>
        </row>
        <row r="7">
          <cell r="C7" t="str">
            <v>上海市2015</v>
          </cell>
          <cell r="D7">
            <v>173.75726318359375</v>
          </cell>
          <cell r="E7">
            <v>121.92885589599609</v>
          </cell>
          <cell r="F7">
            <v>10171.4599609375</v>
          </cell>
          <cell r="G7">
            <v>159.03640747070312</v>
          </cell>
          <cell r="H7">
            <v>31.717754364013672</v>
          </cell>
          <cell r="I7">
            <v>4.1634426116943359</v>
          </cell>
          <cell r="J7">
            <v>40.430000305175781</v>
          </cell>
        </row>
        <row r="8">
          <cell r="C8" t="str">
            <v>上海市2016</v>
          </cell>
          <cell r="D8">
            <v>179.53912353515625</v>
          </cell>
          <cell r="E8">
            <v>127.26787567138672</v>
          </cell>
          <cell r="F8">
            <v>10169.4140625</v>
          </cell>
          <cell r="G8">
            <v>163.51702880859375</v>
          </cell>
          <cell r="H8">
            <v>32.596858978271484</v>
          </cell>
          <cell r="I8">
            <v>4.3235101699829102</v>
          </cell>
          <cell r="J8">
            <v>38.953948974609375</v>
          </cell>
        </row>
        <row r="9">
          <cell r="C9" t="str">
            <v>上海市2017</v>
          </cell>
          <cell r="D9">
            <v>180.93382263183594</v>
          </cell>
          <cell r="E9">
            <v>118.9617919921875</v>
          </cell>
          <cell r="F9">
            <v>10175.19921875</v>
          </cell>
          <cell r="G9">
            <v>163.59669494628906</v>
          </cell>
          <cell r="H9">
            <v>32.701175689697266</v>
          </cell>
          <cell r="I9">
            <v>4.1455097198486328</v>
          </cell>
          <cell r="J9">
            <v>51.266799926757812</v>
          </cell>
        </row>
        <row r="10">
          <cell r="C10" t="str">
            <v>上海市2018</v>
          </cell>
          <cell r="D10">
            <v>181.41165161132812</v>
          </cell>
          <cell r="E10">
            <v>127.06604766845703</v>
          </cell>
          <cell r="F10">
            <v>10166.3681640625</v>
          </cell>
          <cell r="G10">
            <v>165.54556274414062</v>
          </cell>
          <cell r="H10">
            <v>33.712493896484375</v>
          </cell>
          <cell r="I10">
            <v>3.9057350158691406</v>
          </cell>
          <cell r="J10">
            <v>39.820743560791016</v>
          </cell>
        </row>
        <row r="11">
          <cell r="C11" t="str">
            <v>上海市2019</v>
          </cell>
          <cell r="D11">
            <v>177.31211853027344</v>
          </cell>
          <cell r="E11">
            <v>123.20172882080078</v>
          </cell>
          <cell r="F11">
            <v>10171.0830078125</v>
          </cell>
          <cell r="G11">
            <v>157.91867065429688</v>
          </cell>
          <cell r="H11">
            <v>31.411746978759766</v>
          </cell>
          <cell r="I11">
            <v>3.8465831279754639</v>
          </cell>
          <cell r="J11">
            <v>36.714611053466797</v>
          </cell>
        </row>
        <row r="12">
          <cell r="C12" t="str">
            <v>上海市2020</v>
          </cell>
          <cell r="D12">
            <v>180.65205383300781</v>
          </cell>
          <cell r="E12">
            <v>128.87237548828125</v>
          </cell>
          <cell r="F12">
            <v>10155.5087890625</v>
          </cell>
          <cell r="G12">
            <v>164.00250244140625</v>
          </cell>
          <cell r="H12">
            <v>31.564338684082031</v>
          </cell>
          <cell r="I12">
            <v>2.5285713672637939</v>
          </cell>
          <cell r="J12">
            <v>46.738246917724609</v>
          </cell>
        </row>
        <row r="13">
          <cell r="C13" t="str">
            <v>云南省2010</v>
          </cell>
          <cell r="D13">
            <v>176.25750732421875</v>
          </cell>
          <cell r="E13">
            <v>106.33895111083984</v>
          </cell>
          <cell r="F13">
            <v>10098.7412109375</v>
          </cell>
          <cell r="G13">
            <v>165.03971862792969</v>
          </cell>
          <cell r="H13">
            <v>19.306877136230469</v>
          </cell>
          <cell r="I13">
            <v>4.6741628646850586</v>
          </cell>
          <cell r="J13">
            <v>26.559047698974609</v>
          </cell>
        </row>
        <row r="14">
          <cell r="C14" t="str">
            <v>云南省2011</v>
          </cell>
          <cell r="D14">
            <v>168.24089050292969</v>
          </cell>
          <cell r="E14">
            <v>107.54855346679688</v>
          </cell>
          <cell r="F14">
            <v>10103.16015625</v>
          </cell>
          <cell r="G14">
            <v>159.67500305175781</v>
          </cell>
          <cell r="H14">
            <v>18.54298210144043</v>
          </cell>
          <cell r="I14">
            <v>4.913236141204834</v>
          </cell>
          <cell r="J14">
            <v>22.947380065917969</v>
          </cell>
        </row>
        <row r="15">
          <cell r="C15" t="str">
            <v>云南省2012</v>
          </cell>
          <cell r="D15">
            <v>174.66764831542969</v>
          </cell>
          <cell r="E15">
            <v>105.15721893310547</v>
          </cell>
          <cell r="F15">
            <v>10088.12890625</v>
          </cell>
          <cell r="G15">
            <v>165.14775085449219</v>
          </cell>
          <cell r="H15">
            <v>19.736635208129883</v>
          </cell>
          <cell r="I15">
            <v>4.5225276947021484</v>
          </cell>
          <cell r="J15">
            <v>23.060937881469727</v>
          </cell>
        </row>
        <row r="16">
          <cell r="C16" t="str">
            <v>云南省2013</v>
          </cell>
          <cell r="D16">
            <v>172.98576354980469</v>
          </cell>
          <cell r="E16">
            <v>103.84642028808594</v>
          </cell>
          <cell r="F16">
            <v>10100.197265625</v>
          </cell>
          <cell r="G16">
            <v>167.66032409667969</v>
          </cell>
          <cell r="H16">
            <v>19.98835563659668</v>
          </cell>
          <cell r="I16">
            <v>4.6326565742492676</v>
          </cell>
          <cell r="J16">
            <v>27.66712760925293</v>
          </cell>
        </row>
        <row r="17">
          <cell r="C17" t="str">
            <v>云南省2014</v>
          </cell>
          <cell r="D17">
            <v>174.19303894042969</v>
          </cell>
          <cell r="E17">
            <v>106.38851165771484</v>
          </cell>
          <cell r="F17">
            <v>10100.841796875</v>
          </cell>
          <cell r="G17">
            <v>169.40031433105469</v>
          </cell>
          <cell r="H17">
            <v>22.734706878662109</v>
          </cell>
          <cell r="I17">
            <v>6.0174202919006348</v>
          </cell>
          <cell r="J17">
            <v>31.769268035888672</v>
          </cell>
        </row>
        <row r="18">
          <cell r="C18" t="str">
            <v>云南省2015</v>
          </cell>
          <cell r="D18">
            <v>173.48371887207031</v>
          </cell>
          <cell r="E18">
            <v>111.45016479492188</v>
          </cell>
          <cell r="F18">
            <v>10108.9482421875</v>
          </cell>
          <cell r="G18">
            <v>169.9737548828125</v>
          </cell>
          <cell r="H18">
            <v>21.912075042724609</v>
          </cell>
          <cell r="I18">
            <v>6.0887503623962402</v>
          </cell>
          <cell r="J18">
            <v>31.595905303955078</v>
          </cell>
        </row>
        <row r="19">
          <cell r="C19" t="str">
            <v>云南省2016</v>
          </cell>
          <cell r="D19">
            <v>172.34388732910156</v>
          </cell>
          <cell r="E19">
            <v>115.95454406738281</v>
          </cell>
          <cell r="F19">
            <v>10106.201171875</v>
          </cell>
          <cell r="G19">
            <v>164.88760375976562</v>
          </cell>
          <cell r="H19">
            <v>21.398292541503906</v>
          </cell>
          <cell r="I19">
            <v>6.2059240341186523</v>
          </cell>
          <cell r="J19">
            <v>30.61390495300293</v>
          </cell>
        </row>
        <row r="20">
          <cell r="C20" t="str">
            <v>云南省2017</v>
          </cell>
          <cell r="D20">
            <v>172.67446899414062</v>
          </cell>
          <cell r="E20">
            <v>115.37581634521484</v>
          </cell>
          <cell r="F20">
            <v>10108.3388671875</v>
          </cell>
          <cell r="G20">
            <v>168.18435668945312</v>
          </cell>
          <cell r="H20">
            <v>20.734163284301758</v>
          </cell>
          <cell r="I20">
            <v>6.0000672340393066</v>
          </cell>
          <cell r="J20">
            <v>30.880573272705078</v>
          </cell>
        </row>
        <row r="21">
          <cell r="C21" t="str">
            <v>云南省2018</v>
          </cell>
          <cell r="D21">
            <v>170.59779357910156</v>
          </cell>
          <cell r="E21">
            <v>111.68335723876953</v>
          </cell>
          <cell r="F21">
            <v>10103.4677734375</v>
          </cell>
          <cell r="G21">
            <v>180.18447875976562</v>
          </cell>
          <cell r="H21">
            <v>20.921051025390625</v>
          </cell>
          <cell r="I21">
            <v>6.1659116744995117</v>
          </cell>
          <cell r="J21">
            <v>30.542268753051758</v>
          </cell>
        </row>
        <row r="22">
          <cell r="C22" t="str">
            <v>云南省2019</v>
          </cell>
          <cell r="D22">
            <v>177.52690124511719</v>
          </cell>
          <cell r="E22">
            <v>108.89501190185547</v>
          </cell>
          <cell r="F22">
            <v>10115.5810546875</v>
          </cell>
          <cell r="G22">
            <v>181.39497375488281</v>
          </cell>
          <cell r="H22">
            <v>21.697593688964844</v>
          </cell>
          <cell r="I22">
            <v>5.7670321464538574</v>
          </cell>
          <cell r="J22">
            <v>24.999454498291016</v>
          </cell>
        </row>
        <row r="23">
          <cell r="C23" t="str">
            <v>云南省2020</v>
          </cell>
          <cell r="D23">
            <v>179.37423706054688</v>
          </cell>
          <cell r="E23">
            <v>107.43863677978516</v>
          </cell>
          <cell r="F23">
            <v>10092.1611328125</v>
          </cell>
          <cell r="G23">
            <v>181.20240783691406</v>
          </cell>
          <cell r="H23">
            <v>22.595182418823242</v>
          </cell>
          <cell r="I23">
            <v>3.5010256767272949</v>
          </cell>
          <cell r="J23">
            <v>14.364931106567383</v>
          </cell>
        </row>
        <row r="24">
          <cell r="C24" t="str">
            <v>内蒙古自治区2010</v>
          </cell>
          <cell r="D24">
            <v>39.828052520751953</v>
          </cell>
          <cell r="E24">
            <v>-65.704025268554688</v>
          </cell>
          <cell r="F24">
            <v>10174.0986328125</v>
          </cell>
          <cell r="G24">
            <v>194.8194580078125</v>
          </cell>
          <cell r="H24">
            <v>29.615207672119141</v>
          </cell>
          <cell r="I24">
            <v>3.2635266780853271</v>
          </cell>
          <cell r="J24">
            <v>14.03966236114502</v>
          </cell>
        </row>
        <row r="25">
          <cell r="C25" t="str">
            <v>内蒙古自治区2011</v>
          </cell>
          <cell r="D25">
            <v>41.573703765869141</v>
          </cell>
          <cell r="E25">
            <v>-68.797103881835938</v>
          </cell>
          <cell r="F25">
            <v>10189.3046875</v>
          </cell>
          <cell r="G25">
            <v>195.75141906738281</v>
          </cell>
          <cell r="H25">
            <v>28.064365386962891</v>
          </cell>
          <cell r="I25">
            <v>2.9881010055541992</v>
          </cell>
          <cell r="J25">
            <v>14.25855827331543</v>
          </cell>
        </row>
        <row r="26">
          <cell r="C26" t="str">
            <v>内蒙古自治区2012</v>
          </cell>
          <cell r="D26">
            <v>32.573478698730469</v>
          </cell>
          <cell r="E26">
            <v>-68.55047607421875</v>
          </cell>
          <cell r="F26">
            <v>10177.4873046875</v>
          </cell>
          <cell r="G26">
            <v>196.13014221191406</v>
          </cell>
          <cell r="H26">
            <v>29.195663452148438</v>
          </cell>
          <cell r="I26">
            <v>3.0678634643554688</v>
          </cell>
          <cell r="J26">
            <v>18.238021850585938</v>
          </cell>
        </row>
        <row r="27">
          <cell r="C27" t="str">
            <v>内蒙古自治区2013</v>
          </cell>
          <cell r="D27">
            <v>45.089641571044922</v>
          </cell>
          <cell r="E27">
            <v>-59.752998352050781</v>
          </cell>
          <cell r="F27">
            <v>10168.818359375</v>
          </cell>
          <cell r="G27">
            <v>205.7081298828125</v>
          </cell>
          <cell r="H27">
            <v>31.099897384643555</v>
          </cell>
          <cell r="I27">
            <v>3.3534610271453857</v>
          </cell>
          <cell r="J27">
            <v>18.455226898193359</v>
          </cell>
        </row>
        <row r="28">
          <cell r="C28" t="str">
            <v>内蒙古自治区2014</v>
          </cell>
          <cell r="D28">
            <v>53.4434814453125</v>
          </cell>
          <cell r="E28">
            <v>-59.195240020751953</v>
          </cell>
          <cell r="F28">
            <v>10178.4052734375</v>
          </cell>
          <cell r="G28">
            <v>204.16232299804688</v>
          </cell>
          <cell r="H28">
            <v>30.50438117980957</v>
          </cell>
          <cell r="I28">
            <v>5.5400657653808594</v>
          </cell>
          <cell r="J28">
            <v>19.977954864501953</v>
          </cell>
        </row>
        <row r="29">
          <cell r="C29" t="str">
            <v>内蒙古自治区2015</v>
          </cell>
          <cell r="D29">
            <v>49.554088592529297</v>
          </cell>
          <cell r="E29">
            <v>-53.689647674560547</v>
          </cell>
          <cell r="F29">
            <v>10181.736328125</v>
          </cell>
          <cell r="G29">
            <v>204.8001708984375</v>
          </cell>
          <cell r="H29">
            <v>31.299932479858398</v>
          </cell>
          <cell r="I29">
            <v>5.4456791877746582</v>
          </cell>
          <cell r="J29">
            <v>18.411046981811523</v>
          </cell>
        </row>
        <row r="30">
          <cell r="C30" t="str">
            <v>内蒙古自治区2016</v>
          </cell>
          <cell r="D30">
            <v>46.462760925292969</v>
          </cell>
          <cell r="E30">
            <v>-60.495819091796875</v>
          </cell>
          <cell r="F30">
            <v>10180.0224609375</v>
          </cell>
          <cell r="G30">
            <v>210.15884399414062</v>
          </cell>
          <cell r="H30">
            <v>32.913742065429688</v>
          </cell>
          <cell r="I30">
            <v>5.3169560432434082</v>
          </cell>
          <cell r="J30">
            <v>20.758600234985352</v>
          </cell>
        </row>
        <row r="31">
          <cell r="C31" t="str">
            <v>内蒙古自治区2017</v>
          </cell>
          <cell r="D31">
            <v>54.274574279785156</v>
          </cell>
          <cell r="E31">
            <v>-67.337844848632812</v>
          </cell>
          <cell r="F31">
            <v>10177.4072265625</v>
          </cell>
          <cell r="G31">
            <v>214.86102294921875</v>
          </cell>
          <cell r="H31">
            <v>32.881881713867188</v>
          </cell>
          <cell r="I31">
            <v>4.8995046615600586</v>
          </cell>
          <cell r="J31">
            <v>20.069784164428711</v>
          </cell>
        </row>
        <row r="32">
          <cell r="C32" t="str">
            <v>内蒙古自治区2018</v>
          </cell>
          <cell r="D32">
            <v>53.368324279785156</v>
          </cell>
          <cell r="E32">
            <v>-63.158710479736328</v>
          </cell>
          <cell r="F32">
            <v>10175.0419921875</v>
          </cell>
          <cell r="G32">
            <v>214.18431091308594</v>
          </cell>
          <cell r="H32">
            <v>33.153129577636719</v>
          </cell>
          <cell r="I32">
            <v>5.3014774322509766</v>
          </cell>
          <cell r="J32">
            <v>25.28742790222168</v>
          </cell>
        </row>
        <row r="33">
          <cell r="C33" t="str">
            <v>内蒙古自治区2019</v>
          </cell>
          <cell r="D33">
            <v>52.382637023925781</v>
          </cell>
          <cell r="E33">
            <v>-67.078720092773438</v>
          </cell>
          <cell r="F33">
            <v>10179.0048828125</v>
          </cell>
          <cell r="G33">
            <v>213.32598876953125</v>
          </cell>
          <cell r="H33">
            <v>32.392158508300781</v>
          </cell>
          <cell r="I33">
            <v>5.2144279479980469</v>
          </cell>
          <cell r="J33">
            <v>17.175994873046875</v>
          </cell>
        </row>
        <row r="34">
          <cell r="C34" t="str">
            <v>内蒙古自治区2020</v>
          </cell>
          <cell r="D34">
            <v>65.508399963378906</v>
          </cell>
          <cell r="E34">
            <v>-53.326847076416016</v>
          </cell>
          <cell r="F34">
            <v>10154.923828125</v>
          </cell>
          <cell r="G34">
            <v>202.10403442382812</v>
          </cell>
          <cell r="H34">
            <v>32.570701599121094</v>
          </cell>
          <cell r="I34">
            <v>2.9131739139556885</v>
          </cell>
          <cell r="J34">
            <v>5.7099676132202148</v>
          </cell>
        </row>
        <row r="35">
          <cell r="C35" t="str">
            <v>北京市2010</v>
          </cell>
          <cell r="D35">
            <v>120.14424896240234</v>
          </cell>
          <cell r="E35">
            <v>14.288623809814453</v>
          </cell>
          <cell r="F35">
            <v>10161.2001953125</v>
          </cell>
          <cell r="G35">
            <v>177.4072265625</v>
          </cell>
          <cell r="H35">
            <v>28.964260101318359</v>
          </cell>
          <cell r="I35">
            <v>3.1921768188476562</v>
          </cell>
          <cell r="J35">
            <v>30.796195983886719</v>
          </cell>
        </row>
        <row r="36">
          <cell r="C36" t="str">
            <v>北京市2011</v>
          </cell>
          <cell r="D36">
            <v>128.77601623535156</v>
          </cell>
          <cell r="E36">
            <v>17.751712799072266</v>
          </cell>
          <cell r="F36">
            <v>10170.677734375</v>
          </cell>
          <cell r="G36">
            <v>180.09934997558594</v>
          </cell>
          <cell r="H36">
            <v>28.299211502075195</v>
          </cell>
          <cell r="I36">
            <v>2.8539953231811523</v>
          </cell>
          <cell r="J36">
            <v>36.740634918212891</v>
          </cell>
        </row>
        <row r="37">
          <cell r="C37" t="str">
            <v>北京市2012</v>
          </cell>
          <cell r="D37">
            <v>122.8233642578125</v>
          </cell>
          <cell r="E37">
            <v>16.683858871459961</v>
          </cell>
          <cell r="F37">
            <v>10160.5205078125</v>
          </cell>
          <cell r="G37">
            <v>171.57414245605469</v>
          </cell>
          <cell r="H37">
            <v>27.985773086547852</v>
          </cell>
          <cell r="I37">
            <v>2.8265931606292725</v>
          </cell>
          <cell r="J37">
            <v>36.672100067138672</v>
          </cell>
        </row>
        <row r="38">
          <cell r="C38" t="str">
            <v>北京市2013</v>
          </cell>
          <cell r="D38">
            <v>125.87873840332031</v>
          </cell>
          <cell r="E38">
            <v>17.152933120727539</v>
          </cell>
          <cell r="F38">
            <v>10159.8291015625</v>
          </cell>
          <cell r="G38">
            <v>173.11729431152344</v>
          </cell>
          <cell r="H38">
            <v>26.799736022949219</v>
          </cell>
          <cell r="I38">
            <v>3.5768594741821289</v>
          </cell>
          <cell r="J38">
            <v>32.594165802001953</v>
          </cell>
        </row>
        <row r="39">
          <cell r="C39" t="str">
            <v>北京市2014</v>
          </cell>
          <cell r="D39">
            <v>138.47283935546875</v>
          </cell>
          <cell r="E39">
            <v>21.84967041015625</v>
          </cell>
          <cell r="F39">
            <v>10167.9599609375</v>
          </cell>
          <cell r="G39">
            <v>169.9949951171875</v>
          </cell>
          <cell r="H39">
            <v>26.029458999633789</v>
          </cell>
          <cell r="I39">
            <v>4.181450366973877</v>
          </cell>
          <cell r="J39">
            <v>48.076087951660156</v>
          </cell>
        </row>
        <row r="40">
          <cell r="C40" t="str">
            <v>北京市2015</v>
          </cell>
          <cell r="D40">
            <v>132.45362854003906</v>
          </cell>
          <cell r="E40">
            <v>32.889442443847656</v>
          </cell>
          <cell r="F40">
            <v>10172.1376953125</v>
          </cell>
          <cell r="G40">
            <v>173.16522216796875</v>
          </cell>
          <cell r="H40">
            <v>26.086166381835938</v>
          </cell>
          <cell r="I40">
            <v>4.5107274055480957</v>
          </cell>
          <cell r="J40">
            <v>20.615833282470703</v>
          </cell>
        </row>
        <row r="41">
          <cell r="C41" t="str">
            <v>北京市2016</v>
          </cell>
          <cell r="D41">
            <v>134.31593322753906</v>
          </cell>
          <cell r="E41">
            <v>26.654733657836914</v>
          </cell>
          <cell r="F41">
            <v>10169.5849609375</v>
          </cell>
          <cell r="G41">
            <v>175.81236267089844</v>
          </cell>
          <cell r="H41">
            <v>27.235750198364258</v>
          </cell>
          <cell r="I41">
            <v>4.7148585319519043</v>
          </cell>
          <cell r="J41">
            <v>32.483936309814453</v>
          </cell>
        </row>
        <row r="42">
          <cell r="C42" t="str">
            <v>北京市2017</v>
          </cell>
          <cell r="D42">
            <v>137.9293212890625</v>
          </cell>
          <cell r="E42">
            <v>23.37530517578125</v>
          </cell>
          <cell r="F42">
            <v>10169.861328125</v>
          </cell>
          <cell r="G42">
            <v>177.23403930664062</v>
          </cell>
          <cell r="H42">
            <v>27.162677764892578</v>
          </cell>
          <cell r="I42">
            <v>4.8250956535339355</v>
          </cell>
          <cell r="J42">
            <v>33.146766662597656</v>
          </cell>
        </row>
        <row r="43">
          <cell r="C43" t="str">
            <v>北京市2018</v>
          </cell>
          <cell r="D43">
            <v>133.57136535644531</v>
          </cell>
          <cell r="E43">
            <v>18.112873077392578</v>
          </cell>
          <cell r="F43">
            <v>10168.8955078125</v>
          </cell>
          <cell r="G43">
            <v>178.19364929199219</v>
          </cell>
          <cell r="H43">
            <v>27.026037216186523</v>
          </cell>
          <cell r="I43">
            <v>5.3069601058959961</v>
          </cell>
          <cell r="J43">
            <v>39.793651580810547</v>
          </cell>
        </row>
        <row r="44">
          <cell r="C44" t="str">
            <v>北京市2019</v>
          </cell>
          <cell r="D44">
            <v>136.36552429199219</v>
          </cell>
          <cell r="E44">
            <v>13.919994354248047</v>
          </cell>
          <cell r="F44">
            <v>10169.9892578125</v>
          </cell>
          <cell r="G44">
            <v>181.39625549316406</v>
          </cell>
          <cell r="H44">
            <v>26.683895111083984</v>
          </cell>
          <cell r="I44">
            <v>5.6348996162414551</v>
          </cell>
          <cell r="J44">
            <v>22.877471923828125</v>
          </cell>
        </row>
        <row r="45">
          <cell r="C45" t="str">
            <v>北京市2020</v>
          </cell>
          <cell r="D45">
            <v>147.81620788574219</v>
          </cell>
          <cell r="E45">
            <v>35.055305480957031</v>
          </cell>
          <cell r="F45">
            <v>10144.205078125</v>
          </cell>
          <cell r="G45">
            <v>177.08865356445312</v>
          </cell>
          <cell r="H45">
            <v>26.062559127807617</v>
          </cell>
          <cell r="I45">
            <v>1.9157959222793579</v>
          </cell>
          <cell r="J45">
            <v>4.2877264022827148</v>
          </cell>
        </row>
        <row r="46">
          <cell r="C46" t="str">
            <v>吉林省2010</v>
          </cell>
          <cell r="D46">
            <v>51.845016479492188</v>
          </cell>
          <cell r="E46">
            <v>-15.1912841796875</v>
          </cell>
          <cell r="F46">
            <v>10162.376953125</v>
          </cell>
          <cell r="G46">
            <v>172.57785034179688</v>
          </cell>
          <cell r="H46">
            <v>22.776620864868164</v>
          </cell>
          <cell r="I46">
            <v>3.9788169860839844</v>
          </cell>
          <cell r="J46">
            <v>23.509128570556641</v>
          </cell>
        </row>
        <row r="47">
          <cell r="C47" t="str">
            <v>吉林省2011</v>
          </cell>
          <cell r="D47">
            <v>54.754318237304688</v>
          </cell>
          <cell r="E47">
            <v>-19.581130981445312</v>
          </cell>
          <cell r="F47">
            <v>10170.0517578125</v>
          </cell>
          <cell r="G47">
            <v>181.271728515625</v>
          </cell>
          <cell r="H47">
            <v>22.616962432861328</v>
          </cell>
          <cell r="I47">
            <v>3.3824915885925293</v>
          </cell>
          <cell r="J47">
            <v>20.189132690429688</v>
          </cell>
        </row>
        <row r="48">
          <cell r="C48" t="str">
            <v>吉林省2012</v>
          </cell>
          <cell r="D48">
            <v>49.128627777099609</v>
          </cell>
          <cell r="E48">
            <v>-18.937566757202148</v>
          </cell>
          <cell r="F48">
            <v>10162.00390625</v>
          </cell>
          <cell r="G48">
            <v>176.61076354980469</v>
          </cell>
          <cell r="H48">
            <v>22.364994049072266</v>
          </cell>
          <cell r="I48">
            <v>3.7220923900604248</v>
          </cell>
          <cell r="J48">
            <v>24.053712844848633</v>
          </cell>
        </row>
        <row r="49">
          <cell r="C49" t="str">
            <v>吉林省2013</v>
          </cell>
          <cell r="D49">
            <v>54.099857330322266</v>
          </cell>
          <cell r="E49">
            <v>-11.176834106445312</v>
          </cell>
          <cell r="F49">
            <v>10154.3759765625</v>
          </cell>
          <cell r="G49">
            <v>184.88275146484375</v>
          </cell>
          <cell r="H49">
            <v>24.347114562988281</v>
          </cell>
          <cell r="I49">
            <v>4.1964926719665527</v>
          </cell>
          <cell r="J49">
            <v>22.034778594970703</v>
          </cell>
        </row>
        <row r="50">
          <cell r="C50" t="str">
            <v>吉林省2014</v>
          </cell>
          <cell r="D50">
            <v>64.881881713867188</v>
          </cell>
          <cell r="E50">
            <v>-14.756551742553711</v>
          </cell>
          <cell r="F50">
            <v>10166.453125</v>
          </cell>
          <cell r="G50">
            <v>188.50215148925781</v>
          </cell>
          <cell r="H50">
            <v>24.16120719909668</v>
          </cell>
          <cell r="I50">
            <v>5.5016169548034668</v>
          </cell>
          <cell r="J50">
            <v>23.401464462280273</v>
          </cell>
        </row>
        <row r="51">
          <cell r="C51" t="str">
            <v>吉林省2015</v>
          </cell>
          <cell r="D51">
            <v>63.105762481689453</v>
          </cell>
          <cell r="E51">
            <v>-7.0594902038574219</v>
          </cell>
          <cell r="F51">
            <v>10166.9267578125</v>
          </cell>
          <cell r="G51">
            <v>195.70549011230469</v>
          </cell>
          <cell r="H51">
            <v>24.752893447875977</v>
          </cell>
          <cell r="I51">
            <v>5.4924125671386719</v>
          </cell>
          <cell r="J51">
            <v>23.341272354125977</v>
          </cell>
        </row>
        <row r="52">
          <cell r="C52" t="str">
            <v>吉林省2016</v>
          </cell>
          <cell r="D52">
            <v>60.20989990234375</v>
          </cell>
          <cell r="E52">
            <v>-7.6150937080383301</v>
          </cell>
          <cell r="F52">
            <v>10165.6171875</v>
          </cell>
          <cell r="G52">
            <v>194.31741333007812</v>
          </cell>
          <cell r="H52">
            <v>25.916408538818359</v>
          </cell>
          <cell r="I52">
            <v>5.4562439918518066</v>
          </cell>
          <cell r="J52">
            <v>28.77996826171875</v>
          </cell>
        </row>
        <row r="53">
          <cell r="C53" t="str">
            <v>吉林省2017</v>
          </cell>
          <cell r="D53">
            <v>62.775783538818359</v>
          </cell>
          <cell r="E53">
            <v>-15.547806739807129</v>
          </cell>
          <cell r="F53">
            <v>10161.0517578125</v>
          </cell>
          <cell r="G53">
            <v>197.01954650878906</v>
          </cell>
          <cell r="H53">
            <v>26.959890365600586</v>
          </cell>
          <cell r="I53">
            <v>5.2856645584106445</v>
          </cell>
          <cell r="J53">
            <v>25.699785232543945</v>
          </cell>
        </row>
        <row r="54">
          <cell r="C54" t="str">
            <v>吉林省2018</v>
          </cell>
          <cell r="D54">
            <v>64.951820373535156</v>
          </cell>
          <cell r="E54">
            <v>-12.468991279602051</v>
          </cell>
          <cell r="F54">
            <v>10164.9150390625</v>
          </cell>
          <cell r="G54">
            <v>192.43217468261719</v>
          </cell>
          <cell r="H54">
            <v>26.334953308105469</v>
          </cell>
          <cell r="I54">
            <v>6.3190898895263672</v>
          </cell>
          <cell r="J54">
            <v>28.539897918701172</v>
          </cell>
        </row>
        <row r="55">
          <cell r="C55" t="str">
            <v>吉林省2019</v>
          </cell>
          <cell r="D55">
            <v>68.541000366210938</v>
          </cell>
          <cell r="E55">
            <v>-17.483057022094727</v>
          </cell>
          <cell r="F55">
            <v>10161.4482421875</v>
          </cell>
          <cell r="G55">
            <v>196.30421447753906</v>
          </cell>
          <cell r="H55">
            <v>26.113924026489258</v>
          </cell>
          <cell r="I55">
            <v>6.2372679710388184</v>
          </cell>
          <cell r="J55">
            <v>24.175006866455078</v>
          </cell>
        </row>
        <row r="56">
          <cell r="C56" t="str">
            <v>吉林省2020</v>
          </cell>
          <cell r="D56">
            <v>76.590766906738281</v>
          </cell>
          <cell r="E56">
            <v>1.7970917224884033</v>
          </cell>
          <cell r="F56">
            <v>10143.6513671875</v>
          </cell>
          <cell r="G56">
            <v>181.59243774414062</v>
          </cell>
          <cell r="H56">
            <v>25.122434616088867</v>
          </cell>
          <cell r="I56">
            <v>3.268329381942749</v>
          </cell>
          <cell r="J56">
            <v>8.6969881057739258</v>
          </cell>
        </row>
        <row r="57">
          <cell r="C57" t="str">
            <v>四川省2010</v>
          </cell>
          <cell r="D57">
            <v>112.86813354492188</v>
          </cell>
          <cell r="E57">
            <v>33.466949462890625</v>
          </cell>
          <cell r="F57">
            <v>10141.505859375</v>
          </cell>
          <cell r="G57">
            <v>149.81341552734375</v>
          </cell>
          <cell r="H57">
            <v>16.431709289550781</v>
          </cell>
          <cell r="I57">
            <v>5.0885510444641113</v>
          </cell>
          <cell r="J57">
            <v>20.694913864135742</v>
          </cell>
        </row>
        <row r="58">
          <cell r="C58" t="str">
            <v>四川省2011</v>
          </cell>
          <cell r="D58">
            <v>109.94694519042969</v>
          </cell>
          <cell r="E58">
            <v>28.409181594848633</v>
          </cell>
          <cell r="F58">
            <v>10147.0966796875</v>
          </cell>
          <cell r="G58">
            <v>151.69532775878906</v>
          </cell>
          <cell r="H58">
            <v>16.368707656860352</v>
          </cell>
          <cell r="I58">
            <v>4.953251838684082</v>
          </cell>
          <cell r="J58">
            <v>19.732185363769531</v>
          </cell>
        </row>
        <row r="59">
          <cell r="C59" t="str">
            <v>四川省2012</v>
          </cell>
          <cell r="D59">
            <v>110.39022827148438</v>
          </cell>
          <cell r="E59">
            <v>29.194938659667969</v>
          </cell>
          <cell r="F59">
            <v>10136.9169921875</v>
          </cell>
          <cell r="G59">
            <v>149.26139831542969</v>
          </cell>
          <cell r="H59">
            <v>16.323003768920898</v>
          </cell>
          <cell r="I59">
            <v>5.1700096130371094</v>
          </cell>
          <cell r="J59">
            <v>18.32948112487793</v>
          </cell>
        </row>
        <row r="60">
          <cell r="C60" t="str">
            <v>四川省2013</v>
          </cell>
          <cell r="D60">
            <v>115.41408538818359</v>
          </cell>
          <cell r="E60">
            <v>30.48982048034668</v>
          </cell>
          <cell r="F60">
            <v>10135.9677734375</v>
          </cell>
          <cell r="G60">
            <v>159.41523742675781</v>
          </cell>
          <cell r="H60">
            <v>18.498838424682617</v>
          </cell>
          <cell r="I60">
            <v>4.9490022659301758</v>
          </cell>
          <cell r="J60">
            <v>22.794963836669922</v>
          </cell>
        </row>
        <row r="61">
          <cell r="C61" t="str">
            <v>四川省2014</v>
          </cell>
          <cell r="D61">
            <v>113.89982604980469</v>
          </cell>
          <cell r="E61">
            <v>33.540348052978516</v>
          </cell>
          <cell r="F61">
            <v>10146.08203125</v>
          </cell>
          <cell r="G61">
            <v>167.65936279296875</v>
          </cell>
          <cell r="H61">
            <v>20.222421646118164</v>
          </cell>
          <cell r="I61">
            <v>6.4679384231567383</v>
          </cell>
          <cell r="J61">
            <v>22.5096435546875</v>
          </cell>
        </row>
        <row r="62">
          <cell r="C62" t="str">
            <v>四川省2015</v>
          </cell>
          <cell r="D62">
            <v>115.44403076171875</v>
          </cell>
          <cell r="E62">
            <v>33.945529937744141</v>
          </cell>
          <cell r="F62">
            <v>10141.7646484375</v>
          </cell>
          <cell r="G62">
            <v>181.6959228515625</v>
          </cell>
          <cell r="H62">
            <v>19.452775955200195</v>
          </cell>
          <cell r="I62">
            <v>6.3190035820007324</v>
          </cell>
          <cell r="J62">
            <v>25.350528717041016</v>
          </cell>
        </row>
        <row r="63">
          <cell r="C63" t="str">
            <v>四川省2016</v>
          </cell>
          <cell r="D63">
            <v>116.63563537597656</v>
          </cell>
          <cell r="E63">
            <v>37.839649200439453</v>
          </cell>
          <cell r="F63">
            <v>10142.84765625</v>
          </cell>
          <cell r="G63">
            <v>186.80174255371094</v>
          </cell>
          <cell r="H63">
            <v>19.915603637695312</v>
          </cell>
          <cell r="I63">
            <v>6.2883691787719727</v>
          </cell>
          <cell r="J63">
            <v>25.660406112670898</v>
          </cell>
        </row>
        <row r="64">
          <cell r="C64" t="str">
            <v>四川省2017</v>
          </cell>
          <cell r="D64">
            <v>116.10514068603516</v>
          </cell>
          <cell r="E64">
            <v>39.107173919677734</v>
          </cell>
          <cell r="F64">
            <v>10148.53125</v>
          </cell>
          <cell r="G64">
            <v>187.93154907226562</v>
          </cell>
          <cell r="H64">
            <v>19.605865478515625</v>
          </cell>
          <cell r="I64">
            <v>6.1376080513000488</v>
          </cell>
          <cell r="J64">
            <v>25.910129547119141</v>
          </cell>
        </row>
        <row r="65">
          <cell r="C65" t="str">
            <v>四川省2018</v>
          </cell>
          <cell r="D65">
            <v>114.30466461181641</v>
          </cell>
          <cell r="E65">
            <v>37.439846038818359</v>
          </cell>
          <cell r="F65">
            <v>10139.578125</v>
          </cell>
          <cell r="G65">
            <v>189.82405090332031</v>
          </cell>
          <cell r="H65">
            <v>20.823501586914062</v>
          </cell>
          <cell r="I65">
            <v>6.1877450942993164</v>
          </cell>
          <cell r="J65">
            <v>25.48283576965332</v>
          </cell>
        </row>
        <row r="66">
          <cell r="C66" t="str">
            <v>四川省2019</v>
          </cell>
          <cell r="D66">
            <v>114.56491088867188</v>
          </cell>
          <cell r="E66">
            <v>36.328742980957031</v>
          </cell>
          <cell r="F66">
            <v>10156.3505859375</v>
          </cell>
          <cell r="G66">
            <v>189.48811340332031</v>
          </cell>
          <cell r="H66">
            <v>20.665552139282227</v>
          </cell>
          <cell r="I66">
            <v>6.2385601997375488</v>
          </cell>
          <cell r="J66">
            <v>21.624637603759766</v>
          </cell>
        </row>
        <row r="67">
          <cell r="C67" t="str">
            <v>四川省2020</v>
          </cell>
          <cell r="D67">
            <v>119.37034606933594</v>
          </cell>
          <cell r="E67">
            <v>36.894355773925781</v>
          </cell>
          <cell r="F67">
            <v>10089.5634765625</v>
          </cell>
          <cell r="G67">
            <v>178.2596435546875</v>
          </cell>
          <cell r="H67">
            <v>20.71381950378418</v>
          </cell>
          <cell r="I67">
            <v>4.9062833786010742</v>
          </cell>
          <cell r="J67">
            <v>13.792422294616699</v>
          </cell>
        </row>
        <row r="68">
          <cell r="C68" t="str">
            <v>天津市2010</v>
          </cell>
          <cell r="D68">
            <v>125.41584014892578</v>
          </cell>
          <cell r="E68">
            <v>31.131826400756836</v>
          </cell>
          <cell r="F68">
            <v>10167.953125</v>
          </cell>
          <cell r="G68">
            <v>195.854736328125</v>
          </cell>
          <cell r="H68">
            <v>31.489889144897461</v>
          </cell>
          <cell r="I68">
            <v>3.695009708404541</v>
          </cell>
          <cell r="J68">
            <v>23.626712799072266</v>
          </cell>
        </row>
        <row r="69">
          <cell r="C69" t="str">
            <v>天津市2011</v>
          </cell>
          <cell r="D69">
            <v>133.37051391601562</v>
          </cell>
          <cell r="E69">
            <v>20.022890090942383</v>
          </cell>
          <cell r="F69">
            <v>10178.4794921875</v>
          </cell>
          <cell r="G69">
            <v>207.76869201660156</v>
          </cell>
          <cell r="H69">
            <v>31.311220169067383</v>
          </cell>
          <cell r="I69">
            <v>3.7115328311920166</v>
          </cell>
          <cell r="J69">
            <v>36.935810089111328</v>
          </cell>
        </row>
        <row r="70">
          <cell r="C70" t="str">
            <v>天津市2012</v>
          </cell>
          <cell r="D70">
            <v>128.72117614746094</v>
          </cell>
          <cell r="E70">
            <v>27.273906707763672</v>
          </cell>
          <cell r="F70">
            <v>10165.2802734375</v>
          </cell>
          <cell r="G70">
            <v>195.44593811035156</v>
          </cell>
          <cell r="H70">
            <v>29.777517318725586</v>
          </cell>
          <cell r="I70">
            <v>3.8538577556610107</v>
          </cell>
          <cell r="J70">
            <v>40.828125</v>
          </cell>
        </row>
        <row r="71">
          <cell r="C71" t="str">
            <v>天津市2013</v>
          </cell>
          <cell r="D71">
            <v>132.08113098144531</v>
          </cell>
          <cell r="E71">
            <v>35.532257080078125</v>
          </cell>
          <cell r="F71">
            <v>10164.09375</v>
          </cell>
          <cell r="G71">
            <v>198.82127380371094</v>
          </cell>
          <cell r="H71">
            <v>29.83946418762207</v>
          </cell>
          <cell r="I71">
            <v>4.7940101623535156</v>
          </cell>
          <cell r="J71">
            <v>25.071941375732422</v>
          </cell>
        </row>
        <row r="72">
          <cell r="C72" t="str">
            <v>天津市2014</v>
          </cell>
          <cell r="D72">
            <v>144.27560424804688</v>
          </cell>
          <cell r="E72">
            <v>46.030017852783203</v>
          </cell>
          <cell r="F72">
            <v>10170.8701171875</v>
          </cell>
          <cell r="G72">
            <v>206.34220886230469</v>
          </cell>
          <cell r="H72">
            <v>27.74383544921875</v>
          </cell>
          <cell r="I72">
            <v>5.3748207092285156</v>
          </cell>
          <cell r="J72">
            <v>50.305557250976562</v>
          </cell>
        </row>
        <row r="73">
          <cell r="C73" t="str">
            <v>天津市2015</v>
          </cell>
          <cell r="D73">
            <v>138.94697570800781</v>
          </cell>
          <cell r="E73">
            <v>42.773948669433594</v>
          </cell>
          <cell r="F73">
            <v>10173.9677734375</v>
          </cell>
          <cell r="G73">
            <v>199.38330078125</v>
          </cell>
          <cell r="H73">
            <v>27.945322036743164</v>
          </cell>
          <cell r="I73">
            <v>5.4037928581237793</v>
          </cell>
          <cell r="J73">
            <v>33.091564178466797</v>
          </cell>
        </row>
        <row r="74">
          <cell r="C74" t="str">
            <v>天津市2016</v>
          </cell>
          <cell r="D74">
            <v>141.06919860839844</v>
          </cell>
          <cell r="E74">
            <v>41.528518676757812</v>
          </cell>
          <cell r="F74">
            <v>10170.869140625</v>
          </cell>
          <cell r="G74">
            <v>197.06277465820312</v>
          </cell>
          <cell r="H74">
            <v>28.73594856262207</v>
          </cell>
          <cell r="I74">
            <v>5.3141231536865234</v>
          </cell>
          <cell r="J74">
            <v>35.249031066894531</v>
          </cell>
        </row>
        <row r="75">
          <cell r="C75" t="str">
            <v>天津市2017</v>
          </cell>
          <cell r="D75">
            <v>146.18460083007812</v>
          </cell>
          <cell r="E75">
            <v>35.318004608154297</v>
          </cell>
          <cell r="F75">
            <v>10169.404296875</v>
          </cell>
          <cell r="G75">
            <v>205.61122131347656</v>
          </cell>
          <cell r="H75">
            <v>28.647748947143555</v>
          </cell>
          <cell r="I75">
            <v>4.9326286315917969</v>
          </cell>
          <cell r="J75">
            <v>44.806495666503906</v>
          </cell>
        </row>
        <row r="76">
          <cell r="C76" t="str">
            <v>天津市2018</v>
          </cell>
          <cell r="D76">
            <v>143.09417724609375</v>
          </cell>
          <cell r="E76">
            <v>36.726448059082031</v>
          </cell>
          <cell r="F76">
            <v>10167.9501953125</v>
          </cell>
          <cell r="G76">
            <v>202.64810180664062</v>
          </cell>
          <cell r="H76">
            <v>28.887783050537109</v>
          </cell>
          <cell r="I76">
            <v>5.2588939666748047</v>
          </cell>
          <cell r="J76">
            <v>48.963542938232422</v>
          </cell>
        </row>
        <row r="77">
          <cell r="C77" t="str">
            <v>天津市2019</v>
          </cell>
          <cell r="D77">
            <v>145.07565307617188</v>
          </cell>
          <cell r="E77">
            <v>32.280319213867188</v>
          </cell>
          <cell r="F77">
            <v>10170.94921875</v>
          </cell>
          <cell r="G77">
            <v>202.16448974609375</v>
          </cell>
          <cell r="H77">
            <v>27.484355926513672</v>
          </cell>
          <cell r="I77">
            <v>5.0457262992858887</v>
          </cell>
          <cell r="J77">
            <v>36.768939971923828</v>
          </cell>
        </row>
        <row r="78">
          <cell r="C78" t="str">
            <v>天津市2020</v>
          </cell>
          <cell r="D78">
            <v>154.12782287597656</v>
          </cell>
          <cell r="E78">
            <v>51.531635284423828</v>
          </cell>
          <cell r="F78">
            <v>10146.29296875</v>
          </cell>
          <cell r="G78">
            <v>193.38961791992188</v>
          </cell>
          <cell r="H78">
            <v>27.867509841918945</v>
          </cell>
          <cell r="I78">
            <v>3.3153846263885498</v>
          </cell>
          <cell r="J78">
            <v>38.276435852050781</v>
          </cell>
        </row>
        <row r="79">
          <cell r="C79" t="str">
            <v>宁夏回族自治区2010</v>
          </cell>
          <cell r="D79">
            <v>102.96827697753906</v>
          </cell>
          <cell r="E79">
            <v>-11.859232902526855</v>
          </cell>
          <cell r="F79">
            <v>10167.1357421875</v>
          </cell>
          <cell r="G79">
            <v>176.41641235351562</v>
          </cell>
          <cell r="H79">
            <v>22.402772903442383</v>
          </cell>
          <cell r="I79">
            <v>3.6508164405822754</v>
          </cell>
          <cell r="J79">
            <v>15.025379180908203</v>
          </cell>
        </row>
        <row r="80">
          <cell r="C80" t="str">
            <v>宁夏回族自治区2011</v>
          </cell>
          <cell r="D80">
            <v>97.810386657714844</v>
          </cell>
          <cell r="E80">
            <v>-15.475192070007324</v>
          </cell>
          <cell r="F80">
            <v>10179.8828125</v>
          </cell>
          <cell r="G80">
            <v>164.74336242675781</v>
          </cell>
          <cell r="H80">
            <v>19.214473724365234</v>
          </cell>
          <cell r="I80">
            <v>3.8697013854980469</v>
          </cell>
          <cell r="J80">
            <v>15.24622917175293</v>
          </cell>
        </row>
        <row r="81">
          <cell r="C81" t="str">
            <v>宁夏回族自治区2012</v>
          </cell>
          <cell r="D81">
            <v>97.204719543457031</v>
          </cell>
          <cell r="E81">
            <v>-20.339931488037109</v>
          </cell>
          <cell r="F81">
            <v>10165.248046875</v>
          </cell>
          <cell r="G81">
            <v>170.37893676757812</v>
          </cell>
          <cell r="H81">
            <v>19.212474822998047</v>
          </cell>
          <cell r="I81">
            <v>3.7941820621490479</v>
          </cell>
          <cell r="J81">
            <v>20.994125366210938</v>
          </cell>
        </row>
        <row r="82">
          <cell r="C82" t="str">
            <v>宁夏回族自治区2013</v>
          </cell>
          <cell r="D82">
            <v>111.19696807861328</v>
          </cell>
          <cell r="E82">
            <v>-28.492012023925781</v>
          </cell>
          <cell r="F82">
            <v>10160.4833984375</v>
          </cell>
          <cell r="G82">
            <v>181.2578125</v>
          </cell>
          <cell r="H82">
            <v>20.608890533447266</v>
          </cell>
          <cell r="I82">
            <v>4.0226631164550781</v>
          </cell>
          <cell r="J82">
            <v>21.463510513305664</v>
          </cell>
        </row>
        <row r="83">
          <cell r="C83" t="str">
            <v>宁夏回族自治区2014</v>
          </cell>
          <cell r="D83">
            <v>106.53141021728516</v>
          </cell>
          <cell r="E83">
            <v>-14.468689918518066</v>
          </cell>
          <cell r="F83">
            <v>10170.3388671875</v>
          </cell>
          <cell r="G83">
            <v>185.10986328125</v>
          </cell>
          <cell r="H83">
            <v>21.413763046264648</v>
          </cell>
          <cell r="I83">
            <v>5.7726516723632812</v>
          </cell>
          <cell r="J83">
            <v>16.141700744628906</v>
          </cell>
        </row>
        <row r="84">
          <cell r="C84" t="str">
            <v>宁夏回族自治区2015</v>
          </cell>
          <cell r="D84">
            <v>105.9150390625</v>
          </cell>
          <cell r="E84">
            <v>-10.237570762634277</v>
          </cell>
          <cell r="F84">
            <v>10170.5087890625</v>
          </cell>
          <cell r="G84">
            <v>187.03898620605469</v>
          </cell>
          <cell r="H84">
            <v>21.69251823425293</v>
          </cell>
          <cell r="I84">
            <v>5.7840867042541504</v>
          </cell>
          <cell r="J84">
            <v>17.837459564208984</v>
          </cell>
        </row>
        <row r="85">
          <cell r="C85" t="str">
            <v>宁夏回族自治区2016</v>
          </cell>
          <cell r="D85">
            <v>108.09616088867188</v>
          </cell>
          <cell r="E85">
            <v>-7.3364219665527344</v>
          </cell>
          <cell r="F85">
            <v>10170.728515625</v>
          </cell>
          <cell r="G85">
            <v>191.03251647949219</v>
          </cell>
          <cell r="H85">
            <v>21.209625244140625</v>
          </cell>
          <cell r="I85">
            <v>5.7512326240539551</v>
          </cell>
          <cell r="J85">
            <v>20.289724349975586</v>
          </cell>
        </row>
        <row r="86">
          <cell r="C86" t="str">
            <v>宁夏回族自治区2017</v>
          </cell>
          <cell r="D86">
            <v>109.56587982177734</v>
          </cell>
          <cell r="E86">
            <v>-14.05634880065918</v>
          </cell>
          <cell r="F86">
            <v>10175.8115234375</v>
          </cell>
          <cell r="G86">
            <v>189.23527526855469</v>
          </cell>
          <cell r="H86">
            <v>19.932453155517578</v>
          </cell>
          <cell r="I86">
            <v>5.6297435760498047</v>
          </cell>
          <cell r="J86">
            <v>23.37139892578125</v>
          </cell>
        </row>
        <row r="87">
          <cell r="C87" t="str">
            <v>宁夏回族自治区2018</v>
          </cell>
          <cell r="D87">
            <v>109.20368957519531</v>
          </cell>
          <cell r="E87">
            <v>-18.539798736572266</v>
          </cell>
          <cell r="F87">
            <v>10167.7177734375</v>
          </cell>
          <cell r="G87">
            <v>187.1949462890625</v>
          </cell>
          <cell r="H87">
            <v>20.55088996887207</v>
          </cell>
          <cell r="I87">
            <v>6.163726806640625</v>
          </cell>
          <cell r="J87">
            <v>26.935516357421875</v>
          </cell>
        </row>
        <row r="88">
          <cell r="C88" t="str">
            <v>宁夏回族自治区2019</v>
          </cell>
          <cell r="D88">
            <v>107.29975891113281</v>
          </cell>
          <cell r="E88">
            <v>-16.331771850585938</v>
          </cell>
          <cell r="F88">
            <v>10172.3486328125</v>
          </cell>
          <cell r="G88">
            <v>185.62405395507812</v>
          </cell>
          <cell r="H88">
            <v>20.027210235595703</v>
          </cell>
          <cell r="I88">
            <v>6.0853109359741211</v>
          </cell>
          <cell r="J88">
            <v>12.637804985046387</v>
          </cell>
        </row>
        <row r="89">
          <cell r="C89" t="str">
            <v>宁夏回族自治区2020</v>
          </cell>
          <cell r="D89">
            <v>126.72988128662109</v>
          </cell>
          <cell r="E89">
            <v>-29.516811370849609</v>
          </cell>
          <cell r="F89">
            <v>10142.0263671875</v>
          </cell>
          <cell r="G89">
            <v>179.72238159179688</v>
          </cell>
          <cell r="H89">
            <v>19.942789077758789</v>
          </cell>
          <cell r="I89">
            <v>4.5341267585754395</v>
          </cell>
          <cell r="J89">
            <v>2.2289266586303711</v>
          </cell>
        </row>
        <row r="90">
          <cell r="C90" t="str">
            <v>安徽省2010</v>
          </cell>
          <cell r="D90">
            <v>150.67977905273438</v>
          </cell>
          <cell r="E90">
            <v>91.045143127441406</v>
          </cell>
          <cell r="F90">
            <v>10163.41015625</v>
          </cell>
          <cell r="G90">
            <v>165.46517944335938</v>
          </cell>
          <cell r="H90">
            <v>25.995809555053711</v>
          </cell>
          <cell r="I90">
            <v>4.5265688896179199</v>
          </cell>
          <cell r="J90">
            <v>36.119983673095703</v>
          </cell>
        </row>
        <row r="91">
          <cell r="C91" t="str">
            <v>安徽省2011</v>
          </cell>
          <cell r="D91">
            <v>146.59846496582031</v>
          </cell>
          <cell r="E91">
            <v>79.742759704589844</v>
          </cell>
          <cell r="F91">
            <v>10174.7060546875</v>
          </cell>
          <cell r="G91">
            <v>167.12113952636719</v>
          </cell>
          <cell r="H91">
            <v>24.162961959838867</v>
          </cell>
          <cell r="I91">
            <v>4.592015266418457</v>
          </cell>
          <cell r="J91">
            <v>33.244396209716797</v>
          </cell>
        </row>
        <row r="92">
          <cell r="C92" t="str">
            <v>安徽省2012</v>
          </cell>
          <cell r="D92">
            <v>148.11827087402344</v>
          </cell>
          <cell r="E92">
            <v>85.334922790527344</v>
          </cell>
          <cell r="F92">
            <v>10161.958984375</v>
          </cell>
          <cell r="G92">
            <v>157.30776977539062</v>
          </cell>
          <cell r="H92">
            <v>24.581777572631836</v>
          </cell>
          <cell r="I92">
            <v>4.7529101371765137</v>
          </cell>
          <cell r="J92">
            <v>29.111503601074219</v>
          </cell>
        </row>
        <row r="93">
          <cell r="C93" t="str">
            <v>安徽省2013</v>
          </cell>
          <cell r="D93">
            <v>154.902587890625</v>
          </cell>
          <cell r="E93">
            <v>88.90106201171875</v>
          </cell>
          <cell r="F93">
            <v>10161.1513671875</v>
          </cell>
          <cell r="G93">
            <v>161.39425659179688</v>
          </cell>
          <cell r="H93">
            <v>26.632017135620117</v>
          </cell>
          <cell r="I93">
            <v>4.4309039115905762</v>
          </cell>
          <cell r="J93">
            <v>38.197277069091797</v>
          </cell>
        </row>
        <row r="94">
          <cell r="C94" t="str">
            <v>安徽省2014</v>
          </cell>
          <cell r="D94">
            <v>151.75772094726562</v>
          </cell>
          <cell r="E94">
            <v>100.50286865234375</v>
          </cell>
          <cell r="F94">
            <v>10167.513671875</v>
          </cell>
          <cell r="G94">
            <v>168.02545166015625</v>
          </cell>
          <cell r="H94">
            <v>26.440729141235352</v>
          </cell>
          <cell r="I94">
            <v>6.1031641960144043</v>
          </cell>
          <cell r="J94">
            <v>36.112773895263672</v>
          </cell>
        </row>
        <row r="95">
          <cell r="C95" t="str">
            <v>安徽省2015</v>
          </cell>
          <cell r="D95">
            <v>149.20132446289062</v>
          </cell>
          <cell r="E95">
            <v>103.72998046875</v>
          </cell>
          <cell r="F95">
            <v>10169.2392578125</v>
          </cell>
          <cell r="G95">
            <v>167.05007934570312</v>
          </cell>
          <cell r="H95">
            <v>28.848663330078125</v>
          </cell>
          <cell r="I95">
            <v>6.189669132232666</v>
          </cell>
          <cell r="J95">
            <v>39.195884704589844</v>
          </cell>
        </row>
        <row r="96">
          <cell r="C96" t="str">
            <v>安徽省2016</v>
          </cell>
          <cell r="D96">
            <v>153.61541748046875</v>
          </cell>
          <cell r="E96">
            <v>108.79898834228516</v>
          </cell>
          <cell r="F96">
            <v>10166.2333984375</v>
          </cell>
          <cell r="G96">
            <v>165.85041809082031</v>
          </cell>
          <cell r="H96">
            <v>29.290515899658203</v>
          </cell>
          <cell r="I96">
            <v>6.1468367576599121</v>
          </cell>
          <cell r="J96">
            <v>42.763359069824219</v>
          </cell>
        </row>
        <row r="97">
          <cell r="C97" t="str">
            <v>安徽省2017</v>
          </cell>
          <cell r="D97">
            <v>155.86505126953125</v>
          </cell>
          <cell r="E97">
            <v>103.28298950195312</v>
          </cell>
          <cell r="F97">
            <v>10168.099609375</v>
          </cell>
          <cell r="G97">
            <v>175.57533264160156</v>
          </cell>
          <cell r="H97">
            <v>28.768863677978516</v>
          </cell>
          <cell r="I97">
            <v>5.703434944152832</v>
          </cell>
          <cell r="J97">
            <v>36.238121032714844</v>
          </cell>
        </row>
        <row r="98">
          <cell r="C98" t="str">
            <v>安徽省2018</v>
          </cell>
          <cell r="D98">
            <v>156.29948425292969</v>
          </cell>
          <cell r="E98">
            <v>107.46649932861328</v>
          </cell>
          <cell r="F98">
            <v>10161.189453125</v>
          </cell>
          <cell r="G98">
            <v>172.97357177734375</v>
          </cell>
          <cell r="H98">
            <v>28.902730941772461</v>
          </cell>
          <cell r="I98">
            <v>5.9774222373962402</v>
          </cell>
          <cell r="J98">
            <v>39.839893341064453</v>
          </cell>
        </row>
        <row r="99">
          <cell r="C99" t="str">
            <v>安徽省2019</v>
          </cell>
          <cell r="D99">
            <v>154.18170166015625</v>
          </cell>
          <cell r="E99">
            <v>97.392074584960938</v>
          </cell>
          <cell r="F99">
            <v>10168.6376953125</v>
          </cell>
          <cell r="G99">
            <v>161.90577697753906</v>
          </cell>
          <cell r="H99">
            <v>27.597400665283203</v>
          </cell>
          <cell r="I99">
            <v>5.8763694763183594</v>
          </cell>
          <cell r="J99">
            <v>28.099802017211914</v>
          </cell>
        </row>
        <row r="100">
          <cell r="C100" t="str">
            <v>安徽省2020</v>
          </cell>
          <cell r="D100">
            <v>163.04081726074219</v>
          </cell>
          <cell r="E100">
            <v>115.6033935546875</v>
          </cell>
          <cell r="F100">
            <v>10144.4140625</v>
          </cell>
          <cell r="G100">
            <v>160.12152099609375</v>
          </cell>
          <cell r="H100">
            <v>28.631923675537109</v>
          </cell>
          <cell r="I100">
            <v>4.6486043930053711</v>
          </cell>
          <cell r="J100">
            <v>25.520639419555664</v>
          </cell>
        </row>
        <row r="101">
          <cell r="C101" t="str">
            <v>山东省2010</v>
          </cell>
          <cell r="D101">
            <v>127.56395721435547</v>
          </cell>
          <cell r="E101">
            <v>55.731983184814453</v>
          </cell>
          <cell r="F101">
            <v>10168.166015625</v>
          </cell>
          <cell r="G101">
            <v>177.81283569335938</v>
          </cell>
          <cell r="H101">
            <v>30.743759155273438</v>
          </cell>
          <cell r="I101">
            <v>3.9847538471221924</v>
          </cell>
          <cell r="J101">
            <v>35.247222900390625</v>
          </cell>
        </row>
        <row r="102">
          <cell r="C102" t="str">
            <v>山东省2011</v>
          </cell>
          <cell r="D102">
            <v>126.19438171386719</v>
          </cell>
          <cell r="E102">
            <v>49.202720642089844</v>
          </cell>
          <cell r="F102">
            <v>10179.3876953125</v>
          </cell>
          <cell r="G102">
            <v>179.06590270996094</v>
          </cell>
          <cell r="H102">
            <v>28.155599594116211</v>
          </cell>
          <cell r="I102">
            <v>4.1368489265441895</v>
          </cell>
          <cell r="J102">
            <v>33.352699279785156</v>
          </cell>
        </row>
        <row r="103">
          <cell r="C103" t="str">
            <v>山东省2012</v>
          </cell>
          <cell r="D103">
            <v>127.30324554443359</v>
          </cell>
          <cell r="E103">
            <v>56.587051391601562</v>
          </cell>
          <cell r="F103">
            <v>10167.6005859375</v>
          </cell>
          <cell r="G103">
            <v>176.00202941894531</v>
          </cell>
          <cell r="H103">
            <v>28.703655242919922</v>
          </cell>
          <cell r="I103">
            <v>4.0621843338012695</v>
          </cell>
          <cell r="J103">
            <v>29.451339721679688</v>
          </cell>
        </row>
        <row r="104">
          <cell r="C104" t="str">
            <v>山东省2013</v>
          </cell>
          <cell r="D104">
            <v>131.69113159179688</v>
          </cell>
          <cell r="E104">
            <v>62.450283050537109</v>
          </cell>
          <cell r="F104">
            <v>10166.189453125</v>
          </cell>
          <cell r="G104">
            <v>178.35151672363281</v>
          </cell>
          <cell r="H104">
            <v>30.642154693603516</v>
          </cell>
          <cell r="I104">
            <v>4.1773643493652344</v>
          </cell>
          <cell r="J104">
            <v>37.603507995605469</v>
          </cell>
        </row>
        <row r="105">
          <cell r="C105" t="str">
            <v>山东省2014</v>
          </cell>
          <cell r="D105">
            <v>138.64779663085938</v>
          </cell>
          <cell r="E105">
            <v>64.102256774902344</v>
          </cell>
          <cell r="F105">
            <v>10173.1259765625</v>
          </cell>
          <cell r="G105">
            <v>174.27581787109375</v>
          </cell>
          <cell r="H105">
            <v>29.0029296875</v>
          </cell>
          <cell r="I105">
            <v>5.8759474754333496</v>
          </cell>
          <cell r="J105">
            <v>31.516000747680664</v>
          </cell>
        </row>
        <row r="106">
          <cell r="C106" t="str">
            <v>山东省2015</v>
          </cell>
          <cell r="D106">
            <v>135.626953125</v>
          </cell>
          <cell r="E106">
            <v>65.022224426269531</v>
          </cell>
          <cell r="F106">
            <v>10174.48828125</v>
          </cell>
          <cell r="G106">
            <v>173.08450317382812</v>
          </cell>
          <cell r="H106">
            <v>29.484642028808594</v>
          </cell>
          <cell r="I106">
            <v>5.9662928581237793</v>
          </cell>
          <cell r="J106">
            <v>33.142230987548828</v>
          </cell>
        </row>
        <row r="107">
          <cell r="C107" t="str">
            <v>山东省2016</v>
          </cell>
          <cell r="D107">
            <v>138.34718322753906</v>
          </cell>
          <cell r="E107">
            <v>65.959754943847656</v>
          </cell>
          <cell r="F107">
            <v>10172.0869140625</v>
          </cell>
          <cell r="G107">
            <v>173.80213928222656</v>
          </cell>
          <cell r="H107">
            <v>30.191493988037109</v>
          </cell>
          <cell r="I107">
            <v>5.8772120475769043</v>
          </cell>
          <cell r="J107">
            <v>39.876312255859375</v>
          </cell>
        </row>
        <row r="108">
          <cell r="C108" t="str">
            <v>山东省2017</v>
          </cell>
          <cell r="D108">
            <v>140.99798583984375</v>
          </cell>
          <cell r="E108">
            <v>61.959217071533203</v>
          </cell>
          <cell r="F108">
            <v>10174.0458984375</v>
          </cell>
          <cell r="G108">
            <v>180.35153198242188</v>
          </cell>
          <cell r="H108">
            <v>29.728803634643555</v>
          </cell>
          <cell r="I108">
            <v>5.4474458694458008</v>
          </cell>
          <cell r="J108">
            <v>38.212196350097656</v>
          </cell>
        </row>
        <row r="109">
          <cell r="C109" t="str">
            <v>山东省2018</v>
          </cell>
          <cell r="D109">
            <v>139.00636291503906</v>
          </cell>
          <cell r="E109">
            <v>63.342456817626953</v>
          </cell>
          <cell r="F109">
            <v>10170.8779296875</v>
          </cell>
          <cell r="G109">
            <v>174.65556335449219</v>
          </cell>
          <cell r="H109">
            <v>30.553901672363281</v>
          </cell>
          <cell r="I109">
            <v>6.1191825866699219</v>
          </cell>
          <cell r="J109">
            <v>36.575767517089844</v>
          </cell>
        </row>
        <row r="110">
          <cell r="C110" t="str">
            <v>山东省2019</v>
          </cell>
          <cell r="D110">
            <v>140.81695556640625</v>
          </cell>
          <cell r="E110">
            <v>59.381397247314453</v>
          </cell>
          <cell r="F110">
            <v>10174.021484375</v>
          </cell>
          <cell r="G110">
            <v>181.87973022460938</v>
          </cell>
          <cell r="H110">
            <v>28.833597183227539</v>
          </cell>
          <cell r="I110">
            <v>6.1236138343811035</v>
          </cell>
          <cell r="J110">
            <v>29.144838333129883</v>
          </cell>
        </row>
        <row r="111">
          <cell r="C111" t="str">
            <v>山东省2020</v>
          </cell>
          <cell r="D111">
            <v>141.98065185546875</v>
          </cell>
          <cell r="E111">
            <v>69.679611206054688</v>
          </cell>
          <cell r="F111">
            <v>10151.5087890625</v>
          </cell>
          <cell r="G111">
            <v>177.36614990234375</v>
          </cell>
          <cell r="H111">
            <v>29.698352813720703</v>
          </cell>
          <cell r="I111">
            <v>4.2067160606384277</v>
          </cell>
          <cell r="J111">
            <v>12.167771339416504</v>
          </cell>
        </row>
        <row r="112">
          <cell r="C112" t="str">
            <v>山西省2010</v>
          </cell>
          <cell r="D112">
            <v>98.683395385742188</v>
          </cell>
          <cell r="E112">
            <v>-5.1481070518493652</v>
          </cell>
          <cell r="F112">
            <v>10173.42578125</v>
          </cell>
          <cell r="G112">
            <v>184.53326416015625</v>
          </cell>
          <cell r="H112">
            <v>25.880615234375</v>
          </cell>
          <cell r="I112">
            <v>3.6589295864105225</v>
          </cell>
          <cell r="J112">
            <v>23.960380554199219</v>
          </cell>
        </row>
        <row r="113">
          <cell r="C113" t="str">
            <v>山西省2011</v>
          </cell>
          <cell r="D113">
            <v>94.734642028808594</v>
          </cell>
          <cell r="E113">
            <v>-9.919189453125</v>
          </cell>
          <cell r="F113">
            <v>10187.7119140625</v>
          </cell>
          <cell r="G113">
            <v>184.61515808105469</v>
          </cell>
          <cell r="H113">
            <v>23.372156143188477</v>
          </cell>
          <cell r="I113">
            <v>3.8990397453308105</v>
          </cell>
          <cell r="J113">
            <v>23.787631988525391</v>
          </cell>
        </row>
        <row r="114">
          <cell r="C114" t="str">
            <v>山西省2012</v>
          </cell>
          <cell r="D114">
            <v>92.397071838378906</v>
          </cell>
          <cell r="E114">
            <v>-11.557902336120605</v>
          </cell>
          <cell r="F114">
            <v>10174.7998046875</v>
          </cell>
          <cell r="G114">
            <v>187.91883850097656</v>
          </cell>
          <cell r="H114">
            <v>23.980819702148438</v>
          </cell>
          <cell r="I114">
            <v>3.7552857398986816</v>
          </cell>
          <cell r="J114">
            <v>23.590791702270508</v>
          </cell>
        </row>
        <row r="115">
          <cell r="C115" t="str">
            <v>山西省2013</v>
          </cell>
          <cell r="D115">
            <v>105.35266876220703</v>
          </cell>
          <cell r="E115">
            <v>-4.4548254013061523</v>
          </cell>
          <cell r="F115">
            <v>10168.3828125</v>
          </cell>
          <cell r="G115">
            <v>182.83644104003906</v>
          </cell>
          <cell r="H115">
            <v>25.53656005859375</v>
          </cell>
          <cell r="I115">
            <v>3.7920863628387451</v>
          </cell>
          <cell r="J115">
            <v>30.374601364135742</v>
          </cell>
        </row>
        <row r="116">
          <cell r="C116" t="str">
            <v>山西省2014</v>
          </cell>
          <cell r="D116">
            <v>102.59272003173828</v>
          </cell>
          <cell r="E116">
            <v>0.30086344480514526</v>
          </cell>
          <cell r="F116">
            <v>10179.501953125</v>
          </cell>
          <cell r="G116">
            <v>185.91384887695312</v>
          </cell>
          <cell r="H116">
            <v>24.006410598754883</v>
          </cell>
          <cell r="I116">
            <v>5.5556650161743164</v>
          </cell>
          <cell r="J116">
            <v>24.42103385925293</v>
          </cell>
        </row>
        <row r="117">
          <cell r="C117" t="str">
            <v>山西省2015</v>
          </cell>
          <cell r="D117">
            <v>103.08296966552734</v>
          </cell>
          <cell r="E117">
            <v>6.9015116691589355</v>
          </cell>
          <cell r="F117">
            <v>10178.4931640625</v>
          </cell>
          <cell r="G117">
            <v>185.29177856445312</v>
          </cell>
          <cell r="H117">
            <v>26.405118942260742</v>
          </cell>
          <cell r="I117">
            <v>5.605067253112793</v>
          </cell>
          <cell r="J117">
            <v>21.037288665771484</v>
          </cell>
        </row>
        <row r="118">
          <cell r="C118" t="str">
            <v>山西省2016</v>
          </cell>
          <cell r="D118">
            <v>103.79951477050781</v>
          </cell>
          <cell r="E118">
            <v>6.5954346656799316</v>
          </cell>
          <cell r="F118">
            <v>10177.9423828125</v>
          </cell>
          <cell r="G118">
            <v>193.63571166992188</v>
          </cell>
          <cell r="H118">
            <v>26.771810531616211</v>
          </cell>
          <cell r="I118">
            <v>5.4774670600891113</v>
          </cell>
          <cell r="J118">
            <v>30.84187126159668</v>
          </cell>
        </row>
        <row r="119">
          <cell r="C119" t="str">
            <v>山西省2017</v>
          </cell>
          <cell r="D119">
            <v>106.59226989746094</v>
          </cell>
          <cell r="E119">
            <v>1.6940335035324097</v>
          </cell>
          <cell r="F119">
            <v>10180.8828125</v>
          </cell>
          <cell r="G119">
            <v>189.73348999023438</v>
          </cell>
          <cell r="H119">
            <v>25.924533843994141</v>
          </cell>
          <cell r="I119">
            <v>5.1535801887512207</v>
          </cell>
          <cell r="J119">
            <v>29.478965759277344</v>
          </cell>
        </row>
        <row r="120">
          <cell r="C120" t="str">
            <v>山西省2018</v>
          </cell>
          <cell r="D120">
            <v>106.10624694824219</v>
          </cell>
          <cell r="E120">
            <v>-1.3905441761016846</v>
          </cell>
          <cell r="F120">
            <v>10175.7255859375</v>
          </cell>
          <cell r="G120">
            <v>192.07209777832031</v>
          </cell>
          <cell r="H120">
            <v>26.758996963500977</v>
          </cell>
          <cell r="I120">
            <v>5.4870414733886719</v>
          </cell>
          <cell r="J120">
            <v>28.706401824951172</v>
          </cell>
        </row>
        <row r="121">
          <cell r="C121" t="str">
            <v>山西省2019</v>
          </cell>
          <cell r="D121">
            <v>106.28346252441406</v>
          </cell>
          <cell r="E121">
            <v>-6.3372817039489746</v>
          </cell>
          <cell r="F121">
            <v>10180.38671875</v>
          </cell>
          <cell r="G121">
            <v>190.3863525390625</v>
          </cell>
          <cell r="H121">
            <v>25.20928955078125</v>
          </cell>
          <cell r="I121">
            <v>5.4207773208618164</v>
          </cell>
          <cell r="J121">
            <v>23.998847961425781</v>
          </cell>
        </row>
        <row r="122">
          <cell r="C122" t="str">
            <v>山西省2020</v>
          </cell>
          <cell r="D122">
            <v>115.96770477294922</v>
          </cell>
          <cell r="E122">
            <v>1.3287630081176758</v>
          </cell>
          <cell r="F122">
            <v>10155.5576171875</v>
          </cell>
          <cell r="G122">
            <v>184.54324340820312</v>
          </cell>
          <cell r="H122">
            <v>26.433872222900391</v>
          </cell>
          <cell r="I122">
            <v>3.2706942558288574</v>
          </cell>
          <cell r="J122">
            <v>8.8681182861328125</v>
          </cell>
        </row>
        <row r="123">
          <cell r="C123" t="str">
            <v>广东省2010</v>
          </cell>
          <cell r="D123">
            <v>220.64875793457031</v>
          </cell>
          <cell r="E123">
            <v>173.62734985351562</v>
          </cell>
          <cell r="F123">
            <v>10132.32421875</v>
          </cell>
          <cell r="G123">
            <v>150.6903076171875</v>
          </cell>
          <cell r="H123">
            <v>25.098030090332031</v>
          </cell>
          <cell r="I123">
            <v>5.3747482299804688</v>
          </cell>
          <cell r="J123">
            <v>41.088386535644531</v>
          </cell>
        </row>
        <row r="124">
          <cell r="C124" t="str">
            <v>广东省2011</v>
          </cell>
          <cell r="D124">
            <v>216.69529724121094</v>
          </cell>
          <cell r="E124">
            <v>156.58740234375</v>
          </cell>
          <cell r="F124">
            <v>10134.4130859375</v>
          </cell>
          <cell r="G124">
            <v>152.35189819335938</v>
          </cell>
          <cell r="H124">
            <v>25.905803680419922</v>
          </cell>
          <cell r="I124">
            <v>5.0407109260559082</v>
          </cell>
          <cell r="J124">
            <v>38.817085266113281</v>
          </cell>
        </row>
        <row r="125">
          <cell r="C125" t="str">
            <v>广东省2012</v>
          </cell>
          <cell r="D125">
            <v>219.53697204589844</v>
          </cell>
          <cell r="E125">
            <v>174.40570068359375</v>
          </cell>
          <cell r="F125">
            <v>10120.7001953125</v>
          </cell>
          <cell r="G125">
            <v>153.11758422851562</v>
          </cell>
          <cell r="H125">
            <v>24.735374450683594</v>
          </cell>
          <cell r="I125">
            <v>5.7455968856811523</v>
          </cell>
          <cell r="J125">
            <v>33.991439819335938</v>
          </cell>
        </row>
        <row r="126">
          <cell r="C126" t="str">
            <v>广东省2013</v>
          </cell>
          <cell r="D126">
            <v>220.48493957519531</v>
          </cell>
          <cell r="E126">
            <v>169.306640625</v>
          </cell>
          <cell r="F126">
            <v>10129.849609375</v>
          </cell>
          <cell r="G126">
            <v>159.63282775878906</v>
          </cell>
          <cell r="H126">
            <v>25.654340744018555</v>
          </cell>
          <cell r="I126">
            <v>5.8708176612854004</v>
          </cell>
          <cell r="J126">
            <v>43.491584777832031</v>
          </cell>
        </row>
        <row r="127">
          <cell r="C127" t="str">
            <v>广东省2014</v>
          </cell>
          <cell r="D127">
            <v>222.96492004394531</v>
          </cell>
          <cell r="E127">
            <v>172.44378662109375</v>
          </cell>
          <cell r="F127">
            <v>10132.890625</v>
          </cell>
          <cell r="G127">
            <v>160.00721740722656</v>
          </cell>
          <cell r="H127">
            <v>24.722047805786133</v>
          </cell>
          <cell r="I127">
            <v>6.4106292724609375</v>
          </cell>
          <cell r="J127">
            <v>43.939529418945312</v>
          </cell>
        </row>
        <row r="128">
          <cell r="C128" t="str">
            <v>广东省2015</v>
          </cell>
          <cell r="D128">
            <v>229.09754943847656</v>
          </cell>
          <cell r="E128">
            <v>187.37359619140625</v>
          </cell>
          <cell r="F128">
            <v>10134.61328125</v>
          </cell>
          <cell r="G128">
            <v>163.0201416015625</v>
          </cell>
          <cell r="H128">
            <v>24.887018203735352</v>
          </cell>
          <cell r="I128">
            <v>6.6896767616271973</v>
          </cell>
          <cell r="J128">
            <v>51.166702270507812</v>
          </cell>
        </row>
        <row r="129">
          <cell r="C129" t="str">
            <v>广东省2016</v>
          </cell>
          <cell r="D129">
            <v>224.48654174804688</v>
          </cell>
          <cell r="E129">
            <v>184.96347045898438</v>
          </cell>
          <cell r="F129">
            <v>10131.4228515625</v>
          </cell>
          <cell r="G129">
            <v>161.37727355957031</v>
          </cell>
          <cell r="H129">
            <v>25.191581726074219</v>
          </cell>
          <cell r="I129">
            <v>6.7735843658447266</v>
          </cell>
          <cell r="J129">
            <v>54.988185882568359</v>
          </cell>
        </row>
        <row r="130">
          <cell r="C130" t="str">
            <v>广东省2017</v>
          </cell>
          <cell r="D130">
            <v>226.41912841796875</v>
          </cell>
          <cell r="E130">
            <v>182.03292846679688</v>
          </cell>
          <cell r="F130">
            <v>10136.9619140625</v>
          </cell>
          <cell r="G130">
            <v>159.01673889160156</v>
          </cell>
          <cell r="H130">
            <v>24.697629928588867</v>
          </cell>
          <cell r="I130">
            <v>6.4094305038452148</v>
          </cell>
          <cell r="J130">
            <v>42.806468963623047</v>
          </cell>
        </row>
        <row r="131">
          <cell r="C131" t="str">
            <v>广东省2018</v>
          </cell>
          <cell r="D131">
            <v>225.74375915527344</v>
          </cell>
          <cell r="E131">
            <v>180.72262573242188</v>
          </cell>
          <cell r="F131">
            <v>10129.0537109375</v>
          </cell>
          <cell r="G131">
            <v>162.171630859375</v>
          </cell>
          <cell r="H131">
            <v>24.126680374145508</v>
          </cell>
          <cell r="I131">
            <v>6.6453046798706055</v>
          </cell>
          <cell r="J131">
            <v>45.210659027099609</v>
          </cell>
        </row>
        <row r="132">
          <cell r="C132" t="str">
            <v>广东省2019</v>
          </cell>
          <cell r="D132">
            <v>229.22494506835938</v>
          </cell>
          <cell r="E132">
            <v>186.69093322753906</v>
          </cell>
          <cell r="F132">
            <v>10130.4560546875</v>
          </cell>
          <cell r="G132">
            <v>159.70979309082031</v>
          </cell>
          <cell r="H132">
            <v>24.364765167236328</v>
          </cell>
          <cell r="I132">
            <v>6.6888728141784668</v>
          </cell>
          <cell r="J132">
            <v>44.290485382080078</v>
          </cell>
        </row>
        <row r="133">
          <cell r="C133" t="str">
            <v>广东省2020</v>
          </cell>
          <cell r="D133">
            <v>231.42025756835938</v>
          </cell>
          <cell r="E133">
            <v>189.96363830566406</v>
          </cell>
          <cell r="F133">
            <v>10133.08203125</v>
          </cell>
          <cell r="G133">
            <v>160.29679870605469</v>
          </cell>
          <cell r="H133">
            <v>25.619451522827148</v>
          </cell>
          <cell r="I133">
            <v>5.6631736755371094</v>
          </cell>
          <cell r="J133">
            <v>21.805871963500977</v>
          </cell>
        </row>
        <row r="134">
          <cell r="C134" t="str">
            <v>广西壮族自治区2010</v>
          </cell>
          <cell r="D134">
            <v>215.62181091308594</v>
          </cell>
          <cell r="E134">
            <v>165.13961791992188</v>
          </cell>
          <cell r="F134">
            <v>10125.4580078125</v>
          </cell>
          <cell r="G134">
            <v>172.21977233886719</v>
          </cell>
          <cell r="H134">
            <v>20.164674758911133</v>
          </cell>
          <cell r="I134">
            <v>5.6465559005737305</v>
          </cell>
          <cell r="J134">
            <v>30.900150299072266</v>
          </cell>
        </row>
        <row r="135">
          <cell r="C135" t="str">
            <v>广西壮族自治区2011</v>
          </cell>
          <cell r="D135">
            <v>206.85832214355469</v>
          </cell>
          <cell r="E135">
            <v>152.78431701660156</v>
          </cell>
          <cell r="F135">
            <v>10133.7626953125</v>
          </cell>
          <cell r="G135">
            <v>180.00352478027344</v>
          </cell>
          <cell r="H135">
            <v>20.066474914550781</v>
          </cell>
          <cell r="I135">
            <v>5.4975676536560059</v>
          </cell>
          <cell r="J135">
            <v>27.939628601074219</v>
          </cell>
        </row>
        <row r="136">
          <cell r="C136" t="str">
            <v>广西壮族自治区2012</v>
          </cell>
          <cell r="D136">
            <v>209.84934997558594</v>
          </cell>
          <cell r="E136">
            <v>165.09564208984375</v>
          </cell>
          <cell r="F136">
            <v>10116.357421875</v>
          </cell>
          <cell r="G136">
            <v>174.63313293457031</v>
          </cell>
          <cell r="H136">
            <v>19.442817687988281</v>
          </cell>
          <cell r="I136">
            <v>6.111541748046875</v>
          </cell>
          <cell r="J136">
            <v>26.423469543457031</v>
          </cell>
        </row>
        <row r="137">
          <cell r="C137" t="str">
            <v>广西壮族自治区2013</v>
          </cell>
          <cell r="D137">
            <v>214.62557983398438</v>
          </cell>
          <cell r="E137">
            <v>165.605712890625</v>
          </cell>
          <cell r="F137">
            <v>10125.6650390625</v>
          </cell>
          <cell r="G137">
            <v>174.6805419921875</v>
          </cell>
          <cell r="H137">
            <v>19.30817985534668</v>
          </cell>
          <cell r="I137">
            <v>5.7216958999633789</v>
          </cell>
          <cell r="J137">
            <v>33.583641052246094</v>
          </cell>
        </row>
        <row r="138">
          <cell r="C138" t="str">
            <v>广西壮族自治区2014</v>
          </cell>
          <cell r="D138">
            <v>214.91340637207031</v>
          </cell>
          <cell r="E138">
            <v>169.2977294921875</v>
          </cell>
          <cell r="F138">
            <v>10127.494140625</v>
          </cell>
          <cell r="G138">
            <v>168.61294555664062</v>
          </cell>
          <cell r="H138">
            <v>19.40876579284668</v>
          </cell>
          <cell r="I138">
            <v>6.6703858375549316</v>
          </cell>
          <cell r="J138">
            <v>42.953056335449219</v>
          </cell>
        </row>
        <row r="139">
          <cell r="C139" t="str">
            <v>广西壮族自治区2015</v>
          </cell>
          <cell r="D139">
            <v>219.07041931152344</v>
          </cell>
          <cell r="E139">
            <v>179.60990905761719</v>
          </cell>
          <cell r="F139">
            <v>10127.98828125</v>
          </cell>
          <cell r="G139">
            <v>171.95999145507812</v>
          </cell>
          <cell r="H139">
            <v>19.764732360839844</v>
          </cell>
          <cell r="I139">
            <v>6.8810267448425293</v>
          </cell>
          <cell r="J139">
            <v>45.321712493896484</v>
          </cell>
        </row>
        <row r="140">
          <cell r="C140" t="str">
            <v>广西壮族自治区2016</v>
          </cell>
          <cell r="D140">
            <v>218.10540771484375</v>
          </cell>
          <cell r="E140">
            <v>172.4051513671875</v>
          </cell>
          <cell r="F140">
            <v>10125.798828125</v>
          </cell>
          <cell r="G140">
            <v>178.61477661132812</v>
          </cell>
          <cell r="H140">
            <v>21.454687118530273</v>
          </cell>
          <cell r="I140">
            <v>6.6624484062194824</v>
          </cell>
          <cell r="J140">
            <v>44.642654418945312</v>
          </cell>
        </row>
        <row r="141">
          <cell r="C141" t="str">
            <v>广西壮族自治区2017</v>
          </cell>
          <cell r="D141">
            <v>216.63743591308594</v>
          </cell>
          <cell r="E141">
            <v>173.2259521484375</v>
          </cell>
          <cell r="F141">
            <v>10132.306640625</v>
          </cell>
          <cell r="G141">
            <v>175.36709594726562</v>
          </cell>
          <cell r="H141">
            <v>21.068107604980469</v>
          </cell>
          <cell r="I141">
            <v>6.7426290512084961</v>
          </cell>
          <cell r="J141">
            <v>41.262729644775391</v>
          </cell>
        </row>
        <row r="142">
          <cell r="C142" t="str">
            <v>广西壮族自治区2018</v>
          </cell>
          <cell r="D142">
            <v>215.55183410644531</v>
          </cell>
          <cell r="E142">
            <v>171.64509582519531</v>
          </cell>
          <cell r="F142">
            <v>10123.69140625</v>
          </cell>
          <cell r="G142">
            <v>178.73675537109375</v>
          </cell>
          <cell r="H142">
            <v>23.126619338989258</v>
          </cell>
          <cell r="I142">
            <v>6.8725771903991699</v>
          </cell>
          <cell r="J142">
            <v>38.685420989990234</v>
          </cell>
        </row>
        <row r="143">
          <cell r="C143" t="str">
            <v>广西壮族自治区2019</v>
          </cell>
          <cell r="D143">
            <v>215.56964111328125</v>
          </cell>
          <cell r="E143">
            <v>174.00650024414062</v>
          </cell>
          <cell r="F143">
            <v>10126.40625</v>
          </cell>
          <cell r="G143">
            <v>178.18870544433594</v>
          </cell>
          <cell r="H143">
            <v>23.372875213623047</v>
          </cell>
          <cell r="I143">
            <v>6.7891063690185547</v>
          </cell>
          <cell r="J143">
            <v>35.825740814208984</v>
          </cell>
        </row>
        <row r="144">
          <cell r="C144" t="str">
            <v>广西壮族自治区2020</v>
          </cell>
          <cell r="D144">
            <v>222.0948486328125</v>
          </cell>
          <cell r="E144">
            <v>181.52996826171875</v>
          </cell>
          <cell r="F144">
            <v>10118.232421875</v>
          </cell>
          <cell r="G144">
            <v>164.30186462402344</v>
          </cell>
          <cell r="H144">
            <v>24.685811996459961</v>
          </cell>
          <cell r="I144">
            <v>6.191044807434082</v>
          </cell>
          <cell r="J144">
            <v>22.298500061035156</v>
          </cell>
        </row>
        <row r="145">
          <cell r="C145" t="str">
            <v>新疆维吾尔自治区2010</v>
          </cell>
          <cell r="D145">
            <v>90.883270263671875</v>
          </cell>
          <cell r="E145">
            <v>-32.71112060546875</v>
          </cell>
          <cell r="F145">
            <v>10184.01171875</v>
          </cell>
          <cell r="G145">
            <v>168.20893859863281</v>
          </cell>
          <cell r="H145">
            <v>21.357179641723633</v>
          </cell>
          <cell r="I145">
            <v>3.8689610958099365</v>
          </cell>
          <cell r="J145">
            <v>7.3773059844970703</v>
          </cell>
        </row>
        <row r="146">
          <cell r="C146" t="str">
            <v>新疆维吾尔自治区2011</v>
          </cell>
          <cell r="D146">
            <v>92.689071655273438</v>
          </cell>
          <cell r="E146">
            <v>-38.793682098388672</v>
          </cell>
          <cell r="F146">
            <v>10183.3779296875</v>
          </cell>
          <cell r="G146">
            <v>171.73748779296875</v>
          </cell>
          <cell r="H146">
            <v>20.321964263916016</v>
          </cell>
          <cell r="I146">
            <v>3.6467361450195312</v>
          </cell>
          <cell r="J146">
            <v>6.3069944381713867</v>
          </cell>
        </row>
        <row r="147">
          <cell r="C147" t="str">
            <v>新疆维吾尔自治区2012</v>
          </cell>
          <cell r="D147">
            <v>88.083229064941406</v>
          </cell>
          <cell r="E147">
            <v>-43.674526214599609</v>
          </cell>
          <cell r="F147">
            <v>10177.8798828125</v>
          </cell>
          <cell r="G147">
            <v>172.66763305664062</v>
          </cell>
          <cell r="H147">
            <v>20.409822463989258</v>
          </cell>
          <cell r="I147">
            <v>3.6675052642822266</v>
          </cell>
          <cell r="J147">
            <v>5.6494574546813965</v>
          </cell>
        </row>
        <row r="148">
          <cell r="C148" t="str">
            <v>新疆维吾尔自治区2013</v>
          </cell>
          <cell r="D148">
            <v>100.65407562255859</v>
          </cell>
          <cell r="E148">
            <v>-29.449119567871094</v>
          </cell>
          <cell r="F148">
            <v>10174.1865234375</v>
          </cell>
          <cell r="G148">
            <v>169.7291259765625</v>
          </cell>
          <cell r="H148">
            <v>20.982061386108398</v>
          </cell>
          <cell r="I148">
            <v>3.8792874813079834</v>
          </cell>
          <cell r="J148">
            <v>7.5089459419250488</v>
          </cell>
        </row>
        <row r="149">
          <cell r="C149" t="str">
            <v>新疆维吾尔自治区2014</v>
          </cell>
          <cell r="D149">
            <v>91.514205932617188</v>
          </cell>
          <cell r="E149">
            <v>-44.399478912353516</v>
          </cell>
          <cell r="F149">
            <v>10186.19921875</v>
          </cell>
          <cell r="G149">
            <v>176.16954040527344</v>
          </cell>
          <cell r="H149">
            <v>22.599584579467773</v>
          </cell>
          <cell r="I149">
            <v>5.7391438484191895</v>
          </cell>
          <cell r="J149">
            <v>7.4575080871582031</v>
          </cell>
        </row>
        <row r="150">
          <cell r="C150" t="str">
            <v>新疆维吾尔自治区2015</v>
          </cell>
          <cell r="D150">
            <v>99.510963439941406</v>
          </cell>
          <cell r="E150">
            <v>-25.843860626220703</v>
          </cell>
          <cell r="F150">
            <v>10180.142578125</v>
          </cell>
          <cell r="G150">
            <v>178.96070861816406</v>
          </cell>
          <cell r="H150">
            <v>23.108282089233398</v>
          </cell>
          <cell r="I150">
            <v>5.8095893859863281</v>
          </cell>
          <cell r="J150">
            <v>9.4258890151977539</v>
          </cell>
        </row>
        <row r="151">
          <cell r="C151" t="str">
            <v>新疆维吾尔自治区2016</v>
          </cell>
          <cell r="D151">
            <v>100.38034057617188</v>
          </cell>
          <cell r="E151">
            <v>-21.2059326171875</v>
          </cell>
          <cell r="F151">
            <v>10182.84765625</v>
          </cell>
          <cell r="G151">
            <v>181.59712219238281</v>
          </cell>
          <cell r="H151">
            <v>23.264228820800781</v>
          </cell>
          <cell r="I151">
            <v>5.8628926277160645</v>
          </cell>
          <cell r="J151">
            <v>12.23371696472168</v>
          </cell>
        </row>
        <row r="152">
          <cell r="C152" t="str">
            <v>新疆维吾尔自治区2017</v>
          </cell>
          <cell r="D152">
            <v>100.15743255615234</v>
          </cell>
          <cell r="E152">
            <v>-24.163856506347656</v>
          </cell>
          <cell r="F152">
            <v>10188.9833984375</v>
          </cell>
          <cell r="G152">
            <v>185.42208862304688</v>
          </cell>
          <cell r="H152">
            <v>23.745235443115234</v>
          </cell>
          <cell r="I152">
            <v>5.545257568359375</v>
          </cell>
          <cell r="J152">
            <v>10.105880737304688</v>
          </cell>
        </row>
        <row r="153">
          <cell r="C153" t="str">
            <v>新疆维吾尔自治区2018</v>
          </cell>
          <cell r="D153">
            <v>93.962257385253906</v>
          </cell>
          <cell r="E153">
            <v>-39.028236389160156</v>
          </cell>
          <cell r="F153">
            <v>10184.7431640625</v>
          </cell>
          <cell r="G153">
            <v>186.20925903320312</v>
          </cell>
          <cell r="H153">
            <v>24.346864700317383</v>
          </cell>
          <cell r="I153">
            <v>6.0285730361938477</v>
          </cell>
          <cell r="J153">
            <v>11.823455810546875</v>
          </cell>
        </row>
        <row r="154">
          <cell r="C154" t="str">
            <v>新疆维吾尔自治区2019</v>
          </cell>
          <cell r="D154">
            <v>98.79632568359375</v>
          </cell>
          <cell r="E154">
            <v>-30.730470657348633</v>
          </cell>
          <cell r="F154">
            <v>10181.6162109375</v>
          </cell>
          <cell r="G154">
            <v>185.09263610839844</v>
          </cell>
          <cell r="H154">
            <v>23.278671264648438</v>
          </cell>
          <cell r="I154">
            <v>6.2673544883728027</v>
          </cell>
          <cell r="J154">
            <v>7.1143732070922852</v>
          </cell>
        </row>
        <row r="155">
          <cell r="C155" t="str">
            <v>新疆维吾尔自治区2020</v>
          </cell>
          <cell r="D155">
            <v>119.43854522705078</v>
          </cell>
          <cell r="E155">
            <v>-31.873435974121094</v>
          </cell>
          <cell r="F155">
            <v>10161.486328125</v>
          </cell>
          <cell r="G155">
            <v>184.35527038574219</v>
          </cell>
          <cell r="H155">
            <v>24.229957580566406</v>
          </cell>
          <cell r="I155">
            <v>3.952476978302002</v>
          </cell>
          <cell r="J155">
            <v>1.754184365272522</v>
          </cell>
        </row>
        <row r="156">
          <cell r="C156" t="str">
            <v>江苏省2010</v>
          </cell>
          <cell r="D156">
            <v>153.21871948242188</v>
          </cell>
          <cell r="E156">
            <v>92.363456726074219</v>
          </cell>
          <cell r="F156">
            <v>10167.3056640625</v>
          </cell>
          <cell r="G156">
            <v>156.57246398925781</v>
          </cell>
          <cell r="H156">
            <v>27.219598770141602</v>
          </cell>
          <cell r="I156">
            <v>4.1517362594604492</v>
          </cell>
          <cell r="J156">
            <v>31.348781585693359</v>
          </cell>
        </row>
        <row r="157">
          <cell r="C157" t="str">
            <v>江苏省2011</v>
          </cell>
          <cell r="D157">
            <v>150.82098388671875</v>
          </cell>
          <cell r="E157">
            <v>87.141624450683594</v>
          </cell>
          <cell r="F157">
            <v>10176.216796875</v>
          </cell>
          <cell r="G157">
            <v>155.26611328125</v>
          </cell>
          <cell r="H157">
            <v>25.116756439208984</v>
          </cell>
          <cell r="I157">
            <v>4.3181772232055664</v>
          </cell>
          <cell r="J157">
            <v>30.323923110961914</v>
          </cell>
        </row>
        <row r="158">
          <cell r="C158" t="str">
            <v>江苏省2012</v>
          </cell>
          <cell r="D158">
            <v>151.59365844726562</v>
          </cell>
          <cell r="E158">
            <v>92.040847778320312</v>
          </cell>
          <cell r="F158">
            <v>10164.421875</v>
          </cell>
          <cell r="G158">
            <v>148.461181640625</v>
          </cell>
          <cell r="H158">
            <v>26.241447448730469</v>
          </cell>
          <cell r="I158">
            <v>4.3584327697753906</v>
          </cell>
          <cell r="J158">
            <v>26.724191665649414</v>
          </cell>
        </row>
        <row r="159">
          <cell r="C159" t="str">
            <v>江苏省2013</v>
          </cell>
          <cell r="D159">
            <v>157.85261535644531</v>
          </cell>
          <cell r="E159">
            <v>102.24736022949219</v>
          </cell>
          <cell r="F159">
            <v>10165.7607421875</v>
          </cell>
          <cell r="G159">
            <v>157.6143798828125</v>
          </cell>
          <cell r="H159">
            <v>26.647514343261719</v>
          </cell>
          <cell r="I159">
            <v>4.1692900657653809</v>
          </cell>
          <cell r="J159">
            <v>33.764106750488281</v>
          </cell>
        </row>
        <row r="160">
          <cell r="C160" t="str">
            <v>江苏省2014</v>
          </cell>
          <cell r="D160">
            <v>156.01290893554688</v>
          </cell>
          <cell r="E160">
            <v>105.5771484375</v>
          </cell>
          <cell r="F160">
            <v>10170.5849609375</v>
          </cell>
          <cell r="G160">
            <v>152.63874816894531</v>
          </cell>
          <cell r="H160">
            <v>25.728994369506836</v>
          </cell>
          <cell r="I160">
            <v>6.0433716773986816</v>
          </cell>
          <cell r="J160">
            <v>32.070583343505859</v>
          </cell>
        </row>
        <row r="161">
          <cell r="C161" t="str">
            <v>江苏省2015</v>
          </cell>
          <cell r="D161">
            <v>155.64163208007812</v>
          </cell>
          <cell r="E161">
            <v>109.50926971435547</v>
          </cell>
          <cell r="F161">
            <v>10171.474609375</v>
          </cell>
          <cell r="G161">
            <v>153.87336730957031</v>
          </cell>
          <cell r="H161">
            <v>24.517263412475586</v>
          </cell>
          <cell r="I161">
            <v>6.1358709335327148</v>
          </cell>
          <cell r="J161">
            <v>43.08795166015625</v>
          </cell>
        </row>
        <row r="162">
          <cell r="C162" t="str">
            <v>江苏省2016</v>
          </cell>
          <cell r="D162">
            <v>160.03819274902344</v>
          </cell>
          <cell r="E162">
            <v>112.84744262695312</v>
          </cell>
          <cell r="F162">
            <v>10169.23828125</v>
          </cell>
          <cell r="G162">
            <v>154.29649353027344</v>
          </cell>
          <cell r="H162">
            <v>25.219573974609375</v>
          </cell>
          <cell r="I162">
            <v>6.1154026985168457</v>
          </cell>
          <cell r="J162">
            <v>46.446022033691406</v>
          </cell>
        </row>
        <row r="163">
          <cell r="C163" t="str">
            <v>江苏省2017</v>
          </cell>
          <cell r="D163">
            <v>163.35061645507812</v>
          </cell>
          <cell r="E163">
            <v>108.06320190429688</v>
          </cell>
          <cell r="F163">
            <v>10171.8056640625</v>
          </cell>
          <cell r="G163">
            <v>159.68553161621094</v>
          </cell>
          <cell r="H163">
            <v>24.469812393188477</v>
          </cell>
          <cell r="I163">
            <v>5.6701197624206543</v>
          </cell>
          <cell r="J163">
            <v>40.295928955078125</v>
          </cell>
        </row>
        <row r="164">
          <cell r="C164" t="str">
            <v>江苏省2018</v>
          </cell>
          <cell r="D164">
            <v>163.9483642578125</v>
          </cell>
          <cell r="E164">
            <v>114.04662322998047</v>
          </cell>
          <cell r="F164">
            <v>10165.08203125</v>
          </cell>
          <cell r="G164">
            <v>156.1385498046875</v>
          </cell>
          <cell r="H164">
            <v>25.02366828918457</v>
          </cell>
          <cell r="I164">
            <v>5.7992029190063477</v>
          </cell>
          <cell r="J164">
            <v>40.095413208007812</v>
          </cell>
        </row>
        <row r="165">
          <cell r="C165" t="str">
            <v>江苏省2019</v>
          </cell>
          <cell r="D165">
            <v>159.91188049316406</v>
          </cell>
          <cell r="E165">
            <v>107.49142456054688</v>
          </cell>
          <cell r="F165">
            <v>10171.8017578125</v>
          </cell>
          <cell r="G165">
            <v>154.90382385253906</v>
          </cell>
          <cell r="H165">
            <v>24.341972351074219</v>
          </cell>
          <cell r="I165">
            <v>5.947789192199707</v>
          </cell>
          <cell r="J165">
            <v>25.439249038696289</v>
          </cell>
        </row>
        <row r="166">
          <cell r="C166" t="str">
            <v>江苏省2020</v>
          </cell>
          <cell r="D166">
            <v>164.17811584472656</v>
          </cell>
          <cell r="E166">
            <v>117.12305450439453</v>
          </cell>
          <cell r="F166">
            <v>10150.1533203125</v>
          </cell>
          <cell r="G166">
            <v>153.23985290527344</v>
          </cell>
          <cell r="H166">
            <v>25.966274261474609</v>
          </cell>
          <cell r="I166">
            <v>5.1767334938049316</v>
          </cell>
          <cell r="J166">
            <v>13.378946304321289</v>
          </cell>
        </row>
        <row r="167">
          <cell r="C167" t="str">
            <v>江西省2010</v>
          </cell>
          <cell r="D167">
            <v>181.25517272949219</v>
          </cell>
          <cell r="E167">
            <v>132.10517883300781</v>
          </cell>
          <cell r="F167">
            <v>10151.55078125</v>
          </cell>
          <cell r="G167">
            <v>164.22018432617188</v>
          </cell>
          <cell r="H167">
            <v>18.801425933837891</v>
          </cell>
          <cell r="I167">
            <v>5.5604639053344727</v>
          </cell>
          <cell r="J167">
            <v>39.232494354248047</v>
          </cell>
        </row>
        <row r="168">
          <cell r="C168" t="str">
            <v>江西省2011</v>
          </cell>
          <cell r="D168">
            <v>178.54655456542969</v>
          </cell>
          <cell r="E168">
            <v>122.54850769042969</v>
          </cell>
          <cell r="F168">
            <v>10158.568359375</v>
          </cell>
          <cell r="G168">
            <v>156.15858459472656</v>
          </cell>
          <cell r="H168">
            <v>18.165475845336914</v>
          </cell>
          <cell r="I168">
            <v>5.361116886138916</v>
          </cell>
          <cell r="J168">
            <v>28.179471969604492</v>
          </cell>
        </row>
        <row r="169">
          <cell r="C169" t="str">
            <v>江西省2012</v>
          </cell>
          <cell r="D169">
            <v>177.00880432128906</v>
          </cell>
          <cell r="E169">
            <v>135.26718139648438</v>
          </cell>
          <cell r="F169">
            <v>10145.2255859375</v>
          </cell>
          <cell r="G169">
            <v>154.17982482910156</v>
          </cell>
          <cell r="H169">
            <v>17.542827606201172</v>
          </cell>
          <cell r="I169">
            <v>5.8309340476989746</v>
          </cell>
          <cell r="J169">
            <v>35.072547912597656</v>
          </cell>
        </row>
        <row r="170">
          <cell r="C170" t="str">
            <v>江西省2013</v>
          </cell>
          <cell r="D170">
            <v>187.69430541992188</v>
          </cell>
          <cell r="E170">
            <v>133.24504089355469</v>
          </cell>
          <cell r="F170">
            <v>10150.537109375</v>
          </cell>
          <cell r="G170">
            <v>161.02993774414062</v>
          </cell>
          <cell r="H170">
            <v>19.802776336669922</v>
          </cell>
          <cell r="I170">
            <v>5.3728976249694824</v>
          </cell>
          <cell r="J170">
            <v>31.019006729125977</v>
          </cell>
        </row>
        <row r="171">
          <cell r="C171" t="str">
            <v>江西省2014</v>
          </cell>
          <cell r="D171">
            <v>185.59457397460938</v>
          </cell>
          <cell r="E171">
            <v>136.59928894042969</v>
          </cell>
          <cell r="F171">
            <v>10152.6376953125</v>
          </cell>
          <cell r="G171">
            <v>163.94131469726562</v>
          </cell>
          <cell r="H171">
            <v>18.825235366821289</v>
          </cell>
          <cell r="I171">
            <v>6.6154360771179199</v>
          </cell>
          <cell r="J171">
            <v>42.220691680908203</v>
          </cell>
        </row>
        <row r="172">
          <cell r="C172" t="str">
            <v>江西省2015</v>
          </cell>
          <cell r="D172">
            <v>184.82044982910156</v>
          </cell>
          <cell r="E172">
            <v>144.23133850097656</v>
          </cell>
          <cell r="F172">
            <v>10154.6962890625</v>
          </cell>
          <cell r="G172">
            <v>164.22238159179688</v>
          </cell>
          <cell r="H172">
            <v>19.288341522216797</v>
          </cell>
          <cell r="I172">
            <v>6.9051098823547363</v>
          </cell>
          <cell r="J172">
            <v>42.680309295654297</v>
          </cell>
        </row>
        <row r="173">
          <cell r="C173" t="str">
            <v>江西省2016</v>
          </cell>
          <cell r="D173">
            <v>187.12689208984375</v>
          </cell>
          <cell r="E173">
            <v>145.182373046875</v>
          </cell>
          <cell r="F173">
            <v>10152.32421875</v>
          </cell>
          <cell r="G173">
            <v>165.7396240234375</v>
          </cell>
          <cell r="H173">
            <v>19.240554809570312</v>
          </cell>
          <cell r="I173">
            <v>6.6680827140808105</v>
          </cell>
          <cell r="J173">
            <v>46.412670135498047</v>
          </cell>
        </row>
        <row r="174">
          <cell r="C174" t="str">
            <v>江西省2017</v>
          </cell>
          <cell r="D174">
            <v>187.41342163085938</v>
          </cell>
          <cell r="E174">
            <v>140.332763671875</v>
          </cell>
          <cell r="F174">
            <v>10158.552734375</v>
          </cell>
          <cell r="G174">
            <v>177.06442260742188</v>
          </cell>
          <cell r="H174">
            <v>19.446165084838867</v>
          </cell>
          <cell r="I174">
            <v>6.3666186332702637</v>
          </cell>
          <cell r="J174">
            <v>40.959934234619141</v>
          </cell>
        </row>
        <row r="175">
          <cell r="C175" t="str">
            <v>江西省2018</v>
          </cell>
          <cell r="D175">
            <v>187.71224975585938</v>
          </cell>
          <cell r="E175">
            <v>140.51322937011719</v>
          </cell>
          <cell r="F175">
            <v>10149.9765625</v>
          </cell>
          <cell r="G175">
            <v>182.82373046875</v>
          </cell>
          <cell r="H175">
            <v>19.650457382202148</v>
          </cell>
          <cell r="I175">
            <v>6.5498528480529785</v>
          </cell>
          <cell r="J175">
            <v>37.537979125976562</v>
          </cell>
        </row>
        <row r="176">
          <cell r="C176" t="str">
            <v>江西省2019</v>
          </cell>
          <cell r="D176">
            <v>186.72900390625</v>
          </cell>
          <cell r="E176">
            <v>136.47821044921875</v>
          </cell>
          <cell r="F176">
            <v>10152.4833984375</v>
          </cell>
          <cell r="G176">
            <v>179.39422607421875</v>
          </cell>
          <cell r="H176">
            <v>19.209518432617188</v>
          </cell>
          <cell r="I176">
            <v>6.4697074890136719</v>
          </cell>
          <cell r="J176">
            <v>37.24761962890625</v>
          </cell>
        </row>
        <row r="177">
          <cell r="C177" t="str">
            <v>江西省2020</v>
          </cell>
          <cell r="D177">
            <v>194.89602661132812</v>
          </cell>
          <cell r="E177">
            <v>148.99176025390625</v>
          </cell>
          <cell r="F177">
            <v>10139.130859375</v>
          </cell>
          <cell r="G177">
            <v>170.79463195800781</v>
          </cell>
          <cell r="H177">
            <v>20.128299713134766</v>
          </cell>
          <cell r="I177">
            <v>6.2811360359191895</v>
          </cell>
          <cell r="J177">
            <v>25.71405029296875</v>
          </cell>
        </row>
        <row r="178">
          <cell r="C178" t="str">
            <v>河北省2010</v>
          </cell>
          <cell r="D178">
            <v>98.5196533203125</v>
          </cell>
          <cell r="E178">
            <v>1.7553683519363403</v>
          </cell>
          <cell r="F178">
            <v>10171.162109375</v>
          </cell>
          <cell r="G178">
            <v>190.06088256835938</v>
          </cell>
          <cell r="H178">
            <v>24.562318801879883</v>
          </cell>
          <cell r="I178">
            <v>4.0539464950561523</v>
          </cell>
          <cell r="J178">
            <v>29.893442153930664</v>
          </cell>
        </row>
        <row r="179">
          <cell r="C179" t="str">
            <v>河北省2011</v>
          </cell>
          <cell r="D179">
            <v>103.44874572753906</v>
          </cell>
          <cell r="E179">
            <v>-1.051784873008728</v>
          </cell>
          <cell r="F179">
            <v>10182.1982421875</v>
          </cell>
          <cell r="G179">
            <v>196.24247741699219</v>
          </cell>
          <cell r="H179">
            <v>23.940073013305664</v>
          </cell>
          <cell r="I179">
            <v>3.9942123889923096</v>
          </cell>
          <cell r="J179">
            <v>30.721195220947266</v>
          </cell>
        </row>
        <row r="180">
          <cell r="C180" t="str">
            <v>河北省2012</v>
          </cell>
          <cell r="D180">
            <v>97.23028564453125</v>
          </cell>
          <cell r="E180">
            <v>-4.3261961936950684</v>
          </cell>
          <cell r="F180">
            <v>10171.2890625</v>
          </cell>
          <cell r="G180">
            <v>189.99577331542969</v>
          </cell>
          <cell r="H180">
            <v>25.005128860473633</v>
          </cell>
          <cell r="I180">
            <v>3.8969006538391113</v>
          </cell>
          <cell r="J180">
            <v>31.087226867675781</v>
          </cell>
        </row>
        <row r="181">
          <cell r="C181" t="str">
            <v>河北省2013</v>
          </cell>
          <cell r="D181">
            <v>102.83846282958984</v>
          </cell>
          <cell r="E181">
            <v>8.0647745132446289</v>
          </cell>
          <cell r="F181">
            <v>10168.0263671875</v>
          </cell>
          <cell r="G181">
            <v>187.96812438964844</v>
          </cell>
          <cell r="H181">
            <v>24.96623420715332</v>
          </cell>
          <cell r="I181">
            <v>4.2914094924926758</v>
          </cell>
          <cell r="J181">
            <v>33.733478546142578</v>
          </cell>
        </row>
        <row r="182">
          <cell r="C182" t="str">
            <v>河北省2014</v>
          </cell>
          <cell r="D182">
            <v>113.10823059082031</v>
          </cell>
          <cell r="E182">
            <v>11.629660606384277</v>
          </cell>
          <cell r="F182">
            <v>10174.8505859375</v>
          </cell>
          <cell r="G182">
            <v>178.74729919433594</v>
          </cell>
          <cell r="H182">
            <v>24.038095474243164</v>
          </cell>
          <cell r="I182">
            <v>5.8765296936035156</v>
          </cell>
          <cell r="J182">
            <v>30.028619766235352</v>
          </cell>
        </row>
        <row r="183">
          <cell r="C183" t="str">
            <v>河北省2015</v>
          </cell>
          <cell r="D183">
            <v>107.23512268066406</v>
          </cell>
          <cell r="E183">
            <v>13.355587005615234</v>
          </cell>
          <cell r="F183">
            <v>10178.8779296875</v>
          </cell>
          <cell r="G183">
            <v>185.90933227539062</v>
          </cell>
          <cell r="H183">
            <v>25.359992980957031</v>
          </cell>
          <cell r="I183">
            <v>5.8605399131774902</v>
          </cell>
          <cell r="J183">
            <v>30.127098083496094</v>
          </cell>
        </row>
        <row r="184">
          <cell r="C184" t="str">
            <v>河北省2016</v>
          </cell>
          <cell r="D184">
            <v>108.5128173828125</v>
          </cell>
          <cell r="E184">
            <v>13.561320304870605</v>
          </cell>
          <cell r="F184">
            <v>10176.537109375</v>
          </cell>
          <cell r="G184">
            <v>185.37086486816406</v>
          </cell>
          <cell r="H184">
            <v>26.279912948608398</v>
          </cell>
          <cell r="I184">
            <v>5.8212623596191406</v>
          </cell>
          <cell r="J184">
            <v>40.677993774414062</v>
          </cell>
        </row>
        <row r="185">
          <cell r="C185" t="str">
            <v>河北省2017</v>
          </cell>
          <cell r="D185">
            <v>113.11674499511719</v>
          </cell>
          <cell r="E185">
            <v>7.2446484565734863</v>
          </cell>
          <cell r="F185">
            <v>10176.330078125</v>
          </cell>
          <cell r="G185">
            <v>192.03634643554688</v>
          </cell>
          <cell r="H185">
            <v>25.636241912841797</v>
          </cell>
          <cell r="I185">
            <v>5.5675997734069824</v>
          </cell>
          <cell r="J185">
            <v>39.8487548828125</v>
          </cell>
        </row>
        <row r="186">
          <cell r="C186" t="str">
            <v>河北省2018</v>
          </cell>
          <cell r="D186">
            <v>110.80447387695312</v>
          </cell>
          <cell r="E186">
            <v>4.8409056663513184</v>
          </cell>
          <cell r="F186">
            <v>10174.9765625</v>
          </cell>
          <cell r="G186">
            <v>192.07785034179688</v>
          </cell>
          <cell r="H186">
            <v>25.598211288452148</v>
          </cell>
          <cell r="I186">
            <v>6.3011970520019531</v>
          </cell>
          <cell r="J186">
            <v>36.656173706054688</v>
          </cell>
        </row>
        <row r="187">
          <cell r="C187" t="str">
            <v>河北省2019</v>
          </cell>
          <cell r="D187">
            <v>112.52885437011719</v>
          </cell>
          <cell r="E187">
            <v>0.45691278576850891</v>
          </cell>
          <cell r="F187">
            <v>10176.123046875</v>
          </cell>
          <cell r="G187">
            <v>192.30679321289062</v>
          </cell>
          <cell r="H187">
            <v>24.530296325683594</v>
          </cell>
          <cell r="I187">
            <v>6.1959772109985352</v>
          </cell>
          <cell r="J187">
            <v>28.906272888183594</v>
          </cell>
        </row>
        <row r="188">
          <cell r="C188" t="str">
            <v>河北省2020</v>
          </cell>
          <cell r="D188">
            <v>116.02534484863281</v>
          </cell>
          <cell r="E188">
            <v>7.9561033248901367</v>
          </cell>
          <cell r="F188">
            <v>10157.529296875</v>
          </cell>
          <cell r="G188">
            <v>183.77323913574219</v>
          </cell>
          <cell r="H188">
            <v>25.398710250854492</v>
          </cell>
          <cell r="I188">
            <v>3.9141466617584229</v>
          </cell>
          <cell r="J188">
            <v>6.1702327728271484</v>
          </cell>
        </row>
        <row r="189">
          <cell r="C189" t="str">
            <v>河南省2010</v>
          </cell>
          <cell r="D189">
            <v>154.24208068847656</v>
          </cell>
          <cell r="E189">
            <v>77.608528137207031</v>
          </cell>
          <cell r="F189">
            <v>10163.994140625</v>
          </cell>
          <cell r="G189">
            <v>159.32220458984375</v>
          </cell>
          <cell r="H189">
            <v>19.980983734130859</v>
          </cell>
          <cell r="I189">
            <v>4.224515438079834</v>
          </cell>
          <cell r="J189">
            <v>33.140880584716797</v>
          </cell>
        </row>
        <row r="190">
          <cell r="C190" t="str">
            <v>河南省2011</v>
          </cell>
          <cell r="D190">
            <v>151.36456298828125</v>
          </cell>
          <cell r="E190">
            <v>68.605339050292969</v>
          </cell>
          <cell r="F190">
            <v>10175.541015625</v>
          </cell>
          <cell r="G190">
            <v>148.81239318847656</v>
          </cell>
          <cell r="H190">
            <v>18.891464233398438</v>
          </cell>
          <cell r="I190">
            <v>4.3742856979370117</v>
          </cell>
          <cell r="J190">
            <v>27.271699905395508</v>
          </cell>
        </row>
        <row r="191">
          <cell r="C191" t="str">
            <v>河南省2012</v>
          </cell>
          <cell r="D191">
            <v>153.96983337402344</v>
          </cell>
          <cell r="E191">
            <v>73.099273681640625</v>
          </cell>
          <cell r="F191">
            <v>10162.10546875</v>
          </cell>
          <cell r="G191">
            <v>150.66551208496094</v>
          </cell>
          <cell r="H191">
            <v>18.806703567504883</v>
          </cell>
          <cell r="I191">
            <v>4.506615161895752</v>
          </cell>
          <cell r="J191">
            <v>25.128335952758789</v>
          </cell>
        </row>
        <row r="192">
          <cell r="C192" t="str">
            <v>河南省2013</v>
          </cell>
          <cell r="D192">
            <v>161.63436889648438</v>
          </cell>
          <cell r="E192">
            <v>84.086250305175781</v>
          </cell>
          <cell r="F192">
            <v>10160.1357421875</v>
          </cell>
          <cell r="G192">
            <v>152.19035339355469</v>
          </cell>
          <cell r="H192">
            <v>20.658479690551758</v>
          </cell>
          <cell r="I192">
            <v>4.376610279083252</v>
          </cell>
          <cell r="J192">
            <v>26.330158233642578</v>
          </cell>
        </row>
        <row r="193">
          <cell r="C193" t="str">
            <v>河南省2014</v>
          </cell>
          <cell r="D193">
            <v>158.6707763671875</v>
          </cell>
          <cell r="E193">
            <v>86.251502990722656</v>
          </cell>
          <cell r="F193">
            <v>10169.2958984375</v>
          </cell>
          <cell r="G193">
            <v>176.17156982421875</v>
          </cell>
          <cell r="H193">
            <v>23.520084381103516</v>
          </cell>
          <cell r="I193">
            <v>5.8336262702941895</v>
          </cell>
          <cell r="J193">
            <v>28.978940963745117</v>
          </cell>
        </row>
        <row r="194">
          <cell r="C194" t="str">
            <v>河南省2015</v>
          </cell>
          <cell r="D194">
            <v>155.96040344238281</v>
          </cell>
          <cell r="E194">
            <v>88.173622131347656</v>
          </cell>
          <cell r="F194">
            <v>10170.91015625</v>
          </cell>
          <cell r="G194">
            <v>169.73515319824219</v>
          </cell>
          <cell r="H194">
            <v>23.571128845214844</v>
          </cell>
          <cell r="I194">
            <v>5.9438848495483398</v>
          </cell>
          <cell r="J194">
            <v>32.205177307128906</v>
          </cell>
        </row>
        <row r="195">
          <cell r="C195" t="str">
            <v>河南省2016</v>
          </cell>
          <cell r="D195">
            <v>161.54801940917969</v>
          </cell>
          <cell r="E195">
            <v>89.733940124511719</v>
          </cell>
          <cell r="F195">
            <v>10167.0859375</v>
          </cell>
          <cell r="G195">
            <v>169.99458312988281</v>
          </cell>
          <cell r="H195">
            <v>23.687038421630859</v>
          </cell>
          <cell r="I195">
            <v>5.9149556159973145</v>
          </cell>
          <cell r="J195">
            <v>37.786338806152344</v>
          </cell>
        </row>
        <row r="196">
          <cell r="C196" t="str">
            <v>河南省2017</v>
          </cell>
          <cell r="D196">
            <v>163.17259216308594</v>
          </cell>
          <cell r="E196">
            <v>85.242713928222656</v>
          </cell>
          <cell r="F196">
            <v>10170.576171875</v>
          </cell>
          <cell r="G196">
            <v>178.59124755859375</v>
          </cell>
          <cell r="H196">
            <v>24.027175903320312</v>
          </cell>
          <cell r="I196">
            <v>5.6277647018432617</v>
          </cell>
          <cell r="J196">
            <v>38.294837951660156</v>
          </cell>
        </row>
        <row r="197">
          <cell r="C197" t="str">
            <v>河南省2018</v>
          </cell>
          <cell r="D197">
            <v>162.74824523925781</v>
          </cell>
          <cell r="E197">
            <v>84.16973876953125</v>
          </cell>
          <cell r="F197">
            <v>10164.67578125</v>
          </cell>
          <cell r="G197">
            <v>179.4757080078125</v>
          </cell>
          <cell r="H197">
            <v>24.87255859375</v>
          </cell>
          <cell r="I197">
            <v>6.1657252311706543</v>
          </cell>
          <cell r="J197">
            <v>33.623573303222656</v>
          </cell>
        </row>
        <row r="198">
          <cell r="C198" t="str">
            <v>河南省2019</v>
          </cell>
          <cell r="D198">
            <v>163.56523132324219</v>
          </cell>
          <cell r="E198">
            <v>78.203659057617188</v>
          </cell>
          <cell r="F198">
            <v>10168.15625</v>
          </cell>
          <cell r="G198">
            <v>176.17767333984375</v>
          </cell>
          <cell r="H198">
            <v>23.722711563110352</v>
          </cell>
          <cell r="I198">
            <v>6.2958121299743652</v>
          </cell>
          <cell r="J198">
            <v>21.75391960144043</v>
          </cell>
        </row>
        <row r="199">
          <cell r="C199" t="str">
            <v>河南省2020</v>
          </cell>
          <cell r="D199">
            <v>171.46536254882812</v>
          </cell>
          <cell r="E199">
            <v>92.953727722167969</v>
          </cell>
          <cell r="F199">
            <v>10143.0322265625</v>
          </cell>
          <cell r="G199">
            <v>169.13644409179688</v>
          </cell>
          <cell r="H199">
            <v>24.176218032836914</v>
          </cell>
          <cell r="I199">
            <v>4.4740791320800781</v>
          </cell>
          <cell r="J199">
            <v>12.541620254516602</v>
          </cell>
        </row>
        <row r="200">
          <cell r="C200" t="str">
            <v>浙江省2010</v>
          </cell>
          <cell r="D200">
            <v>171.91001892089844</v>
          </cell>
          <cell r="E200">
            <v>124.41522979736328</v>
          </cell>
          <cell r="F200">
            <v>10163.3193359375</v>
          </cell>
          <cell r="G200">
            <v>165.90652465820312</v>
          </cell>
          <cell r="H200">
            <v>32.533699035644531</v>
          </cell>
          <cell r="I200">
            <v>5.2654848098754883</v>
          </cell>
          <cell r="J200">
            <v>31.604972839355469</v>
          </cell>
        </row>
        <row r="201">
          <cell r="C201" t="str">
            <v>浙江省2011</v>
          </cell>
          <cell r="D201">
            <v>171.68162536621094</v>
          </cell>
          <cell r="E201">
            <v>118.75527191162109</v>
          </cell>
          <cell r="F201">
            <v>10168.6279296875</v>
          </cell>
          <cell r="G201">
            <v>173.75010681152344</v>
          </cell>
          <cell r="H201">
            <v>34.583450317382812</v>
          </cell>
          <cell r="I201">
            <v>5.1795978546142578</v>
          </cell>
          <cell r="J201">
            <v>25.762439727783203</v>
          </cell>
        </row>
        <row r="202">
          <cell r="C202" t="str">
            <v>浙江省2012</v>
          </cell>
          <cell r="D202">
            <v>171.64643859863281</v>
          </cell>
          <cell r="E202">
            <v>121.68619537353516</v>
          </cell>
          <cell r="F202">
            <v>10155.6923828125</v>
          </cell>
          <cell r="G202">
            <v>168.12080383300781</v>
          </cell>
          <cell r="H202">
            <v>34.574039459228516</v>
          </cell>
          <cell r="I202">
            <v>5.3943262100219727</v>
          </cell>
          <cell r="J202">
            <v>28.691337585449219</v>
          </cell>
        </row>
        <row r="203">
          <cell r="C203" t="str">
            <v>浙江省2013</v>
          </cell>
          <cell r="D203">
            <v>178.20367431640625</v>
          </cell>
          <cell r="E203">
            <v>123.62260437011719</v>
          </cell>
          <cell r="F203">
            <v>10161.1435546875</v>
          </cell>
          <cell r="G203">
            <v>167.2181396484375</v>
          </cell>
          <cell r="H203">
            <v>36.237373352050781</v>
          </cell>
          <cell r="I203">
            <v>5.1350307464599609</v>
          </cell>
          <cell r="J203">
            <v>27.455924987792969</v>
          </cell>
        </row>
        <row r="204">
          <cell r="C204" t="str">
            <v>浙江省2014</v>
          </cell>
          <cell r="D204">
            <v>175.99272155761719</v>
          </cell>
          <cell r="E204">
            <v>131.58319091796875</v>
          </cell>
          <cell r="F204">
            <v>10162.87890625</v>
          </cell>
          <cell r="G204">
            <v>164.80995178222656</v>
          </cell>
          <cell r="H204">
            <v>33.811042785644531</v>
          </cell>
          <cell r="I204">
            <v>6.5046296119689941</v>
          </cell>
          <cell r="J204">
            <v>37.181999206542969</v>
          </cell>
        </row>
        <row r="205">
          <cell r="C205" t="str">
            <v>浙江省2015</v>
          </cell>
          <cell r="D205">
            <v>176.55133056640625</v>
          </cell>
          <cell r="E205">
            <v>137.30545043945312</v>
          </cell>
          <cell r="F205">
            <v>10165.2060546875</v>
          </cell>
          <cell r="G205">
            <v>156.49104309082031</v>
          </cell>
          <cell r="H205">
            <v>33.592643737792969</v>
          </cell>
          <cell r="I205">
            <v>6.8473067283630371</v>
          </cell>
          <cell r="J205">
            <v>33.799667358398438</v>
          </cell>
        </row>
        <row r="206">
          <cell r="C206" t="str">
            <v>浙江省2016</v>
          </cell>
          <cell r="D206">
            <v>183.12519836425781</v>
          </cell>
          <cell r="E206">
            <v>145.20407104492188</v>
          </cell>
          <cell r="F206">
            <v>10162.138671875</v>
          </cell>
          <cell r="G206">
            <v>155.19113159179688</v>
          </cell>
          <cell r="H206">
            <v>32.585258483886719</v>
          </cell>
          <cell r="I206">
            <v>6.8846096992492676</v>
          </cell>
          <cell r="J206">
            <v>31.391607284545898</v>
          </cell>
        </row>
        <row r="207">
          <cell r="C207" t="str">
            <v>浙江省2017</v>
          </cell>
          <cell r="D207">
            <v>183.1571044921875</v>
          </cell>
          <cell r="E207">
            <v>137.09686279296875</v>
          </cell>
          <cell r="F207">
            <v>10168.365234375</v>
          </cell>
          <cell r="G207">
            <v>163.69789123535156</v>
          </cell>
          <cell r="H207">
            <v>32.734897613525391</v>
          </cell>
          <cell r="I207">
            <v>6.453345775604248</v>
          </cell>
          <cell r="J207">
            <v>31.297773361206055</v>
          </cell>
        </row>
        <row r="208">
          <cell r="C208" t="str">
            <v>浙江省2018</v>
          </cell>
          <cell r="D208">
            <v>183.09986877441406</v>
          </cell>
          <cell r="E208">
            <v>140.55441284179688</v>
          </cell>
          <cell r="F208">
            <v>10159.224609375</v>
          </cell>
          <cell r="G208">
            <v>168.78831481933594</v>
          </cell>
          <cell r="H208">
            <v>32.662254333496094</v>
          </cell>
          <cell r="I208">
            <v>6.640986442565918</v>
          </cell>
          <cell r="J208">
            <v>29.018705368041992</v>
          </cell>
        </row>
        <row r="209">
          <cell r="C209" t="str">
            <v>浙江省2019</v>
          </cell>
          <cell r="D209">
            <v>180.2572021484375</v>
          </cell>
          <cell r="E209">
            <v>138.89047241210938</v>
          </cell>
          <cell r="F209">
            <v>10162.40625</v>
          </cell>
          <cell r="G209">
            <v>162.06369018554688</v>
          </cell>
          <cell r="H209">
            <v>31.442228317260742</v>
          </cell>
          <cell r="I209">
            <v>6.6171145439147949</v>
          </cell>
          <cell r="J209">
            <v>28.794563293457031</v>
          </cell>
        </row>
        <row r="210">
          <cell r="C210" t="str">
            <v>浙江省2020</v>
          </cell>
          <cell r="D210">
            <v>183.2655029296875</v>
          </cell>
          <cell r="E210">
            <v>143.54368591308594</v>
          </cell>
          <cell r="F210">
            <v>10151.326171875</v>
          </cell>
          <cell r="G210">
            <v>158.52967834472656</v>
          </cell>
          <cell r="H210">
            <v>30.59843635559082</v>
          </cell>
          <cell r="I210">
            <v>5.4163312911987305</v>
          </cell>
          <cell r="J210">
            <v>18.883720397949219</v>
          </cell>
        </row>
        <row r="211">
          <cell r="C211" t="str">
            <v>海南省2010</v>
          </cell>
          <cell r="D211">
            <v>252.58357238769531</v>
          </cell>
          <cell r="E211">
            <v>209.68389892578125</v>
          </cell>
          <cell r="F211">
            <v>10109.646484375</v>
          </cell>
          <cell r="G211">
            <v>137.96759033203125</v>
          </cell>
          <cell r="H211">
            <v>30.734222412109375</v>
          </cell>
          <cell r="I211">
            <v>5.3961348533630371</v>
          </cell>
          <cell r="J211">
            <v>51.266971588134766</v>
          </cell>
        </row>
        <row r="212">
          <cell r="C212" t="str">
            <v>海南省2011</v>
          </cell>
          <cell r="D212">
            <v>238.74163818359375</v>
          </cell>
          <cell r="E212">
            <v>198.43330383300781</v>
          </cell>
          <cell r="F212">
            <v>10113.115234375</v>
          </cell>
          <cell r="G212">
            <v>140.95013427734375</v>
          </cell>
          <cell r="H212">
            <v>29.990663528442383</v>
          </cell>
          <cell r="I212">
            <v>5.8543500900268555</v>
          </cell>
          <cell r="J212">
            <v>43.281234741210938</v>
          </cell>
        </row>
        <row r="213">
          <cell r="C213" t="str">
            <v>海南省2012</v>
          </cell>
          <cell r="D213">
            <v>250.22860717773438</v>
          </cell>
          <cell r="E213">
            <v>213.04927062988281</v>
          </cell>
          <cell r="F213">
            <v>10098.884765625</v>
          </cell>
          <cell r="G213">
            <v>147.88201904296875</v>
          </cell>
          <cell r="H213">
            <v>27.021858215332031</v>
          </cell>
          <cell r="I213">
            <v>5.8296985626220703</v>
          </cell>
          <cell r="J213">
            <v>46.100532531738281</v>
          </cell>
        </row>
        <row r="214">
          <cell r="C214" t="str">
            <v>海南省2013</v>
          </cell>
          <cell r="D214">
            <v>247.38432312011719</v>
          </cell>
          <cell r="E214">
            <v>206.56544494628906</v>
          </cell>
          <cell r="F214">
            <v>10109.173828125</v>
          </cell>
          <cell r="G214">
            <v>138.74940490722656</v>
          </cell>
          <cell r="H214">
            <v>27.579982757568359</v>
          </cell>
          <cell r="I214">
            <v>5.6866135597229004</v>
          </cell>
          <cell r="J214">
            <v>44.860492706298828</v>
          </cell>
        </row>
        <row r="215">
          <cell r="C215" t="str">
            <v>海南省2014</v>
          </cell>
          <cell r="D215">
            <v>250.86465454101562</v>
          </cell>
          <cell r="E215">
            <v>214.03324890136719</v>
          </cell>
          <cell r="F215">
            <v>10113.86328125</v>
          </cell>
          <cell r="G215">
            <v>139.22215270996094</v>
          </cell>
          <cell r="H215">
            <v>26.889179229736328</v>
          </cell>
          <cell r="I215">
            <v>6.8705554008483887</v>
          </cell>
          <cell r="J215">
            <v>57.804336547851562</v>
          </cell>
        </row>
        <row r="216">
          <cell r="C216" t="str">
            <v>海南省2015</v>
          </cell>
          <cell r="D216">
            <v>258.2486572265625</v>
          </cell>
          <cell r="E216">
            <v>217.13690185546875</v>
          </cell>
          <cell r="F216">
            <v>10116.76171875</v>
          </cell>
          <cell r="G216">
            <v>146.34042358398438</v>
          </cell>
          <cell r="H216">
            <v>27.696744918823242</v>
          </cell>
          <cell r="I216">
            <v>6.8629956245422363</v>
          </cell>
          <cell r="J216">
            <v>52.324398040771484</v>
          </cell>
        </row>
        <row r="217">
          <cell r="C217" t="str">
            <v>海南省2016</v>
          </cell>
          <cell r="D217">
            <v>251.43020629882812</v>
          </cell>
          <cell r="E217">
            <v>214.44136047363281</v>
          </cell>
          <cell r="F217">
            <v>10113.078125</v>
          </cell>
          <cell r="G217">
            <v>144.29914855957031</v>
          </cell>
          <cell r="H217">
            <v>27.005594253540039</v>
          </cell>
          <cell r="I217">
            <v>7.1075210571289062</v>
          </cell>
          <cell r="J217">
            <v>55.804801940917969</v>
          </cell>
        </row>
        <row r="218">
          <cell r="C218" t="str">
            <v>海南省2017</v>
          </cell>
          <cell r="D218">
            <v>251.80177307128906</v>
          </cell>
          <cell r="E218">
            <v>215.85728454589844</v>
          </cell>
          <cell r="F218">
            <v>10116.8916015625</v>
          </cell>
          <cell r="G218">
            <v>137.46401977539062</v>
          </cell>
          <cell r="H218">
            <v>25.411157608032227</v>
          </cell>
          <cell r="I218">
            <v>6.8977313041687012</v>
          </cell>
          <cell r="J218">
            <v>53.996475219726562</v>
          </cell>
        </row>
        <row r="219">
          <cell r="C219" t="str">
            <v>海南省2018</v>
          </cell>
          <cell r="D219">
            <v>249.73687744140625</v>
          </cell>
          <cell r="E219">
            <v>212.68217468261719</v>
          </cell>
          <cell r="F219">
            <v>10111.806640625</v>
          </cell>
          <cell r="G219">
            <v>155.90518188476562</v>
          </cell>
          <cell r="H219">
            <v>25.232757568359375</v>
          </cell>
          <cell r="I219">
            <v>6.4394316673278809</v>
          </cell>
          <cell r="J219">
            <v>58.155296325683594</v>
          </cell>
        </row>
        <row r="220">
          <cell r="C220" t="str">
            <v>海南省2019</v>
          </cell>
          <cell r="D220">
            <v>258.85882568359375</v>
          </cell>
          <cell r="E220">
            <v>216.96908569335938</v>
          </cell>
          <cell r="F220">
            <v>10114.3037109375</v>
          </cell>
          <cell r="G220">
            <v>151.73115539550781</v>
          </cell>
          <cell r="H220">
            <v>25.695783615112305</v>
          </cell>
          <cell r="I220">
            <v>6.0087127685546875</v>
          </cell>
          <cell r="J220">
            <v>62.8072509765625</v>
          </cell>
        </row>
        <row r="221">
          <cell r="C221" t="str">
            <v>海南省2020</v>
          </cell>
          <cell r="D221">
            <v>258.13345336914062</v>
          </cell>
          <cell r="E221">
            <v>212.79627990722656</v>
          </cell>
          <cell r="F221">
            <v>10117.53515625</v>
          </cell>
          <cell r="G221">
            <v>152.946044921875</v>
          </cell>
          <cell r="H221">
            <v>26.425064086914062</v>
          </cell>
          <cell r="I221">
            <v>5.324744701385498</v>
          </cell>
          <cell r="J221">
            <v>21.001129150390625</v>
          </cell>
        </row>
        <row r="222">
          <cell r="C222" t="str">
            <v>湖北省2010</v>
          </cell>
          <cell r="D222">
            <v>167.32815551757812</v>
          </cell>
          <cell r="E222">
            <v>112.59406280517578</v>
          </cell>
          <cell r="F222">
            <v>10159.0751953125</v>
          </cell>
          <cell r="G222">
            <v>166.23141479492188</v>
          </cell>
          <cell r="H222">
            <v>18.121404647827148</v>
          </cell>
          <cell r="I222">
            <v>4.9647469520568848</v>
          </cell>
          <cell r="J222">
            <v>28.9173583984375</v>
          </cell>
        </row>
        <row r="223">
          <cell r="C223" t="str">
            <v>湖北省2011</v>
          </cell>
          <cell r="D223">
            <v>165.43519592285156</v>
          </cell>
          <cell r="E223">
            <v>103.01950073242188</v>
          </cell>
          <cell r="F223">
            <v>10169.38671875</v>
          </cell>
          <cell r="G223">
            <v>170.82542419433594</v>
          </cell>
          <cell r="H223">
            <v>18.199254989624023</v>
          </cell>
          <cell r="I223">
            <v>4.9254798889160156</v>
          </cell>
          <cell r="J223">
            <v>26.691631317138672</v>
          </cell>
        </row>
        <row r="224">
          <cell r="C224" t="str">
            <v>湖北省2012</v>
          </cell>
          <cell r="D224">
            <v>164.39080810546875</v>
          </cell>
          <cell r="E224">
            <v>109.49788665771484</v>
          </cell>
          <cell r="F224">
            <v>10157.4091796875</v>
          </cell>
          <cell r="G224">
            <v>170.18501281738281</v>
          </cell>
          <cell r="H224">
            <v>17.188026428222656</v>
          </cell>
          <cell r="I224">
            <v>5.3246235847473145</v>
          </cell>
          <cell r="J224">
            <v>21.94141960144043</v>
          </cell>
        </row>
        <row r="225">
          <cell r="C225" t="str">
            <v>湖北省2013</v>
          </cell>
          <cell r="D225">
            <v>173.58973693847656</v>
          </cell>
          <cell r="E225">
            <v>112.86196899414062</v>
          </cell>
          <cell r="F225">
            <v>10155.2451171875</v>
          </cell>
          <cell r="G225">
            <v>161.23562622070312</v>
          </cell>
          <cell r="H225">
            <v>19.37310791015625</v>
          </cell>
          <cell r="I225">
            <v>5.0615735054016113</v>
          </cell>
          <cell r="J225">
            <v>34.551445007324219</v>
          </cell>
        </row>
        <row r="226">
          <cell r="C226" t="str">
            <v>湖北省2014</v>
          </cell>
          <cell r="D226">
            <v>167.46168518066406</v>
          </cell>
          <cell r="E226">
            <v>114.54926300048828</v>
          </cell>
          <cell r="F226">
            <v>10163.8857421875</v>
          </cell>
          <cell r="G226">
            <v>172.43792724609375</v>
          </cell>
          <cell r="H226">
            <v>19.589778900146484</v>
          </cell>
          <cell r="I226">
            <v>6.2954397201538086</v>
          </cell>
          <cell r="J226">
            <v>28.550773620605469</v>
          </cell>
        </row>
        <row r="227">
          <cell r="C227" t="str">
            <v>湖北省2015</v>
          </cell>
          <cell r="D227">
            <v>167.90559387207031</v>
          </cell>
          <cell r="E227">
            <v>119.87349700927734</v>
          </cell>
          <cell r="F227">
            <v>10164.521484375</v>
          </cell>
          <cell r="G227">
            <v>170.57673645019531</v>
          </cell>
          <cell r="H227">
            <v>19.318059921264648</v>
          </cell>
          <cell r="I227">
            <v>6.4093790054321289</v>
          </cell>
          <cell r="J227">
            <v>31.038984298706055</v>
          </cell>
        </row>
        <row r="228">
          <cell r="C228" t="str">
            <v>湖北省2016</v>
          </cell>
          <cell r="D228">
            <v>171.18905639648438</v>
          </cell>
          <cell r="E228">
            <v>119.64031982421875</v>
          </cell>
          <cell r="F228">
            <v>10161.5537109375</v>
          </cell>
          <cell r="G228">
            <v>174.97276306152344</v>
          </cell>
          <cell r="H228">
            <v>21.206258773803711</v>
          </cell>
          <cell r="I228">
            <v>6.3381142616271973</v>
          </cell>
          <cell r="J228">
            <v>35.976852416992188</v>
          </cell>
        </row>
        <row r="229">
          <cell r="C229" t="str">
            <v>湖北省2017</v>
          </cell>
          <cell r="D229">
            <v>171.14985656738281</v>
          </cell>
          <cell r="E229">
            <v>120.90043640136719</v>
          </cell>
          <cell r="F229">
            <v>10165.70703125</v>
          </cell>
          <cell r="G229">
            <v>177.38270568847656</v>
          </cell>
          <cell r="H229">
            <v>20.477899551391602</v>
          </cell>
          <cell r="I229">
            <v>6.073732852935791</v>
          </cell>
          <cell r="J229">
            <v>35.221790313720703</v>
          </cell>
        </row>
        <row r="230">
          <cell r="C230" t="str">
            <v>湖北省2018</v>
          </cell>
          <cell r="D230">
            <v>173.65362548828125</v>
          </cell>
          <cell r="E230">
            <v>120.60958099365234</v>
          </cell>
          <cell r="F230">
            <v>10159.1357421875</v>
          </cell>
          <cell r="G230">
            <v>180.59161376953125</v>
          </cell>
          <cell r="H230">
            <v>21.409765243530273</v>
          </cell>
          <cell r="I230">
            <v>6.2424802780151367</v>
          </cell>
          <cell r="J230">
            <v>28.757057189941406</v>
          </cell>
        </row>
        <row r="231">
          <cell r="C231" t="str">
            <v>湖北省2019</v>
          </cell>
          <cell r="D231">
            <v>172.7802734375</v>
          </cell>
          <cell r="E231">
            <v>116.47257232666016</v>
          </cell>
          <cell r="F231">
            <v>10165.3046875</v>
          </cell>
          <cell r="G231">
            <v>179.46719360351562</v>
          </cell>
          <cell r="H231">
            <v>20.35731315612793</v>
          </cell>
          <cell r="I231">
            <v>6.2862377166748047</v>
          </cell>
          <cell r="J231">
            <v>20.69989013671875</v>
          </cell>
        </row>
        <row r="232">
          <cell r="C232" t="str">
            <v>湖北省2020</v>
          </cell>
          <cell r="D232">
            <v>176.54829406738281</v>
          </cell>
          <cell r="E232">
            <v>128.92289733886719</v>
          </cell>
          <cell r="F232">
            <v>10144.8271484375</v>
          </cell>
          <cell r="G232">
            <v>172.08355712890625</v>
          </cell>
          <cell r="H232">
            <v>20.067104339599609</v>
          </cell>
          <cell r="I232">
            <v>5.1432685852050781</v>
          </cell>
          <cell r="J232">
            <v>20.379171371459961</v>
          </cell>
        </row>
        <row r="233">
          <cell r="C233" t="str">
            <v>湖南省2010</v>
          </cell>
          <cell r="D233">
            <v>172.13522338867188</v>
          </cell>
          <cell r="E233">
            <v>120.39710998535156</v>
          </cell>
          <cell r="F233">
            <v>10153.943359375</v>
          </cell>
          <cell r="G233">
            <v>154.03169250488281</v>
          </cell>
          <cell r="H233">
            <v>21.729965209960938</v>
          </cell>
          <cell r="I233">
            <v>5.7276935577392578</v>
          </cell>
          <cell r="J233">
            <v>30.012258529663086</v>
          </cell>
        </row>
        <row r="234">
          <cell r="C234" t="str">
            <v>湖南省2011</v>
          </cell>
          <cell r="D234">
            <v>168.44670104980469</v>
          </cell>
          <cell r="E234">
            <v>111.14974975585938</v>
          </cell>
          <cell r="F234">
            <v>10163.2255859375</v>
          </cell>
          <cell r="G234">
            <v>150.419677734375</v>
          </cell>
          <cell r="H234">
            <v>20.723875045776367</v>
          </cell>
          <cell r="I234">
            <v>5.7107534408569336</v>
          </cell>
          <cell r="J234">
            <v>25.492986679077148</v>
          </cell>
        </row>
        <row r="235">
          <cell r="C235" t="str">
            <v>湖南省2012</v>
          </cell>
          <cell r="D235">
            <v>163.2440185546875</v>
          </cell>
          <cell r="E235">
            <v>116.32546997070312</v>
          </cell>
          <cell r="F235">
            <v>10150.1298828125</v>
          </cell>
          <cell r="G235">
            <v>163.19328308105469</v>
          </cell>
          <cell r="H235">
            <v>21.946996688842773</v>
          </cell>
          <cell r="I235">
            <v>6.2876458168029785</v>
          </cell>
          <cell r="J235">
            <v>26.992738723754883</v>
          </cell>
        </row>
        <row r="236">
          <cell r="C236" t="str">
            <v>湖南省2013</v>
          </cell>
          <cell r="D236">
            <v>178.27587890625</v>
          </cell>
          <cell r="E236">
            <v>120.43257904052734</v>
          </cell>
          <cell r="F236">
            <v>10151.3056640625</v>
          </cell>
          <cell r="G236">
            <v>161.31602478027344</v>
          </cell>
          <cell r="H236">
            <v>24.222440719604492</v>
          </cell>
          <cell r="I236">
            <v>5.6480259895324707</v>
          </cell>
          <cell r="J236">
            <v>28.519172668457031</v>
          </cell>
        </row>
        <row r="237">
          <cell r="C237" t="str">
            <v>湖南省2014</v>
          </cell>
          <cell r="D237">
            <v>173.76322937011719</v>
          </cell>
          <cell r="E237">
            <v>125.72395324707031</v>
          </cell>
          <cell r="F237">
            <v>10157.046875</v>
          </cell>
          <cell r="G237">
            <v>165.65475463867188</v>
          </cell>
          <cell r="H237">
            <v>22.662294387817383</v>
          </cell>
          <cell r="I237">
            <v>6.9852418899536133</v>
          </cell>
          <cell r="J237">
            <v>30.632322311401367</v>
          </cell>
        </row>
        <row r="238">
          <cell r="C238" t="str">
            <v>湖南省2015</v>
          </cell>
          <cell r="D238">
            <v>173.47319030761719</v>
          </cell>
          <cell r="E238">
            <v>137.10562133789062</v>
          </cell>
          <cell r="F238">
            <v>10157.03515625</v>
          </cell>
          <cell r="G238">
            <v>173.72401428222656</v>
          </cell>
          <cell r="H238">
            <v>24.463571548461914</v>
          </cell>
          <cell r="I238">
            <v>7.2120814323425293</v>
          </cell>
          <cell r="J238">
            <v>32.646270751953125</v>
          </cell>
        </row>
        <row r="239">
          <cell r="C239" t="str">
            <v>湖南省2016</v>
          </cell>
          <cell r="D239">
            <v>173.35614013671875</v>
          </cell>
          <cell r="E239">
            <v>136.36592102050781</v>
          </cell>
          <cell r="F239">
            <v>10155.3369140625</v>
          </cell>
          <cell r="G239">
            <v>176.00418090820312</v>
          </cell>
          <cell r="H239">
            <v>27.217472076416016</v>
          </cell>
          <cell r="I239">
            <v>6.980949878692627</v>
          </cell>
          <cell r="J239">
            <v>36.979343414306641</v>
          </cell>
        </row>
        <row r="240">
          <cell r="C240" t="str">
            <v>湖南省2017</v>
          </cell>
          <cell r="D240">
            <v>173.8548583984375</v>
          </cell>
          <cell r="E240">
            <v>133.58824157714844</v>
          </cell>
          <cell r="F240">
            <v>10161.0439453125</v>
          </cell>
          <cell r="G240">
            <v>184.19883728027344</v>
          </cell>
          <cell r="H240">
            <v>26.010360717773438</v>
          </cell>
          <cell r="I240">
            <v>6.9406156539916992</v>
          </cell>
          <cell r="J240">
            <v>35.667915344238281</v>
          </cell>
        </row>
        <row r="241">
          <cell r="C241" t="str">
            <v>湖南省2018</v>
          </cell>
          <cell r="D241">
            <v>174.87258911132812</v>
          </cell>
          <cell r="E241">
            <v>134.072265625</v>
          </cell>
          <cell r="F241">
            <v>10152.3759765625</v>
          </cell>
          <cell r="G241">
            <v>177.55078125</v>
          </cell>
          <cell r="H241">
            <v>25.985624313354492</v>
          </cell>
          <cell r="I241">
            <v>7.0819187164306641</v>
          </cell>
          <cell r="J241">
            <v>33.750675201416016</v>
          </cell>
        </row>
        <row r="242">
          <cell r="C242" t="str">
            <v>湖南省2019</v>
          </cell>
          <cell r="D242">
            <v>172.06977844238281</v>
          </cell>
          <cell r="E242">
            <v>131.47572326660156</v>
          </cell>
          <cell r="F242">
            <v>10157.0078125</v>
          </cell>
          <cell r="G242">
            <v>176.321044921875</v>
          </cell>
          <cell r="H242">
            <v>25.176240921020508</v>
          </cell>
          <cell r="I242">
            <v>7.0245418548583984</v>
          </cell>
          <cell r="J242">
            <v>30.356557846069336</v>
          </cell>
        </row>
        <row r="243">
          <cell r="C243" t="str">
            <v>湖南省2020</v>
          </cell>
          <cell r="D243">
            <v>180.00128173828125</v>
          </cell>
          <cell r="E243">
            <v>143.48162841796875</v>
          </cell>
          <cell r="F243">
            <v>10138.572265625</v>
          </cell>
          <cell r="G243">
            <v>179.57963562011719</v>
          </cell>
          <cell r="H243">
            <v>26.409944534301758</v>
          </cell>
          <cell r="I243">
            <v>6.8222031593322754</v>
          </cell>
          <cell r="J243">
            <v>25.157270431518555</v>
          </cell>
        </row>
        <row r="244">
          <cell r="C244" t="str">
            <v>甘肃省2010</v>
          </cell>
          <cell r="D244">
            <v>82.053085327148438</v>
          </cell>
          <cell r="E244">
            <v>-13.014037132263184</v>
          </cell>
          <cell r="F244">
            <v>10165.20703125</v>
          </cell>
          <cell r="G244">
            <v>202.87213134765625</v>
          </cell>
          <cell r="H244">
            <v>29.533344268798828</v>
          </cell>
          <cell r="I244">
            <v>4.3733305931091309</v>
          </cell>
          <cell r="J244">
            <v>13.491085052490234</v>
          </cell>
        </row>
        <row r="245">
          <cell r="C245" t="str">
            <v>甘肃省2011</v>
          </cell>
          <cell r="D245">
            <v>76.473350524902344</v>
          </cell>
          <cell r="E245">
            <v>-17.277006149291992</v>
          </cell>
          <cell r="F245">
            <v>10174.8671875</v>
          </cell>
          <cell r="G245">
            <v>198.79873657226562</v>
          </cell>
          <cell r="H245">
            <v>28.483160018920898</v>
          </cell>
          <cell r="I245">
            <v>4.5209774971008301</v>
          </cell>
          <cell r="J245">
            <v>13.741012573242188</v>
          </cell>
        </row>
        <row r="246">
          <cell r="C246" t="str">
            <v>甘肃省2012</v>
          </cell>
          <cell r="D246">
            <v>74.65118408203125</v>
          </cell>
          <cell r="E246">
            <v>-23.323431015014648</v>
          </cell>
          <cell r="F246">
            <v>10163.66015625</v>
          </cell>
          <cell r="G246">
            <v>201.20748901367188</v>
          </cell>
          <cell r="H246">
            <v>28.18522834777832</v>
          </cell>
          <cell r="I246">
            <v>4.6318955421447754</v>
          </cell>
          <cell r="J246">
            <v>12.725787162780762</v>
          </cell>
        </row>
        <row r="247">
          <cell r="C247" t="str">
            <v>甘肃省2013</v>
          </cell>
          <cell r="D247">
            <v>87.824806213378906</v>
          </cell>
          <cell r="E247">
            <v>-25.9405517578125</v>
          </cell>
          <cell r="F247">
            <v>10159.97265625</v>
          </cell>
          <cell r="G247">
            <v>206.14230346679688</v>
          </cell>
          <cell r="H247">
            <v>28.723033905029297</v>
          </cell>
          <cell r="I247">
            <v>4.4120502471923828</v>
          </cell>
          <cell r="J247">
            <v>21.012537002563477</v>
          </cell>
        </row>
        <row r="248">
          <cell r="C248" t="str">
            <v>甘肃省2014</v>
          </cell>
          <cell r="D248">
            <v>82.187522888183594</v>
          </cell>
          <cell r="E248">
            <v>-26.221805572509766</v>
          </cell>
          <cell r="F248">
            <v>10168.953125</v>
          </cell>
          <cell r="G248">
            <v>200.63453674316406</v>
          </cell>
          <cell r="H248">
            <v>28.946926116943359</v>
          </cell>
          <cell r="I248">
            <v>6.2136836051940918</v>
          </cell>
          <cell r="J248">
            <v>16.66748046875</v>
          </cell>
        </row>
        <row r="249">
          <cell r="C249" t="str">
            <v>甘肃省2015</v>
          </cell>
          <cell r="D249">
            <v>84.90008544921875</v>
          </cell>
          <cell r="E249">
            <v>-15.860038757324219</v>
          </cell>
          <cell r="F249">
            <v>10168.330078125</v>
          </cell>
          <cell r="G249">
            <v>202.14395141601562</v>
          </cell>
          <cell r="H249">
            <v>28.540115356445312</v>
          </cell>
          <cell r="I249">
            <v>6.1111831665039062</v>
          </cell>
          <cell r="J249">
            <v>16.338041305541992</v>
          </cell>
        </row>
        <row r="250">
          <cell r="C250" t="str">
            <v>甘肃省2016</v>
          </cell>
          <cell r="D250">
            <v>88.03094482421875</v>
          </cell>
          <cell r="E250">
            <v>-15.507948875427246</v>
          </cell>
          <cell r="F250">
            <v>10166.978515625</v>
          </cell>
          <cell r="G250">
            <v>204.96156311035156</v>
          </cell>
          <cell r="H250">
            <v>29.323003768920898</v>
          </cell>
          <cell r="I250">
            <v>6.000246524810791</v>
          </cell>
          <cell r="J250">
            <v>20.520101547241211</v>
          </cell>
        </row>
        <row r="251">
          <cell r="C251" t="str">
            <v>甘肃省2017</v>
          </cell>
          <cell r="D251">
            <v>85.66766357421875</v>
          </cell>
          <cell r="E251">
            <v>-20.438995361328125</v>
          </cell>
          <cell r="F251">
            <v>10173.46484375</v>
          </cell>
          <cell r="G251">
            <v>206.02366638183594</v>
          </cell>
          <cell r="H251">
            <v>28.784482955932617</v>
          </cell>
          <cell r="I251">
            <v>5.9308977127075195</v>
          </cell>
          <cell r="J251">
            <v>21.546880722045898</v>
          </cell>
        </row>
        <row r="252">
          <cell r="C252" t="str">
            <v>甘肃省2018</v>
          </cell>
          <cell r="D252">
            <v>82.930213928222656</v>
          </cell>
          <cell r="E252">
            <v>-19.990577697753906</v>
          </cell>
          <cell r="F252">
            <v>10167.7099609375</v>
          </cell>
          <cell r="G252">
            <v>205.45347595214844</v>
          </cell>
          <cell r="H252">
            <v>29.219263076782227</v>
          </cell>
          <cell r="I252">
            <v>6.2098507881164551</v>
          </cell>
          <cell r="J252">
            <v>23.388479232788086</v>
          </cell>
        </row>
        <row r="253">
          <cell r="C253" t="str">
            <v>甘肃省2019</v>
          </cell>
          <cell r="D253">
            <v>82.576522827148438</v>
          </cell>
          <cell r="E253">
            <v>-15.789129257202148</v>
          </cell>
          <cell r="F253">
            <v>10179.5400390625</v>
          </cell>
          <cell r="G253">
            <v>204.93196105957031</v>
          </cell>
          <cell r="H253">
            <v>28.604415893554688</v>
          </cell>
          <cell r="I253">
            <v>6.2398333549499512</v>
          </cell>
          <cell r="J253">
            <v>16.999176025390625</v>
          </cell>
        </row>
        <row r="254">
          <cell r="C254" t="str">
            <v>甘肃省2020</v>
          </cell>
          <cell r="D254">
            <v>93.376937866210938</v>
          </cell>
          <cell r="E254">
            <v>-30.329845428466797</v>
          </cell>
          <cell r="F254">
            <v>10152.11328125</v>
          </cell>
          <cell r="G254">
            <v>199.68971252441406</v>
          </cell>
          <cell r="H254">
            <v>29.161916732788086</v>
          </cell>
          <cell r="I254">
            <v>4.5462517738342285</v>
          </cell>
          <cell r="J254">
            <v>6.1831884384155273</v>
          </cell>
        </row>
        <row r="255">
          <cell r="C255" t="str">
            <v>福建省2010</v>
          </cell>
          <cell r="D255">
            <v>188.66636657714844</v>
          </cell>
          <cell r="E255">
            <v>144.76097106933594</v>
          </cell>
          <cell r="F255">
            <v>10150.849609375</v>
          </cell>
          <cell r="G255">
            <v>164.21098327636719</v>
          </cell>
          <cell r="H255">
            <v>26.12413215637207</v>
          </cell>
          <cell r="I255">
            <v>5.6444401741027832</v>
          </cell>
          <cell r="J255">
            <v>38.233680725097656</v>
          </cell>
        </row>
        <row r="256">
          <cell r="C256" t="str">
            <v>福建省2011</v>
          </cell>
          <cell r="D256">
            <v>186.13330078125</v>
          </cell>
          <cell r="E256">
            <v>133.89634704589844</v>
          </cell>
          <cell r="F256">
            <v>10154.1982421875</v>
          </cell>
          <cell r="G256">
            <v>167.13922119140625</v>
          </cell>
          <cell r="H256">
            <v>27.37006950378418</v>
          </cell>
          <cell r="I256">
            <v>5.5929818153381348</v>
          </cell>
          <cell r="J256">
            <v>28.947002410888672</v>
          </cell>
        </row>
        <row r="257">
          <cell r="C257" t="str">
            <v>福建省2012</v>
          </cell>
          <cell r="D257">
            <v>187.41242980957031</v>
          </cell>
          <cell r="E257">
            <v>142.61680603027344</v>
          </cell>
          <cell r="F257">
            <v>10141.41015625</v>
          </cell>
          <cell r="G257">
            <v>171.46794128417969</v>
          </cell>
          <cell r="H257">
            <v>26.195976257324219</v>
          </cell>
          <cell r="I257">
            <v>5.9371390342712402</v>
          </cell>
          <cell r="J257">
            <v>32.946552276611328</v>
          </cell>
        </row>
        <row r="258">
          <cell r="C258" t="str">
            <v>福建省2013</v>
          </cell>
          <cell r="D258">
            <v>191.58718872070312</v>
          </cell>
          <cell r="E258">
            <v>139.83140563964844</v>
          </cell>
          <cell r="F258">
            <v>10149.3447265625</v>
          </cell>
          <cell r="G258">
            <v>174.8052978515625</v>
          </cell>
          <cell r="H258">
            <v>26.732301712036133</v>
          </cell>
          <cell r="I258">
            <v>5.5730228424072266</v>
          </cell>
          <cell r="J258">
            <v>31.918607711791992</v>
          </cell>
        </row>
        <row r="259">
          <cell r="C259" t="str">
            <v>福建省2014</v>
          </cell>
          <cell r="D259">
            <v>191.98753356933594</v>
          </cell>
          <cell r="E259">
            <v>143.02676391601562</v>
          </cell>
          <cell r="F259">
            <v>10149.7744140625</v>
          </cell>
          <cell r="G259">
            <v>177.977783203125</v>
          </cell>
          <cell r="H259">
            <v>25.877923965454102</v>
          </cell>
          <cell r="I259">
            <v>6.5707507133483887</v>
          </cell>
          <cell r="J259">
            <v>41.2529296875</v>
          </cell>
        </row>
        <row r="260">
          <cell r="C260" t="str">
            <v>福建省2015</v>
          </cell>
          <cell r="D260">
            <v>194.59968566894531</v>
          </cell>
          <cell r="E260">
            <v>156.88229370117188</v>
          </cell>
          <cell r="F260">
            <v>10150.5068359375</v>
          </cell>
          <cell r="G260">
            <v>174.83346557617188</v>
          </cell>
          <cell r="H260">
            <v>26.576982498168945</v>
          </cell>
          <cell r="I260">
            <v>6.9596786499023438</v>
          </cell>
          <cell r="J260">
            <v>37.524002075195312</v>
          </cell>
        </row>
        <row r="261">
          <cell r="C261" t="str">
            <v>福建省2016</v>
          </cell>
          <cell r="D261">
            <v>195.51657104492188</v>
          </cell>
          <cell r="E261">
            <v>158.10438537597656</v>
          </cell>
          <cell r="F261">
            <v>10148.1943359375</v>
          </cell>
          <cell r="G261">
            <v>171.92266845703125</v>
          </cell>
          <cell r="H261">
            <v>26.902763366699219</v>
          </cell>
          <cell r="I261">
            <v>6.9599156379699707</v>
          </cell>
          <cell r="J261">
            <v>43.668739318847656</v>
          </cell>
        </row>
        <row r="262">
          <cell r="C262" t="str">
            <v>福建省2017</v>
          </cell>
          <cell r="D262">
            <v>196.872314453125</v>
          </cell>
          <cell r="E262">
            <v>149.45587158203125</v>
          </cell>
          <cell r="F262">
            <v>10153.8642578125</v>
          </cell>
          <cell r="G262">
            <v>171.3858642578125</v>
          </cell>
          <cell r="H262">
            <v>26.838363647460938</v>
          </cell>
          <cell r="I262">
            <v>6.4335441589355469</v>
          </cell>
          <cell r="J262">
            <v>36.104244232177734</v>
          </cell>
        </row>
        <row r="263">
          <cell r="C263" t="str">
            <v>福建省2018</v>
          </cell>
          <cell r="D263">
            <v>196.52912902832031</v>
          </cell>
          <cell r="E263">
            <v>150.98786926269531</v>
          </cell>
          <cell r="F263">
            <v>10145.109375</v>
          </cell>
          <cell r="G263">
            <v>178.76759338378906</v>
          </cell>
          <cell r="H263">
            <v>25.981512069702148</v>
          </cell>
          <cell r="I263">
            <v>6.6871805191040039</v>
          </cell>
          <cell r="J263">
            <v>37.151679992675781</v>
          </cell>
        </row>
        <row r="264">
          <cell r="C264" t="str">
            <v>福建省2019</v>
          </cell>
          <cell r="D264">
            <v>196.45228576660156</v>
          </cell>
          <cell r="E264">
            <v>151.46673583984375</v>
          </cell>
          <cell r="F264">
            <v>10148.30078125</v>
          </cell>
          <cell r="G264">
            <v>172.90545654296875</v>
          </cell>
          <cell r="H264">
            <v>26.314241409301758</v>
          </cell>
          <cell r="I264">
            <v>6.6738171577453613</v>
          </cell>
          <cell r="J264">
            <v>32.915973663330078</v>
          </cell>
        </row>
        <row r="265">
          <cell r="C265" t="str">
            <v>福建省2020</v>
          </cell>
          <cell r="D265">
            <v>199.62759399414062</v>
          </cell>
          <cell r="E265">
            <v>156.43531799316406</v>
          </cell>
          <cell r="F265">
            <v>10144.7509765625</v>
          </cell>
          <cell r="G265">
            <v>181.01837158203125</v>
          </cell>
          <cell r="H265">
            <v>25.045820236206055</v>
          </cell>
          <cell r="I265">
            <v>5.4165811538696289</v>
          </cell>
          <cell r="J265">
            <v>22.298065185546875</v>
          </cell>
        </row>
        <row r="266">
          <cell r="C266" t="str">
            <v>西藏自治区2010</v>
          </cell>
          <cell r="D266">
            <v>51.508197784423828</v>
          </cell>
          <cell r="E266">
            <v>-84.925880432128906</v>
          </cell>
          <cell r="F266">
            <v>10097</v>
          </cell>
          <cell r="G266">
            <v>128.89837646484375</v>
          </cell>
          <cell r="H266">
            <v>16.316509246826172</v>
          </cell>
          <cell r="I266">
            <v>3.9819769859313965</v>
          </cell>
          <cell r="J266">
            <v>13.153458595275879</v>
          </cell>
        </row>
        <row r="267">
          <cell r="C267" t="str">
            <v>西藏自治区2011</v>
          </cell>
          <cell r="D267">
            <v>47.314010620117188</v>
          </cell>
          <cell r="E267">
            <v>-84.790367126464844</v>
          </cell>
          <cell r="F267">
            <v>10154</v>
          </cell>
          <cell r="G267">
            <v>143.09327697753906</v>
          </cell>
          <cell r="H267">
            <v>18.536724090576172</v>
          </cell>
          <cell r="I267">
            <v>3.8824784755706787</v>
          </cell>
          <cell r="J267">
            <v>11.667647361755371</v>
          </cell>
        </row>
        <row r="268">
          <cell r="C268" t="str">
            <v>西藏自治区2012</v>
          </cell>
          <cell r="D268">
            <v>45.893539428710938</v>
          </cell>
          <cell r="E268">
            <v>-84.741874694824219</v>
          </cell>
          <cell r="F268">
            <v>10154</v>
          </cell>
          <cell r="G268">
            <v>136.94444274902344</v>
          </cell>
          <cell r="H268">
            <v>18.345584869384766</v>
          </cell>
          <cell r="I268">
            <v>4.0341935157775879</v>
          </cell>
          <cell r="J268">
            <v>10.583697319030762</v>
          </cell>
        </row>
        <row r="269">
          <cell r="C269" t="str">
            <v>西藏自治区2013</v>
          </cell>
          <cell r="D269">
            <v>45.168659210205078</v>
          </cell>
          <cell r="E269">
            <v>-80.395210266113281</v>
          </cell>
          <cell r="F269">
            <v>10143</v>
          </cell>
          <cell r="G269">
            <v>168.27383422851562</v>
          </cell>
          <cell r="H269">
            <v>19.936618804931641</v>
          </cell>
          <cell r="I269">
            <v>4.0397567749023438</v>
          </cell>
          <cell r="J269">
            <v>14.621234893798828</v>
          </cell>
        </row>
        <row r="270">
          <cell r="C270" t="str">
            <v>西藏自治区2014</v>
          </cell>
          <cell r="D270">
            <v>48.480434417724609</v>
          </cell>
          <cell r="E270">
            <v>-81.884330749511719</v>
          </cell>
          <cell r="F270">
            <v>10154</v>
          </cell>
          <cell r="G270">
            <v>199.8404541015625</v>
          </cell>
          <cell r="H270">
            <v>24.476163864135742</v>
          </cell>
          <cell r="I270">
            <v>6.0059494972229004</v>
          </cell>
          <cell r="J270">
            <v>12.864609718322754</v>
          </cell>
        </row>
        <row r="271">
          <cell r="C271" t="str">
            <v>西藏自治区2015</v>
          </cell>
          <cell r="D271">
            <v>48.417171478271484</v>
          </cell>
          <cell r="E271">
            <v>-86.363243103027344</v>
          </cell>
          <cell r="F271">
            <v>10154</v>
          </cell>
          <cell r="G271">
            <v>205.42594909667969</v>
          </cell>
          <cell r="H271">
            <v>23.375381469726602</v>
          </cell>
          <cell r="I271">
            <v>5.7631998062133789</v>
          </cell>
          <cell r="J271">
            <v>17.174064636230469</v>
          </cell>
        </row>
        <row r="272">
          <cell r="C272" t="str">
            <v>西藏自治区2016</v>
          </cell>
          <cell r="D272">
            <v>55.218868255615234</v>
          </cell>
          <cell r="E272">
            <v>-82.148239135742188</v>
          </cell>
          <cell r="F272">
            <v>10154</v>
          </cell>
          <cell r="G272">
            <v>206.67500305175781</v>
          </cell>
          <cell r="H272">
            <v>23.186643600463867</v>
          </cell>
          <cell r="I272">
            <v>5.8107280731201172</v>
          </cell>
          <cell r="J272">
            <v>18.34825325012207</v>
          </cell>
        </row>
        <row r="273">
          <cell r="C273" t="str">
            <v>西藏自治区2017</v>
          </cell>
          <cell r="D273">
            <v>54.090953826904297</v>
          </cell>
          <cell r="E273">
            <v>-78.150459289550781</v>
          </cell>
          <cell r="F273">
            <v>10154</v>
          </cell>
          <cell r="G273">
            <v>207.27149963378906</v>
          </cell>
          <cell r="H273">
            <v>22.817790985107422</v>
          </cell>
          <cell r="I273">
            <v>5.5791010856628418</v>
          </cell>
          <cell r="J273">
            <v>16.847955703735352</v>
          </cell>
        </row>
        <row r="274">
          <cell r="C274" t="str">
            <v>西藏自治区2018</v>
          </cell>
          <cell r="D274">
            <v>51.87030029296875</v>
          </cell>
          <cell r="E274">
            <v>-81.942596435546875</v>
          </cell>
          <cell r="F274">
            <v>10154</v>
          </cell>
          <cell r="G274">
            <v>209.02821350097656</v>
          </cell>
          <cell r="H274">
            <v>22.879877090454102</v>
          </cell>
          <cell r="I274">
            <v>5.843869686126709</v>
          </cell>
          <cell r="J274">
            <v>16.427755355834961</v>
          </cell>
        </row>
        <row r="275">
          <cell r="C275" t="str">
            <v>西藏自治区2019</v>
          </cell>
          <cell r="D275">
            <v>49.088954925537109</v>
          </cell>
          <cell r="E275">
            <v>-77.284156799316406</v>
          </cell>
          <cell r="F275">
            <v>10221.8935546875</v>
          </cell>
          <cell r="G275">
            <v>209.2713623046875</v>
          </cell>
          <cell r="H275">
            <v>23.846065521240234</v>
          </cell>
          <cell r="I275">
            <v>5.948237419128418</v>
          </cell>
          <cell r="J275">
            <v>13.969013214111328</v>
          </cell>
        </row>
        <row r="276">
          <cell r="C276" t="str">
            <v>西藏自治区2020</v>
          </cell>
          <cell r="D276">
            <v>48.853229522705078</v>
          </cell>
          <cell r="E276">
            <v>-79.975379943847656</v>
          </cell>
          <cell r="F276">
            <v>10071.90234375</v>
          </cell>
          <cell r="G276">
            <v>201.48860168457031</v>
          </cell>
          <cell r="H276">
            <v>24.100698471069336</v>
          </cell>
          <cell r="I276">
            <v>4.0067033767700195</v>
          </cell>
          <cell r="J276">
            <v>7.4376025199890137</v>
          </cell>
        </row>
        <row r="277">
          <cell r="C277" t="str">
            <v>贵州省2010</v>
          </cell>
          <cell r="D277">
            <v>161.71708679199219</v>
          </cell>
          <cell r="E277">
            <v>113.25499725341797</v>
          </cell>
          <cell r="F277">
            <v>10132.4013671875</v>
          </cell>
          <cell r="G277">
            <v>141.132568359375</v>
          </cell>
          <cell r="H277">
            <v>17.134862899780273</v>
          </cell>
          <cell r="I277">
            <v>5.9458479881286621</v>
          </cell>
          <cell r="J277">
            <v>21.587982177734375</v>
          </cell>
        </row>
        <row r="278">
          <cell r="C278" t="str">
            <v>贵州省2011</v>
          </cell>
          <cell r="D278">
            <v>155.18339538574219</v>
          </cell>
          <cell r="E278">
            <v>108.63316345214844</v>
          </cell>
          <cell r="F278">
            <v>10145.06640625</v>
          </cell>
          <cell r="G278">
            <v>145.10983276367188</v>
          </cell>
          <cell r="H278">
            <v>17.020591735839844</v>
          </cell>
          <cell r="I278">
            <v>6.0909781455993652</v>
          </cell>
          <cell r="J278">
            <v>18.056997299194336</v>
          </cell>
        </row>
        <row r="279">
          <cell r="C279" t="str">
            <v>贵州省2012</v>
          </cell>
          <cell r="D279">
            <v>153.12236022949219</v>
          </cell>
          <cell r="E279">
            <v>117.65135192871094</v>
          </cell>
          <cell r="F279">
            <v>10130.2490234375</v>
          </cell>
          <cell r="G279">
            <v>135.77597045898438</v>
          </cell>
          <cell r="H279">
            <v>16.245088577270508</v>
          </cell>
          <cell r="I279">
            <v>6.5839262008666992</v>
          </cell>
          <cell r="J279">
            <v>15.741016387939453</v>
          </cell>
        </row>
        <row r="280">
          <cell r="C280" t="str">
            <v>贵州省2013</v>
          </cell>
          <cell r="D280">
            <v>165.49124145507812</v>
          </cell>
          <cell r="E280">
            <v>119.51746368408203</v>
          </cell>
          <cell r="F280">
            <v>10133.81640625</v>
          </cell>
          <cell r="G280">
            <v>141.52920532226562</v>
          </cell>
          <cell r="H280">
            <v>18.330572128295898</v>
          </cell>
          <cell r="I280">
            <v>5.9516172409057617</v>
          </cell>
          <cell r="J280">
            <v>19.451396942138672</v>
          </cell>
        </row>
        <row r="281">
          <cell r="C281" t="str">
            <v>贵州省2014</v>
          </cell>
          <cell r="D281">
            <v>162.15716552734375</v>
          </cell>
          <cell r="E281">
            <v>121.85514068603516</v>
          </cell>
          <cell r="F281">
            <v>10137.48046875</v>
          </cell>
          <cell r="G281">
            <v>136.42826843261719</v>
          </cell>
          <cell r="H281">
            <v>18.184543609619141</v>
          </cell>
          <cell r="I281">
            <v>7.0354876518249512</v>
          </cell>
          <cell r="J281">
            <v>29.955604553222656</v>
          </cell>
        </row>
        <row r="282">
          <cell r="C282" t="str">
            <v>贵州省2015</v>
          </cell>
          <cell r="D282">
            <v>166.63290405273438</v>
          </cell>
          <cell r="E282">
            <v>127.04599761962891</v>
          </cell>
          <cell r="F282">
            <v>10136.6904296875</v>
          </cell>
          <cell r="G282">
            <v>138.82125854492188</v>
          </cell>
          <cell r="H282">
            <v>18.291984558105469</v>
          </cell>
          <cell r="I282">
            <v>7.1133599281311035</v>
          </cell>
          <cell r="J282">
            <v>27.268795013427734</v>
          </cell>
        </row>
        <row r="283">
          <cell r="C283" t="str">
            <v>贵州省2016</v>
          </cell>
          <cell r="D283">
            <v>165.94760131835938</v>
          </cell>
          <cell r="E283">
            <v>123.35897827148438</v>
          </cell>
          <cell r="F283">
            <v>10136.5224609375</v>
          </cell>
          <cell r="G283">
            <v>136.63816833496094</v>
          </cell>
          <cell r="H283">
            <v>18.33082389831543</v>
          </cell>
          <cell r="I283">
            <v>6.9504661560058594</v>
          </cell>
          <cell r="J283">
            <v>29.5672607421875</v>
          </cell>
        </row>
        <row r="284">
          <cell r="C284" t="str">
            <v>贵州省2017</v>
          </cell>
          <cell r="D284">
            <v>165.51448059082031</v>
          </cell>
          <cell r="E284">
            <v>122.82743072509766</v>
          </cell>
          <cell r="F284">
            <v>10141.8408203125</v>
          </cell>
          <cell r="G284">
            <v>138.792724609375</v>
          </cell>
          <cell r="H284">
            <v>17.68773078918457</v>
          </cell>
          <cell r="I284">
            <v>6.9773635864257812</v>
          </cell>
          <cell r="J284">
            <v>24.835369110107422</v>
          </cell>
        </row>
        <row r="285">
          <cell r="C285" t="str">
            <v>贵州省2018</v>
          </cell>
          <cell r="D285">
            <v>164.97148132324219</v>
          </cell>
          <cell r="E285">
            <v>123.045654296875</v>
          </cell>
          <cell r="F285">
            <v>10133.064453125</v>
          </cell>
          <cell r="G285">
            <v>147.77449035644531</v>
          </cell>
          <cell r="H285">
            <v>17.836433410644531</v>
          </cell>
          <cell r="I285">
            <v>7.0225958824157715</v>
          </cell>
          <cell r="J285">
            <v>26.178176879882812</v>
          </cell>
        </row>
        <row r="286">
          <cell r="C286" t="str">
            <v>贵州省2019</v>
          </cell>
          <cell r="D286">
            <v>164.51507568359375</v>
          </cell>
          <cell r="E286">
            <v>122.75303649902344</v>
          </cell>
          <cell r="F286">
            <v>10139.2841796875</v>
          </cell>
          <cell r="G286">
            <v>150.11042785644531</v>
          </cell>
          <cell r="H286">
            <v>17.281858444213867</v>
          </cell>
          <cell r="I286">
            <v>6.8870506286621094</v>
          </cell>
          <cell r="J286">
            <v>25.668190002441406</v>
          </cell>
        </row>
        <row r="287">
          <cell r="C287" t="str">
            <v>贵州省2020</v>
          </cell>
          <cell r="D287">
            <v>172.86494445800781</v>
          </cell>
          <cell r="E287">
            <v>129.24626159667969</v>
          </cell>
          <cell r="F287">
            <v>10116.1162109375</v>
          </cell>
          <cell r="G287">
            <v>151.00750732421875</v>
          </cell>
          <cell r="H287">
            <v>19.170560836791992</v>
          </cell>
          <cell r="I287">
            <v>6.5031099319458008</v>
          </cell>
          <cell r="J287">
            <v>15.865642547607422</v>
          </cell>
        </row>
        <row r="288">
          <cell r="C288" t="str">
            <v>辽宁省2010</v>
          </cell>
          <cell r="D288">
            <v>81.17919921875</v>
          </cell>
          <cell r="E288">
            <v>17.37286376953125</v>
          </cell>
          <cell r="F288">
            <v>10167.1083984375</v>
          </cell>
          <cell r="G288">
            <v>179.26605224609375</v>
          </cell>
          <cell r="H288">
            <v>27.546787261962891</v>
          </cell>
          <cell r="I288">
            <v>3.8997774124145508</v>
          </cell>
          <cell r="J288">
            <v>32.516822814941406</v>
          </cell>
        </row>
        <row r="289">
          <cell r="C289" t="str">
            <v>辽宁省2011</v>
          </cell>
          <cell r="D289">
            <v>85.935714721679688</v>
          </cell>
          <cell r="E289">
            <v>9.2977790832519531</v>
          </cell>
          <cell r="F289">
            <v>10175.7138671875</v>
          </cell>
          <cell r="G289">
            <v>179.61935424804688</v>
          </cell>
          <cell r="H289">
            <v>26.245779037475586</v>
          </cell>
          <cell r="I289">
            <v>3.3858535289764404</v>
          </cell>
          <cell r="J289">
            <v>30.074459075927734</v>
          </cell>
        </row>
        <row r="290">
          <cell r="C290" t="str">
            <v>辽宁省2012</v>
          </cell>
          <cell r="D290">
            <v>80.59454345703125</v>
          </cell>
          <cell r="E290">
            <v>7.9054808616638184</v>
          </cell>
          <cell r="F290">
            <v>10166.7001953125</v>
          </cell>
          <cell r="G290">
            <v>180.3955078125</v>
          </cell>
          <cell r="H290">
            <v>25.817882537841797</v>
          </cell>
          <cell r="I290">
            <v>3.4834465980529785</v>
          </cell>
          <cell r="J290">
            <v>30.774391174316406</v>
          </cell>
        </row>
        <row r="291">
          <cell r="C291" t="str">
            <v>辽宁省2013</v>
          </cell>
          <cell r="D291">
            <v>86.376029968261719</v>
          </cell>
          <cell r="E291">
            <v>16.29981803894043</v>
          </cell>
          <cell r="F291">
            <v>10160.6923828125</v>
          </cell>
          <cell r="G291">
            <v>186.45828247070312</v>
          </cell>
          <cell r="H291">
            <v>27.507177352905273</v>
          </cell>
          <cell r="I291">
            <v>3.9781033992767334</v>
          </cell>
          <cell r="J291">
            <v>31.077180862426758</v>
          </cell>
        </row>
        <row r="292">
          <cell r="C292" t="str">
            <v>辽宁省2014</v>
          </cell>
          <cell r="D292">
            <v>97.117439270019531</v>
          </cell>
          <cell r="E292">
            <v>11.100744247436523</v>
          </cell>
          <cell r="F292">
            <v>10169.1142578125</v>
          </cell>
          <cell r="G292">
            <v>182.93304443359375</v>
          </cell>
          <cell r="H292">
            <v>26.99720573425293</v>
          </cell>
          <cell r="I292">
            <v>5.4489016532897949</v>
          </cell>
          <cell r="J292">
            <v>31.620332717895508</v>
          </cell>
        </row>
        <row r="293">
          <cell r="C293" t="str">
            <v>辽宁省2015</v>
          </cell>
          <cell r="D293">
            <v>94.01104736328125</v>
          </cell>
          <cell r="E293">
            <v>17.030704498291016</v>
          </cell>
          <cell r="F293">
            <v>10170.7890625</v>
          </cell>
          <cell r="G293">
            <v>184.9532470703125</v>
          </cell>
          <cell r="H293">
            <v>26.8900146484375</v>
          </cell>
          <cell r="I293">
            <v>5.4525165557861328</v>
          </cell>
          <cell r="J293">
            <v>29.641427993774414</v>
          </cell>
        </row>
        <row r="294">
          <cell r="C294" t="str">
            <v>辽宁省2016</v>
          </cell>
          <cell r="D294">
            <v>93.920974731445312</v>
          </cell>
          <cell r="E294">
            <v>15.877144813537598</v>
          </cell>
          <cell r="F294">
            <v>10169.1396484375</v>
          </cell>
          <cell r="G294">
            <v>187.33543395996094</v>
          </cell>
          <cell r="H294">
            <v>27.132499694824219</v>
          </cell>
          <cell r="I294">
            <v>5.3001666069030762</v>
          </cell>
          <cell r="J294">
            <v>33.650955200195312</v>
          </cell>
        </row>
        <row r="295">
          <cell r="C295" t="str">
            <v>辽宁省2017</v>
          </cell>
          <cell r="D295">
            <v>97.331085205078125</v>
          </cell>
          <cell r="E295">
            <v>9.225621223449707</v>
          </cell>
          <cell r="F295">
            <v>10167.373046875</v>
          </cell>
          <cell r="G295">
            <v>194.62440490722656</v>
          </cell>
          <cell r="H295">
            <v>26.902236938476562</v>
          </cell>
          <cell r="I295">
            <v>4.9394044876098633</v>
          </cell>
          <cell r="J295">
            <v>37.392955780029297</v>
          </cell>
        </row>
        <row r="296">
          <cell r="C296" t="str">
            <v>辽宁省2018</v>
          </cell>
          <cell r="D296">
            <v>94.3045654296875</v>
          </cell>
          <cell r="E296">
            <v>11.513113975524902</v>
          </cell>
          <cell r="F296">
            <v>10169.1484375</v>
          </cell>
          <cell r="G296">
            <v>188.7138671875</v>
          </cell>
          <cell r="H296">
            <v>26.92701530456543</v>
          </cell>
          <cell r="I296">
            <v>5.5419540405273438</v>
          </cell>
          <cell r="J296">
            <v>31.993892669677734</v>
          </cell>
        </row>
        <row r="297">
          <cell r="C297" t="str">
            <v>辽宁省2019</v>
          </cell>
          <cell r="D297">
            <v>98.94036865234375</v>
          </cell>
          <cell r="E297">
            <v>10.43405818939209</v>
          </cell>
          <cell r="F297">
            <v>10166.689453125</v>
          </cell>
          <cell r="G297">
            <v>191.30101013183594</v>
          </cell>
          <cell r="H297">
            <v>26.78516960144043</v>
          </cell>
          <cell r="I297">
            <v>5.5580472946166992</v>
          </cell>
          <cell r="J297">
            <v>30.682483673095703</v>
          </cell>
        </row>
        <row r="298">
          <cell r="C298" t="str">
            <v>辽宁省2020</v>
          </cell>
          <cell r="D298">
            <v>106.52911376953125</v>
          </cell>
          <cell r="E298">
            <v>24.890283584594727</v>
          </cell>
          <cell r="F298">
            <v>10146.359375</v>
          </cell>
          <cell r="G298">
            <v>184.71305847167969</v>
          </cell>
          <cell r="H298">
            <v>26.675779342651367</v>
          </cell>
          <cell r="I298">
            <v>2.9761309623718262</v>
          </cell>
          <cell r="J298">
            <v>11.596516609191895</v>
          </cell>
        </row>
        <row r="299">
          <cell r="C299" t="str">
            <v>重庆市2010</v>
          </cell>
          <cell r="D299">
            <v>173.92352294921875</v>
          </cell>
          <cell r="E299">
            <v>121.51641082763672</v>
          </cell>
          <cell r="F299">
            <v>10145.173828125</v>
          </cell>
          <cell r="G299">
            <v>147.95724487304688</v>
          </cell>
          <cell r="H299">
            <v>15.192085266113281</v>
          </cell>
          <cell r="I299">
            <v>5.3230876922607422</v>
          </cell>
          <cell r="J299">
            <v>22.341032028198242</v>
          </cell>
        </row>
        <row r="300">
          <cell r="C300" t="str">
            <v>重庆市2011</v>
          </cell>
          <cell r="D300">
            <v>173.61404418945312</v>
          </cell>
          <cell r="E300">
            <v>108.18330383300781</v>
          </cell>
          <cell r="F300">
            <v>10151.3310546875</v>
          </cell>
          <cell r="G300">
            <v>161.43374633789062</v>
          </cell>
          <cell r="H300">
            <v>15.837471008300781</v>
          </cell>
          <cell r="I300">
            <v>5.463496208190918</v>
          </cell>
          <cell r="J300">
            <v>23.919122695922852</v>
          </cell>
        </row>
        <row r="301">
          <cell r="C301" t="str">
            <v>重庆市2012</v>
          </cell>
          <cell r="D301">
            <v>165.16978454589844</v>
          </cell>
          <cell r="E301">
            <v>112.14521026611328</v>
          </cell>
          <cell r="F301">
            <v>10141.6318359375</v>
          </cell>
          <cell r="G301">
            <v>181.10076904296875</v>
          </cell>
          <cell r="H301">
            <v>17.784975051879883</v>
          </cell>
          <cell r="I301">
            <v>5.9075827598571777</v>
          </cell>
          <cell r="J301">
            <v>21.777204513549805</v>
          </cell>
        </row>
        <row r="302">
          <cell r="C302" t="str">
            <v>重庆市2013</v>
          </cell>
          <cell r="D302">
            <v>180.53520202636719</v>
          </cell>
          <cell r="E302">
            <v>119.67529296875</v>
          </cell>
          <cell r="F302">
            <v>10139.89453125</v>
          </cell>
          <cell r="G302">
            <v>171.27848815917969</v>
          </cell>
          <cell r="H302">
            <v>19.063640594482422</v>
          </cell>
          <cell r="I302">
            <v>5.3551268577575684</v>
          </cell>
          <cell r="J302">
            <v>26.198829650878906</v>
          </cell>
        </row>
        <row r="303">
          <cell r="C303" t="str">
            <v>重庆市2014</v>
          </cell>
          <cell r="D303">
            <v>169.98855590820312</v>
          </cell>
          <cell r="E303">
            <v>123.274169921875</v>
          </cell>
          <cell r="F303">
            <v>10149.5712890625</v>
          </cell>
          <cell r="G303">
            <v>166.7525634765625</v>
          </cell>
          <cell r="H303">
            <v>19.392490386962891</v>
          </cell>
          <cell r="I303">
            <v>6.7937860488891602</v>
          </cell>
          <cell r="J303">
            <v>31.322755813598633</v>
          </cell>
        </row>
        <row r="304">
          <cell r="C304" t="str">
            <v>重庆市2015</v>
          </cell>
          <cell r="D304">
            <v>178.54415893554688</v>
          </cell>
          <cell r="E304">
            <v>128.74105834960938</v>
          </cell>
          <cell r="F304">
            <v>10145.9296875</v>
          </cell>
          <cell r="G304">
            <v>153.16043090820312</v>
          </cell>
          <cell r="H304">
            <v>19.941211700439453</v>
          </cell>
          <cell r="I304">
            <v>6.9043807983398438</v>
          </cell>
          <cell r="J304">
            <v>30.417375564575195</v>
          </cell>
        </row>
        <row r="305">
          <cell r="C305" t="str">
            <v>重庆市2016</v>
          </cell>
          <cell r="D305">
            <v>178.04473876953125</v>
          </cell>
          <cell r="E305">
            <v>125.45074462890625</v>
          </cell>
          <cell r="F305">
            <v>10144.9638671875</v>
          </cell>
          <cell r="G305">
            <v>158.83087158203125</v>
          </cell>
          <cell r="H305">
            <v>20.046791076660156</v>
          </cell>
          <cell r="I305">
            <v>6.6639804840087891</v>
          </cell>
          <cell r="J305">
            <v>32.659683227539062</v>
          </cell>
        </row>
        <row r="306">
          <cell r="C306" t="str">
            <v>重庆市2017</v>
          </cell>
          <cell r="D306">
            <v>174.52505493164062</v>
          </cell>
          <cell r="E306">
            <v>126.25068664550781</v>
          </cell>
          <cell r="F306">
            <v>10149.9189453125</v>
          </cell>
          <cell r="G306">
            <v>163.95600891113281</v>
          </cell>
          <cell r="H306">
            <v>19.866390228271484</v>
          </cell>
          <cell r="I306">
            <v>6.7112030982971191</v>
          </cell>
          <cell r="J306">
            <v>33.173473358154297</v>
          </cell>
        </row>
        <row r="307">
          <cell r="C307" t="str">
            <v>重庆市2018</v>
          </cell>
          <cell r="D307">
            <v>175.93426513671875</v>
          </cell>
          <cell r="E307">
            <v>127.05166625976562</v>
          </cell>
          <cell r="F307">
            <v>10141.01953125</v>
          </cell>
          <cell r="G307">
            <v>153.85044860839844</v>
          </cell>
          <cell r="H307">
            <v>20.502077102661133</v>
          </cell>
          <cell r="I307">
            <v>7.0363569259643555</v>
          </cell>
          <cell r="J307">
            <v>30.097679138183594</v>
          </cell>
        </row>
        <row r="308">
          <cell r="C308" t="str">
            <v>重庆市2019</v>
          </cell>
          <cell r="D308">
            <v>174.15058898925781</v>
          </cell>
          <cell r="E308">
            <v>124.55513763427734</v>
          </cell>
          <cell r="F308">
            <v>10145.521484375</v>
          </cell>
          <cell r="G308">
            <v>157.45346069335938</v>
          </cell>
          <cell r="H308">
            <v>20.091691970825195</v>
          </cell>
          <cell r="I308">
            <v>6.9567632675170898</v>
          </cell>
          <cell r="J308">
            <v>23.879465103149414</v>
          </cell>
        </row>
        <row r="309">
          <cell r="C309" t="str">
            <v>重庆市2020</v>
          </cell>
          <cell r="D309">
            <v>179.23561096191406</v>
          </cell>
          <cell r="E309">
            <v>133.31312561035156</v>
          </cell>
          <cell r="F309">
            <v>10123.3203125</v>
          </cell>
          <cell r="G309">
            <v>150.74110412597656</v>
          </cell>
          <cell r="H309">
            <v>19.347774505615234</v>
          </cell>
          <cell r="I309">
            <v>5.2133889198303223</v>
          </cell>
          <cell r="J309">
            <v>17.679306030273438</v>
          </cell>
        </row>
        <row r="310">
          <cell r="C310" t="str">
            <v>陕西省2010</v>
          </cell>
          <cell r="D310">
            <v>126.56867980957031</v>
          </cell>
          <cell r="E310">
            <v>54.208183288574219</v>
          </cell>
          <cell r="F310">
            <v>10162.9267578125</v>
          </cell>
          <cell r="G310">
            <v>170.95542907714844</v>
          </cell>
          <cell r="H310">
            <v>24.675151824951172</v>
          </cell>
          <cell r="I310">
            <v>4.5820636749267578</v>
          </cell>
          <cell r="J310">
            <v>27.296636581420898</v>
          </cell>
        </row>
        <row r="311">
          <cell r="C311" t="str">
            <v>陕西省2011</v>
          </cell>
          <cell r="D311">
            <v>121.18529510498047</v>
          </cell>
          <cell r="E311">
            <v>50.230316162109375</v>
          </cell>
          <cell r="F311">
            <v>10175.1611328125</v>
          </cell>
          <cell r="G311">
            <v>165.47413635253906</v>
          </cell>
          <cell r="H311">
            <v>22.632604598999023</v>
          </cell>
          <cell r="I311">
            <v>4.8073515892028809</v>
          </cell>
          <cell r="J311">
            <v>27.680614471435547</v>
          </cell>
        </row>
        <row r="312">
          <cell r="C312" t="str">
            <v>陕西省2012</v>
          </cell>
          <cell r="D312">
            <v>121.51242828369141</v>
          </cell>
          <cell r="E312">
            <v>48.649139404296875</v>
          </cell>
          <cell r="F312">
            <v>10162.3271484375</v>
          </cell>
          <cell r="G312">
            <v>167.40643310546875</v>
          </cell>
          <cell r="H312">
            <v>23.121665954589844</v>
          </cell>
          <cell r="I312">
            <v>4.8786592483520508</v>
          </cell>
          <cell r="J312">
            <v>20.992710113525391</v>
          </cell>
        </row>
        <row r="313">
          <cell r="C313" t="str">
            <v>陕西省2013</v>
          </cell>
          <cell r="D313">
            <v>135.53288269042969</v>
          </cell>
          <cell r="E313">
            <v>49.71142578125</v>
          </cell>
          <cell r="F313">
            <v>10156.9169921875</v>
          </cell>
          <cell r="G313">
            <v>175.32186889648438</v>
          </cell>
          <cell r="H313">
            <v>24.202602386474609</v>
          </cell>
          <cell r="I313">
            <v>4.4836177825927734</v>
          </cell>
          <cell r="J313">
            <v>30.126886367797852</v>
          </cell>
        </row>
        <row r="314">
          <cell r="C314" t="str">
            <v>陕西省2014</v>
          </cell>
          <cell r="D314">
            <v>129.59466552734375</v>
          </cell>
          <cell r="E314">
            <v>49.765613555908203</v>
          </cell>
          <cell r="F314">
            <v>10168.0390625</v>
          </cell>
          <cell r="G314">
            <v>174.02267456054688</v>
          </cell>
          <cell r="H314">
            <v>23.580951690673828</v>
          </cell>
          <cell r="I314">
            <v>6.4779624938964844</v>
          </cell>
          <cell r="J314">
            <v>23.456874847412109</v>
          </cell>
        </row>
        <row r="315">
          <cell r="C315" t="str">
            <v>陕西省2015</v>
          </cell>
          <cell r="D315">
            <v>129.95170593261719</v>
          </cell>
          <cell r="E315">
            <v>56.70831298828125</v>
          </cell>
          <cell r="F315">
            <v>10168.60546875</v>
          </cell>
          <cell r="G315">
            <v>172.56442260742188</v>
          </cell>
          <cell r="H315">
            <v>24.153388977050781</v>
          </cell>
          <cell r="I315">
            <v>6.3976702690124512</v>
          </cell>
          <cell r="J315">
            <v>25.863086700439453</v>
          </cell>
        </row>
        <row r="316">
          <cell r="C316" t="str">
            <v>陕西省2016</v>
          </cell>
          <cell r="D316">
            <v>134.23129272460938</v>
          </cell>
          <cell r="E316">
            <v>54.58221435546875</v>
          </cell>
          <cell r="F316">
            <v>10166.6787109375</v>
          </cell>
          <cell r="G316">
            <v>178.32611083984375</v>
          </cell>
          <cell r="H316">
            <v>24.458013534545898</v>
          </cell>
          <cell r="I316">
            <v>6.2465100288391113</v>
          </cell>
          <cell r="J316">
            <v>30.31646728515625</v>
          </cell>
        </row>
        <row r="317">
          <cell r="C317" t="str">
            <v>陕西省2017</v>
          </cell>
          <cell r="D317">
            <v>132.438720703125</v>
          </cell>
          <cell r="E317">
            <v>51.820518493652344</v>
          </cell>
          <cell r="F317">
            <v>10172.2724609375</v>
          </cell>
          <cell r="G317">
            <v>182.71841430664062</v>
          </cell>
          <cell r="H317">
            <v>23.192058563232422</v>
          </cell>
          <cell r="I317">
            <v>6.0670685768127441</v>
          </cell>
          <cell r="J317">
            <v>32.368549346923828</v>
          </cell>
        </row>
        <row r="318">
          <cell r="C318" t="str">
            <v>陕西省2018</v>
          </cell>
          <cell r="D318">
            <v>132.36656188964844</v>
          </cell>
          <cell r="E318">
            <v>49.032062530517578</v>
          </cell>
          <cell r="F318">
            <v>10164.6796875</v>
          </cell>
          <cell r="G318">
            <v>179.52992248535156</v>
          </cell>
          <cell r="H318">
            <v>24.036321640014648</v>
          </cell>
          <cell r="I318">
            <v>6.065587043762207</v>
          </cell>
          <cell r="J318">
            <v>28.646389007568359</v>
          </cell>
        </row>
        <row r="319">
          <cell r="C319" t="str">
            <v>陕西省2019</v>
          </cell>
          <cell r="D319">
            <v>129.41484069824219</v>
          </cell>
          <cell r="E319">
            <v>48.180362701416016</v>
          </cell>
          <cell r="F319">
            <v>10171.6552734375</v>
          </cell>
          <cell r="G319">
            <v>175.824462890625</v>
          </cell>
          <cell r="H319">
            <v>22.996307373046875</v>
          </cell>
          <cell r="I319">
            <v>6.3648533821105957</v>
          </cell>
          <cell r="J319">
            <v>26.385747909545898</v>
          </cell>
        </row>
        <row r="320">
          <cell r="C320" t="str">
            <v>陕西省2020</v>
          </cell>
          <cell r="D320">
            <v>142.59541320800781</v>
          </cell>
          <cell r="E320">
            <v>56.103046417236328</v>
          </cell>
          <cell r="F320">
            <v>10144.400390625</v>
          </cell>
          <cell r="G320">
            <v>166.405517578125</v>
          </cell>
          <cell r="H320">
            <v>22.341951370239258</v>
          </cell>
          <cell r="I320">
            <v>4.9659924507141113</v>
          </cell>
          <cell r="J320">
            <v>14.86031436920166</v>
          </cell>
        </row>
        <row r="321">
          <cell r="C321" t="str">
            <v>青海省2010</v>
          </cell>
          <cell r="D321">
            <v>21.991477966308594</v>
          </cell>
          <cell r="E321">
            <v>-103.13538360595703</v>
          </cell>
          <cell r="F321">
            <v>10257.2080078125</v>
          </cell>
          <cell r="G321">
            <v>175.82603454589844</v>
          </cell>
          <cell r="H321">
            <v>25.040431976318359</v>
          </cell>
          <cell r="I321">
            <v>4.3544626235961914</v>
          </cell>
          <cell r="J321">
            <v>16.183660507202148</v>
          </cell>
        </row>
        <row r="322">
          <cell r="C322" t="str">
            <v>青海省2011</v>
          </cell>
          <cell r="D322">
            <v>16.848745346069336</v>
          </cell>
          <cell r="E322">
            <v>-101.30887603759766</v>
          </cell>
          <cell r="F322">
            <v>10123</v>
          </cell>
          <cell r="G322">
            <v>174.99800109863281</v>
          </cell>
          <cell r="H322">
            <v>24.28746223449707</v>
          </cell>
          <cell r="I322">
            <v>4.4621052742004395</v>
          </cell>
          <cell r="J322">
            <v>14.339978218078613</v>
          </cell>
        </row>
        <row r="323">
          <cell r="C323" t="str">
            <v>青海省2012</v>
          </cell>
          <cell r="D323">
            <v>13.573344230651855</v>
          </cell>
          <cell r="E323">
            <v>-96.200485229492188</v>
          </cell>
          <cell r="F323">
            <v>10123</v>
          </cell>
          <cell r="G323">
            <v>176.97879028320312</v>
          </cell>
          <cell r="H323">
            <v>24.522495269775391</v>
          </cell>
          <cell r="I323">
            <v>5.001105785369873</v>
          </cell>
          <cell r="J323">
            <v>12.980199813842773</v>
          </cell>
        </row>
        <row r="324">
          <cell r="C324" t="str">
            <v>青海省2013</v>
          </cell>
          <cell r="D324">
            <v>17.803905487060547</v>
          </cell>
          <cell r="E324">
            <v>-103.50575256347656</v>
          </cell>
          <cell r="F324">
            <v>10123</v>
          </cell>
          <cell r="G324">
            <v>182.67701721191406</v>
          </cell>
          <cell r="H324">
            <v>25.151401519775391</v>
          </cell>
          <cell r="I324">
            <v>4.8800244331359863</v>
          </cell>
          <cell r="J324">
            <v>14.399923324584961</v>
          </cell>
        </row>
        <row r="325">
          <cell r="C325" t="str">
            <v>青海省2014</v>
          </cell>
          <cell r="D325">
            <v>17.459985733032227</v>
          </cell>
          <cell r="E325">
            <v>-98.206405639648438</v>
          </cell>
          <cell r="F325">
            <v>10123</v>
          </cell>
          <cell r="G325">
            <v>177.99700927734375</v>
          </cell>
          <cell r="H325">
            <v>27.577760696411133</v>
          </cell>
          <cell r="I325">
            <v>6.437492847442627</v>
          </cell>
          <cell r="J325">
            <v>15.304247856140137</v>
          </cell>
        </row>
        <row r="326">
          <cell r="C326" t="str">
            <v>青海省2015</v>
          </cell>
          <cell r="D326">
            <v>18.148868560791016</v>
          </cell>
          <cell r="E326">
            <v>-99.528533935546875</v>
          </cell>
          <cell r="F326">
            <v>10123</v>
          </cell>
          <cell r="G326">
            <v>188.8494873046875</v>
          </cell>
          <cell r="H326">
            <v>27.242225646972656</v>
          </cell>
          <cell r="I326">
            <v>6.0989818572998047</v>
          </cell>
          <cell r="J326">
            <v>14.054041862487793</v>
          </cell>
        </row>
        <row r="327">
          <cell r="C327" t="str">
            <v>青海省2016</v>
          </cell>
          <cell r="D327">
            <v>23.534849166870117</v>
          </cell>
          <cell r="E327">
            <v>-96.987396240234375</v>
          </cell>
          <cell r="F327">
            <v>10123</v>
          </cell>
          <cell r="G327">
            <v>189.60211181640625</v>
          </cell>
          <cell r="H327">
            <v>27.193620681762695</v>
          </cell>
          <cell r="I327">
            <v>6.0008420944213867</v>
          </cell>
          <cell r="J327">
            <v>18.690361022949219</v>
          </cell>
        </row>
        <row r="328">
          <cell r="C328" t="str">
            <v>青海省2017</v>
          </cell>
          <cell r="D328">
            <v>21.134714126586914</v>
          </cell>
          <cell r="E328">
            <v>-88.040420532226562</v>
          </cell>
          <cell r="F328">
            <v>10123</v>
          </cell>
          <cell r="G328">
            <v>194.72193908691406</v>
          </cell>
          <cell r="H328">
            <v>25.955940246582031</v>
          </cell>
          <cell r="I328">
            <v>5.8667087554931641</v>
          </cell>
          <cell r="J328">
            <v>17.240547180175781</v>
          </cell>
        </row>
        <row r="329">
          <cell r="C329" t="str">
            <v>青海省2018</v>
          </cell>
          <cell r="D329">
            <v>21.302679061889648</v>
          </cell>
          <cell r="E329">
            <v>-85.15911865234375</v>
          </cell>
          <cell r="F329">
            <v>10206</v>
          </cell>
          <cell r="G329">
            <v>195.572509765625</v>
          </cell>
          <cell r="H329">
            <v>25.563642501831055</v>
          </cell>
          <cell r="I329">
            <v>5.9295320510864258</v>
          </cell>
          <cell r="J329">
            <v>19.198453903198242</v>
          </cell>
        </row>
        <row r="330">
          <cell r="C330" t="str">
            <v>青海省2019</v>
          </cell>
          <cell r="D330">
            <v>15.805834770202637</v>
          </cell>
          <cell r="E330">
            <v>-80.207984924316406</v>
          </cell>
          <cell r="F330">
            <v>10304.453125</v>
          </cell>
          <cell r="G330">
            <v>191.91326904296875</v>
          </cell>
          <cell r="H330">
            <v>26.322700500488281</v>
          </cell>
          <cell r="I330">
            <v>6.099949836730957</v>
          </cell>
          <cell r="J330">
            <v>15.018572807312012</v>
          </cell>
        </row>
        <row r="331">
          <cell r="C331" t="str">
            <v>青海省2020</v>
          </cell>
          <cell r="D331">
            <v>19.516460418701172</v>
          </cell>
          <cell r="E331">
            <v>-83.847976684570312</v>
          </cell>
          <cell r="F331">
            <v>10127.7451171875</v>
          </cell>
          <cell r="G331">
            <v>187.83871459960938</v>
          </cell>
          <cell r="H331">
            <v>25.728721618652344</v>
          </cell>
          <cell r="I331">
            <v>4.7737717628479004</v>
          </cell>
          <cell r="J331">
            <v>6.072685718536377</v>
          </cell>
        </row>
        <row r="332">
          <cell r="C332" t="str">
            <v>黑龙江省2010</v>
          </cell>
          <cell r="D332">
            <v>24.260137557983398</v>
          </cell>
          <cell r="E332">
            <v>-33.623802185058594</v>
          </cell>
          <cell r="F332">
            <v>10146.0419921875</v>
          </cell>
          <cell r="G332">
            <v>190.45597839355469</v>
          </cell>
          <cell r="H332">
            <v>25.319063186645508</v>
          </cell>
          <cell r="I332">
            <v>3.9568707942962646</v>
          </cell>
          <cell r="J332">
            <v>17.907751083374023</v>
          </cell>
        </row>
        <row r="333">
          <cell r="C333" t="str">
            <v>黑龙江省2011</v>
          </cell>
          <cell r="D333">
            <v>30.581060409545898</v>
          </cell>
          <cell r="E333">
            <v>-30.560897827148438</v>
          </cell>
          <cell r="F333">
            <v>10151.935546875</v>
          </cell>
          <cell r="G333">
            <v>193.53596496582031</v>
          </cell>
          <cell r="H333">
            <v>24.409608840942383</v>
          </cell>
          <cell r="I333">
            <v>3.494854211807251</v>
          </cell>
          <cell r="J333">
            <v>17.926118850708008</v>
          </cell>
        </row>
        <row r="334">
          <cell r="C334" t="str">
            <v>黑龙江省2012</v>
          </cell>
          <cell r="D334">
            <v>23.270515441894531</v>
          </cell>
          <cell r="E334">
            <v>-37.175617218017578</v>
          </cell>
          <cell r="F334">
            <v>10148.736328125</v>
          </cell>
          <cell r="G334">
            <v>184.23858642578125</v>
          </cell>
          <cell r="H334">
            <v>23.635831832885742</v>
          </cell>
          <cell r="I334">
            <v>3.852217435836792</v>
          </cell>
          <cell r="J334">
            <v>17.968296051025391</v>
          </cell>
        </row>
        <row r="335">
          <cell r="C335" t="str">
            <v>黑龙江省2013</v>
          </cell>
          <cell r="D335">
            <v>26.140405654907227</v>
          </cell>
          <cell r="E335">
            <v>-28.61882209777832</v>
          </cell>
          <cell r="F335">
            <v>10134.5634765625</v>
          </cell>
          <cell r="G335">
            <v>194.48858642578125</v>
          </cell>
          <cell r="H335">
            <v>27.675457000732422</v>
          </cell>
          <cell r="I335">
            <v>4.2863106727600098</v>
          </cell>
          <cell r="J335">
            <v>19.511558532714844</v>
          </cell>
        </row>
        <row r="336">
          <cell r="C336" t="str">
            <v>黑龙江省2014</v>
          </cell>
          <cell r="D336">
            <v>31.819587707519531</v>
          </cell>
          <cell r="E336">
            <v>-32.84661865234375</v>
          </cell>
          <cell r="F336">
            <v>10154.06640625</v>
          </cell>
          <cell r="G336">
            <v>190.39447021484375</v>
          </cell>
          <cell r="H336">
            <v>27.030370712280273</v>
          </cell>
          <cell r="I336">
            <v>5.8148369789123535</v>
          </cell>
          <cell r="J336">
            <v>20.935691833496094</v>
          </cell>
        </row>
        <row r="337">
          <cell r="C337" t="str">
            <v>黑龙江省2015</v>
          </cell>
          <cell r="D337">
            <v>35.582595825195312</v>
          </cell>
          <cell r="E337">
            <v>-25.180706024169922</v>
          </cell>
          <cell r="F337">
            <v>10154.513671875</v>
          </cell>
          <cell r="G337">
            <v>198.03721618652344</v>
          </cell>
          <cell r="H337">
            <v>28.275360107421875</v>
          </cell>
          <cell r="I337">
            <v>5.7962846755981445</v>
          </cell>
          <cell r="J337">
            <v>21.561355590820312</v>
          </cell>
        </row>
        <row r="338">
          <cell r="C338" t="str">
            <v>黑龙江省2016</v>
          </cell>
          <cell r="D338">
            <v>26.790996551513672</v>
          </cell>
          <cell r="E338">
            <v>-38.034976959228516</v>
          </cell>
          <cell r="F338">
            <v>10150.6875</v>
          </cell>
          <cell r="G338">
            <v>207.61087036132812</v>
          </cell>
          <cell r="H338">
            <v>29.496065139770508</v>
          </cell>
          <cell r="I338">
            <v>5.8241710662841797</v>
          </cell>
          <cell r="J338">
            <v>22.408990859985352</v>
          </cell>
        </row>
        <row r="339">
          <cell r="C339" t="str">
            <v>黑龙江省2017</v>
          </cell>
          <cell r="D339">
            <v>34.603610992431641</v>
          </cell>
          <cell r="E339">
            <v>-36.876949310302734</v>
          </cell>
          <cell r="F339">
            <v>10139.7119140625</v>
          </cell>
          <cell r="G339">
            <v>218.82221984863281</v>
          </cell>
          <cell r="H339">
            <v>30.222715377807617</v>
          </cell>
          <cell r="I339">
            <v>5.5328540802001953</v>
          </cell>
          <cell r="J339">
            <v>22.263477325439453</v>
          </cell>
        </row>
        <row r="340">
          <cell r="C340" t="str">
            <v>黑龙江省2018</v>
          </cell>
          <cell r="D340">
            <v>36.663604736328125</v>
          </cell>
          <cell r="E340">
            <v>-34.87420654296875</v>
          </cell>
          <cell r="F340">
            <v>10146.94921875</v>
          </cell>
          <cell r="G340">
            <v>212.48295593261719</v>
          </cell>
          <cell r="H340">
            <v>29.919876098632812</v>
          </cell>
          <cell r="I340">
            <v>6.0502595901489258</v>
          </cell>
          <cell r="J340">
            <v>28.532417297363281</v>
          </cell>
        </row>
        <row r="341">
          <cell r="C341" t="str">
            <v>黑龙江省2019</v>
          </cell>
          <cell r="D341">
            <v>38.560337066650391</v>
          </cell>
          <cell r="E341">
            <v>-37.957332611083984</v>
          </cell>
          <cell r="F341">
            <v>10140.044921875</v>
          </cell>
          <cell r="G341">
            <v>215.54689025878906</v>
          </cell>
          <cell r="H341">
            <v>30.982378005981445</v>
          </cell>
          <cell r="I341">
            <v>6.0351605415344238</v>
          </cell>
          <cell r="J341">
            <v>23.786310195922852</v>
          </cell>
        </row>
        <row r="342">
          <cell r="C342" t="str">
            <v>黑龙江省2020</v>
          </cell>
          <cell r="D342">
            <v>48.095359802246094</v>
          </cell>
          <cell r="E342">
            <v>-19.39753532409668</v>
          </cell>
          <cell r="F342">
            <v>10131.8359375</v>
          </cell>
          <cell r="G342">
            <v>198.08970642089844</v>
          </cell>
          <cell r="H342">
            <v>29.342781066894531</v>
          </cell>
          <cell r="I342">
            <v>3.5550968647003174</v>
          </cell>
          <cell r="J342">
            <v>10.595314979553223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各省年均房价"/>
    </sheetNames>
    <sheetDataSet>
      <sheetData sheetId="0" refreshError="1"/>
      <sheetData sheetId="1" refreshError="1">
        <row r="1">
          <cell r="A1" t="str">
            <v>省份</v>
          </cell>
          <cell r="B1">
            <v>2000</v>
          </cell>
          <cell r="C1">
            <v>2001</v>
          </cell>
          <cell r="D1">
            <v>2002</v>
          </cell>
          <cell r="E1">
            <v>2003</v>
          </cell>
          <cell r="F1">
            <v>2004</v>
          </cell>
          <cell r="G1">
            <v>2005</v>
          </cell>
          <cell r="H1">
            <v>2006</v>
          </cell>
          <cell r="I1">
            <v>2007</v>
          </cell>
          <cell r="J1">
            <v>2008</v>
          </cell>
          <cell r="K1">
            <v>2009</v>
          </cell>
          <cell r="L1" t="str">
            <v>2010年</v>
          </cell>
          <cell r="M1" t="str">
            <v>2011年</v>
          </cell>
          <cell r="N1" t="str">
            <v>2012年</v>
          </cell>
          <cell r="O1">
            <v>2013</v>
          </cell>
          <cell r="P1" t="str">
            <v>2014年</v>
          </cell>
          <cell r="Q1">
            <v>2015</v>
          </cell>
          <cell r="R1" t="str">
            <v>2016年</v>
          </cell>
          <cell r="S1">
            <v>2017</v>
          </cell>
          <cell r="T1" t="str">
            <v>2018年</v>
          </cell>
        </row>
        <row r="2">
          <cell r="A2" t="str">
            <v>上海市</v>
          </cell>
          <cell r="B2">
            <v>4134</v>
          </cell>
          <cell r="C2">
            <v>5118</v>
          </cell>
          <cell r="D2">
            <v>6639</v>
          </cell>
          <cell r="E2">
            <v>6842</v>
          </cell>
          <cell r="F2">
            <v>7196</v>
          </cell>
          <cell r="G2">
            <v>8361</v>
          </cell>
          <cell r="H2">
            <v>8195</v>
          </cell>
          <cell r="I2">
            <v>12840</v>
          </cell>
          <cell r="J2">
            <v>14400.1</v>
          </cell>
          <cell r="K2">
            <v>14502.8</v>
          </cell>
          <cell r="L2">
            <v>14061.3</v>
          </cell>
          <cell r="M2">
            <v>16420</v>
          </cell>
          <cell r="N2">
            <v>16787.099999999999</v>
          </cell>
          <cell r="O2">
            <v>20949.400000000001</v>
          </cell>
          <cell r="P2">
            <v>24747.3</v>
          </cell>
          <cell r="Q2">
            <v>23803.9</v>
          </cell>
          <cell r="R2">
            <v>45617.416666666701</v>
          </cell>
          <cell r="S2">
            <v>51853.583333333299</v>
          </cell>
          <cell r="T2">
            <v>50667</v>
          </cell>
        </row>
        <row r="3">
          <cell r="A3" t="str">
            <v>云南省</v>
          </cell>
          <cell r="B3">
            <v>1381.4285714285711</v>
          </cell>
          <cell r="C3">
            <v>1572.7762499999999</v>
          </cell>
          <cell r="D3">
            <v>1563.444285714286</v>
          </cell>
          <cell r="E3">
            <v>1642.59</v>
          </cell>
          <cell r="F3">
            <v>1908.415</v>
          </cell>
          <cell r="G3">
            <v>2366.0149999999999</v>
          </cell>
          <cell r="H3">
            <v>2257.75</v>
          </cell>
          <cell r="I3">
            <v>2492.625</v>
          </cell>
          <cell r="J3">
            <v>2807.1937499999999</v>
          </cell>
          <cell r="K3">
            <v>3180.6662500000002</v>
          </cell>
          <cell r="L3">
            <v>3863.6025</v>
          </cell>
          <cell r="M3">
            <v>4167.93</v>
          </cell>
          <cell r="N3">
            <v>4064.65</v>
          </cell>
          <cell r="O3">
            <v>4425.3137500000003</v>
          </cell>
          <cell r="P3">
            <v>4763.3824999999997</v>
          </cell>
          <cell r="Q3">
            <v>4724.6949999999997</v>
          </cell>
          <cell r="R3">
            <v>6063.8095238095248</v>
          </cell>
          <cell r="S3">
            <v>5673.8928571428569</v>
          </cell>
          <cell r="T3">
            <v>6674.4062499999964</v>
          </cell>
        </row>
        <row r="4">
          <cell r="A4" t="str">
            <v>内蒙古自治区</v>
          </cell>
          <cell r="B4">
            <v>1245.1111111111111</v>
          </cell>
          <cell r="C4">
            <v>1212.8888888888889</v>
          </cell>
          <cell r="D4">
            <v>1319.2222222222219</v>
          </cell>
          <cell r="E4">
            <v>1557.5322222222219</v>
          </cell>
          <cell r="F4">
            <v>1720.97</v>
          </cell>
          <cell r="G4">
            <v>2137.554444444444</v>
          </cell>
          <cell r="H4">
            <v>2291</v>
          </cell>
          <cell r="I4">
            <v>2668.666666666667</v>
          </cell>
          <cell r="J4">
            <v>3184.413333333333</v>
          </cell>
          <cell r="K4">
            <v>3551.6944444444439</v>
          </cell>
          <cell r="L4">
            <v>3893.103333333333</v>
          </cell>
          <cell r="M4">
            <v>4279.4111111111106</v>
          </cell>
          <cell r="N4">
            <v>4298.7022222222222</v>
          </cell>
          <cell r="O4">
            <v>4336.3100000000004</v>
          </cell>
          <cell r="P4">
            <v>4362.9677777777779</v>
          </cell>
          <cell r="Q4">
            <v>4446.4844444444443</v>
          </cell>
          <cell r="R4">
            <v>5068.2656249999991</v>
          </cell>
          <cell r="S4">
            <v>5543.99074074074</v>
          </cell>
          <cell r="T4">
            <v>6273.2222222222217</v>
          </cell>
        </row>
        <row r="5">
          <cell r="A5" t="str">
            <v>北京市</v>
          </cell>
          <cell r="B5">
            <v>4764</v>
          </cell>
          <cell r="C5">
            <v>4737</v>
          </cell>
          <cell r="D5">
            <v>5243</v>
          </cell>
          <cell r="E5">
            <v>6788.09</v>
          </cell>
          <cell r="F5">
            <v>8279.51</v>
          </cell>
          <cell r="G5">
            <v>11553.3</v>
          </cell>
          <cell r="H5">
            <v>12418</v>
          </cell>
          <cell r="I5">
            <v>13799</v>
          </cell>
          <cell r="J5">
            <v>17782</v>
          </cell>
          <cell r="K5">
            <v>16845.8</v>
          </cell>
          <cell r="L5">
            <v>17021.599999999999</v>
          </cell>
          <cell r="M5">
            <v>18552.900000000001</v>
          </cell>
          <cell r="N5">
            <v>18833</v>
          </cell>
          <cell r="O5">
            <v>22632.5</v>
          </cell>
          <cell r="P5">
            <v>27497.200000000001</v>
          </cell>
          <cell r="Q5">
            <v>25064.9</v>
          </cell>
          <cell r="R5">
            <v>47167.833333333299</v>
          </cell>
          <cell r="S5">
            <v>56321.416666666701</v>
          </cell>
          <cell r="T5">
            <v>58649.166666666701</v>
          </cell>
        </row>
        <row r="6">
          <cell r="A6" t="str">
            <v>吉林省</v>
          </cell>
          <cell r="B6">
            <v>1293.125</v>
          </cell>
          <cell r="C6">
            <v>1368</v>
          </cell>
          <cell r="D6">
            <v>1638.1428571428571</v>
          </cell>
          <cell r="E6">
            <v>1620.5287499999999</v>
          </cell>
          <cell r="F6">
            <v>1671.4237499999999</v>
          </cell>
          <cell r="G6">
            <v>1841.4549999999999</v>
          </cell>
          <cell r="H6">
            <v>2069</v>
          </cell>
          <cell r="I6">
            <v>2214.75</v>
          </cell>
          <cell r="J6">
            <v>2792.09375</v>
          </cell>
          <cell r="K6">
            <v>3532.7</v>
          </cell>
          <cell r="L6">
            <v>3250.1087499999999</v>
          </cell>
          <cell r="M6">
            <v>3623.6537499999999</v>
          </cell>
          <cell r="N6">
            <v>4127.97</v>
          </cell>
          <cell r="O6">
            <v>3945.4749999999999</v>
          </cell>
          <cell r="P6">
            <v>4196.4825000000001</v>
          </cell>
          <cell r="Q6">
            <v>4258.0675000000001</v>
          </cell>
          <cell r="R6">
            <v>4847.15625</v>
          </cell>
          <cell r="S6">
            <v>4754.7604166666661</v>
          </cell>
          <cell r="T6">
            <v>5296.4270833333321</v>
          </cell>
        </row>
        <row r="7">
          <cell r="A7" t="str">
            <v>四川省</v>
          </cell>
          <cell r="B7">
            <v>944</v>
          </cell>
          <cell r="C7">
            <v>1035.833333333333</v>
          </cell>
          <cell r="D7">
            <v>1146.166666666667</v>
          </cell>
          <cell r="E7">
            <v>1359.219444444444</v>
          </cell>
          <cell r="F7">
            <v>1509.817777777778</v>
          </cell>
          <cell r="G7">
            <v>1786.060555555556</v>
          </cell>
          <cell r="H7">
            <v>2115.4444444444439</v>
          </cell>
          <cell r="I7">
            <v>2465.8888888888891</v>
          </cell>
          <cell r="J7">
            <v>3052.4877777777779</v>
          </cell>
          <cell r="K7">
            <v>3820.3944444444451</v>
          </cell>
          <cell r="L7">
            <v>4207.0555555555557</v>
          </cell>
          <cell r="M7">
            <v>4544.8411111111109</v>
          </cell>
          <cell r="N7">
            <v>4745.6783333333333</v>
          </cell>
          <cell r="O7">
            <v>4690.5966666666673</v>
          </cell>
          <cell r="P7">
            <v>4709.37</v>
          </cell>
          <cell r="Q7">
            <v>4942.778888888889</v>
          </cell>
          <cell r="R7">
            <v>4907.6019607843127</v>
          </cell>
          <cell r="S7">
            <v>5529.5490196078417</v>
          </cell>
          <cell r="T7">
            <v>6648.6527777777783</v>
          </cell>
        </row>
        <row r="8">
          <cell r="A8" t="str">
            <v>天津市</v>
          </cell>
          <cell r="B8">
            <v>2487</v>
          </cell>
          <cell r="C8">
            <v>2518</v>
          </cell>
          <cell r="D8">
            <v>3155</v>
          </cell>
          <cell r="E8">
            <v>4054.73</v>
          </cell>
          <cell r="F8">
            <v>4773.54</v>
          </cell>
          <cell r="G8">
            <v>5811.11</v>
          </cell>
          <cell r="H8">
            <v>6015</v>
          </cell>
          <cell r="I8">
            <v>6886</v>
          </cell>
          <cell r="J8">
            <v>8197.06</v>
          </cell>
          <cell r="K8">
            <v>9238.31</v>
          </cell>
          <cell r="L8">
            <v>8217.69</v>
          </cell>
          <cell r="M8">
            <v>8745.92</v>
          </cell>
          <cell r="N8">
            <v>9218.59</v>
          </cell>
          <cell r="O8">
            <v>10106.9</v>
          </cell>
          <cell r="P8">
            <v>12829.6</v>
          </cell>
          <cell r="Q8">
            <v>15331.4</v>
          </cell>
          <cell r="R8">
            <v>18674.083333333299</v>
          </cell>
          <cell r="S8">
            <v>23973.333333333299</v>
          </cell>
          <cell r="T8">
            <v>22276.083333333299</v>
          </cell>
        </row>
        <row r="9">
          <cell r="A9" t="str">
            <v>宁夏回族自治区</v>
          </cell>
          <cell r="B9">
            <v>1235.5</v>
          </cell>
          <cell r="C9">
            <v>1373.5</v>
          </cell>
          <cell r="D9">
            <v>1491.75</v>
          </cell>
          <cell r="E9">
            <v>1691.636</v>
          </cell>
          <cell r="F9">
            <v>1624.3119999999999</v>
          </cell>
          <cell r="G9">
            <v>1698.38</v>
          </cell>
          <cell r="H9">
            <v>2017.8</v>
          </cell>
          <cell r="I9">
            <v>2465.4</v>
          </cell>
          <cell r="J9">
            <v>2756.1060000000002</v>
          </cell>
          <cell r="K9">
            <v>3149.078</v>
          </cell>
          <cell r="L9">
            <v>3428.7420000000002</v>
          </cell>
          <cell r="M9">
            <v>3680.6779999999999</v>
          </cell>
          <cell r="N9">
            <v>3687.01</v>
          </cell>
          <cell r="O9">
            <v>3777.4340000000002</v>
          </cell>
          <cell r="P9">
            <v>3725.154</v>
          </cell>
          <cell r="Q9">
            <v>3934.74</v>
          </cell>
          <cell r="R9">
            <v>4337.4309764309764</v>
          </cell>
          <cell r="S9">
            <v>4241.2222222222199</v>
          </cell>
          <cell r="T9">
            <v>4268.5333333333319</v>
          </cell>
        </row>
        <row r="10">
          <cell r="A10" t="str">
            <v>安徽省</v>
          </cell>
          <cell r="B10">
            <v>1161.125</v>
          </cell>
          <cell r="C10">
            <v>1335.4375</v>
          </cell>
          <cell r="D10">
            <v>1530.3125</v>
          </cell>
          <cell r="E10">
            <v>1844.8331250000001</v>
          </cell>
          <cell r="F10">
            <v>2043.2593750000001</v>
          </cell>
          <cell r="G10">
            <v>2384.13</v>
          </cell>
          <cell r="H10">
            <v>2694.6875</v>
          </cell>
          <cell r="I10">
            <v>3101.9375</v>
          </cell>
          <cell r="J10">
            <v>3783.39</v>
          </cell>
          <cell r="K10">
            <v>4330.5</v>
          </cell>
          <cell r="L10">
            <v>4438.9137499999997</v>
          </cell>
          <cell r="M10">
            <v>4782.2606249999999</v>
          </cell>
          <cell r="N10">
            <v>5030.1975000000002</v>
          </cell>
          <cell r="O10">
            <v>4864.7731249999997</v>
          </cell>
          <cell r="P10">
            <v>5018.7650000000003</v>
          </cell>
          <cell r="Q10">
            <v>5859.8187500000004</v>
          </cell>
          <cell r="R10">
            <v>6139.0364583333321</v>
          </cell>
          <cell r="S10">
            <v>6800.7729166666704</v>
          </cell>
          <cell r="T10">
            <v>7959.3593750000045</v>
          </cell>
        </row>
        <row r="11">
          <cell r="A11" t="str">
            <v>山东省</v>
          </cell>
          <cell r="B11">
            <v>1316.5625</v>
          </cell>
          <cell r="C11">
            <v>1439.125</v>
          </cell>
          <cell r="D11">
            <v>1472.28125</v>
          </cell>
          <cell r="E11">
            <v>2001.92625</v>
          </cell>
          <cell r="F11">
            <v>2202.0031250000002</v>
          </cell>
          <cell r="G11">
            <v>2502.1768750000001</v>
          </cell>
          <cell r="H11">
            <v>2693.5625</v>
          </cell>
          <cell r="I11">
            <v>3108.625</v>
          </cell>
          <cell r="J11">
            <v>3629.13625</v>
          </cell>
          <cell r="K11">
            <v>4224.9412499999999</v>
          </cell>
          <cell r="L11">
            <v>4401.3100000000004</v>
          </cell>
          <cell r="M11">
            <v>4689.7524999999996</v>
          </cell>
          <cell r="N11">
            <v>4931.2518749999999</v>
          </cell>
          <cell r="O11">
            <v>4985.5531250000004</v>
          </cell>
          <cell r="P11">
            <v>5186.5962500000014</v>
          </cell>
          <cell r="Q11">
            <v>5721.4981250000001</v>
          </cell>
          <cell r="R11">
            <v>6302.828125</v>
          </cell>
          <cell r="S11">
            <v>7563.9427083333303</v>
          </cell>
          <cell r="T11">
            <v>9049.1718750000018</v>
          </cell>
        </row>
        <row r="12">
          <cell r="A12" t="str">
            <v>山西省</v>
          </cell>
          <cell r="B12">
            <v>1184.090909090909</v>
          </cell>
          <cell r="C12">
            <v>1297.272727272727</v>
          </cell>
          <cell r="D12">
            <v>1502.545454545455</v>
          </cell>
          <cell r="E12">
            <v>1729.846363636364</v>
          </cell>
          <cell r="F12">
            <v>1821.046363636364</v>
          </cell>
          <cell r="G12">
            <v>2153.124545454546</v>
          </cell>
          <cell r="H12">
            <v>2255.454545454545</v>
          </cell>
          <cell r="I12">
            <v>2552</v>
          </cell>
          <cell r="J12">
            <v>2916.4363636363641</v>
          </cell>
          <cell r="K12">
            <v>3125.1272727272731</v>
          </cell>
          <cell r="L12">
            <v>3426.9854545454541</v>
          </cell>
          <cell r="M12">
            <v>3877.9781818181818</v>
          </cell>
          <cell r="N12">
            <v>4047.4845454545462</v>
          </cell>
          <cell r="O12">
            <v>4112.8927272727269</v>
          </cell>
          <cell r="P12">
            <v>4184.522727272727</v>
          </cell>
          <cell r="Q12">
            <v>4451.8118181818181</v>
          </cell>
          <cell r="R12">
            <v>5080.4351851851861</v>
          </cell>
          <cell r="S12">
            <v>5323.8518518518504</v>
          </cell>
          <cell r="T12">
            <v>5813.3409090909126</v>
          </cell>
        </row>
        <row r="13">
          <cell r="A13" t="str">
            <v>广东省</v>
          </cell>
          <cell r="B13">
            <v>1789.153846153846</v>
          </cell>
          <cell r="C13">
            <v>1981.285714285714</v>
          </cell>
          <cell r="D13">
            <v>2173.9523809523812</v>
          </cell>
          <cell r="E13">
            <v>2460.111904761904</v>
          </cell>
          <cell r="F13">
            <v>2861.0123809523811</v>
          </cell>
          <cell r="G13">
            <v>3758.7033333333329</v>
          </cell>
          <cell r="H13">
            <v>3916.666666666667</v>
          </cell>
          <cell r="I13">
            <v>4382.0476190476193</v>
          </cell>
          <cell r="J13">
            <v>5452.8752380952383</v>
          </cell>
          <cell r="K13">
            <v>6136.5209523809526</v>
          </cell>
          <cell r="L13">
            <v>6371.3652380952371</v>
          </cell>
          <cell r="M13">
            <v>7186.6419047619056</v>
          </cell>
          <cell r="N13">
            <v>7185.0885714285723</v>
          </cell>
          <cell r="O13">
            <v>7717.1933333333336</v>
          </cell>
          <cell r="P13">
            <v>9135.4414285714302</v>
          </cell>
          <cell r="Q13">
            <v>10565.291428571431</v>
          </cell>
          <cell r="R13">
            <v>12795.475</v>
          </cell>
          <cell r="S13">
            <v>11218.65992063492</v>
          </cell>
          <cell r="T13">
            <v>11962.4126984127</v>
          </cell>
        </row>
        <row r="14">
          <cell r="A14" t="str">
            <v>广西壮族自治区</v>
          </cell>
          <cell r="B14">
            <v>1450.2222222222219</v>
          </cell>
          <cell r="C14">
            <v>1406.0769230769231</v>
          </cell>
          <cell r="D14">
            <v>1450.846153846154</v>
          </cell>
          <cell r="E14">
            <v>1486.359285714286</v>
          </cell>
          <cell r="F14">
            <v>1782.18</v>
          </cell>
          <cell r="G14">
            <v>2020.5714285714289</v>
          </cell>
          <cell r="H14">
            <v>2265.2142857142858</v>
          </cell>
          <cell r="I14">
            <v>2551.6071428571431</v>
          </cell>
          <cell r="J14">
            <v>3006.14</v>
          </cell>
          <cell r="K14">
            <v>3242.3471428571429</v>
          </cell>
          <cell r="L14">
            <v>3598.1728571428571</v>
          </cell>
          <cell r="M14">
            <v>3860.13</v>
          </cell>
          <cell r="N14">
            <v>4216.915</v>
          </cell>
          <cell r="O14">
            <v>4179.7585714285706</v>
          </cell>
          <cell r="P14">
            <v>4314.5435714285713</v>
          </cell>
          <cell r="Q14">
            <v>4756.3792857142853</v>
          </cell>
          <cell r="R14">
            <v>4810.4666666666681</v>
          </cell>
          <cell r="S14">
            <v>5434.6833333333316</v>
          </cell>
          <cell r="T14">
            <v>6025.452380952378</v>
          </cell>
        </row>
        <row r="15">
          <cell r="A15" t="str">
            <v>新疆维吾尔自治区</v>
          </cell>
          <cell r="B15">
            <v>2315</v>
          </cell>
          <cell r="C15">
            <v>1816.5</v>
          </cell>
          <cell r="D15">
            <v>1790.5</v>
          </cell>
          <cell r="E15">
            <v>1895.855</v>
          </cell>
          <cell r="F15">
            <v>1948.68</v>
          </cell>
          <cell r="G15">
            <v>2135.5700000000002</v>
          </cell>
          <cell r="H15">
            <v>2403.5</v>
          </cell>
          <cell r="I15">
            <v>2674</v>
          </cell>
          <cell r="J15">
            <v>3503.51</v>
          </cell>
          <cell r="K15">
            <v>3920.6149999999998</v>
          </cell>
          <cell r="L15">
            <v>4160.25</v>
          </cell>
          <cell r="M15">
            <v>4583.1000000000004</v>
          </cell>
          <cell r="N15">
            <v>4906.8649999999998</v>
          </cell>
          <cell r="O15">
            <v>4946.45</v>
          </cell>
          <cell r="P15">
            <v>4512.5066666666671</v>
          </cell>
          <cell r="Q15">
            <v>4596.5133333333333</v>
          </cell>
          <cell r="R15">
            <v>5129.4722222222244</v>
          </cell>
          <cell r="S15">
            <v>5107.75</v>
          </cell>
          <cell r="T15">
            <v>5420.0555555555566</v>
          </cell>
        </row>
        <row r="16">
          <cell r="A16" t="str">
            <v>江苏省</v>
          </cell>
          <cell r="B16">
            <v>1614.384615384615</v>
          </cell>
          <cell r="C16">
            <v>1867.7692307692309</v>
          </cell>
          <cell r="D16">
            <v>2210.3076923076919</v>
          </cell>
          <cell r="E16">
            <v>2743.996153846153</v>
          </cell>
          <cell r="F16">
            <v>2993.9307692307689</v>
          </cell>
          <cell r="G16">
            <v>3347.372307692307</v>
          </cell>
          <cell r="H16">
            <v>3621.3846153846148</v>
          </cell>
          <cell r="I16">
            <v>4293.2307692307704</v>
          </cell>
          <cell r="J16">
            <v>5305.51</v>
          </cell>
          <cell r="K16">
            <v>6160.73</v>
          </cell>
          <cell r="L16">
            <v>6147.5107692307693</v>
          </cell>
          <cell r="M16">
            <v>6362.542307692308</v>
          </cell>
          <cell r="N16">
            <v>6259.4115384615388</v>
          </cell>
          <cell r="O16">
            <v>6311.8892307692304</v>
          </cell>
          <cell r="P16">
            <v>6932.5284615384608</v>
          </cell>
          <cell r="Q16">
            <v>7405.793076923077</v>
          </cell>
          <cell r="R16">
            <v>8660.1923076923104</v>
          </cell>
          <cell r="S16">
            <v>10640.058857808859</v>
          </cell>
          <cell r="T16">
            <v>11698.256410256399</v>
          </cell>
        </row>
        <row r="17">
          <cell r="A17" t="str">
            <v>江西省</v>
          </cell>
          <cell r="B17">
            <v>1004.1</v>
          </cell>
          <cell r="C17">
            <v>1084.272727272727</v>
          </cell>
          <cell r="D17">
            <v>1212.181818181818</v>
          </cell>
          <cell r="E17">
            <v>1389.217272727273</v>
          </cell>
          <cell r="F17">
            <v>1356.816363636364</v>
          </cell>
          <cell r="G17">
            <v>1837.822727272727</v>
          </cell>
          <cell r="H17">
            <v>1608.136363636364</v>
          </cell>
          <cell r="I17">
            <v>2434.636363636364</v>
          </cell>
          <cell r="J17">
            <v>2885.0181818181818</v>
          </cell>
          <cell r="K17">
            <v>3829.9445454545448</v>
          </cell>
          <cell r="L17">
            <v>4116.3118181818181</v>
          </cell>
          <cell r="M17">
            <v>4607.2881818181813</v>
          </cell>
          <cell r="N17">
            <v>4742.57</v>
          </cell>
          <cell r="O17">
            <v>4833.8090909090906</v>
          </cell>
          <cell r="P17">
            <v>4951.0599999999986</v>
          </cell>
          <cell r="Q17">
            <v>5299.7118181818187</v>
          </cell>
          <cell r="R17">
            <v>5373.1851851851861</v>
          </cell>
          <cell r="S17">
            <v>6434.2940476190506</v>
          </cell>
          <cell r="T17">
            <v>7334.8030303030246</v>
          </cell>
        </row>
        <row r="18">
          <cell r="A18" t="str">
            <v>河北省</v>
          </cell>
          <cell r="B18">
            <v>1492.636363636364</v>
          </cell>
          <cell r="C18">
            <v>1434.727272727273</v>
          </cell>
          <cell r="D18">
            <v>1523.272727272727</v>
          </cell>
          <cell r="E18">
            <v>1781.0590909090911</v>
          </cell>
          <cell r="F18">
            <v>1979.7663636363641</v>
          </cell>
          <cell r="G18">
            <v>2438.8772727272731</v>
          </cell>
          <cell r="H18">
            <v>2583.818181818182</v>
          </cell>
          <cell r="I18">
            <v>2985.818181818182</v>
          </cell>
          <cell r="J18">
            <v>3355.397272727273</v>
          </cell>
          <cell r="K18">
            <v>3823.2436363636371</v>
          </cell>
          <cell r="L18">
            <v>4125.1527272727271</v>
          </cell>
          <cell r="M18">
            <v>4611.7736363636368</v>
          </cell>
          <cell r="N18">
            <v>4763.545454545455</v>
          </cell>
          <cell r="O18">
            <v>5195.1663636363637</v>
          </cell>
          <cell r="P18">
            <v>5699.6372727272728</v>
          </cell>
          <cell r="Q18">
            <v>6655.613636363636</v>
          </cell>
          <cell r="R18">
            <v>7227.4318181818226</v>
          </cell>
          <cell r="S18">
            <v>10811.113636363651</v>
          </cell>
          <cell r="T18">
            <v>10308.20454545455</v>
          </cell>
        </row>
        <row r="19">
          <cell r="A19" t="str">
            <v>河南省</v>
          </cell>
          <cell r="B19">
            <v>1078.5714285714289</v>
          </cell>
          <cell r="C19">
            <v>1093.117647058823</v>
          </cell>
          <cell r="D19">
            <v>1267.1764705882349</v>
          </cell>
          <cell r="E19">
            <v>1439.9211764705881</v>
          </cell>
          <cell r="F19">
            <v>1592.962352941177</v>
          </cell>
          <cell r="G19">
            <v>1808.5058823529409</v>
          </cell>
          <cell r="H19">
            <v>1965.411764705882</v>
          </cell>
          <cell r="I19">
            <v>2187.2352941176468</v>
          </cell>
          <cell r="J19">
            <v>2443.2494117647061</v>
          </cell>
          <cell r="K19">
            <v>2920.727647058824</v>
          </cell>
          <cell r="L19">
            <v>3252.292352941176</v>
          </cell>
          <cell r="M19">
            <v>3586.6470588235288</v>
          </cell>
          <cell r="N19">
            <v>3782.7117647058822</v>
          </cell>
          <cell r="O19">
            <v>4005.0476470588228</v>
          </cell>
          <cell r="P19">
            <v>4140.4141176470584</v>
          </cell>
          <cell r="Q19">
            <v>4577.2947058823529</v>
          </cell>
          <cell r="R19">
            <v>4903.9117647058811</v>
          </cell>
          <cell r="S19">
            <v>5712.4509803921546</v>
          </cell>
          <cell r="T19">
            <v>6335.7352941176487</v>
          </cell>
        </row>
        <row r="20">
          <cell r="A20" t="str">
            <v>浙江省</v>
          </cell>
          <cell r="B20">
            <v>2135.727272727273</v>
          </cell>
          <cell r="C20">
            <v>2497.909090909091</v>
          </cell>
          <cell r="D20">
            <v>2770.818181818182</v>
          </cell>
          <cell r="E20">
            <v>3945.645454545454</v>
          </cell>
          <cell r="F20">
            <v>4386.2527272727266</v>
          </cell>
          <cell r="G20">
            <v>5168.8327272727274</v>
          </cell>
          <cell r="H20">
            <v>5717.636363636364</v>
          </cell>
          <cell r="I20">
            <v>7098.272727272727</v>
          </cell>
          <cell r="J20">
            <v>8445.8918181818171</v>
          </cell>
          <cell r="K20">
            <v>9537.2709090909084</v>
          </cell>
          <cell r="L20">
            <v>10006.02090909091</v>
          </cell>
          <cell r="M20">
            <v>10212.411818181819</v>
          </cell>
          <cell r="N20">
            <v>9743.4963636363645</v>
          </cell>
          <cell r="O20">
            <v>9459.5745454545468</v>
          </cell>
          <cell r="P20">
            <v>9744.0727272727272</v>
          </cell>
          <cell r="Q20">
            <v>11404.555454545451</v>
          </cell>
          <cell r="R20">
            <v>11604.49242424242</v>
          </cell>
          <cell r="S20">
            <v>13129.189393939379</v>
          </cell>
          <cell r="T20">
            <v>15421.492424242429</v>
          </cell>
        </row>
        <row r="21">
          <cell r="A21" t="str">
            <v>海南省</v>
          </cell>
          <cell r="B21">
            <v>2842.13</v>
          </cell>
          <cell r="C21">
            <v>2260.5</v>
          </cell>
          <cell r="D21">
            <v>2851.5</v>
          </cell>
          <cell r="E21">
            <v>3251.58</v>
          </cell>
          <cell r="F21">
            <v>4735.3999999999996</v>
          </cell>
          <cell r="G21">
            <v>5269.36</v>
          </cell>
          <cell r="H21">
            <v>7264.5</v>
          </cell>
          <cell r="I21">
            <v>8228.5</v>
          </cell>
          <cell r="J21">
            <v>12667.174999999999</v>
          </cell>
          <cell r="K21">
            <v>9718.91</v>
          </cell>
          <cell r="L21">
            <v>9224.3950000000004</v>
          </cell>
          <cell r="M21">
            <v>10922.735000000001</v>
          </cell>
          <cell r="N21">
            <v>13710.525</v>
          </cell>
          <cell r="O21">
            <v>13057.285</v>
          </cell>
          <cell r="P21">
            <v>13768.32</v>
          </cell>
          <cell r="Q21">
            <v>18891.900000000001</v>
          </cell>
          <cell r="R21">
            <v>11187.08333333335</v>
          </cell>
          <cell r="S21">
            <v>15879.999999999991</v>
          </cell>
          <cell r="T21">
            <v>22679.29166666665</v>
          </cell>
        </row>
        <row r="22">
          <cell r="A22" t="str">
            <v>湖北省</v>
          </cell>
          <cell r="B22">
            <v>916.91666666666663</v>
          </cell>
          <cell r="C22">
            <v>938.41666666666663</v>
          </cell>
          <cell r="D22">
            <v>1107.666666666667</v>
          </cell>
          <cell r="E22">
            <v>1378.4808333333331</v>
          </cell>
          <cell r="F22">
            <v>1587.8033333333331</v>
          </cell>
          <cell r="G22">
            <v>1916.669166666667</v>
          </cell>
          <cell r="H22">
            <v>2159.416666666667</v>
          </cell>
          <cell r="I22">
            <v>2578.5</v>
          </cell>
          <cell r="J22">
            <v>2917.108333333334</v>
          </cell>
          <cell r="K22">
            <v>3431.2808333333342</v>
          </cell>
          <cell r="L22">
            <v>3864.1941666666671</v>
          </cell>
          <cell r="M22">
            <v>4088.82</v>
          </cell>
          <cell r="N22">
            <v>3984.335</v>
          </cell>
          <cell r="O22">
            <v>4187.5741666666663</v>
          </cell>
          <cell r="P22">
            <v>4414.8133333333344</v>
          </cell>
          <cell r="Q22">
            <v>4881.9224999999997</v>
          </cell>
          <cell r="R22">
            <v>4851.0208333333312</v>
          </cell>
          <cell r="S22">
            <v>5997.6944444444462</v>
          </cell>
          <cell r="T22">
            <v>6963.4861111111104</v>
          </cell>
        </row>
        <row r="23">
          <cell r="A23" t="str">
            <v>湖南省</v>
          </cell>
          <cell r="B23">
            <v>1030</v>
          </cell>
          <cell r="C23">
            <v>1059.916666666667</v>
          </cell>
          <cell r="D23">
            <v>1156.653846153846</v>
          </cell>
          <cell r="E23">
            <v>1272.0561538461541</v>
          </cell>
          <cell r="F23">
            <v>1527.626923076923</v>
          </cell>
          <cell r="G23">
            <v>1710.2876923076919</v>
          </cell>
          <cell r="H23">
            <v>1872.615384615385</v>
          </cell>
          <cell r="I23">
            <v>2067.6923076923081</v>
          </cell>
          <cell r="J23">
            <v>2468.48</v>
          </cell>
          <cell r="K23">
            <v>3006.772307692308</v>
          </cell>
          <cell r="L23">
            <v>3375.34</v>
          </cell>
          <cell r="M23">
            <v>3573.728461538461</v>
          </cell>
          <cell r="N23">
            <v>3769.6823076923079</v>
          </cell>
          <cell r="O23">
            <v>3803.4723076923078</v>
          </cell>
          <cell r="P23">
            <v>4031.333076923077</v>
          </cell>
          <cell r="Q23">
            <v>4612.4276923076923</v>
          </cell>
          <cell r="R23">
            <v>4079.4038461538462</v>
          </cell>
          <cell r="S23">
            <v>5051.1895604395622</v>
          </cell>
          <cell r="T23">
            <v>6207.7884615384583</v>
          </cell>
        </row>
        <row r="24">
          <cell r="A24" t="str">
            <v>甘肃省</v>
          </cell>
          <cell r="B24">
            <v>1166.5714285714289</v>
          </cell>
          <cell r="C24">
            <v>1938.4333333333329</v>
          </cell>
          <cell r="D24">
            <v>2123.583333333333</v>
          </cell>
          <cell r="E24">
            <v>1307.8033333333331</v>
          </cell>
          <cell r="F24">
            <v>1395.77</v>
          </cell>
          <cell r="G24">
            <v>1664.466666666666</v>
          </cell>
          <cell r="H24">
            <v>1667.416666666667</v>
          </cell>
          <cell r="I24">
            <v>2073.083333333333</v>
          </cell>
          <cell r="J24">
            <v>2443.2033333333329</v>
          </cell>
          <cell r="K24">
            <v>3172.2066666666669</v>
          </cell>
          <cell r="L24">
            <v>3289.038333333333</v>
          </cell>
          <cell r="M24">
            <v>3556.9216666666671</v>
          </cell>
          <cell r="N24">
            <v>3688.1566666666658</v>
          </cell>
          <cell r="O24">
            <v>4031.979166666667</v>
          </cell>
          <cell r="P24">
            <v>4189.7950000000001</v>
          </cell>
          <cell r="Q24">
            <v>4506.9016666666666</v>
          </cell>
          <cell r="R24">
            <v>5795.0452380952383</v>
          </cell>
          <cell r="S24">
            <v>6382.4499999999989</v>
          </cell>
          <cell r="T24">
            <v>6287.9092592592624</v>
          </cell>
        </row>
        <row r="25">
          <cell r="A25" t="str">
            <v>福建省</v>
          </cell>
          <cell r="B25">
            <v>1737.7777777777781</v>
          </cell>
          <cell r="C25">
            <v>1788.5555555555561</v>
          </cell>
          <cell r="D25">
            <v>2061.8888888888891</v>
          </cell>
          <cell r="E25">
            <v>2568.545555555555</v>
          </cell>
          <cell r="F25">
            <v>2648.3511111111111</v>
          </cell>
          <cell r="G25">
            <v>3820.5911111111109</v>
          </cell>
          <cell r="H25">
            <v>3873.7777777777778</v>
          </cell>
          <cell r="I25">
            <v>4673.8888888888887</v>
          </cell>
          <cell r="J25">
            <v>5548.6422222222218</v>
          </cell>
          <cell r="K25">
            <v>6886.2511111111116</v>
          </cell>
          <cell r="L25">
            <v>7435.48</v>
          </cell>
          <cell r="M25">
            <v>7914.7922222222223</v>
          </cell>
          <cell r="N25">
            <v>7643.1399999999994</v>
          </cell>
          <cell r="O25">
            <v>7570.8200000000006</v>
          </cell>
          <cell r="P25">
            <v>7620.02</v>
          </cell>
          <cell r="Q25">
            <v>7893.8611111111113</v>
          </cell>
          <cell r="R25">
            <v>11698.535714285719</v>
          </cell>
          <cell r="S25">
            <v>15604.9941077441</v>
          </cell>
          <cell r="T25">
            <v>16311.518518518529</v>
          </cell>
        </row>
        <row r="26">
          <cell r="A26" t="str">
            <v>西藏自治区</v>
          </cell>
          <cell r="F26">
            <v>2036</v>
          </cell>
          <cell r="G26">
            <v>2747</v>
          </cell>
          <cell r="H26">
            <v>2391.5</v>
          </cell>
          <cell r="I26">
            <v>2499</v>
          </cell>
          <cell r="J26">
            <v>3438.6</v>
          </cell>
          <cell r="K26">
            <v>3566.88</v>
          </cell>
          <cell r="L26">
            <v>3311.88</v>
          </cell>
          <cell r="M26">
            <v>4247.2700000000004</v>
          </cell>
          <cell r="N26">
            <v>3779.57</v>
          </cell>
          <cell r="O26">
            <v>4013.42</v>
          </cell>
          <cell r="P26">
            <v>3896.5</v>
          </cell>
          <cell r="Q26">
            <v>3954.96</v>
          </cell>
          <cell r="R26">
            <v>7261.8333333333303</v>
          </cell>
          <cell r="S26">
            <v>8497.4166666666697</v>
          </cell>
          <cell r="T26">
            <v>10278.166666666701</v>
          </cell>
        </row>
        <row r="27">
          <cell r="A27" t="str">
            <v>贵州省</v>
          </cell>
          <cell r="B27">
            <v>1117.75</v>
          </cell>
          <cell r="C27">
            <v>1161</v>
          </cell>
          <cell r="D27">
            <v>1253.75</v>
          </cell>
          <cell r="E27">
            <v>1449.4749999999999</v>
          </cell>
          <cell r="F27">
            <v>1698.165</v>
          </cell>
          <cell r="G27">
            <v>2077.1574999999998</v>
          </cell>
          <cell r="H27">
            <v>2269.5</v>
          </cell>
          <cell r="I27">
            <v>2421.25</v>
          </cell>
          <cell r="J27">
            <v>2892.1925000000001</v>
          </cell>
          <cell r="K27">
            <v>3491.4524999999999</v>
          </cell>
          <cell r="L27">
            <v>3865.1824999999999</v>
          </cell>
          <cell r="M27">
            <v>4210.8924999999999</v>
          </cell>
          <cell r="N27">
            <v>4263.2749999999996</v>
          </cell>
          <cell r="O27">
            <v>4353.8625000000002</v>
          </cell>
          <cell r="P27">
            <v>4244.9375</v>
          </cell>
          <cell r="Q27">
            <v>4735.2250000000004</v>
          </cell>
          <cell r="R27">
            <v>4848.3611111111104</v>
          </cell>
          <cell r="S27">
            <v>5189.7222222222199</v>
          </cell>
          <cell r="T27">
            <v>5799.8981481481487</v>
          </cell>
        </row>
        <row r="28">
          <cell r="A28" t="str">
            <v>辽宁省</v>
          </cell>
          <cell r="B28">
            <v>1689.9285714285711</v>
          </cell>
          <cell r="C28">
            <v>1731.4285714285711</v>
          </cell>
          <cell r="D28">
            <v>1793.5714285714289</v>
          </cell>
          <cell r="E28">
            <v>2039.312142857143</v>
          </cell>
          <cell r="F28">
            <v>2229.457142857143</v>
          </cell>
          <cell r="G28">
            <v>2521.4814285714278</v>
          </cell>
          <cell r="H28">
            <v>2892.071428571428</v>
          </cell>
          <cell r="I28">
            <v>3183.2857142857142</v>
          </cell>
          <cell r="J28">
            <v>3687.678571428572</v>
          </cell>
          <cell r="K28">
            <v>3952.614285714285</v>
          </cell>
          <cell r="L28">
            <v>4187.5442857142862</v>
          </cell>
          <cell r="M28">
            <v>4523.0885714285714</v>
          </cell>
          <cell r="N28">
            <v>4742.6171428571424</v>
          </cell>
          <cell r="O28">
            <v>4835.1092857142858</v>
          </cell>
          <cell r="P28">
            <v>4703.55</v>
          </cell>
          <cell r="Q28">
            <v>4919.1450000000004</v>
          </cell>
          <cell r="R28">
            <v>5494.0619047619039</v>
          </cell>
          <cell r="S28">
            <v>5234.8869047619064</v>
          </cell>
          <cell r="T28">
            <v>5531.6607142857147</v>
          </cell>
        </row>
        <row r="29">
          <cell r="A29" t="str">
            <v>重庆市</v>
          </cell>
          <cell r="B29">
            <v>1556</v>
          </cell>
          <cell r="C29">
            <v>1596</v>
          </cell>
          <cell r="D29">
            <v>1756</v>
          </cell>
          <cell r="E29">
            <v>2134.9899999999998</v>
          </cell>
          <cell r="F29">
            <v>2269.21</v>
          </cell>
          <cell r="G29">
            <v>2722.58</v>
          </cell>
          <cell r="H29">
            <v>2785</v>
          </cell>
          <cell r="I29">
            <v>3442</v>
          </cell>
          <cell r="J29">
            <v>4280.87</v>
          </cell>
          <cell r="K29">
            <v>4733.84</v>
          </cell>
          <cell r="L29">
            <v>5079.93</v>
          </cell>
          <cell r="M29">
            <v>5568.71</v>
          </cell>
          <cell r="N29">
            <v>5519</v>
          </cell>
          <cell r="O29">
            <v>5485.98</v>
          </cell>
          <cell r="P29">
            <v>5484.92</v>
          </cell>
          <cell r="Q29">
            <v>6791.61</v>
          </cell>
          <cell r="R29">
            <v>7095.1666666666697</v>
          </cell>
          <cell r="S29">
            <v>8973.25</v>
          </cell>
          <cell r="T29">
            <v>11820.166666666701</v>
          </cell>
        </row>
        <row r="30">
          <cell r="A30" t="str">
            <v>陕西省</v>
          </cell>
          <cell r="B30">
            <v>1121.9000000000001</v>
          </cell>
          <cell r="C30">
            <v>1140.2</v>
          </cell>
          <cell r="D30">
            <v>1251.5999999999999</v>
          </cell>
          <cell r="E30">
            <v>1808.4269999999999</v>
          </cell>
          <cell r="F30">
            <v>1852.9739999999999</v>
          </cell>
          <cell r="G30">
            <v>1791.9079999999999</v>
          </cell>
          <cell r="H30">
            <v>2105.4</v>
          </cell>
          <cell r="I30">
            <v>2308</v>
          </cell>
          <cell r="J30">
            <v>2863.8440000000001</v>
          </cell>
          <cell r="K30">
            <v>3666.4690000000001</v>
          </cell>
          <cell r="L30">
            <v>3655.3760000000002</v>
          </cell>
          <cell r="M30">
            <v>3818.4920000000002</v>
          </cell>
          <cell r="N30">
            <v>3786.9180000000001</v>
          </cell>
          <cell r="O30">
            <v>3937.0010000000002</v>
          </cell>
          <cell r="P30">
            <v>3943.5729999999999</v>
          </cell>
          <cell r="Q30">
            <v>4366.3850000000002</v>
          </cell>
          <cell r="R30">
            <v>4808.6805555555566</v>
          </cell>
          <cell r="S30">
            <v>5001.3948412698401</v>
          </cell>
          <cell r="T30">
            <v>5876.9515151515152</v>
          </cell>
        </row>
        <row r="31">
          <cell r="A31" t="str">
            <v>青海省</v>
          </cell>
          <cell r="B31">
            <v>1464</v>
          </cell>
          <cell r="C31">
            <v>1644</v>
          </cell>
          <cell r="D31">
            <v>1725</v>
          </cell>
          <cell r="E31">
            <v>1877.16</v>
          </cell>
          <cell r="F31">
            <v>2021.99</v>
          </cell>
          <cell r="G31">
            <v>2420.96</v>
          </cell>
          <cell r="H31">
            <v>2900</v>
          </cell>
          <cell r="I31">
            <v>2900</v>
          </cell>
          <cell r="J31">
            <v>3327.96</v>
          </cell>
          <cell r="K31">
            <v>3649.03</v>
          </cell>
          <cell r="L31">
            <v>4694.99</v>
          </cell>
          <cell r="M31">
            <v>4628.1899999999996</v>
          </cell>
          <cell r="N31">
            <v>5753.33</v>
          </cell>
          <cell r="O31">
            <v>5758.36</v>
          </cell>
          <cell r="P31">
            <v>5909.9</v>
          </cell>
          <cell r="Q31">
            <v>6641.88</v>
          </cell>
          <cell r="R31">
            <v>6193.5833333333303</v>
          </cell>
          <cell r="S31">
            <v>6425.25</v>
          </cell>
          <cell r="T31">
            <v>8646.7083333333358</v>
          </cell>
        </row>
        <row r="32">
          <cell r="A32" t="str">
            <v>黑龙江省</v>
          </cell>
          <cell r="B32">
            <v>1287.818181818182</v>
          </cell>
          <cell r="C32">
            <v>1283.166666666667</v>
          </cell>
          <cell r="D32">
            <v>1295.181818181818</v>
          </cell>
          <cell r="E32">
            <v>1593.7691666666669</v>
          </cell>
          <cell r="F32">
            <v>1615.3275000000001</v>
          </cell>
          <cell r="G32">
            <v>1807.9533333333329</v>
          </cell>
          <cell r="H32">
            <v>2117.916666666667</v>
          </cell>
          <cell r="I32">
            <v>2606.666666666667</v>
          </cell>
          <cell r="J32">
            <v>2996.4708333333328</v>
          </cell>
          <cell r="K32">
            <v>3437.641666666666</v>
          </cell>
          <cell r="L32">
            <v>3454.8525</v>
          </cell>
          <cell r="M32">
            <v>3616.9250000000002</v>
          </cell>
          <cell r="N32">
            <v>3772.416666666667</v>
          </cell>
          <cell r="O32">
            <v>3801.624166666666</v>
          </cell>
          <cell r="P32">
            <v>3713.6174999999998</v>
          </cell>
          <cell r="Q32">
            <v>4144.7550000000001</v>
          </cell>
          <cell r="R32">
            <v>4839.1785714285716</v>
          </cell>
          <cell r="S32">
            <v>4805.2261904761899</v>
          </cell>
          <cell r="T32">
            <v>4519.4351851851861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_jt_estimates_final"/>
    </sheetNames>
    <sheetDataSet>
      <sheetData sheetId="0">
        <row r="1">
          <cell r="D1" t="str">
            <v>mu_jt</v>
          </cell>
        </row>
        <row r="2">
          <cell r="C2" t="str">
            <v>北京市2010</v>
          </cell>
          <cell r="D2">
            <v>6.7327119000000005E-2</v>
          </cell>
        </row>
        <row r="3">
          <cell r="C3" t="str">
            <v>北京市2011</v>
          </cell>
          <cell r="D3">
            <v>1.2645072E-2</v>
          </cell>
        </row>
        <row r="4">
          <cell r="C4" t="str">
            <v>北京市2012</v>
          </cell>
          <cell r="D4">
            <v>-0.29482362000000001</v>
          </cell>
        </row>
        <row r="5">
          <cell r="C5" t="str">
            <v>北京市2013</v>
          </cell>
          <cell r="D5">
            <v>-0.20380190000000001</v>
          </cell>
        </row>
        <row r="6">
          <cell r="C6" t="str">
            <v>北京市2014</v>
          </cell>
          <cell r="D6">
            <v>-9.8557241000000004E-2</v>
          </cell>
        </row>
        <row r="7">
          <cell r="C7" t="str">
            <v>北京市2015</v>
          </cell>
          <cell r="D7">
            <v>0.16792821999999999</v>
          </cell>
        </row>
        <row r="8">
          <cell r="C8" t="str">
            <v>北京市2016</v>
          </cell>
          <cell r="D8">
            <v>0.32714492000000001</v>
          </cell>
        </row>
        <row r="9">
          <cell r="C9" t="str">
            <v>北京市2017</v>
          </cell>
          <cell r="D9">
            <v>0.51929234999999996</v>
          </cell>
        </row>
        <row r="10">
          <cell r="C10" t="str">
            <v>北京市2018</v>
          </cell>
          <cell r="D10">
            <v>0.66195881000000001</v>
          </cell>
        </row>
        <row r="11">
          <cell r="C11" t="str">
            <v>天津市2010</v>
          </cell>
          <cell r="D11">
            <v>-0.78544521</v>
          </cell>
        </row>
        <row r="12">
          <cell r="C12" t="str">
            <v>天津市2011</v>
          </cell>
          <cell r="D12">
            <v>-0.78544521</v>
          </cell>
        </row>
        <row r="13">
          <cell r="C13" t="str">
            <v>天津市2012</v>
          </cell>
          <cell r="D13">
            <v>-0.78544521</v>
          </cell>
        </row>
        <row r="14">
          <cell r="C14" t="str">
            <v>天津市2013</v>
          </cell>
          <cell r="D14">
            <v>-0.49911742999999997</v>
          </cell>
        </row>
        <row r="15">
          <cell r="C15" t="str">
            <v>天津市2014</v>
          </cell>
          <cell r="D15">
            <v>-0.37022376000000001</v>
          </cell>
        </row>
        <row r="16">
          <cell r="C16" t="str">
            <v>天津市2015</v>
          </cell>
          <cell r="D16">
            <v>-0.17746804999999999</v>
          </cell>
        </row>
        <row r="17">
          <cell r="C17" t="str">
            <v>天津市2016</v>
          </cell>
          <cell r="D17">
            <v>1.9461112E-3</v>
          </cell>
        </row>
        <row r="18">
          <cell r="C18" t="str">
            <v>天津市2017</v>
          </cell>
          <cell r="D18">
            <v>0.20714457</v>
          </cell>
        </row>
        <row r="19">
          <cell r="C19" t="str">
            <v>天津市2018</v>
          </cell>
          <cell r="D19">
            <v>0.37103117000000002</v>
          </cell>
        </row>
        <row r="20">
          <cell r="C20" t="str">
            <v>河北省2010</v>
          </cell>
          <cell r="D20">
            <v>-1.5746164</v>
          </cell>
        </row>
        <row r="21">
          <cell r="C21" t="str">
            <v>河北省2011</v>
          </cell>
          <cell r="D21">
            <v>-1.5746164</v>
          </cell>
        </row>
        <row r="22">
          <cell r="C22" t="str">
            <v>河北省2012</v>
          </cell>
          <cell r="D22">
            <v>-0.55951476</v>
          </cell>
        </row>
        <row r="23">
          <cell r="C23" t="str">
            <v>河北省2013</v>
          </cell>
          <cell r="D23">
            <v>-0.50066549000000005</v>
          </cell>
        </row>
        <row r="24">
          <cell r="C24" t="str">
            <v>河北省2014</v>
          </cell>
          <cell r="D24">
            <v>-0.40481222</v>
          </cell>
        </row>
        <row r="25">
          <cell r="C25" t="str">
            <v>河北省2015</v>
          </cell>
          <cell r="D25">
            <v>-0.15964876</v>
          </cell>
        </row>
        <row r="26">
          <cell r="C26" t="str">
            <v>河北省2016</v>
          </cell>
          <cell r="D26">
            <v>5.0573637999999999E-3</v>
          </cell>
        </row>
        <row r="27">
          <cell r="C27" t="str">
            <v>河北省2017</v>
          </cell>
          <cell r="D27">
            <v>0.20361124</v>
          </cell>
        </row>
        <row r="28">
          <cell r="C28" t="str">
            <v>河北省2018</v>
          </cell>
          <cell r="D28">
            <v>0.36010700000000001</v>
          </cell>
        </row>
        <row r="29">
          <cell r="C29" t="str">
            <v>山西省2010</v>
          </cell>
          <cell r="D29">
            <v>-0.87046378999999996</v>
          </cell>
        </row>
        <row r="30">
          <cell r="C30" t="str">
            <v>山西省2011</v>
          </cell>
          <cell r="D30">
            <v>-0.87046378999999996</v>
          </cell>
        </row>
        <row r="31">
          <cell r="C31" t="str">
            <v>山西省2012</v>
          </cell>
          <cell r="D31">
            <v>-0.87046378999999996</v>
          </cell>
        </row>
        <row r="32">
          <cell r="C32" t="str">
            <v>山西省2013</v>
          </cell>
          <cell r="D32">
            <v>-0.26690403000000001</v>
          </cell>
        </row>
        <row r="33">
          <cell r="C33" t="str">
            <v>山西省2014</v>
          </cell>
          <cell r="D33">
            <v>-0.19695686000000001</v>
          </cell>
        </row>
        <row r="34">
          <cell r="C34" t="str">
            <v>山西省2015</v>
          </cell>
          <cell r="D34">
            <v>-6.5882399999999994E-2</v>
          </cell>
        </row>
        <row r="35">
          <cell r="C35" t="str">
            <v>山西省2016</v>
          </cell>
          <cell r="D35">
            <v>-4.5218315000000002E-2</v>
          </cell>
        </row>
        <row r="36">
          <cell r="C36" t="str">
            <v>山西省2017</v>
          </cell>
          <cell r="D36">
            <v>0.12765877</v>
          </cell>
        </row>
        <row r="37">
          <cell r="C37" t="str">
            <v>山西省2018</v>
          </cell>
          <cell r="D37">
            <v>0.20357170999999999</v>
          </cell>
        </row>
        <row r="38">
          <cell r="C38" t="str">
            <v>内蒙古自治区2010</v>
          </cell>
          <cell r="D38">
            <v>0.69166404000000004</v>
          </cell>
        </row>
        <row r="39">
          <cell r="C39" t="str">
            <v>内蒙古自治区2011</v>
          </cell>
          <cell r="D39">
            <v>0.64818346999999998</v>
          </cell>
        </row>
        <row r="40">
          <cell r="C40" t="str">
            <v>内蒙古自治区2012</v>
          </cell>
          <cell r="D40">
            <v>-1.856098E-3</v>
          </cell>
        </row>
        <row r="41">
          <cell r="C41" t="str">
            <v>内蒙古自治区2013</v>
          </cell>
          <cell r="D41">
            <v>-0.20831461000000001</v>
          </cell>
        </row>
        <row r="42">
          <cell r="C42" t="str">
            <v>内蒙古自治区2014</v>
          </cell>
          <cell r="D42">
            <v>0.32006373999999999</v>
          </cell>
        </row>
        <row r="43">
          <cell r="C43" t="str">
            <v>内蒙古自治区2015</v>
          </cell>
          <cell r="D43">
            <v>0.38694741999999999</v>
          </cell>
        </row>
        <row r="44">
          <cell r="C44" t="str">
            <v>内蒙古自治区2016</v>
          </cell>
          <cell r="D44">
            <v>0.46405660999999998</v>
          </cell>
        </row>
        <row r="45">
          <cell r="C45" t="str">
            <v>内蒙古自治区2017</v>
          </cell>
          <cell r="D45">
            <v>0.49454262999999998</v>
          </cell>
        </row>
        <row r="46">
          <cell r="C46" t="str">
            <v>内蒙古自治区2018</v>
          </cell>
          <cell r="D46">
            <v>0.60325490999999998</v>
          </cell>
        </row>
        <row r="47">
          <cell r="C47" t="str">
            <v>辽宁省2010</v>
          </cell>
          <cell r="D47">
            <v>-2.0309186000000001</v>
          </cell>
        </row>
        <row r="48">
          <cell r="C48" t="str">
            <v>辽宁省2011</v>
          </cell>
          <cell r="D48">
            <v>-2.0309186000000001</v>
          </cell>
        </row>
        <row r="49">
          <cell r="C49" t="str">
            <v>辽宁省2012</v>
          </cell>
          <cell r="D49">
            <v>-2.0309186000000001</v>
          </cell>
        </row>
        <row r="50">
          <cell r="C50" t="str">
            <v>辽宁省2013</v>
          </cell>
          <cell r="D50">
            <v>-1.8537716</v>
          </cell>
        </row>
        <row r="51">
          <cell r="C51" t="str">
            <v>辽宁省2014</v>
          </cell>
          <cell r="D51">
            <v>-1.8843775</v>
          </cell>
        </row>
        <row r="52">
          <cell r="C52" t="str">
            <v>辽宁省2015</v>
          </cell>
          <cell r="D52">
            <v>-1.6244987</v>
          </cell>
        </row>
        <row r="53">
          <cell r="C53" t="str">
            <v>辽宁省2016</v>
          </cell>
          <cell r="D53">
            <v>-1.4442267</v>
          </cell>
        </row>
        <row r="54">
          <cell r="C54" t="str">
            <v>辽宁省2017</v>
          </cell>
          <cell r="D54">
            <v>-1.2629105</v>
          </cell>
        </row>
        <row r="55">
          <cell r="C55" t="str">
            <v>辽宁省2018</v>
          </cell>
          <cell r="D55">
            <v>-1.2143756999999999</v>
          </cell>
        </row>
        <row r="56">
          <cell r="C56" t="str">
            <v>吉林省2010</v>
          </cell>
          <cell r="D56">
            <v>-0.47540325</v>
          </cell>
        </row>
        <row r="57">
          <cell r="C57" t="str">
            <v>吉林省2011</v>
          </cell>
          <cell r="D57">
            <v>-0.33692211</v>
          </cell>
        </row>
        <row r="58">
          <cell r="C58" t="str">
            <v>吉林省2012</v>
          </cell>
          <cell r="D58">
            <v>-0.75912857</v>
          </cell>
        </row>
        <row r="59">
          <cell r="C59" t="str">
            <v>吉林省2013</v>
          </cell>
          <cell r="D59">
            <v>-0.44348674999999999</v>
          </cell>
        </row>
        <row r="60">
          <cell r="C60" t="str">
            <v>吉林省2014</v>
          </cell>
          <cell r="D60">
            <v>-0.23929363000000001</v>
          </cell>
        </row>
        <row r="61">
          <cell r="C61" t="str">
            <v>吉林省2015</v>
          </cell>
          <cell r="D61">
            <v>-5.3613833999999999E-2</v>
          </cell>
        </row>
        <row r="62">
          <cell r="C62" t="str">
            <v>吉林省2016</v>
          </cell>
          <cell r="D62">
            <v>4.9264285999999997E-2</v>
          </cell>
        </row>
        <row r="63">
          <cell r="C63" t="str">
            <v>吉林省2017</v>
          </cell>
          <cell r="D63">
            <v>0.21187849</v>
          </cell>
        </row>
        <row r="64">
          <cell r="C64" t="str">
            <v>吉林省2018</v>
          </cell>
          <cell r="D64">
            <v>0.32014157999999998</v>
          </cell>
        </row>
        <row r="65">
          <cell r="C65" t="str">
            <v>黑龙江省2010</v>
          </cell>
          <cell r="D65">
            <v>-0.54278338000000004</v>
          </cell>
        </row>
        <row r="66">
          <cell r="C66" t="str">
            <v>黑龙江省2011</v>
          </cell>
          <cell r="D66">
            <v>-0.54278338000000004</v>
          </cell>
        </row>
        <row r="67">
          <cell r="C67" t="str">
            <v>黑龙江省2012</v>
          </cell>
          <cell r="D67">
            <v>-0.54278338000000004</v>
          </cell>
        </row>
        <row r="68">
          <cell r="C68" t="str">
            <v>黑龙江省2013</v>
          </cell>
          <cell r="D68">
            <v>-0.47410830999999998</v>
          </cell>
        </row>
        <row r="69">
          <cell r="C69" t="str">
            <v>黑龙江省2014</v>
          </cell>
          <cell r="D69">
            <v>-0.61627609000000005</v>
          </cell>
        </row>
        <row r="70">
          <cell r="C70" t="str">
            <v>黑龙江省2015</v>
          </cell>
          <cell r="D70">
            <v>-0.30576988999999999</v>
          </cell>
        </row>
        <row r="71">
          <cell r="C71" t="str">
            <v>黑龙江省2016</v>
          </cell>
          <cell r="D71">
            <v>3.7114623999999999E-2</v>
          </cell>
        </row>
        <row r="72">
          <cell r="C72" t="str">
            <v>黑龙江省2017</v>
          </cell>
          <cell r="D72">
            <v>0.19696736000000001</v>
          </cell>
        </row>
        <row r="73">
          <cell r="C73" t="str">
            <v>黑龙江省2018</v>
          </cell>
          <cell r="D73">
            <v>0.27512950000000003</v>
          </cell>
        </row>
        <row r="74">
          <cell r="C74" t="str">
            <v>上海市2010</v>
          </cell>
          <cell r="D74">
            <v>-0.109717</v>
          </cell>
        </row>
        <row r="75">
          <cell r="C75" t="str">
            <v>上海市2011</v>
          </cell>
          <cell r="D75">
            <v>-0.109717</v>
          </cell>
        </row>
        <row r="76">
          <cell r="C76" t="str">
            <v>上海市2012</v>
          </cell>
          <cell r="D76">
            <v>8.3704880000000006E-3</v>
          </cell>
        </row>
        <row r="77">
          <cell r="C77" t="str">
            <v>上海市2013</v>
          </cell>
          <cell r="D77">
            <v>0.28660721</v>
          </cell>
        </row>
        <row r="78">
          <cell r="C78" t="str">
            <v>上海市2014</v>
          </cell>
          <cell r="D78">
            <v>0.38449654</v>
          </cell>
        </row>
        <row r="79">
          <cell r="C79" t="str">
            <v>上海市2015</v>
          </cell>
          <cell r="D79">
            <v>0.56594831000000001</v>
          </cell>
        </row>
        <row r="80">
          <cell r="C80" t="str">
            <v>上海市2016</v>
          </cell>
          <cell r="D80">
            <v>0.73424953000000004</v>
          </cell>
        </row>
        <row r="81">
          <cell r="C81" t="str">
            <v>上海市2017</v>
          </cell>
          <cell r="D81">
            <v>0.85701894999999995</v>
          </cell>
        </row>
        <row r="82">
          <cell r="C82" t="str">
            <v>上海市2018</v>
          </cell>
          <cell r="D82">
            <v>0.97515868999999999</v>
          </cell>
        </row>
        <row r="83">
          <cell r="C83" t="str">
            <v>江苏省2010</v>
          </cell>
          <cell r="D83">
            <v>-0.59511513000000005</v>
          </cell>
        </row>
        <row r="84">
          <cell r="C84" t="str">
            <v>江苏省2011</v>
          </cell>
          <cell r="D84">
            <v>-0.19810332</v>
          </cell>
        </row>
        <row r="85">
          <cell r="C85" t="str">
            <v>江苏省2012</v>
          </cell>
          <cell r="D85">
            <v>-0.61611384000000002</v>
          </cell>
        </row>
        <row r="86">
          <cell r="C86" t="str">
            <v>江苏省2013</v>
          </cell>
          <cell r="D86">
            <v>-0.38354692000000001</v>
          </cell>
        </row>
        <row r="87">
          <cell r="C87" t="str">
            <v>江苏省2014</v>
          </cell>
          <cell r="D87">
            <v>-0.35576500999999999</v>
          </cell>
        </row>
        <row r="88">
          <cell r="C88" t="str">
            <v>江苏省2015</v>
          </cell>
          <cell r="D88">
            <v>-0.18202214999999999</v>
          </cell>
        </row>
        <row r="89">
          <cell r="C89" t="str">
            <v>江苏省2016</v>
          </cell>
          <cell r="D89">
            <v>-3.9066333000000002E-2</v>
          </cell>
        </row>
        <row r="90">
          <cell r="C90" t="str">
            <v>江苏省2017</v>
          </cell>
          <cell r="D90">
            <v>0.19762830000000001</v>
          </cell>
        </row>
        <row r="91">
          <cell r="C91" t="str">
            <v>江苏省2018</v>
          </cell>
          <cell r="D91">
            <v>0.35031757000000002</v>
          </cell>
        </row>
        <row r="92">
          <cell r="C92" t="str">
            <v>浙江省2010</v>
          </cell>
          <cell r="D92">
            <v>-0.39244469999999998</v>
          </cell>
        </row>
        <row r="93">
          <cell r="C93" t="str">
            <v>浙江省2011</v>
          </cell>
          <cell r="D93">
            <v>-0.36786547000000003</v>
          </cell>
        </row>
        <row r="94">
          <cell r="C94" t="str">
            <v>浙江省2012</v>
          </cell>
          <cell r="D94">
            <v>-0.69555533000000003</v>
          </cell>
        </row>
        <row r="95">
          <cell r="C95" t="str">
            <v>浙江省2013</v>
          </cell>
          <cell r="D95">
            <v>-0.3320497</v>
          </cell>
        </row>
        <row r="96">
          <cell r="C96" t="str">
            <v>浙江省2014</v>
          </cell>
          <cell r="D96">
            <v>-0.13539383999999999</v>
          </cell>
        </row>
        <row r="97">
          <cell r="C97" t="str">
            <v>浙江省2015</v>
          </cell>
          <cell r="D97">
            <v>-3.949507E-2</v>
          </cell>
        </row>
        <row r="98">
          <cell r="C98" t="str">
            <v>浙江省2016</v>
          </cell>
          <cell r="D98">
            <v>-2.8408964E-3</v>
          </cell>
        </row>
        <row r="99">
          <cell r="C99" t="str">
            <v>浙江省2017</v>
          </cell>
          <cell r="D99">
            <v>0.19463090999999999</v>
          </cell>
        </row>
        <row r="100">
          <cell r="C100" t="str">
            <v>浙江省2018</v>
          </cell>
          <cell r="D100">
            <v>0.32500556000000003</v>
          </cell>
        </row>
        <row r="101">
          <cell r="C101" t="str">
            <v>安徽省2010</v>
          </cell>
          <cell r="D101">
            <v>-0.51943642000000001</v>
          </cell>
        </row>
        <row r="102">
          <cell r="C102" t="str">
            <v>安徽省2011</v>
          </cell>
          <cell r="D102">
            <v>-0.51943642000000001</v>
          </cell>
        </row>
        <row r="103">
          <cell r="C103" t="str">
            <v>安徽省2012</v>
          </cell>
          <cell r="D103">
            <v>-0.51943642000000001</v>
          </cell>
        </row>
        <row r="104">
          <cell r="C104" t="str">
            <v>安徽省2013</v>
          </cell>
          <cell r="D104">
            <v>-0.28458861000000002</v>
          </cell>
        </row>
        <row r="105">
          <cell r="C105" t="str">
            <v>安徽省2014</v>
          </cell>
          <cell r="D105">
            <v>-0.10579230000000001</v>
          </cell>
        </row>
        <row r="106">
          <cell r="C106" t="str">
            <v>安徽省2015</v>
          </cell>
          <cell r="D106">
            <v>-4.2048525000000003E-2</v>
          </cell>
        </row>
        <row r="107">
          <cell r="C107" t="str">
            <v>安徽省2016</v>
          </cell>
          <cell r="D107">
            <v>2.5498526000000001E-2</v>
          </cell>
        </row>
        <row r="108">
          <cell r="C108" t="str">
            <v>安徽省2017</v>
          </cell>
          <cell r="D108">
            <v>0.29627624000000002</v>
          </cell>
        </row>
        <row r="109">
          <cell r="C109" t="str">
            <v>安徽省2018</v>
          </cell>
          <cell r="D109">
            <v>0.50021218999999995</v>
          </cell>
        </row>
        <row r="110">
          <cell r="C110" t="str">
            <v>福建省2010</v>
          </cell>
          <cell r="D110">
            <v>-0.89883630999999997</v>
          </cell>
        </row>
        <row r="111">
          <cell r="C111" t="str">
            <v>福建省2011</v>
          </cell>
          <cell r="D111">
            <v>-1.5812828999999999</v>
          </cell>
        </row>
        <row r="112">
          <cell r="C112" t="str">
            <v>福建省2012</v>
          </cell>
          <cell r="D112">
            <v>-0.88197649</v>
          </cell>
        </row>
        <row r="113">
          <cell r="C113" t="str">
            <v>福建省2013</v>
          </cell>
          <cell r="D113">
            <v>-0.74696410000000002</v>
          </cell>
        </row>
        <row r="114">
          <cell r="C114" t="str">
            <v>福建省2014</v>
          </cell>
          <cell r="D114">
            <v>-0.71199018000000003</v>
          </cell>
        </row>
        <row r="115">
          <cell r="C115" t="str">
            <v>福建省2015</v>
          </cell>
          <cell r="D115">
            <v>-0.55708528000000002</v>
          </cell>
        </row>
        <row r="116">
          <cell r="C116" t="str">
            <v>福建省2016</v>
          </cell>
          <cell r="D116">
            <v>-0.42226564999999999</v>
          </cell>
        </row>
        <row r="117">
          <cell r="C117" t="str">
            <v>福建省2017</v>
          </cell>
          <cell r="D117">
            <v>-0.22643722999999999</v>
          </cell>
        </row>
        <row r="118">
          <cell r="C118" t="str">
            <v>福建省2018</v>
          </cell>
          <cell r="D118">
            <v>-0.1004005</v>
          </cell>
        </row>
        <row r="119">
          <cell r="C119" t="str">
            <v>江西省2010</v>
          </cell>
          <cell r="D119">
            <v>-0.72913706</v>
          </cell>
        </row>
        <row r="120">
          <cell r="C120" t="str">
            <v>江西省2011</v>
          </cell>
          <cell r="D120">
            <v>-0.65303749</v>
          </cell>
        </row>
        <row r="121">
          <cell r="C121" t="str">
            <v>江西省2012</v>
          </cell>
          <cell r="D121">
            <v>-0.82206351</v>
          </cell>
        </row>
        <row r="122">
          <cell r="C122" t="str">
            <v>江西省2013</v>
          </cell>
          <cell r="D122">
            <v>-0.51774036999999995</v>
          </cell>
        </row>
        <row r="123">
          <cell r="C123" t="str">
            <v>江西省2014</v>
          </cell>
          <cell r="D123">
            <v>-0.19213031</v>
          </cell>
        </row>
        <row r="124">
          <cell r="C124" t="str">
            <v>江西省2015</v>
          </cell>
          <cell r="D124">
            <v>-0.11375681</v>
          </cell>
        </row>
        <row r="125">
          <cell r="C125" t="str">
            <v>江西省2016</v>
          </cell>
          <cell r="D125">
            <v>-1.5920331999999999E-2</v>
          </cell>
        </row>
        <row r="126">
          <cell r="C126" t="str">
            <v>江西省2017</v>
          </cell>
          <cell r="D126">
            <v>0.16765389</v>
          </cell>
        </row>
        <row r="127">
          <cell r="C127" t="str">
            <v>江西省2018</v>
          </cell>
          <cell r="D127">
            <v>0.25572466999999999</v>
          </cell>
        </row>
        <row r="128">
          <cell r="C128" t="str">
            <v>山东省2010</v>
          </cell>
          <cell r="D128">
            <v>-1.6609718</v>
          </cell>
        </row>
        <row r="129">
          <cell r="C129" t="str">
            <v>山东省2011</v>
          </cell>
          <cell r="D129">
            <v>-1.2127657999999999</v>
          </cell>
        </row>
        <row r="130">
          <cell r="C130" t="str">
            <v>山东省2012</v>
          </cell>
          <cell r="D130">
            <v>-0.55415857000000002</v>
          </cell>
        </row>
        <row r="131">
          <cell r="C131" t="str">
            <v>山东省2013</v>
          </cell>
          <cell r="D131">
            <v>-0.42874694000000002</v>
          </cell>
        </row>
        <row r="132">
          <cell r="C132" t="str">
            <v>山东省2014</v>
          </cell>
          <cell r="D132">
            <v>-0.44374882999999998</v>
          </cell>
        </row>
        <row r="133">
          <cell r="C133" t="str">
            <v>山东省2015</v>
          </cell>
          <cell r="D133">
            <v>-0.24977961000000001</v>
          </cell>
        </row>
        <row r="134">
          <cell r="C134" t="str">
            <v>山东省2016</v>
          </cell>
          <cell r="D134">
            <v>-0.15064063999999999</v>
          </cell>
        </row>
        <row r="135">
          <cell r="C135" t="str">
            <v>山东省2017</v>
          </cell>
          <cell r="D135">
            <v>7.8816920999999998E-2</v>
          </cell>
        </row>
        <row r="136">
          <cell r="C136" t="str">
            <v>山东省2018</v>
          </cell>
          <cell r="D136">
            <v>0.22350134999999999</v>
          </cell>
        </row>
        <row r="137">
          <cell r="C137" t="str">
            <v>河南省2010</v>
          </cell>
          <cell r="D137">
            <v>-0.97233062999999997</v>
          </cell>
        </row>
        <row r="138">
          <cell r="C138" t="str">
            <v>河南省2011</v>
          </cell>
          <cell r="D138">
            <v>-0.97233062999999997</v>
          </cell>
        </row>
        <row r="139">
          <cell r="C139" t="str">
            <v>河南省2012</v>
          </cell>
          <cell r="D139">
            <v>-0.97233062999999997</v>
          </cell>
        </row>
        <row r="140">
          <cell r="C140" t="str">
            <v>河南省2013</v>
          </cell>
          <cell r="D140">
            <v>-0.88656126999999996</v>
          </cell>
        </row>
        <row r="141">
          <cell r="C141" t="str">
            <v>河南省2014</v>
          </cell>
          <cell r="D141">
            <v>-0.74612480000000003</v>
          </cell>
        </row>
        <row r="142">
          <cell r="C142" t="str">
            <v>河南省2015</v>
          </cell>
          <cell r="D142">
            <v>-0.68889027999999997</v>
          </cell>
        </row>
        <row r="143">
          <cell r="C143" t="str">
            <v>河南省2016</v>
          </cell>
          <cell r="D143">
            <v>-0.62336409000000004</v>
          </cell>
        </row>
        <row r="144">
          <cell r="C144" t="str">
            <v>河南省2017</v>
          </cell>
          <cell r="D144">
            <v>-0.47481266</v>
          </cell>
        </row>
        <row r="145">
          <cell r="C145" t="str">
            <v>河南省2018</v>
          </cell>
          <cell r="D145">
            <v>-0.31675655000000003</v>
          </cell>
        </row>
        <row r="146">
          <cell r="C146" t="str">
            <v>湖北省2010</v>
          </cell>
          <cell r="D146">
            <v>-0.47838586999999999</v>
          </cell>
        </row>
        <row r="147">
          <cell r="C147" t="str">
            <v>湖北省2011</v>
          </cell>
          <cell r="D147">
            <v>-1.2549075000000001</v>
          </cell>
        </row>
        <row r="148">
          <cell r="C148" t="str">
            <v>湖北省2012</v>
          </cell>
          <cell r="D148">
            <v>-0.77327113999999997</v>
          </cell>
        </row>
        <row r="149">
          <cell r="C149" t="str">
            <v>湖北省2013</v>
          </cell>
          <cell r="D149">
            <v>-0.542041</v>
          </cell>
        </row>
        <row r="150">
          <cell r="C150" t="str">
            <v>湖北省2014</v>
          </cell>
          <cell r="D150">
            <v>-0.40711942000000001</v>
          </cell>
        </row>
        <row r="151">
          <cell r="C151" t="str">
            <v>湖北省2015</v>
          </cell>
          <cell r="D151">
            <v>-0.21363598</v>
          </cell>
        </row>
        <row r="152">
          <cell r="C152" t="str">
            <v>湖北省2016</v>
          </cell>
          <cell r="D152">
            <v>-5.4060634000000003E-2</v>
          </cell>
        </row>
        <row r="153">
          <cell r="C153" t="str">
            <v>湖北省2017</v>
          </cell>
          <cell r="D153">
            <v>7.8730418999999996E-2</v>
          </cell>
        </row>
        <row r="154">
          <cell r="C154" t="str">
            <v>湖北省2018</v>
          </cell>
          <cell r="D154">
            <v>0.20066424999999999</v>
          </cell>
        </row>
        <row r="155">
          <cell r="C155" t="str">
            <v>湖南省2010</v>
          </cell>
          <cell r="D155">
            <v>-0.33167007999999998</v>
          </cell>
        </row>
        <row r="156">
          <cell r="C156" t="str">
            <v>湖南省2011</v>
          </cell>
          <cell r="D156">
            <v>-0.33167007999999998</v>
          </cell>
        </row>
        <row r="157">
          <cell r="C157" t="str">
            <v>湖南省2012</v>
          </cell>
          <cell r="D157">
            <v>-0.54925460000000004</v>
          </cell>
        </row>
        <row r="158">
          <cell r="C158" t="str">
            <v>湖南省2013</v>
          </cell>
          <cell r="D158">
            <v>-0.61343305999999997</v>
          </cell>
        </row>
        <row r="159">
          <cell r="C159" t="str">
            <v>湖南省2014</v>
          </cell>
          <cell r="D159">
            <v>-0.24235072999999999</v>
          </cell>
        </row>
        <row r="160">
          <cell r="C160" t="str">
            <v>湖南省2015</v>
          </cell>
          <cell r="D160">
            <v>-1.3252669E-2</v>
          </cell>
        </row>
        <row r="161">
          <cell r="C161" t="str">
            <v>湖南省2016</v>
          </cell>
          <cell r="D161">
            <v>4.3835539E-2</v>
          </cell>
        </row>
        <row r="162">
          <cell r="C162" t="str">
            <v>湖南省2017</v>
          </cell>
          <cell r="D162">
            <v>0.28405184</v>
          </cell>
        </row>
        <row r="163">
          <cell r="C163" t="str">
            <v>湖南省2018</v>
          </cell>
          <cell r="D163">
            <v>0.41642024999999999</v>
          </cell>
        </row>
        <row r="164">
          <cell r="C164" t="str">
            <v>广东省2010</v>
          </cell>
          <cell r="D164">
            <v>0.38051051000000002</v>
          </cell>
        </row>
        <row r="165">
          <cell r="C165" t="str">
            <v>广东省2011</v>
          </cell>
          <cell r="D165">
            <v>0.23285375999999999</v>
          </cell>
        </row>
        <row r="166">
          <cell r="C166" t="str">
            <v>广东省2012</v>
          </cell>
          <cell r="D166">
            <v>5.1466553999999998E-2</v>
          </cell>
        </row>
        <row r="167">
          <cell r="C167" t="str">
            <v>广东省2013</v>
          </cell>
          <cell r="D167">
            <v>0.23536678</v>
          </cell>
        </row>
        <row r="168">
          <cell r="C168" t="str">
            <v>广东省2014</v>
          </cell>
          <cell r="D168">
            <v>0.43719119000000001</v>
          </cell>
        </row>
        <row r="169">
          <cell r="C169" t="str">
            <v>广东省2015</v>
          </cell>
          <cell r="D169">
            <v>0.56295698999999999</v>
          </cell>
        </row>
        <row r="170">
          <cell r="C170" t="str">
            <v>广东省2016</v>
          </cell>
          <cell r="D170">
            <v>0.69201093999999996</v>
          </cell>
        </row>
        <row r="171">
          <cell r="C171" t="str">
            <v>广东省2017</v>
          </cell>
          <cell r="D171">
            <v>0.92085832000000001</v>
          </cell>
        </row>
        <row r="172">
          <cell r="C172" t="str">
            <v>广东省2018</v>
          </cell>
          <cell r="D172">
            <v>1.0916619999999999</v>
          </cell>
        </row>
        <row r="173">
          <cell r="C173" t="str">
            <v>广西壮族自治区2010</v>
          </cell>
          <cell r="D173">
            <v>-0.68113725999999997</v>
          </cell>
        </row>
        <row r="174">
          <cell r="C174" t="str">
            <v>广西壮族自治区2011</v>
          </cell>
          <cell r="D174">
            <v>-0.98462218000000001</v>
          </cell>
        </row>
        <row r="175">
          <cell r="C175" t="str">
            <v>广西壮族自治区2012</v>
          </cell>
          <cell r="D175">
            <v>-1.0352702</v>
          </cell>
        </row>
        <row r="176">
          <cell r="C176" t="str">
            <v>广西壮族自治区2013</v>
          </cell>
          <cell r="D176">
            <v>-0.69794369000000001</v>
          </cell>
        </row>
        <row r="177">
          <cell r="C177" t="str">
            <v>广西壮族自治区2014</v>
          </cell>
          <cell r="D177">
            <v>-0.39092332000000002</v>
          </cell>
        </row>
        <row r="178">
          <cell r="C178" t="str">
            <v>广西壮族自治区2015</v>
          </cell>
          <cell r="D178">
            <v>-0.17521127</v>
          </cell>
        </row>
        <row r="179">
          <cell r="C179" t="str">
            <v>广西壮族自治区2016</v>
          </cell>
          <cell r="D179">
            <v>-0.18857278</v>
          </cell>
        </row>
        <row r="180">
          <cell r="C180" t="str">
            <v>广西壮族自治区2017</v>
          </cell>
          <cell r="D180">
            <v>2.6363913999999998E-3</v>
          </cell>
        </row>
        <row r="181">
          <cell r="C181" t="str">
            <v>广西壮族自治区2018</v>
          </cell>
          <cell r="D181">
            <v>7.8855515000000001E-2</v>
          </cell>
        </row>
        <row r="182">
          <cell r="C182" t="str">
            <v>重庆市2010</v>
          </cell>
          <cell r="D182">
            <v>0.50538874</v>
          </cell>
        </row>
        <row r="183">
          <cell r="C183" t="str">
            <v>重庆市2011</v>
          </cell>
          <cell r="D183">
            <v>0.42895538</v>
          </cell>
        </row>
        <row r="184">
          <cell r="C184" t="str">
            <v>重庆市2012</v>
          </cell>
          <cell r="D184">
            <v>-0.53586416999999997</v>
          </cell>
        </row>
        <row r="185">
          <cell r="C185" t="str">
            <v>重庆市2013</v>
          </cell>
          <cell r="D185">
            <v>-0.55821454999999998</v>
          </cell>
        </row>
        <row r="186">
          <cell r="C186" t="str">
            <v>重庆市2014</v>
          </cell>
          <cell r="D186">
            <v>-0.69262862000000003</v>
          </cell>
        </row>
        <row r="187">
          <cell r="C187" t="str">
            <v>重庆市2015</v>
          </cell>
          <cell r="D187">
            <v>-0.69149815999999997</v>
          </cell>
        </row>
        <row r="188">
          <cell r="C188" t="str">
            <v>重庆市2016</v>
          </cell>
          <cell r="D188">
            <v>-0.4182958</v>
          </cell>
        </row>
        <row r="189">
          <cell r="C189" t="str">
            <v>重庆市2017</v>
          </cell>
          <cell r="D189">
            <v>-0.16290384999999999</v>
          </cell>
        </row>
        <row r="190">
          <cell r="C190" t="str">
            <v>重庆市2018</v>
          </cell>
          <cell r="D190">
            <v>2.5521897000000002E-2</v>
          </cell>
        </row>
        <row r="191">
          <cell r="C191" t="str">
            <v>四川省2010</v>
          </cell>
          <cell r="D191">
            <v>-0.1716329</v>
          </cell>
        </row>
        <row r="192">
          <cell r="C192" t="str">
            <v>四川省2011</v>
          </cell>
          <cell r="D192">
            <v>-0.1716329</v>
          </cell>
        </row>
        <row r="193">
          <cell r="C193" t="str">
            <v>四川省2012</v>
          </cell>
          <cell r="D193">
            <v>-0.1716329</v>
          </cell>
        </row>
        <row r="194">
          <cell r="C194" t="str">
            <v>四川省2013</v>
          </cell>
          <cell r="D194">
            <v>0.12391046</v>
          </cell>
        </row>
        <row r="195">
          <cell r="C195" t="str">
            <v>四川省2014</v>
          </cell>
          <cell r="D195">
            <v>0.34919652000000001</v>
          </cell>
        </row>
        <row r="196">
          <cell r="C196" t="str">
            <v>四川省2015</v>
          </cell>
          <cell r="D196">
            <v>0.46052464999999998</v>
          </cell>
        </row>
        <row r="197">
          <cell r="C197" t="str">
            <v>四川省2016</v>
          </cell>
          <cell r="D197">
            <v>0.42131775999999999</v>
          </cell>
        </row>
        <row r="198">
          <cell r="C198" t="str">
            <v>四川省2017</v>
          </cell>
          <cell r="D198">
            <v>0.70575100000000002</v>
          </cell>
        </row>
        <row r="199">
          <cell r="C199" t="str">
            <v>四川省2018</v>
          </cell>
          <cell r="D199">
            <v>0.83610708</v>
          </cell>
        </row>
        <row r="200">
          <cell r="C200" t="str">
            <v>贵州省2010</v>
          </cell>
          <cell r="D200">
            <v>-0.82330424000000002</v>
          </cell>
        </row>
        <row r="201">
          <cell r="C201" t="str">
            <v>贵州省2011</v>
          </cell>
          <cell r="D201">
            <v>-0.82330424000000002</v>
          </cell>
        </row>
        <row r="202">
          <cell r="C202" t="str">
            <v>贵州省2012</v>
          </cell>
          <cell r="D202">
            <v>-0.28086302000000002</v>
          </cell>
        </row>
        <row r="203">
          <cell r="C203" t="str">
            <v>贵州省2013</v>
          </cell>
          <cell r="D203">
            <v>-0.10150068</v>
          </cell>
        </row>
        <row r="204">
          <cell r="C204" t="str">
            <v>贵州省2014</v>
          </cell>
          <cell r="D204">
            <v>0.15974363999999999</v>
          </cell>
        </row>
        <row r="205">
          <cell r="C205" t="str">
            <v>贵州省2015</v>
          </cell>
          <cell r="D205">
            <v>0.27966908000000001</v>
          </cell>
        </row>
        <row r="206">
          <cell r="C206" t="str">
            <v>贵州省2016</v>
          </cell>
          <cell r="D206">
            <v>0.39774671</v>
          </cell>
        </row>
        <row r="207">
          <cell r="C207" t="str">
            <v>贵州省2017</v>
          </cell>
          <cell r="D207">
            <v>0.64887846000000005</v>
          </cell>
        </row>
        <row r="208">
          <cell r="C208" t="str">
            <v>贵州省2018</v>
          </cell>
          <cell r="D208">
            <v>0.77710599000000002</v>
          </cell>
        </row>
        <row r="209">
          <cell r="C209" t="str">
            <v>云南省2010</v>
          </cell>
          <cell r="D209">
            <v>-0.74505012999999998</v>
          </cell>
        </row>
        <row r="210">
          <cell r="C210" t="str">
            <v>云南省2011</v>
          </cell>
          <cell r="D210">
            <v>-0.97205704000000004</v>
          </cell>
        </row>
        <row r="211">
          <cell r="C211" t="str">
            <v>云南省2012</v>
          </cell>
          <cell r="D211">
            <v>-0.79348039999999997</v>
          </cell>
        </row>
        <row r="212">
          <cell r="C212" t="str">
            <v>云南省2013</v>
          </cell>
          <cell r="D212">
            <v>-0.61396366000000002</v>
          </cell>
        </row>
        <row r="213">
          <cell r="C213" t="str">
            <v>云南省2014</v>
          </cell>
          <cell r="D213">
            <v>-0.64522862000000003</v>
          </cell>
        </row>
        <row r="214">
          <cell r="C214" t="str">
            <v>云南省2015</v>
          </cell>
          <cell r="D214">
            <v>-0.42068942999999998</v>
          </cell>
        </row>
        <row r="215">
          <cell r="C215" t="str">
            <v>云南省2016</v>
          </cell>
          <cell r="D215">
            <v>-0.34893283000000003</v>
          </cell>
        </row>
        <row r="216">
          <cell r="C216" t="str">
            <v>云南省2017</v>
          </cell>
          <cell r="D216">
            <v>-3.8525841999999998E-2</v>
          </cell>
        </row>
        <row r="217">
          <cell r="C217" t="str">
            <v>云南省2018</v>
          </cell>
          <cell r="D217">
            <v>0.1182766</v>
          </cell>
        </row>
        <row r="218">
          <cell r="C218" t="str">
            <v>陕西省2010</v>
          </cell>
          <cell r="D218">
            <v>-2.4576487999999999</v>
          </cell>
        </row>
        <row r="219">
          <cell r="C219" t="str">
            <v>陕西省2011</v>
          </cell>
          <cell r="D219">
            <v>-1.531229</v>
          </cell>
        </row>
        <row r="220">
          <cell r="C220" t="str">
            <v>陕西省2012</v>
          </cell>
          <cell r="D220">
            <v>-0.60480940000000005</v>
          </cell>
        </row>
        <row r="221">
          <cell r="C221" t="str">
            <v>陕西省2013</v>
          </cell>
          <cell r="D221">
            <v>-0.49449787000000001</v>
          </cell>
        </row>
        <row r="222">
          <cell r="C222" t="str">
            <v>陕西省2014</v>
          </cell>
          <cell r="D222">
            <v>-0.42287263000000003</v>
          </cell>
        </row>
        <row r="223">
          <cell r="C223" t="str">
            <v>陕西省2015</v>
          </cell>
          <cell r="D223">
            <v>-0.35576754999999999</v>
          </cell>
        </row>
        <row r="224">
          <cell r="C224" t="str">
            <v>陕西省2016</v>
          </cell>
          <cell r="D224">
            <v>-0.39068624000000002</v>
          </cell>
        </row>
        <row r="225">
          <cell r="C225" t="str">
            <v>陕西省2017</v>
          </cell>
          <cell r="D225">
            <v>-0.18055096000000001</v>
          </cell>
        </row>
        <row r="226">
          <cell r="C226" t="str">
            <v>陕西省2018</v>
          </cell>
          <cell r="D226">
            <v>-8.5619474000000004E-3</v>
          </cell>
        </row>
        <row r="227">
          <cell r="C227" t="str">
            <v>甘肃省2010</v>
          </cell>
          <cell r="D227">
            <v>-0.33381422999999999</v>
          </cell>
        </row>
        <row r="228">
          <cell r="C228" t="str">
            <v>甘肃省2011</v>
          </cell>
          <cell r="D228">
            <v>-0.65107208000000005</v>
          </cell>
        </row>
        <row r="229">
          <cell r="C229" t="str">
            <v>甘肃省2012</v>
          </cell>
          <cell r="D229">
            <v>-0.75027489999999997</v>
          </cell>
        </row>
        <row r="230">
          <cell r="C230" t="str">
            <v>甘肃省2013</v>
          </cell>
          <cell r="D230">
            <v>-0.73056012000000004</v>
          </cell>
        </row>
        <row r="231">
          <cell r="C231" t="str">
            <v>甘肃省2014</v>
          </cell>
          <cell r="D231">
            <v>-0.63427257999999997</v>
          </cell>
        </row>
        <row r="232">
          <cell r="C232" t="str">
            <v>甘肃省2015</v>
          </cell>
          <cell r="D232">
            <v>-0.53735018000000001</v>
          </cell>
        </row>
        <row r="233">
          <cell r="C233" t="str">
            <v>甘肃省2016</v>
          </cell>
          <cell r="D233">
            <v>-0.39563698000000003</v>
          </cell>
        </row>
        <row r="234">
          <cell r="C234" t="str">
            <v>甘肃省2017</v>
          </cell>
          <cell r="D234">
            <v>-0.15179195000000001</v>
          </cell>
        </row>
        <row r="235">
          <cell r="C235" t="str">
            <v>甘肃省2018</v>
          </cell>
          <cell r="D235">
            <v>-3.1776248999999999E-3</v>
          </cell>
        </row>
        <row r="236">
          <cell r="C236" t="str">
            <v>青海省2010</v>
          </cell>
          <cell r="D236">
            <v>-0.20006493</v>
          </cell>
        </row>
        <row r="237">
          <cell r="C237" t="str">
            <v>青海省2011</v>
          </cell>
          <cell r="D237">
            <v>-0.20006493</v>
          </cell>
        </row>
        <row r="238">
          <cell r="C238" t="str">
            <v>青海省2012</v>
          </cell>
          <cell r="D238">
            <v>-0.20006493</v>
          </cell>
        </row>
        <row r="239">
          <cell r="C239" t="str">
            <v>青海省2013</v>
          </cell>
          <cell r="D239">
            <v>-0.20006493</v>
          </cell>
        </row>
        <row r="240">
          <cell r="C240" t="str">
            <v>青海省2014</v>
          </cell>
          <cell r="D240">
            <v>-0.20006493</v>
          </cell>
        </row>
        <row r="241">
          <cell r="C241" t="str">
            <v>青海省2015</v>
          </cell>
          <cell r="D241">
            <v>-9.6875243E-2</v>
          </cell>
        </row>
        <row r="242">
          <cell r="C242" t="str">
            <v>青海省2016</v>
          </cell>
          <cell r="D242">
            <v>-0.10176288</v>
          </cell>
        </row>
        <row r="243">
          <cell r="C243" t="str">
            <v>青海省2017</v>
          </cell>
          <cell r="D243">
            <v>1.5015509E-2</v>
          </cell>
        </row>
        <row r="244">
          <cell r="C244" t="str">
            <v>青海省2018</v>
          </cell>
          <cell r="D244">
            <v>0.16098241999999999</v>
          </cell>
        </row>
        <row r="245">
          <cell r="C245" t="str">
            <v>宁夏回族自治区2010</v>
          </cell>
          <cell r="D245">
            <v>-1.4663432000000001</v>
          </cell>
        </row>
        <row r="246">
          <cell r="C246" t="str">
            <v>宁夏回族自治区2011</v>
          </cell>
          <cell r="D246">
            <v>-1.4663432000000001</v>
          </cell>
        </row>
        <row r="247">
          <cell r="C247" t="str">
            <v>宁夏回族自治区2012</v>
          </cell>
          <cell r="D247">
            <v>-1.4663432000000001</v>
          </cell>
        </row>
        <row r="248">
          <cell r="C248" t="str">
            <v>宁夏回族自治区2013</v>
          </cell>
          <cell r="D248">
            <v>-0.84964287000000005</v>
          </cell>
        </row>
        <row r="249">
          <cell r="C249" t="str">
            <v>宁夏回族自治区2014</v>
          </cell>
          <cell r="D249">
            <v>-0.65802598000000001</v>
          </cell>
        </row>
        <row r="250">
          <cell r="C250" t="str">
            <v>宁夏回族自治区2015</v>
          </cell>
          <cell r="D250">
            <v>-0.38269051999999998</v>
          </cell>
        </row>
        <row r="251">
          <cell r="C251" t="str">
            <v>宁夏回族自治区2016</v>
          </cell>
          <cell r="D251">
            <v>-0.33168860999999999</v>
          </cell>
        </row>
        <row r="252">
          <cell r="C252" t="str">
            <v>宁夏回族自治区2017</v>
          </cell>
          <cell r="D252">
            <v>-8.0082990000000007E-2</v>
          </cell>
        </row>
        <row r="253">
          <cell r="C253" t="str">
            <v>宁夏回族自治区2018</v>
          </cell>
          <cell r="D253">
            <v>4.2950939E-2</v>
          </cell>
        </row>
        <row r="254">
          <cell r="C254" t="str">
            <v>新疆维吾尔自治区2010</v>
          </cell>
          <cell r="D254">
            <v>-0.43376318000000003</v>
          </cell>
        </row>
        <row r="255">
          <cell r="C255" t="str">
            <v>新疆维吾尔自治区2011</v>
          </cell>
          <cell r="D255">
            <v>-0.64534521</v>
          </cell>
        </row>
        <row r="256">
          <cell r="C256" t="str">
            <v>新疆维吾尔自治区2012</v>
          </cell>
          <cell r="D256">
            <v>-0.97262590999999998</v>
          </cell>
        </row>
        <row r="257">
          <cell r="C257" t="str">
            <v>新疆维吾尔自治区2013</v>
          </cell>
          <cell r="D257">
            <v>-1.5855041999999999</v>
          </cell>
        </row>
        <row r="258">
          <cell r="C258" t="str">
            <v>新疆维吾尔自治区2014</v>
          </cell>
          <cell r="D258">
            <v>-1.5021074000000001</v>
          </cell>
        </row>
        <row r="259">
          <cell r="C259" t="str">
            <v>新疆维吾尔自治区2015</v>
          </cell>
          <cell r="D259">
            <v>-1.4187107000000001</v>
          </cell>
        </row>
        <row r="260">
          <cell r="C260" t="str">
            <v>新疆维吾尔自治区2016</v>
          </cell>
          <cell r="D260">
            <v>-1.4187107000000001</v>
          </cell>
        </row>
        <row r="261">
          <cell r="C261" t="str">
            <v>新疆维吾尔自治区2017</v>
          </cell>
          <cell r="D261">
            <v>-1.4187107000000001</v>
          </cell>
        </row>
        <row r="262">
          <cell r="C262" t="str">
            <v>新疆维吾尔自治区2018</v>
          </cell>
          <cell r="D262">
            <v>-1.4187107000000001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11487</v>
          </cell>
          <cell r="C2">
            <v>10897</v>
          </cell>
          <cell r="D2">
            <v>10699</v>
          </cell>
          <cell r="E2">
            <v>10599</v>
          </cell>
          <cell r="F2">
            <v>10336</v>
          </cell>
          <cell r="G2">
            <v>10058</v>
          </cell>
          <cell r="H2">
            <v>9976</v>
          </cell>
          <cell r="I2">
            <v>9773</v>
          </cell>
          <cell r="J2">
            <v>9771</v>
          </cell>
          <cell r="K2">
            <v>9638</v>
          </cell>
          <cell r="L2">
            <v>9683</v>
          </cell>
          <cell r="M2">
            <v>9632</v>
          </cell>
          <cell r="N2">
            <v>9495</v>
          </cell>
          <cell r="O2">
            <v>9411</v>
          </cell>
          <cell r="P2">
            <v>9734</v>
          </cell>
          <cell r="Q2">
            <v>6497</v>
          </cell>
          <cell r="R2">
            <v>6210</v>
          </cell>
          <cell r="S2">
            <v>4877</v>
          </cell>
          <cell r="T2">
            <v>4818</v>
          </cell>
        </row>
        <row r="3">
          <cell r="A3" t="str">
            <v>天津市</v>
          </cell>
          <cell r="B3">
            <v>6799</v>
          </cell>
          <cell r="C3">
            <v>6282</v>
          </cell>
          <cell r="D3">
            <v>6076</v>
          </cell>
          <cell r="E3">
            <v>5838</v>
          </cell>
          <cell r="F3">
            <v>5962</v>
          </cell>
          <cell r="G3">
            <v>5686</v>
          </cell>
          <cell r="H3">
            <v>5539</v>
          </cell>
          <cell r="I3">
            <v>5443</v>
          </cell>
          <cell r="J3">
            <v>5223</v>
          </cell>
          <cell r="K3">
            <v>4990</v>
          </cell>
          <cell r="L3">
            <v>4689</v>
          </cell>
          <cell r="M3">
            <v>4551</v>
          </cell>
          <cell r="N3">
            <v>4428</v>
          </cell>
          <cell r="O3">
            <v>4542</v>
          </cell>
          <cell r="P3">
            <v>4238</v>
          </cell>
          <cell r="Q3">
            <v>2784</v>
          </cell>
          <cell r="R3">
            <v>2334</v>
          </cell>
          <cell r="S3">
            <v>2367</v>
          </cell>
          <cell r="T3">
            <v>2472</v>
          </cell>
        </row>
        <row r="4">
          <cell r="A4" t="str">
            <v>河北省</v>
          </cell>
          <cell r="B4">
            <v>92825</v>
          </cell>
          <cell r="C4">
            <v>90194</v>
          </cell>
          <cell r="D4">
            <v>88162</v>
          </cell>
          <cell r="E4">
            <v>86939</v>
          </cell>
          <cell r="F4">
            <v>84651</v>
          </cell>
          <cell r="G4">
            <v>85088</v>
          </cell>
          <cell r="H4">
            <v>80912</v>
          </cell>
          <cell r="I4">
            <v>78795</v>
          </cell>
          <cell r="J4">
            <v>78594</v>
          </cell>
          <cell r="K4">
            <v>78895</v>
          </cell>
          <cell r="L4">
            <v>78485</v>
          </cell>
          <cell r="M4">
            <v>79119</v>
          </cell>
          <cell r="N4">
            <v>80185</v>
          </cell>
          <cell r="O4">
            <v>81403</v>
          </cell>
          <cell r="P4">
            <v>80963</v>
          </cell>
          <cell r="Q4">
            <v>15632</v>
          </cell>
          <cell r="R4">
            <v>19425</v>
          </cell>
          <cell r="S4">
            <v>17733</v>
          </cell>
          <cell r="T4">
            <v>18046</v>
          </cell>
        </row>
        <row r="5">
          <cell r="A5" t="str">
            <v>山西省</v>
          </cell>
          <cell r="B5">
            <v>37849</v>
          </cell>
          <cell r="C5">
            <v>39661</v>
          </cell>
          <cell r="D5">
            <v>41007</v>
          </cell>
          <cell r="E5">
            <v>41140</v>
          </cell>
          <cell r="F5">
            <v>42162</v>
          </cell>
          <cell r="G5">
            <v>42079</v>
          </cell>
          <cell r="H5">
            <v>42490</v>
          </cell>
          <cell r="I5">
            <v>42204</v>
          </cell>
          <cell r="J5">
            <v>41002</v>
          </cell>
          <cell r="K5">
            <v>40777</v>
          </cell>
          <cell r="L5">
            <v>40281</v>
          </cell>
          <cell r="M5">
            <v>40192</v>
          </cell>
          <cell r="N5">
            <v>40339</v>
          </cell>
          <cell r="O5">
            <v>41098</v>
          </cell>
          <cell r="P5">
            <v>39917</v>
          </cell>
          <cell r="Q5">
            <v>9431</v>
          </cell>
          <cell r="R5">
            <v>9780</v>
          </cell>
          <cell r="S5">
            <v>9776</v>
          </cell>
          <cell r="T5">
            <v>9430</v>
          </cell>
        </row>
        <row r="6">
          <cell r="A6" t="str">
            <v>内蒙古自治区</v>
          </cell>
          <cell r="B6">
            <v>25685</v>
          </cell>
          <cell r="C6">
            <v>25062</v>
          </cell>
          <cell r="D6">
            <v>24948</v>
          </cell>
          <cell r="E6">
            <v>24549</v>
          </cell>
          <cell r="F6">
            <v>24564</v>
          </cell>
          <cell r="G6">
            <v>24610</v>
          </cell>
          <cell r="H6">
            <v>24218</v>
          </cell>
          <cell r="I6">
            <v>24002</v>
          </cell>
          <cell r="J6">
            <v>23886</v>
          </cell>
          <cell r="K6">
            <v>23426</v>
          </cell>
          <cell r="L6">
            <v>23257</v>
          </cell>
          <cell r="M6">
            <v>23046</v>
          </cell>
          <cell r="N6">
            <v>22908</v>
          </cell>
          <cell r="O6">
            <v>22565</v>
          </cell>
          <cell r="P6">
            <v>22677</v>
          </cell>
          <cell r="Q6">
            <v>7162</v>
          </cell>
          <cell r="R6">
            <v>9076</v>
          </cell>
          <cell r="S6">
            <v>7958</v>
          </cell>
          <cell r="T6">
            <v>7629</v>
          </cell>
        </row>
        <row r="7">
          <cell r="A7" t="str">
            <v>辽宁省</v>
          </cell>
          <cell r="B7">
            <v>34137</v>
          </cell>
          <cell r="C7">
            <v>32679</v>
          </cell>
          <cell r="D7">
            <v>33051</v>
          </cell>
          <cell r="E7">
            <v>34131</v>
          </cell>
          <cell r="F7">
            <v>34238</v>
          </cell>
          <cell r="G7">
            <v>36029</v>
          </cell>
          <cell r="H7">
            <v>35767</v>
          </cell>
          <cell r="I7">
            <v>36131</v>
          </cell>
          <cell r="J7">
            <v>35236</v>
          </cell>
          <cell r="K7">
            <v>35441</v>
          </cell>
          <cell r="L7">
            <v>35612</v>
          </cell>
          <cell r="M7">
            <v>35792</v>
          </cell>
          <cell r="N7">
            <v>35229</v>
          </cell>
          <cell r="O7">
            <v>34805</v>
          </cell>
          <cell r="P7">
            <v>34729</v>
          </cell>
          <cell r="Q7">
            <v>14627</v>
          </cell>
          <cell r="R7">
            <v>14819</v>
          </cell>
          <cell r="S7">
            <v>15876</v>
          </cell>
          <cell r="T7">
            <v>14925</v>
          </cell>
        </row>
        <row r="8">
          <cell r="A8" t="str">
            <v>吉林省</v>
          </cell>
          <cell r="B8">
            <v>26161</v>
          </cell>
          <cell r="C8">
            <v>25031</v>
          </cell>
          <cell r="D8">
            <v>25344</v>
          </cell>
          <cell r="E8">
            <v>25616</v>
          </cell>
          <cell r="F8">
            <v>22198</v>
          </cell>
          <cell r="G8">
            <v>22691</v>
          </cell>
          <cell r="H8">
            <v>20828</v>
          </cell>
          <cell r="I8">
            <v>20829</v>
          </cell>
          <cell r="J8">
            <v>20612</v>
          </cell>
          <cell r="K8">
            <v>19891</v>
          </cell>
          <cell r="L8">
            <v>19913</v>
          </cell>
          <cell r="M8">
            <v>19734</v>
          </cell>
          <cell r="N8">
            <v>19785</v>
          </cell>
          <cell r="O8">
            <v>19385</v>
          </cell>
          <cell r="P8">
            <v>18543</v>
          </cell>
          <cell r="Q8">
            <v>9659</v>
          </cell>
          <cell r="R8">
            <v>9683</v>
          </cell>
          <cell r="S8">
            <v>9696</v>
          </cell>
          <cell r="T8">
            <v>8755</v>
          </cell>
        </row>
        <row r="9">
          <cell r="A9" t="str">
            <v>黑龙江省</v>
          </cell>
          <cell r="B9">
            <v>21417</v>
          </cell>
          <cell r="C9">
            <v>20599</v>
          </cell>
          <cell r="D9">
            <v>20578</v>
          </cell>
          <cell r="E9">
            <v>20461</v>
          </cell>
          <cell r="F9">
            <v>20375</v>
          </cell>
          <cell r="G9">
            <v>20349</v>
          </cell>
          <cell r="H9">
            <v>20283</v>
          </cell>
          <cell r="I9">
            <v>20375</v>
          </cell>
          <cell r="J9">
            <v>20752</v>
          </cell>
          <cell r="K9">
            <v>21229</v>
          </cell>
          <cell r="L9">
            <v>21369</v>
          </cell>
          <cell r="M9">
            <v>21158</v>
          </cell>
          <cell r="N9">
            <v>21749</v>
          </cell>
          <cell r="O9">
            <v>22073</v>
          </cell>
          <cell r="P9">
            <v>21825</v>
          </cell>
          <cell r="Q9">
            <v>7928</v>
          </cell>
          <cell r="R9">
            <v>8464</v>
          </cell>
          <cell r="S9">
            <v>8181</v>
          </cell>
          <cell r="T9">
            <v>8326</v>
          </cell>
        </row>
        <row r="10">
          <cell r="A10" t="str">
            <v>上海市</v>
          </cell>
          <cell r="B10">
            <v>6514</v>
          </cell>
          <cell r="C10">
            <v>6404</v>
          </cell>
          <cell r="D10">
            <v>6308</v>
          </cell>
          <cell r="E10">
            <v>5897</v>
          </cell>
          <cell r="F10">
            <v>5597</v>
          </cell>
          <cell r="G10">
            <v>5293</v>
          </cell>
          <cell r="H10">
            <v>5144</v>
          </cell>
          <cell r="I10">
            <v>5016</v>
          </cell>
          <cell r="J10">
            <v>5016</v>
          </cell>
          <cell r="K10">
            <v>4984</v>
          </cell>
          <cell r="L10">
            <v>4929</v>
          </cell>
          <cell r="M10">
            <v>4845</v>
          </cell>
          <cell r="N10">
            <v>4740</v>
          </cell>
          <cell r="O10">
            <v>4708</v>
          </cell>
          <cell r="P10">
            <v>4460</v>
          </cell>
          <cell r="Q10">
            <v>2822</v>
          </cell>
          <cell r="R10">
            <v>2678</v>
          </cell>
          <cell r="S10">
            <v>2519</v>
          </cell>
          <cell r="T10">
            <v>2526</v>
          </cell>
        </row>
        <row r="11">
          <cell r="A11" t="str">
            <v>江苏省</v>
          </cell>
          <cell r="B11">
            <v>39536</v>
          </cell>
          <cell r="C11">
            <v>37001</v>
          </cell>
          <cell r="D11">
            <v>36448</v>
          </cell>
          <cell r="E11">
            <v>35747</v>
          </cell>
          <cell r="F11">
            <v>34796</v>
          </cell>
          <cell r="G11">
            <v>33254</v>
          </cell>
          <cell r="H11">
            <v>32037</v>
          </cell>
          <cell r="I11">
            <v>32117</v>
          </cell>
          <cell r="J11">
            <v>31925</v>
          </cell>
          <cell r="K11">
            <v>31995</v>
          </cell>
          <cell r="L11">
            <v>30998</v>
          </cell>
          <cell r="M11">
            <v>31050</v>
          </cell>
          <cell r="N11">
            <v>31680</v>
          </cell>
          <cell r="O11">
            <v>30956</v>
          </cell>
          <cell r="P11">
            <v>30571</v>
          </cell>
          <cell r="Q11">
            <v>13357</v>
          </cell>
          <cell r="R11">
            <v>19116</v>
          </cell>
          <cell r="S11">
            <v>17143</v>
          </cell>
          <cell r="T11">
            <v>15324</v>
          </cell>
        </row>
        <row r="12">
          <cell r="A12" t="str">
            <v>浙江省</v>
          </cell>
          <cell r="B12">
            <v>37679</v>
          </cell>
          <cell r="C12">
            <v>35967</v>
          </cell>
          <cell r="D12">
            <v>35120</v>
          </cell>
          <cell r="E12">
            <v>34400</v>
          </cell>
          <cell r="F12">
            <v>34119</v>
          </cell>
          <cell r="G12">
            <v>32754</v>
          </cell>
          <cell r="H12">
            <v>31979</v>
          </cell>
          <cell r="I12">
            <v>31546</v>
          </cell>
          <cell r="J12">
            <v>31137</v>
          </cell>
          <cell r="K12">
            <v>30358</v>
          </cell>
          <cell r="L12">
            <v>30063</v>
          </cell>
          <cell r="M12">
            <v>30271</v>
          </cell>
          <cell r="N12">
            <v>30515</v>
          </cell>
          <cell r="O12">
            <v>29939</v>
          </cell>
          <cell r="P12">
            <v>29549</v>
          </cell>
          <cell r="Q12">
            <v>15290</v>
          </cell>
          <cell r="R12">
            <v>15669</v>
          </cell>
          <cell r="S12">
            <v>14230</v>
          </cell>
          <cell r="T12">
            <v>12555</v>
          </cell>
        </row>
        <row r="13">
          <cell r="A13" t="str">
            <v>安徽省</v>
          </cell>
          <cell r="B13">
            <v>31361</v>
          </cell>
          <cell r="C13">
            <v>30176</v>
          </cell>
          <cell r="D13">
            <v>29554</v>
          </cell>
          <cell r="E13">
            <v>29391</v>
          </cell>
          <cell r="F13">
            <v>26435</v>
          </cell>
          <cell r="G13">
            <v>24925</v>
          </cell>
          <cell r="H13">
            <v>24491</v>
          </cell>
          <cell r="I13">
            <v>24385</v>
          </cell>
          <cell r="J13">
            <v>24853</v>
          </cell>
          <cell r="K13">
            <v>24824</v>
          </cell>
          <cell r="L13">
            <v>24645</v>
          </cell>
          <cell r="M13">
            <v>23275</v>
          </cell>
          <cell r="N13">
            <v>22884</v>
          </cell>
          <cell r="O13">
            <v>22997</v>
          </cell>
          <cell r="P13">
            <v>24799</v>
          </cell>
          <cell r="Q13">
            <v>7837</v>
          </cell>
          <cell r="R13">
            <v>8502</v>
          </cell>
          <cell r="S13">
            <v>9288</v>
          </cell>
          <cell r="T13">
            <v>9197</v>
          </cell>
        </row>
        <row r="14">
          <cell r="A14" t="str">
            <v>福建省</v>
          </cell>
          <cell r="B14">
            <v>30023</v>
          </cell>
          <cell r="C14">
            <v>29116</v>
          </cell>
          <cell r="D14">
            <v>28693</v>
          </cell>
          <cell r="E14">
            <v>28105</v>
          </cell>
          <cell r="F14">
            <v>27788</v>
          </cell>
          <cell r="G14">
            <v>27590</v>
          </cell>
          <cell r="H14">
            <v>27217</v>
          </cell>
          <cell r="I14">
            <v>27656</v>
          </cell>
          <cell r="J14">
            <v>27921</v>
          </cell>
          <cell r="K14">
            <v>28030</v>
          </cell>
          <cell r="L14">
            <v>28175</v>
          </cell>
          <cell r="M14">
            <v>27276</v>
          </cell>
          <cell r="N14">
            <v>27147</v>
          </cell>
          <cell r="O14">
            <v>27017</v>
          </cell>
          <cell r="P14">
            <v>26613</v>
          </cell>
          <cell r="Q14">
            <v>4478</v>
          </cell>
          <cell r="R14">
            <v>4556</v>
          </cell>
          <cell r="S14">
            <v>9652</v>
          </cell>
          <cell r="T14">
            <v>7934</v>
          </cell>
        </row>
        <row r="15">
          <cell r="A15" t="str">
            <v>江西省</v>
          </cell>
          <cell r="B15">
            <v>40129</v>
          </cell>
          <cell r="C15">
            <v>35683</v>
          </cell>
          <cell r="D15">
            <v>36764</v>
          </cell>
          <cell r="E15">
            <v>36716</v>
          </cell>
          <cell r="F15">
            <v>37029</v>
          </cell>
          <cell r="G15">
            <v>36545</v>
          </cell>
          <cell r="H15">
            <v>37791</v>
          </cell>
          <cell r="I15">
            <v>38272</v>
          </cell>
          <cell r="J15">
            <v>38557</v>
          </cell>
          <cell r="K15">
            <v>38873</v>
          </cell>
          <cell r="L15">
            <v>38902</v>
          </cell>
          <cell r="M15">
            <v>39509</v>
          </cell>
          <cell r="N15">
            <v>39154</v>
          </cell>
          <cell r="O15">
            <v>34068</v>
          </cell>
          <cell r="P15">
            <v>34005</v>
          </cell>
          <cell r="Q15">
            <v>8229</v>
          </cell>
          <cell r="R15">
            <v>9456</v>
          </cell>
          <cell r="S15">
            <v>10210</v>
          </cell>
          <cell r="T15">
            <v>10669</v>
          </cell>
        </row>
        <row r="16">
          <cell r="A16" t="str">
            <v>山东省</v>
          </cell>
          <cell r="B16">
            <v>88186</v>
          </cell>
          <cell r="C16">
            <v>86026</v>
          </cell>
          <cell r="D16">
            <v>85715</v>
          </cell>
          <cell r="E16">
            <v>84872</v>
          </cell>
          <cell r="F16">
            <v>83616</v>
          </cell>
          <cell r="G16">
            <v>81470</v>
          </cell>
          <cell r="H16">
            <v>79050</v>
          </cell>
          <cell r="I16">
            <v>76997</v>
          </cell>
          <cell r="J16">
            <v>77259</v>
          </cell>
          <cell r="K16">
            <v>77012</v>
          </cell>
          <cell r="L16">
            <v>75426</v>
          </cell>
          <cell r="M16">
            <v>68840</v>
          </cell>
          <cell r="N16">
            <v>68275</v>
          </cell>
          <cell r="O16">
            <v>66967</v>
          </cell>
          <cell r="P16">
            <v>63885</v>
          </cell>
          <cell r="Q16">
            <v>14973</v>
          </cell>
          <cell r="R16">
            <v>15270</v>
          </cell>
          <cell r="S16">
            <v>17016</v>
          </cell>
          <cell r="T16">
            <v>16323</v>
          </cell>
        </row>
        <row r="17">
          <cell r="A17" t="str">
            <v>河南省</v>
          </cell>
          <cell r="B17">
            <v>85044</v>
          </cell>
          <cell r="C17">
            <v>81694</v>
          </cell>
          <cell r="D17">
            <v>78536</v>
          </cell>
          <cell r="E17">
            <v>74644</v>
          </cell>
          <cell r="F17">
            <v>70734</v>
          </cell>
          <cell r="G17">
            <v>71351</v>
          </cell>
          <cell r="H17">
            <v>71089</v>
          </cell>
          <cell r="I17">
            <v>71271</v>
          </cell>
          <cell r="J17">
            <v>71394</v>
          </cell>
          <cell r="K17">
            <v>71154</v>
          </cell>
          <cell r="L17">
            <v>71464</v>
          </cell>
          <cell r="M17">
            <v>69258</v>
          </cell>
          <cell r="N17">
            <v>76128</v>
          </cell>
          <cell r="O17">
            <v>75741</v>
          </cell>
          <cell r="P17">
            <v>75722</v>
          </cell>
          <cell r="Q17">
            <v>11683</v>
          </cell>
          <cell r="R17">
            <v>11888</v>
          </cell>
          <cell r="S17">
            <v>14629</v>
          </cell>
          <cell r="T17">
            <v>14554</v>
          </cell>
        </row>
        <row r="18">
          <cell r="A18" t="str">
            <v>湖北省</v>
          </cell>
          <cell r="B18">
            <v>38586</v>
          </cell>
          <cell r="C18">
            <v>36782</v>
          </cell>
          <cell r="D18">
            <v>36529</v>
          </cell>
          <cell r="E18">
            <v>35447</v>
          </cell>
          <cell r="F18">
            <v>35515</v>
          </cell>
          <cell r="G18">
            <v>36486</v>
          </cell>
          <cell r="H18">
            <v>36357</v>
          </cell>
          <cell r="I18">
            <v>36354</v>
          </cell>
          <cell r="J18">
            <v>36179</v>
          </cell>
          <cell r="K18">
            <v>36077</v>
          </cell>
          <cell r="L18">
            <v>35631</v>
          </cell>
          <cell r="M18">
            <v>35240</v>
          </cell>
          <cell r="N18">
            <v>35625</v>
          </cell>
          <cell r="O18">
            <v>34269</v>
          </cell>
          <cell r="P18">
            <v>32790</v>
          </cell>
          <cell r="Q18">
            <v>10305</v>
          </cell>
          <cell r="R18">
            <v>11093</v>
          </cell>
          <cell r="S18">
            <v>10052</v>
          </cell>
          <cell r="T18">
            <v>9459</v>
          </cell>
        </row>
        <row r="19">
          <cell r="A19" t="str">
            <v>湖南省</v>
          </cell>
          <cell r="B19">
            <v>57503</v>
          </cell>
          <cell r="C19">
            <v>55338</v>
          </cell>
          <cell r="D19">
            <v>55677</v>
          </cell>
          <cell r="E19">
            <v>56042</v>
          </cell>
          <cell r="F19">
            <v>57230</v>
          </cell>
          <cell r="G19">
            <v>56239</v>
          </cell>
          <cell r="H19">
            <v>58624</v>
          </cell>
          <cell r="I19">
            <v>61055</v>
          </cell>
          <cell r="J19">
            <v>62646</v>
          </cell>
          <cell r="K19">
            <v>61571</v>
          </cell>
          <cell r="L19">
            <v>62210</v>
          </cell>
          <cell r="M19">
            <v>58612</v>
          </cell>
          <cell r="N19">
            <v>59634</v>
          </cell>
          <cell r="O19">
            <v>59359</v>
          </cell>
          <cell r="P19">
            <v>55200</v>
          </cell>
          <cell r="Q19">
            <v>14455</v>
          </cell>
          <cell r="R19">
            <v>14521</v>
          </cell>
          <cell r="S19">
            <v>15331</v>
          </cell>
          <cell r="T19">
            <v>15008</v>
          </cell>
        </row>
        <row r="20">
          <cell r="A20" t="str">
            <v>广东省</v>
          </cell>
          <cell r="B20">
            <v>62819</v>
          </cell>
          <cell r="C20">
            <v>59531</v>
          </cell>
          <cell r="D20">
            <v>57964</v>
          </cell>
          <cell r="E20">
            <v>55900</v>
          </cell>
          <cell r="F20">
            <v>53900</v>
          </cell>
          <cell r="G20">
            <v>51451</v>
          </cell>
          <cell r="H20">
            <v>49874</v>
          </cell>
          <cell r="I20">
            <v>49079</v>
          </cell>
          <cell r="J20">
            <v>48320</v>
          </cell>
          <cell r="K20">
            <v>48085</v>
          </cell>
          <cell r="L20">
            <v>47835</v>
          </cell>
          <cell r="M20">
            <v>46534</v>
          </cell>
          <cell r="N20">
            <v>45930</v>
          </cell>
          <cell r="O20">
            <v>44880</v>
          </cell>
          <cell r="P20">
            <v>44314</v>
          </cell>
          <cell r="Q20">
            <v>15819</v>
          </cell>
          <cell r="R20">
            <v>16488</v>
          </cell>
          <cell r="S20">
            <v>16953</v>
          </cell>
          <cell r="T20">
            <v>16318</v>
          </cell>
        </row>
        <row r="21">
          <cell r="A21" t="str">
            <v>广西壮族自治区</v>
          </cell>
          <cell r="B21">
            <v>34888</v>
          </cell>
          <cell r="C21">
            <v>34500</v>
          </cell>
          <cell r="D21">
            <v>34112</v>
          </cell>
          <cell r="E21">
            <v>33875</v>
          </cell>
          <cell r="F21">
            <v>33679</v>
          </cell>
          <cell r="G21">
            <v>33742</v>
          </cell>
          <cell r="H21">
            <v>34008</v>
          </cell>
          <cell r="I21">
            <v>34253</v>
          </cell>
          <cell r="J21">
            <v>34439</v>
          </cell>
          <cell r="K21">
            <v>34667</v>
          </cell>
          <cell r="L21">
            <v>33943</v>
          </cell>
          <cell r="M21">
            <v>34152</v>
          </cell>
          <cell r="N21">
            <v>34026</v>
          </cell>
          <cell r="O21">
            <v>32741</v>
          </cell>
          <cell r="P21">
            <v>32355</v>
          </cell>
          <cell r="Q21">
            <v>10427</v>
          </cell>
          <cell r="R21">
            <v>10060</v>
          </cell>
          <cell r="S21">
            <v>9977</v>
          </cell>
          <cell r="T21">
            <v>9416</v>
          </cell>
        </row>
        <row r="22">
          <cell r="A22" t="str">
            <v>海南省</v>
          </cell>
          <cell r="B22">
            <v>6538</v>
          </cell>
          <cell r="C22">
            <v>6384</v>
          </cell>
          <cell r="D22">
            <v>6277</v>
          </cell>
          <cell r="E22">
            <v>6127</v>
          </cell>
          <cell r="F22">
            <v>5417</v>
          </cell>
          <cell r="G22">
            <v>5325</v>
          </cell>
          <cell r="H22">
            <v>5180</v>
          </cell>
          <cell r="I22">
            <v>5144</v>
          </cell>
          <cell r="J22">
            <v>5046</v>
          </cell>
          <cell r="K22">
            <v>5075</v>
          </cell>
          <cell r="L22">
            <v>5011</v>
          </cell>
          <cell r="M22">
            <v>5154</v>
          </cell>
          <cell r="N22">
            <v>4816</v>
          </cell>
          <cell r="O22">
            <v>4678</v>
          </cell>
          <cell r="P22">
            <v>4661</v>
          </cell>
          <cell r="Q22">
            <v>2220</v>
          </cell>
          <cell r="R22">
            <v>2330</v>
          </cell>
          <cell r="S22">
            <v>2337</v>
          </cell>
          <cell r="T22">
            <v>2464</v>
          </cell>
        </row>
        <row r="23">
          <cell r="A23" t="str">
            <v>重庆市</v>
          </cell>
          <cell r="B23">
            <v>23389</v>
          </cell>
          <cell r="C23">
            <v>22259</v>
          </cell>
          <cell r="D23">
            <v>21361</v>
          </cell>
          <cell r="E23">
            <v>20922</v>
          </cell>
          <cell r="F23">
            <v>21057</v>
          </cell>
          <cell r="G23">
            <v>20524</v>
          </cell>
          <cell r="H23">
            <v>19682</v>
          </cell>
          <cell r="I23">
            <v>19933</v>
          </cell>
          <cell r="J23">
            <v>19806</v>
          </cell>
          <cell r="K23">
            <v>18767</v>
          </cell>
          <cell r="L23">
            <v>18926</v>
          </cell>
          <cell r="M23">
            <v>17961</v>
          </cell>
          <cell r="N23">
            <v>17650</v>
          </cell>
          <cell r="O23">
            <v>17495</v>
          </cell>
          <cell r="P23">
            <v>16497</v>
          </cell>
          <cell r="Q23">
            <v>6265</v>
          </cell>
          <cell r="R23">
            <v>6293</v>
          </cell>
          <cell r="S23">
            <v>6613</v>
          </cell>
          <cell r="T23">
            <v>6380</v>
          </cell>
        </row>
        <row r="24">
          <cell r="A24" t="str">
            <v>四川省</v>
          </cell>
          <cell r="B24">
            <v>74975</v>
          </cell>
          <cell r="C24">
            <v>74041</v>
          </cell>
          <cell r="D24">
            <v>80249</v>
          </cell>
          <cell r="E24">
            <v>82793</v>
          </cell>
          <cell r="F24">
            <v>83756</v>
          </cell>
          <cell r="G24">
            <v>81537</v>
          </cell>
          <cell r="H24">
            <v>80481</v>
          </cell>
          <cell r="I24">
            <v>79513</v>
          </cell>
          <cell r="J24">
            <v>80109</v>
          </cell>
          <cell r="K24">
            <v>81070</v>
          </cell>
          <cell r="L24">
            <v>80037</v>
          </cell>
          <cell r="M24">
            <v>76557</v>
          </cell>
          <cell r="N24">
            <v>75815</v>
          </cell>
          <cell r="O24">
            <v>74283</v>
          </cell>
          <cell r="P24">
            <v>72914</v>
          </cell>
          <cell r="Q24">
            <v>20738</v>
          </cell>
          <cell r="R24">
            <v>21380</v>
          </cell>
          <cell r="S24">
            <v>24015</v>
          </cell>
          <cell r="T24">
            <v>23832</v>
          </cell>
        </row>
        <row r="25">
          <cell r="A25" t="str">
            <v>贵州省</v>
          </cell>
          <cell r="B25">
            <v>30695</v>
          </cell>
          <cell r="C25">
            <v>29150</v>
          </cell>
          <cell r="D25">
            <v>29292</v>
          </cell>
          <cell r="E25">
            <v>28880</v>
          </cell>
          <cell r="F25">
            <v>28511</v>
          </cell>
          <cell r="G25">
            <v>28066</v>
          </cell>
          <cell r="H25">
            <v>28034</v>
          </cell>
          <cell r="I25">
            <v>28017</v>
          </cell>
          <cell r="J25">
            <v>28712</v>
          </cell>
          <cell r="K25">
            <v>28995</v>
          </cell>
          <cell r="L25">
            <v>29177</v>
          </cell>
          <cell r="M25">
            <v>27404</v>
          </cell>
          <cell r="N25">
            <v>25943</v>
          </cell>
          <cell r="O25">
            <v>25420</v>
          </cell>
          <cell r="P25">
            <v>24707</v>
          </cell>
          <cell r="Q25">
            <v>5848</v>
          </cell>
          <cell r="R25">
            <v>5956</v>
          </cell>
          <cell r="S25">
            <v>6147</v>
          </cell>
          <cell r="T25">
            <v>6571</v>
          </cell>
        </row>
        <row r="26">
          <cell r="A26" t="str">
            <v>云南省</v>
          </cell>
          <cell r="B26">
            <v>28765</v>
          </cell>
          <cell r="C26">
            <v>27528</v>
          </cell>
          <cell r="D26">
            <v>26885</v>
          </cell>
          <cell r="E26">
            <v>26626</v>
          </cell>
          <cell r="F26">
            <v>25587</v>
          </cell>
          <cell r="G26">
            <v>24954</v>
          </cell>
          <cell r="H26">
            <v>24684</v>
          </cell>
          <cell r="I26">
            <v>24234</v>
          </cell>
          <cell r="J26">
            <v>24181</v>
          </cell>
          <cell r="K26">
            <v>24281</v>
          </cell>
          <cell r="L26">
            <v>24264</v>
          </cell>
          <cell r="M26">
            <v>23395</v>
          </cell>
          <cell r="N26">
            <v>23248</v>
          </cell>
          <cell r="O26">
            <v>22888</v>
          </cell>
          <cell r="P26">
            <v>22365</v>
          </cell>
          <cell r="Q26">
            <v>9249</v>
          </cell>
          <cell r="R26">
            <v>9693</v>
          </cell>
          <cell r="S26">
            <v>10020</v>
          </cell>
          <cell r="T26">
            <v>10110</v>
          </cell>
        </row>
        <row r="27">
          <cell r="A27" t="str">
            <v>西藏自治区</v>
          </cell>
          <cell r="B27">
            <v>7058</v>
          </cell>
          <cell r="C27">
            <v>6906</v>
          </cell>
          <cell r="D27">
            <v>6907</v>
          </cell>
          <cell r="E27">
            <v>6939</v>
          </cell>
          <cell r="F27">
            <v>6940</v>
          </cell>
          <cell r="G27">
            <v>6844</v>
          </cell>
          <cell r="H27">
            <v>6826</v>
          </cell>
          <cell r="I27">
            <v>6835</v>
          </cell>
          <cell r="J27">
            <v>6814</v>
          </cell>
          <cell r="K27">
            <v>6795</v>
          </cell>
          <cell r="L27">
            <v>6725</v>
          </cell>
          <cell r="M27">
            <v>6660</v>
          </cell>
          <cell r="N27">
            <v>6602</v>
          </cell>
          <cell r="O27">
            <v>4960</v>
          </cell>
          <cell r="P27">
            <v>4959</v>
          </cell>
          <cell r="Q27">
            <v>1326</v>
          </cell>
          <cell r="R27">
            <v>1322</v>
          </cell>
          <cell r="S27">
            <v>1349</v>
          </cell>
          <cell r="T27">
            <v>1378</v>
          </cell>
        </row>
        <row r="28">
          <cell r="A28" t="str">
            <v>陕西省</v>
          </cell>
          <cell r="B28">
            <v>35133</v>
          </cell>
          <cell r="C28">
            <v>34779</v>
          </cell>
          <cell r="D28">
            <v>34971</v>
          </cell>
          <cell r="E28">
            <v>34983</v>
          </cell>
          <cell r="F28">
            <v>35404</v>
          </cell>
          <cell r="G28">
            <v>35300</v>
          </cell>
          <cell r="H28">
            <v>35861</v>
          </cell>
          <cell r="I28">
            <v>36598</v>
          </cell>
          <cell r="J28">
            <v>37030</v>
          </cell>
          <cell r="K28">
            <v>37247</v>
          </cell>
          <cell r="L28">
            <v>37137</v>
          </cell>
          <cell r="M28">
            <v>36271</v>
          </cell>
          <cell r="N28">
            <v>36396</v>
          </cell>
          <cell r="O28">
            <v>35696</v>
          </cell>
          <cell r="P28">
            <v>33928</v>
          </cell>
          <cell r="Q28">
            <v>8812</v>
          </cell>
          <cell r="R28">
            <v>9708</v>
          </cell>
          <cell r="S28">
            <v>11631</v>
          </cell>
          <cell r="T28">
            <v>11701</v>
          </cell>
        </row>
        <row r="29">
          <cell r="A29" t="str">
            <v>甘肃省</v>
          </cell>
          <cell r="B29">
            <v>25375</v>
          </cell>
          <cell r="C29">
            <v>25266</v>
          </cell>
          <cell r="D29">
            <v>25759</v>
          </cell>
          <cell r="E29">
            <v>26204</v>
          </cell>
          <cell r="F29">
            <v>26697</v>
          </cell>
          <cell r="G29">
            <v>27897</v>
          </cell>
          <cell r="H29">
            <v>28857</v>
          </cell>
          <cell r="I29">
            <v>28197</v>
          </cell>
          <cell r="J29">
            <v>27799</v>
          </cell>
          <cell r="K29">
            <v>27916</v>
          </cell>
          <cell r="L29">
            <v>26697</v>
          </cell>
          <cell r="M29">
            <v>26401</v>
          </cell>
          <cell r="N29">
            <v>26632</v>
          </cell>
          <cell r="O29">
            <v>26673</v>
          </cell>
          <cell r="P29">
            <v>25299</v>
          </cell>
          <cell r="Q29">
            <v>10534</v>
          </cell>
          <cell r="R29">
            <v>12024</v>
          </cell>
          <cell r="S29">
            <v>12022</v>
          </cell>
          <cell r="T29">
            <v>11849</v>
          </cell>
        </row>
        <row r="30">
          <cell r="A30" t="str">
            <v>青海省</v>
          </cell>
          <cell r="B30">
            <v>6950</v>
          </cell>
          <cell r="C30">
            <v>6376</v>
          </cell>
          <cell r="D30">
            <v>6408</v>
          </cell>
          <cell r="E30">
            <v>6407</v>
          </cell>
          <cell r="F30">
            <v>6513</v>
          </cell>
          <cell r="G30">
            <v>6396</v>
          </cell>
          <cell r="H30">
            <v>6375</v>
          </cell>
          <cell r="I30">
            <v>6291</v>
          </cell>
          <cell r="J30">
            <v>6223</v>
          </cell>
          <cell r="K30">
            <v>6241</v>
          </cell>
          <cell r="L30">
            <v>6020</v>
          </cell>
          <cell r="M30">
            <v>5948</v>
          </cell>
          <cell r="N30">
            <v>5887</v>
          </cell>
          <cell r="O30">
            <v>5781</v>
          </cell>
          <cell r="P30">
            <v>5959</v>
          </cell>
          <cell r="Q30">
            <v>1582</v>
          </cell>
          <cell r="R30">
            <v>1619</v>
          </cell>
          <cell r="S30">
            <v>1643</v>
          </cell>
          <cell r="T30">
            <v>1478</v>
          </cell>
        </row>
        <row r="31">
          <cell r="A31" t="str">
            <v>宁夏回族自治区</v>
          </cell>
          <cell r="B31">
            <v>4863</v>
          </cell>
          <cell r="C31">
            <v>4607</v>
          </cell>
          <cell r="D31">
            <v>4571</v>
          </cell>
          <cell r="E31">
            <v>4574</v>
          </cell>
          <cell r="F31">
            <v>4397</v>
          </cell>
          <cell r="G31">
            <v>4450</v>
          </cell>
          <cell r="H31">
            <v>4271</v>
          </cell>
          <cell r="I31">
            <v>4254</v>
          </cell>
          <cell r="J31">
            <v>4288</v>
          </cell>
          <cell r="K31">
            <v>4255</v>
          </cell>
          <cell r="L31">
            <v>4231</v>
          </cell>
          <cell r="M31">
            <v>4140</v>
          </cell>
          <cell r="N31">
            <v>4132</v>
          </cell>
          <cell r="O31">
            <v>4129</v>
          </cell>
          <cell r="P31">
            <v>4149</v>
          </cell>
          <cell r="Q31">
            <v>1629</v>
          </cell>
          <cell r="R31">
            <v>1530</v>
          </cell>
          <cell r="S31">
            <v>1553</v>
          </cell>
          <cell r="T31">
            <v>1463</v>
          </cell>
        </row>
        <row r="32">
          <cell r="A32" t="str">
            <v>新疆维吾尔自治区</v>
          </cell>
          <cell r="B32">
            <v>18416</v>
          </cell>
          <cell r="C32">
            <v>16999</v>
          </cell>
          <cell r="D32">
            <v>16970</v>
          </cell>
          <cell r="E32">
            <v>18158</v>
          </cell>
          <cell r="F32">
            <v>18376</v>
          </cell>
          <cell r="G32">
            <v>18450</v>
          </cell>
          <cell r="H32">
            <v>18724</v>
          </cell>
          <cell r="I32">
            <v>18825</v>
          </cell>
          <cell r="J32">
            <v>18798</v>
          </cell>
          <cell r="K32">
            <v>18873</v>
          </cell>
          <cell r="L32">
            <v>18663</v>
          </cell>
          <cell r="M32">
            <v>18320</v>
          </cell>
          <cell r="N32">
            <v>17412</v>
          </cell>
          <cell r="O32">
            <v>16000</v>
          </cell>
          <cell r="P32">
            <v>14244</v>
          </cell>
          <cell r="Q32">
            <v>6739</v>
          </cell>
          <cell r="R32">
            <v>7465</v>
          </cell>
          <cell r="S32">
            <v>8175</v>
          </cell>
          <cell r="T32">
            <v>8087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13.88</v>
          </cell>
          <cell r="C2">
            <v>13.39</v>
          </cell>
          <cell r="D2">
            <v>13.03</v>
          </cell>
          <cell r="E2">
            <v>12.7</v>
          </cell>
          <cell r="F2">
            <v>12.78</v>
          </cell>
          <cell r="G2">
            <v>12.36</v>
          </cell>
          <cell r="H2">
            <v>12.06</v>
          </cell>
          <cell r="I2">
            <v>11.7</v>
          </cell>
          <cell r="J2">
            <v>11.16</v>
          </cell>
          <cell r="K2">
            <v>10.98</v>
          </cell>
          <cell r="L2">
            <v>10.4</v>
          </cell>
          <cell r="M2">
            <v>10.02</v>
          </cell>
          <cell r="N2">
            <v>9.4700000000000006</v>
          </cell>
          <cell r="O2">
            <v>9.2799999999999994</v>
          </cell>
          <cell r="P2">
            <v>9.01</v>
          </cell>
          <cell r="Q2" t="str">
            <v/>
          </cell>
          <cell r="R2">
            <v>8.39</v>
          </cell>
          <cell r="S2">
            <v>8.14</v>
          </cell>
          <cell r="T2">
            <v>7.91</v>
          </cell>
        </row>
        <row r="3">
          <cell r="A3" t="str">
            <v>天津市</v>
          </cell>
          <cell r="B3">
            <v>7.25</v>
          </cell>
          <cell r="C3">
            <v>6.85</v>
          </cell>
          <cell r="D3">
            <v>6.87</v>
          </cell>
          <cell r="E3">
            <v>6.83</v>
          </cell>
          <cell r="F3">
            <v>6.83</v>
          </cell>
          <cell r="G3">
            <v>6.82</v>
          </cell>
          <cell r="H3">
            <v>6.84</v>
          </cell>
          <cell r="I3">
            <v>6.58</v>
          </cell>
          <cell r="J3">
            <v>6.37</v>
          </cell>
          <cell r="K3">
            <v>6.09</v>
          </cell>
          <cell r="L3">
            <v>5.77</v>
          </cell>
          <cell r="M3">
            <v>5.35</v>
          </cell>
          <cell r="N3">
            <v>4.9400000000000004</v>
          </cell>
          <cell r="O3">
            <v>4.88</v>
          </cell>
          <cell r="P3">
            <v>4.6399999999999997</v>
          </cell>
          <cell r="Q3" t="str">
            <v/>
          </cell>
          <cell r="R3">
            <v>4.43</v>
          </cell>
          <cell r="S3">
            <v>4.3600000000000003</v>
          </cell>
          <cell r="T3">
            <v>4.1500000000000004</v>
          </cell>
        </row>
        <row r="4">
          <cell r="A4" t="str">
            <v>河北省</v>
          </cell>
          <cell r="B4">
            <v>53.4</v>
          </cell>
          <cell r="C4">
            <v>48.57</v>
          </cell>
          <cell r="D4">
            <v>45.5</v>
          </cell>
          <cell r="E4">
            <v>44.2</v>
          </cell>
          <cell r="F4">
            <v>43.01</v>
          </cell>
          <cell r="G4">
            <v>42.19</v>
          </cell>
          <cell r="H4">
            <v>39.5</v>
          </cell>
          <cell r="I4">
            <v>36.049999999999997</v>
          </cell>
          <cell r="J4">
            <v>34.21</v>
          </cell>
          <cell r="K4">
            <v>32.29</v>
          </cell>
          <cell r="L4">
            <v>30.35</v>
          </cell>
          <cell r="M4">
            <v>28.44</v>
          </cell>
          <cell r="N4">
            <v>26.65</v>
          </cell>
          <cell r="O4">
            <v>24.97</v>
          </cell>
          <cell r="P4">
            <v>23.26</v>
          </cell>
          <cell r="Q4" t="str">
            <v/>
          </cell>
          <cell r="R4">
            <v>19.559999999999999</v>
          </cell>
          <cell r="S4">
            <v>17.3</v>
          </cell>
          <cell r="T4">
            <v>16.21</v>
          </cell>
        </row>
        <row r="5">
          <cell r="A5" t="str">
            <v>山西省</v>
          </cell>
          <cell r="B5">
            <v>23.23</v>
          </cell>
          <cell r="C5">
            <v>22.84</v>
          </cell>
          <cell r="D5">
            <v>22.89</v>
          </cell>
          <cell r="E5">
            <v>22.37</v>
          </cell>
          <cell r="F5">
            <v>21.84</v>
          </cell>
          <cell r="G5">
            <v>20.83</v>
          </cell>
          <cell r="H5">
            <v>19.75</v>
          </cell>
          <cell r="I5">
            <v>18.97</v>
          </cell>
          <cell r="J5">
            <v>18.32</v>
          </cell>
          <cell r="K5">
            <v>17.739999999999998</v>
          </cell>
          <cell r="L5">
            <v>17.260000000000002</v>
          </cell>
          <cell r="M5">
            <v>16.53</v>
          </cell>
          <cell r="N5">
            <v>15.71</v>
          </cell>
          <cell r="O5">
            <v>15.59</v>
          </cell>
          <cell r="P5">
            <v>14.45</v>
          </cell>
          <cell r="Q5" t="str">
            <v/>
          </cell>
          <cell r="R5">
            <v>10.87</v>
          </cell>
          <cell r="S5">
            <v>11.21</v>
          </cell>
          <cell r="T5">
            <v>10.8</v>
          </cell>
        </row>
        <row r="6">
          <cell r="A6" t="str">
            <v>内蒙古自治区</v>
          </cell>
          <cell r="B6">
            <v>17.309999999999999</v>
          </cell>
          <cell r="C6">
            <v>16.77</v>
          </cell>
          <cell r="D6">
            <v>16.66</v>
          </cell>
          <cell r="E6">
            <v>16.21</v>
          </cell>
          <cell r="F6">
            <v>16.11</v>
          </cell>
          <cell r="G6">
            <v>15.9</v>
          </cell>
          <cell r="H6">
            <v>15.03</v>
          </cell>
          <cell r="I6">
            <v>13.92</v>
          </cell>
          <cell r="J6">
            <v>13.39</v>
          </cell>
          <cell r="K6">
            <v>12.9</v>
          </cell>
          <cell r="L6">
            <v>12.01</v>
          </cell>
          <cell r="M6">
            <v>11.08</v>
          </cell>
          <cell r="N6">
            <v>10.06</v>
          </cell>
          <cell r="O6">
            <v>9.34</v>
          </cell>
          <cell r="P6">
            <v>8.74</v>
          </cell>
          <cell r="Q6" t="str">
            <v/>
          </cell>
          <cell r="R6">
            <v>7.39</v>
          </cell>
          <cell r="S6">
            <v>6.98</v>
          </cell>
          <cell r="T6">
            <v>6.9</v>
          </cell>
        </row>
        <row r="7">
          <cell r="A7" t="str">
            <v>辽宁省</v>
          </cell>
          <cell r="B7">
            <v>33.42</v>
          </cell>
          <cell r="C7">
            <v>32.619999999999997</v>
          </cell>
          <cell r="D7">
            <v>32.450000000000003</v>
          </cell>
          <cell r="E7">
            <v>31.45</v>
          </cell>
          <cell r="F7">
            <v>31.38</v>
          </cell>
          <cell r="G7">
            <v>31.44</v>
          </cell>
          <cell r="H7">
            <v>29.86</v>
          </cell>
          <cell r="I7">
            <v>28.44</v>
          </cell>
          <cell r="J7">
            <v>26.7</v>
          </cell>
          <cell r="K7">
            <v>25.55</v>
          </cell>
          <cell r="L7">
            <v>24.19</v>
          </cell>
          <cell r="M7">
            <v>23.1</v>
          </cell>
          <cell r="N7">
            <v>21.58</v>
          </cell>
          <cell r="O7">
            <v>20.420000000000002</v>
          </cell>
          <cell r="P7">
            <v>19.149999999999999</v>
          </cell>
          <cell r="Q7" t="str">
            <v/>
          </cell>
          <cell r="R7">
            <v>18</v>
          </cell>
          <cell r="S7">
            <v>17.940000000000001</v>
          </cell>
          <cell r="T7">
            <v>17.75</v>
          </cell>
        </row>
        <row r="8">
          <cell r="A8" t="str">
            <v>吉林省</v>
          </cell>
          <cell r="B8">
            <v>18.37</v>
          </cell>
          <cell r="C8">
            <v>17.72</v>
          </cell>
          <cell r="D8">
            <v>17.649999999999999</v>
          </cell>
          <cell r="E8">
            <v>17.309999999999999</v>
          </cell>
          <cell r="F8">
            <v>17.03</v>
          </cell>
          <cell r="G8">
            <v>16.7</v>
          </cell>
          <cell r="H8">
            <v>15.37</v>
          </cell>
          <cell r="I8">
            <v>15.12</v>
          </cell>
          <cell r="J8">
            <v>14.45</v>
          </cell>
          <cell r="K8">
            <v>14.1</v>
          </cell>
          <cell r="L8">
            <v>13.32</v>
          </cell>
          <cell r="M8">
            <v>12.78</v>
          </cell>
          <cell r="N8">
            <v>12.12</v>
          </cell>
          <cell r="O8">
            <v>11.51</v>
          </cell>
          <cell r="P8">
            <v>10.83</v>
          </cell>
          <cell r="Q8" t="str">
            <v/>
          </cell>
          <cell r="R8">
            <v>9.44</v>
          </cell>
          <cell r="S8">
            <v>9.0500000000000007</v>
          </cell>
          <cell r="T8">
            <v>8.73</v>
          </cell>
        </row>
        <row r="9">
          <cell r="A9" t="str">
            <v>黑龙江省</v>
          </cell>
          <cell r="B9">
            <v>27.33</v>
          </cell>
          <cell r="C9">
            <v>26.13</v>
          </cell>
          <cell r="D9">
            <v>26.05</v>
          </cell>
          <cell r="E9">
            <v>25.33</v>
          </cell>
          <cell r="F9">
            <v>26.26</v>
          </cell>
          <cell r="G9">
            <v>25.01</v>
          </cell>
          <cell r="H9">
            <v>24.17</v>
          </cell>
          <cell r="I9">
            <v>22.01</v>
          </cell>
          <cell r="J9">
            <v>21.26</v>
          </cell>
          <cell r="K9">
            <v>20.13</v>
          </cell>
          <cell r="L9">
            <v>18.920000000000002</v>
          </cell>
          <cell r="M9">
            <v>17.82</v>
          </cell>
          <cell r="N9">
            <v>16.53</v>
          </cell>
          <cell r="O9">
            <v>15.99</v>
          </cell>
          <cell r="P9">
            <v>14.66</v>
          </cell>
          <cell r="Q9" t="str">
            <v/>
          </cell>
          <cell r="R9">
            <v>12.61</v>
          </cell>
          <cell r="S9">
            <v>12.32</v>
          </cell>
          <cell r="T9">
            <v>11.97</v>
          </cell>
        </row>
        <row r="10">
          <cell r="A10" t="str">
            <v>上海市</v>
          </cell>
          <cell r="B10">
            <v>17.5</v>
          </cell>
          <cell r="C10">
            <v>16.53</v>
          </cell>
          <cell r="D10">
            <v>16.04</v>
          </cell>
          <cell r="E10">
            <v>15.22</v>
          </cell>
          <cell r="F10">
            <v>14.65</v>
          </cell>
          <cell r="G10">
            <v>13.9</v>
          </cell>
          <cell r="H10">
            <v>13.46</v>
          </cell>
          <cell r="I10">
            <v>12.92</v>
          </cell>
          <cell r="J10">
            <v>12.28</v>
          </cell>
          <cell r="K10">
            <v>11.75</v>
          </cell>
          <cell r="L10">
            <v>11.43</v>
          </cell>
          <cell r="M10">
            <v>10.98</v>
          </cell>
          <cell r="N10">
            <v>10.71</v>
          </cell>
          <cell r="O10">
            <v>10.51</v>
          </cell>
          <cell r="P10">
            <v>9.9700000000000006</v>
          </cell>
          <cell r="Q10" t="str">
            <v/>
          </cell>
          <cell r="R10">
            <v>9.6</v>
          </cell>
          <cell r="S10">
            <v>9.32</v>
          </cell>
          <cell r="T10">
            <v>8.98</v>
          </cell>
        </row>
        <row r="11">
          <cell r="A11" t="str">
            <v>江苏省</v>
          </cell>
          <cell r="B11">
            <v>57.88</v>
          </cell>
          <cell r="C11">
            <v>56.3</v>
          </cell>
          <cell r="D11">
            <v>54.86</v>
          </cell>
          <cell r="E11">
            <v>53.5</v>
          </cell>
          <cell r="F11">
            <v>51.6</v>
          </cell>
          <cell r="G11">
            <v>49.15</v>
          </cell>
          <cell r="H11">
            <v>46.92</v>
          </cell>
          <cell r="I11">
            <v>44.31</v>
          </cell>
          <cell r="J11">
            <v>41.36</v>
          </cell>
          <cell r="K11">
            <v>39.229999999999997</v>
          </cell>
          <cell r="L11">
            <v>36.83</v>
          </cell>
          <cell r="M11">
            <v>33.31</v>
          </cell>
          <cell r="N11">
            <v>29.64</v>
          </cell>
          <cell r="O11">
            <v>26.95</v>
          </cell>
          <cell r="P11">
            <v>25.08</v>
          </cell>
          <cell r="Q11" t="str">
            <v/>
          </cell>
          <cell r="R11">
            <v>22.04</v>
          </cell>
          <cell r="S11">
            <v>20.89</v>
          </cell>
          <cell r="T11">
            <v>19.75</v>
          </cell>
        </row>
        <row r="12">
          <cell r="A12" t="str">
            <v>浙江省</v>
          </cell>
          <cell r="B12">
            <v>40.61</v>
          </cell>
          <cell r="C12">
            <v>38.17</v>
          </cell>
          <cell r="D12">
            <v>36.99</v>
          </cell>
          <cell r="E12">
            <v>36.130000000000003</v>
          </cell>
          <cell r="F12">
            <v>35.020000000000003</v>
          </cell>
          <cell r="G12">
            <v>33.21</v>
          </cell>
          <cell r="H12">
            <v>31.35</v>
          </cell>
          <cell r="I12">
            <v>28.99</v>
          </cell>
          <cell r="J12">
            <v>27.25</v>
          </cell>
          <cell r="K12">
            <v>24.58</v>
          </cell>
          <cell r="L12">
            <v>23.01</v>
          </cell>
          <cell r="M12">
            <v>21.33</v>
          </cell>
          <cell r="N12">
            <v>19.48</v>
          </cell>
          <cell r="O12">
            <v>18.41</v>
          </cell>
          <cell r="P12">
            <v>17.02</v>
          </cell>
          <cell r="Q12" t="str">
            <v/>
          </cell>
          <cell r="R12">
            <v>15.47</v>
          </cell>
          <cell r="S12">
            <v>14.81</v>
          </cell>
          <cell r="T12">
            <v>14.07</v>
          </cell>
        </row>
        <row r="13">
          <cell r="A13" t="str">
            <v>安徽省</v>
          </cell>
          <cell r="B13">
            <v>45.35</v>
          </cell>
          <cell r="C13">
            <v>44.4</v>
          </cell>
          <cell r="D13">
            <v>41.1</v>
          </cell>
          <cell r="E13">
            <v>40.78</v>
          </cell>
          <cell r="F13">
            <v>34.74</v>
          </cell>
          <cell r="G13">
            <v>32.81</v>
          </cell>
          <cell r="H13">
            <v>30.57</v>
          </cell>
          <cell r="I13">
            <v>28.17</v>
          </cell>
          <cell r="J13">
            <v>26.74</v>
          </cell>
          <cell r="K13">
            <v>25.2</v>
          </cell>
          <cell r="L13">
            <v>23.6</v>
          </cell>
          <cell r="M13">
            <v>22.23</v>
          </cell>
          <cell r="N13">
            <v>20.420000000000002</v>
          </cell>
          <cell r="O13">
            <v>18.8</v>
          </cell>
          <cell r="P13">
            <v>17.45</v>
          </cell>
          <cell r="Q13" t="str">
            <v/>
          </cell>
          <cell r="R13">
            <v>13.96</v>
          </cell>
          <cell r="S13">
            <v>13.33</v>
          </cell>
          <cell r="T13">
            <v>12.66</v>
          </cell>
        </row>
        <row r="14">
          <cell r="A14" t="str">
            <v>福建省</v>
          </cell>
          <cell r="B14">
            <v>24.21</v>
          </cell>
          <cell r="C14">
            <v>23.24</v>
          </cell>
          <cell r="D14">
            <v>22.38</v>
          </cell>
          <cell r="E14">
            <v>21.68</v>
          </cell>
          <cell r="F14">
            <v>20.22</v>
          </cell>
          <cell r="G14">
            <v>19.25</v>
          </cell>
          <cell r="H14">
            <v>18.239999999999998</v>
          </cell>
          <cell r="I14">
            <v>17.48</v>
          </cell>
          <cell r="J14">
            <v>17.3</v>
          </cell>
          <cell r="K14">
            <v>16.48</v>
          </cell>
          <cell r="L14">
            <v>15.61</v>
          </cell>
          <cell r="M14">
            <v>13.93</v>
          </cell>
          <cell r="N14">
            <v>12.42</v>
          </cell>
          <cell r="O14">
            <v>11.3</v>
          </cell>
          <cell r="P14">
            <v>10.43</v>
          </cell>
          <cell r="Q14" t="str">
            <v/>
          </cell>
          <cell r="R14">
            <v>7.96</v>
          </cell>
          <cell r="S14">
            <v>8.4499999999999993</v>
          </cell>
          <cell r="T14">
            <v>8.16</v>
          </cell>
        </row>
        <row r="15">
          <cell r="A15" t="str">
            <v>江西省</v>
          </cell>
          <cell r="B15">
            <v>34.07</v>
          </cell>
          <cell r="C15">
            <v>31.45</v>
          </cell>
          <cell r="D15">
            <v>30.73</v>
          </cell>
          <cell r="E15">
            <v>28.58</v>
          </cell>
          <cell r="F15">
            <v>26.71</v>
          </cell>
          <cell r="G15">
            <v>24.95</v>
          </cell>
          <cell r="H15">
            <v>23.4</v>
          </cell>
          <cell r="I15">
            <v>20.91</v>
          </cell>
          <cell r="J15">
            <v>19.78</v>
          </cell>
          <cell r="K15">
            <v>18.670000000000002</v>
          </cell>
          <cell r="L15">
            <v>17.43</v>
          </cell>
          <cell r="M15">
            <v>16.37</v>
          </cell>
          <cell r="N15">
            <v>13.56</v>
          </cell>
          <cell r="O15">
            <v>12.46</v>
          </cell>
          <cell r="P15">
            <v>11.54</v>
          </cell>
          <cell r="Q15" t="str">
            <v/>
          </cell>
          <cell r="R15">
            <v>9.49</v>
          </cell>
          <cell r="S15">
            <v>8.81</v>
          </cell>
          <cell r="T15">
            <v>8.48</v>
          </cell>
        </row>
        <row r="16">
          <cell r="A16" t="str">
            <v>山东省</v>
          </cell>
          <cell r="B16">
            <v>73.86</v>
          </cell>
          <cell r="C16">
            <v>69.36</v>
          </cell>
          <cell r="D16">
            <v>67.39</v>
          </cell>
          <cell r="E16">
            <v>64.69</v>
          </cell>
          <cell r="F16">
            <v>62.97</v>
          </cell>
          <cell r="G16">
            <v>60.85</v>
          </cell>
          <cell r="H16">
            <v>58.48</v>
          </cell>
          <cell r="I16">
            <v>54.1</v>
          </cell>
          <cell r="J16">
            <v>51.94</v>
          </cell>
          <cell r="K16">
            <v>50.06</v>
          </cell>
          <cell r="L16">
            <v>48.97</v>
          </cell>
          <cell r="M16">
            <v>47.38</v>
          </cell>
          <cell r="N16">
            <v>41.61</v>
          </cell>
          <cell r="O16">
            <v>38.229999999999997</v>
          </cell>
          <cell r="P16">
            <v>34.71</v>
          </cell>
          <cell r="Q16" t="str">
            <v/>
          </cell>
          <cell r="R16">
            <v>27.88</v>
          </cell>
          <cell r="S16">
            <v>25.84</v>
          </cell>
          <cell r="T16">
            <v>24.76</v>
          </cell>
        </row>
        <row r="17">
          <cell r="A17" t="str">
            <v>河南省</v>
          </cell>
          <cell r="B17">
            <v>77.739999999999995</v>
          </cell>
          <cell r="C17">
            <v>75.22</v>
          </cell>
          <cell r="D17">
            <v>72.13</v>
          </cell>
          <cell r="E17">
            <v>66.72</v>
          </cell>
          <cell r="F17">
            <v>64.010000000000005</v>
          </cell>
          <cell r="G17">
            <v>60.85</v>
          </cell>
          <cell r="H17">
            <v>55.9</v>
          </cell>
          <cell r="I17">
            <v>52.15</v>
          </cell>
          <cell r="J17">
            <v>48.96</v>
          </cell>
          <cell r="K17">
            <v>45.93</v>
          </cell>
          <cell r="L17">
            <v>42.98</v>
          </cell>
          <cell r="M17">
            <v>39.4</v>
          </cell>
          <cell r="N17">
            <v>34.96</v>
          </cell>
          <cell r="O17">
            <v>32.76</v>
          </cell>
          <cell r="P17">
            <v>30.24</v>
          </cell>
          <cell r="Q17" t="str">
            <v/>
          </cell>
          <cell r="R17">
            <v>23.95</v>
          </cell>
          <cell r="S17">
            <v>22.38</v>
          </cell>
          <cell r="T17">
            <v>21.24</v>
          </cell>
        </row>
        <row r="18">
          <cell r="A18" t="str">
            <v>湖北省</v>
          </cell>
          <cell r="B18">
            <v>47.61</v>
          </cell>
          <cell r="C18">
            <v>45.03</v>
          </cell>
          <cell r="D18">
            <v>43.4</v>
          </cell>
          <cell r="E18">
            <v>41.14</v>
          </cell>
          <cell r="F18">
            <v>40.33</v>
          </cell>
          <cell r="G18">
            <v>39.35</v>
          </cell>
          <cell r="H18">
            <v>37.619999999999997</v>
          </cell>
          <cell r="I18">
            <v>36.06</v>
          </cell>
          <cell r="J18">
            <v>34.31</v>
          </cell>
          <cell r="K18">
            <v>31.75</v>
          </cell>
          <cell r="L18">
            <v>28.82</v>
          </cell>
          <cell r="M18">
            <v>25.3</v>
          </cell>
          <cell r="N18">
            <v>22.4</v>
          </cell>
          <cell r="O18">
            <v>20.04</v>
          </cell>
          <cell r="P18">
            <v>18.72</v>
          </cell>
          <cell r="Q18" t="str">
            <v/>
          </cell>
          <cell r="R18">
            <v>15.06</v>
          </cell>
          <cell r="S18">
            <v>14.22</v>
          </cell>
          <cell r="T18">
            <v>13.91</v>
          </cell>
        </row>
        <row r="19">
          <cell r="A19" t="str">
            <v>湖南省</v>
          </cell>
          <cell r="B19">
            <v>53.39</v>
          </cell>
          <cell r="C19">
            <v>54.45</v>
          </cell>
          <cell r="D19">
            <v>53.27</v>
          </cell>
          <cell r="E19">
            <v>51.99</v>
          </cell>
          <cell r="F19">
            <v>50.63</v>
          </cell>
          <cell r="G19">
            <v>48.24</v>
          </cell>
          <cell r="H19">
            <v>45.23</v>
          </cell>
          <cell r="I19">
            <v>42.58</v>
          </cell>
          <cell r="J19">
            <v>39.700000000000003</v>
          </cell>
          <cell r="K19">
            <v>35.549999999999997</v>
          </cell>
          <cell r="L19">
            <v>31.41</v>
          </cell>
          <cell r="M19">
            <v>28.7</v>
          </cell>
          <cell r="N19">
            <v>25.77</v>
          </cell>
          <cell r="O19">
            <v>23.35</v>
          </cell>
          <cell r="P19">
            <v>21.2</v>
          </cell>
          <cell r="Q19" t="str">
            <v/>
          </cell>
          <cell r="R19">
            <v>17.239999999999998</v>
          </cell>
          <cell r="S19">
            <v>15.94</v>
          </cell>
          <cell r="T19">
            <v>15.13</v>
          </cell>
        </row>
        <row r="20">
          <cell r="A20" t="str">
            <v>广东省</v>
          </cell>
          <cell r="B20">
            <v>62.86</v>
          </cell>
          <cell r="C20">
            <v>60.83</v>
          </cell>
          <cell r="D20">
            <v>58.9</v>
          </cell>
          <cell r="E20">
            <v>56.48</v>
          </cell>
          <cell r="F20">
            <v>54.52</v>
          </cell>
          <cell r="G20">
            <v>51.69</v>
          </cell>
          <cell r="H20">
            <v>49.21</v>
          </cell>
          <cell r="I20">
            <v>46.51</v>
          </cell>
          <cell r="J20">
            <v>43.57</v>
          </cell>
          <cell r="K20">
            <v>40.58</v>
          </cell>
          <cell r="L20">
            <v>37.840000000000003</v>
          </cell>
          <cell r="M20">
            <v>35.53</v>
          </cell>
          <cell r="N20">
            <v>32.5</v>
          </cell>
          <cell r="O20">
            <v>30.01</v>
          </cell>
          <cell r="P20">
            <v>27.2</v>
          </cell>
          <cell r="Q20" t="str">
            <v/>
          </cell>
          <cell r="R20">
            <v>23.42</v>
          </cell>
          <cell r="S20">
            <v>22.03</v>
          </cell>
          <cell r="T20">
            <v>20.89</v>
          </cell>
        </row>
        <row r="21">
          <cell r="A21" t="str">
            <v>广西壮族自治区</v>
          </cell>
          <cell r="B21">
            <v>36.200000000000003</v>
          </cell>
          <cell r="C21">
            <v>34.17</v>
          </cell>
          <cell r="D21">
            <v>31.9</v>
          </cell>
          <cell r="E21">
            <v>29.56</v>
          </cell>
          <cell r="F21">
            <v>27.74</v>
          </cell>
          <cell r="G21">
            <v>25.59</v>
          </cell>
          <cell r="H21">
            <v>24.11</v>
          </cell>
          <cell r="I21">
            <v>22.45</v>
          </cell>
          <cell r="J21">
            <v>21.45</v>
          </cell>
          <cell r="K21">
            <v>20.16</v>
          </cell>
          <cell r="L21">
            <v>18.72</v>
          </cell>
          <cell r="M21">
            <v>16.87</v>
          </cell>
          <cell r="N21">
            <v>15.2</v>
          </cell>
          <cell r="O21">
            <v>14.37</v>
          </cell>
          <cell r="P21">
            <v>13.16</v>
          </cell>
          <cell r="Q21" t="str">
            <v/>
          </cell>
          <cell r="R21">
            <v>10.52</v>
          </cell>
          <cell r="S21">
            <v>9.68</v>
          </cell>
          <cell r="T21">
            <v>9.35</v>
          </cell>
        </row>
        <row r="22">
          <cell r="A22" t="str">
            <v>海南省</v>
          </cell>
          <cell r="B22">
            <v>6.09</v>
          </cell>
          <cell r="C22">
            <v>6.12</v>
          </cell>
          <cell r="D22">
            <v>6.14</v>
          </cell>
          <cell r="E22">
            <v>5.85</v>
          </cell>
          <cell r="F22">
            <v>4.9800000000000004</v>
          </cell>
          <cell r="G22">
            <v>4.4800000000000004</v>
          </cell>
          <cell r="H22">
            <v>4.2</v>
          </cell>
          <cell r="I22">
            <v>4.03</v>
          </cell>
          <cell r="J22">
            <v>3.87</v>
          </cell>
          <cell r="K22">
            <v>3.45</v>
          </cell>
          <cell r="L22">
            <v>3.21</v>
          </cell>
          <cell r="M22">
            <v>3.03</v>
          </cell>
          <cell r="N22">
            <v>2.85</v>
          </cell>
          <cell r="O22">
            <v>2.6</v>
          </cell>
          <cell r="P22">
            <v>2.35</v>
          </cell>
          <cell r="Q22" t="str">
            <v/>
          </cell>
          <cell r="R22">
            <v>2.08</v>
          </cell>
          <cell r="S22">
            <v>1.99</v>
          </cell>
          <cell r="T22">
            <v>1.87</v>
          </cell>
        </row>
        <row r="23">
          <cell r="A23" t="str">
            <v>重庆市</v>
          </cell>
          <cell r="B23">
            <v>25.56</v>
          </cell>
          <cell r="C23">
            <v>25.08</v>
          </cell>
          <cell r="D23">
            <v>24.07</v>
          </cell>
          <cell r="E23">
            <v>23.55</v>
          </cell>
          <cell r="F23">
            <v>23.18</v>
          </cell>
          <cell r="G23">
            <v>22.01</v>
          </cell>
          <cell r="H23">
            <v>20.64</v>
          </cell>
          <cell r="I23">
            <v>19.09</v>
          </cell>
          <cell r="J23">
            <v>17.649999999999999</v>
          </cell>
          <cell r="K23">
            <v>16.059999999999999</v>
          </cell>
          <cell r="L23">
            <v>14.74</v>
          </cell>
          <cell r="M23">
            <v>13.08</v>
          </cell>
          <cell r="N23">
            <v>11.56</v>
          </cell>
          <cell r="O23">
            <v>10.36</v>
          </cell>
          <cell r="P23">
            <v>9.27</v>
          </cell>
          <cell r="Q23" t="str">
            <v/>
          </cell>
          <cell r="R23">
            <v>7.46</v>
          </cell>
          <cell r="S23">
            <v>6.83</v>
          </cell>
          <cell r="T23">
            <v>6.42</v>
          </cell>
        </row>
        <row r="24">
          <cell r="A24" t="str">
            <v>四川省</v>
          </cell>
          <cell r="B24">
            <v>70.86</v>
          </cell>
          <cell r="C24">
            <v>68.39</v>
          </cell>
          <cell r="D24">
            <v>66.2</v>
          </cell>
          <cell r="E24">
            <v>64.98</v>
          </cell>
          <cell r="F24">
            <v>63.18</v>
          </cell>
          <cell r="G24">
            <v>59.89</v>
          </cell>
          <cell r="H24">
            <v>56.35</v>
          </cell>
          <cell r="I24">
            <v>51.92</v>
          </cell>
          <cell r="J24">
            <v>48.88</v>
          </cell>
          <cell r="K24">
            <v>45.96</v>
          </cell>
          <cell r="L24">
            <v>42.66</v>
          </cell>
          <cell r="M24">
            <v>39.01</v>
          </cell>
          <cell r="N24">
            <v>33.47</v>
          </cell>
          <cell r="O24">
            <v>30.12</v>
          </cell>
          <cell r="P24">
            <v>27.51</v>
          </cell>
          <cell r="Q24" t="str">
            <v/>
          </cell>
          <cell r="R24">
            <v>21.45</v>
          </cell>
          <cell r="S24">
            <v>20.03</v>
          </cell>
          <cell r="T24">
            <v>19.32</v>
          </cell>
        </row>
        <row r="25">
          <cell r="A25" t="str">
            <v>贵州省</v>
          </cell>
          <cell r="B25">
            <v>31.54</v>
          </cell>
          <cell r="C25">
            <v>30.97</v>
          </cell>
          <cell r="D25">
            <v>29.69</v>
          </cell>
          <cell r="E25">
            <v>27.64</v>
          </cell>
          <cell r="F25">
            <v>26.5</v>
          </cell>
          <cell r="G25">
            <v>24.56</v>
          </cell>
          <cell r="H25">
            <v>23.3</v>
          </cell>
          <cell r="I25">
            <v>21.03</v>
          </cell>
          <cell r="J25">
            <v>19.64</v>
          </cell>
          <cell r="K25">
            <v>18.22</v>
          </cell>
          <cell r="L25">
            <v>16.670000000000002</v>
          </cell>
          <cell r="M25">
            <v>13.92</v>
          </cell>
          <cell r="N25">
            <v>11.75</v>
          </cell>
          <cell r="O25">
            <v>10.53</v>
          </cell>
          <cell r="P25">
            <v>9.75</v>
          </cell>
          <cell r="Q25" t="str">
            <v/>
          </cell>
          <cell r="R25">
            <v>7.92</v>
          </cell>
          <cell r="S25">
            <v>6.62</v>
          </cell>
          <cell r="T25">
            <v>6.16</v>
          </cell>
        </row>
        <row r="26">
          <cell r="A26" t="str">
            <v>云南省</v>
          </cell>
          <cell r="B26">
            <v>35.99</v>
          </cell>
          <cell r="C26">
            <v>34.119999999999997</v>
          </cell>
          <cell r="D26">
            <v>33.03</v>
          </cell>
          <cell r="E26">
            <v>32.520000000000003</v>
          </cell>
          <cell r="F26">
            <v>31.19</v>
          </cell>
          <cell r="G26">
            <v>29.12</v>
          </cell>
          <cell r="H26">
            <v>27.48</v>
          </cell>
          <cell r="I26">
            <v>25.36</v>
          </cell>
          <cell r="J26">
            <v>23.76</v>
          </cell>
          <cell r="K26">
            <v>22.49</v>
          </cell>
          <cell r="L26">
            <v>21.01</v>
          </cell>
          <cell r="M26">
            <v>19.47</v>
          </cell>
          <cell r="N26">
            <v>17.34</v>
          </cell>
          <cell r="O26">
            <v>15.71</v>
          </cell>
          <cell r="P26">
            <v>14.02</v>
          </cell>
          <cell r="Q26" t="str">
            <v/>
          </cell>
          <cell r="R26">
            <v>11.9</v>
          </cell>
          <cell r="S26">
            <v>10.99</v>
          </cell>
          <cell r="T26">
            <v>10.63</v>
          </cell>
        </row>
        <row r="27">
          <cell r="A27" t="str">
            <v>西藏自治区</v>
          </cell>
          <cell r="B27">
            <v>2.16</v>
          </cell>
          <cell r="C27">
            <v>2</v>
          </cell>
          <cell r="D27">
            <v>1.97</v>
          </cell>
          <cell r="E27">
            <v>1.86</v>
          </cell>
          <cell r="F27">
            <v>1.71</v>
          </cell>
          <cell r="G27">
            <v>1.68</v>
          </cell>
          <cell r="H27">
            <v>1.61</v>
          </cell>
          <cell r="I27">
            <v>1.45</v>
          </cell>
          <cell r="J27">
            <v>1.4</v>
          </cell>
          <cell r="K27">
            <v>1.19</v>
          </cell>
          <cell r="L27">
            <v>1.1000000000000001</v>
          </cell>
          <cell r="M27">
            <v>0.84</v>
          </cell>
          <cell r="N27">
            <v>0.96</v>
          </cell>
          <cell r="O27">
            <v>0.88</v>
          </cell>
          <cell r="P27">
            <v>0.85</v>
          </cell>
          <cell r="Q27" t="str">
            <v/>
          </cell>
          <cell r="R27">
            <v>0.68</v>
          </cell>
          <cell r="S27">
            <v>0.75</v>
          </cell>
          <cell r="T27">
            <v>0.68</v>
          </cell>
        </row>
        <row r="28">
          <cell r="A28" t="str">
            <v>陕西省</v>
          </cell>
          <cell r="B28">
            <v>30.62</v>
          </cell>
          <cell r="C28">
            <v>28.96</v>
          </cell>
          <cell r="D28">
            <v>28.45</v>
          </cell>
          <cell r="E28">
            <v>27.24</v>
          </cell>
          <cell r="F28">
            <v>26.58</v>
          </cell>
          <cell r="G28">
            <v>25.37</v>
          </cell>
          <cell r="H28">
            <v>24.13</v>
          </cell>
          <cell r="I28">
            <v>22.54</v>
          </cell>
          <cell r="J28">
            <v>21.19</v>
          </cell>
          <cell r="K28">
            <v>19.940000000000001</v>
          </cell>
          <cell r="L28">
            <v>18.510000000000002</v>
          </cell>
          <cell r="M28">
            <v>16.920000000000002</v>
          </cell>
          <cell r="N28">
            <v>15.38</v>
          </cell>
          <cell r="O28">
            <v>14.23</v>
          </cell>
          <cell r="P28">
            <v>13.44</v>
          </cell>
          <cell r="Q28" t="str">
            <v/>
          </cell>
          <cell r="R28">
            <v>11.79</v>
          </cell>
          <cell r="S28">
            <v>11.09</v>
          </cell>
          <cell r="T28">
            <v>10.64</v>
          </cell>
        </row>
        <row r="29">
          <cell r="A29" t="str">
            <v>甘肃省</v>
          </cell>
          <cell r="B29">
            <v>20.399999999999999</v>
          </cell>
          <cell r="C29">
            <v>18.89</v>
          </cell>
          <cell r="D29">
            <v>18.32</v>
          </cell>
          <cell r="E29">
            <v>17.190000000000001</v>
          </cell>
          <cell r="F29">
            <v>18.12</v>
          </cell>
          <cell r="G29">
            <v>16.27</v>
          </cell>
          <cell r="H29">
            <v>14.66</v>
          </cell>
          <cell r="I29">
            <v>13.43</v>
          </cell>
          <cell r="J29">
            <v>12.77</v>
          </cell>
          <cell r="K29">
            <v>12.24</v>
          </cell>
          <cell r="L29">
            <v>11.61</v>
          </cell>
          <cell r="M29">
            <v>11.23</v>
          </cell>
          <cell r="N29">
            <v>9.49</v>
          </cell>
          <cell r="O29">
            <v>9.0399999999999991</v>
          </cell>
          <cell r="P29">
            <v>8.15</v>
          </cell>
          <cell r="Q29" t="str">
            <v/>
          </cell>
          <cell r="R29">
            <v>7.03</v>
          </cell>
          <cell r="S29">
            <v>6.6</v>
          </cell>
          <cell r="T29">
            <v>6.33</v>
          </cell>
        </row>
        <row r="30">
          <cell r="A30" t="str">
            <v>青海省</v>
          </cell>
          <cell r="B30">
            <v>4.57</v>
          </cell>
          <cell r="C30">
            <v>4.29</v>
          </cell>
          <cell r="D30">
            <v>4.22</v>
          </cell>
          <cell r="E30">
            <v>4.13</v>
          </cell>
          <cell r="F30">
            <v>4.1399999999999997</v>
          </cell>
          <cell r="G30">
            <v>3.91</v>
          </cell>
          <cell r="H30">
            <v>3.83</v>
          </cell>
          <cell r="I30">
            <v>3.47</v>
          </cell>
          <cell r="J30">
            <v>3.45</v>
          </cell>
          <cell r="K30">
            <v>3.3</v>
          </cell>
          <cell r="L30">
            <v>2.95</v>
          </cell>
          <cell r="M30">
            <v>2.6</v>
          </cell>
          <cell r="N30">
            <v>2.31</v>
          </cell>
          <cell r="O30">
            <v>2.0499999999999998</v>
          </cell>
          <cell r="P30">
            <v>1.92</v>
          </cell>
          <cell r="Q30" t="str">
            <v/>
          </cell>
          <cell r="R30">
            <v>1.61</v>
          </cell>
          <cell r="S30">
            <v>1.55</v>
          </cell>
          <cell r="T30">
            <v>1.51</v>
          </cell>
        </row>
        <row r="31">
          <cell r="A31" t="str">
            <v>宁夏回族自治区</v>
          </cell>
          <cell r="B31">
            <v>4.3499999999999996</v>
          </cell>
          <cell r="C31">
            <v>4.18</v>
          </cell>
          <cell r="D31">
            <v>4.12</v>
          </cell>
          <cell r="E31">
            <v>4.13</v>
          </cell>
          <cell r="F31">
            <v>4.0999999999999996</v>
          </cell>
          <cell r="G31">
            <v>4.0999999999999996</v>
          </cell>
          <cell r="H31">
            <v>3.98</v>
          </cell>
          <cell r="I31">
            <v>3.63</v>
          </cell>
          <cell r="J31">
            <v>3.38</v>
          </cell>
          <cell r="K31">
            <v>3.25</v>
          </cell>
          <cell r="L31">
            <v>3.11</v>
          </cell>
          <cell r="M31">
            <v>2.78</v>
          </cell>
          <cell r="N31">
            <v>2.58</v>
          </cell>
          <cell r="O31">
            <v>2.37</v>
          </cell>
          <cell r="P31">
            <v>2.21</v>
          </cell>
          <cell r="Q31" t="str">
            <v/>
          </cell>
          <cell r="R31">
            <v>1.89</v>
          </cell>
          <cell r="S31">
            <v>1.83</v>
          </cell>
          <cell r="T31">
            <v>1.78</v>
          </cell>
        </row>
        <row r="32">
          <cell r="A32" t="str">
            <v>新疆维吾尔自治区</v>
          </cell>
          <cell r="B32">
            <v>19.75</v>
          </cell>
          <cell r="C32">
            <v>17.96</v>
          </cell>
          <cell r="D32">
            <v>18.61</v>
          </cell>
          <cell r="E32">
            <v>18.149999999999999</v>
          </cell>
          <cell r="F32">
            <v>18.64</v>
          </cell>
          <cell r="G32">
            <v>17.89</v>
          </cell>
          <cell r="H32">
            <v>16.760000000000002</v>
          </cell>
          <cell r="I32">
            <v>15.69</v>
          </cell>
          <cell r="J32">
            <v>15.03</v>
          </cell>
          <cell r="K32">
            <v>14.3</v>
          </cell>
          <cell r="L32">
            <v>13.73</v>
          </cell>
          <cell r="M32">
            <v>13.16</v>
          </cell>
          <cell r="N32">
            <v>12.54</v>
          </cell>
          <cell r="O32">
            <v>11.62</v>
          </cell>
          <cell r="P32">
            <v>10.72</v>
          </cell>
          <cell r="Q32" t="str">
            <v/>
          </cell>
          <cell r="R32">
            <v>9.0299999999999994</v>
          </cell>
          <cell r="S32">
            <v>8.33</v>
          </cell>
          <cell r="T32">
            <v>7.94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143</v>
          </cell>
          <cell r="C2">
            <v>135</v>
          </cell>
          <cell r="D2">
            <v>132</v>
          </cell>
          <cell r="E2">
            <v>126</v>
          </cell>
          <cell r="F2">
            <v>126</v>
          </cell>
          <cell r="G2">
            <v>119</v>
          </cell>
          <cell r="H2">
            <v>113</v>
          </cell>
          <cell r="I2">
            <v>108</v>
          </cell>
          <cell r="J2">
            <v>104</v>
          </cell>
          <cell r="K2">
            <v>99</v>
          </cell>
          <cell r="L2">
            <v>155</v>
          </cell>
          <cell r="M2">
            <v>95</v>
          </cell>
          <cell r="N2">
            <v>142</v>
          </cell>
          <cell r="O2">
            <v>136</v>
          </cell>
          <cell r="P2">
            <v>129</v>
          </cell>
          <cell r="Q2">
            <v>122</v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98</v>
          </cell>
          <cell r="C3">
            <v>91</v>
          </cell>
          <cell r="D3">
            <v>89</v>
          </cell>
          <cell r="E3">
            <v>82</v>
          </cell>
          <cell r="F3">
            <v>70</v>
          </cell>
          <cell r="G3">
            <v>67</v>
          </cell>
          <cell r="H3">
            <v>65</v>
          </cell>
          <cell r="I3">
            <v>61</v>
          </cell>
          <cell r="J3">
            <v>59</v>
          </cell>
          <cell r="K3">
            <v>56</v>
          </cell>
          <cell r="L3">
            <v>81</v>
          </cell>
          <cell r="M3">
            <v>55</v>
          </cell>
          <cell r="N3">
            <v>73</v>
          </cell>
          <cell r="O3">
            <v>71</v>
          </cell>
          <cell r="P3">
            <v>69</v>
          </cell>
          <cell r="Q3">
            <v>67</v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87</v>
          </cell>
          <cell r="C4">
            <v>79</v>
          </cell>
          <cell r="D4">
            <v>75</v>
          </cell>
          <cell r="E4">
            <v>70</v>
          </cell>
          <cell r="F4">
            <v>65</v>
          </cell>
          <cell r="G4">
            <v>61</v>
          </cell>
          <cell r="H4">
            <v>57</v>
          </cell>
          <cell r="I4">
            <v>53</v>
          </cell>
          <cell r="J4">
            <v>50</v>
          </cell>
          <cell r="K4">
            <v>48</v>
          </cell>
          <cell r="L4">
            <v>44</v>
          </cell>
          <cell r="M4">
            <v>43</v>
          </cell>
          <cell r="N4">
            <v>41</v>
          </cell>
          <cell r="O4">
            <v>40</v>
          </cell>
          <cell r="P4">
            <v>37</v>
          </cell>
          <cell r="Q4">
            <v>35</v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86</v>
          </cell>
          <cell r="C5">
            <v>82</v>
          </cell>
          <cell r="D5">
            <v>81</v>
          </cell>
          <cell r="E5">
            <v>77</v>
          </cell>
          <cell r="F5">
            <v>69</v>
          </cell>
          <cell r="G5">
            <v>66</v>
          </cell>
          <cell r="H5">
            <v>63</v>
          </cell>
          <cell r="I5">
            <v>61</v>
          </cell>
          <cell r="J5">
            <v>58</v>
          </cell>
          <cell r="K5">
            <v>57</v>
          </cell>
          <cell r="L5">
            <v>58</v>
          </cell>
          <cell r="M5">
            <v>55</v>
          </cell>
          <cell r="N5">
            <v>55</v>
          </cell>
          <cell r="O5">
            <v>56</v>
          </cell>
          <cell r="P5">
            <v>54</v>
          </cell>
          <cell r="Q5">
            <v>47</v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98</v>
          </cell>
          <cell r="C6">
            <v>90</v>
          </cell>
          <cell r="D6">
            <v>88</v>
          </cell>
          <cell r="E6">
            <v>84</v>
          </cell>
          <cell r="F6">
            <v>77</v>
          </cell>
          <cell r="G6">
            <v>74</v>
          </cell>
          <cell r="H6">
            <v>71</v>
          </cell>
          <cell r="I6">
            <v>68</v>
          </cell>
          <cell r="J6">
            <v>65</v>
          </cell>
          <cell r="K6">
            <v>62</v>
          </cell>
          <cell r="L6">
            <v>60</v>
          </cell>
          <cell r="M6">
            <v>56</v>
          </cell>
          <cell r="N6">
            <v>53</v>
          </cell>
          <cell r="O6">
            <v>51</v>
          </cell>
          <cell r="P6">
            <v>55</v>
          </cell>
          <cell r="Q6">
            <v>45</v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86</v>
          </cell>
          <cell r="C7">
            <v>81</v>
          </cell>
          <cell r="D7">
            <v>79</v>
          </cell>
          <cell r="E7">
            <v>74</v>
          </cell>
          <cell r="F7">
            <v>71</v>
          </cell>
          <cell r="G7">
            <v>70</v>
          </cell>
          <cell r="H7">
            <v>67</v>
          </cell>
          <cell r="I7">
            <v>63</v>
          </cell>
          <cell r="J7">
            <v>60</v>
          </cell>
          <cell r="K7">
            <v>58</v>
          </cell>
          <cell r="L7">
            <v>60</v>
          </cell>
          <cell r="M7">
            <v>56</v>
          </cell>
          <cell r="N7">
            <v>55</v>
          </cell>
          <cell r="O7">
            <v>55</v>
          </cell>
          <cell r="P7">
            <v>53</v>
          </cell>
          <cell r="Q7">
            <v>51</v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99</v>
          </cell>
          <cell r="C8">
            <v>93</v>
          </cell>
          <cell r="D8">
            <v>92</v>
          </cell>
          <cell r="E8">
            <v>88</v>
          </cell>
          <cell r="F8">
            <v>70</v>
          </cell>
          <cell r="G8">
            <v>68</v>
          </cell>
          <cell r="H8">
            <v>62</v>
          </cell>
          <cell r="I8">
            <v>61</v>
          </cell>
          <cell r="J8">
            <v>58</v>
          </cell>
          <cell r="K8">
            <v>55</v>
          </cell>
          <cell r="L8">
            <v>54</v>
          </cell>
          <cell r="M8">
            <v>52</v>
          </cell>
          <cell r="N8">
            <v>51</v>
          </cell>
          <cell r="O8">
            <v>51</v>
          </cell>
          <cell r="P8">
            <v>49</v>
          </cell>
          <cell r="Q8">
            <v>47</v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87</v>
          </cell>
          <cell r="C9">
            <v>82</v>
          </cell>
          <cell r="D9">
            <v>80</v>
          </cell>
          <cell r="E9">
            <v>76</v>
          </cell>
          <cell r="F9">
            <v>63</v>
          </cell>
          <cell r="G9">
            <v>61</v>
          </cell>
          <cell r="H9">
            <v>61</v>
          </cell>
          <cell r="I9">
            <v>58</v>
          </cell>
          <cell r="J9">
            <v>56</v>
          </cell>
          <cell r="K9">
            <v>55</v>
          </cell>
          <cell r="L9">
            <v>55</v>
          </cell>
          <cell r="M9">
            <v>52</v>
          </cell>
          <cell r="N9">
            <v>51</v>
          </cell>
          <cell r="O9">
            <v>50</v>
          </cell>
          <cell r="P9">
            <v>46</v>
          </cell>
          <cell r="Q9">
            <v>42</v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99</v>
          </cell>
          <cell r="C10">
            <v>95</v>
          </cell>
          <cell r="D10">
            <v>92</v>
          </cell>
          <cell r="E10">
            <v>86</v>
          </cell>
          <cell r="F10">
            <v>84</v>
          </cell>
          <cell r="G10">
            <v>81</v>
          </cell>
          <cell r="H10">
            <v>77</v>
          </cell>
          <cell r="I10">
            <v>74</v>
          </cell>
          <cell r="J10">
            <v>70</v>
          </cell>
          <cell r="K10">
            <v>68</v>
          </cell>
          <cell r="L10">
            <v>110</v>
          </cell>
          <cell r="M10">
            <v>62</v>
          </cell>
          <cell r="N10">
            <v>99</v>
          </cell>
          <cell r="O10">
            <v>97</v>
          </cell>
          <cell r="P10">
            <v>95</v>
          </cell>
          <cell r="Q10">
            <v>92</v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87</v>
          </cell>
          <cell r="C11">
            <v>84</v>
          </cell>
          <cell r="D11">
            <v>81</v>
          </cell>
          <cell r="E11">
            <v>79</v>
          </cell>
          <cell r="F11">
            <v>78</v>
          </cell>
          <cell r="G11">
            <v>73</v>
          </cell>
          <cell r="H11">
            <v>68</v>
          </cell>
          <cell r="I11">
            <v>65</v>
          </cell>
          <cell r="J11">
            <v>61</v>
          </cell>
          <cell r="K11">
            <v>58</v>
          </cell>
          <cell r="L11">
            <v>56</v>
          </cell>
          <cell r="M11">
            <v>50</v>
          </cell>
          <cell r="N11">
            <v>47</v>
          </cell>
          <cell r="O11">
            <v>44</v>
          </cell>
          <cell r="P11">
            <v>42</v>
          </cell>
          <cell r="Q11">
            <v>39</v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100</v>
          </cell>
          <cell r="C12">
            <v>93</v>
          </cell>
          <cell r="D12">
            <v>89</v>
          </cell>
          <cell r="E12">
            <v>85</v>
          </cell>
          <cell r="F12">
            <v>89</v>
          </cell>
          <cell r="G12">
            <v>85</v>
          </cell>
          <cell r="H12">
            <v>81</v>
          </cell>
          <cell r="I12">
            <v>77</v>
          </cell>
          <cell r="J12">
            <v>73</v>
          </cell>
          <cell r="K12">
            <v>68</v>
          </cell>
          <cell r="L12">
            <v>73</v>
          </cell>
          <cell r="M12">
            <v>60</v>
          </cell>
          <cell r="N12">
            <v>64</v>
          </cell>
          <cell r="O12">
            <v>61</v>
          </cell>
          <cell r="P12">
            <v>56</v>
          </cell>
          <cell r="Q12">
            <v>52</v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83</v>
          </cell>
          <cell r="C13">
            <v>77</v>
          </cell>
          <cell r="D13">
            <v>71</v>
          </cell>
          <cell r="E13">
            <v>68</v>
          </cell>
          <cell r="F13">
            <v>57</v>
          </cell>
          <cell r="G13">
            <v>53</v>
          </cell>
          <cell r="H13">
            <v>50</v>
          </cell>
          <cell r="I13">
            <v>47</v>
          </cell>
          <cell r="J13">
            <v>46</v>
          </cell>
          <cell r="K13">
            <v>44</v>
          </cell>
          <cell r="L13">
            <v>37</v>
          </cell>
          <cell r="M13">
            <v>39</v>
          </cell>
          <cell r="N13">
            <v>32</v>
          </cell>
          <cell r="O13">
            <v>31</v>
          </cell>
          <cell r="P13">
            <v>31</v>
          </cell>
          <cell r="Q13">
            <v>28</v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78</v>
          </cell>
          <cell r="C14">
            <v>74</v>
          </cell>
          <cell r="D14">
            <v>70</v>
          </cell>
          <cell r="E14">
            <v>67</v>
          </cell>
          <cell r="F14">
            <v>66</v>
          </cell>
          <cell r="G14">
            <v>63</v>
          </cell>
          <cell r="H14">
            <v>59</v>
          </cell>
          <cell r="I14">
            <v>57</v>
          </cell>
          <cell r="J14">
            <v>55</v>
          </cell>
          <cell r="K14">
            <v>54</v>
          </cell>
          <cell r="L14">
            <v>54</v>
          </cell>
          <cell r="M14">
            <v>47</v>
          </cell>
          <cell r="N14">
            <v>45</v>
          </cell>
          <cell r="O14">
            <v>41</v>
          </cell>
          <cell r="P14">
            <v>37</v>
          </cell>
          <cell r="Q14">
            <v>30</v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80</v>
          </cell>
          <cell r="C15">
            <v>69</v>
          </cell>
          <cell r="D15">
            <v>68</v>
          </cell>
          <cell r="E15">
            <v>63</v>
          </cell>
          <cell r="F15">
            <v>57</v>
          </cell>
          <cell r="G15">
            <v>53</v>
          </cell>
          <cell r="H15">
            <v>51</v>
          </cell>
          <cell r="I15">
            <v>48</v>
          </cell>
          <cell r="J15">
            <v>46</v>
          </cell>
          <cell r="K15">
            <v>44</v>
          </cell>
          <cell r="L15">
            <v>39</v>
          </cell>
          <cell r="M15">
            <v>40</v>
          </cell>
          <cell r="N15">
            <v>35</v>
          </cell>
          <cell r="O15">
            <v>34</v>
          </cell>
          <cell r="P15">
            <v>33</v>
          </cell>
          <cell r="Q15">
            <v>31</v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92</v>
          </cell>
          <cell r="C16">
            <v>86</v>
          </cell>
          <cell r="D16">
            <v>84</v>
          </cell>
          <cell r="E16">
            <v>80</v>
          </cell>
          <cell r="F16">
            <v>78</v>
          </cell>
          <cell r="G16">
            <v>74</v>
          </cell>
          <cell r="H16">
            <v>69</v>
          </cell>
          <cell r="I16">
            <v>65</v>
          </cell>
          <cell r="J16">
            <v>63</v>
          </cell>
          <cell r="K16">
            <v>62</v>
          </cell>
          <cell r="L16">
            <v>62</v>
          </cell>
          <cell r="M16">
            <v>55</v>
          </cell>
          <cell r="N16">
            <v>50</v>
          </cell>
          <cell r="O16">
            <v>47</v>
          </cell>
          <cell r="P16">
            <v>44</v>
          </cell>
          <cell r="Q16">
            <v>40</v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88</v>
          </cell>
          <cell r="C17">
            <v>82</v>
          </cell>
          <cell r="D17">
            <v>77</v>
          </cell>
          <cell r="E17">
            <v>71</v>
          </cell>
          <cell r="F17">
            <v>68</v>
          </cell>
          <cell r="G17">
            <v>65</v>
          </cell>
          <cell r="H17">
            <v>61</v>
          </cell>
          <cell r="I17">
            <v>57</v>
          </cell>
          <cell r="J17">
            <v>55</v>
          </cell>
          <cell r="K17">
            <v>52</v>
          </cell>
          <cell r="L17">
            <v>42</v>
          </cell>
          <cell r="M17">
            <v>46</v>
          </cell>
          <cell r="N17">
            <v>36</v>
          </cell>
          <cell r="O17">
            <v>35</v>
          </cell>
          <cell r="P17">
            <v>34</v>
          </cell>
          <cell r="Q17">
            <v>29</v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85</v>
          </cell>
          <cell r="C18">
            <v>80</v>
          </cell>
          <cell r="D18">
            <v>78</v>
          </cell>
          <cell r="E18">
            <v>74</v>
          </cell>
          <cell r="F18">
            <v>70</v>
          </cell>
          <cell r="G18">
            <v>69</v>
          </cell>
          <cell r="H18">
            <v>68</v>
          </cell>
          <cell r="I18">
            <v>65</v>
          </cell>
          <cell r="J18">
            <v>63</v>
          </cell>
          <cell r="K18">
            <v>58</v>
          </cell>
          <cell r="L18">
            <v>50</v>
          </cell>
          <cell r="M18">
            <v>50</v>
          </cell>
          <cell r="N18">
            <v>43</v>
          </cell>
          <cell r="O18">
            <v>42</v>
          </cell>
          <cell r="P18">
            <v>40</v>
          </cell>
          <cell r="Q18">
            <v>38</v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87</v>
          </cell>
          <cell r="C19">
            <v>79</v>
          </cell>
          <cell r="D19">
            <v>76</v>
          </cell>
          <cell r="E19">
            <v>75</v>
          </cell>
          <cell r="F19">
            <v>73</v>
          </cell>
          <cell r="G19">
            <v>63</v>
          </cell>
          <cell r="H19">
            <v>61</v>
          </cell>
          <cell r="I19">
            <v>58</v>
          </cell>
          <cell r="J19">
            <v>55</v>
          </cell>
          <cell r="K19">
            <v>51</v>
          </cell>
          <cell r="L19">
            <v>45</v>
          </cell>
          <cell r="M19">
            <v>45</v>
          </cell>
          <cell r="N19">
            <v>40</v>
          </cell>
          <cell r="O19">
            <v>38</v>
          </cell>
          <cell r="P19">
            <v>36</v>
          </cell>
          <cell r="Q19">
            <v>33</v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77</v>
          </cell>
          <cell r="C20">
            <v>72</v>
          </cell>
          <cell r="D20">
            <v>69</v>
          </cell>
          <cell r="E20">
            <v>66</v>
          </cell>
          <cell r="F20">
            <v>69</v>
          </cell>
          <cell r="G20">
            <v>67</v>
          </cell>
          <cell r="H20">
            <v>63</v>
          </cell>
          <cell r="I20">
            <v>60</v>
          </cell>
          <cell r="J20">
            <v>57</v>
          </cell>
          <cell r="K20">
            <v>54</v>
          </cell>
          <cell r="L20">
            <v>63</v>
          </cell>
          <cell r="M20">
            <v>49</v>
          </cell>
          <cell r="N20">
            <v>56</v>
          </cell>
          <cell r="O20">
            <v>53</v>
          </cell>
          <cell r="P20">
            <v>50</v>
          </cell>
          <cell r="Q20">
            <v>46</v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86</v>
          </cell>
          <cell r="C21">
            <v>82</v>
          </cell>
          <cell r="D21">
            <v>78</v>
          </cell>
          <cell r="E21">
            <v>74</v>
          </cell>
          <cell r="F21">
            <v>69</v>
          </cell>
          <cell r="G21">
            <v>65</v>
          </cell>
          <cell r="H21">
            <v>62</v>
          </cell>
          <cell r="I21">
            <v>60</v>
          </cell>
          <cell r="J21">
            <v>57</v>
          </cell>
          <cell r="K21">
            <v>54</v>
          </cell>
          <cell r="L21">
            <v>44</v>
          </cell>
          <cell r="M21">
            <v>47</v>
          </cell>
          <cell r="N21">
            <v>38</v>
          </cell>
          <cell r="O21">
            <v>36</v>
          </cell>
          <cell r="P21">
            <v>33</v>
          </cell>
          <cell r="Q21">
            <v>30</v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83</v>
          </cell>
          <cell r="C22">
            <v>81</v>
          </cell>
          <cell r="D22">
            <v>79</v>
          </cell>
          <cell r="E22">
            <v>74</v>
          </cell>
          <cell r="F22">
            <v>72</v>
          </cell>
          <cell r="G22">
            <v>68</v>
          </cell>
          <cell r="H22">
            <v>65</v>
          </cell>
          <cell r="I22">
            <v>63</v>
          </cell>
          <cell r="J22">
            <v>60</v>
          </cell>
          <cell r="K22">
            <v>56</v>
          </cell>
          <cell r="L22">
            <v>53</v>
          </cell>
          <cell r="M22">
            <v>51</v>
          </cell>
          <cell r="N22">
            <v>48</v>
          </cell>
          <cell r="O22">
            <v>44</v>
          </cell>
          <cell r="P22">
            <v>43</v>
          </cell>
          <cell r="Q22">
            <v>39</v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85</v>
          </cell>
          <cell r="C23">
            <v>79</v>
          </cell>
          <cell r="D23">
            <v>77</v>
          </cell>
          <cell r="E23">
            <v>74</v>
          </cell>
          <cell r="F23">
            <v>72</v>
          </cell>
          <cell r="G23">
            <v>67</v>
          </cell>
          <cell r="H23">
            <v>62</v>
          </cell>
          <cell r="I23">
            <v>59</v>
          </cell>
          <cell r="J23">
            <v>55</v>
          </cell>
          <cell r="K23">
            <v>52</v>
          </cell>
          <cell r="L23">
            <v>42</v>
          </cell>
          <cell r="M23">
            <v>45</v>
          </cell>
          <cell r="N23">
            <v>36</v>
          </cell>
          <cell r="O23">
            <v>34</v>
          </cell>
          <cell r="P23">
            <v>31</v>
          </cell>
          <cell r="Q23">
            <v>27</v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89</v>
          </cell>
          <cell r="C24">
            <v>83</v>
          </cell>
          <cell r="D24">
            <v>80</v>
          </cell>
          <cell r="E24">
            <v>76</v>
          </cell>
          <cell r="F24">
            <v>72</v>
          </cell>
          <cell r="G24">
            <v>67</v>
          </cell>
          <cell r="H24">
            <v>64</v>
          </cell>
          <cell r="I24">
            <v>60</v>
          </cell>
          <cell r="J24">
            <v>58</v>
          </cell>
          <cell r="K24">
            <v>56</v>
          </cell>
          <cell r="L24">
            <v>47</v>
          </cell>
          <cell r="M24">
            <v>48</v>
          </cell>
          <cell r="N24">
            <v>39</v>
          </cell>
          <cell r="O24">
            <v>36</v>
          </cell>
          <cell r="P24">
            <v>34</v>
          </cell>
          <cell r="Q24">
            <v>30</v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92</v>
          </cell>
          <cell r="C25">
            <v>83</v>
          </cell>
          <cell r="D25">
            <v>80</v>
          </cell>
          <cell r="E25">
            <v>75</v>
          </cell>
          <cell r="F25">
            <v>74</v>
          </cell>
          <cell r="G25">
            <v>68</v>
          </cell>
          <cell r="H25">
            <v>63</v>
          </cell>
          <cell r="I25">
            <v>58</v>
          </cell>
          <cell r="J25">
            <v>53</v>
          </cell>
          <cell r="K25">
            <v>48</v>
          </cell>
          <cell r="L25">
            <v>36</v>
          </cell>
          <cell r="M25">
            <v>37</v>
          </cell>
          <cell r="N25">
            <v>27</v>
          </cell>
          <cell r="O25">
            <v>25</v>
          </cell>
          <cell r="P25">
            <v>24</v>
          </cell>
          <cell r="Q25">
            <v>22</v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91</v>
          </cell>
          <cell r="C26">
            <v>85</v>
          </cell>
          <cell r="D26">
            <v>81</v>
          </cell>
          <cell r="E26">
            <v>78</v>
          </cell>
          <cell r="F26">
            <v>70</v>
          </cell>
          <cell r="G26">
            <v>62</v>
          </cell>
          <cell r="H26">
            <v>59</v>
          </cell>
          <cell r="I26">
            <v>52</v>
          </cell>
          <cell r="J26">
            <v>48</v>
          </cell>
          <cell r="K26">
            <v>44</v>
          </cell>
          <cell r="L26">
            <v>42</v>
          </cell>
          <cell r="M26">
            <v>36</v>
          </cell>
          <cell r="N26">
            <v>33</v>
          </cell>
          <cell r="O26">
            <v>32</v>
          </cell>
          <cell r="P26">
            <v>30</v>
          </cell>
          <cell r="Q26">
            <v>29</v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81</v>
          </cell>
          <cell r="C27">
            <v>73</v>
          </cell>
          <cell r="D27">
            <v>70</v>
          </cell>
          <cell r="E27">
            <v>62</v>
          </cell>
          <cell r="F27">
            <v>60</v>
          </cell>
          <cell r="G27">
            <v>55</v>
          </cell>
          <cell r="H27">
            <v>49</v>
          </cell>
          <cell r="I27">
            <v>45</v>
          </cell>
          <cell r="J27">
            <v>44</v>
          </cell>
          <cell r="K27">
            <v>41</v>
          </cell>
          <cell r="L27">
            <v>37</v>
          </cell>
          <cell r="M27">
            <v>30</v>
          </cell>
          <cell r="N27">
            <v>36</v>
          </cell>
          <cell r="O27">
            <v>34</v>
          </cell>
          <cell r="P27">
            <v>35</v>
          </cell>
          <cell r="Q27">
            <v>34</v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99</v>
          </cell>
          <cell r="C28">
            <v>96</v>
          </cell>
          <cell r="D28">
            <v>93</v>
          </cell>
          <cell r="E28">
            <v>92</v>
          </cell>
          <cell r="F28">
            <v>91</v>
          </cell>
          <cell r="G28">
            <v>85</v>
          </cell>
          <cell r="H28">
            <v>81</v>
          </cell>
          <cell r="I28">
            <v>76</v>
          </cell>
          <cell r="J28">
            <v>70</v>
          </cell>
          <cell r="K28">
            <v>67</v>
          </cell>
          <cell r="L28">
            <v>60</v>
          </cell>
          <cell r="M28">
            <v>58</v>
          </cell>
          <cell r="N28">
            <v>50</v>
          </cell>
          <cell r="O28">
            <v>47</v>
          </cell>
          <cell r="P28">
            <v>45</v>
          </cell>
          <cell r="Q28">
            <v>39</v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90</v>
          </cell>
          <cell r="C29">
            <v>83</v>
          </cell>
          <cell r="D29">
            <v>81</v>
          </cell>
          <cell r="E29">
            <v>72</v>
          </cell>
          <cell r="F29">
            <v>68</v>
          </cell>
          <cell r="G29">
            <v>60</v>
          </cell>
          <cell r="H29">
            <v>56</v>
          </cell>
          <cell r="I29">
            <v>52</v>
          </cell>
          <cell r="J29">
            <v>50</v>
          </cell>
          <cell r="K29">
            <v>49</v>
          </cell>
          <cell r="L29">
            <v>43</v>
          </cell>
          <cell r="M29">
            <v>43</v>
          </cell>
          <cell r="N29">
            <v>39</v>
          </cell>
          <cell r="O29">
            <v>37</v>
          </cell>
          <cell r="P29">
            <v>34</v>
          </cell>
          <cell r="Q29">
            <v>33</v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98</v>
          </cell>
          <cell r="C30">
            <v>88</v>
          </cell>
          <cell r="D30">
            <v>87</v>
          </cell>
          <cell r="E30">
            <v>83</v>
          </cell>
          <cell r="F30">
            <v>78</v>
          </cell>
          <cell r="G30">
            <v>74</v>
          </cell>
          <cell r="H30">
            <v>70</v>
          </cell>
          <cell r="I30">
            <v>62</v>
          </cell>
          <cell r="J30">
            <v>60</v>
          </cell>
          <cell r="K30">
            <v>58</v>
          </cell>
          <cell r="L30">
            <v>57</v>
          </cell>
          <cell r="M30">
            <v>51</v>
          </cell>
          <cell r="N30">
            <v>49</v>
          </cell>
          <cell r="O30">
            <v>45</v>
          </cell>
          <cell r="P30">
            <v>44</v>
          </cell>
          <cell r="Q30">
            <v>41</v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90</v>
          </cell>
          <cell r="C31">
            <v>85</v>
          </cell>
          <cell r="D31">
            <v>84</v>
          </cell>
          <cell r="E31">
            <v>81</v>
          </cell>
          <cell r="F31">
            <v>80</v>
          </cell>
          <cell r="G31">
            <v>77</v>
          </cell>
          <cell r="H31">
            <v>73</v>
          </cell>
          <cell r="I31">
            <v>66</v>
          </cell>
          <cell r="J31">
            <v>62</v>
          </cell>
          <cell r="K31">
            <v>60</v>
          </cell>
          <cell r="L31">
            <v>56</v>
          </cell>
          <cell r="M31">
            <v>53</v>
          </cell>
          <cell r="N31">
            <v>49</v>
          </cell>
          <cell r="O31">
            <v>47</v>
          </cell>
          <cell r="P31">
            <v>45</v>
          </cell>
          <cell r="Q31">
            <v>42</v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91</v>
          </cell>
          <cell r="C32">
            <v>80</v>
          </cell>
          <cell r="D32">
            <v>77</v>
          </cell>
          <cell r="E32">
            <v>74</v>
          </cell>
          <cell r="F32">
            <v>74</v>
          </cell>
          <cell r="G32">
            <v>71</v>
          </cell>
          <cell r="H32">
            <v>71</v>
          </cell>
          <cell r="I32">
            <v>71</v>
          </cell>
          <cell r="J32">
            <v>69</v>
          </cell>
          <cell r="K32">
            <v>67</v>
          </cell>
          <cell r="L32">
            <v>64</v>
          </cell>
          <cell r="M32">
            <v>61</v>
          </cell>
          <cell r="N32">
            <v>59</v>
          </cell>
          <cell r="O32">
            <v>57</v>
          </cell>
          <cell r="P32">
            <v>55</v>
          </cell>
          <cell r="Q32">
            <v>51</v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8.6</v>
          </cell>
          <cell r="C2">
            <v>8.8000000000000007</v>
          </cell>
          <cell r="D2">
            <v>8.9</v>
          </cell>
          <cell r="E2">
            <v>9.9</v>
          </cell>
          <cell r="F2">
            <v>9</v>
          </cell>
          <cell r="G2">
            <v>10.1</v>
          </cell>
          <cell r="H2">
            <v>10.08</v>
          </cell>
          <cell r="I2">
            <v>10.49</v>
          </cell>
          <cell r="J2">
            <v>10.9</v>
          </cell>
          <cell r="K2">
            <v>10.99</v>
          </cell>
          <cell r="L2">
            <v>11.9</v>
          </cell>
          <cell r="M2">
            <v>12.83</v>
          </cell>
          <cell r="N2">
            <v>14.51</v>
          </cell>
          <cell r="O2">
            <v>16.18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7.7</v>
          </cell>
          <cell r="C3">
            <v>8</v>
          </cell>
          <cell r="D3">
            <v>8.4</v>
          </cell>
          <cell r="E3">
            <v>9.6</v>
          </cell>
          <cell r="F3">
            <v>9.4</v>
          </cell>
          <cell r="G3">
            <v>9.1999999999999993</v>
          </cell>
          <cell r="H3">
            <v>10.06</v>
          </cell>
          <cell r="I3">
            <v>10.28</v>
          </cell>
          <cell r="J3">
            <v>10.9</v>
          </cell>
          <cell r="K3">
            <v>10.87</v>
          </cell>
          <cell r="L3">
            <v>11.23</v>
          </cell>
          <cell r="M3">
            <v>11.02</v>
          </cell>
          <cell r="N3">
            <v>11.83</v>
          </cell>
          <cell r="O3">
            <v>12.56</v>
          </cell>
          <cell r="P3" t="str">
            <v/>
          </cell>
          <cell r="Q3" t="str">
            <v/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8.6999999999999993</v>
          </cell>
          <cell r="C4">
            <v>9.1</v>
          </cell>
          <cell r="D4">
            <v>9.1999999999999993</v>
          </cell>
          <cell r="E4">
            <v>9.3000000000000007</v>
          </cell>
          <cell r="F4">
            <v>9</v>
          </cell>
          <cell r="G4">
            <v>9</v>
          </cell>
          <cell r="H4">
            <v>8.7899999999999991</v>
          </cell>
          <cell r="I4">
            <v>8.7899999999999991</v>
          </cell>
          <cell r="J4">
            <v>9.1</v>
          </cell>
          <cell r="K4">
            <v>9.0399999999999991</v>
          </cell>
          <cell r="L4">
            <v>9.25</v>
          </cell>
          <cell r="M4">
            <v>9.1</v>
          </cell>
          <cell r="N4">
            <v>9.2799999999999994</v>
          </cell>
          <cell r="O4">
            <v>9.36</v>
          </cell>
          <cell r="P4" t="str">
            <v/>
          </cell>
          <cell r="Q4" t="str">
            <v/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9.6</v>
          </cell>
          <cell r="C5">
            <v>10.1</v>
          </cell>
          <cell r="D5">
            <v>10.3</v>
          </cell>
          <cell r="E5">
            <v>10.3</v>
          </cell>
          <cell r="F5">
            <v>10.3</v>
          </cell>
          <cell r="G5">
            <v>10.5</v>
          </cell>
          <cell r="H5">
            <v>10.44</v>
          </cell>
          <cell r="I5">
            <v>10.49</v>
          </cell>
          <cell r="J5">
            <v>10.8</v>
          </cell>
          <cell r="K5">
            <v>10.79</v>
          </cell>
          <cell r="L5">
            <v>11.08</v>
          </cell>
          <cell r="M5">
            <v>11.22</v>
          </cell>
          <cell r="N5">
            <v>11.77</v>
          </cell>
          <cell r="O5">
            <v>11.56</v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8.6999999999999993</v>
          </cell>
          <cell r="C6">
            <v>9.1</v>
          </cell>
          <cell r="D6">
            <v>9.4</v>
          </cell>
          <cell r="E6">
            <v>9.6</v>
          </cell>
          <cell r="F6">
            <v>9.3000000000000007</v>
          </cell>
          <cell r="G6">
            <v>9.6</v>
          </cell>
          <cell r="H6">
            <v>9.82</v>
          </cell>
          <cell r="I6">
            <v>9.8800000000000008</v>
          </cell>
          <cell r="J6">
            <v>10.1</v>
          </cell>
          <cell r="K6">
            <v>9.9</v>
          </cell>
          <cell r="L6">
            <v>10.16</v>
          </cell>
          <cell r="M6">
            <v>10.62</v>
          </cell>
          <cell r="N6">
            <v>10.9</v>
          </cell>
          <cell r="O6">
            <v>10.97</v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9.4</v>
          </cell>
          <cell r="C7">
            <v>9.6</v>
          </cell>
          <cell r="D7">
            <v>10.1</v>
          </cell>
          <cell r="E7">
            <v>10.4</v>
          </cell>
          <cell r="F7">
            <v>10</v>
          </cell>
          <cell r="G7">
            <v>10.3</v>
          </cell>
          <cell r="H7">
            <v>10.47</v>
          </cell>
          <cell r="I7">
            <v>10.83</v>
          </cell>
          <cell r="J7">
            <v>11.1</v>
          </cell>
          <cell r="K7">
            <v>11.21</v>
          </cell>
          <cell r="L7">
            <v>11.51</v>
          </cell>
          <cell r="M7">
            <v>11.68</v>
          </cell>
          <cell r="N7">
            <v>12.22</v>
          </cell>
          <cell r="O7">
            <v>12.2</v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9.3000000000000007</v>
          </cell>
          <cell r="C8">
            <v>9.8000000000000007</v>
          </cell>
          <cell r="D8">
            <v>9.9</v>
          </cell>
          <cell r="E8">
            <v>10</v>
          </cell>
          <cell r="F8">
            <v>9.3000000000000007</v>
          </cell>
          <cell r="G8">
            <v>9.3000000000000007</v>
          </cell>
          <cell r="H8">
            <v>9.3800000000000008</v>
          </cell>
          <cell r="I8">
            <v>9.59</v>
          </cell>
          <cell r="J8">
            <v>9.8000000000000007</v>
          </cell>
          <cell r="K8">
            <v>9.85</v>
          </cell>
          <cell r="L8">
            <v>10.09</v>
          </cell>
          <cell r="M8">
            <v>10.1</v>
          </cell>
          <cell r="N8">
            <v>10.220000000000001</v>
          </cell>
          <cell r="O8">
            <v>10.52</v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9</v>
          </cell>
          <cell r="C9">
            <v>9.6</v>
          </cell>
          <cell r="D9">
            <v>10.8</v>
          </cell>
          <cell r="E9">
            <v>10.7</v>
          </cell>
          <cell r="F9">
            <v>10.4</v>
          </cell>
          <cell r="G9">
            <v>10.199999999999999</v>
          </cell>
          <cell r="H9">
            <v>10.45</v>
          </cell>
          <cell r="I9">
            <v>10.75</v>
          </cell>
          <cell r="J9">
            <v>10.8</v>
          </cell>
          <cell r="K9">
            <v>11.07</v>
          </cell>
          <cell r="L9">
            <v>11.05</v>
          </cell>
          <cell r="M9">
            <v>11.32</v>
          </cell>
          <cell r="N9">
            <v>11.58</v>
          </cell>
          <cell r="O9">
            <v>11.77</v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11.5</v>
          </cell>
          <cell r="C10">
            <v>17.2</v>
          </cell>
          <cell r="D10">
            <v>10</v>
          </cell>
          <cell r="E10">
            <v>10.7</v>
          </cell>
          <cell r="F10">
            <v>10</v>
          </cell>
          <cell r="G10">
            <v>10.199999999999999</v>
          </cell>
          <cell r="H10">
            <v>10.130000000000001</v>
          </cell>
          <cell r="I10">
            <v>10.11</v>
          </cell>
          <cell r="J10">
            <v>10.6</v>
          </cell>
          <cell r="K10">
            <v>11.1</v>
          </cell>
          <cell r="L10">
            <v>11.13</v>
          </cell>
          <cell r="M10">
            <v>11.54</v>
          </cell>
          <cell r="N10">
            <v>12.14</v>
          </cell>
          <cell r="O10">
            <v>13.03</v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8.6999999999999993</v>
          </cell>
          <cell r="C11">
            <v>8.9</v>
          </cell>
          <cell r="D11">
            <v>9.5</v>
          </cell>
          <cell r="E11">
            <v>9.6999999999999993</v>
          </cell>
          <cell r="F11">
            <v>9.4</v>
          </cell>
          <cell r="G11">
            <v>9.6</v>
          </cell>
          <cell r="H11">
            <v>9.5</v>
          </cell>
          <cell r="I11">
            <v>9.64</v>
          </cell>
          <cell r="J11">
            <v>9.8000000000000007</v>
          </cell>
          <cell r="K11">
            <v>10.119999999999999</v>
          </cell>
          <cell r="L11">
            <v>10.34</v>
          </cell>
          <cell r="M11">
            <v>10.51</v>
          </cell>
          <cell r="N11">
            <v>10.84</v>
          </cell>
          <cell r="O11">
            <v>11.3</v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8.5</v>
          </cell>
          <cell r="C12">
            <v>8.5</v>
          </cell>
          <cell r="D12">
            <v>8.9</v>
          </cell>
          <cell r="E12">
            <v>9.5</v>
          </cell>
          <cell r="F12">
            <v>9.3000000000000007</v>
          </cell>
          <cell r="G12">
            <v>9.6</v>
          </cell>
          <cell r="H12">
            <v>9.8000000000000007</v>
          </cell>
          <cell r="I12">
            <v>9.92</v>
          </cell>
          <cell r="J12">
            <v>10.1</v>
          </cell>
          <cell r="K12">
            <v>10.029999999999999</v>
          </cell>
          <cell r="L12">
            <v>10.37</v>
          </cell>
          <cell r="M12">
            <v>11.17</v>
          </cell>
          <cell r="N12">
            <v>11.01</v>
          </cell>
          <cell r="O12">
            <v>11.29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8.6</v>
          </cell>
          <cell r="C13">
            <v>8.8000000000000007</v>
          </cell>
          <cell r="D13">
            <v>8.9</v>
          </cell>
          <cell r="E13">
            <v>9.6999999999999993</v>
          </cell>
          <cell r="F13">
            <v>8.6</v>
          </cell>
          <cell r="G13">
            <v>8.6999999999999993</v>
          </cell>
          <cell r="H13">
            <v>8.68</v>
          </cell>
          <cell r="I13">
            <v>8.84</v>
          </cell>
          <cell r="J13">
            <v>9.1</v>
          </cell>
          <cell r="K13">
            <v>9.17</v>
          </cell>
          <cell r="L13">
            <v>9.16</v>
          </cell>
          <cell r="M13">
            <v>9.2799999999999994</v>
          </cell>
          <cell r="N13">
            <v>9.52</v>
          </cell>
          <cell r="O13">
            <v>9.7200000000000006</v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8.6999999999999993</v>
          </cell>
          <cell r="C14">
            <v>8.6999999999999993</v>
          </cell>
          <cell r="D14">
            <v>8.6999999999999993</v>
          </cell>
          <cell r="E14">
            <v>8.6999999999999993</v>
          </cell>
          <cell r="F14">
            <v>8.6</v>
          </cell>
          <cell r="G14">
            <v>8.6</v>
          </cell>
          <cell r="H14">
            <v>8.6300000000000008</v>
          </cell>
          <cell r="I14">
            <v>8.7100000000000009</v>
          </cell>
          <cell r="J14">
            <v>8.6999999999999993</v>
          </cell>
          <cell r="K14">
            <v>8.65</v>
          </cell>
          <cell r="L14">
            <v>8.74</v>
          </cell>
          <cell r="M14">
            <v>8.75</v>
          </cell>
          <cell r="N14">
            <v>9.14</v>
          </cell>
          <cell r="O14">
            <v>9.43</v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8.9</v>
          </cell>
          <cell r="C15">
            <v>9</v>
          </cell>
          <cell r="D15">
            <v>9</v>
          </cell>
          <cell r="E15">
            <v>9</v>
          </cell>
          <cell r="F15">
            <v>8.9</v>
          </cell>
          <cell r="G15">
            <v>8.9</v>
          </cell>
          <cell r="H15">
            <v>8.86</v>
          </cell>
          <cell r="I15">
            <v>9.1199999999999992</v>
          </cell>
          <cell r="J15">
            <v>9.1</v>
          </cell>
          <cell r="K15">
            <v>9.19</v>
          </cell>
          <cell r="L15">
            <v>9.18</v>
          </cell>
          <cell r="M15">
            <v>9.09</v>
          </cell>
          <cell r="N15">
            <v>9.17</v>
          </cell>
          <cell r="O15">
            <v>9.24</v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8.1999999999999993</v>
          </cell>
          <cell r="C16">
            <v>8.4</v>
          </cell>
          <cell r="D16">
            <v>8.8000000000000007</v>
          </cell>
          <cell r="E16">
            <v>8.9</v>
          </cell>
          <cell r="F16">
            <v>8.6</v>
          </cell>
          <cell r="G16">
            <v>8.8000000000000007</v>
          </cell>
          <cell r="H16">
            <v>8.6300000000000008</v>
          </cell>
          <cell r="I16">
            <v>8.9499999999999993</v>
          </cell>
          <cell r="J16">
            <v>9.4</v>
          </cell>
          <cell r="K16">
            <v>9.48</v>
          </cell>
          <cell r="L16">
            <v>9.6</v>
          </cell>
          <cell r="M16">
            <v>9.4600000000000009</v>
          </cell>
          <cell r="N16">
            <v>9.6199999999999992</v>
          </cell>
          <cell r="O16">
            <v>9.42</v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8.9</v>
          </cell>
          <cell r="C17">
            <v>9.3000000000000007</v>
          </cell>
          <cell r="D17">
            <v>9.4</v>
          </cell>
          <cell r="E17">
            <v>9.5</v>
          </cell>
          <cell r="F17">
            <v>9.3000000000000007</v>
          </cell>
          <cell r="G17">
            <v>9.5</v>
          </cell>
          <cell r="H17">
            <v>9.64</v>
          </cell>
          <cell r="I17">
            <v>9.67</v>
          </cell>
          <cell r="J17">
            <v>9.9</v>
          </cell>
          <cell r="K17">
            <v>9.91</v>
          </cell>
          <cell r="L17">
            <v>10.02</v>
          </cell>
          <cell r="M17">
            <v>10.18</v>
          </cell>
          <cell r="N17">
            <v>10.43</v>
          </cell>
          <cell r="O17">
            <v>10.32</v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8.9</v>
          </cell>
          <cell r="C18">
            <v>9.1999999999999993</v>
          </cell>
          <cell r="D18">
            <v>9.4</v>
          </cell>
          <cell r="E18">
            <v>10.1</v>
          </cell>
          <cell r="F18">
            <v>9.3000000000000007</v>
          </cell>
          <cell r="G18">
            <v>9.4</v>
          </cell>
          <cell r="H18">
            <v>9.51</v>
          </cell>
          <cell r="I18">
            <v>9.68</v>
          </cell>
          <cell r="J18">
            <v>9.8000000000000007</v>
          </cell>
          <cell r="K18">
            <v>9.74</v>
          </cell>
          <cell r="L18">
            <v>10.01</v>
          </cell>
          <cell r="M18">
            <v>10.15</v>
          </cell>
          <cell r="N18">
            <v>10.36</v>
          </cell>
          <cell r="O18">
            <v>10.51</v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9.1999999999999993</v>
          </cell>
          <cell r="C19">
            <v>9.5</v>
          </cell>
          <cell r="D19">
            <v>9.4</v>
          </cell>
          <cell r="E19">
            <v>9.5</v>
          </cell>
          <cell r="F19">
            <v>9.1</v>
          </cell>
          <cell r="G19">
            <v>9.1999999999999993</v>
          </cell>
          <cell r="H19">
            <v>9.06</v>
          </cell>
          <cell r="I19">
            <v>9.51</v>
          </cell>
          <cell r="J19">
            <v>9.4</v>
          </cell>
          <cell r="K19">
            <v>9.4</v>
          </cell>
          <cell r="L19">
            <v>9.48</v>
          </cell>
          <cell r="M19">
            <v>9.61</v>
          </cell>
          <cell r="N19">
            <v>9.9600000000000009</v>
          </cell>
          <cell r="O19">
            <v>9.94</v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8.3000000000000007</v>
          </cell>
          <cell r="C20">
            <v>8.3000000000000007</v>
          </cell>
          <cell r="D20">
            <v>8.6999999999999993</v>
          </cell>
          <cell r="E20">
            <v>8.6999999999999993</v>
          </cell>
          <cell r="F20">
            <v>8.4</v>
          </cell>
          <cell r="G20">
            <v>8.9</v>
          </cell>
          <cell r="H20">
            <v>8.69</v>
          </cell>
          <cell r="I20">
            <v>8.7899999999999991</v>
          </cell>
          <cell r="J20">
            <v>8.8000000000000007</v>
          </cell>
          <cell r="K20">
            <v>8.7899999999999991</v>
          </cell>
          <cell r="L20">
            <v>8.8800000000000008</v>
          </cell>
          <cell r="M20">
            <v>8.6999999999999993</v>
          </cell>
          <cell r="N20">
            <v>9.09</v>
          </cell>
          <cell r="O20">
            <v>9.4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8.6</v>
          </cell>
          <cell r="C21">
            <v>8.8000000000000007</v>
          </cell>
          <cell r="D21">
            <v>8.6999999999999993</v>
          </cell>
          <cell r="E21">
            <v>9.1</v>
          </cell>
          <cell r="F21">
            <v>8.9</v>
          </cell>
          <cell r="G21">
            <v>8.6999999999999993</v>
          </cell>
          <cell r="H21">
            <v>8.6300000000000008</v>
          </cell>
          <cell r="I21">
            <v>8.65</v>
          </cell>
          <cell r="J21">
            <v>8.8000000000000007</v>
          </cell>
          <cell r="K21">
            <v>8.99</v>
          </cell>
          <cell r="L21">
            <v>9.23</v>
          </cell>
          <cell r="M21">
            <v>9.31</v>
          </cell>
          <cell r="N21">
            <v>9.5</v>
          </cell>
          <cell r="O21">
            <v>9.56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8.5</v>
          </cell>
          <cell r="C22">
            <v>9.3000000000000007</v>
          </cell>
          <cell r="D22">
            <v>9.1</v>
          </cell>
          <cell r="E22">
            <v>9.3000000000000007</v>
          </cell>
          <cell r="F22">
            <v>8.9</v>
          </cell>
          <cell r="G22">
            <v>8.9</v>
          </cell>
          <cell r="H22">
            <v>8.8800000000000008</v>
          </cell>
          <cell r="I22">
            <v>9.02</v>
          </cell>
          <cell r="J22">
            <v>9.3000000000000007</v>
          </cell>
          <cell r="K22">
            <v>9.4700000000000006</v>
          </cell>
          <cell r="L22">
            <v>9.73</v>
          </cell>
          <cell r="M22">
            <v>9.86</v>
          </cell>
          <cell r="N22">
            <v>10.01</v>
          </cell>
          <cell r="O22">
            <v>10.31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9.3000000000000007</v>
          </cell>
          <cell r="C23">
            <v>9.6</v>
          </cell>
          <cell r="D23">
            <v>9.6999999999999993</v>
          </cell>
          <cell r="E23">
            <v>10</v>
          </cell>
          <cell r="F23">
            <v>9.4</v>
          </cell>
          <cell r="G23">
            <v>9.4</v>
          </cell>
          <cell r="H23">
            <v>9.31</v>
          </cell>
          <cell r="I23">
            <v>9.17</v>
          </cell>
          <cell r="J23">
            <v>9.3000000000000007</v>
          </cell>
          <cell r="K23">
            <v>9.51</v>
          </cell>
          <cell r="L23">
            <v>9.89</v>
          </cell>
          <cell r="M23">
            <v>10.52</v>
          </cell>
          <cell r="N23">
            <v>10.71</v>
          </cell>
          <cell r="O23">
            <v>10.97</v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9.6999999999999993</v>
          </cell>
          <cell r="C24">
            <v>10.199999999999999</v>
          </cell>
          <cell r="D24">
            <v>10.4</v>
          </cell>
          <cell r="E24">
            <v>10.6</v>
          </cell>
          <cell r="F24">
            <v>10.3</v>
          </cell>
          <cell r="G24">
            <v>10.5</v>
          </cell>
          <cell r="H24">
            <v>10.45</v>
          </cell>
          <cell r="I24">
            <v>10.07</v>
          </cell>
          <cell r="J24">
            <v>10.1</v>
          </cell>
          <cell r="K24">
            <v>10.02</v>
          </cell>
          <cell r="L24">
            <v>10.27</v>
          </cell>
          <cell r="M24">
            <v>10.35</v>
          </cell>
          <cell r="N24">
            <v>10.61</v>
          </cell>
          <cell r="O24">
            <v>10.75</v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8.4</v>
          </cell>
          <cell r="C25">
            <v>8.5</v>
          </cell>
          <cell r="D25">
            <v>8.3000000000000007</v>
          </cell>
          <cell r="E25">
            <v>8.4</v>
          </cell>
          <cell r="F25">
            <v>8.1999999999999993</v>
          </cell>
          <cell r="G25">
            <v>8.1</v>
          </cell>
          <cell r="H25">
            <v>8.15</v>
          </cell>
          <cell r="I25">
            <v>8.5399999999999991</v>
          </cell>
          <cell r="J25">
            <v>8.3000000000000007</v>
          </cell>
          <cell r="K25">
            <v>8.4499999999999993</v>
          </cell>
          <cell r="L25">
            <v>8.5299999999999994</v>
          </cell>
          <cell r="M25">
            <v>8.8699999999999992</v>
          </cell>
          <cell r="N25">
            <v>9.24</v>
          </cell>
          <cell r="O25">
            <v>9.68</v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8.1999999999999993</v>
          </cell>
          <cell r="C26">
            <v>8.6</v>
          </cell>
          <cell r="D26">
            <v>8.6999999999999993</v>
          </cell>
          <cell r="E26">
            <v>8.6999999999999993</v>
          </cell>
          <cell r="F26">
            <v>8.5</v>
          </cell>
          <cell r="G26">
            <v>8.6</v>
          </cell>
          <cell r="H26">
            <v>8.51</v>
          </cell>
          <cell r="I26">
            <v>8.5500000000000007</v>
          </cell>
          <cell r="J26">
            <v>8.8000000000000007</v>
          </cell>
          <cell r="K26">
            <v>9.01</v>
          </cell>
          <cell r="L26">
            <v>9.34</v>
          </cell>
          <cell r="M26">
            <v>9.66</v>
          </cell>
          <cell r="N26">
            <v>9.92</v>
          </cell>
          <cell r="O26">
            <v>10.02</v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8.1999999999999993</v>
          </cell>
          <cell r="C27">
            <v>7.9</v>
          </cell>
          <cell r="D27">
            <v>8.1999999999999993</v>
          </cell>
          <cell r="E27">
            <v>7.7</v>
          </cell>
          <cell r="F27">
            <v>9.1999999999999993</v>
          </cell>
          <cell r="G27">
            <v>8.9</v>
          </cell>
          <cell r="H27">
            <v>8.7200000000000006</v>
          </cell>
          <cell r="I27">
            <v>9.18</v>
          </cell>
          <cell r="J27">
            <v>8.8000000000000007</v>
          </cell>
          <cell r="K27">
            <v>9.84</v>
          </cell>
          <cell r="L27">
            <v>10.5</v>
          </cell>
          <cell r="M27">
            <v>11.06</v>
          </cell>
          <cell r="N27">
            <v>10.71</v>
          </cell>
          <cell r="O27">
            <v>11.33</v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8.6999999999999993</v>
          </cell>
          <cell r="C28">
            <v>9.1</v>
          </cell>
          <cell r="D28">
            <v>9</v>
          </cell>
          <cell r="E28">
            <v>9.1</v>
          </cell>
          <cell r="F28">
            <v>8.6999999999999993</v>
          </cell>
          <cell r="G28">
            <v>8.9</v>
          </cell>
          <cell r="H28">
            <v>9.0500000000000007</v>
          </cell>
          <cell r="I28">
            <v>9.16</v>
          </cell>
          <cell r="J28">
            <v>9.4</v>
          </cell>
          <cell r="K28">
            <v>9.57</v>
          </cell>
          <cell r="L28">
            <v>9.8000000000000007</v>
          </cell>
          <cell r="M28">
            <v>10.15</v>
          </cell>
          <cell r="N28">
            <v>10.48</v>
          </cell>
          <cell r="O28">
            <v>10.51</v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8.4</v>
          </cell>
          <cell r="C29">
            <v>8.6</v>
          </cell>
          <cell r="D29">
            <v>8.5</v>
          </cell>
          <cell r="E29">
            <v>8.6999999999999993</v>
          </cell>
          <cell r="F29">
            <v>8.6</v>
          </cell>
          <cell r="G29">
            <v>8.4</v>
          </cell>
          <cell r="H29">
            <v>8.81</v>
          </cell>
          <cell r="I29">
            <v>9.08</v>
          </cell>
          <cell r="J29">
            <v>9.6999999999999993</v>
          </cell>
          <cell r="K29">
            <v>9.4700000000000006</v>
          </cell>
          <cell r="L29">
            <v>9.68</v>
          </cell>
          <cell r="M29">
            <v>10.1</v>
          </cell>
          <cell r="N29">
            <v>10.4</v>
          </cell>
          <cell r="O29">
            <v>10.5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9.6999999999999993</v>
          </cell>
          <cell r="C30">
            <v>8.8000000000000007</v>
          </cell>
          <cell r="D30">
            <v>9</v>
          </cell>
          <cell r="E30">
            <v>9</v>
          </cell>
          <cell r="F30">
            <v>9.1999999999999993</v>
          </cell>
          <cell r="G30">
            <v>9</v>
          </cell>
          <cell r="H30">
            <v>8.98</v>
          </cell>
          <cell r="I30">
            <v>9.27</v>
          </cell>
          <cell r="J30">
            <v>9.5</v>
          </cell>
          <cell r="K30">
            <v>9.57</v>
          </cell>
          <cell r="L30">
            <v>10.43</v>
          </cell>
          <cell r="M30">
            <v>10.81</v>
          </cell>
          <cell r="N30">
            <v>10.48</v>
          </cell>
          <cell r="O30">
            <v>10.29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8.1</v>
          </cell>
          <cell r="C31">
            <v>8.1999999999999993</v>
          </cell>
          <cell r="D31">
            <v>8.4</v>
          </cell>
          <cell r="E31">
            <v>8.6999999999999993</v>
          </cell>
          <cell r="F31">
            <v>8.6999999999999993</v>
          </cell>
          <cell r="G31">
            <v>8.9</v>
          </cell>
          <cell r="H31">
            <v>8.91</v>
          </cell>
          <cell r="I31">
            <v>9.31</v>
          </cell>
          <cell r="J31">
            <v>10.7</v>
          </cell>
          <cell r="K31">
            <v>9.8000000000000007</v>
          </cell>
          <cell r="L31">
            <v>10.220000000000001</v>
          </cell>
          <cell r="M31">
            <v>10.37</v>
          </cell>
          <cell r="N31">
            <v>10.59</v>
          </cell>
          <cell r="O31">
            <v>10.83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7.9</v>
          </cell>
          <cell r="C32">
            <v>8.3000000000000007</v>
          </cell>
          <cell r="D32">
            <v>8.3000000000000007</v>
          </cell>
          <cell r="E32">
            <v>8.8000000000000007</v>
          </cell>
          <cell r="F32">
            <v>8.4</v>
          </cell>
          <cell r="G32">
            <v>8.5</v>
          </cell>
          <cell r="H32">
            <v>8.4700000000000006</v>
          </cell>
          <cell r="I32">
            <v>8.66</v>
          </cell>
          <cell r="J32">
            <v>8.8000000000000007</v>
          </cell>
          <cell r="K32">
            <v>8.84</v>
          </cell>
          <cell r="L32">
            <v>9.07</v>
          </cell>
          <cell r="M32">
            <v>9.76</v>
          </cell>
          <cell r="N32">
            <v>9.9600000000000009</v>
          </cell>
          <cell r="O32">
            <v>10.26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704.86</v>
          </cell>
          <cell r="C2">
            <v>775.82</v>
          </cell>
          <cell r="D2">
            <v>632.66999999999996</v>
          </cell>
          <cell r="E2">
            <v>605.64</v>
          </cell>
          <cell r="F2">
            <v>534.41</v>
          </cell>
          <cell r="G2">
            <v>490.09</v>
          </cell>
          <cell r="H2">
            <v>427.87</v>
          </cell>
          <cell r="I2">
            <v>397.95</v>
          </cell>
          <cell r="J2">
            <v>370.52</v>
          </cell>
          <cell r="K2">
            <v>322.29000000000002</v>
          </cell>
          <cell r="L2">
            <v>276.13</v>
          </cell>
          <cell r="M2">
            <v>256.06</v>
          </cell>
          <cell r="N2">
            <v>225.49</v>
          </cell>
          <cell r="O2">
            <v>186.82</v>
          </cell>
          <cell r="P2">
            <v>166.63</v>
          </cell>
          <cell r="Q2">
            <v>145.05000000000001</v>
          </cell>
          <cell r="R2">
            <v>118.95</v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211.48</v>
          </cell>
          <cell r="C3">
            <v>176.61</v>
          </cell>
          <cell r="D3">
            <v>182.58</v>
          </cell>
          <cell r="E3">
            <v>175.49</v>
          </cell>
          <cell r="F3">
            <v>197.86</v>
          </cell>
          <cell r="G3">
            <v>192.76</v>
          </cell>
          <cell r="H3">
            <v>182.1</v>
          </cell>
          <cell r="I3">
            <v>203.23</v>
          </cell>
          <cell r="J3">
            <v>195.02</v>
          </cell>
          <cell r="K3">
            <v>161.33000000000001</v>
          </cell>
          <cell r="L3">
            <v>128.94</v>
          </cell>
          <cell r="M3">
            <v>105.91</v>
          </cell>
          <cell r="N3">
            <v>90.53</v>
          </cell>
          <cell r="O3">
            <v>70.069999999999993</v>
          </cell>
          <cell r="P3">
            <v>54.22</v>
          </cell>
          <cell r="Q3">
            <v>41.92</v>
          </cell>
          <cell r="R3">
            <v>33.1</v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929.84</v>
          </cell>
          <cell r="C4">
            <v>925.3</v>
          </cell>
          <cell r="D4">
            <v>853.49</v>
          </cell>
          <cell r="E4">
            <v>817.27</v>
          </cell>
          <cell r="F4">
            <v>695.07</v>
          </cell>
          <cell r="G4">
            <v>691.33</v>
          </cell>
          <cell r="H4">
            <v>605.1</v>
          </cell>
          <cell r="I4">
            <v>547.86</v>
          </cell>
          <cell r="J4">
            <v>535.09</v>
          </cell>
          <cell r="K4">
            <v>446.79</v>
          </cell>
          <cell r="L4">
            <v>380.75</v>
          </cell>
          <cell r="M4">
            <v>323.17</v>
          </cell>
          <cell r="N4">
            <v>302.75</v>
          </cell>
          <cell r="O4">
            <v>235.48</v>
          </cell>
          <cell r="P4">
            <v>174.68</v>
          </cell>
          <cell r="Q4">
            <v>120.24</v>
          </cell>
          <cell r="R4">
            <v>78.11</v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516.55999999999995</v>
          </cell>
          <cell r="C5">
            <v>495.05</v>
          </cell>
          <cell r="D5">
            <v>416.78</v>
          </cell>
          <cell r="E5">
            <v>433.55</v>
          </cell>
          <cell r="F5">
            <v>366.68</v>
          </cell>
          <cell r="G5">
            <v>358.99</v>
          </cell>
          <cell r="H5">
            <v>321.33999999999997</v>
          </cell>
          <cell r="I5">
            <v>300.86</v>
          </cell>
          <cell r="J5">
            <v>290.70999999999998</v>
          </cell>
          <cell r="K5">
            <v>243.94</v>
          </cell>
          <cell r="L5">
            <v>201.63</v>
          </cell>
          <cell r="M5">
            <v>180.34</v>
          </cell>
          <cell r="N5">
            <v>159.62</v>
          </cell>
          <cell r="O5">
            <v>113.86</v>
          </cell>
          <cell r="P5">
            <v>101.73</v>
          </cell>
          <cell r="Q5">
            <v>71.5</v>
          </cell>
          <cell r="R5">
            <v>52.1</v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473.25</v>
          </cell>
          <cell r="C6">
            <v>433.78</v>
          </cell>
          <cell r="D6">
            <v>362.73</v>
          </cell>
          <cell r="E6">
            <v>375.05</v>
          </cell>
          <cell r="F6">
            <v>322.18</v>
          </cell>
          <cell r="G6">
            <v>315.62</v>
          </cell>
          <cell r="H6">
            <v>323.48</v>
          </cell>
          <cell r="I6">
            <v>284.63</v>
          </cell>
          <cell r="J6">
            <v>257.14999999999998</v>
          </cell>
          <cell r="K6">
            <v>227.78</v>
          </cell>
          <cell r="L6">
            <v>196.03</v>
          </cell>
          <cell r="M6">
            <v>177.91</v>
          </cell>
          <cell r="N6">
            <v>164.59</v>
          </cell>
          <cell r="O6">
            <v>120.72</v>
          </cell>
          <cell r="P6">
            <v>102.94</v>
          </cell>
          <cell r="Q6">
            <v>59.82</v>
          </cell>
          <cell r="R6">
            <v>43.87</v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425.97</v>
          </cell>
          <cell r="C7">
            <v>466.59</v>
          </cell>
          <cell r="D7">
            <v>399.25</v>
          </cell>
          <cell r="E7">
            <v>413.52</v>
          </cell>
          <cell r="F7">
            <v>364.54</v>
          </cell>
          <cell r="G7">
            <v>350.62</v>
          </cell>
          <cell r="H7">
            <v>336.63</v>
          </cell>
          <cell r="I7">
            <v>307.31</v>
          </cell>
          <cell r="J7">
            <v>281.95999999999998</v>
          </cell>
          <cell r="K7">
            <v>273.61</v>
          </cell>
          <cell r="L7">
            <v>229.5</v>
          </cell>
          <cell r="M7">
            <v>200.19</v>
          </cell>
          <cell r="N7">
            <v>182.07</v>
          </cell>
          <cell r="O7">
            <v>151.36000000000001</v>
          </cell>
          <cell r="P7">
            <v>163.32</v>
          </cell>
          <cell r="Q7">
            <v>83.9</v>
          </cell>
          <cell r="R7">
            <v>66.599999999999994</v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361.89</v>
          </cell>
          <cell r="C8">
            <v>381.65</v>
          </cell>
          <cell r="D8">
            <v>279.72000000000003</v>
          </cell>
          <cell r="E8">
            <v>300.2</v>
          </cell>
          <cell r="F8">
            <v>281.69</v>
          </cell>
          <cell r="G8">
            <v>281.22000000000003</v>
          </cell>
          <cell r="H8">
            <v>279.22000000000003</v>
          </cell>
          <cell r="I8">
            <v>273.62</v>
          </cell>
          <cell r="J8">
            <v>245.81</v>
          </cell>
          <cell r="K8">
            <v>206.44</v>
          </cell>
          <cell r="L8">
            <v>181.51</v>
          </cell>
          <cell r="M8">
            <v>160.36000000000001</v>
          </cell>
          <cell r="N8">
            <v>143.87</v>
          </cell>
          <cell r="O8">
            <v>110.91</v>
          </cell>
          <cell r="P8">
            <v>107.34</v>
          </cell>
          <cell r="Q8">
            <v>59.52</v>
          </cell>
          <cell r="R8">
            <v>42.31</v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442.26</v>
          </cell>
          <cell r="C9">
            <v>436.55</v>
          </cell>
          <cell r="D9">
            <v>392.28</v>
          </cell>
          <cell r="E9">
            <v>401.19</v>
          </cell>
          <cell r="F9">
            <v>314.42</v>
          </cell>
          <cell r="G9">
            <v>301</v>
          </cell>
          <cell r="H9">
            <v>297.17</v>
          </cell>
          <cell r="I9">
            <v>280.56</v>
          </cell>
          <cell r="J9">
            <v>273.95999999999998</v>
          </cell>
          <cell r="K9">
            <v>235.31</v>
          </cell>
          <cell r="L9">
            <v>190.5</v>
          </cell>
          <cell r="M9">
            <v>173.33</v>
          </cell>
          <cell r="N9">
            <v>170.78</v>
          </cell>
          <cell r="O9">
            <v>135.18</v>
          </cell>
          <cell r="P9">
            <v>135.5</v>
          </cell>
          <cell r="Q9">
            <v>71.7</v>
          </cell>
          <cell r="R9">
            <v>57.54</v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881.74</v>
          </cell>
          <cell r="C10">
            <v>1308.26</v>
          </cell>
          <cell r="D10">
            <v>633.12</v>
          </cell>
          <cell r="E10">
            <v>545.05999999999995</v>
          </cell>
          <cell r="F10">
            <v>493.44</v>
          </cell>
          <cell r="G10">
            <v>470.12</v>
          </cell>
          <cell r="H10">
            <v>412.18</v>
          </cell>
          <cell r="I10">
            <v>383.1</v>
          </cell>
          <cell r="J10">
            <v>303.45999999999998</v>
          </cell>
          <cell r="K10">
            <v>264.75</v>
          </cell>
          <cell r="L10">
            <v>214.92</v>
          </cell>
          <cell r="M10">
            <v>197.34</v>
          </cell>
          <cell r="N10">
            <v>190.03</v>
          </cell>
          <cell r="O10">
            <v>160.07</v>
          </cell>
          <cell r="P10">
            <v>132.85</v>
          </cell>
          <cell r="Q10">
            <v>122.28</v>
          </cell>
          <cell r="R10">
            <v>88.83</v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1384.06</v>
          </cell>
          <cell r="C11">
            <v>1442.51</v>
          </cell>
          <cell r="D11">
            <v>1183.71</v>
          </cell>
          <cell r="E11">
            <v>1007.47</v>
          </cell>
          <cell r="F11">
            <v>906.01</v>
          </cell>
          <cell r="G11">
            <v>845.32</v>
          </cell>
          <cell r="H11">
            <v>789.52</v>
          </cell>
          <cell r="I11">
            <v>712.77</v>
          </cell>
          <cell r="J11">
            <v>649.30999999999995</v>
          </cell>
          <cell r="K11">
            <v>560.92999999999995</v>
          </cell>
          <cell r="L11">
            <v>475.86</v>
          </cell>
          <cell r="M11">
            <v>418.14</v>
          </cell>
          <cell r="N11">
            <v>349.86</v>
          </cell>
          <cell r="O11">
            <v>249.69</v>
          </cell>
          <cell r="P11">
            <v>198.21</v>
          </cell>
          <cell r="Q11">
            <v>148.61000000000001</v>
          </cell>
          <cell r="R11">
            <v>115.29</v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1148.02</v>
          </cell>
          <cell r="C12">
            <v>1236.08</v>
          </cell>
          <cell r="D12">
            <v>908.04</v>
          </cell>
          <cell r="E12">
            <v>838.85</v>
          </cell>
          <cell r="F12">
            <v>735.61</v>
          </cell>
          <cell r="G12">
            <v>626.20000000000005</v>
          </cell>
          <cell r="H12">
            <v>584.16999999999996</v>
          </cell>
          <cell r="I12">
            <v>542.44000000000005</v>
          </cell>
          <cell r="J12">
            <v>485.5</v>
          </cell>
          <cell r="K12">
            <v>433.8</v>
          </cell>
          <cell r="L12">
            <v>350.73</v>
          </cell>
          <cell r="M12">
            <v>305.91000000000003</v>
          </cell>
          <cell r="N12">
            <v>278.98</v>
          </cell>
          <cell r="O12">
            <v>224.53</v>
          </cell>
          <cell r="P12">
            <v>177.05</v>
          </cell>
          <cell r="Q12">
            <v>142.87</v>
          </cell>
          <cell r="R12">
            <v>112.28</v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813.92</v>
          </cell>
          <cell r="C13">
            <v>808.08</v>
          </cell>
          <cell r="D13">
            <v>732</v>
          </cell>
          <cell r="E13">
            <v>761.62</v>
          </cell>
          <cell r="F13">
            <v>687.36</v>
          </cell>
          <cell r="G13">
            <v>627.1</v>
          </cell>
          <cell r="H13">
            <v>597.74</v>
          </cell>
          <cell r="I13">
            <v>480.12</v>
          </cell>
          <cell r="J13">
            <v>485.6</v>
          </cell>
          <cell r="K13">
            <v>425</v>
          </cell>
          <cell r="L13">
            <v>361.8</v>
          </cell>
          <cell r="M13">
            <v>319.39</v>
          </cell>
          <cell r="N13">
            <v>277.23</v>
          </cell>
          <cell r="O13">
            <v>184.22</v>
          </cell>
          <cell r="P13">
            <v>165.74</v>
          </cell>
          <cell r="Q13">
            <v>103.84</v>
          </cell>
          <cell r="R13">
            <v>65.41</v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620.4</v>
          </cell>
          <cell r="C14">
            <v>606.35</v>
          </cell>
          <cell r="D14">
            <v>533.63</v>
          </cell>
          <cell r="E14">
            <v>521.96</v>
          </cell>
          <cell r="F14">
            <v>467.76</v>
          </cell>
          <cell r="G14">
            <v>441.7</v>
          </cell>
          <cell r="H14">
            <v>420.44</v>
          </cell>
          <cell r="I14">
            <v>377.58</v>
          </cell>
          <cell r="J14">
            <v>351.19</v>
          </cell>
          <cell r="K14">
            <v>292.14</v>
          </cell>
          <cell r="L14">
            <v>224.23</v>
          </cell>
          <cell r="M14">
            <v>185.99</v>
          </cell>
          <cell r="N14">
            <v>159.30000000000001</v>
          </cell>
          <cell r="O14">
            <v>117.58</v>
          </cell>
          <cell r="P14">
            <v>93.39</v>
          </cell>
          <cell r="Q14">
            <v>74.27</v>
          </cell>
          <cell r="R14">
            <v>51.99</v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718.51</v>
          </cell>
          <cell r="C15">
            <v>707.78</v>
          </cell>
          <cell r="D15">
            <v>643.27</v>
          </cell>
          <cell r="E15">
            <v>642.36</v>
          </cell>
          <cell r="F15">
            <v>630.99</v>
          </cell>
          <cell r="G15">
            <v>585.47</v>
          </cell>
          <cell r="H15">
            <v>492.59</v>
          </cell>
          <cell r="I15">
            <v>438.72</v>
          </cell>
          <cell r="J15">
            <v>398.79</v>
          </cell>
          <cell r="K15">
            <v>338.45</v>
          </cell>
          <cell r="L15">
            <v>262.14</v>
          </cell>
          <cell r="M15">
            <v>219.15</v>
          </cell>
          <cell r="N15">
            <v>196.32</v>
          </cell>
          <cell r="O15">
            <v>150.02000000000001</v>
          </cell>
          <cell r="P15">
            <v>120.55</v>
          </cell>
          <cell r="Q15">
            <v>76.92</v>
          </cell>
          <cell r="R15">
            <v>58.07</v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1253.98</v>
          </cell>
          <cell r="C16">
            <v>1234.0999999999999</v>
          </cell>
          <cell r="D16">
            <v>1092.72</v>
          </cell>
          <cell r="E16">
            <v>1045.5</v>
          </cell>
          <cell r="F16">
            <v>912.07</v>
          </cell>
          <cell r="G16">
            <v>885.15</v>
          </cell>
          <cell r="H16">
            <v>829.27</v>
          </cell>
          <cell r="I16">
            <v>790.19</v>
          </cell>
          <cell r="J16">
            <v>701.43</v>
          </cell>
          <cell r="K16">
            <v>605.66999999999996</v>
          </cell>
          <cell r="L16">
            <v>485.86</v>
          </cell>
          <cell r="M16">
            <v>422.91</v>
          </cell>
          <cell r="N16">
            <v>360.36</v>
          </cell>
          <cell r="O16">
            <v>250.77</v>
          </cell>
          <cell r="P16">
            <v>189.24</v>
          </cell>
          <cell r="Q16">
            <v>140.41999999999999</v>
          </cell>
          <cell r="R16">
            <v>99.65</v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1140.93</v>
          </cell>
          <cell r="C17">
            <v>1161.28</v>
          </cell>
          <cell r="D17">
            <v>1018.59</v>
          </cell>
          <cell r="E17">
            <v>1085.3900000000001</v>
          </cell>
          <cell r="F17">
            <v>986.78</v>
          </cell>
          <cell r="G17">
            <v>928.95</v>
          </cell>
          <cell r="H17">
            <v>836.66</v>
          </cell>
          <cell r="I17">
            <v>778.01</v>
          </cell>
          <cell r="J17">
            <v>717.74</v>
          </cell>
          <cell r="K17">
            <v>602.95000000000005</v>
          </cell>
          <cell r="L17">
            <v>492.48</v>
          </cell>
          <cell r="M17">
            <v>425.99</v>
          </cell>
          <cell r="N17">
            <v>361.48</v>
          </cell>
          <cell r="O17">
            <v>270.20999999999998</v>
          </cell>
          <cell r="P17">
            <v>223.15</v>
          </cell>
          <cell r="Q17">
            <v>145.47</v>
          </cell>
          <cell r="R17">
            <v>98.78</v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827.24</v>
          </cell>
          <cell r="C18">
            <v>799.47</v>
          </cell>
          <cell r="D18">
            <v>706.33</v>
          </cell>
          <cell r="E18">
            <v>1019.71</v>
          </cell>
          <cell r="F18">
            <v>601.82000000000005</v>
          </cell>
          <cell r="G18">
            <v>575.74</v>
          </cell>
          <cell r="H18">
            <v>614.69000000000005</v>
          </cell>
          <cell r="I18">
            <v>588.9</v>
          </cell>
          <cell r="J18">
            <v>515.25</v>
          </cell>
          <cell r="K18">
            <v>401.32</v>
          </cell>
          <cell r="L18">
            <v>322.08</v>
          </cell>
          <cell r="M18">
            <v>267.99</v>
          </cell>
          <cell r="N18">
            <v>247.3</v>
          </cell>
          <cell r="O18">
            <v>179.13</v>
          </cell>
          <cell r="P18">
            <v>139.24</v>
          </cell>
          <cell r="Q18">
            <v>95.08</v>
          </cell>
          <cell r="R18">
            <v>66.11</v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869.1</v>
          </cell>
          <cell r="C19">
            <v>820.61</v>
          </cell>
          <cell r="D19">
            <v>739.92</v>
          </cell>
          <cell r="E19">
            <v>737.62</v>
          </cell>
          <cell r="F19">
            <v>661.58</v>
          </cell>
          <cell r="G19">
            <v>627.1</v>
          </cell>
          <cell r="H19">
            <v>585.98</v>
          </cell>
          <cell r="I19">
            <v>546.27</v>
          </cell>
          <cell r="J19">
            <v>493.74</v>
          </cell>
          <cell r="K19">
            <v>422.4</v>
          </cell>
          <cell r="L19">
            <v>342.47</v>
          </cell>
          <cell r="M19">
            <v>294.17</v>
          </cell>
          <cell r="N19">
            <v>256.76</v>
          </cell>
          <cell r="O19">
            <v>180.44</v>
          </cell>
          <cell r="P19">
            <v>159.19999999999999</v>
          </cell>
          <cell r="Q19">
            <v>87.6</v>
          </cell>
          <cell r="R19">
            <v>59.2</v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2021.59</v>
          </cell>
          <cell r="C20">
            <v>2081.25</v>
          </cell>
          <cell r="D20">
            <v>1857.1</v>
          </cell>
          <cell r="E20">
            <v>1772.99</v>
          </cell>
          <cell r="F20">
            <v>1579.6</v>
          </cell>
          <cell r="G20">
            <v>1407.51</v>
          </cell>
          <cell r="H20">
            <v>1307.56</v>
          </cell>
          <cell r="I20">
            <v>1121.83</v>
          </cell>
          <cell r="J20">
            <v>918.36</v>
          </cell>
          <cell r="K20">
            <v>777.55</v>
          </cell>
          <cell r="L20">
            <v>569.32000000000005</v>
          </cell>
          <cell r="M20">
            <v>505.14</v>
          </cell>
          <cell r="N20">
            <v>433.75</v>
          </cell>
          <cell r="O20">
            <v>304.04000000000002</v>
          </cell>
          <cell r="P20">
            <v>252.85</v>
          </cell>
          <cell r="Q20">
            <v>201.15</v>
          </cell>
          <cell r="R20">
            <v>140.77000000000001</v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714.99</v>
          </cell>
          <cell r="C21">
            <v>635.61</v>
          </cell>
          <cell r="D21">
            <v>613.75</v>
          </cell>
          <cell r="E21">
            <v>624.84</v>
          </cell>
          <cell r="F21">
            <v>565.29</v>
          </cell>
          <cell r="G21">
            <v>546.52</v>
          </cell>
          <cell r="H21">
            <v>512.30999999999995</v>
          </cell>
          <cell r="I21">
            <v>468.18</v>
          </cell>
          <cell r="J21">
            <v>413.87</v>
          </cell>
          <cell r="K21">
            <v>355.33</v>
          </cell>
          <cell r="L21">
            <v>285.61</v>
          </cell>
          <cell r="M21">
            <v>253.17</v>
          </cell>
          <cell r="N21">
            <v>232.88</v>
          </cell>
          <cell r="O21">
            <v>165.49</v>
          </cell>
          <cell r="P21">
            <v>116.15</v>
          </cell>
          <cell r="Q21">
            <v>78.77</v>
          </cell>
          <cell r="R21">
            <v>50.75</v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247.92</v>
          </cell>
          <cell r="C22">
            <v>251.52</v>
          </cell>
          <cell r="D22">
            <v>194.17</v>
          </cell>
          <cell r="E22">
            <v>220.09</v>
          </cell>
          <cell r="F22">
            <v>169.8</v>
          </cell>
          <cell r="G22">
            <v>144.46</v>
          </cell>
          <cell r="H22">
            <v>127.37</v>
          </cell>
          <cell r="I22">
            <v>114.17</v>
          </cell>
          <cell r="J22">
            <v>100.54</v>
          </cell>
          <cell r="K22">
            <v>88.46</v>
          </cell>
          <cell r="L22">
            <v>69.59</v>
          </cell>
          <cell r="M22">
            <v>59.86</v>
          </cell>
          <cell r="N22">
            <v>50.3</v>
          </cell>
          <cell r="O22">
            <v>34.82</v>
          </cell>
          <cell r="P22">
            <v>30.13</v>
          </cell>
          <cell r="Q22">
            <v>18.64</v>
          </cell>
          <cell r="R22">
            <v>12.46</v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493.44</v>
          </cell>
          <cell r="C23">
            <v>484.87</v>
          </cell>
          <cell r="D23">
            <v>427.72</v>
          </cell>
          <cell r="E23">
            <v>434.45</v>
          </cell>
          <cell r="F23">
            <v>383.26</v>
          </cell>
          <cell r="G23">
            <v>372.79</v>
          </cell>
          <cell r="H23">
            <v>353.79</v>
          </cell>
          <cell r="I23">
            <v>331.18</v>
          </cell>
          <cell r="J23">
            <v>313.98</v>
          </cell>
          <cell r="K23">
            <v>246.34</v>
          </cell>
          <cell r="L23">
            <v>198.05</v>
          </cell>
          <cell r="M23">
            <v>167.43</v>
          </cell>
          <cell r="N23">
            <v>143.69999999999999</v>
          </cell>
          <cell r="O23">
            <v>94.87</v>
          </cell>
          <cell r="P23">
            <v>76.73</v>
          </cell>
          <cell r="Q23">
            <v>51.64</v>
          </cell>
          <cell r="R23">
            <v>33.97</v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1231.9000000000001</v>
          </cell>
          <cell r="C24">
            <v>1170.92</v>
          </cell>
          <cell r="D24">
            <v>1044.1400000000001</v>
          </cell>
          <cell r="E24">
            <v>1030.52</v>
          </cell>
          <cell r="F24">
            <v>943.27</v>
          </cell>
          <cell r="G24">
            <v>880.89</v>
          </cell>
          <cell r="H24">
            <v>831.46</v>
          </cell>
          <cell r="I24">
            <v>772.24</v>
          </cell>
          <cell r="J24">
            <v>686.42</v>
          </cell>
          <cell r="K24">
            <v>584.1</v>
          </cell>
          <cell r="L24">
            <v>487.2</v>
          </cell>
          <cell r="M24">
            <v>424.26</v>
          </cell>
          <cell r="N24">
            <v>372.96</v>
          </cell>
          <cell r="O24">
            <v>263.33999999999997</v>
          </cell>
          <cell r="P24">
            <v>219.1</v>
          </cell>
          <cell r="Q24">
            <v>143.56</v>
          </cell>
          <cell r="R24">
            <v>98.87</v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632.26</v>
          </cell>
          <cell r="C25">
            <v>583.59</v>
          </cell>
          <cell r="D25">
            <v>542.07000000000005</v>
          </cell>
          <cell r="E25">
            <v>565.66</v>
          </cell>
          <cell r="F25">
            <v>534.78</v>
          </cell>
          <cell r="G25">
            <v>481.8</v>
          </cell>
          <cell r="H25">
            <v>436.21</v>
          </cell>
          <cell r="I25">
            <v>392.51</v>
          </cell>
          <cell r="J25">
            <v>360.8</v>
          </cell>
          <cell r="K25">
            <v>303.25</v>
          </cell>
          <cell r="L25">
            <v>228.71</v>
          </cell>
          <cell r="M25">
            <v>201.05</v>
          </cell>
          <cell r="N25">
            <v>173.26</v>
          </cell>
          <cell r="O25">
            <v>127.68</v>
          </cell>
          <cell r="P25">
            <v>102.84</v>
          </cell>
          <cell r="Q25">
            <v>67.44</v>
          </cell>
          <cell r="R25">
            <v>48.79</v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772.45</v>
          </cell>
          <cell r="C26">
            <v>725.88</v>
          </cell>
          <cell r="D26">
            <v>725.99</v>
          </cell>
          <cell r="E26">
            <v>711.34</v>
          </cell>
          <cell r="F26">
            <v>608.5</v>
          </cell>
          <cell r="G26">
            <v>575.41999999999996</v>
          </cell>
          <cell r="H26">
            <v>546.99</v>
          </cell>
          <cell r="I26">
            <v>466.98</v>
          </cell>
          <cell r="J26">
            <v>422.66</v>
          </cell>
          <cell r="K26">
            <v>352.41</v>
          </cell>
          <cell r="L26">
            <v>300.57</v>
          </cell>
          <cell r="M26">
            <v>266.94</v>
          </cell>
          <cell r="N26">
            <v>236.98</v>
          </cell>
          <cell r="O26">
            <v>183.7</v>
          </cell>
          <cell r="P26">
            <v>151.29</v>
          </cell>
          <cell r="Q26">
            <v>104.59</v>
          </cell>
          <cell r="R26">
            <v>77.11</v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188.68</v>
          </cell>
          <cell r="C27">
            <v>189.88</v>
          </cell>
          <cell r="D27">
            <v>115.26</v>
          </cell>
          <cell r="E27">
            <v>144.37</v>
          </cell>
          <cell r="F27">
            <v>123.05</v>
          </cell>
          <cell r="G27">
            <v>106.93</v>
          </cell>
          <cell r="H27">
            <v>93.8</v>
          </cell>
          <cell r="I27">
            <v>69.97</v>
          </cell>
          <cell r="J27">
            <v>62.8</v>
          </cell>
          <cell r="K27">
            <v>48.86</v>
          </cell>
          <cell r="L27">
            <v>40.29</v>
          </cell>
          <cell r="M27">
            <v>36.119999999999997</v>
          </cell>
          <cell r="N27">
            <v>35.299999999999997</v>
          </cell>
          <cell r="O27">
            <v>32.04</v>
          </cell>
          <cell r="P27">
            <v>22.09</v>
          </cell>
          <cell r="Q27">
            <v>16.350000000000001</v>
          </cell>
          <cell r="R27">
            <v>17.16</v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679.03</v>
          </cell>
          <cell r="C28">
            <v>664.04</v>
          </cell>
          <cell r="D28">
            <v>565.72</v>
          </cell>
          <cell r="E28">
            <v>509.17</v>
          </cell>
          <cell r="F28">
            <v>466.29</v>
          </cell>
          <cell r="G28">
            <v>455.31</v>
          </cell>
          <cell r="H28">
            <v>418.27</v>
          </cell>
          <cell r="I28">
            <v>381.66</v>
          </cell>
          <cell r="J28">
            <v>369.38</v>
          </cell>
          <cell r="K28">
            <v>313.45</v>
          </cell>
          <cell r="L28">
            <v>257.14</v>
          </cell>
          <cell r="M28">
            <v>222.3</v>
          </cell>
          <cell r="N28">
            <v>197.61</v>
          </cell>
          <cell r="O28">
            <v>156.66</v>
          </cell>
          <cell r="P28">
            <v>125.83</v>
          </cell>
          <cell r="Q28">
            <v>78.39</v>
          </cell>
          <cell r="R28">
            <v>49.91</v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443.28</v>
          </cell>
          <cell r="C29">
            <v>402.29</v>
          </cell>
          <cell r="D29">
            <v>390.38</v>
          </cell>
          <cell r="E29">
            <v>370.24</v>
          </cell>
          <cell r="F29">
            <v>326.41000000000003</v>
          </cell>
          <cell r="G29">
            <v>313.52999999999997</v>
          </cell>
          <cell r="H29">
            <v>289.24</v>
          </cell>
          <cell r="I29">
            <v>273.25</v>
          </cell>
          <cell r="J29">
            <v>250.1</v>
          </cell>
          <cell r="K29">
            <v>204.19</v>
          </cell>
          <cell r="L29">
            <v>165.86</v>
          </cell>
          <cell r="M29">
            <v>148.21</v>
          </cell>
          <cell r="N29">
            <v>143.18</v>
          </cell>
          <cell r="O29">
            <v>100.4</v>
          </cell>
          <cell r="P29">
            <v>88.37</v>
          </cell>
          <cell r="Q29">
            <v>58.32</v>
          </cell>
          <cell r="R29">
            <v>41.03</v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197.72</v>
          </cell>
          <cell r="C30">
            <v>177.44</v>
          </cell>
          <cell r="D30">
            <v>176.33</v>
          </cell>
          <cell r="E30">
            <v>172.09</v>
          </cell>
          <cell r="F30">
            <v>148.22999999999999</v>
          </cell>
          <cell r="G30">
            <v>141.6</v>
          </cell>
          <cell r="H30">
            <v>125.21</v>
          </cell>
          <cell r="I30">
            <v>103.06</v>
          </cell>
          <cell r="J30">
            <v>99.43</v>
          </cell>
          <cell r="K30">
            <v>80.13</v>
          </cell>
          <cell r="L30">
            <v>68.64</v>
          </cell>
          <cell r="M30">
            <v>60.11</v>
          </cell>
          <cell r="N30">
            <v>47.44</v>
          </cell>
          <cell r="O30">
            <v>38.94</v>
          </cell>
          <cell r="P30">
            <v>32.479999999999997</v>
          </cell>
          <cell r="Q30">
            <v>24.66</v>
          </cell>
          <cell r="R30">
            <v>19.5</v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146.46</v>
          </cell>
          <cell r="C31">
            <v>137.44</v>
          </cell>
          <cell r="D31">
            <v>110.72</v>
          </cell>
          <cell r="E31">
            <v>118.57</v>
          </cell>
          <cell r="F31">
            <v>106.49</v>
          </cell>
          <cell r="G31">
            <v>105.55</v>
          </cell>
          <cell r="H31">
            <v>97.98</v>
          </cell>
          <cell r="I31">
            <v>82.03</v>
          </cell>
          <cell r="J31">
            <v>74.11</v>
          </cell>
          <cell r="K31">
            <v>65.27</v>
          </cell>
          <cell r="L31">
            <v>53.77</v>
          </cell>
          <cell r="M31">
            <v>46.09</v>
          </cell>
          <cell r="N31">
            <v>41.09</v>
          </cell>
          <cell r="O31">
            <v>34.020000000000003</v>
          </cell>
          <cell r="P31">
            <v>22.92</v>
          </cell>
          <cell r="Q31">
            <v>17.11</v>
          </cell>
          <cell r="R31">
            <v>11.42</v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605.57000000000005</v>
          </cell>
          <cell r="C32">
            <v>595.55999999999995</v>
          </cell>
          <cell r="D32">
            <v>445.02</v>
          </cell>
          <cell r="E32">
            <v>471.66</v>
          </cell>
          <cell r="F32">
            <v>302.36</v>
          </cell>
          <cell r="G32">
            <v>286.14</v>
          </cell>
          <cell r="H32">
            <v>266.70999999999998</v>
          </cell>
          <cell r="I32">
            <v>256.43</v>
          </cell>
          <cell r="J32">
            <v>244.01</v>
          </cell>
          <cell r="K32">
            <v>202.32</v>
          </cell>
          <cell r="L32">
            <v>160.91</v>
          </cell>
          <cell r="M32">
            <v>145.88</v>
          </cell>
          <cell r="N32">
            <v>132.43</v>
          </cell>
          <cell r="O32">
            <v>103.56</v>
          </cell>
          <cell r="P32">
            <v>84.94</v>
          </cell>
          <cell r="Q32">
            <v>58.64</v>
          </cell>
          <cell r="R32">
            <v>45.82</v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9.1199999999999992</v>
          </cell>
          <cell r="C2">
            <v>8.73</v>
          </cell>
          <cell r="D2">
            <v>8.08</v>
          </cell>
          <cell r="E2">
            <v>7.62</v>
          </cell>
          <cell r="F2">
            <v>7.41</v>
          </cell>
          <cell r="G2">
            <v>7.44</v>
          </cell>
          <cell r="H2">
            <v>7.64</v>
          </cell>
          <cell r="I2">
            <v>7.75</v>
          </cell>
          <cell r="J2">
            <v>7.95</v>
          </cell>
          <cell r="K2">
            <v>8.41</v>
          </cell>
          <cell r="L2">
            <v>9</v>
          </cell>
          <cell r="M2">
            <v>9.3800000000000008</v>
          </cell>
          <cell r="N2">
            <v>9.6</v>
          </cell>
          <cell r="O2">
            <v>10.11</v>
          </cell>
          <cell r="P2">
            <v>10.27</v>
          </cell>
          <cell r="Q2">
            <v>11.04</v>
          </cell>
          <cell r="R2">
            <v>11.99</v>
          </cell>
          <cell r="S2">
            <v>12.6</v>
          </cell>
          <cell r="T2">
            <v>14.01</v>
          </cell>
        </row>
        <row r="3">
          <cell r="A3" t="str">
            <v>天津市</v>
          </cell>
          <cell r="B3">
            <v>11.74</v>
          </cell>
          <cell r="C3">
            <v>11.64</v>
          </cell>
          <cell r="D3">
            <v>11.14</v>
          </cell>
          <cell r="E3">
            <v>10.039999999999999</v>
          </cell>
          <cell r="F3">
            <v>9.5500000000000007</v>
          </cell>
          <cell r="G3">
            <v>9.6300000000000008</v>
          </cell>
          <cell r="H3">
            <v>9.91</v>
          </cell>
          <cell r="I3">
            <v>10</v>
          </cell>
          <cell r="J3">
            <v>10.24</v>
          </cell>
          <cell r="K3">
            <v>10.62</v>
          </cell>
          <cell r="L3">
            <v>11.24</v>
          </cell>
          <cell r="M3">
            <v>11.74</v>
          </cell>
          <cell r="N3">
            <v>12.23</v>
          </cell>
          <cell r="O3">
            <v>12.49</v>
          </cell>
          <cell r="P3">
            <v>12.51</v>
          </cell>
          <cell r="Q3">
            <v>12.73</v>
          </cell>
          <cell r="R3">
            <v>13.61</v>
          </cell>
          <cell r="S3">
            <v>14.32</v>
          </cell>
          <cell r="T3">
            <v>15.29</v>
          </cell>
        </row>
        <row r="4">
          <cell r="A4" t="str">
            <v>河北省</v>
          </cell>
          <cell r="B4">
            <v>12.75</v>
          </cell>
          <cell r="C4">
            <v>13.07</v>
          </cell>
          <cell r="D4">
            <v>13.18</v>
          </cell>
          <cell r="E4">
            <v>13.18</v>
          </cell>
          <cell r="F4">
            <v>13.19</v>
          </cell>
          <cell r="G4">
            <v>13.37</v>
          </cell>
          <cell r="H4">
            <v>13.68</v>
          </cell>
          <cell r="I4">
            <v>13.61</v>
          </cell>
          <cell r="J4">
            <v>13.57</v>
          </cell>
          <cell r="K4">
            <v>13.23</v>
          </cell>
          <cell r="L4">
            <v>13.28</v>
          </cell>
          <cell r="M4">
            <v>14.19</v>
          </cell>
          <cell r="N4">
            <v>14.77</v>
          </cell>
          <cell r="O4">
            <v>15.37</v>
          </cell>
          <cell r="P4">
            <v>16.010000000000002</v>
          </cell>
          <cell r="Q4">
            <v>16.75</v>
          </cell>
          <cell r="R4">
            <v>17.350000000000001</v>
          </cell>
          <cell r="S4">
            <v>19.32</v>
          </cell>
          <cell r="T4">
            <v>18.95</v>
          </cell>
        </row>
        <row r="5">
          <cell r="A5" t="str">
            <v>山西省</v>
          </cell>
          <cell r="B5">
            <v>10.42</v>
          </cell>
          <cell r="C5">
            <v>10.57</v>
          </cell>
          <cell r="D5">
            <v>10.5</v>
          </cell>
          <cell r="E5">
            <v>10.17</v>
          </cell>
          <cell r="F5">
            <v>10.29</v>
          </cell>
          <cell r="G5">
            <v>10.63</v>
          </cell>
          <cell r="H5">
            <v>11.26</v>
          </cell>
          <cell r="I5">
            <v>11.9</v>
          </cell>
          <cell r="J5">
            <v>12.81</v>
          </cell>
          <cell r="K5">
            <v>13.59</v>
          </cell>
          <cell r="L5">
            <v>14.16</v>
          </cell>
          <cell r="M5">
            <v>14.72</v>
          </cell>
          <cell r="N5">
            <v>15.19</v>
          </cell>
          <cell r="O5">
            <v>15.36</v>
          </cell>
          <cell r="P5">
            <v>15.66</v>
          </cell>
          <cell r="Q5">
            <v>15.89</v>
          </cell>
          <cell r="R5">
            <v>16.18</v>
          </cell>
          <cell r="S5">
            <v>15.07</v>
          </cell>
          <cell r="T5">
            <v>17.16</v>
          </cell>
        </row>
        <row r="6">
          <cell r="A6" t="str">
            <v>内蒙古自治区</v>
          </cell>
          <cell r="B6">
            <v>10.17</v>
          </cell>
          <cell r="C6">
            <v>10.45</v>
          </cell>
          <cell r="D6">
            <v>10.46</v>
          </cell>
          <cell r="E6">
            <v>10.82</v>
          </cell>
          <cell r="F6">
            <v>10.99</v>
          </cell>
          <cell r="G6">
            <v>11.6</v>
          </cell>
          <cell r="H6">
            <v>12.22</v>
          </cell>
          <cell r="I6">
            <v>12.89</v>
          </cell>
          <cell r="J6">
            <v>13.58</v>
          </cell>
          <cell r="K6">
            <v>14.4</v>
          </cell>
          <cell r="L6">
            <v>14.94</v>
          </cell>
          <cell r="M6">
            <v>15.52</v>
          </cell>
          <cell r="N6">
            <v>15.76</v>
          </cell>
          <cell r="O6">
            <v>15.81</v>
          </cell>
          <cell r="P6">
            <v>16.690000000000001</v>
          </cell>
          <cell r="Q6">
            <v>17.66</v>
          </cell>
          <cell r="R6">
            <v>18.78</v>
          </cell>
          <cell r="S6">
            <v>16.25</v>
          </cell>
          <cell r="T6">
            <v>19.64</v>
          </cell>
        </row>
        <row r="7">
          <cell r="A7" t="str">
            <v>辽宁省</v>
          </cell>
          <cell r="B7">
            <v>11.35</v>
          </cell>
          <cell r="C7">
            <v>11.4</v>
          </cell>
          <cell r="D7">
            <v>11.34</v>
          </cell>
          <cell r="E7">
            <v>11.33</v>
          </cell>
          <cell r="F7">
            <v>11.48</v>
          </cell>
          <cell r="G7">
            <v>11.75</v>
          </cell>
          <cell r="H7">
            <v>12.26</v>
          </cell>
          <cell r="I7">
            <v>12.35</v>
          </cell>
          <cell r="J7">
            <v>12.68</v>
          </cell>
          <cell r="K7">
            <v>13.34</v>
          </cell>
          <cell r="L7">
            <v>14.1</v>
          </cell>
          <cell r="M7">
            <v>14.72</v>
          </cell>
          <cell r="N7">
            <v>15.5</v>
          </cell>
          <cell r="O7">
            <v>16.010000000000002</v>
          </cell>
          <cell r="P7">
            <v>16.489999999999998</v>
          </cell>
          <cell r="Q7">
            <v>17.02</v>
          </cell>
          <cell r="R7">
            <v>18.05</v>
          </cell>
          <cell r="S7">
            <v>15.25</v>
          </cell>
          <cell r="T7">
            <v>19.48</v>
          </cell>
        </row>
        <row r="8">
          <cell r="A8" t="str">
            <v>吉林省</v>
          </cell>
          <cell r="B8">
            <v>12.35</v>
          </cell>
          <cell r="C8">
            <v>12.8</v>
          </cell>
          <cell r="D8">
            <v>13.1</v>
          </cell>
          <cell r="E8">
            <v>13.12</v>
          </cell>
          <cell r="F8">
            <v>13.2</v>
          </cell>
          <cell r="G8">
            <v>13.27</v>
          </cell>
          <cell r="H8">
            <v>13.82</v>
          </cell>
          <cell r="I8">
            <v>13.81</v>
          </cell>
          <cell r="J8">
            <v>14.11</v>
          </cell>
          <cell r="K8">
            <v>14.66</v>
          </cell>
          <cell r="L8">
            <v>16.47</v>
          </cell>
          <cell r="M8">
            <v>17.13</v>
          </cell>
          <cell r="N8">
            <v>17.38</v>
          </cell>
          <cell r="O8">
            <v>17.05</v>
          </cell>
          <cell r="P8">
            <v>16.96</v>
          </cell>
          <cell r="Q8">
            <v>17.79</v>
          </cell>
          <cell r="R8">
            <v>18.88</v>
          </cell>
          <cell r="S8">
            <v>15.74</v>
          </cell>
          <cell r="T8">
            <v>20.149999999999999</v>
          </cell>
        </row>
        <row r="9">
          <cell r="A9" t="str">
            <v>黑龙江省</v>
          </cell>
          <cell r="B9">
            <v>11.96</v>
          </cell>
          <cell r="C9">
            <v>12.68</v>
          </cell>
          <cell r="D9">
            <v>13.01</v>
          </cell>
          <cell r="E9">
            <v>12.92</v>
          </cell>
          <cell r="F9">
            <v>12.86</v>
          </cell>
          <cell r="G9">
            <v>12.85</v>
          </cell>
          <cell r="H9">
            <v>13.11</v>
          </cell>
          <cell r="I9">
            <v>12.99</v>
          </cell>
          <cell r="J9">
            <v>13.1</v>
          </cell>
          <cell r="K9">
            <v>13.32</v>
          </cell>
          <cell r="L9">
            <v>14.03</v>
          </cell>
          <cell r="M9">
            <v>14.38</v>
          </cell>
          <cell r="N9">
            <v>14.92</v>
          </cell>
          <cell r="O9">
            <v>15.15</v>
          </cell>
          <cell r="P9">
            <v>15.16</v>
          </cell>
          <cell r="Q9">
            <v>15.52</v>
          </cell>
          <cell r="R9">
            <v>16.25</v>
          </cell>
          <cell r="S9">
            <v>17.27</v>
          </cell>
          <cell r="T9">
            <v>17.12</v>
          </cell>
        </row>
        <row r="10">
          <cell r="A10" t="str">
            <v>上海市</v>
          </cell>
          <cell r="B10">
            <v>9.7899999999999991</v>
          </cell>
          <cell r="C10">
            <v>9.59</v>
          </cell>
          <cell r="D10">
            <v>9</v>
          </cell>
          <cell r="E10">
            <v>8.74</v>
          </cell>
          <cell r="F10">
            <v>8.57</v>
          </cell>
          <cell r="G10">
            <v>8.6199999999999992</v>
          </cell>
          <cell r="H10">
            <v>8.86</v>
          </cell>
          <cell r="I10">
            <v>8.93</v>
          </cell>
          <cell r="J10">
            <v>9.09</v>
          </cell>
          <cell r="K10">
            <v>9.27</v>
          </cell>
          <cell r="L10">
            <v>9.4499999999999993</v>
          </cell>
          <cell r="M10">
            <v>9.51</v>
          </cell>
          <cell r="N10">
            <v>9.6999999999999993</v>
          </cell>
          <cell r="O10">
            <v>10.1</v>
          </cell>
          <cell r="P10">
            <v>10.51</v>
          </cell>
          <cell r="Q10">
            <v>11.2</v>
          </cell>
          <cell r="R10">
            <v>12.76</v>
          </cell>
          <cell r="S10">
            <v>17.100000000000001</v>
          </cell>
          <cell r="T10">
            <v>17.09</v>
          </cell>
        </row>
        <row r="11">
          <cell r="A11" t="str">
            <v>江苏省</v>
          </cell>
          <cell r="B11">
            <v>11.18</v>
          </cell>
          <cell r="C11">
            <v>11.13</v>
          </cell>
          <cell r="D11">
            <v>11.07</v>
          </cell>
          <cell r="E11">
            <v>10.96</v>
          </cell>
          <cell r="F11">
            <v>10.58</v>
          </cell>
          <cell r="G11">
            <v>10.26</v>
          </cell>
          <cell r="H11">
            <v>9.9600000000000009</v>
          </cell>
          <cell r="I11">
            <v>10.01</v>
          </cell>
          <cell r="J11">
            <v>10.25</v>
          </cell>
          <cell r="K11">
            <v>10.71</v>
          </cell>
          <cell r="L11">
            <v>11.41</v>
          </cell>
          <cell r="M11">
            <v>12.43</v>
          </cell>
          <cell r="N11">
            <v>13.25</v>
          </cell>
          <cell r="O11">
            <v>13.81</v>
          </cell>
          <cell r="P11">
            <v>14.42</v>
          </cell>
          <cell r="Q11">
            <v>15.15</v>
          </cell>
          <cell r="R11">
            <v>15.64</v>
          </cell>
          <cell r="S11">
            <v>18.39</v>
          </cell>
          <cell r="T11">
            <v>16.37</v>
          </cell>
        </row>
        <row r="12">
          <cell r="A12" t="str">
            <v>浙江省</v>
          </cell>
          <cell r="B12">
            <v>11.11</v>
          </cell>
          <cell r="C12">
            <v>11.03</v>
          </cell>
          <cell r="D12">
            <v>10.97</v>
          </cell>
          <cell r="E12">
            <v>10.98</v>
          </cell>
          <cell r="F12">
            <v>10.9</v>
          </cell>
          <cell r="G12">
            <v>10.93</v>
          </cell>
          <cell r="H12">
            <v>11.11</v>
          </cell>
          <cell r="I12">
            <v>11.26</v>
          </cell>
          <cell r="J12">
            <v>11.65</v>
          </cell>
          <cell r="K12">
            <v>12.06</v>
          </cell>
          <cell r="L12">
            <v>12.92</v>
          </cell>
          <cell r="M12">
            <v>13.58</v>
          </cell>
          <cell r="N12">
            <v>14.19</v>
          </cell>
          <cell r="O12">
            <v>14.12</v>
          </cell>
          <cell r="P12">
            <v>14.14</v>
          </cell>
          <cell r="Q12">
            <v>14.13</v>
          </cell>
          <cell r="R12">
            <v>14.68</v>
          </cell>
          <cell r="S12">
            <v>16.54</v>
          </cell>
          <cell r="T12">
            <v>15.82</v>
          </cell>
        </row>
        <row r="13">
          <cell r="A13" t="str">
            <v>安徽省</v>
          </cell>
          <cell r="B13">
            <v>13.37</v>
          </cell>
          <cell r="C13">
            <v>13.32</v>
          </cell>
          <cell r="D13">
            <v>13.48</v>
          </cell>
          <cell r="E13">
            <v>13.82</v>
          </cell>
          <cell r="F13">
            <v>13.54</v>
          </cell>
          <cell r="G13">
            <v>13.67</v>
          </cell>
          <cell r="H13">
            <v>13.91</v>
          </cell>
          <cell r="I13">
            <v>14.31</v>
          </cell>
          <cell r="J13">
            <v>14.87</v>
          </cell>
          <cell r="K13">
            <v>15.97</v>
          </cell>
          <cell r="L13">
            <v>17</v>
          </cell>
          <cell r="M13">
            <v>18.010000000000002</v>
          </cell>
          <cell r="N13">
            <v>18.38</v>
          </cell>
          <cell r="O13">
            <v>19.079999999999998</v>
          </cell>
          <cell r="P13">
            <v>20.440000000000001</v>
          </cell>
          <cell r="Q13">
            <v>21.14</v>
          </cell>
          <cell r="R13">
            <v>22.7</v>
          </cell>
          <cell r="S13">
            <v>19.739999999999998</v>
          </cell>
          <cell r="T13">
            <v>22.87</v>
          </cell>
        </row>
        <row r="14">
          <cell r="A14" t="str">
            <v>福建省</v>
          </cell>
          <cell r="B14">
            <v>13.09</v>
          </cell>
          <cell r="C14">
            <v>12.94</v>
          </cell>
          <cell r="D14">
            <v>12.76</v>
          </cell>
          <cell r="E14">
            <v>12.59</v>
          </cell>
          <cell r="F14">
            <v>12.3</v>
          </cell>
          <cell r="G14">
            <v>12.39</v>
          </cell>
          <cell r="H14">
            <v>12.56</v>
          </cell>
          <cell r="I14">
            <v>12.59</v>
          </cell>
          <cell r="J14">
            <v>12.41</v>
          </cell>
          <cell r="K14">
            <v>12.35</v>
          </cell>
          <cell r="L14">
            <v>12.72</v>
          </cell>
          <cell r="M14">
            <v>13.27</v>
          </cell>
          <cell r="N14">
            <v>13.55</v>
          </cell>
          <cell r="O14">
            <v>13.55</v>
          </cell>
          <cell r="P14">
            <v>13.74</v>
          </cell>
          <cell r="Q14">
            <v>14.25</v>
          </cell>
          <cell r="R14">
            <v>14.89</v>
          </cell>
          <cell r="S14">
            <v>16.989999999999998</v>
          </cell>
          <cell r="T14">
            <v>16.16</v>
          </cell>
        </row>
        <row r="15">
          <cell r="A15" t="str">
            <v>江西省</v>
          </cell>
          <cell r="B15">
            <v>13.97</v>
          </cell>
          <cell r="C15">
            <v>14.79</v>
          </cell>
          <cell r="D15">
            <v>16.059999999999999</v>
          </cell>
          <cell r="E15">
            <v>16.940000000000001</v>
          </cell>
          <cell r="F15">
            <v>17.45</v>
          </cell>
          <cell r="G15">
            <v>17.260000000000002</v>
          </cell>
          <cell r="H15">
            <v>17.350000000000001</v>
          </cell>
          <cell r="I15">
            <v>17.2</v>
          </cell>
          <cell r="J15">
            <v>17.48</v>
          </cell>
          <cell r="K15">
            <v>17.670000000000002</v>
          </cell>
          <cell r="L15">
            <v>17.62</v>
          </cell>
          <cell r="M15">
            <v>17.350000000000001</v>
          </cell>
          <cell r="N15">
            <v>16.47</v>
          </cell>
          <cell r="O15">
            <v>15.78</v>
          </cell>
          <cell r="P15">
            <v>16.260000000000002</v>
          </cell>
          <cell r="Q15">
            <v>16.77</v>
          </cell>
          <cell r="R15">
            <v>17.25</v>
          </cell>
          <cell r="S15">
            <v>23.18</v>
          </cell>
          <cell r="T15">
            <v>18.239999999999998</v>
          </cell>
        </row>
        <row r="16">
          <cell r="A16" t="str">
            <v>山东省</v>
          </cell>
          <cell r="B16">
            <v>11.9</v>
          </cell>
          <cell r="C16">
            <v>11.76</v>
          </cell>
          <cell r="D16">
            <v>11.72</v>
          </cell>
          <cell r="E16">
            <v>11.81</v>
          </cell>
          <cell r="F16">
            <v>11.7</v>
          </cell>
          <cell r="G16">
            <v>11.9</v>
          </cell>
          <cell r="H16">
            <v>12.31</v>
          </cell>
          <cell r="I16">
            <v>12.84</v>
          </cell>
          <cell r="J16">
            <v>13.51</v>
          </cell>
          <cell r="K16">
            <v>14.08</v>
          </cell>
          <cell r="L16">
            <v>14.33</v>
          </cell>
          <cell r="M16">
            <v>14.28</v>
          </cell>
          <cell r="N16">
            <v>13.79</v>
          </cell>
          <cell r="O16">
            <v>13.69</v>
          </cell>
          <cell r="P16">
            <v>13.99</v>
          </cell>
          <cell r="Q16">
            <v>15</v>
          </cell>
          <cell r="R16">
            <v>16.29</v>
          </cell>
          <cell r="S16">
            <v>17.920000000000002</v>
          </cell>
          <cell r="T16">
            <v>18.190000000000001</v>
          </cell>
        </row>
        <row r="17">
          <cell r="A17" t="str">
            <v>河南省</v>
          </cell>
          <cell r="B17">
            <v>13.58</v>
          </cell>
          <cell r="C17">
            <v>13.59</v>
          </cell>
          <cell r="D17">
            <v>14.46</v>
          </cell>
          <cell r="E17">
            <v>15.18</v>
          </cell>
          <cell r="F17">
            <v>15.61</v>
          </cell>
          <cell r="G17">
            <v>16.02</v>
          </cell>
          <cell r="H17">
            <v>16.48</v>
          </cell>
          <cell r="I17">
            <v>16.93</v>
          </cell>
          <cell r="J17">
            <v>17.04</v>
          </cell>
          <cell r="K17">
            <v>17.11</v>
          </cell>
          <cell r="L17">
            <v>17.510000000000002</v>
          </cell>
          <cell r="M17">
            <v>17.940000000000001</v>
          </cell>
          <cell r="N17">
            <v>18.170000000000002</v>
          </cell>
          <cell r="O17">
            <v>18.420000000000002</v>
          </cell>
          <cell r="P17">
            <v>19.190000000000001</v>
          </cell>
          <cell r="Q17">
            <v>20.18</v>
          </cell>
          <cell r="R17">
            <v>21.72</v>
          </cell>
          <cell r="S17">
            <v>21.94</v>
          </cell>
          <cell r="T17">
            <v>22.42</v>
          </cell>
        </row>
        <row r="18">
          <cell r="A18" t="str">
            <v>湖北省</v>
          </cell>
          <cell r="B18">
            <v>13.17</v>
          </cell>
          <cell r="C18">
            <v>13.18</v>
          </cell>
          <cell r="D18">
            <v>13.13</v>
          </cell>
          <cell r="E18">
            <v>13.02</v>
          </cell>
          <cell r="F18">
            <v>12.74</v>
          </cell>
          <cell r="G18">
            <v>12.48</v>
          </cell>
          <cell r="H18">
            <v>12.43</v>
          </cell>
          <cell r="I18">
            <v>12.7</v>
          </cell>
          <cell r="J18">
            <v>13.07</v>
          </cell>
          <cell r="K18">
            <v>13.49</v>
          </cell>
          <cell r="L18">
            <v>14.17</v>
          </cell>
          <cell r="M18">
            <v>15.16</v>
          </cell>
          <cell r="N18">
            <v>16.37</v>
          </cell>
          <cell r="O18">
            <v>17.399999999999999</v>
          </cell>
          <cell r="P18">
            <v>18.18</v>
          </cell>
          <cell r="Q18">
            <v>18.829999999999998</v>
          </cell>
          <cell r="R18">
            <v>19.11</v>
          </cell>
          <cell r="S18">
            <v>19.79</v>
          </cell>
          <cell r="T18">
            <v>20.09</v>
          </cell>
        </row>
        <row r="19">
          <cell r="A19" t="str">
            <v>湖南省</v>
          </cell>
          <cell r="B19">
            <v>13.84</v>
          </cell>
          <cell r="C19">
            <v>13.91</v>
          </cell>
          <cell r="D19">
            <v>14.24</v>
          </cell>
          <cell r="E19">
            <v>14.16</v>
          </cell>
          <cell r="F19">
            <v>14.48</v>
          </cell>
          <cell r="G19">
            <v>14.7</v>
          </cell>
          <cell r="H19">
            <v>15.12</v>
          </cell>
          <cell r="I19">
            <v>15.36</v>
          </cell>
          <cell r="J19">
            <v>15.34</v>
          </cell>
          <cell r="K19">
            <v>15.44</v>
          </cell>
          <cell r="L19">
            <v>15.44</v>
          </cell>
          <cell r="M19">
            <v>15.3</v>
          </cell>
          <cell r="N19">
            <v>15.01</v>
          </cell>
          <cell r="O19">
            <v>15.02</v>
          </cell>
          <cell r="P19">
            <v>15.28</v>
          </cell>
          <cell r="Q19">
            <v>16.46</v>
          </cell>
          <cell r="R19">
            <v>17.809999999999999</v>
          </cell>
          <cell r="S19">
            <v>18.78</v>
          </cell>
          <cell r="T19">
            <v>19.3</v>
          </cell>
        </row>
        <row r="20">
          <cell r="A20" t="str">
            <v>广东省</v>
          </cell>
          <cell r="B20">
            <v>12.95</v>
          </cell>
          <cell r="C20">
            <v>12.86</v>
          </cell>
          <cell r="D20">
            <v>12.76</v>
          </cell>
          <cell r="E20">
            <v>12.54</v>
          </cell>
          <cell r="F20">
            <v>12.35</v>
          </cell>
          <cell r="G20">
            <v>12.25</v>
          </cell>
          <cell r="H20">
            <v>12.5</v>
          </cell>
          <cell r="I20">
            <v>13.02</v>
          </cell>
          <cell r="J20">
            <v>13.62</v>
          </cell>
          <cell r="K20">
            <v>14.43</v>
          </cell>
          <cell r="L20">
            <v>15.23</v>
          </cell>
          <cell r="M20">
            <v>15.93</v>
          </cell>
          <cell r="N20">
            <v>16.079999999999998</v>
          </cell>
          <cell r="O20">
            <v>16.71</v>
          </cell>
          <cell r="P20">
            <v>16.23</v>
          </cell>
          <cell r="Q20">
            <v>16.420000000000002</v>
          </cell>
          <cell r="R20">
            <v>16.670000000000002</v>
          </cell>
          <cell r="S20">
            <v>17.89</v>
          </cell>
          <cell r="T20">
            <v>17.309999999999999</v>
          </cell>
        </row>
        <row r="21">
          <cell r="A21" t="str">
            <v>广西壮族自治区</v>
          </cell>
          <cell r="B21">
            <v>14.61</v>
          </cell>
          <cell r="C21">
            <v>15.07</v>
          </cell>
          <cell r="D21">
            <v>15.82</v>
          </cell>
          <cell r="E21">
            <v>16.21</v>
          </cell>
          <cell r="F21">
            <v>17.29</v>
          </cell>
          <cell r="G21">
            <v>17.399999999999999</v>
          </cell>
          <cell r="H21">
            <v>17.41</v>
          </cell>
          <cell r="I21">
            <v>17.22</v>
          </cell>
          <cell r="J21">
            <v>17.059999999999999</v>
          </cell>
          <cell r="K21">
            <v>17.329999999999998</v>
          </cell>
          <cell r="L21">
            <v>17.52</v>
          </cell>
          <cell r="M21">
            <v>17.86</v>
          </cell>
          <cell r="N21">
            <v>17.96</v>
          </cell>
          <cell r="O21">
            <v>17.899999999999999</v>
          </cell>
          <cell r="P21">
            <v>18.16</v>
          </cell>
          <cell r="Q21">
            <v>18.55</v>
          </cell>
          <cell r="R21">
            <v>18.93</v>
          </cell>
          <cell r="S21">
            <v>19.46</v>
          </cell>
          <cell r="T21">
            <v>19.850000000000001</v>
          </cell>
        </row>
        <row r="22">
          <cell r="A22" t="str">
            <v>海南省</v>
          </cell>
          <cell r="B22">
            <v>12.99</v>
          </cell>
          <cell r="C22">
            <v>12.86</v>
          </cell>
          <cell r="D22">
            <v>12.76</v>
          </cell>
          <cell r="E22">
            <v>12.71</v>
          </cell>
          <cell r="F22">
            <v>12.7</v>
          </cell>
          <cell r="G22">
            <v>12.66</v>
          </cell>
          <cell r="H22">
            <v>12.84</v>
          </cell>
          <cell r="I22">
            <v>13.28</v>
          </cell>
          <cell r="J22">
            <v>13.67</v>
          </cell>
          <cell r="K22">
            <v>14.46</v>
          </cell>
          <cell r="L22">
            <v>15.65</v>
          </cell>
          <cell r="M22">
            <v>16.12</v>
          </cell>
          <cell r="N22">
            <v>17.079999999999998</v>
          </cell>
          <cell r="O22">
            <v>16.89</v>
          </cell>
          <cell r="P22">
            <v>17.100000000000001</v>
          </cell>
          <cell r="Q22">
            <v>17.510000000000002</v>
          </cell>
          <cell r="R22">
            <v>17.55</v>
          </cell>
          <cell r="S22">
            <v>19.440000000000001</v>
          </cell>
          <cell r="T22">
            <v>17.93</v>
          </cell>
        </row>
        <row r="23">
          <cell r="A23" t="str">
            <v>重庆市</v>
          </cell>
          <cell r="B23">
            <v>14.98</v>
          </cell>
          <cell r="C23">
            <v>15</v>
          </cell>
          <cell r="D23">
            <v>15.12</v>
          </cell>
          <cell r="E23">
            <v>15.34</v>
          </cell>
          <cell r="F23">
            <v>15.46</v>
          </cell>
          <cell r="G23">
            <v>15.46</v>
          </cell>
          <cell r="H23">
            <v>15.26</v>
          </cell>
          <cell r="I23">
            <v>15.21</v>
          </cell>
          <cell r="J23">
            <v>15.92</v>
          </cell>
          <cell r="K23">
            <v>16.88</v>
          </cell>
          <cell r="L23">
            <v>17.54</v>
          </cell>
          <cell r="M23">
            <v>18.13</v>
          </cell>
          <cell r="N23">
            <v>18.95</v>
          </cell>
          <cell r="O23">
            <v>19.45</v>
          </cell>
          <cell r="P23">
            <v>19.670000000000002</v>
          </cell>
          <cell r="Q23">
            <v>19.23</v>
          </cell>
          <cell r="R23">
            <v>18.61</v>
          </cell>
          <cell r="S23">
            <v>18.600000000000001</v>
          </cell>
          <cell r="T23">
            <v>18.68</v>
          </cell>
        </row>
        <row r="24">
          <cell r="A24" t="str">
            <v>四川省</v>
          </cell>
          <cell r="B24">
            <v>12.97</v>
          </cell>
          <cell r="C24">
            <v>13.15</v>
          </cell>
          <cell r="D24">
            <v>13.48</v>
          </cell>
          <cell r="E24">
            <v>13.68</v>
          </cell>
          <cell r="F24">
            <v>13.82</v>
          </cell>
          <cell r="G24">
            <v>13.94</v>
          </cell>
          <cell r="H24">
            <v>14.5</v>
          </cell>
          <cell r="I24">
            <v>15.04</v>
          </cell>
          <cell r="J24">
            <v>15.59</v>
          </cell>
          <cell r="K24">
            <v>16.18</v>
          </cell>
          <cell r="L24">
            <v>16.850000000000001</v>
          </cell>
          <cell r="M24">
            <v>17.54</v>
          </cell>
          <cell r="N24">
            <v>18.27</v>
          </cell>
          <cell r="O24">
            <v>18.21</v>
          </cell>
          <cell r="P24">
            <v>18.62</v>
          </cell>
          <cell r="Q24">
            <v>17.86</v>
          </cell>
          <cell r="R24">
            <v>17.989999999999998</v>
          </cell>
          <cell r="S24">
            <v>18.68</v>
          </cell>
          <cell r="T24">
            <v>19.12</v>
          </cell>
        </row>
        <row r="25">
          <cell r="A25" t="str">
            <v>贵州省</v>
          </cell>
          <cell r="B25">
            <v>12.96</v>
          </cell>
          <cell r="C25">
            <v>13.25</v>
          </cell>
          <cell r="D25">
            <v>13.69</v>
          </cell>
          <cell r="E25">
            <v>14.12</v>
          </cell>
          <cell r="F25">
            <v>14.57</v>
          </cell>
          <cell r="G25">
            <v>15.13</v>
          </cell>
          <cell r="H25">
            <v>15.77</v>
          </cell>
          <cell r="I25">
            <v>16.28</v>
          </cell>
          <cell r="J25">
            <v>17.420000000000002</v>
          </cell>
          <cell r="K25">
            <v>18</v>
          </cell>
          <cell r="L25">
            <v>18.25</v>
          </cell>
          <cell r="M25">
            <v>18.59</v>
          </cell>
          <cell r="N25">
            <v>19.02</v>
          </cell>
          <cell r="O25">
            <v>18.75</v>
          </cell>
          <cell r="P25">
            <v>18.510000000000002</v>
          </cell>
          <cell r="Q25">
            <v>18.559999999999999</v>
          </cell>
          <cell r="R25">
            <v>18.68</v>
          </cell>
          <cell r="S25">
            <v>18.88</v>
          </cell>
          <cell r="T25">
            <v>19.309999999999999</v>
          </cell>
        </row>
        <row r="26">
          <cell r="A26" t="str">
            <v>云南省</v>
          </cell>
          <cell r="B26">
            <v>13.76</v>
          </cell>
          <cell r="C26">
            <v>13.78</v>
          </cell>
          <cell r="D26">
            <v>13.54</v>
          </cell>
          <cell r="E26">
            <v>13.31</v>
          </cell>
          <cell r="F26">
            <v>14.55</v>
          </cell>
          <cell r="G26">
            <v>14.62</v>
          </cell>
          <cell r="H26">
            <v>14.74</v>
          </cell>
          <cell r="I26">
            <v>14.96</v>
          </cell>
          <cell r="J26">
            <v>15.2</v>
          </cell>
          <cell r="K26">
            <v>15.53</v>
          </cell>
          <cell r="L26">
            <v>15.6</v>
          </cell>
          <cell r="M26">
            <v>15.6</v>
          </cell>
          <cell r="N26">
            <v>15.38</v>
          </cell>
          <cell r="O26">
            <v>15.37</v>
          </cell>
          <cell r="P26">
            <v>15.39</v>
          </cell>
          <cell r="Q26">
            <v>15.54</v>
          </cell>
          <cell r="R26">
            <v>15.67</v>
          </cell>
          <cell r="S26">
            <v>16.02</v>
          </cell>
          <cell r="T26">
            <v>16.23</v>
          </cell>
        </row>
        <row r="27">
          <cell r="A27" t="str">
            <v>西藏自治区</v>
          </cell>
          <cell r="B27">
            <v>11.4</v>
          </cell>
          <cell r="C27">
            <v>12.03</v>
          </cell>
          <cell r="D27">
            <v>12.04</v>
          </cell>
          <cell r="E27">
            <v>12.34</v>
          </cell>
          <cell r="F27">
            <v>11.4</v>
          </cell>
          <cell r="G27">
            <v>10.75</v>
          </cell>
          <cell r="H27">
            <v>11.33</v>
          </cell>
          <cell r="I27">
            <v>11.41</v>
          </cell>
          <cell r="J27">
            <v>12.39</v>
          </cell>
          <cell r="K27">
            <v>12.64</v>
          </cell>
          <cell r="L27">
            <v>13.72</v>
          </cell>
          <cell r="M27">
            <v>13.07</v>
          </cell>
          <cell r="N27">
            <v>13.15</v>
          </cell>
          <cell r="O27">
            <v>12.84</v>
          </cell>
          <cell r="P27">
            <v>14.11</v>
          </cell>
          <cell r="Q27">
            <v>17.010000000000002</v>
          </cell>
          <cell r="R27">
            <v>18.39</v>
          </cell>
          <cell r="S27">
            <v>17.920000000000002</v>
          </cell>
          <cell r="T27">
            <v>17.350000000000001</v>
          </cell>
        </row>
        <row r="28">
          <cell r="A28" t="str">
            <v>陕西省</v>
          </cell>
          <cell r="B28">
            <v>12.32</v>
          </cell>
          <cell r="C28">
            <v>11.81</v>
          </cell>
          <cell r="D28">
            <v>11.42</v>
          </cell>
          <cell r="E28">
            <v>11.44</v>
          </cell>
          <cell r="F28">
            <v>11.9</v>
          </cell>
          <cell r="G28">
            <v>12.59</v>
          </cell>
          <cell r="H28">
            <v>13.21</v>
          </cell>
          <cell r="I28">
            <v>13.63</v>
          </cell>
          <cell r="J28">
            <v>14.1</v>
          </cell>
          <cell r="K28">
            <v>14.95</v>
          </cell>
          <cell r="L28">
            <v>15.79</v>
          </cell>
          <cell r="M28">
            <v>16.75</v>
          </cell>
          <cell r="N28">
            <v>17.48</v>
          </cell>
          <cell r="O28">
            <v>17.72</v>
          </cell>
          <cell r="P28">
            <v>17.79</v>
          </cell>
          <cell r="Q28">
            <v>18.13</v>
          </cell>
          <cell r="R28">
            <v>19.36</v>
          </cell>
          <cell r="S28">
            <v>20.34</v>
          </cell>
          <cell r="T28">
            <v>20.55</v>
          </cell>
        </row>
        <row r="29">
          <cell r="A29" t="str">
            <v>甘肃省</v>
          </cell>
          <cell r="B29">
            <v>10.95</v>
          </cell>
          <cell r="C29">
            <v>10.96</v>
          </cell>
          <cell r="D29">
            <v>10.88</v>
          </cell>
          <cell r="E29">
            <v>11.21</v>
          </cell>
          <cell r="F29">
            <v>11.49</v>
          </cell>
          <cell r="G29">
            <v>12.01</v>
          </cell>
          <cell r="H29">
            <v>12.72</v>
          </cell>
          <cell r="I29">
            <v>13.38</v>
          </cell>
          <cell r="J29">
            <v>14.06</v>
          </cell>
          <cell r="K29">
            <v>14.95</v>
          </cell>
          <cell r="L29">
            <v>15.7</v>
          </cell>
          <cell r="M29">
            <v>16.43</v>
          </cell>
          <cell r="N29">
            <v>17.03</v>
          </cell>
          <cell r="O29">
            <v>17.239999999999998</v>
          </cell>
          <cell r="P29">
            <v>17.3</v>
          </cell>
          <cell r="Q29">
            <v>17.399999999999999</v>
          </cell>
          <cell r="R29">
            <v>18.07</v>
          </cell>
          <cell r="S29">
            <v>18.809999999999999</v>
          </cell>
          <cell r="T29">
            <v>19.440000000000001</v>
          </cell>
        </row>
        <row r="30">
          <cell r="A30" t="str">
            <v>青海省</v>
          </cell>
          <cell r="B30">
            <v>12.58</v>
          </cell>
          <cell r="C30">
            <v>12.41</v>
          </cell>
          <cell r="D30">
            <v>12.26</v>
          </cell>
          <cell r="E30">
            <v>12.45</v>
          </cell>
          <cell r="F30">
            <v>12.64</v>
          </cell>
          <cell r="G30">
            <v>13.03</v>
          </cell>
          <cell r="H30">
            <v>13.62</v>
          </cell>
          <cell r="I30">
            <v>13.48</v>
          </cell>
          <cell r="J30">
            <v>13.46</v>
          </cell>
          <cell r="K30">
            <v>14.19</v>
          </cell>
          <cell r="L30">
            <v>13.64</v>
          </cell>
          <cell r="M30">
            <v>13.8</v>
          </cell>
          <cell r="N30">
            <v>13.88</v>
          </cell>
          <cell r="O30">
            <v>14.27</v>
          </cell>
          <cell r="P30">
            <v>14.34</v>
          </cell>
          <cell r="Q30">
            <v>14.39</v>
          </cell>
          <cell r="R30">
            <v>14.79</v>
          </cell>
          <cell r="S30">
            <v>14.8</v>
          </cell>
          <cell r="T30">
            <v>15.3</v>
          </cell>
        </row>
        <row r="31">
          <cell r="A31" t="str">
            <v>宁夏回族自治区</v>
          </cell>
          <cell r="B31">
            <v>13.05</v>
          </cell>
          <cell r="C31">
            <v>13.2</v>
          </cell>
          <cell r="D31">
            <v>13.86</v>
          </cell>
          <cell r="E31">
            <v>13.84</v>
          </cell>
          <cell r="F31">
            <v>13.55</v>
          </cell>
          <cell r="G31">
            <v>13.06</v>
          </cell>
          <cell r="H31">
            <v>13.65</v>
          </cell>
          <cell r="I31">
            <v>14.29</v>
          </cell>
          <cell r="J31">
            <v>15.26</v>
          </cell>
          <cell r="K31">
            <v>15.92</v>
          </cell>
          <cell r="L31">
            <v>16.510000000000002</v>
          </cell>
          <cell r="M31">
            <v>16.170000000000002</v>
          </cell>
          <cell r="N31">
            <v>15.81</v>
          </cell>
          <cell r="O31">
            <v>16.07</v>
          </cell>
          <cell r="P31">
            <v>16.440000000000001</v>
          </cell>
          <cell r="Q31">
            <v>16.7</v>
          </cell>
          <cell r="R31">
            <v>17.63</v>
          </cell>
          <cell r="S31">
            <v>17.43</v>
          </cell>
          <cell r="T31">
            <v>17.97</v>
          </cell>
        </row>
        <row r="32">
          <cell r="A32" t="str">
            <v>新疆维吾尔自治区</v>
          </cell>
          <cell r="B32">
            <v>13.39</v>
          </cell>
          <cell r="C32">
            <v>12.98</v>
          </cell>
          <cell r="D32">
            <v>12.27</v>
          </cell>
          <cell r="E32">
            <v>11.76</v>
          </cell>
          <cell r="F32">
            <v>11.94</v>
          </cell>
          <cell r="G32">
            <v>12.29</v>
          </cell>
          <cell r="H32">
            <v>12.75</v>
          </cell>
          <cell r="I32">
            <v>13.1</v>
          </cell>
          <cell r="J32">
            <v>12.81</v>
          </cell>
          <cell r="K32">
            <v>12.25</v>
          </cell>
          <cell r="L32">
            <v>12.78</v>
          </cell>
          <cell r="M32">
            <v>13.61</v>
          </cell>
          <cell r="N32">
            <v>13.84</v>
          </cell>
          <cell r="O32">
            <v>13.86</v>
          </cell>
          <cell r="P32">
            <v>14.19</v>
          </cell>
          <cell r="Q32">
            <v>14.57</v>
          </cell>
          <cell r="R32">
            <v>14.78</v>
          </cell>
          <cell r="S32">
            <v>15</v>
          </cell>
          <cell r="T32">
            <v>15.42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9.19</v>
          </cell>
          <cell r="C2">
            <v>8.8800000000000008</v>
          </cell>
          <cell r="D2">
            <v>8.8699999999999992</v>
          </cell>
          <cell r="E2">
            <v>8.68</v>
          </cell>
          <cell r="F2">
            <v>8.33</v>
          </cell>
          <cell r="G2">
            <v>7.83</v>
          </cell>
          <cell r="H2">
            <v>7.73</v>
          </cell>
          <cell r="I2">
            <v>8.02</v>
          </cell>
          <cell r="J2">
            <v>8.6199999999999992</v>
          </cell>
          <cell r="K2">
            <v>9.44</v>
          </cell>
          <cell r="L2">
            <v>9.75</v>
          </cell>
          <cell r="M2">
            <v>9.83</v>
          </cell>
          <cell r="N2">
            <v>9.9</v>
          </cell>
          <cell r="O2">
            <v>10.24</v>
          </cell>
          <cell r="P2">
            <v>10.48</v>
          </cell>
          <cell r="Q2">
            <v>10.83</v>
          </cell>
          <cell r="R2">
            <v>11.18</v>
          </cell>
          <cell r="S2">
            <v>9.6199999999999992</v>
          </cell>
          <cell r="T2">
            <v>10.34</v>
          </cell>
        </row>
        <row r="3">
          <cell r="A3" t="str">
            <v>天津市</v>
          </cell>
          <cell r="B3">
            <v>12.02</v>
          </cell>
          <cell r="C3">
            <v>11.78</v>
          </cell>
          <cell r="D3">
            <v>11.21</v>
          </cell>
          <cell r="E3">
            <v>11.02</v>
          </cell>
          <cell r="F3">
            <v>10.71</v>
          </cell>
          <cell r="G3">
            <v>10.199999999999999</v>
          </cell>
          <cell r="H3">
            <v>9.76</v>
          </cell>
          <cell r="I3">
            <v>9.6300000000000008</v>
          </cell>
          <cell r="J3">
            <v>9.92</v>
          </cell>
          <cell r="K3">
            <v>10.210000000000001</v>
          </cell>
          <cell r="L3">
            <v>10.039999999999999</v>
          </cell>
          <cell r="M3">
            <v>9.85</v>
          </cell>
          <cell r="N3">
            <v>10.130000000000001</v>
          </cell>
          <cell r="O3">
            <v>10.56</v>
          </cell>
          <cell r="P3">
            <v>10.84</v>
          </cell>
          <cell r="Q3">
            <v>11.54</v>
          </cell>
          <cell r="R3">
            <v>12.21</v>
          </cell>
          <cell r="S3">
            <v>12.66</v>
          </cell>
          <cell r="T3">
            <v>13.14</v>
          </cell>
        </row>
        <row r="4">
          <cell r="A4" t="str">
            <v>河北省</v>
          </cell>
          <cell r="B4">
            <v>13.62</v>
          </cell>
          <cell r="C4">
            <v>13.57</v>
          </cell>
          <cell r="D4">
            <v>13.39</v>
          </cell>
          <cell r="E4">
            <v>13.72</v>
          </cell>
          <cell r="F4">
            <v>14.11</v>
          </cell>
          <cell r="G4">
            <v>14.17</v>
          </cell>
          <cell r="H4">
            <v>13.87</v>
          </cell>
          <cell r="I4">
            <v>13.59</v>
          </cell>
          <cell r="J4">
            <v>13.58</v>
          </cell>
          <cell r="K4">
            <v>13.45</v>
          </cell>
          <cell r="L4">
            <v>12.67</v>
          </cell>
          <cell r="M4">
            <v>12.95</v>
          </cell>
          <cell r="N4">
            <v>12.47</v>
          </cell>
          <cell r="O4">
            <v>12.45</v>
          </cell>
          <cell r="P4">
            <v>12.99</v>
          </cell>
          <cell r="Q4">
            <v>14.16</v>
          </cell>
          <cell r="R4">
            <v>15.21</v>
          </cell>
          <cell r="S4">
            <v>16.12</v>
          </cell>
          <cell r="T4">
            <v>17.09</v>
          </cell>
        </row>
        <row r="5">
          <cell r="A5" t="str">
            <v>山西省</v>
          </cell>
          <cell r="B5">
            <v>10.83</v>
          </cell>
          <cell r="C5">
            <v>10.56</v>
          </cell>
          <cell r="D5">
            <v>10.28</v>
          </cell>
          <cell r="E5">
            <v>10.27</v>
          </cell>
          <cell r="F5">
            <v>10.45</v>
          </cell>
          <cell r="G5">
            <v>10.5</v>
          </cell>
          <cell r="H5">
            <v>10</v>
          </cell>
          <cell r="I5">
            <v>9.92</v>
          </cell>
          <cell r="J5">
            <v>9.9600000000000009</v>
          </cell>
          <cell r="K5">
            <v>10.52</v>
          </cell>
          <cell r="L5">
            <v>11</v>
          </cell>
          <cell r="M5">
            <v>12.71</v>
          </cell>
          <cell r="N5">
            <v>13.77</v>
          </cell>
          <cell r="O5">
            <v>14.37</v>
          </cell>
          <cell r="P5">
            <v>14.4</v>
          </cell>
          <cell r="Q5">
            <v>14.82</v>
          </cell>
          <cell r="R5">
            <v>15.37</v>
          </cell>
          <cell r="S5">
            <v>15.78</v>
          </cell>
          <cell r="T5">
            <v>16.059999999999999</v>
          </cell>
        </row>
        <row r="6">
          <cell r="A6" t="str">
            <v>内蒙古自治区</v>
          </cell>
          <cell r="B6">
            <v>10.199999999999999</v>
          </cell>
          <cell r="C6">
            <v>10.44</v>
          </cell>
          <cell r="D6">
            <v>10.57</v>
          </cell>
          <cell r="E6">
            <v>10.87</v>
          </cell>
          <cell r="F6">
            <v>11.14</v>
          </cell>
          <cell r="G6">
            <v>10.93</v>
          </cell>
          <cell r="H6">
            <v>10.74</v>
          </cell>
          <cell r="I6">
            <v>10.73</v>
          </cell>
          <cell r="J6">
            <v>10.82</v>
          </cell>
          <cell r="K6">
            <v>11.02</v>
          </cell>
          <cell r="L6">
            <v>11.12</v>
          </cell>
          <cell r="M6">
            <v>12.01</v>
          </cell>
          <cell r="N6">
            <v>12.65</v>
          </cell>
          <cell r="O6">
            <v>12.73</v>
          </cell>
          <cell r="P6">
            <v>12.96</v>
          </cell>
          <cell r="Q6">
            <v>13.44</v>
          </cell>
          <cell r="R6">
            <v>14.19</v>
          </cell>
          <cell r="S6">
            <v>14.9</v>
          </cell>
          <cell r="T6">
            <v>15.24</v>
          </cell>
        </row>
        <row r="7">
          <cell r="A7" t="str">
            <v>辽宁省</v>
          </cell>
          <cell r="B7">
            <v>9.4700000000000006</v>
          </cell>
          <cell r="C7">
            <v>9.66</v>
          </cell>
          <cell r="D7">
            <v>9.94</v>
          </cell>
          <cell r="E7">
            <v>10.14</v>
          </cell>
          <cell r="F7">
            <v>10.18</v>
          </cell>
          <cell r="G7">
            <v>9.9600000000000009</v>
          </cell>
          <cell r="H7">
            <v>9.68</v>
          </cell>
          <cell r="I7">
            <v>9.89</v>
          </cell>
          <cell r="J7">
            <v>10.25</v>
          </cell>
          <cell r="K7">
            <v>10.68</v>
          </cell>
          <cell r="L7">
            <v>10.64</v>
          </cell>
          <cell r="M7">
            <v>11.22</v>
          </cell>
          <cell r="N7">
            <v>11.79</v>
          </cell>
          <cell r="O7">
            <v>12.64</v>
          </cell>
          <cell r="P7">
            <v>13.39</v>
          </cell>
          <cell r="Q7">
            <v>14.18</v>
          </cell>
          <cell r="R7">
            <v>14.44</v>
          </cell>
          <cell r="S7">
            <v>14.5</v>
          </cell>
          <cell r="T7">
            <v>14.75</v>
          </cell>
        </row>
        <row r="8">
          <cell r="A8" t="str">
            <v>吉林省</v>
          </cell>
          <cell r="B8">
            <v>9.06</v>
          </cell>
          <cell r="C8">
            <v>8.99</v>
          </cell>
          <cell r="D8">
            <v>8.99</v>
          </cell>
          <cell r="E8">
            <v>9.27</v>
          </cell>
          <cell r="F8">
            <v>9.8800000000000008</v>
          </cell>
          <cell r="G8">
            <v>10.039999999999999</v>
          </cell>
          <cell r="H8">
            <v>9.57</v>
          </cell>
          <cell r="I8">
            <v>9.34</v>
          </cell>
          <cell r="J8">
            <v>9.1999999999999993</v>
          </cell>
          <cell r="K8">
            <v>9.3000000000000007</v>
          </cell>
          <cell r="L8">
            <v>9.65</v>
          </cell>
          <cell r="M8">
            <v>10.41</v>
          </cell>
          <cell r="N8">
            <v>11.2</v>
          </cell>
          <cell r="O8">
            <v>12.19</v>
          </cell>
          <cell r="P8">
            <v>12.78</v>
          </cell>
          <cell r="Q8">
            <v>13.58</v>
          </cell>
          <cell r="R8">
            <v>13.93</v>
          </cell>
          <cell r="S8">
            <v>14.32</v>
          </cell>
          <cell r="T8">
            <v>15.28</v>
          </cell>
        </row>
        <row r="9">
          <cell r="A9" t="str">
            <v>黑龙江省</v>
          </cell>
          <cell r="B9">
            <v>9.58</v>
          </cell>
          <cell r="C9">
            <v>9.4600000000000009</v>
          </cell>
          <cell r="D9">
            <v>9.77</v>
          </cell>
          <cell r="E9">
            <v>9.9600000000000009</v>
          </cell>
          <cell r="F9">
            <v>10.38</v>
          </cell>
          <cell r="G9">
            <v>10.48</v>
          </cell>
          <cell r="H9">
            <v>10.08</v>
          </cell>
          <cell r="I9">
            <v>9.99</v>
          </cell>
          <cell r="J9">
            <v>9.59</v>
          </cell>
          <cell r="K9">
            <v>9.6</v>
          </cell>
          <cell r="L9">
            <v>9.6</v>
          </cell>
          <cell r="M9">
            <v>12.04</v>
          </cell>
          <cell r="N9">
            <v>12.17</v>
          </cell>
          <cell r="O9">
            <v>12.73</v>
          </cell>
          <cell r="P9">
            <v>13.03</v>
          </cell>
          <cell r="Q9">
            <v>13.44</v>
          </cell>
          <cell r="R9">
            <v>13.99</v>
          </cell>
          <cell r="S9">
            <v>14.62</v>
          </cell>
          <cell r="T9">
            <v>15.59</v>
          </cell>
        </row>
        <row r="10">
          <cell r="A10" t="str">
            <v>上海市</v>
          </cell>
          <cell r="B10">
            <v>11.66</v>
          </cell>
          <cell r="C10">
            <v>11.09</v>
          </cell>
          <cell r="D10">
            <v>10.8</v>
          </cell>
          <cell r="E10">
            <v>10.47</v>
          </cell>
          <cell r="F10">
            <v>10.47</v>
          </cell>
          <cell r="G10">
            <v>10.55</v>
          </cell>
          <cell r="H10">
            <v>10.48</v>
          </cell>
          <cell r="I10">
            <v>10.85</v>
          </cell>
          <cell r="J10">
            <v>10.98</v>
          </cell>
          <cell r="K10">
            <v>11.49</v>
          </cell>
          <cell r="L10">
            <v>12.11</v>
          </cell>
          <cell r="M10">
            <v>12.29</v>
          </cell>
          <cell r="N10">
            <v>12.48</v>
          </cell>
          <cell r="O10">
            <v>12.51</v>
          </cell>
          <cell r="P10">
            <v>12.67</v>
          </cell>
          <cell r="Q10">
            <v>12.83</v>
          </cell>
          <cell r="R10">
            <v>12.8</v>
          </cell>
          <cell r="S10">
            <v>13.2</v>
          </cell>
          <cell r="T10">
            <v>13.91</v>
          </cell>
        </row>
        <row r="11">
          <cell r="A11" t="str">
            <v>江苏省</v>
          </cell>
          <cell r="B11">
            <v>11.93</v>
          </cell>
          <cell r="C11">
            <v>11.83</v>
          </cell>
          <cell r="D11">
            <v>11.85</v>
          </cell>
          <cell r="E11">
            <v>11.96</v>
          </cell>
          <cell r="F11">
            <v>12.06</v>
          </cell>
          <cell r="G11">
            <v>11.83</v>
          </cell>
          <cell r="H11">
            <v>11.48</v>
          </cell>
          <cell r="I11">
            <v>11.04</v>
          </cell>
          <cell r="J11">
            <v>10.77</v>
          </cell>
          <cell r="K11">
            <v>10.6</v>
          </cell>
          <cell r="L11">
            <v>10.5</v>
          </cell>
          <cell r="M11">
            <v>10.81</v>
          </cell>
          <cell r="N11">
            <v>11.41</v>
          </cell>
          <cell r="O11">
            <v>12.5</v>
          </cell>
          <cell r="P11">
            <v>13.61</v>
          </cell>
          <cell r="Q11">
            <v>14.83</v>
          </cell>
          <cell r="R11">
            <v>15.74</v>
          </cell>
          <cell r="S11">
            <v>16.75</v>
          </cell>
          <cell r="T11">
            <v>18.13</v>
          </cell>
        </row>
        <row r="12">
          <cell r="A12" t="str">
            <v>浙江省</v>
          </cell>
          <cell r="B12">
            <v>12.56</v>
          </cell>
          <cell r="C12">
            <v>12.38</v>
          </cell>
          <cell r="D12">
            <v>12.24</v>
          </cell>
          <cell r="E12">
            <v>12.29</v>
          </cell>
          <cell r="F12">
            <v>12.54</v>
          </cell>
          <cell r="G12">
            <v>12.66</v>
          </cell>
          <cell r="H12">
            <v>12.5</v>
          </cell>
          <cell r="I12">
            <v>12.34</v>
          </cell>
          <cell r="J12">
            <v>12.3</v>
          </cell>
          <cell r="K12">
            <v>12.59</v>
          </cell>
          <cell r="L12">
            <v>12.58</v>
          </cell>
          <cell r="M12">
            <v>12.56</v>
          </cell>
          <cell r="N12">
            <v>12.96</v>
          </cell>
          <cell r="O12">
            <v>13.87</v>
          </cell>
          <cell r="P12">
            <v>14.77</v>
          </cell>
          <cell r="Q12">
            <v>15.73</v>
          </cell>
          <cell r="R12">
            <v>15.74</v>
          </cell>
          <cell r="S12">
            <v>15.51</v>
          </cell>
          <cell r="T12">
            <v>15.55</v>
          </cell>
        </row>
        <row r="13">
          <cell r="A13" t="str">
            <v>安徽省</v>
          </cell>
          <cell r="B13">
            <v>13.63</v>
          </cell>
          <cell r="C13">
            <v>13.37</v>
          </cell>
          <cell r="D13">
            <v>13.5</v>
          </cell>
          <cell r="E13">
            <v>13.53</v>
          </cell>
          <cell r="F13">
            <v>13.48</v>
          </cell>
          <cell r="G13">
            <v>13.16</v>
          </cell>
          <cell r="H13">
            <v>13</v>
          </cell>
          <cell r="I13">
            <v>12.79</v>
          </cell>
          <cell r="J13">
            <v>12.6</v>
          </cell>
          <cell r="K13">
            <v>12.4</v>
          </cell>
          <cell r="L13">
            <v>12.63</v>
          </cell>
          <cell r="M13">
            <v>13.23</v>
          </cell>
          <cell r="N13">
            <v>15.46</v>
          </cell>
          <cell r="O13">
            <v>17.100000000000001</v>
          </cell>
          <cell r="P13">
            <v>18.5</v>
          </cell>
          <cell r="Q13">
            <v>19.79</v>
          </cell>
          <cell r="R13">
            <v>20.74</v>
          </cell>
          <cell r="S13">
            <v>22.33</v>
          </cell>
          <cell r="T13">
            <v>23.54</v>
          </cell>
        </row>
        <row r="14">
          <cell r="A14" t="str">
            <v>福建省</v>
          </cell>
          <cell r="B14">
            <v>13.35</v>
          </cell>
          <cell r="C14">
            <v>13.48</v>
          </cell>
          <cell r="D14">
            <v>13.54</v>
          </cell>
          <cell r="E14">
            <v>13.46</v>
          </cell>
          <cell r="F14">
            <v>13.04</v>
          </cell>
          <cell r="G14">
            <v>12.64</v>
          </cell>
          <cell r="H14">
            <v>12.17</v>
          </cell>
          <cell r="I14">
            <v>11.69</v>
          </cell>
          <cell r="J14">
            <v>11.57</v>
          </cell>
          <cell r="K14">
            <v>11.49</v>
          </cell>
          <cell r="L14">
            <v>11.43</v>
          </cell>
          <cell r="M14">
            <v>11.59</v>
          </cell>
          <cell r="N14">
            <v>11.83</v>
          </cell>
          <cell r="O14">
            <v>12.84</v>
          </cell>
          <cell r="P14">
            <v>14.23</v>
          </cell>
          <cell r="Q14">
            <v>15.32</v>
          </cell>
          <cell r="R14">
            <v>15.85</v>
          </cell>
          <cell r="S14">
            <v>16.760000000000002</v>
          </cell>
          <cell r="T14">
            <v>17.87</v>
          </cell>
        </row>
        <row r="15">
          <cell r="A15" t="str">
            <v>江西省</v>
          </cell>
          <cell r="B15">
            <v>13.36</v>
          </cell>
          <cell r="C15">
            <v>13.67</v>
          </cell>
          <cell r="D15">
            <v>14.33</v>
          </cell>
          <cell r="E15">
            <v>15.15</v>
          </cell>
          <cell r="F15">
            <v>16.11</v>
          </cell>
          <cell r="G15">
            <v>16.07</v>
          </cell>
          <cell r="H15">
            <v>15.85</v>
          </cell>
          <cell r="I15">
            <v>15.08</v>
          </cell>
          <cell r="J15">
            <v>14.61</v>
          </cell>
          <cell r="K15">
            <v>14.42</v>
          </cell>
          <cell r="L15">
            <v>14.44</v>
          </cell>
          <cell r="M15">
            <v>15.85</v>
          </cell>
          <cell r="N15">
            <v>16.36</v>
          </cell>
          <cell r="O15">
            <v>16.61</v>
          </cell>
          <cell r="P15">
            <v>16.05</v>
          </cell>
          <cell r="Q15">
            <v>15.41</v>
          </cell>
          <cell r="R15">
            <v>15.1</v>
          </cell>
          <cell r="S15">
            <v>15.82</v>
          </cell>
          <cell r="T15">
            <v>17.260000000000002</v>
          </cell>
        </row>
        <row r="16">
          <cell r="A16" t="str">
            <v>山东省</v>
          </cell>
          <cell r="B16">
            <v>12.68</v>
          </cell>
          <cell r="C16">
            <v>12.55</v>
          </cell>
          <cell r="D16">
            <v>12.28</v>
          </cell>
          <cell r="E16">
            <v>12.24</v>
          </cell>
          <cell r="F16">
            <v>12.32</v>
          </cell>
          <cell r="G16">
            <v>12.26</v>
          </cell>
          <cell r="H16">
            <v>11.94</v>
          </cell>
          <cell r="I16">
            <v>11.79</v>
          </cell>
          <cell r="J16">
            <v>11.74</v>
          </cell>
          <cell r="K16">
            <v>11.87</v>
          </cell>
          <cell r="L16">
            <v>12.08</v>
          </cell>
          <cell r="M16">
            <v>12.54</v>
          </cell>
          <cell r="N16">
            <v>13.11</v>
          </cell>
          <cell r="O16">
            <v>13.37</v>
          </cell>
          <cell r="P16">
            <v>13.15</v>
          </cell>
          <cell r="Q16">
            <v>13.07</v>
          </cell>
          <cell r="R16">
            <v>13.07</v>
          </cell>
          <cell r="S16">
            <v>13.85</v>
          </cell>
          <cell r="T16">
            <v>14.71</v>
          </cell>
        </row>
        <row r="17">
          <cell r="A17" t="str">
            <v>河南省</v>
          </cell>
          <cell r="B17">
            <v>13.88</v>
          </cell>
          <cell r="C17">
            <v>13.66</v>
          </cell>
          <cell r="D17">
            <v>13.66</v>
          </cell>
          <cell r="E17">
            <v>13.87</v>
          </cell>
          <cell r="F17">
            <v>14.32</v>
          </cell>
          <cell r="G17">
            <v>14.38</v>
          </cell>
          <cell r="H17">
            <v>14.35</v>
          </cell>
          <cell r="I17">
            <v>14.52</v>
          </cell>
          <cell r="J17">
            <v>14.16</v>
          </cell>
          <cell r="K17">
            <v>14.09</v>
          </cell>
          <cell r="L17">
            <v>13.75</v>
          </cell>
          <cell r="M17">
            <v>16.07</v>
          </cell>
          <cell r="N17">
            <v>16.579999999999998</v>
          </cell>
          <cell r="O17">
            <v>16.97</v>
          </cell>
          <cell r="P17">
            <v>17.059999999999999</v>
          </cell>
          <cell r="Q17">
            <v>17.53</v>
          </cell>
          <cell r="R17">
            <v>18.05</v>
          </cell>
          <cell r="S17">
            <v>19</v>
          </cell>
          <cell r="T17">
            <v>19.72</v>
          </cell>
        </row>
        <row r="18">
          <cell r="A18" t="str">
            <v>湖北省</v>
          </cell>
          <cell r="B18">
            <v>12.86</v>
          </cell>
          <cell r="C18">
            <v>12.72</v>
          </cell>
          <cell r="D18">
            <v>12.58</v>
          </cell>
          <cell r="E18">
            <v>12.65</v>
          </cell>
          <cell r="F18">
            <v>12.42</v>
          </cell>
          <cell r="G18">
            <v>12.24</v>
          </cell>
          <cell r="H18">
            <v>11.53</v>
          </cell>
          <cell r="I18">
            <v>10.95</v>
          </cell>
          <cell r="J18">
            <v>10.4</v>
          </cell>
          <cell r="K18">
            <v>10.3</v>
          </cell>
          <cell r="L18">
            <v>10.94</v>
          </cell>
          <cell r="M18">
            <v>11.16</v>
          </cell>
          <cell r="N18">
            <v>13.23</v>
          </cell>
          <cell r="O18">
            <v>13.91</v>
          </cell>
          <cell r="P18">
            <v>14.71</v>
          </cell>
          <cell r="Q18">
            <v>15.95</v>
          </cell>
          <cell r="R18">
            <v>17.05</v>
          </cell>
          <cell r="S18">
            <v>17.97</v>
          </cell>
          <cell r="T18">
            <v>18.77</v>
          </cell>
        </row>
        <row r="19">
          <cell r="A19" t="str">
            <v>湖南省</v>
          </cell>
          <cell r="B19">
            <v>13.4</v>
          </cell>
          <cell r="C19">
            <v>13.25</v>
          </cell>
          <cell r="D19">
            <v>13.16</v>
          </cell>
          <cell r="E19">
            <v>13.33</v>
          </cell>
          <cell r="F19">
            <v>13.65</v>
          </cell>
          <cell r="G19">
            <v>13.71</v>
          </cell>
          <cell r="H19">
            <v>13.38</v>
          </cell>
          <cell r="I19">
            <v>13.29</v>
          </cell>
          <cell r="J19">
            <v>13.22</v>
          </cell>
          <cell r="K19">
            <v>12.97</v>
          </cell>
          <cell r="L19">
            <v>12.68</v>
          </cell>
          <cell r="M19">
            <v>12.33</v>
          </cell>
          <cell r="N19">
            <v>12.48</v>
          </cell>
          <cell r="O19">
            <v>12.45</v>
          </cell>
          <cell r="P19">
            <v>12.31</v>
          </cell>
          <cell r="Q19">
            <v>12.34</v>
          </cell>
          <cell r="R19">
            <v>12.56</v>
          </cell>
          <cell r="S19">
            <v>13.54</v>
          </cell>
          <cell r="T19">
            <v>15.39</v>
          </cell>
        </row>
        <row r="20">
          <cell r="A20" t="str">
            <v>广东省</v>
          </cell>
          <cell r="B20">
            <v>13.97</v>
          </cell>
          <cell r="C20">
            <v>13.83</v>
          </cell>
          <cell r="D20">
            <v>13.62</v>
          </cell>
          <cell r="E20">
            <v>13.47</v>
          </cell>
          <cell r="F20">
            <v>13.34</v>
          </cell>
          <cell r="G20">
            <v>13</v>
          </cell>
          <cell r="H20">
            <v>12.73</v>
          </cell>
          <cell r="I20">
            <v>12.61</v>
          </cell>
          <cell r="J20">
            <v>12.88</v>
          </cell>
          <cell r="K20">
            <v>13.53</v>
          </cell>
          <cell r="L20">
            <v>14.63</v>
          </cell>
          <cell r="M20">
            <v>16.18</v>
          </cell>
          <cell r="N20">
            <v>17.87</v>
          </cell>
          <cell r="O20">
            <v>18.77</v>
          </cell>
          <cell r="P20">
            <v>19.63</v>
          </cell>
          <cell r="Q20">
            <v>20.13</v>
          </cell>
          <cell r="R20">
            <v>20.260000000000002</v>
          </cell>
          <cell r="S20">
            <v>20.78</v>
          </cell>
          <cell r="T20">
            <v>20.92</v>
          </cell>
        </row>
        <row r="21">
          <cell r="A21" t="str">
            <v>广西壮族自治区</v>
          </cell>
          <cell r="B21">
            <v>14.8</v>
          </cell>
          <cell r="C21">
            <v>14.57</v>
          </cell>
          <cell r="D21">
            <v>14.61</v>
          </cell>
          <cell r="E21">
            <v>14.83</v>
          </cell>
          <cell r="F21">
            <v>15.48</v>
          </cell>
          <cell r="G21">
            <v>15.48</v>
          </cell>
          <cell r="H21">
            <v>15.68</v>
          </cell>
          <cell r="I21">
            <v>16.100000000000001</v>
          </cell>
          <cell r="J21">
            <v>16.5</v>
          </cell>
          <cell r="K21">
            <v>16.559999999999999</v>
          </cell>
          <cell r="L21">
            <v>16.68</v>
          </cell>
          <cell r="M21">
            <v>16.739999999999998</v>
          </cell>
          <cell r="N21">
            <v>16.84</v>
          </cell>
          <cell r="O21">
            <v>16.88</v>
          </cell>
          <cell r="P21">
            <v>17.47</v>
          </cell>
          <cell r="Q21">
            <v>18.04</v>
          </cell>
          <cell r="R21">
            <v>18.84</v>
          </cell>
          <cell r="S21">
            <v>19.690000000000001</v>
          </cell>
          <cell r="T21">
            <v>19.97</v>
          </cell>
        </row>
        <row r="22">
          <cell r="A22" t="str">
            <v>海南省</v>
          </cell>
          <cell r="B22">
            <v>13.04</v>
          </cell>
          <cell r="C22">
            <v>13.39</v>
          </cell>
          <cell r="D22">
            <v>13.35</v>
          </cell>
          <cell r="E22">
            <v>13.63</v>
          </cell>
          <cell r="F22">
            <v>13.67</v>
          </cell>
          <cell r="G22">
            <v>13.44</v>
          </cell>
          <cell r="H22">
            <v>12.85</v>
          </cell>
          <cell r="I22">
            <v>12.51</v>
          </cell>
          <cell r="J22">
            <v>12.79</v>
          </cell>
          <cell r="K22">
            <v>13.33</v>
          </cell>
          <cell r="L22">
            <v>13.73</v>
          </cell>
          <cell r="M22">
            <v>14.54</v>
          </cell>
          <cell r="N22">
            <v>15.63</v>
          </cell>
          <cell r="O22">
            <v>16.82</v>
          </cell>
          <cell r="P22">
            <v>18.010000000000002</v>
          </cell>
          <cell r="Q22">
            <v>19.239999999999998</v>
          </cell>
          <cell r="R22">
            <v>20.5</v>
          </cell>
          <cell r="S22">
            <v>21.56</v>
          </cell>
          <cell r="T22">
            <v>22.13</v>
          </cell>
        </row>
        <row r="23">
          <cell r="A23" t="str">
            <v>重庆市</v>
          </cell>
          <cell r="B23">
            <v>12.37</v>
          </cell>
          <cell r="C23">
            <v>12.71</v>
          </cell>
          <cell r="D23">
            <v>13.2</v>
          </cell>
          <cell r="E23">
            <v>13.77</v>
          </cell>
          <cell r="F23">
            <v>13.74</v>
          </cell>
          <cell r="G23">
            <v>13.43</v>
          </cell>
          <cell r="H23">
            <v>13</v>
          </cell>
          <cell r="I23">
            <v>12.82</v>
          </cell>
          <cell r="J23">
            <v>12.71</v>
          </cell>
          <cell r="K23">
            <v>12.94</v>
          </cell>
          <cell r="L23">
            <v>13.36</v>
          </cell>
          <cell r="M23">
            <v>14.29</v>
          </cell>
          <cell r="N23">
            <v>15.51</v>
          </cell>
          <cell r="O23">
            <v>16.63</v>
          </cell>
          <cell r="P23">
            <v>17.37</v>
          </cell>
          <cell r="Q23">
            <v>18.22</v>
          </cell>
          <cell r="R23">
            <v>18.29</v>
          </cell>
          <cell r="S23">
            <v>18.78</v>
          </cell>
          <cell r="T23">
            <v>18.38</v>
          </cell>
        </row>
        <row r="24">
          <cell r="A24" t="str">
            <v>四川省</v>
          </cell>
          <cell r="B24">
            <v>12.3</v>
          </cell>
          <cell r="C24">
            <v>12.4</v>
          </cell>
          <cell r="D24">
            <v>12.49</v>
          </cell>
          <cell r="E24">
            <v>12.81</v>
          </cell>
          <cell r="F24">
            <v>12.93</v>
          </cell>
          <cell r="G24">
            <v>12.78</v>
          </cell>
          <cell r="H24">
            <v>12.37</v>
          </cell>
          <cell r="I24">
            <v>12.34</v>
          </cell>
          <cell r="J24">
            <v>12.39</v>
          </cell>
          <cell r="K24">
            <v>12.86</v>
          </cell>
          <cell r="L24">
            <v>13.41</v>
          </cell>
          <cell r="M24">
            <v>14.92</v>
          </cell>
          <cell r="N24">
            <v>16.09</v>
          </cell>
          <cell r="O24">
            <v>16.82</v>
          </cell>
          <cell r="P24">
            <v>17.57</v>
          </cell>
          <cell r="Q24">
            <v>18.600000000000001</v>
          </cell>
          <cell r="R24">
            <v>19.05</v>
          </cell>
          <cell r="S24">
            <v>18.96</v>
          </cell>
          <cell r="T24">
            <v>18.61</v>
          </cell>
        </row>
        <row r="25">
          <cell r="A25" t="str">
            <v>贵州省</v>
          </cell>
          <cell r="B25">
            <v>14.65</v>
          </cell>
          <cell r="C25">
            <v>14.44</v>
          </cell>
          <cell r="D25">
            <v>13.87</v>
          </cell>
          <cell r="E25">
            <v>13.8</v>
          </cell>
          <cell r="F25">
            <v>13.98</v>
          </cell>
          <cell r="G25">
            <v>14.1</v>
          </cell>
          <cell r="H25">
            <v>14.35</v>
          </cell>
          <cell r="I25">
            <v>14.88</v>
          </cell>
          <cell r="J25">
            <v>16.010000000000002</v>
          </cell>
          <cell r="K25">
            <v>17.29</v>
          </cell>
          <cell r="L25">
            <v>18.23</v>
          </cell>
          <cell r="M25">
            <v>18.309999999999999</v>
          </cell>
          <cell r="N25">
            <v>19.23</v>
          </cell>
          <cell r="O25">
            <v>19.510000000000002</v>
          </cell>
          <cell r="P25">
            <v>19.579999999999998</v>
          </cell>
          <cell r="Q25">
            <v>19.53</v>
          </cell>
          <cell r="R25">
            <v>19.75</v>
          </cell>
          <cell r="S25">
            <v>20.260000000000002</v>
          </cell>
          <cell r="T25">
            <v>21.11</v>
          </cell>
        </row>
        <row r="26">
          <cell r="A26" t="str">
            <v>云南省</v>
          </cell>
          <cell r="B26">
            <v>13.59</v>
          </cell>
          <cell r="C26">
            <v>13.45</v>
          </cell>
          <cell r="D26">
            <v>13.2</v>
          </cell>
          <cell r="E26">
            <v>13.09</v>
          </cell>
          <cell r="F26">
            <v>13.79</v>
          </cell>
          <cell r="G26">
            <v>14.07</v>
          </cell>
          <cell r="H26">
            <v>14.52</v>
          </cell>
          <cell r="I26">
            <v>14.81</v>
          </cell>
          <cell r="J26">
            <v>15.29</v>
          </cell>
          <cell r="K26">
            <v>15.49</v>
          </cell>
          <cell r="L26">
            <v>15.38</v>
          </cell>
          <cell r="M26">
            <v>16.18</v>
          </cell>
          <cell r="N26">
            <v>17.21</v>
          </cell>
          <cell r="O26">
            <v>17.32</v>
          </cell>
          <cell r="P26">
            <v>17.649999999999999</v>
          </cell>
          <cell r="Q26">
            <v>18.170000000000002</v>
          </cell>
          <cell r="R26">
            <v>18.34</v>
          </cell>
          <cell r="S26">
            <v>18.32</v>
          </cell>
          <cell r="T26">
            <v>18.809999999999999</v>
          </cell>
        </row>
        <row r="27">
          <cell r="A27" t="str">
            <v>西藏自治区</v>
          </cell>
          <cell r="B27">
            <v>11.99</v>
          </cell>
          <cell r="C27">
            <v>11.94</v>
          </cell>
          <cell r="D27">
            <v>11.55</v>
          </cell>
          <cell r="E27">
            <v>11.55</v>
          </cell>
          <cell r="F27">
            <v>11.72</v>
          </cell>
          <cell r="G27">
            <v>12.01</v>
          </cell>
          <cell r="H27">
            <v>12.4</v>
          </cell>
          <cell r="I27">
            <v>11.96</v>
          </cell>
          <cell r="J27">
            <v>12.1</v>
          </cell>
          <cell r="K27">
            <v>13.08</v>
          </cell>
          <cell r="L27">
            <v>13.92</v>
          </cell>
          <cell r="M27">
            <v>14.5</v>
          </cell>
          <cell r="N27">
            <v>14.95</v>
          </cell>
          <cell r="O27">
            <v>15.66</v>
          </cell>
          <cell r="P27">
            <v>16.309999999999999</v>
          </cell>
          <cell r="Q27">
            <v>17.149999999999999</v>
          </cell>
          <cell r="R27">
            <v>17.91</v>
          </cell>
          <cell r="S27">
            <v>19.489999999999998</v>
          </cell>
          <cell r="T27">
            <v>19.38</v>
          </cell>
        </row>
        <row r="28">
          <cell r="A28" t="str">
            <v>陕西省</v>
          </cell>
          <cell r="B28">
            <v>12.34</v>
          </cell>
          <cell r="C28">
            <v>11.98</v>
          </cell>
          <cell r="D28">
            <v>11.55</v>
          </cell>
          <cell r="E28">
            <v>11.55</v>
          </cell>
          <cell r="F28">
            <v>11.24</v>
          </cell>
          <cell r="G28">
            <v>11.02</v>
          </cell>
          <cell r="H28">
            <v>10.5</v>
          </cell>
          <cell r="I28">
            <v>10.31</v>
          </cell>
          <cell r="J28">
            <v>10.23</v>
          </cell>
          <cell r="K28">
            <v>10.4</v>
          </cell>
          <cell r="L28">
            <v>10.88</v>
          </cell>
          <cell r="M28">
            <v>11.68</v>
          </cell>
          <cell r="N28">
            <v>12.98</v>
          </cell>
          <cell r="O28">
            <v>14.1</v>
          </cell>
          <cell r="P28">
            <v>15.39</v>
          </cell>
          <cell r="Q28">
            <v>16.61</v>
          </cell>
          <cell r="R28">
            <v>17.48</v>
          </cell>
          <cell r="S28">
            <v>18.329999999999998</v>
          </cell>
          <cell r="T28">
            <v>18.600000000000001</v>
          </cell>
        </row>
        <row r="29">
          <cell r="A29" t="str">
            <v>甘肃省</v>
          </cell>
          <cell r="B29">
            <v>11.34</v>
          </cell>
          <cell r="C29">
            <v>10.94</v>
          </cell>
          <cell r="D29">
            <v>10.75</v>
          </cell>
          <cell r="E29">
            <v>10.76</v>
          </cell>
          <cell r="F29">
            <v>10.88</v>
          </cell>
          <cell r="G29">
            <v>10.88</v>
          </cell>
          <cell r="H29">
            <v>10.57</v>
          </cell>
          <cell r="I29">
            <v>10.64</v>
          </cell>
          <cell r="J29">
            <v>10.84</v>
          </cell>
          <cell r="K29">
            <v>11.44</v>
          </cell>
          <cell r="L29">
            <v>12.28</v>
          </cell>
          <cell r="M29">
            <v>13.99</v>
          </cell>
          <cell r="N29">
            <v>15.22</v>
          </cell>
          <cell r="O29">
            <v>16.64</v>
          </cell>
          <cell r="P29">
            <v>17.54</v>
          </cell>
          <cell r="Q29">
            <v>17.88</v>
          </cell>
          <cell r="R29">
            <v>18.670000000000002</v>
          </cell>
          <cell r="S29">
            <v>19.510000000000002</v>
          </cell>
          <cell r="T29">
            <v>19.670000000000002</v>
          </cell>
        </row>
        <row r="30">
          <cell r="A30" t="str">
            <v>青海省</v>
          </cell>
          <cell r="B30">
            <v>13.81</v>
          </cell>
          <cell r="C30">
            <v>13.61</v>
          </cell>
          <cell r="D30">
            <v>13.09</v>
          </cell>
          <cell r="E30">
            <v>13.34</v>
          </cell>
          <cell r="F30">
            <v>13.49</v>
          </cell>
          <cell r="G30">
            <v>13.62</v>
          </cell>
          <cell r="H30">
            <v>12.8</v>
          </cell>
          <cell r="I30">
            <v>12.86</v>
          </cell>
          <cell r="J30">
            <v>13.21</v>
          </cell>
          <cell r="K30">
            <v>13.81</v>
          </cell>
          <cell r="L30">
            <v>13.34</v>
          </cell>
          <cell r="M30">
            <v>14.06</v>
          </cell>
          <cell r="N30">
            <v>15.18</v>
          </cell>
          <cell r="O30">
            <v>15.32</v>
          </cell>
          <cell r="P30">
            <v>15.58</v>
          </cell>
          <cell r="Q30">
            <v>15.15</v>
          </cell>
          <cell r="R30">
            <v>15.96</v>
          </cell>
          <cell r="S30">
            <v>16.32</v>
          </cell>
          <cell r="T30">
            <v>16.84</v>
          </cell>
        </row>
        <row r="31">
          <cell r="A31" t="str">
            <v>宁夏回族自治区</v>
          </cell>
          <cell r="B31">
            <v>13.5</v>
          </cell>
          <cell r="C31">
            <v>13.25</v>
          </cell>
          <cell r="D31">
            <v>13.6</v>
          </cell>
          <cell r="E31">
            <v>14.15</v>
          </cell>
          <cell r="F31">
            <v>14.46</v>
          </cell>
          <cell r="G31">
            <v>14.19</v>
          </cell>
          <cell r="H31">
            <v>13.84</v>
          </cell>
          <cell r="I31">
            <v>13.92</v>
          </cell>
          <cell r="J31">
            <v>14.16</v>
          </cell>
          <cell r="K31">
            <v>14.59</v>
          </cell>
          <cell r="L31">
            <v>14.68</v>
          </cell>
          <cell r="M31">
            <v>15.11</v>
          </cell>
          <cell r="N31">
            <v>15.9</v>
          </cell>
          <cell r="O31">
            <v>16.5</v>
          </cell>
          <cell r="P31">
            <v>16.37</v>
          </cell>
          <cell r="Q31">
            <v>17.84</v>
          </cell>
          <cell r="R31">
            <v>17.61</v>
          </cell>
          <cell r="S31">
            <v>18.510000000000002</v>
          </cell>
          <cell r="T31">
            <v>18.43</v>
          </cell>
        </row>
        <row r="32">
          <cell r="A32" t="str">
            <v>新疆维吾尔自治区</v>
          </cell>
          <cell r="B32">
            <v>13.53</v>
          </cell>
          <cell r="C32">
            <v>13.19</v>
          </cell>
          <cell r="D32">
            <v>12.45</v>
          </cell>
          <cell r="E32">
            <v>11.61</v>
          </cell>
          <cell r="F32">
            <v>10.96</v>
          </cell>
          <cell r="G32">
            <v>10.75</v>
          </cell>
          <cell r="H32">
            <v>10.49</v>
          </cell>
          <cell r="I32">
            <v>10.54</v>
          </cell>
          <cell r="J32">
            <v>10.58</v>
          </cell>
          <cell r="K32">
            <v>10.47</v>
          </cell>
          <cell r="L32">
            <v>10.67</v>
          </cell>
          <cell r="M32">
            <v>10.98</v>
          </cell>
          <cell r="N32">
            <v>11.46</v>
          </cell>
          <cell r="O32">
            <v>11.98</v>
          </cell>
          <cell r="P32">
            <v>12.62</v>
          </cell>
          <cell r="Q32">
            <v>13.31</v>
          </cell>
          <cell r="R32">
            <v>13.9</v>
          </cell>
          <cell r="S32">
            <v>14.6</v>
          </cell>
          <cell r="T32">
            <v>15.58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14.73</v>
          </cell>
          <cell r="C2">
            <v>14.13</v>
          </cell>
          <cell r="D2">
            <v>13.92</v>
          </cell>
          <cell r="E2">
            <v>14.01</v>
          </cell>
          <cell r="F2">
            <v>13.58</v>
          </cell>
          <cell r="G2">
            <v>13.65</v>
          </cell>
          <cell r="H2">
            <v>13.58</v>
          </cell>
          <cell r="I2">
            <v>14.05</v>
          </cell>
          <cell r="J2">
            <v>14.35</v>
          </cell>
          <cell r="K2">
            <v>14.44</v>
          </cell>
          <cell r="L2">
            <v>14.36</v>
          </cell>
          <cell r="M2">
            <v>13.7</v>
          </cell>
          <cell r="N2">
            <v>13.38</v>
          </cell>
          <cell r="O2">
            <v>13.2</v>
          </cell>
          <cell r="P2">
            <v>13.14</v>
          </cell>
          <cell r="Q2">
            <v>13.54</v>
          </cell>
          <cell r="R2">
            <v>13.83</v>
          </cell>
          <cell r="S2">
            <v>9.82</v>
          </cell>
          <cell r="T2">
            <v>10.31</v>
          </cell>
        </row>
        <row r="3">
          <cell r="A3" t="str">
            <v>天津市</v>
          </cell>
          <cell r="B3">
            <v>15.9</v>
          </cell>
          <cell r="C3">
            <v>15.59</v>
          </cell>
          <cell r="D3">
            <v>15.26</v>
          </cell>
          <cell r="E3">
            <v>15.38</v>
          </cell>
          <cell r="F3">
            <v>15.1</v>
          </cell>
          <cell r="G3">
            <v>15.03</v>
          </cell>
          <cell r="H3">
            <v>15.06</v>
          </cell>
          <cell r="I3">
            <v>15.19</v>
          </cell>
          <cell r="J3">
            <v>14.98</v>
          </cell>
          <cell r="K3">
            <v>14.71</v>
          </cell>
          <cell r="L3">
            <v>14.42</v>
          </cell>
          <cell r="M3">
            <v>14.09</v>
          </cell>
          <cell r="N3">
            <v>13.84</v>
          </cell>
          <cell r="O3">
            <v>13.56</v>
          </cell>
          <cell r="P3">
            <v>13.37</v>
          </cell>
          <cell r="Q3">
            <v>13.54</v>
          </cell>
          <cell r="R3">
            <v>13.28</v>
          </cell>
          <cell r="S3">
            <v>12.94</v>
          </cell>
          <cell r="T3">
            <v>12.98</v>
          </cell>
        </row>
        <row r="4">
          <cell r="A4" t="str">
            <v>河北省</v>
          </cell>
          <cell r="B4">
            <v>16.100000000000001</v>
          </cell>
          <cell r="C4">
            <v>16.25</v>
          </cell>
          <cell r="D4">
            <v>16.59</v>
          </cell>
          <cell r="E4">
            <v>17.07</v>
          </cell>
          <cell r="F4">
            <v>17.18</v>
          </cell>
          <cell r="G4">
            <v>17.32</v>
          </cell>
          <cell r="H4">
            <v>17.420000000000002</v>
          </cell>
          <cell r="I4">
            <v>17.66</v>
          </cell>
          <cell r="J4">
            <v>17.59</v>
          </cell>
          <cell r="K4">
            <v>16.920000000000002</v>
          </cell>
          <cell r="L4">
            <v>17.13</v>
          </cell>
          <cell r="M4">
            <v>17.739999999999998</v>
          </cell>
          <cell r="N4">
            <v>17.09</v>
          </cell>
          <cell r="O4">
            <v>16.04</v>
          </cell>
          <cell r="P4">
            <v>15.21</v>
          </cell>
          <cell r="Q4">
            <v>15.02</v>
          </cell>
          <cell r="R4">
            <v>14.73</v>
          </cell>
          <cell r="S4">
            <v>16.34</v>
          </cell>
          <cell r="T4">
            <v>15.63</v>
          </cell>
        </row>
        <row r="5">
          <cell r="A5" t="str">
            <v>山西省</v>
          </cell>
          <cell r="B5">
            <v>13.96</v>
          </cell>
          <cell r="C5">
            <v>13.7</v>
          </cell>
          <cell r="D5">
            <v>13.56</v>
          </cell>
          <cell r="E5">
            <v>13.98</v>
          </cell>
          <cell r="F5">
            <v>13.67</v>
          </cell>
          <cell r="G5">
            <v>13.6</v>
          </cell>
          <cell r="H5">
            <v>13.49</v>
          </cell>
          <cell r="I5">
            <v>13.24</v>
          </cell>
          <cell r="J5">
            <v>13.12</v>
          </cell>
          <cell r="K5">
            <v>12.7</v>
          </cell>
          <cell r="L5">
            <v>12.72</v>
          </cell>
          <cell r="M5">
            <v>14.2</v>
          </cell>
          <cell r="N5">
            <v>14.68</v>
          </cell>
          <cell r="O5">
            <v>15.28</v>
          </cell>
          <cell r="P5">
            <v>15.73</v>
          </cell>
          <cell r="Q5">
            <v>16.62</v>
          </cell>
          <cell r="R5">
            <v>17.14</v>
          </cell>
          <cell r="S5">
            <v>14.23</v>
          </cell>
          <cell r="T5">
            <v>18.22</v>
          </cell>
        </row>
        <row r="6">
          <cell r="A6" t="str">
            <v>内蒙古自治区</v>
          </cell>
          <cell r="B6">
            <v>12.57</v>
          </cell>
          <cell r="C6">
            <v>12.59</v>
          </cell>
          <cell r="D6">
            <v>13.09</v>
          </cell>
          <cell r="E6">
            <v>13.13</v>
          </cell>
          <cell r="F6">
            <v>13.25</v>
          </cell>
          <cell r="G6">
            <v>13.33</v>
          </cell>
          <cell r="H6">
            <v>13.3</v>
          </cell>
          <cell r="I6">
            <v>13.47</v>
          </cell>
          <cell r="J6">
            <v>12.91</v>
          </cell>
          <cell r="K6">
            <v>12.09</v>
          </cell>
          <cell r="L6">
            <v>11.85</v>
          </cell>
          <cell r="M6">
            <v>12.09</v>
          </cell>
          <cell r="N6">
            <v>12.36</v>
          </cell>
          <cell r="O6">
            <v>12.6</v>
          </cell>
          <cell r="P6">
            <v>13</v>
          </cell>
          <cell r="Q6">
            <v>13.48</v>
          </cell>
          <cell r="R6">
            <v>13.75</v>
          </cell>
          <cell r="S6">
            <v>17.489999999999998</v>
          </cell>
          <cell r="T6">
            <v>13.42</v>
          </cell>
        </row>
        <row r="7">
          <cell r="A7" t="str">
            <v>辽宁省</v>
          </cell>
          <cell r="B7">
            <v>14.29</v>
          </cell>
          <cell r="C7">
            <v>14</v>
          </cell>
          <cell r="D7">
            <v>14.03</v>
          </cell>
          <cell r="E7">
            <v>14.28</v>
          </cell>
          <cell r="F7">
            <v>14.2</v>
          </cell>
          <cell r="G7">
            <v>14.27</v>
          </cell>
          <cell r="H7">
            <v>13.88</v>
          </cell>
          <cell r="I7">
            <v>14.16</v>
          </cell>
          <cell r="J7">
            <v>14.28</v>
          </cell>
          <cell r="K7">
            <v>14.07</v>
          </cell>
          <cell r="L7">
            <v>14.33</v>
          </cell>
          <cell r="M7">
            <v>14.72</v>
          </cell>
          <cell r="N7">
            <v>14.91</v>
          </cell>
          <cell r="O7">
            <v>14.85</v>
          </cell>
          <cell r="P7">
            <v>15.07</v>
          </cell>
          <cell r="Q7">
            <v>15.67</v>
          </cell>
          <cell r="R7">
            <v>15.96</v>
          </cell>
          <cell r="S7">
            <v>20.72</v>
          </cell>
          <cell r="T7">
            <v>16.3</v>
          </cell>
        </row>
        <row r="8">
          <cell r="A8" t="str">
            <v>吉林省</v>
          </cell>
          <cell r="B8">
            <v>11.15</v>
          </cell>
          <cell r="C8">
            <v>10.95</v>
          </cell>
          <cell r="D8">
            <v>11.03</v>
          </cell>
          <cell r="E8">
            <v>11.28</v>
          </cell>
          <cell r="F8">
            <v>11.29</v>
          </cell>
          <cell r="G8">
            <v>11.27</v>
          </cell>
          <cell r="H8">
            <v>11.33</v>
          </cell>
          <cell r="I8">
            <v>11.53</v>
          </cell>
          <cell r="J8">
            <v>11.63</v>
          </cell>
          <cell r="K8">
            <v>11.26</v>
          </cell>
          <cell r="L8">
            <v>11.83</v>
          </cell>
          <cell r="M8">
            <v>11.94</v>
          </cell>
          <cell r="N8">
            <v>11.81</v>
          </cell>
          <cell r="O8">
            <v>11.6</v>
          </cell>
          <cell r="P8">
            <v>11.39</v>
          </cell>
          <cell r="Q8">
            <v>11.62</v>
          </cell>
          <cell r="R8">
            <v>11.69</v>
          </cell>
          <cell r="S8">
            <v>16.48</v>
          </cell>
          <cell r="T8">
            <v>11.8</v>
          </cell>
        </row>
        <row r="9">
          <cell r="A9" t="str">
            <v>黑龙江省</v>
          </cell>
          <cell r="B9">
            <v>11.16</v>
          </cell>
          <cell r="C9">
            <v>11.1</v>
          </cell>
          <cell r="D9">
            <v>11.6</v>
          </cell>
          <cell r="E9">
            <v>12</v>
          </cell>
          <cell r="F9">
            <v>11.94</v>
          </cell>
          <cell r="G9">
            <v>11.93</v>
          </cell>
          <cell r="H9">
            <v>12.02</v>
          </cell>
          <cell r="I9">
            <v>12.05</v>
          </cell>
          <cell r="J9">
            <v>11.74</v>
          </cell>
          <cell r="K9">
            <v>11.29</v>
          </cell>
          <cell r="L9">
            <v>11.28</v>
          </cell>
          <cell r="M9">
            <v>12.95</v>
          </cell>
          <cell r="N9">
            <v>12.69</v>
          </cell>
          <cell r="O9">
            <v>12.42</v>
          </cell>
          <cell r="P9">
            <v>12.28</v>
          </cell>
          <cell r="Q9">
            <v>12.59</v>
          </cell>
          <cell r="R9">
            <v>12.84</v>
          </cell>
          <cell r="S9">
            <v>16.32</v>
          </cell>
          <cell r="T9">
            <v>13.5</v>
          </cell>
        </row>
        <row r="10">
          <cell r="A10" t="str">
            <v>上海市</v>
          </cell>
          <cell r="B10">
            <v>13.99</v>
          </cell>
          <cell r="C10">
            <v>14.02</v>
          </cell>
          <cell r="D10">
            <v>14.1</v>
          </cell>
          <cell r="E10">
            <v>14.01</v>
          </cell>
          <cell r="F10">
            <v>13.9</v>
          </cell>
          <cell r="G10">
            <v>14.09</v>
          </cell>
          <cell r="H10">
            <v>14.35</v>
          </cell>
          <cell r="I10">
            <v>14.79</v>
          </cell>
          <cell r="J10">
            <v>15.27</v>
          </cell>
          <cell r="K10">
            <v>15.6</v>
          </cell>
          <cell r="L10">
            <v>15.92</v>
          </cell>
          <cell r="M10">
            <v>15.82</v>
          </cell>
          <cell r="N10">
            <v>15.81</v>
          </cell>
          <cell r="O10">
            <v>15.51</v>
          </cell>
          <cell r="P10">
            <v>15.16</v>
          </cell>
          <cell r="Q10">
            <v>14.42</v>
          </cell>
          <cell r="R10">
            <v>13.87</v>
          </cell>
          <cell r="S10">
            <v>25.93</v>
          </cell>
          <cell r="T10">
            <v>14.24</v>
          </cell>
        </row>
        <row r="11">
          <cell r="A11" t="str">
            <v>江苏省</v>
          </cell>
          <cell r="B11">
            <v>16.16</v>
          </cell>
          <cell r="C11">
            <v>16.16</v>
          </cell>
          <cell r="D11">
            <v>16.309999999999999</v>
          </cell>
          <cell r="E11">
            <v>16.79</v>
          </cell>
          <cell r="F11">
            <v>17.25</v>
          </cell>
          <cell r="G11">
            <v>17.73</v>
          </cell>
          <cell r="H11">
            <v>17.989999999999998</v>
          </cell>
          <cell r="I11">
            <v>18.059999999999999</v>
          </cell>
          <cell r="J11">
            <v>17.98</v>
          </cell>
          <cell r="K11">
            <v>17.45</v>
          </cell>
          <cell r="L11">
            <v>16.86</v>
          </cell>
          <cell r="M11">
            <v>16.739999999999998</v>
          </cell>
          <cell r="N11">
            <v>16.38</v>
          </cell>
          <cell r="O11">
            <v>15.98</v>
          </cell>
          <cell r="P11">
            <v>15.55</v>
          </cell>
          <cell r="Q11">
            <v>16.02</v>
          </cell>
          <cell r="R11">
            <v>16.61</v>
          </cell>
          <cell r="S11">
            <v>14.92</v>
          </cell>
          <cell r="T11">
            <v>18.559999999999999</v>
          </cell>
        </row>
        <row r="12">
          <cell r="A12" t="str">
            <v>浙江省</v>
          </cell>
          <cell r="B12">
            <v>17.25</v>
          </cell>
          <cell r="C12">
            <v>16.93</v>
          </cell>
          <cell r="D12">
            <v>16.8</v>
          </cell>
          <cell r="E12">
            <v>16.79</v>
          </cell>
          <cell r="F12">
            <v>16.989999999999998</v>
          </cell>
          <cell r="G12">
            <v>17.14</v>
          </cell>
          <cell r="H12">
            <v>17.260000000000002</v>
          </cell>
          <cell r="I12">
            <v>17.75</v>
          </cell>
          <cell r="J12">
            <v>18.329999999999998</v>
          </cell>
          <cell r="K12">
            <v>18.62</v>
          </cell>
          <cell r="L12">
            <v>19.05</v>
          </cell>
          <cell r="M12">
            <v>19.32</v>
          </cell>
          <cell r="N12">
            <v>19.73</v>
          </cell>
          <cell r="O12">
            <v>19.39</v>
          </cell>
          <cell r="P12">
            <v>19.11</v>
          </cell>
          <cell r="Q12">
            <v>19.8</v>
          </cell>
          <cell r="R12">
            <v>20.260000000000002</v>
          </cell>
          <cell r="S12">
            <v>17.47</v>
          </cell>
          <cell r="T12">
            <v>21.11</v>
          </cell>
        </row>
        <row r="13">
          <cell r="A13" t="str">
            <v>安徽省</v>
          </cell>
          <cell r="B13">
            <v>17.600000000000001</v>
          </cell>
          <cell r="C13">
            <v>17.440000000000001</v>
          </cell>
          <cell r="D13">
            <v>17.420000000000002</v>
          </cell>
          <cell r="E13">
            <v>17.98</v>
          </cell>
          <cell r="F13">
            <v>18.09</v>
          </cell>
          <cell r="G13">
            <v>18.32</v>
          </cell>
          <cell r="H13">
            <v>17.98</v>
          </cell>
          <cell r="I13">
            <v>17.899999999999999</v>
          </cell>
          <cell r="J13">
            <v>17.73</v>
          </cell>
          <cell r="K13">
            <v>17.45</v>
          </cell>
          <cell r="L13">
            <v>17.18</v>
          </cell>
          <cell r="M13">
            <v>16.760000000000002</v>
          </cell>
          <cell r="N13">
            <v>18.23</v>
          </cell>
          <cell r="O13">
            <v>18.739999999999998</v>
          </cell>
          <cell r="P13">
            <v>19.59</v>
          </cell>
          <cell r="Q13">
            <v>20.73</v>
          </cell>
          <cell r="R13">
            <v>21.57</v>
          </cell>
          <cell r="S13">
            <v>11.57</v>
          </cell>
          <cell r="T13">
            <v>22.51</v>
          </cell>
        </row>
        <row r="14">
          <cell r="A14" t="str">
            <v>福建省</v>
          </cell>
          <cell r="B14">
            <v>17.690000000000001</v>
          </cell>
          <cell r="C14">
            <v>17.579999999999998</v>
          </cell>
          <cell r="D14">
            <v>17.79</v>
          </cell>
          <cell r="E14">
            <v>18.82</v>
          </cell>
          <cell r="F14">
            <v>18.79</v>
          </cell>
          <cell r="G14">
            <v>18.68</v>
          </cell>
          <cell r="H14">
            <v>18.190000000000001</v>
          </cell>
          <cell r="I14">
            <v>18</v>
          </cell>
          <cell r="J14">
            <v>17.739999999999998</v>
          </cell>
          <cell r="K14">
            <v>17.3</v>
          </cell>
          <cell r="L14">
            <v>16.82</v>
          </cell>
          <cell r="M14">
            <v>16.420000000000002</v>
          </cell>
          <cell r="N14">
            <v>15.84</v>
          </cell>
          <cell r="O14">
            <v>15.25</v>
          </cell>
          <cell r="P14">
            <v>15.29</v>
          </cell>
          <cell r="Q14">
            <v>15.41</v>
          </cell>
          <cell r="R14">
            <v>16.05</v>
          </cell>
          <cell r="S14">
            <v>13.1</v>
          </cell>
          <cell r="T14">
            <v>16.420000000000002</v>
          </cell>
        </row>
        <row r="15">
          <cell r="A15" t="str">
            <v>江西省</v>
          </cell>
          <cell r="B15">
            <v>15.7</v>
          </cell>
          <cell r="C15">
            <v>15.83</v>
          </cell>
          <cell r="D15">
            <v>16.14</v>
          </cell>
          <cell r="E15">
            <v>16.77</v>
          </cell>
          <cell r="F15">
            <v>17.25</v>
          </cell>
          <cell r="G15">
            <v>17.95</v>
          </cell>
          <cell r="H15">
            <v>18.63</v>
          </cell>
          <cell r="I15">
            <v>19.29</v>
          </cell>
          <cell r="J15">
            <v>19.559999999999999</v>
          </cell>
          <cell r="K15">
            <v>19.64</v>
          </cell>
          <cell r="L15">
            <v>19.7</v>
          </cell>
          <cell r="M15">
            <v>21.13</v>
          </cell>
          <cell r="N15">
            <v>21.25</v>
          </cell>
          <cell r="O15">
            <v>21</v>
          </cell>
          <cell r="P15">
            <v>20.98</v>
          </cell>
          <cell r="Q15">
            <v>21.41</v>
          </cell>
          <cell r="R15">
            <v>21.08</v>
          </cell>
          <cell r="S15">
            <v>21.78</v>
          </cell>
          <cell r="T15">
            <v>19.850000000000001</v>
          </cell>
        </row>
        <row r="16">
          <cell r="A16" t="str">
            <v>山东省</v>
          </cell>
          <cell r="B16">
            <v>17.010000000000002</v>
          </cell>
          <cell r="C16">
            <v>16.27</v>
          </cell>
          <cell r="D16">
            <v>16.14</v>
          </cell>
          <cell r="E16">
            <v>16.36</v>
          </cell>
          <cell r="F16">
            <v>16.68</v>
          </cell>
          <cell r="G16">
            <v>16.86</v>
          </cell>
          <cell r="H16">
            <v>16.79</v>
          </cell>
          <cell r="I16">
            <v>16.91</v>
          </cell>
          <cell r="J16">
            <v>17.02</v>
          </cell>
          <cell r="K16">
            <v>16.670000000000002</v>
          </cell>
          <cell r="L16">
            <v>16.16</v>
          </cell>
          <cell r="M16">
            <v>16.41</v>
          </cell>
          <cell r="N16">
            <v>16.670000000000002</v>
          </cell>
          <cell r="O16">
            <v>16.239999999999998</v>
          </cell>
          <cell r="P16">
            <v>16.07</v>
          </cell>
          <cell r="Q16">
            <v>16.32</v>
          </cell>
          <cell r="R16">
            <v>16.399999999999999</v>
          </cell>
          <cell r="S16">
            <v>20.45</v>
          </cell>
          <cell r="T16">
            <v>16.29</v>
          </cell>
        </row>
        <row r="17">
          <cell r="A17" t="str">
            <v>河南省</v>
          </cell>
          <cell r="B17">
            <v>16.02</v>
          </cell>
          <cell r="C17">
            <v>16.260000000000002</v>
          </cell>
          <cell r="D17">
            <v>16.7</v>
          </cell>
          <cell r="E17">
            <v>17.420000000000002</v>
          </cell>
          <cell r="F17">
            <v>17.91</v>
          </cell>
          <cell r="G17">
            <v>18.18</v>
          </cell>
          <cell r="H17">
            <v>18.63</v>
          </cell>
          <cell r="I17">
            <v>19.079999999999998</v>
          </cell>
          <cell r="J17">
            <v>18.71</v>
          </cell>
          <cell r="K17">
            <v>18.8</v>
          </cell>
          <cell r="L17">
            <v>19.010000000000002</v>
          </cell>
          <cell r="M17">
            <v>21.72</v>
          </cell>
          <cell r="N17">
            <v>22.04</v>
          </cell>
          <cell r="O17">
            <v>21.83</v>
          </cell>
          <cell r="P17">
            <v>21.51</v>
          </cell>
          <cell r="Q17">
            <v>21.36</v>
          </cell>
          <cell r="R17">
            <v>21.09</v>
          </cell>
          <cell r="S17">
            <v>20.85</v>
          </cell>
          <cell r="T17">
            <v>20.75</v>
          </cell>
        </row>
        <row r="18">
          <cell r="A18" t="str">
            <v>湖北省</v>
          </cell>
          <cell r="B18">
            <v>17.36</v>
          </cell>
          <cell r="C18">
            <v>17.32</v>
          </cell>
          <cell r="D18">
            <v>17.47</v>
          </cell>
          <cell r="E18">
            <v>18.149999999999999</v>
          </cell>
          <cell r="F18">
            <v>18.07</v>
          </cell>
          <cell r="G18">
            <v>18.010000000000002</v>
          </cell>
          <cell r="H18">
            <v>17.440000000000001</v>
          </cell>
          <cell r="I18">
            <v>17.13</v>
          </cell>
          <cell r="J18">
            <v>16.78</v>
          </cell>
          <cell r="K18">
            <v>16.12</v>
          </cell>
          <cell r="L18">
            <v>16.7</v>
          </cell>
          <cell r="M18">
            <v>17.04</v>
          </cell>
          <cell r="N18">
            <v>19.37</v>
          </cell>
          <cell r="O18">
            <v>18.64</v>
          </cell>
          <cell r="P18">
            <v>18.13</v>
          </cell>
          <cell r="Q18">
            <v>17.920000000000002</v>
          </cell>
          <cell r="R18">
            <v>18.07</v>
          </cell>
          <cell r="S18">
            <v>18.690000000000001</v>
          </cell>
          <cell r="T18">
            <v>19.899999999999999</v>
          </cell>
        </row>
        <row r="19">
          <cell r="A19" t="str">
            <v>湖南省</v>
          </cell>
          <cell r="B19">
            <v>16.71</v>
          </cell>
          <cell r="C19">
            <v>16.7</v>
          </cell>
          <cell r="D19">
            <v>17.04</v>
          </cell>
          <cell r="E19">
            <v>17.809999999999999</v>
          </cell>
          <cell r="F19">
            <v>18.420000000000002</v>
          </cell>
          <cell r="G19">
            <v>19.010000000000002</v>
          </cell>
          <cell r="H19">
            <v>19.239999999999998</v>
          </cell>
          <cell r="I19">
            <v>19.78</v>
          </cell>
          <cell r="J19">
            <v>19.62</v>
          </cell>
          <cell r="K19">
            <v>19.100000000000001</v>
          </cell>
          <cell r="L19">
            <v>19</v>
          </cell>
          <cell r="M19">
            <v>19.190000000000001</v>
          </cell>
          <cell r="N19">
            <v>19.59</v>
          </cell>
          <cell r="O19">
            <v>19.16</v>
          </cell>
          <cell r="P19">
            <v>18.739999999999998</v>
          </cell>
          <cell r="Q19">
            <v>18.32</v>
          </cell>
          <cell r="R19">
            <v>17.79</v>
          </cell>
          <cell r="S19">
            <v>17.34</v>
          </cell>
          <cell r="T19">
            <v>17.059999999999999</v>
          </cell>
        </row>
        <row r="20">
          <cell r="A20" t="str">
            <v>广东省</v>
          </cell>
          <cell r="B20">
            <v>18.100000000000001</v>
          </cell>
          <cell r="C20">
            <v>18.010000000000002</v>
          </cell>
          <cell r="D20">
            <v>18.22</v>
          </cell>
          <cell r="E20">
            <v>18.43</v>
          </cell>
          <cell r="F20">
            <v>18.68</v>
          </cell>
          <cell r="G20">
            <v>18.64</v>
          </cell>
          <cell r="H20">
            <v>18.55</v>
          </cell>
          <cell r="I20">
            <v>18.600000000000001</v>
          </cell>
          <cell r="J20">
            <v>18.54</v>
          </cell>
          <cell r="K20">
            <v>18.309999999999999</v>
          </cell>
          <cell r="L20">
            <v>18.47</v>
          </cell>
          <cell r="M20">
            <v>18.690000000000001</v>
          </cell>
          <cell r="N20">
            <v>19.010000000000002</v>
          </cell>
          <cell r="O20">
            <v>19.7</v>
          </cell>
          <cell r="P20">
            <v>21.22</v>
          </cell>
          <cell r="Q20">
            <v>22.96</v>
          </cell>
          <cell r="R20">
            <v>24.55</v>
          </cell>
          <cell r="S20">
            <v>20.28</v>
          </cell>
          <cell r="T20">
            <v>26.42</v>
          </cell>
        </row>
        <row r="21">
          <cell r="A21" t="str">
            <v>广西壮族自治区</v>
          </cell>
          <cell r="B21">
            <v>17.13</v>
          </cell>
          <cell r="C21">
            <v>17.32</v>
          </cell>
          <cell r="D21">
            <v>17.600000000000001</v>
          </cell>
          <cell r="E21">
            <v>18</v>
          </cell>
          <cell r="F21">
            <v>18.53</v>
          </cell>
          <cell r="G21">
            <v>18.5</v>
          </cell>
          <cell r="H21">
            <v>18.77</v>
          </cell>
          <cell r="I21">
            <v>19.41</v>
          </cell>
          <cell r="J21">
            <v>19.829999999999998</v>
          </cell>
          <cell r="K21">
            <v>19.87</v>
          </cell>
          <cell r="L21">
            <v>19.77</v>
          </cell>
          <cell r="M21">
            <v>19.64</v>
          </cell>
          <cell r="N21">
            <v>19.5</v>
          </cell>
          <cell r="O21">
            <v>19.53</v>
          </cell>
          <cell r="P21">
            <v>19.78</v>
          </cell>
          <cell r="Q21">
            <v>20.399999999999999</v>
          </cell>
          <cell r="R21">
            <v>20.96</v>
          </cell>
          <cell r="S21">
            <v>13.41</v>
          </cell>
          <cell r="T21">
            <v>22.11</v>
          </cell>
        </row>
        <row r="22">
          <cell r="A22" t="str">
            <v>海南省</v>
          </cell>
          <cell r="B22">
            <v>14.97</v>
          </cell>
          <cell r="C22">
            <v>15.07</v>
          </cell>
          <cell r="D22">
            <v>15.35</v>
          </cell>
          <cell r="E22">
            <v>15.87</v>
          </cell>
          <cell r="F22">
            <v>16.260000000000002</v>
          </cell>
          <cell r="G22">
            <v>16.399999999999999</v>
          </cell>
          <cell r="H22">
            <v>16.260000000000002</v>
          </cell>
          <cell r="I22">
            <v>16.18</v>
          </cell>
          <cell r="J22">
            <v>15.54</v>
          </cell>
          <cell r="K22">
            <v>14.99</v>
          </cell>
          <cell r="L22">
            <v>14.67</v>
          </cell>
          <cell r="M22">
            <v>14.68</v>
          </cell>
          <cell r="N22">
            <v>14.84</v>
          </cell>
          <cell r="O22">
            <v>14.99</v>
          </cell>
          <cell r="P22">
            <v>15.93</v>
          </cell>
          <cell r="Q22">
            <v>17.239999999999998</v>
          </cell>
          <cell r="R22">
            <v>18.79</v>
          </cell>
          <cell r="S22">
            <v>22.24</v>
          </cell>
          <cell r="T22">
            <v>20.88</v>
          </cell>
        </row>
        <row r="23">
          <cell r="A23" t="str">
            <v>重庆市</v>
          </cell>
          <cell r="B23">
            <v>15.31</v>
          </cell>
          <cell r="C23">
            <v>15.16</v>
          </cell>
          <cell r="D23">
            <v>15.24</v>
          </cell>
          <cell r="E23">
            <v>15.5</v>
          </cell>
          <cell r="F23">
            <v>16.02</v>
          </cell>
          <cell r="G23">
            <v>16.559999999999999</v>
          </cell>
          <cell r="H23">
            <v>16.760000000000002</v>
          </cell>
          <cell r="I23">
            <v>17.05</v>
          </cell>
          <cell r="J23">
            <v>17.440000000000001</v>
          </cell>
          <cell r="K23">
            <v>17.48</v>
          </cell>
          <cell r="L23">
            <v>17.27</v>
          </cell>
          <cell r="M23">
            <v>17.04</v>
          </cell>
          <cell r="N23">
            <v>16.95</v>
          </cell>
          <cell r="O23">
            <v>17.23</v>
          </cell>
          <cell r="P23">
            <v>17.72</v>
          </cell>
          <cell r="Q23">
            <v>18.829999999999998</v>
          </cell>
          <cell r="R23">
            <v>19.899999999999999</v>
          </cell>
          <cell r="S23">
            <v>22.19</v>
          </cell>
          <cell r="T23">
            <v>22.83</v>
          </cell>
        </row>
        <row r="24">
          <cell r="A24" t="str">
            <v>四川省</v>
          </cell>
          <cell r="B24">
            <v>15.6</v>
          </cell>
          <cell r="C24">
            <v>15.59</v>
          </cell>
          <cell r="D24">
            <v>15.71</v>
          </cell>
          <cell r="E24">
            <v>16.03</v>
          </cell>
          <cell r="F24">
            <v>16.45</v>
          </cell>
          <cell r="G24">
            <v>16.84</v>
          </cell>
          <cell r="H24">
            <v>16.98</v>
          </cell>
          <cell r="I24">
            <v>17.48</v>
          </cell>
          <cell r="J24">
            <v>17.59</v>
          </cell>
          <cell r="K24">
            <v>17.43</v>
          </cell>
          <cell r="L24">
            <v>17.21</v>
          </cell>
          <cell r="M24">
            <v>18.39</v>
          </cell>
          <cell r="N24">
            <v>18.98</v>
          </cell>
          <cell r="O24">
            <v>19.37</v>
          </cell>
          <cell r="P24">
            <v>20.13</v>
          </cell>
          <cell r="Q24">
            <v>21.09</v>
          </cell>
          <cell r="R24">
            <v>22.75</v>
          </cell>
          <cell r="S24">
            <v>23.52</v>
          </cell>
          <cell r="T24">
            <v>23.27</v>
          </cell>
        </row>
        <row r="25">
          <cell r="A25" t="str">
            <v>贵州省</v>
          </cell>
          <cell r="B25">
            <v>18.13</v>
          </cell>
          <cell r="C25">
            <v>18.190000000000001</v>
          </cell>
          <cell r="D25">
            <v>18.63</v>
          </cell>
          <cell r="E25">
            <v>18.48</v>
          </cell>
          <cell r="F25">
            <v>18.27</v>
          </cell>
          <cell r="G25">
            <v>17.89</v>
          </cell>
          <cell r="H25">
            <v>17.920000000000002</v>
          </cell>
          <cell r="I25">
            <v>17.93</v>
          </cell>
          <cell r="J25">
            <v>17.899999999999999</v>
          </cell>
          <cell r="K25">
            <v>17.96</v>
          </cell>
          <cell r="L25">
            <v>18.43</v>
          </cell>
          <cell r="M25">
            <v>19.2</v>
          </cell>
          <cell r="N25">
            <v>20.74</v>
          </cell>
          <cell r="O25">
            <v>21.9</v>
          </cell>
          <cell r="P25">
            <v>22.94</v>
          </cell>
          <cell r="Q25">
            <v>23.49</v>
          </cell>
          <cell r="R25">
            <v>24.29</v>
          </cell>
          <cell r="S25">
            <v>25.13</v>
          </cell>
          <cell r="T25">
            <v>25.79</v>
          </cell>
        </row>
        <row r="26">
          <cell r="A26" t="str">
            <v>云南省</v>
          </cell>
          <cell r="B26">
            <v>16.649999999999999</v>
          </cell>
          <cell r="C26">
            <v>16.329999999999998</v>
          </cell>
          <cell r="D26">
            <v>16.3</v>
          </cell>
          <cell r="E26">
            <v>16.399999999999999</v>
          </cell>
          <cell r="F26">
            <v>16.690000000000001</v>
          </cell>
          <cell r="G26">
            <v>16.62</v>
          </cell>
          <cell r="H26">
            <v>16.510000000000002</v>
          </cell>
          <cell r="I26">
            <v>16.59</v>
          </cell>
          <cell r="J26">
            <v>16.8</v>
          </cell>
          <cell r="K26">
            <v>16.940000000000001</v>
          </cell>
          <cell r="L26">
            <v>17.03</v>
          </cell>
          <cell r="M26">
            <v>17.399999999999999</v>
          </cell>
          <cell r="N26">
            <v>18.059999999999999</v>
          </cell>
          <cell r="O26">
            <v>18.32</v>
          </cell>
          <cell r="P26">
            <v>19</v>
          </cell>
          <cell r="Q26">
            <v>19.89</v>
          </cell>
          <cell r="R26">
            <v>20.36</v>
          </cell>
          <cell r="S26">
            <v>20.37</v>
          </cell>
          <cell r="T26">
            <v>20.13</v>
          </cell>
        </row>
        <row r="27">
          <cell r="A27" t="str">
            <v>西藏自治区</v>
          </cell>
          <cell r="B27">
            <v>14.4</v>
          </cell>
          <cell r="C27">
            <v>14.78</v>
          </cell>
          <cell r="D27">
            <v>14.4</v>
          </cell>
          <cell r="E27">
            <v>14.41</v>
          </cell>
          <cell r="F27">
            <v>14.72</v>
          </cell>
          <cell r="G27">
            <v>14.54</v>
          </cell>
          <cell r="H27">
            <v>15.43</v>
          </cell>
          <cell r="I27">
            <v>14.37</v>
          </cell>
          <cell r="J27">
            <v>13.99</v>
          </cell>
          <cell r="K27">
            <v>14.56</v>
          </cell>
          <cell r="L27">
            <v>15.65</v>
          </cell>
          <cell r="M27">
            <v>15.49</v>
          </cell>
          <cell r="N27">
            <v>15.45</v>
          </cell>
          <cell r="O27">
            <v>15.84</v>
          </cell>
          <cell r="P27">
            <v>16.329999999999998</v>
          </cell>
          <cell r="Q27">
            <v>17.239999999999998</v>
          </cell>
          <cell r="R27">
            <v>18</v>
          </cell>
          <cell r="S27">
            <v>20.65</v>
          </cell>
          <cell r="T27">
            <v>22.95</v>
          </cell>
        </row>
        <row r="28">
          <cell r="A28" t="str">
            <v>陕西省</v>
          </cell>
          <cell r="B28">
            <v>15.9</v>
          </cell>
          <cell r="C28">
            <v>15.9</v>
          </cell>
          <cell r="D28">
            <v>16.02</v>
          </cell>
          <cell r="E28">
            <v>16.329999999999998</v>
          </cell>
          <cell r="F28">
            <v>16.260000000000002</v>
          </cell>
          <cell r="G28">
            <v>16.18</v>
          </cell>
          <cell r="H28">
            <v>15.86</v>
          </cell>
          <cell r="I28">
            <v>15.48</v>
          </cell>
          <cell r="J28">
            <v>14.93</v>
          </cell>
          <cell r="K28">
            <v>14.21</v>
          </cell>
          <cell r="L28">
            <v>13.96</v>
          </cell>
          <cell r="M28">
            <v>14.06</v>
          </cell>
          <cell r="N28">
            <v>14.83</v>
          </cell>
          <cell r="O28">
            <v>14.9</v>
          </cell>
          <cell r="P28">
            <v>15.22</v>
          </cell>
          <cell r="Q28">
            <v>15.84</v>
          </cell>
          <cell r="R28">
            <v>16.7</v>
          </cell>
          <cell r="S28">
            <v>17.61</v>
          </cell>
          <cell r="T28">
            <v>18.22</v>
          </cell>
        </row>
        <row r="29">
          <cell r="A29" t="str">
            <v>甘肃省</v>
          </cell>
          <cell r="B29">
            <v>13.41</v>
          </cell>
          <cell r="C29">
            <v>13.3</v>
          </cell>
          <cell r="D29">
            <v>13.31</v>
          </cell>
          <cell r="E29">
            <v>13.32</v>
          </cell>
          <cell r="F29">
            <v>13.08</v>
          </cell>
          <cell r="G29">
            <v>13.24</v>
          </cell>
          <cell r="H29">
            <v>13.07</v>
          </cell>
          <cell r="I29">
            <v>12.91</v>
          </cell>
          <cell r="J29">
            <v>12.84</v>
          </cell>
          <cell r="K29">
            <v>12.83</v>
          </cell>
          <cell r="L29">
            <v>13.3</v>
          </cell>
          <cell r="M29">
            <v>14.71</v>
          </cell>
          <cell r="N29">
            <v>15.57</v>
          </cell>
          <cell r="O29">
            <v>16.89</v>
          </cell>
          <cell r="P29">
            <v>18.05</v>
          </cell>
          <cell r="Q29">
            <v>19.03</v>
          </cell>
          <cell r="R29">
            <v>20.75</v>
          </cell>
          <cell r="S29">
            <v>22.03</v>
          </cell>
          <cell r="T29">
            <v>23.2</v>
          </cell>
        </row>
        <row r="30">
          <cell r="A30" t="str">
            <v>青海省</v>
          </cell>
          <cell r="B30">
            <v>17.37</v>
          </cell>
          <cell r="C30">
            <v>17.399999999999999</v>
          </cell>
          <cell r="D30">
            <v>17.260000000000002</v>
          </cell>
          <cell r="E30">
            <v>17.63</v>
          </cell>
          <cell r="F30">
            <v>17.600000000000001</v>
          </cell>
          <cell r="G30">
            <v>17.68</v>
          </cell>
          <cell r="H30">
            <v>17.02</v>
          </cell>
          <cell r="I30">
            <v>17.34</v>
          </cell>
          <cell r="J30">
            <v>17.149999999999999</v>
          </cell>
          <cell r="K30">
            <v>18.28</v>
          </cell>
          <cell r="L30">
            <v>17.600000000000001</v>
          </cell>
          <cell r="M30">
            <v>19.100000000000001</v>
          </cell>
          <cell r="N30">
            <v>19.77</v>
          </cell>
          <cell r="O30">
            <v>19.52</v>
          </cell>
          <cell r="P30">
            <v>19.899999999999999</v>
          </cell>
          <cell r="Q30">
            <v>19.7</v>
          </cell>
          <cell r="R30">
            <v>19.46</v>
          </cell>
          <cell r="S30">
            <v>18.559999999999999</v>
          </cell>
          <cell r="T30">
            <v>18.45</v>
          </cell>
        </row>
        <row r="31">
          <cell r="A31" t="str">
            <v>宁夏回族自治区</v>
          </cell>
          <cell r="B31">
            <v>17.32</v>
          </cell>
          <cell r="C31">
            <v>16.97</v>
          </cell>
          <cell r="D31">
            <v>17.25</v>
          </cell>
          <cell r="E31">
            <v>17.52</v>
          </cell>
          <cell r="F31">
            <v>17.04</v>
          </cell>
          <cell r="G31">
            <v>16.86</v>
          </cell>
          <cell r="H31">
            <v>16.98</v>
          </cell>
          <cell r="I31">
            <v>17.09</v>
          </cell>
          <cell r="J31">
            <v>17.28</v>
          </cell>
          <cell r="K31">
            <v>17.649999999999999</v>
          </cell>
          <cell r="L31">
            <v>17.7</v>
          </cell>
          <cell r="M31">
            <v>17.98</v>
          </cell>
          <cell r="N31">
            <v>19.32</v>
          </cell>
          <cell r="O31">
            <v>19.68</v>
          </cell>
          <cell r="P31">
            <v>20.07</v>
          </cell>
          <cell r="Q31">
            <v>20.98</v>
          </cell>
          <cell r="R31">
            <v>21.23</v>
          </cell>
          <cell r="S31">
            <v>21.05</v>
          </cell>
          <cell r="T31">
            <v>20.53</v>
          </cell>
        </row>
        <row r="32">
          <cell r="A32" t="str">
            <v>新疆维吾尔自治区</v>
          </cell>
          <cell r="B32">
            <v>17.7</v>
          </cell>
          <cell r="C32">
            <v>17.66</v>
          </cell>
          <cell r="D32">
            <v>17.239999999999998</v>
          </cell>
          <cell r="E32">
            <v>16.34</v>
          </cell>
          <cell r="F32">
            <v>15.57</v>
          </cell>
          <cell r="G32">
            <v>15.3</v>
          </cell>
          <cell r="H32">
            <v>14.91</v>
          </cell>
          <cell r="I32">
            <v>14.75</v>
          </cell>
          <cell r="J32">
            <v>14.15</v>
          </cell>
          <cell r="K32">
            <v>13.39</v>
          </cell>
          <cell r="L32">
            <v>13.48</v>
          </cell>
          <cell r="M32">
            <v>13.96</v>
          </cell>
          <cell r="N32">
            <v>14.2</v>
          </cell>
          <cell r="O32">
            <v>14.45</v>
          </cell>
          <cell r="P32">
            <v>14.7</v>
          </cell>
          <cell r="Q32">
            <v>15.15</v>
          </cell>
          <cell r="R32">
            <v>15.41</v>
          </cell>
          <cell r="S32">
            <v>15.57</v>
          </cell>
          <cell r="T32">
            <v>15.91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 t="str">
            <v/>
          </cell>
          <cell r="C2">
            <v>15854348</v>
          </cell>
          <cell r="D2">
            <v>15325981</v>
          </cell>
          <cell r="E2">
            <v>15085043</v>
          </cell>
          <cell r="F2">
            <v>14794780</v>
          </cell>
          <cell r="G2">
            <v>13525400</v>
          </cell>
          <cell r="H2">
            <v>12512746</v>
          </cell>
          <cell r="I2">
            <v>11934724</v>
          </cell>
          <cell r="J2">
            <v>11171250</v>
          </cell>
          <cell r="K2">
            <v>10937374</v>
          </cell>
          <cell r="L2">
            <v>9998366</v>
          </cell>
          <cell r="M2" t="str">
            <v/>
          </cell>
          <cell r="N2">
            <v>7373843</v>
          </cell>
          <cell r="O2">
            <v>6134448</v>
          </cell>
          <cell r="P2">
            <v>5289432</v>
          </cell>
          <cell r="Q2">
            <v>4690166</v>
          </cell>
          <cell r="R2">
            <v>4077284</v>
          </cell>
          <cell r="S2">
            <v>3374329</v>
          </cell>
          <cell r="T2">
            <v>5227188</v>
          </cell>
        </row>
        <row r="3">
          <cell r="A3" t="str">
            <v>天津市</v>
          </cell>
          <cell r="B3" t="str">
            <v/>
          </cell>
          <cell r="C3">
            <v>6565887</v>
          </cell>
          <cell r="D3">
            <v>6664572</v>
          </cell>
          <cell r="E3">
            <v>6031844</v>
          </cell>
          <cell r="F3">
            <v>6270839</v>
          </cell>
          <cell r="G3">
            <v>6351712</v>
          </cell>
          <cell r="H3">
            <v>5850624</v>
          </cell>
          <cell r="I3">
            <v>5365129</v>
          </cell>
          <cell r="J3">
            <v>5605736</v>
          </cell>
          <cell r="K3">
            <v>6326265</v>
          </cell>
          <cell r="L3">
            <v>5699615</v>
          </cell>
          <cell r="M3" t="str">
            <v/>
          </cell>
          <cell r="N3">
            <v>4136097</v>
          </cell>
          <cell r="O3">
            <v>2920970</v>
          </cell>
          <cell r="P3">
            <v>2381672</v>
          </cell>
          <cell r="Q3">
            <v>2060843</v>
          </cell>
          <cell r="R3">
            <v>1657108</v>
          </cell>
          <cell r="S3">
            <v>1428992</v>
          </cell>
          <cell r="T3">
            <v>1479873</v>
          </cell>
        </row>
        <row r="4">
          <cell r="A4" t="str">
            <v>河北省</v>
          </cell>
          <cell r="B4" t="str">
            <v/>
          </cell>
          <cell r="C4">
            <v>24395755</v>
          </cell>
          <cell r="D4">
            <v>21927812</v>
          </cell>
          <cell r="E4">
            <v>21282804</v>
          </cell>
          <cell r="F4">
            <v>19921191</v>
          </cell>
          <cell r="G4">
            <v>17389625</v>
          </cell>
          <cell r="H4">
            <v>15938479</v>
          </cell>
          <cell r="I4">
            <v>14203834</v>
          </cell>
          <cell r="J4">
            <v>12861641</v>
          </cell>
          <cell r="K4">
            <v>10861672</v>
          </cell>
          <cell r="L4">
            <v>10298143</v>
          </cell>
          <cell r="M4" t="str">
            <v/>
          </cell>
          <cell r="N4">
            <v>8447882</v>
          </cell>
          <cell r="O4">
            <v>7192734</v>
          </cell>
          <cell r="P4">
            <v>6145261</v>
          </cell>
          <cell r="Q4">
            <v>5584914</v>
          </cell>
          <cell r="R4">
            <v>4403700</v>
          </cell>
          <cell r="S4">
            <v>3554401</v>
          </cell>
          <cell r="T4">
            <v>3249421</v>
          </cell>
        </row>
        <row r="5">
          <cell r="A5" t="str">
            <v>山西省</v>
          </cell>
          <cell r="B5" t="str">
            <v/>
          </cell>
          <cell r="C5">
            <v>12125465</v>
          </cell>
          <cell r="D5">
            <v>11140175</v>
          </cell>
          <cell r="E5">
            <v>10071575</v>
          </cell>
          <cell r="F5">
            <v>9857999</v>
          </cell>
          <cell r="G5">
            <v>9134205</v>
          </cell>
          <cell r="H5">
            <v>8533662</v>
          </cell>
          <cell r="I5">
            <v>7942196</v>
          </cell>
          <cell r="J5">
            <v>8442363</v>
          </cell>
          <cell r="K5">
            <v>7036233</v>
          </cell>
          <cell r="L5">
            <v>6918247</v>
          </cell>
          <cell r="M5" t="str">
            <v/>
          </cell>
          <cell r="N5">
            <v>5494903</v>
          </cell>
          <cell r="O5">
            <v>4508195</v>
          </cell>
          <cell r="P5">
            <v>3809096</v>
          </cell>
          <cell r="Q5">
            <v>3328404</v>
          </cell>
          <cell r="R5">
            <v>2649876</v>
          </cell>
          <cell r="S5">
            <v>2198470</v>
          </cell>
          <cell r="T5">
            <v>1891253</v>
          </cell>
        </row>
        <row r="6">
          <cell r="A6" t="str">
            <v>内蒙古自治区</v>
          </cell>
          <cell r="B6" t="str">
            <v/>
          </cell>
          <cell r="C6">
            <v>9230537</v>
          </cell>
          <cell r="D6">
            <v>8595861</v>
          </cell>
          <cell r="E6">
            <v>8510492</v>
          </cell>
          <cell r="F6">
            <v>8105720</v>
          </cell>
          <cell r="G6">
            <v>7759014</v>
          </cell>
          <cell r="H6">
            <v>7601337</v>
          </cell>
          <cell r="I6">
            <v>7624806</v>
          </cell>
          <cell r="J6">
            <v>7072130</v>
          </cell>
          <cell r="K6">
            <v>6393778</v>
          </cell>
          <cell r="L6">
            <v>6121559</v>
          </cell>
          <cell r="M6" t="str">
            <v/>
          </cell>
          <cell r="N6">
            <v>5040005</v>
          </cell>
          <cell r="O6">
            <v>4143731</v>
          </cell>
          <cell r="P6">
            <v>3187733</v>
          </cell>
          <cell r="Q6">
            <v>2625527</v>
          </cell>
          <cell r="R6">
            <v>2019987</v>
          </cell>
          <cell r="S6">
            <v>1480999</v>
          </cell>
          <cell r="T6">
            <v>1293432</v>
          </cell>
        </row>
        <row r="7">
          <cell r="A7" t="str">
            <v>辽宁省</v>
          </cell>
          <cell r="B7" t="str">
            <v/>
          </cell>
          <cell r="C7">
            <v>11674506</v>
          </cell>
          <cell r="D7">
            <v>11110019</v>
          </cell>
          <cell r="E7">
            <v>10988599</v>
          </cell>
          <cell r="F7">
            <v>10593957</v>
          </cell>
          <cell r="G7">
            <v>9759379</v>
          </cell>
          <cell r="H7">
            <v>9651893</v>
          </cell>
          <cell r="I7">
            <v>9206907</v>
          </cell>
          <cell r="J7">
            <v>8781171</v>
          </cell>
          <cell r="K7">
            <v>8700533</v>
          </cell>
          <cell r="L7">
            <v>9302062</v>
          </cell>
          <cell r="M7" t="str">
            <v/>
          </cell>
          <cell r="N7">
            <v>7809413</v>
          </cell>
          <cell r="O7">
            <v>6242615</v>
          </cell>
          <cell r="P7">
            <v>5349184</v>
          </cell>
          <cell r="Q7">
            <v>4792311</v>
          </cell>
          <cell r="R7">
            <v>4122455</v>
          </cell>
          <cell r="S7">
            <v>3282283</v>
          </cell>
          <cell r="T7">
            <v>3164488</v>
          </cell>
        </row>
        <row r="8">
          <cell r="A8" t="str">
            <v>吉林省</v>
          </cell>
          <cell r="B8" t="str">
            <v/>
          </cell>
          <cell r="C8">
            <v>7484068</v>
          </cell>
          <cell r="D8">
            <v>7092031</v>
          </cell>
          <cell r="E8">
            <v>7204781</v>
          </cell>
          <cell r="F8">
            <v>6777422</v>
          </cell>
          <cell r="G8">
            <v>6866495</v>
          </cell>
          <cell r="H8">
            <v>6586685</v>
          </cell>
          <cell r="I8">
            <v>6439837</v>
          </cell>
          <cell r="J8">
            <v>5975239</v>
          </cell>
          <cell r="K8">
            <v>5353180</v>
          </cell>
          <cell r="L8">
            <v>5480347</v>
          </cell>
          <cell r="M8" t="str">
            <v/>
          </cell>
          <cell r="N8">
            <v>4293877</v>
          </cell>
          <cell r="O8">
            <v>3445611</v>
          </cell>
          <cell r="P8">
            <v>3006988</v>
          </cell>
          <cell r="Q8">
            <v>2714195</v>
          </cell>
          <cell r="R8">
            <v>2133095</v>
          </cell>
          <cell r="S8">
            <v>1724213</v>
          </cell>
          <cell r="T8">
            <v>1742325</v>
          </cell>
        </row>
        <row r="9">
          <cell r="A9" t="str">
            <v>黑龙江省</v>
          </cell>
          <cell r="B9" t="str">
            <v/>
          </cell>
          <cell r="C9">
            <v>8806510</v>
          </cell>
          <cell r="D9">
            <v>8440981</v>
          </cell>
          <cell r="E9">
            <v>8422728</v>
          </cell>
          <cell r="F9">
            <v>8115856</v>
          </cell>
          <cell r="G9">
            <v>7612173</v>
          </cell>
          <cell r="H9">
            <v>7545432</v>
          </cell>
          <cell r="I9">
            <v>7336607</v>
          </cell>
          <cell r="J9">
            <v>7040039</v>
          </cell>
          <cell r="K9">
            <v>6278812</v>
          </cell>
          <cell r="L9">
            <v>6006258</v>
          </cell>
          <cell r="M9" t="str">
            <v/>
          </cell>
          <cell r="N9">
            <v>4838173</v>
          </cell>
          <cell r="O9">
            <v>4048565</v>
          </cell>
          <cell r="P9">
            <v>3486163</v>
          </cell>
          <cell r="Q9">
            <v>3386551</v>
          </cell>
          <cell r="R9">
            <v>2736590</v>
          </cell>
          <cell r="S9">
            <v>2230540</v>
          </cell>
          <cell r="T9">
            <v>2342133</v>
          </cell>
        </row>
        <row r="10">
          <cell r="A10" t="str">
            <v>上海市</v>
          </cell>
          <cell r="B10" t="str">
            <v/>
          </cell>
          <cell r="C10">
            <v>16916927</v>
          </cell>
          <cell r="D10">
            <v>15764758</v>
          </cell>
          <cell r="E10">
            <v>14427631</v>
          </cell>
          <cell r="F10">
            <v>14125408</v>
          </cell>
          <cell r="G10">
            <v>13412840</v>
          </cell>
          <cell r="H10">
            <v>12104556</v>
          </cell>
          <cell r="I10">
            <v>11218946</v>
          </cell>
          <cell r="J10">
            <v>10131153</v>
          </cell>
          <cell r="K10">
            <v>9892212</v>
          </cell>
          <cell r="L10">
            <v>9069715</v>
          </cell>
          <cell r="M10" t="str">
            <v/>
          </cell>
          <cell r="N10">
            <v>7106255</v>
          </cell>
          <cell r="O10">
            <v>5582736</v>
          </cell>
          <cell r="P10">
            <v>4937339</v>
          </cell>
          <cell r="Q10">
            <v>4823026</v>
          </cell>
          <cell r="R10">
            <v>4318320</v>
          </cell>
          <cell r="S10">
            <v>3707275</v>
          </cell>
          <cell r="T10">
            <v>4229482</v>
          </cell>
        </row>
        <row r="11">
          <cell r="A11" t="str">
            <v>江苏省</v>
          </cell>
          <cell r="B11" t="str">
            <v/>
          </cell>
          <cell r="C11">
            <v>38820349</v>
          </cell>
          <cell r="D11">
            <v>37333811</v>
          </cell>
          <cell r="E11">
            <v>33717331</v>
          </cell>
          <cell r="F11">
            <v>31093313</v>
          </cell>
          <cell r="G11">
            <v>28276374</v>
          </cell>
          <cell r="H11">
            <v>25960645</v>
          </cell>
          <cell r="I11">
            <v>24020855</v>
          </cell>
          <cell r="J11">
            <v>22463773</v>
          </cell>
          <cell r="K11">
            <v>20800931</v>
          </cell>
          <cell r="L11">
            <v>19862835</v>
          </cell>
          <cell r="M11" t="str">
            <v/>
          </cell>
          <cell r="N11">
            <v>15882132</v>
          </cell>
          <cell r="O11">
            <v>13146233</v>
          </cell>
          <cell r="P11">
            <v>11054890</v>
          </cell>
          <cell r="Q11">
            <v>9964272</v>
          </cell>
          <cell r="R11">
            <v>8513327</v>
          </cell>
          <cell r="S11">
            <v>6845888</v>
          </cell>
          <cell r="T11">
            <v>6653202</v>
          </cell>
        </row>
        <row r="12">
          <cell r="A12" t="str">
            <v>浙江省</v>
          </cell>
          <cell r="B12" t="str">
            <v/>
          </cell>
          <cell r="C12">
            <v>34440066</v>
          </cell>
          <cell r="D12">
            <v>31651797</v>
          </cell>
          <cell r="E12">
            <v>28846115</v>
          </cell>
          <cell r="F12">
            <v>27343770</v>
          </cell>
          <cell r="G12">
            <v>24009012</v>
          </cell>
          <cell r="H12">
            <v>21327866</v>
          </cell>
          <cell r="I12">
            <v>18908104</v>
          </cell>
          <cell r="J12">
            <v>17568215</v>
          </cell>
          <cell r="K12">
            <v>16079755</v>
          </cell>
          <cell r="L12">
            <v>14490439</v>
          </cell>
          <cell r="M12" t="str">
            <v/>
          </cell>
          <cell r="N12">
            <v>12069078</v>
          </cell>
          <cell r="O12">
            <v>10625688</v>
          </cell>
          <cell r="P12">
            <v>8911507</v>
          </cell>
          <cell r="Q12">
            <v>7972834</v>
          </cell>
          <cell r="R12">
            <v>7058575</v>
          </cell>
          <cell r="S12">
            <v>6315051</v>
          </cell>
          <cell r="T12">
            <v>5684275</v>
          </cell>
        </row>
        <row r="13">
          <cell r="A13" t="str">
            <v>安徽省</v>
          </cell>
          <cell r="B13" t="str">
            <v/>
          </cell>
          <cell r="C13">
            <v>20532087</v>
          </cell>
          <cell r="D13">
            <v>18979388</v>
          </cell>
          <cell r="E13">
            <v>17478565</v>
          </cell>
          <cell r="F13">
            <v>16375812</v>
          </cell>
          <cell r="G13">
            <v>15011779</v>
          </cell>
          <cell r="H13">
            <v>13751567</v>
          </cell>
          <cell r="I13">
            <v>12357931</v>
          </cell>
          <cell r="J13">
            <v>11578495</v>
          </cell>
          <cell r="K13">
            <v>10457811</v>
          </cell>
          <cell r="L13">
            <v>10413043</v>
          </cell>
          <cell r="M13" t="str">
            <v/>
          </cell>
          <cell r="N13">
            <v>8172010</v>
          </cell>
          <cell r="O13">
            <v>5990868</v>
          </cell>
          <cell r="P13">
            <v>4873316</v>
          </cell>
          <cell r="Q13">
            <v>4383732</v>
          </cell>
          <cell r="R13">
            <v>3451326</v>
          </cell>
          <cell r="S13">
            <v>2775700</v>
          </cell>
          <cell r="T13">
            <v>2524901</v>
          </cell>
        </row>
        <row r="14">
          <cell r="A14" t="str">
            <v>福建省</v>
          </cell>
          <cell r="B14" t="str">
            <v/>
          </cell>
          <cell r="C14">
            <v>17625677</v>
          </cell>
          <cell r="D14">
            <v>15320230</v>
          </cell>
          <cell r="E14">
            <v>14160989</v>
          </cell>
          <cell r="F14">
            <v>13429131</v>
          </cell>
          <cell r="G14">
            <v>12547951</v>
          </cell>
          <cell r="H14">
            <v>11390975</v>
          </cell>
          <cell r="I14">
            <v>10473975</v>
          </cell>
          <cell r="J14">
            <v>10028329</v>
          </cell>
          <cell r="K14">
            <v>8928771</v>
          </cell>
          <cell r="L14">
            <v>8228012</v>
          </cell>
          <cell r="M14" t="str">
            <v/>
          </cell>
          <cell r="N14">
            <v>6344839</v>
          </cell>
          <cell r="O14">
            <v>5341118</v>
          </cell>
          <cell r="P14">
            <v>4479126</v>
          </cell>
          <cell r="Q14">
            <v>3898541</v>
          </cell>
          <cell r="R14">
            <v>3322233</v>
          </cell>
          <cell r="S14">
            <v>2771266</v>
          </cell>
          <cell r="T14">
            <v>2505241</v>
          </cell>
        </row>
        <row r="15">
          <cell r="A15" t="str">
            <v>江西省</v>
          </cell>
          <cell r="B15" t="str">
            <v/>
          </cell>
          <cell r="C15">
            <v>18915971</v>
          </cell>
          <cell r="D15">
            <v>16514212</v>
          </cell>
          <cell r="E15">
            <v>15772884</v>
          </cell>
          <cell r="F15">
            <v>14535470</v>
          </cell>
          <cell r="G15">
            <v>13152969</v>
          </cell>
          <cell r="H15">
            <v>11717849</v>
          </cell>
          <cell r="I15">
            <v>10468837</v>
          </cell>
          <cell r="J15">
            <v>9732898</v>
          </cell>
          <cell r="K15">
            <v>8930127</v>
          </cell>
          <cell r="L15">
            <v>8284996</v>
          </cell>
          <cell r="M15" t="str">
            <v/>
          </cell>
          <cell r="N15">
            <v>6307866</v>
          </cell>
          <cell r="O15">
            <v>4494597</v>
          </cell>
          <cell r="P15">
            <v>3776516</v>
          </cell>
          <cell r="Q15">
            <v>3333171</v>
          </cell>
          <cell r="R15">
            <v>2850048</v>
          </cell>
          <cell r="S15">
            <v>2213618</v>
          </cell>
          <cell r="T15">
            <v>1889654</v>
          </cell>
        </row>
        <row r="16">
          <cell r="A16" t="str">
            <v>山东省</v>
          </cell>
          <cell r="B16" t="str">
            <v/>
          </cell>
          <cell r="C16">
            <v>37144368</v>
          </cell>
          <cell r="D16">
            <v>34007897</v>
          </cell>
          <cell r="E16">
            <v>31022594</v>
          </cell>
          <cell r="F16">
            <v>29001760</v>
          </cell>
          <cell r="G16">
            <v>26349273</v>
          </cell>
          <cell r="H16">
            <v>23946021</v>
          </cell>
          <cell r="I16">
            <v>22422970</v>
          </cell>
          <cell r="J16">
            <v>20632259</v>
          </cell>
          <cell r="K16">
            <v>18847752</v>
          </cell>
          <cell r="L16">
            <v>17796161</v>
          </cell>
          <cell r="M16" t="str">
            <v/>
          </cell>
          <cell r="N16">
            <v>13727939</v>
          </cell>
          <cell r="O16">
            <v>10395900</v>
          </cell>
          <cell r="P16">
            <v>8397429</v>
          </cell>
          <cell r="Q16">
            <v>7749148</v>
          </cell>
          <cell r="R16">
            <v>6802414</v>
          </cell>
          <cell r="S16">
            <v>5471049</v>
          </cell>
          <cell r="T16">
            <v>4988243</v>
          </cell>
        </row>
        <row r="17">
          <cell r="A17" t="str">
            <v>河南省</v>
          </cell>
          <cell r="B17" t="str">
            <v/>
          </cell>
          <cell r="C17">
            <v>29695708</v>
          </cell>
          <cell r="D17">
            <v>27674810</v>
          </cell>
          <cell r="E17">
            <v>28022275</v>
          </cell>
          <cell r="F17">
            <v>26685217</v>
          </cell>
          <cell r="G17">
            <v>24293502</v>
          </cell>
          <cell r="H17">
            <v>21546749</v>
          </cell>
          <cell r="I17">
            <v>18902582</v>
          </cell>
          <cell r="J17">
            <v>17411099</v>
          </cell>
          <cell r="K17">
            <v>16385611</v>
          </cell>
          <cell r="L17">
            <v>15577127</v>
          </cell>
          <cell r="M17" t="str">
            <v/>
          </cell>
          <cell r="N17">
            <v>11821418</v>
          </cell>
          <cell r="O17">
            <v>9111164</v>
          </cell>
          <cell r="P17">
            <v>7633496</v>
          </cell>
          <cell r="Q17">
            <v>6561523</v>
          </cell>
          <cell r="R17">
            <v>5493997</v>
          </cell>
          <cell r="S17">
            <v>4179475</v>
          </cell>
          <cell r="T17">
            <v>3579528</v>
          </cell>
        </row>
        <row r="18">
          <cell r="A18" t="str">
            <v>湖北省</v>
          </cell>
          <cell r="B18" t="str">
            <v/>
          </cell>
          <cell r="C18">
            <v>19405534</v>
          </cell>
          <cell r="D18">
            <v>17932016</v>
          </cell>
          <cell r="E18">
            <v>16783125</v>
          </cell>
          <cell r="F18">
            <v>16067052</v>
          </cell>
          <cell r="G18">
            <v>14578340</v>
          </cell>
          <cell r="H18">
            <v>13821834</v>
          </cell>
          <cell r="I18">
            <v>13009264</v>
          </cell>
          <cell r="J18">
            <v>11435059</v>
          </cell>
          <cell r="K18">
            <v>9874547</v>
          </cell>
          <cell r="L18">
            <v>8972278</v>
          </cell>
          <cell r="M18" t="str">
            <v/>
          </cell>
          <cell r="N18">
            <v>6844038</v>
          </cell>
          <cell r="O18">
            <v>5869164</v>
          </cell>
          <cell r="P18">
            <v>5194495</v>
          </cell>
          <cell r="Q18">
            <v>4519593</v>
          </cell>
          <cell r="R18">
            <v>3689008</v>
          </cell>
          <cell r="S18">
            <v>2904962</v>
          </cell>
          <cell r="T18">
            <v>3392273</v>
          </cell>
        </row>
        <row r="19">
          <cell r="A19" t="str">
            <v>湖南省</v>
          </cell>
          <cell r="B19" t="str">
            <v/>
          </cell>
          <cell r="C19">
            <v>22100519</v>
          </cell>
          <cell r="D19">
            <v>20038528</v>
          </cell>
          <cell r="E19">
            <v>18852587</v>
          </cell>
          <cell r="F19">
            <v>17753672</v>
          </cell>
          <cell r="G19">
            <v>16300603</v>
          </cell>
          <cell r="H19">
            <v>15165690</v>
          </cell>
          <cell r="I19">
            <v>13781959</v>
          </cell>
          <cell r="J19">
            <v>12223238</v>
          </cell>
          <cell r="K19">
            <v>11285463</v>
          </cell>
          <cell r="L19">
            <v>10784551</v>
          </cell>
          <cell r="M19" t="str">
            <v/>
          </cell>
          <cell r="N19">
            <v>7987607</v>
          </cell>
          <cell r="O19">
            <v>6497608</v>
          </cell>
          <cell r="P19">
            <v>5660684</v>
          </cell>
          <cell r="Q19">
            <v>5066050</v>
          </cell>
          <cell r="R19">
            <v>4196365</v>
          </cell>
          <cell r="S19">
            <v>3338525</v>
          </cell>
          <cell r="T19">
            <v>3234353</v>
          </cell>
        </row>
        <row r="20">
          <cell r="A20" t="str">
            <v>广东省</v>
          </cell>
          <cell r="B20" t="str">
            <v/>
          </cell>
          <cell r="C20">
            <v>61902003</v>
          </cell>
          <cell r="D20">
            <v>60188062</v>
          </cell>
          <cell r="E20">
            <v>53869558</v>
          </cell>
          <cell r="F20">
            <v>49187551</v>
          </cell>
          <cell r="G20">
            <v>42684258</v>
          </cell>
          <cell r="H20">
            <v>38610331</v>
          </cell>
          <cell r="I20">
            <v>33675376</v>
          </cell>
          <cell r="J20">
            <v>30474906</v>
          </cell>
          <cell r="K20">
            <v>27356552</v>
          </cell>
          <cell r="L20">
            <v>24775503</v>
          </cell>
          <cell r="M20" t="str">
            <v/>
          </cell>
          <cell r="N20">
            <v>18846365</v>
          </cell>
          <cell r="O20">
            <v>15327348</v>
          </cell>
          <cell r="P20">
            <v>12843085</v>
          </cell>
          <cell r="Q20">
            <v>11661554</v>
          </cell>
          <cell r="R20">
            <v>10734751</v>
          </cell>
          <cell r="S20">
            <v>8654359</v>
          </cell>
          <cell r="T20">
            <v>8066357</v>
          </cell>
        </row>
        <row r="21">
          <cell r="A21" t="str">
            <v>广西壮族自治区</v>
          </cell>
          <cell r="B21" t="str">
            <v/>
          </cell>
          <cell r="C21">
            <v>17038772</v>
          </cell>
          <cell r="D21">
            <v>16448664</v>
          </cell>
          <cell r="E21">
            <v>15418302</v>
          </cell>
          <cell r="F21">
            <v>14367736</v>
          </cell>
          <cell r="G21">
            <v>12836618</v>
          </cell>
          <cell r="H21">
            <v>11891781</v>
          </cell>
          <cell r="I21">
            <v>10914241</v>
          </cell>
          <cell r="J21">
            <v>10111559</v>
          </cell>
          <cell r="K21">
            <v>8586224</v>
          </cell>
          <cell r="L21">
            <v>7794191</v>
          </cell>
          <cell r="M21" t="str">
            <v/>
          </cell>
          <cell r="N21">
            <v>5938482</v>
          </cell>
          <cell r="O21">
            <v>4941416</v>
          </cell>
          <cell r="P21">
            <v>3873253</v>
          </cell>
          <cell r="Q21">
            <v>3476223</v>
          </cell>
          <cell r="R21">
            <v>2758915</v>
          </cell>
          <cell r="S21">
            <v>2134365</v>
          </cell>
          <cell r="T21">
            <v>1832798</v>
          </cell>
        </row>
        <row r="22">
          <cell r="A22" t="str">
            <v>海南省</v>
          </cell>
          <cell r="B22" t="str">
            <v/>
          </cell>
          <cell r="C22">
            <v>4833662</v>
          </cell>
          <cell r="D22">
            <v>4648209</v>
          </cell>
          <cell r="E22">
            <v>4632077</v>
          </cell>
          <cell r="F22">
            <v>4243935</v>
          </cell>
          <cell r="G22">
            <v>3777479</v>
          </cell>
          <cell r="H22">
            <v>3390271</v>
          </cell>
          <cell r="I22">
            <v>3068767</v>
          </cell>
          <cell r="J22">
            <v>2809962</v>
          </cell>
          <cell r="K22">
            <v>2413904</v>
          </cell>
          <cell r="L22">
            <v>2222868</v>
          </cell>
          <cell r="M22" t="str">
            <v/>
          </cell>
          <cell r="N22">
            <v>1732237</v>
          </cell>
          <cell r="O22">
            <v>1422673</v>
          </cell>
          <cell r="P22">
            <v>1175474</v>
          </cell>
          <cell r="Q22">
            <v>928981</v>
          </cell>
          <cell r="R22">
            <v>757981</v>
          </cell>
          <cell r="S22">
            <v>558645</v>
          </cell>
          <cell r="T22">
            <v>468455</v>
          </cell>
        </row>
        <row r="23">
          <cell r="A23" t="str">
            <v>重庆市</v>
          </cell>
          <cell r="B23" t="str">
            <v/>
          </cell>
          <cell r="C23">
            <v>13146996</v>
          </cell>
          <cell r="D23">
            <v>12761688</v>
          </cell>
          <cell r="E23">
            <v>11823943</v>
          </cell>
          <cell r="F23">
            <v>11442967</v>
          </cell>
          <cell r="G23">
            <v>10216274</v>
          </cell>
          <cell r="H23">
            <v>9483526</v>
          </cell>
          <cell r="I23">
            <v>8863208</v>
          </cell>
          <cell r="J23">
            <v>7971003</v>
          </cell>
          <cell r="K23">
            <v>6979973</v>
          </cell>
          <cell r="L23">
            <v>6565622</v>
          </cell>
          <cell r="M23" t="str">
            <v/>
          </cell>
          <cell r="N23">
            <v>5039550</v>
          </cell>
          <cell r="O23">
            <v>4068437</v>
          </cell>
          <cell r="P23">
            <v>3309977</v>
          </cell>
          <cell r="Q23">
            <v>2662580</v>
          </cell>
          <cell r="R23">
            <v>2309734</v>
          </cell>
          <cell r="S23">
            <v>1681572</v>
          </cell>
          <cell r="T23">
            <v>1731033</v>
          </cell>
        </row>
        <row r="24">
          <cell r="A24" t="str">
            <v>四川省</v>
          </cell>
          <cell r="B24" t="str">
            <v/>
          </cell>
          <cell r="C24">
            <v>28294459</v>
          </cell>
          <cell r="D24">
            <v>25912560</v>
          </cell>
          <cell r="E24">
            <v>24660021</v>
          </cell>
          <cell r="F24">
            <v>22547121</v>
          </cell>
          <cell r="G24">
            <v>20767987</v>
          </cell>
          <cell r="H24">
            <v>19274514</v>
          </cell>
          <cell r="I24">
            <v>17620946</v>
          </cell>
          <cell r="J24">
            <v>16409562</v>
          </cell>
          <cell r="K24">
            <v>14508458</v>
          </cell>
          <cell r="L24">
            <v>13805525</v>
          </cell>
          <cell r="M24" t="str">
            <v/>
          </cell>
          <cell r="N24">
            <v>10244130</v>
          </cell>
          <cell r="O24">
            <v>8951781</v>
          </cell>
          <cell r="P24">
            <v>8088479</v>
          </cell>
          <cell r="Q24">
            <v>6578338</v>
          </cell>
          <cell r="R24">
            <v>5009787</v>
          </cell>
          <cell r="S24">
            <v>3654194</v>
          </cell>
          <cell r="T24">
            <v>3632254</v>
          </cell>
        </row>
        <row r="25">
          <cell r="A25" t="str">
            <v>贵州省</v>
          </cell>
          <cell r="B25" t="str">
            <v/>
          </cell>
          <cell r="C25">
            <v>15801330</v>
          </cell>
          <cell r="D25">
            <v>15080783</v>
          </cell>
          <cell r="E25">
            <v>14479368</v>
          </cell>
          <cell r="F25">
            <v>13622935</v>
          </cell>
          <cell r="G25">
            <v>12732768</v>
          </cell>
          <cell r="H25">
            <v>12488005</v>
          </cell>
          <cell r="I25">
            <v>10335342</v>
          </cell>
          <cell r="J25">
            <v>9277347</v>
          </cell>
          <cell r="K25">
            <v>7700061</v>
          </cell>
          <cell r="L25">
            <v>6799795</v>
          </cell>
          <cell r="M25" t="str">
            <v/>
          </cell>
          <cell r="N25">
            <v>4510531</v>
          </cell>
          <cell r="O25">
            <v>3669550</v>
          </cell>
          <cell r="P25">
            <v>3094113</v>
          </cell>
          <cell r="Q25">
            <v>2709138</v>
          </cell>
          <cell r="R25">
            <v>2070113</v>
          </cell>
          <cell r="S25">
            <v>1549737</v>
          </cell>
          <cell r="T25">
            <v>1394867</v>
          </cell>
        </row>
        <row r="26">
          <cell r="A26" t="str">
            <v>云南省</v>
          </cell>
          <cell r="B26" t="str">
            <v/>
          </cell>
          <cell r="C26">
            <v>17068501</v>
          </cell>
          <cell r="D26">
            <v>16694079</v>
          </cell>
          <cell r="E26">
            <v>16571342</v>
          </cell>
          <cell r="F26">
            <v>14833632</v>
          </cell>
          <cell r="G26">
            <v>14543783</v>
          </cell>
          <cell r="H26">
            <v>13292088</v>
          </cell>
          <cell r="I26">
            <v>11886446</v>
          </cell>
          <cell r="J26">
            <v>10455388</v>
          </cell>
          <cell r="K26">
            <v>9199396</v>
          </cell>
          <cell r="L26">
            <v>9006912</v>
          </cell>
          <cell r="M26" t="str">
            <v/>
          </cell>
          <cell r="N26">
            <v>6582935</v>
          </cell>
          <cell r="O26">
            <v>5336317</v>
          </cell>
          <cell r="P26">
            <v>4408081</v>
          </cell>
          <cell r="Q26">
            <v>3422932</v>
          </cell>
          <cell r="R26">
            <v>2757505</v>
          </cell>
          <cell r="S26">
            <v>2311083</v>
          </cell>
          <cell r="T26">
            <v>1985088</v>
          </cell>
        </row>
        <row r="27">
          <cell r="A27" t="str">
            <v>西藏自治区</v>
          </cell>
          <cell r="B27" t="str">
            <v/>
          </cell>
          <cell r="C27">
            <v>3643259</v>
          </cell>
          <cell r="D27">
            <v>3335508</v>
          </cell>
          <cell r="E27">
            <v>3164861</v>
          </cell>
          <cell r="F27">
            <v>2881230</v>
          </cell>
          <cell r="G27">
            <v>2562958</v>
          </cell>
          <cell r="H27">
            <v>2387658</v>
          </cell>
          <cell r="I27">
            <v>1857714</v>
          </cell>
          <cell r="J27">
            <v>1919434</v>
          </cell>
          <cell r="K27">
            <v>1529504</v>
          </cell>
          <cell r="L27">
            <v>1206744</v>
          </cell>
          <cell r="M27" t="str">
            <v/>
          </cell>
          <cell r="N27">
            <v>826102</v>
          </cell>
          <cell r="O27">
            <v>662293</v>
          </cell>
          <cell r="P27">
            <v>597448</v>
          </cell>
          <cell r="Q27">
            <v>494122</v>
          </cell>
          <cell r="R27">
            <v>420562</v>
          </cell>
          <cell r="S27">
            <v>276921</v>
          </cell>
          <cell r="T27">
            <v>301722</v>
          </cell>
        </row>
        <row r="28">
          <cell r="A28" t="str">
            <v>陕西省</v>
          </cell>
          <cell r="B28" t="str">
            <v/>
          </cell>
          <cell r="C28">
            <v>14954384</v>
          </cell>
          <cell r="D28">
            <v>14151375</v>
          </cell>
          <cell r="E28">
            <v>13169806</v>
          </cell>
          <cell r="F28">
            <v>12490355</v>
          </cell>
          <cell r="G28">
            <v>11375081</v>
          </cell>
          <cell r="H28">
            <v>10545862</v>
          </cell>
          <cell r="I28">
            <v>10049114</v>
          </cell>
          <cell r="J28">
            <v>9674438</v>
          </cell>
          <cell r="K28">
            <v>9101672</v>
          </cell>
          <cell r="L28">
            <v>8926920</v>
          </cell>
          <cell r="M28" t="str">
            <v/>
          </cell>
          <cell r="N28">
            <v>6838342</v>
          </cell>
          <cell r="O28">
            <v>5143635</v>
          </cell>
          <cell r="P28">
            <v>4637457</v>
          </cell>
          <cell r="Q28">
            <v>3806168</v>
          </cell>
          <cell r="R28">
            <v>2855270</v>
          </cell>
          <cell r="S28">
            <v>2288723</v>
          </cell>
          <cell r="T28">
            <v>2331533</v>
          </cell>
        </row>
        <row r="29">
          <cell r="A29" t="str">
            <v>甘肃省</v>
          </cell>
          <cell r="B29" t="str">
            <v/>
          </cell>
          <cell r="C29">
            <v>9055895</v>
          </cell>
          <cell r="D29">
            <v>8498438</v>
          </cell>
          <cell r="E29">
            <v>8440554</v>
          </cell>
          <cell r="F29">
            <v>7998741</v>
          </cell>
          <cell r="G29">
            <v>7404892</v>
          </cell>
          <cell r="H29">
            <v>7087547</v>
          </cell>
          <cell r="I29">
            <v>6706137</v>
          </cell>
          <cell r="J29">
            <v>6134547</v>
          </cell>
          <cell r="K29">
            <v>5181631</v>
          </cell>
          <cell r="L29">
            <v>4811034</v>
          </cell>
          <cell r="M29" t="str">
            <v/>
          </cell>
          <cell r="N29">
            <v>3608174</v>
          </cell>
          <cell r="O29">
            <v>3106736</v>
          </cell>
          <cell r="P29">
            <v>2761110</v>
          </cell>
          <cell r="Q29">
            <v>2310200</v>
          </cell>
          <cell r="R29">
            <v>1672565</v>
          </cell>
          <cell r="S29">
            <v>1321480</v>
          </cell>
          <cell r="T29">
            <v>1195074</v>
          </cell>
        </row>
        <row r="30">
          <cell r="A30" t="str">
            <v>青海省</v>
          </cell>
          <cell r="B30" t="str">
            <v/>
          </cell>
          <cell r="C30">
            <v>3085235</v>
          </cell>
          <cell r="D30">
            <v>3066904</v>
          </cell>
          <cell r="E30">
            <v>2931351</v>
          </cell>
          <cell r="F30">
            <v>2894894</v>
          </cell>
          <cell r="G30">
            <v>2640309</v>
          </cell>
          <cell r="H30">
            <v>2343469</v>
          </cell>
          <cell r="I30">
            <v>2162973</v>
          </cell>
          <cell r="J30">
            <v>2073501</v>
          </cell>
          <cell r="K30">
            <v>1976886</v>
          </cell>
          <cell r="L30">
            <v>1569408</v>
          </cell>
          <cell r="M30" t="str">
            <v/>
          </cell>
          <cell r="N30">
            <v>1552462</v>
          </cell>
          <cell r="O30">
            <v>1062206</v>
          </cell>
          <cell r="P30">
            <v>785820</v>
          </cell>
          <cell r="Q30">
            <v>608034</v>
          </cell>
          <cell r="R30">
            <v>458238</v>
          </cell>
          <cell r="S30">
            <v>373988</v>
          </cell>
          <cell r="T30">
            <v>287259</v>
          </cell>
        </row>
        <row r="31">
          <cell r="A31" t="str">
            <v>宁夏回族自治区</v>
          </cell>
          <cell r="B31" t="str">
            <v/>
          </cell>
          <cell r="C31">
            <v>3332220</v>
          </cell>
          <cell r="D31">
            <v>2838672</v>
          </cell>
          <cell r="E31">
            <v>2791933</v>
          </cell>
          <cell r="F31">
            <v>2532754</v>
          </cell>
          <cell r="G31">
            <v>2346978</v>
          </cell>
          <cell r="H31">
            <v>2288400</v>
          </cell>
          <cell r="I31">
            <v>2072544</v>
          </cell>
          <cell r="J31">
            <v>1963258</v>
          </cell>
          <cell r="K31">
            <v>1697964</v>
          </cell>
          <cell r="L31">
            <v>1578935</v>
          </cell>
          <cell r="M31" t="str">
            <v/>
          </cell>
          <cell r="N31">
            <v>1313862</v>
          </cell>
          <cell r="O31">
            <v>994671</v>
          </cell>
          <cell r="P31">
            <v>813071</v>
          </cell>
          <cell r="Q31">
            <v>702612</v>
          </cell>
          <cell r="R31">
            <v>636974</v>
          </cell>
          <cell r="S31">
            <v>398718</v>
          </cell>
          <cell r="T31">
            <v>363459</v>
          </cell>
        </row>
        <row r="32">
          <cell r="A32" t="str">
            <v>新疆维吾尔自治区</v>
          </cell>
          <cell r="B32" t="str">
            <v/>
          </cell>
          <cell r="C32">
            <v>11612882</v>
          </cell>
          <cell r="D32">
            <v>11146119</v>
          </cell>
          <cell r="E32">
            <v>11029496</v>
          </cell>
          <cell r="F32">
            <v>10214911</v>
          </cell>
          <cell r="G32">
            <v>9522617</v>
          </cell>
          <cell r="H32">
            <v>8462090</v>
          </cell>
          <cell r="I32">
            <v>7823914</v>
          </cell>
          <cell r="J32">
            <v>7132774</v>
          </cell>
          <cell r="K32">
            <v>6349792</v>
          </cell>
          <cell r="L32">
            <v>5989856</v>
          </cell>
          <cell r="M32" t="str">
            <v/>
          </cell>
          <cell r="N32">
            <v>4605867</v>
          </cell>
          <cell r="O32">
            <v>3655998</v>
          </cell>
          <cell r="P32">
            <v>2959264</v>
          </cell>
          <cell r="Q32">
            <v>2501661</v>
          </cell>
          <cell r="R32">
            <v>1916673</v>
          </cell>
          <cell r="S32">
            <v>1532703</v>
          </cell>
          <cell r="T32">
            <v>1527225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1227.9000000000001</v>
          </cell>
          <cell r="C2">
            <v>1171.1199999999999</v>
          </cell>
          <cell r="D2">
            <v>1147.83</v>
          </cell>
          <cell r="E2">
            <v>1138.29</v>
          </cell>
          <cell r="F2">
            <v>1137.18</v>
          </cell>
          <cell r="G2">
            <v>1025.51</v>
          </cell>
          <cell r="H2">
            <v>964.62</v>
          </cell>
          <cell r="I2">
            <v>887.37</v>
          </cell>
          <cell r="J2">
            <v>855.67</v>
          </cell>
          <cell r="K2">
            <v>742.05</v>
          </cell>
          <cell r="L2">
            <v>681.18</v>
          </cell>
          <cell r="M2">
            <v>628.65</v>
          </cell>
          <cell r="N2">
            <v>520.08000000000004</v>
          </cell>
          <cell r="O2">
            <v>450.22</v>
          </cell>
          <cell r="P2">
            <v>365.67</v>
          </cell>
          <cell r="Q2">
            <v>316.3</v>
          </cell>
          <cell r="R2">
            <v>263</v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491.79</v>
          </cell>
          <cell r="C3">
            <v>478.94</v>
          </cell>
          <cell r="D3">
            <v>479.25</v>
          </cell>
          <cell r="E3">
            <v>442.91</v>
          </cell>
          <cell r="F3">
            <v>467.63</v>
          </cell>
          <cell r="G3">
            <v>448.19</v>
          </cell>
          <cell r="H3">
            <v>434.59</v>
          </cell>
          <cell r="I3">
            <v>502.49</v>
          </cell>
          <cell r="J3">
            <v>507.44</v>
          </cell>
          <cell r="K3">
            <v>517.01</v>
          </cell>
          <cell r="L3">
            <v>461.36</v>
          </cell>
          <cell r="M3">
            <v>378.75</v>
          </cell>
          <cell r="N3">
            <v>302.32</v>
          </cell>
          <cell r="O3">
            <v>229.56</v>
          </cell>
          <cell r="P3">
            <v>173.61</v>
          </cell>
          <cell r="Q3">
            <v>141.69999999999999</v>
          </cell>
          <cell r="R3">
            <v>110.02</v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1807.51</v>
          </cell>
          <cell r="C4">
            <v>1771.15</v>
          </cell>
          <cell r="D4">
            <v>1628.81</v>
          </cell>
          <cell r="E4">
            <v>1596.26</v>
          </cell>
          <cell r="F4">
            <v>1537.09</v>
          </cell>
          <cell r="G4">
            <v>1385.59</v>
          </cell>
          <cell r="H4">
            <v>1276.55</v>
          </cell>
          <cell r="I4">
            <v>1134.9000000000001</v>
          </cell>
          <cell r="J4">
            <v>1041.1600000000001</v>
          </cell>
          <cell r="K4">
            <v>868.87</v>
          </cell>
          <cell r="L4">
            <v>837.63</v>
          </cell>
          <cell r="M4">
            <v>865.54</v>
          </cell>
          <cell r="N4">
            <v>652.11</v>
          </cell>
          <cell r="O4">
            <v>514.29999999999995</v>
          </cell>
          <cell r="P4">
            <v>439.33</v>
          </cell>
          <cell r="Q4">
            <v>376.98</v>
          </cell>
          <cell r="R4">
            <v>283.39</v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910.55</v>
          </cell>
          <cell r="C5">
            <v>861.35</v>
          </cell>
          <cell r="D5">
            <v>778</v>
          </cell>
          <cell r="E5">
            <v>733.36</v>
          </cell>
          <cell r="F5">
            <v>696.28</v>
          </cell>
          <cell r="G5">
            <v>668.03</v>
          </cell>
          <cell r="H5">
            <v>620.66999999999996</v>
          </cell>
          <cell r="I5">
            <v>606.97</v>
          </cell>
          <cell r="J5">
            <v>602.85</v>
          </cell>
          <cell r="K5">
            <v>507.28</v>
          </cell>
          <cell r="L5">
            <v>542.44000000000005</v>
          </cell>
          <cell r="M5">
            <v>558.03</v>
          </cell>
          <cell r="N5">
            <v>421.79</v>
          </cell>
          <cell r="O5">
            <v>328.58</v>
          </cell>
          <cell r="P5">
            <v>278.07</v>
          </cell>
          <cell r="Q5">
            <v>234.99</v>
          </cell>
          <cell r="R5">
            <v>181.22</v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774.62</v>
          </cell>
          <cell r="C6">
            <v>692.38</v>
          </cell>
          <cell r="D6">
            <v>641.29</v>
          </cell>
          <cell r="E6">
            <v>642.16999999999996</v>
          </cell>
          <cell r="F6">
            <v>609.97</v>
          </cell>
          <cell r="G6">
            <v>576.33000000000004</v>
          </cell>
          <cell r="H6">
            <v>561.85</v>
          </cell>
          <cell r="I6">
            <v>554.97</v>
          </cell>
          <cell r="J6">
            <v>536.53</v>
          </cell>
          <cell r="K6">
            <v>477.77</v>
          </cell>
          <cell r="L6">
            <v>456.87</v>
          </cell>
          <cell r="M6">
            <v>439.97</v>
          </cell>
          <cell r="N6">
            <v>390.69</v>
          </cell>
          <cell r="O6">
            <v>322.11</v>
          </cell>
          <cell r="P6">
            <v>243.48</v>
          </cell>
          <cell r="Q6">
            <v>206.4</v>
          </cell>
          <cell r="R6">
            <v>153.57</v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737.49</v>
          </cell>
          <cell r="C7">
            <v>745.91</v>
          </cell>
          <cell r="D7">
            <v>703.64</v>
          </cell>
          <cell r="E7">
            <v>741.15</v>
          </cell>
          <cell r="F7">
            <v>702.38</v>
          </cell>
          <cell r="G7">
            <v>653.88</v>
          </cell>
          <cell r="H7">
            <v>648.05999999999995</v>
          </cell>
          <cell r="I7">
            <v>633.96</v>
          </cell>
          <cell r="J7">
            <v>610.24</v>
          </cell>
          <cell r="K7">
            <v>604.49</v>
          </cell>
          <cell r="L7">
            <v>669.48</v>
          </cell>
          <cell r="M7">
            <v>728.79</v>
          </cell>
          <cell r="N7">
            <v>544.09</v>
          </cell>
          <cell r="O7">
            <v>405.39</v>
          </cell>
          <cell r="P7">
            <v>346.73</v>
          </cell>
          <cell r="Q7">
            <v>306.36</v>
          </cell>
          <cell r="R7">
            <v>252.13</v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535.13</v>
          </cell>
          <cell r="C8">
            <v>497.82</v>
          </cell>
          <cell r="D8">
            <v>486.96</v>
          </cell>
          <cell r="E8">
            <v>526.69000000000005</v>
          </cell>
          <cell r="F8">
            <v>500.53</v>
          </cell>
          <cell r="G8">
            <v>513.82000000000005</v>
          </cell>
          <cell r="H8">
            <v>508.09</v>
          </cell>
          <cell r="I8">
            <v>499.7</v>
          </cell>
          <cell r="J8">
            <v>477.57</v>
          </cell>
          <cell r="K8">
            <v>407.1</v>
          </cell>
          <cell r="L8">
            <v>422.09</v>
          </cell>
          <cell r="M8">
            <v>451.05</v>
          </cell>
          <cell r="N8">
            <v>319.82</v>
          </cell>
          <cell r="O8">
            <v>250.2</v>
          </cell>
          <cell r="P8">
            <v>216.99</v>
          </cell>
          <cell r="Q8">
            <v>188.03</v>
          </cell>
          <cell r="R8">
            <v>144.41999999999999</v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608.69000000000005</v>
          </cell>
          <cell r="C9">
            <v>594.39</v>
          </cell>
          <cell r="D9">
            <v>570.95000000000005</v>
          </cell>
          <cell r="E9">
            <v>562.41999999999996</v>
          </cell>
          <cell r="F9">
            <v>555.13</v>
          </cell>
          <cell r="G9">
            <v>544.38</v>
          </cell>
          <cell r="H9">
            <v>573.11</v>
          </cell>
          <cell r="I9">
            <v>558.87</v>
          </cell>
          <cell r="J9">
            <v>549.66</v>
          </cell>
          <cell r="K9">
            <v>505.94</v>
          </cell>
          <cell r="L9">
            <v>501.28</v>
          </cell>
          <cell r="M9">
            <v>544.79</v>
          </cell>
          <cell r="N9">
            <v>373.83</v>
          </cell>
          <cell r="O9">
            <v>299.14</v>
          </cell>
          <cell r="P9">
            <v>266.61</v>
          </cell>
          <cell r="Q9">
            <v>256.62</v>
          </cell>
          <cell r="R9">
            <v>199.75</v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1206.1400000000001</v>
          </cell>
          <cell r="C10">
            <v>1122.57</v>
          </cell>
          <cell r="D10">
            <v>1039.47</v>
          </cell>
          <cell r="E10">
            <v>1000.59</v>
          </cell>
          <cell r="F10">
            <v>995.7</v>
          </cell>
          <cell r="G10">
            <v>917.99</v>
          </cell>
          <cell r="H10">
            <v>874.1</v>
          </cell>
          <cell r="I10">
            <v>840.97</v>
          </cell>
          <cell r="J10">
            <v>767.32</v>
          </cell>
          <cell r="K10">
            <v>695.63</v>
          </cell>
          <cell r="L10">
            <v>679.54</v>
          </cell>
          <cell r="M10">
            <v>648.95000000000005</v>
          </cell>
          <cell r="N10">
            <v>549.24</v>
          </cell>
          <cell r="O10">
            <v>417.28</v>
          </cell>
          <cell r="P10">
            <v>346.95</v>
          </cell>
          <cell r="Q10">
            <v>326.06</v>
          </cell>
          <cell r="R10">
            <v>283.33</v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2709.98</v>
          </cell>
          <cell r="C11">
            <v>2598.0500000000002</v>
          </cell>
          <cell r="D11">
            <v>2563.41</v>
          </cell>
          <cell r="E11">
            <v>2406.5300000000002</v>
          </cell>
          <cell r="F11">
            <v>2213.84</v>
          </cell>
          <cell r="G11">
            <v>2055.56</v>
          </cell>
          <cell r="H11">
            <v>1979.57</v>
          </cell>
          <cell r="I11">
            <v>1842.94</v>
          </cell>
          <cell r="J11">
            <v>1746.22</v>
          </cell>
          <cell r="K11">
            <v>1504.86</v>
          </cell>
          <cell r="L11">
            <v>1434.99</v>
          </cell>
          <cell r="M11">
            <v>1350.61</v>
          </cell>
          <cell r="N11">
            <v>1093.22</v>
          </cell>
          <cell r="O11">
            <v>865.36</v>
          </cell>
          <cell r="P11">
            <v>680.63</v>
          </cell>
          <cell r="Q11">
            <v>592.6</v>
          </cell>
          <cell r="R11">
            <v>492.9</v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2365.17</v>
          </cell>
          <cell r="C12">
            <v>2197.2600000000002</v>
          </cell>
          <cell r="D12">
            <v>2039.52</v>
          </cell>
          <cell r="E12">
            <v>1881.09</v>
          </cell>
          <cell r="F12">
            <v>1764.69</v>
          </cell>
          <cell r="G12">
            <v>1572.47</v>
          </cell>
          <cell r="H12">
            <v>1430.15</v>
          </cell>
          <cell r="I12">
            <v>1300.03</v>
          </cell>
          <cell r="J12">
            <v>1264.93</v>
          </cell>
          <cell r="K12">
            <v>1030.99</v>
          </cell>
          <cell r="L12">
            <v>950.07</v>
          </cell>
          <cell r="M12">
            <v>877.86</v>
          </cell>
          <cell r="N12">
            <v>751.42</v>
          </cell>
          <cell r="O12">
            <v>606.54</v>
          </cell>
          <cell r="P12">
            <v>519.33000000000004</v>
          </cell>
          <cell r="Q12">
            <v>453.99</v>
          </cell>
          <cell r="R12">
            <v>383.89</v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1516.66</v>
          </cell>
          <cell r="C13">
            <v>1420.87</v>
          </cell>
          <cell r="D13">
            <v>1315.66</v>
          </cell>
          <cell r="E13">
            <v>1261.8599999999999</v>
          </cell>
          <cell r="F13">
            <v>1222.21</v>
          </cell>
          <cell r="G13">
            <v>1113.26</v>
          </cell>
          <cell r="H13">
            <v>1014.91</v>
          </cell>
          <cell r="I13">
            <v>910.87</v>
          </cell>
          <cell r="J13">
            <v>856.73</v>
          </cell>
          <cell r="K13">
            <v>743.07</v>
          </cell>
          <cell r="L13">
            <v>736.59</v>
          </cell>
          <cell r="M13">
            <v>717.94</v>
          </cell>
          <cell r="N13">
            <v>564.71</v>
          </cell>
          <cell r="O13">
            <v>386.31</v>
          </cell>
          <cell r="P13">
            <v>323.79000000000002</v>
          </cell>
          <cell r="Q13">
            <v>286.26</v>
          </cell>
          <cell r="R13">
            <v>212.97</v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1257.68</v>
          </cell>
          <cell r="C14">
            <v>1217.26</v>
          </cell>
          <cell r="D14">
            <v>1079.81</v>
          </cell>
          <cell r="E14">
            <v>1031.57</v>
          </cell>
          <cell r="F14">
            <v>968.54</v>
          </cell>
          <cell r="G14">
            <v>925.06</v>
          </cell>
          <cell r="H14">
            <v>842.21</v>
          </cell>
          <cell r="I14">
            <v>789.11</v>
          </cell>
          <cell r="J14">
            <v>757.51</v>
          </cell>
          <cell r="K14">
            <v>634.6</v>
          </cell>
          <cell r="L14">
            <v>574.91</v>
          </cell>
          <cell r="M14">
            <v>562.29999999999995</v>
          </cell>
          <cell r="N14">
            <v>406.73</v>
          </cell>
          <cell r="O14">
            <v>327.77</v>
          </cell>
          <cell r="P14">
            <v>277.55</v>
          </cell>
          <cell r="Q14">
            <v>233.29</v>
          </cell>
          <cell r="R14">
            <v>183.66</v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1376.21</v>
          </cell>
          <cell r="C15">
            <v>1320.01</v>
          </cell>
          <cell r="D15">
            <v>1249.0999999999999</v>
          </cell>
          <cell r="E15">
            <v>1223.5899999999999</v>
          </cell>
          <cell r="F15">
            <v>1148.5</v>
          </cell>
          <cell r="G15">
            <v>1054.4100000000001</v>
          </cell>
          <cell r="H15">
            <v>940.57</v>
          </cell>
          <cell r="I15">
            <v>848.88</v>
          </cell>
          <cell r="J15">
            <v>793.27</v>
          </cell>
          <cell r="K15">
            <v>711.72</v>
          </cell>
          <cell r="L15">
            <v>664.53</v>
          </cell>
          <cell r="M15">
            <v>622.05999999999995</v>
          </cell>
          <cell r="N15">
            <v>474.43</v>
          </cell>
          <cell r="O15">
            <v>297.5</v>
          </cell>
          <cell r="P15">
            <v>251.93</v>
          </cell>
          <cell r="Q15">
            <v>206.86</v>
          </cell>
          <cell r="R15">
            <v>173.81</v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2713.74</v>
          </cell>
          <cell r="C16">
            <v>2626.48</v>
          </cell>
          <cell r="D16">
            <v>2411.09</v>
          </cell>
          <cell r="E16">
            <v>2283.84</v>
          </cell>
          <cell r="F16">
            <v>2156.14</v>
          </cell>
          <cell r="G16">
            <v>2006.5</v>
          </cell>
          <cell r="H16">
            <v>1890</v>
          </cell>
          <cell r="I16">
            <v>1825.99</v>
          </cell>
          <cell r="J16">
            <v>1690.62</v>
          </cell>
          <cell r="K16">
            <v>1461.05</v>
          </cell>
          <cell r="L16">
            <v>1399.67</v>
          </cell>
          <cell r="M16">
            <v>1311.8</v>
          </cell>
          <cell r="N16">
            <v>1047.9000000000001</v>
          </cell>
          <cell r="O16">
            <v>770.45</v>
          </cell>
          <cell r="P16">
            <v>613.49</v>
          </cell>
          <cell r="Q16">
            <v>550.99</v>
          </cell>
          <cell r="R16">
            <v>453.36</v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1993.35</v>
          </cell>
          <cell r="C17">
            <v>1895.57</v>
          </cell>
          <cell r="D17">
            <v>1786.41</v>
          </cell>
          <cell r="E17">
            <v>1882.56</v>
          </cell>
          <cell r="F17">
            <v>1810.71</v>
          </cell>
          <cell r="G17">
            <v>1664.67</v>
          </cell>
          <cell r="H17">
            <v>1493.11</v>
          </cell>
          <cell r="I17">
            <v>1343.76</v>
          </cell>
          <cell r="J17">
            <v>1271</v>
          </cell>
          <cell r="K17">
            <v>1201.3800000000001</v>
          </cell>
          <cell r="L17">
            <v>1171.52</v>
          </cell>
          <cell r="M17">
            <v>1106.51</v>
          </cell>
          <cell r="N17">
            <v>857.14</v>
          </cell>
          <cell r="O17">
            <v>609.37</v>
          </cell>
          <cell r="P17">
            <v>526.14</v>
          </cell>
          <cell r="Q17">
            <v>444.03</v>
          </cell>
          <cell r="R17">
            <v>366.12</v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1357.8</v>
          </cell>
          <cell r="C18">
            <v>1279.08</v>
          </cell>
          <cell r="D18">
            <v>1201.93</v>
          </cell>
          <cell r="E18">
            <v>1192.02</v>
          </cell>
          <cell r="F18">
            <v>1147.0999999999999</v>
          </cell>
          <cell r="G18">
            <v>1065.6400000000001</v>
          </cell>
          <cell r="H18">
            <v>1101.3499999999999</v>
          </cell>
          <cell r="I18">
            <v>1047.3699999999999</v>
          </cell>
          <cell r="J18">
            <v>913.05</v>
          </cell>
          <cell r="K18">
            <v>773.35</v>
          </cell>
          <cell r="L18">
            <v>690.63</v>
          </cell>
          <cell r="M18">
            <v>732.37</v>
          </cell>
          <cell r="N18">
            <v>488.16</v>
          </cell>
          <cell r="O18">
            <v>366.57</v>
          </cell>
          <cell r="P18">
            <v>317.29000000000002</v>
          </cell>
          <cell r="Q18">
            <v>284.19</v>
          </cell>
          <cell r="R18">
            <v>217.2</v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1579.39</v>
          </cell>
          <cell r="C19">
            <v>1500.39</v>
          </cell>
          <cell r="D19">
            <v>1373.63</v>
          </cell>
          <cell r="E19">
            <v>1325.25</v>
          </cell>
          <cell r="F19">
            <v>1270.02</v>
          </cell>
          <cell r="G19">
            <v>1186.72</v>
          </cell>
          <cell r="H19">
            <v>1115.33</v>
          </cell>
          <cell r="I19">
            <v>1032.3699999999999</v>
          </cell>
          <cell r="J19">
            <v>928.54</v>
          </cell>
          <cell r="K19">
            <v>833.27</v>
          </cell>
          <cell r="L19">
            <v>809.45</v>
          </cell>
          <cell r="M19">
            <v>807.58</v>
          </cell>
          <cell r="N19">
            <v>540.83000000000004</v>
          </cell>
          <cell r="O19">
            <v>403.1</v>
          </cell>
          <cell r="P19">
            <v>357.58</v>
          </cell>
          <cell r="Q19">
            <v>311.26</v>
          </cell>
          <cell r="R19">
            <v>228.52</v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4004.45</v>
          </cell>
          <cell r="C20">
            <v>3871.14</v>
          </cell>
          <cell r="D20">
            <v>3796.69</v>
          </cell>
          <cell r="E20">
            <v>3510.56</v>
          </cell>
          <cell r="F20">
            <v>3210.51</v>
          </cell>
          <cell r="G20">
            <v>2792.9</v>
          </cell>
          <cell r="H20">
            <v>2575.52</v>
          </cell>
          <cell r="I20">
            <v>2318.4699999999998</v>
          </cell>
          <cell r="J20">
            <v>2040.65</v>
          </cell>
          <cell r="K20">
            <v>1808.97</v>
          </cell>
          <cell r="L20">
            <v>1744.59</v>
          </cell>
          <cell r="M20">
            <v>1501.22</v>
          </cell>
          <cell r="N20">
            <v>1227.8699999999999</v>
          </cell>
          <cell r="O20">
            <v>921.48</v>
          </cell>
          <cell r="P20">
            <v>803.2</v>
          </cell>
          <cell r="Q20">
            <v>703.33</v>
          </cell>
          <cell r="R20">
            <v>575.9</v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1187.1400000000001</v>
          </cell>
          <cell r="C21">
            <v>1141.72</v>
          </cell>
          <cell r="D21">
            <v>1094.08</v>
          </cell>
          <cell r="E21">
            <v>1061.0999999999999</v>
          </cell>
          <cell r="F21">
            <v>1014.52</v>
          </cell>
          <cell r="G21">
            <v>933.22</v>
          </cell>
          <cell r="H21">
            <v>920.2</v>
          </cell>
          <cell r="I21">
            <v>854.55</v>
          </cell>
          <cell r="J21">
            <v>789.69</v>
          </cell>
          <cell r="K21">
            <v>660.53</v>
          </cell>
          <cell r="L21">
            <v>609.92999999999995</v>
          </cell>
          <cell r="M21">
            <v>589.24</v>
          </cell>
          <cell r="N21">
            <v>456.89</v>
          </cell>
          <cell r="O21">
            <v>366.84</v>
          </cell>
          <cell r="P21">
            <v>296.60000000000002</v>
          </cell>
          <cell r="Q21">
            <v>251.22</v>
          </cell>
          <cell r="R21">
            <v>189.38</v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361.96</v>
          </cell>
          <cell r="C22">
            <v>313.91000000000003</v>
          </cell>
          <cell r="D22">
            <v>295.10000000000002</v>
          </cell>
          <cell r="E22">
            <v>295.83999999999997</v>
          </cell>
          <cell r="F22">
            <v>273.5</v>
          </cell>
          <cell r="G22">
            <v>248.98</v>
          </cell>
          <cell r="H22">
            <v>220.87</v>
          </cell>
          <cell r="I22">
            <v>214.24</v>
          </cell>
          <cell r="J22">
            <v>206.84</v>
          </cell>
          <cell r="K22">
            <v>175.95</v>
          </cell>
          <cell r="L22">
            <v>174.57</v>
          </cell>
          <cell r="M22">
            <v>158.79</v>
          </cell>
          <cell r="N22">
            <v>127.27</v>
          </cell>
          <cell r="O22">
            <v>98.33</v>
          </cell>
          <cell r="P22">
            <v>74.5</v>
          </cell>
          <cell r="Q22">
            <v>55.63</v>
          </cell>
          <cell r="R22">
            <v>40.33</v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855.97</v>
          </cell>
          <cell r="C23">
            <v>822.17</v>
          </cell>
          <cell r="D23">
            <v>794.95</v>
          </cell>
          <cell r="E23">
            <v>754.97</v>
          </cell>
          <cell r="F23">
            <v>728.26</v>
          </cell>
          <cell r="G23">
            <v>680.99</v>
          </cell>
          <cell r="H23">
            <v>626.29999999999995</v>
          </cell>
          <cell r="I23">
            <v>575.17999999999995</v>
          </cell>
          <cell r="J23">
            <v>536.24</v>
          </cell>
          <cell r="K23">
            <v>469.98</v>
          </cell>
          <cell r="L23">
            <v>437.28</v>
          </cell>
          <cell r="M23">
            <v>471.49</v>
          </cell>
          <cell r="N23">
            <v>318.7</v>
          </cell>
          <cell r="O23">
            <v>240.46</v>
          </cell>
          <cell r="P23">
            <v>190.28</v>
          </cell>
          <cell r="Q23">
            <v>153.5</v>
          </cell>
          <cell r="R23">
            <v>121.55</v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1949.2</v>
          </cell>
          <cell r="C24">
            <v>1865.04</v>
          </cell>
          <cell r="D24">
            <v>1733.04</v>
          </cell>
          <cell r="E24">
            <v>1686.16</v>
          </cell>
          <cell r="F24">
            <v>1578.88</v>
          </cell>
          <cell r="G24">
            <v>1461.78</v>
          </cell>
          <cell r="H24">
            <v>1389.2</v>
          </cell>
          <cell r="I24">
            <v>1301.8499999999999</v>
          </cell>
          <cell r="J24">
            <v>1252.33</v>
          </cell>
          <cell r="K24">
            <v>1056.9100000000001</v>
          </cell>
          <cell r="L24">
            <v>1036.4100000000001</v>
          </cell>
          <cell r="M24">
            <v>993.2</v>
          </cell>
          <cell r="N24">
            <v>684.66</v>
          </cell>
          <cell r="O24">
            <v>540.65</v>
          </cell>
          <cell r="P24">
            <v>451.44</v>
          </cell>
          <cell r="Q24">
            <v>369.28</v>
          </cell>
          <cell r="R24">
            <v>292.86</v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1202.79</v>
          </cell>
          <cell r="C25">
            <v>1155.33</v>
          </cell>
          <cell r="D25">
            <v>1129.3499999999999</v>
          </cell>
          <cell r="E25">
            <v>1073.3399999999999</v>
          </cell>
          <cell r="F25">
            <v>1067.6199999999999</v>
          </cell>
          <cell r="G25">
            <v>985.95</v>
          </cell>
          <cell r="H25">
            <v>901.96</v>
          </cell>
          <cell r="I25">
            <v>843.54</v>
          </cell>
          <cell r="J25">
            <v>772.91</v>
          </cell>
          <cell r="K25">
            <v>637.03</v>
          </cell>
          <cell r="L25">
            <v>560.66999999999996</v>
          </cell>
          <cell r="M25">
            <v>500.51</v>
          </cell>
          <cell r="N25">
            <v>376.86</v>
          </cell>
          <cell r="O25">
            <v>292.06</v>
          </cell>
          <cell r="P25">
            <v>256.72000000000003</v>
          </cell>
          <cell r="Q25">
            <v>229.77</v>
          </cell>
          <cell r="R25">
            <v>166.27</v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1173.93</v>
          </cell>
          <cell r="C26">
            <v>1164.8900000000001</v>
          </cell>
          <cell r="D26">
            <v>1143.3</v>
          </cell>
          <cell r="E26">
            <v>1162.02</v>
          </cell>
          <cell r="F26">
            <v>1069.8499999999999</v>
          </cell>
          <cell r="G26">
            <v>1077.43</v>
          </cell>
          <cell r="H26">
            <v>998.33</v>
          </cell>
          <cell r="I26">
            <v>871.14</v>
          </cell>
          <cell r="J26">
            <v>767.46</v>
          </cell>
          <cell r="K26">
            <v>674.94</v>
          </cell>
          <cell r="L26">
            <v>685.97</v>
          </cell>
          <cell r="M26">
            <v>674.82</v>
          </cell>
          <cell r="N26">
            <v>483</v>
          </cell>
          <cell r="O26">
            <v>374.79</v>
          </cell>
          <cell r="P26">
            <v>308.18</v>
          </cell>
          <cell r="Q26">
            <v>241.95</v>
          </cell>
          <cell r="R26">
            <v>190.54</v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335.32</v>
          </cell>
          <cell r="C27">
            <v>316.67</v>
          </cell>
          <cell r="D27">
            <v>259.13</v>
          </cell>
          <cell r="E27">
            <v>273.89</v>
          </cell>
          <cell r="F27">
            <v>263.26</v>
          </cell>
          <cell r="G27">
            <v>232.15</v>
          </cell>
          <cell r="H27">
            <v>227.2</v>
          </cell>
          <cell r="I27">
            <v>169.64</v>
          </cell>
          <cell r="J27">
            <v>167.27</v>
          </cell>
          <cell r="K27">
            <v>142.08000000000001</v>
          </cell>
          <cell r="L27">
            <v>107.18</v>
          </cell>
          <cell r="M27">
            <v>94.48</v>
          </cell>
          <cell r="N27">
            <v>77.81</v>
          </cell>
          <cell r="O27">
            <v>60.8</v>
          </cell>
          <cell r="P27">
            <v>61.04</v>
          </cell>
          <cell r="Q27">
            <v>47.08</v>
          </cell>
          <cell r="R27">
            <v>33.57</v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1089.44</v>
          </cell>
          <cell r="C28">
            <v>1060.3800000000001</v>
          </cell>
          <cell r="D28">
            <v>1025</v>
          </cell>
          <cell r="E28">
            <v>998.58</v>
          </cell>
          <cell r="F28">
            <v>951.23</v>
          </cell>
          <cell r="G28">
            <v>871.44</v>
          </cell>
          <cell r="H28">
            <v>828.25</v>
          </cell>
          <cell r="I28">
            <v>777.53</v>
          </cell>
          <cell r="J28">
            <v>758.07</v>
          </cell>
          <cell r="K28">
            <v>693.83</v>
          </cell>
          <cell r="L28">
            <v>710.11</v>
          </cell>
          <cell r="M28">
            <v>703.34</v>
          </cell>
          <cell r="N28">
            <v>529.46</v>
          </cell>
          <cell r="O28">
            <v>377.79</v>
          </cell>
          <cell r="P28">
            <v>310.95999999999998</v>
          </cell>
          <cell r="Q28">
            <v>264.91000000000003</v>
          </cell>
          <cell r="R28">
            <v>184.52</v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715.57</v>
          </cell>
          <cell r="C29">
            <v>699.58</v>
          </cell>
          <cell r="D29">
            <v>661.92</v>
          </cell>
          <cell r="E29">
            <v>662.99</v>
          </cell>
          <cell r="F29">
            <v>636.04999999999995</v>
          </cell>
          <cell r="G29">
            <v>592.96</v>
          </cell>
          <cell r="H29">
            <v>567.35</v>
          </cell>
          <cell r="I29">
            <v>548.95000000000005</v>
          </cell>
          <cell r="J29">
            <v>498.33</v>
          </cell>
          <cell r="K29">
            <v>401.26</v>
          </cell>
          <cell r="L29">
            <v>377.06</v>
          </cell>
          <cell r="M29">
            <v>367.92</v>
          </cell>
          <cell r="N29">
            <v>284.33</v>
          </cell>
          <cell r="O29">
            <v>228.23</v>
          </cell>
          <cell r="P29">
            <v>206.36</v>
          </cell>
          <cell r="Q29">
            <v>182.93</v>
          </cell>
          <cell r="R29">
            <v>123.97</v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234.05</v>
          </cell>
          <cell r="C30">
            <v>220.95</v>
          </cell>
          <cell r="D30">
            <v>221.21</v>
          </cell>
          <cell r="E30">
            <v>218.14</v>
          </cell>
          <cell r="F30">
            <v>221.37</v>
          </cell>
          <cell r="G30">
            <v>199.1</v>
          </cell>
          <cell r="H30">
            <v>187.51</v>
          </cell>
          <cell r="I30">
            <v>171.36</v>
          </cell>
          <cell r="J30">
            <v>163.19</v>
          </cell>
          <cell r="K30">
            <v>156.31</v>
          </cell>
          <cell r="L30">
            <v>121.51</v>
          </cell>
          <cell r="M30">
            <v>171.81</v>
          </cell>
          <cell r="N30">
            <v>130.11000000000001</v>
          </cell>
          <cell r="O30">
            <v>82.47</v>
          </cell>
          <cell r="P30">
            <v>61.82</v>
          </cell>
          <cell r="Q30">
            <v>48.81</v>
          </cell>
          <cell r="R30">
            <v>34.85</v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223.69</v>
          </cell>
          <cell r="C31">
            <v>212.35</v>
          </cell>
          <cell r="D31">
            <v>200.01</v>
          </cell>
          <cell r="E31">
            <v>208.42</v>
          </cell>
          <cell r="F31">
            <v>179.33</v>
          </cell>
          <cell r="G31">
            <v>170.47</v>
          </cell>
          <cell r="H31">
            <v>170.65</v>
          </cell>
          <cell r="I31">
            <v>152.57</v>
          </cell>
          <cell r="J31">
            <v>142.51</v>
          </cell>
          <cell r="K31">
            <v>122.68</v>
          </cell>
          <cell r="L31">
            <v>112.95</v>
          </cell>
          <cell r="M31">
            <v>106.45</v>
          </cell>
          <cell r="N31">
            <v>103.02</v>
          </cell>
          <cell r="O31">
            <v>81.59</v>
          </cell>
          <cell r="P31">
            <v>63.5</v>
          </cell>
          <cell r="Q31">
            <v>54.06</v>
          </cell>
          <cell r="R31">
            <v>47.31</v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1174.1500000000001</v>
          </cell>
          <cell r="C32">
            <v>1088.6199999999999</v>
          </cell>
          <cell r="D32">
            <v>927.96</v>
          </cell>
          <cell r="E32">
            <v>908.11</v>
          </cell>
          <cell r="F32">
            <v>863.07</v>
          </cell>
          <cell r="G32">
            <v>812.88</v>
          </cell>
          <cell r="H32">
            <v>722.59</v>
          </cell>
          <cell r="I32">
            <v>664.52</v>
          </cell>
          <cell r="J32">
            <v>647.92999999999995</v>
          </cell>
          <cell r="K32">
            <v>567.20000000000005</v>
          </cell>
          <cell r="L32">
            <v>532.66999999999996</v>
          </cell>
          <cell r="M32">
            <v>473.86</v>
          </cell>
          <cell r="N32">
            <v>399.8</v>
          </cell>
          <cell r="O32">
            <v>313.83999999999997</v>
          </cell>
          <cell r="P32">
            <v>240.15</v>
          </cell>
          <cell r="Q32">
            <v>199.21</v>
          </cell>
          <cell r="R32">
            <v>142.77000000000001</v>
          </cell>
          <cell r="S32" t="str">
            <v/>
          </cell>
          <cell r="T32" t="str">
            <v/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</row>
        <row r="2">
          <cell r="A2" t="str">
            <v>北京市</v>
          </cell>
          <cell r="B2">
            <v>8680</v>
          </cell>
          <cell r="C2">
            <v>7260</v>
          </cell>
          <cell r="D2">
            <v>6781</v>
          </cell>
          <cell r="E2">
            <v>6141</v>
          </cell>
          <cell r="F2">
            <v>6114</v>
          </cell>
          <cell r="G2">
            <v>5624</v>
          </cell>
          <cell r="H2">
            <v>5133</v>
          </cell>
          <cell r="I2">
            <v>4734</v>
          </cell>
          <cell r="J2">
            <v>4239</v>
          </cell>
          <cell r="K2">
            <v>3871</v>
          </cell>
          <cell r="L2">
            <v>3596</v>
          </cell>
          <cell r="M2">
            <v>3079</v>
          </cell>
          <cell r="N2">
            <v>2776</v>
          </cell>
          <cell r="O2">
            <v>2316</v>
          </cell>
          <cell r="P2">
            <v>2054</v>
          </cell>
          <cell r="Q2">
            <v>1740</v>
          </cell>
          <cell r="R2">
            <v>1502</v>
          </cell>
          <cell r="S2">
            <v>1295</v>
          </cell>
        </row>
        <row r="3">
          <cell r="A3" t="str">
            <v>天津市</v>
          </cell>
          <cell r="B3">
            <v>1255</v>
          </cell>
          <cell r="C3">
            <v>1117</v>
          </cell>
          <cell r="D3">
            <v>1002</v>
          </cell>
          <cell r="E3">
            <v>862</v>
          </cell>
          <cell r="F3">
            <v>813</v>
          </cell>
          <cell r="G3">
            <v>595</v>
          </cell>
          <cell r="H3">
            <v>573</v>
          </cell>
          <cell r="I3">
            <v>517</v>
          </cell>
          <cell r="J3">
            <v>497</v>
          </cell>
          <cell r="K3">
            <v>503</v>
          </cell>
          <cell r="L3">
            <v>491</v>
          </cell>
          <cell r="M3">
            <v>458</v>
          </cell>
          <cell r="N3">
            <v>331</v>
          </cell>
          <cell r="O3">
            <v>307</v>
          </cell>
          <cell r="P3">
            <v>263</v>
          </cell>
          <cell r="Q3">
            <v>305</v>
          </cell>
          <cell r="R3">
            <v>928</v>
          </cell>
          <cell r="S3">
            <v>665</v>
          </cell>
        </row>
        <row r="4">
          <cell r="A4" t="str">
            <v>河北省</v>
          </cell>
          <cell r="B4">
            <v>142</v>
          </cell>
          <cell r="C4">
            <v>34</v>
          </cell>
          <cell r="D4">
            <v>33</v>
          </cell>
          <cell r="E4">
            <v>29</v>
          </cell>
          <cell r="F4">
            <v>23</v>
          </cell>
          <cell r="G4">
            <v>18</v>
          </cell>
          <cell r="H4">
            <v>18</v>
          </cell>
          <cell r="I4">
            <v>6</v>
          </cell>
          <cell r="J4">
            <v>6</v>
          </cell>
          <cell r="K4">
            <v>6</v>
          </cell>
          <cell r="L4">
            <v>6</v>
          </cell>
          <cell r="M4">
            <v>7</v>
          </cell>
          <cell r="N4">
            <v>7</v>
          </cell>
          <cell r="O4">
            <v>7</v>
          </cell>
          <cell r="P4">
            <v>12</v>
          </cell>
          <cell r="Q4">
            <v>36</v>
          </cell>
          <cell r="R4">
            <v>17</v>
          </cell>
          <cell r="S4">
            <v>351</v>
          </cell>
        </row>
        <row r="5">
          <cell r="A5" t="str">
            <v>山西省</v>
          </cell>
          <cell r="B5">
            <v>286</v>
          </cell>
          <cell r="C5">
            <v>237</v>
          </cell>
          <cell r="D5">
            <v>199</v>
          </cell>
          <cell r="E5">
            <v>169</v>
          </cell>
          <cell r="F5">
            <v>110</v>
          </cell>
          <cell r="G5">
            <v>106</v>
          </cell>
          <cell r="H5">
            <v>109</v>
          </cell>
          <cell r="I5">
            <v>107</v>
          </cell>
          <cell r="J5">
            <v>109</v>
          </cell>
          <cell r="K5">
            <v>115</v>
          </cell>
          <cell r="L5">
            <v>113</v>
          </cell>
          <cell r="M5">
            <v>106</v>
          </cell>
          <cell r="N5">
            <v>95</v>
          </cell>
          <cell r="O5">
            <v>93</v>
          </cell>
          <cell r="P5">
            <v>79</v>
          </cell>
          <cell r="Q5">
            <v>66</v>
          </cell>
          <cell r="R5">
            <v>58</v>
          </cell>
          <cell r="S5">
            <v>291</v>
          </cell>
        </row>
        <row r="6">
          <cell r="A6" t="str">
            <v>内蒙古自治区</v>
          </cell>
          <cell r="B6">
            <v>127</v>
          </cell>
          <cell r="C6">
            <v>103</v>
          </cell>
          <cell r="D6">
            <v>123</v>
          </cell>
          <cell r="E6">
            <v>111</v>
          </cell>
          <cell r="F6">
            <v>111</v>
          </cell>
          <cell r="G6">
            <v>115</v>
          </cell>
          <cell r="H6">
            <v>120</v>
          </cell>
          <cell r="I6">
            <v>130</v>
          </cell>
          <cell r="J6">
            <v>162</v>
          </cell>
          <cell r="K6">
            <v>213</v>
          </cell>
          <cell r="L6">
            <v>320</v>
          </cell>
          <cell r="M6">
            <v>314</v>
          </cell>
          <cell r="N6">
            <v>714</v>
          </cell>
          <cell r="O6">
            <v>1153</v>
          </cell>
          <cell r="P6">
            <v>1067</v>
          </cell>
          <cell r="Q6">
            <v>1239</v>
          </cell>
          <cell r="R6">
            <v>1052</v>
          </cell>
          <cell r="S6">
            <v>178</v>
          </cell>
        </row>
        <row r="7">
          <cell r="A7" t="str">
            <v>辽宁省</v>
          </cell>
          <cell r="B7">
            <v>1625</v>
          </cell>
          <cell r="C7">
            <v>1338</v>
          </cell>
          <cell r="D7">
            <v>1215</v>
          </cell>
          <cell r="E7">
            <v>1104</v>
          </cell>
          <cell r="F7">
            <v>996</v>
          </cell>
          <cell r="G7">
            <v>952</v>
          </cell>
          <cell r="H7">
            <v>730</v>
          </cell>
          <cell r="I7">
            <v>715</v>
          </cell>
          <cell r="J7">
            <v>706</v>
          </cell>
          <cell r="K7">
            <v>706</v>
          </cell>
          <cell r="L7">
            <v>643</v>
          </cell>
          <cell r="M7">
            <v>459</v>
          </cell>
          <cell r="N7">
            <v>402</v>
          </cell>
          <cell r="O7">
            <v>394</v>
          </cell>
          <cell r="P7">
            <v>362</v>
          </cell>
          <cell r="Q7">
            <v>338</v>
          </cell>
          <cell r="R7">
            <v>282</v>
          </cell>
          <cell r="S7">
            <v>256</v>
          </cell>
        </row>
        <row r="8">
          <cell r="A8" t="str">
            <v>吉林省</v>
          </cell>
          <cell r="B8">
            <v>96</v>
          </cell>
          <cell r="C8">
            <v>11</v>
          </cell>
          <cell r="D8">
            <v>11</v>
          </cell>
          <cell r="E8">
            <v>11</v>
          </cell>
          <cell r="F8" t="str">
            <v/>
          </cell>
          <cell r="G8">
            <v>16</v>
          </cell>
          <cell r="H8">
            <v>19</v>
          </cell>
          <cell r="I8">
            <v>18</v>
          </cell>
          <cell r="J8">
            <v>23</v>
          </cell>
          <cell r="K8">
            <v>23</v>
          </cell>
          <cell r="L8">
            <v>23</v>
          </cell>
          <cell r="M8">
            <v>19</v>
          </cell>
          <cell r="N8">
            <v>14</v>
          </cell>
          <cell r="O8">
            <v>14</v>
          </cell>
          <cell r="P8">
            <v>2</v>
          </cell>
          <cell r="Q8">
            <v>2</v>
          </cell>
          <cell r="R8">
            <v>11</v>
          </cell>
          <cell r="S8">
            <v>57</v>
          </cell>
        </row>
        <row r="9">
          <cell r="A9" t="str">
            <v>黑龙江省</v>
          </cell>
          <cell r="B9">
            <v>135</v>
          </cell>
          <cell r="C9">
            <v>124</v>
          </cell>
          <cell r="D9">
            <v>131</v>
          </cell>
          <cell r="E9">
            <v>126</v>
          </cell>
          <cell r="F9">
            <v>79</v>
          </cell>
          <cell r="G9">
            <v>71</v>
          </cell>
          <cell r="H9">
            <v>65</v>
          </cell>
          <cell r="I9">
            <v>66</v>
          </cell>
          <cell r="J9">
            <v>67</v>
          </cell>
          <cell r="K9">
            <v>68</v>
          </cell>
          <cell r="L9">
            <v>75</v>
          </cell>
          <cell r="M9">
            <v>74</v>
          </cell>
          <cell r="N9">
            <v>69</v>
          </cell>
          <cell r="O9">
            <v>69</v>
          </cell>
          <cell r="P9">
            <v>54</v>
          </cell>
          <cell r="Q9">
            <v>53</v>
          </cell>
          <cell r="R9">
            <v>24</v>
          </cell>
          <cell r="S9">
            <v>84</v>
          </cell>
        </row>
        <row r="10">
          <cell r="A10" t="str">
            <v>上海市</v>
          </cell>
          <cell r="B10">
            <v>13119</v>
          </cell>
          <cell r="C10">
            <v>8731</v>
          </cell>
          <cell r="D10">
            <v>8346</v>
          </cell>
          <cell r="E10">
            <v>7378</v>
          </cell>
          <cell r="F10">
            <v>7008</v>
          </cell>
          <cell r="G10">
            <v>6202</v>
          </cell>
          <cell r="H10">
            <v>3888</v>
          </cell>
          <cell r="I10">
            <v>3603</v>
          </cell>
          <cell r="J10">
            <v>3127</v>
          </cell>
          <cell r="K10">
            <v>2685</v>
          </cell>
          <cell r="L10">
            <v>2037</v>
          </cell>
          <cell r="M10">
            <v>1787</v>
          </cell>
          <cell r="N10">
            <v>1616</v>
          </cell>
          <cell r="O10">
            <v>1773</v>
          </cell>
          <cell r="P10">
            <v>1312</v>
          </cell>
          <cell r="Q10">
            <v>1167</v>
          </cell>
          <cell r="R10">
            <v>732</v>
          </cell>
          <cell r="S10">
            <v>757</v>
          </cell>
        </row>
        <row r="11">
          <cell r="A11" t="str">
            <v>江苏省</v>
          </cell>
          <cell r="B11">
            <v>4051</v>
          </cell>
          <cell r="C11">
            <v>2446</v>
          </cell>
          <cell r="D11">
            <v>2090</v>
          </cell>
          <cell r="E11">
            <v>1835</v>
          </cell>
          <cell r="F11">
            <v>1798</v>
          </cell>
          <cell r="G11">
            <v>1707</v>
          </cell>
          <cell r="H11">
            <v>1598</v>
          </cell>
          <cell r="I11">
            <v>1527</v>
          </cell>
          <cell r="J11">
            <v>1491</v>
          </cell>
          <cell r="K11">
            <v>1460</v>
          </cell>
          <cell r="L11">
            <v>1428</v>
          </cell>
          <cell r="M11">
            <v>1333</v>
          </cell>
          <cell r="N11">
            <v>1259</v>
          </cell>
          <cell r="O11">
            <v>1065</v>
          </cell>
          <cell r="P11">
            <v>920</v>
          </cell>
          <cell r="Q11">
            <v>881</v>
          </cell>
          <cell r="R11">
            <v>1269</v>
          </cell>
          <cell r="S11">
            <v>1355</v>
          </cell>
        </row>
        <row r="12">
          <cell r="A12" t="str">
            <v>浙江省</v>
          </cell>
          <cell r="B12">
            <v>3583</v>
          </cell>
          <cell r="C12">
            <v>2823</v>
          </cell>
          <cell r="D12">
            <v>2675</v>
          </cell>
          <cell r="E12">
            <v>2241</v>
          </cell>
          <cell r="F12">
            <v>2028</v>
          </cell>
          <cell r="G12">
            <v>2074</v>
          </cell>
          <cell r="H12">
            <v>1940</v>
          </cell>
          <cell r="I12">
            <v>1741</v>
          </cell>
          <cell r="J12">
            <v>1736</v>
          </cell>
          <cell r="K12">
            <v>1728</v>
          </cell>
          <cell r="L12">
            <v>1588</v>
          </cell>
          <cell r="M12">
            <v>1457</v>
          </cell>
          <cell r="N12">
            <v>1426</v>
          </cell>
          <cell r="O12">
            <v>1289</v>
          </cell>
          <cell r="P12">
            <v>1180</v>
          </cell>
          <cell r="Q12">
            <v>865</v>
          </cell>
          <cell r="R12">
            <v>755</v>
          </cell>
          <cell r="S12">
            <v>659</v>
          </cell>
        </row>
        <row r="13">
          <cell r="A13" t="str">
            <v>安徽省</v>
          </cell>
          <cell r="B13">
            <v>1649</v>
          </cell>
          <cell r="C13">
            <v>1290</v>
          </cell>
          <cell r="D13">
            <v>1272</v>
          </cell>
          <cell r="E13">
            <v>1135</v>
          </cell>
          <cell r="F13">
            <v>738</v>
          </cell>
          <cell r="G13">
            <v>855</v>
          </cell>
          <cell r="H13">
            <v>747</v>
          </cell>
          <cell r="I13">
            <v>690</v>
          </cell>
          <cell r="J13">
            <v>650</v>
          </cell>
          <cell r="K13">
            <v>583</v>
          </cell>
          <cell r="L13">
            <v>439</v>
          </cell>
          <cell r="M13">
            <v>365</v>
          </cell>
          <cell r="N13">
            <v>256</v>
          </cell>
          <cell r="O13">
            <v>186</v>
          </cell>
          <cell r="P13">
            <v>144</v>
          </cell>
          <cell r="Q13">
            <v>111</v>
          </cell>
          <cell r="R13">
            <v>109</v>
          </cell>
          <cell r="S13">
            <v>284</v>
          </cell>
        </row>
        <row r="14">
          <cell r="A14" t="str">
            <v>福建省</v>
          </cell>
          <cell r="B14">
            <v>2191</v>
          </cell>
          <cell r="C14">
            <v>1330</v>
          </cell>
          <cell r="D14">
            <v>1153</v>
          </cell>
          <cell r="E14">
            <v>1057</v>
          </cell>
          <cell r="F14">
            <v>821</v>
          </cell>
          <cell r="G14">
            <v>732</v>
          </cell>
          <cell r="H14">
            <v>703</v>
          </cell>
          <cell r="I14">
            <v>567</v>
          </cell>
          <cell r="J14">
            <v>548</v>
          </cell>
          <cell r="K14">
            <v>786</v>
          </cell>
          <cell r="L14">
            <v>1043</v>
          </cell>
          <cell r="M14">
            <v>952</v>
          </cell>
          <cell r="N14">
            <v>812</v>
          </cell>
          <cell r="O14">
            <v>764</v>
          </cell>
          <cell r="P14">
            <v>789</v>
          </cell>
          <cell r="Q14">
            <v>315</v>
          </cell>
          <cell r="R14">
            <v>535</v>
          </cell>
          <cell r="S14">
            <v>279</v>
          </cell>
        </row>
        <row r="15">
          <cell r="A15" t="str">
            <v>江西省</v>
          </cell>
          <cell r="B15">
            <v>532</v>
          </cell>
          <cell r="C15">
            <v>238</v>
          </cell>
          <cell r="D15">
            <v>210</v>
          </cell>
          <cell r="E15">
            <v>196</v>
          </cell>
          <cell r="F15">
            <v>177</v>
          </cell>
          <cell r="G15">
            <v>167</v>
          </cell>
          <cell r="H15">
            <v>151</v>
          </cell>
          <cell r="I15">
            <v>133</v>
          </cell>
          <cell r="J15">
            <v>113</v>
          </cell>
          <cell r="K15">
            <v>112</v>
          </cell>
          <cell r="L15">
            <v>87</v>
          </cell>
          <cell r="M15">
            <v>79</v>
          </cell>
          <cell r="N15">
            <v>78</v>
          </cell>
          <cell r="O15">
            <v>69</v>
          </cell>
          <cell r="P15">
            <v>68</v>
          </cell>
          <cell r="Q15">
            <v>65</v>
          </cell>
          <cell r="R15">
            <v>51</v>
          </cell>
          <cell r="S15">
            <v>107</v>
          </cell>
        </row>
        <row r="16">
          <cell r="A16" t="str">
            <v>山东省</v>
          </cell>
          <cell r="B16">
            <v>2056</v>
          </cell>
          <cell r="C16">
            <v>1547</v>
          </cell>
          <cell r="D16">
            <v>891</v>
          </cell>
          <cell r="E16">
            <v>813</v>
          </cell>
          <cell r="F16">
            <v>749</v>
          </cell>
          <cell r="G16">
            <v>680</v>
          </cell>
          <cell r="H16">
            <v>646</v>
          </cell>
          <cell r="I16">
            <v>579</v>
          </cell>
          <cell r="J16">
            <v>466</v>
          </cell>
          <cell r="K16">
            <v>438</v>
          </cell>
          <cell r="L16">
            <v>432</v>
          </cell>
          <cell r="M16">
            <v>390</v>
          </cell>
          <cell r="N16">
            <v>180</v>
          </cell>
          <cell r="O16">
            <v>290</v>
          </cell>
          <cell r="P16">
            <v>274</v>
          </cell>
          <cell r="Q16">
            <v>266</v>
          </cell>
          <cell r="R16">
            <v>457</v>
          </cell>
          <cell r="S16">
            <v>572</v>
          </cell>
        </row>
        <row r="17">
          <cell r="A17" t="str">
            <v>河南省</v>
          </cell>
          <cell r="B17">
            <v>669</v>
          </cell>
          <cell r="C17">
            <v>326</v>
          </cell>
          <cell r="D17">
            <v>309</v>
          </cell>
          <cell r="E17">
            <v>286</v>
          </cell>
          <cell r="F17">
            <v>273</v>
          </cell>
          <cell r="G17">
            <v>240</v>
          </cell>
          <cell r="H17">
            <v>217</v>
          </cell>
          <cell r="I17">
            <v>214</v>
          </cell>
          <cell r="J17">
            <v>205</v>
          </cell>
          <cell r="K17">
            <v>210</v>
          </cell>
          <cell r="L17">
            <v>207</v>
          </cell>
          <cell r="M17">
            <v>206</v>
          </cell>
          <cell r="N17">
            <v>180</v>
          </cell>
          <cell r="O17">
            <v>183</v>
          </cell>
          <cell r="P17">
            <v>164</v>
          </cell>
          <cell r="Q17">
            <v>138</v>
          </cell>
          <cell r="R17">
            <v>504</v>
          </cell>
          <cell r="S17">
            <v>469</v>
          </cell>
        </row>
        <row r="18">
          <cell r="A18" t="str">
            <v>湖北省</v>
          </cell>
          <cell r="B18">
            <v>3175</v>
          </cell>
          <cell r="C18">
            <v>2528</v>
          </cell>
          <cell r="D18">
            <v>2244</v>
          </cell>
          <cell r="E18">
            <v>1836</v>
          </cell>
          <cell r="F18">
            <v>1601</v>
          </cell>
          <cell r="G18">
            <v>1354</v>
          </cell>
          <cell r="H18">
            <v>1089</v>
          </cell>
          <cell r="I18">
            <v>906</v>
          </cell>
          <cell r="J18">
            <v>784</v>
          </cell>
          <cell r="K18">
            <v>649</v>
          </cell>
          <cell r="L18">
            <v>544</v>
          </cell>
          <cell r="M18">
            <v>498</v>
          </cell>
          <cell r="N18">
            <v>360</v>
          </cell>
          <cell r="O18">
            <v>310</v>
          </cell>
          <cell r="P18">
            <v>284</v>
          </cell>
          <cell r="Q18">
            <v>263</v>
          </cell>
          <cell r="R18">
            <v>221</v>
          </cell>
          <cell r="S18">
            <v>303</v>
          </cell>
        </row>
        <row r="19">
          <cell r="A19" t="str">
            <v>湖南省</v>
          </cell>
          <cell r="B19">
            <v>2542</v>
          </cell>
          <cell r="C19">
            <v>2358</v>
          </cell>
          <cell r="D19">
            <v>1937</v>
          </cell>
          <cell r="E19">
            <v>1107</v>
          </cell>
          <cell r="F19">
            <v>1023</v>
          </cell>
          <cell r="G19">
            <v>978</v>
          </cell>
          <cell r="H19">
            <v>1133</v>
          </cell>
          <cell r="I19">
            <v>1101</v>
          </cell>
          <cell r="J19">
            <v>844</v>
          </cell>
          <cell r="K19">
            <v>621</v>
          </cell>
          <cell r="L19">
            <v>377</v>
          </cell>
          <cell r="M19">
            <v>350</v>
          </cell>
          <cell r="N19">
            <v>195</v>
          </cell>
          <cell r="O19">
            <v>160</v>
          </cell>
          <cell r="P19">
            <v>153</v>
          </cell>
          <cell r="Q19">
            <v>137</v>
          </cell>
          <cell r="R19">
            <v>50</v>
          </cell>
          <cell r="S19">
            <v>216</v>
          </cell>
        </row>
        <row r="20">
          <cell r="A20" t="str">
            <v>广东省</v>
          </cell>
          <cell r="B20">
            <v>10757</v>
          </cell>
          <cell r="C20">
            <v>7929</v>
          </cell>
          <cell r="D20">
            <v>6890</v>
          </cell>
          <cell r="E20">
            <v>5953</v>
          </cell>
          <cell r="F20">
            <v>5774</v>
          </cell>
          <cell r="G20">
            <v>4532</v>
          </cell>
          <cell r="H20">
            <v>4158</v>
          </cell>
          <cell r="I20">
            <v>3984</v>
          </cell>
          <cell r="J20">
            <v>3706</v>
          </cell>
          <cell r="K20">
            <v>3403</v>
          </cell>
          <cell r="L20">
            <v>3216</v>
          </cell>
          <cell r="M20">
            <v>2792</v>
          </cell>
          <cell r="N20">
            <v>2210</v>
          </cell>
          <cell r="O20">
            <v>1990</v>
          </cell>
          <cell r="P20">
            <v>1840</v>
          </cell>
          <cell r="Q20">
            <v>1820</v>
          </cell>
          <cell r="R20">
            <v>1263</v>
          </cell>
          <cell r="S20">
            <v>1159</v>
          </cell>
        </row>
        <row r="21">
          <cell r="A21" t="str">
            <v>广西壮族自治区</v>
          </cell>
          <cell r="B21">
            <v>825</v>
          </cell>
          <cell r="C21">
            <v>653</v>
          </cell>
          <cell r="D21">
            <v>512</v>
          </cell>
          <cell r="E21">
            <v>443</v>
          </cell>
          <cell r="F21">
            <v>381</v>
          </cell>
          <cell r="G21">
            <v>317</v>
          </cell>
          <cell r="H21">
            <v>247</v>
          </cell>
          <cell r="I21">
            <v>187</v>
          </cell>
          <cell r="J21">
            <v>176</v>
          </cell>
          <cell r="K21">
            <v>170</v>
          </cell>
          <cell r="L21">
            <v>80</v>
          </cell>
          <cell r="M21">
            <v>72</v>
          </cell>
          <cell r="N21">
            <v>63</v>
          </cell>
          <cell r="O21">
            <v>63</v>
          </cell>
          <cell r="P21">
            <v>58</v>
          </cell>
          <cell r="Q21">
            <v>52</v>
          </cell>
          <cell r="R21">
            <v>42</v>
          </cell>
          <cell r="S21">
            <v>105</v>
          </cell>
        </row>
        <row r="22">
          <cell r="A22" t="str">
            <v>海南省</v>
          </cell>
          <cell r="B22">
            <v>267</v>
          </cell>
          <cell r="C22">
            <v>133</v>
          </cell>
          <cell r="D22">
            <v>114</v>
          </cell>
          <cell r="E22">
            <v>8</v>
          </cell>
          <cell r="F22">
            <v>8</v>
          </cell>
          <cell r="G22">
            <v>7</v>
          </cell>
          <cell r="H22">
            <v>7</v>
          </cell>
          <cell r="I22">
            <v>7</v>
          </cell>
          <cell r="J22">
            <v>5</v>
          </cell>
          <cell r="K22">
            <v>5</v>
          </cell>
          <cell r="L22">
            <v>4</v>
          </cell>
          <cell r="M22">
            <v>4</v>
          </cell>
          <cell r="N22">
            <v>4</v>
          </cell>
          <cell r="O22" t="str">
            <v/>
          </cell>
          <cell r="P22" t="str">
            <v/>
          </cell>
          <cell r="Q22">
            <v>7</v>
          </cell>
          <cell r="R22">
            <v>2</v>
          </cell>
          <cell r="S22">
            <v>25</v>
          </cell>
        </row>
        <row r="23">
          <cell r="A23" t="str">
            <v>重庆市</v>
          </cell>
          <cell r="B23">
            <v>2021</v>
          </cell>
          <cell r="C23">
            <v>1182</v>
          </cell>
          <cell r="D23">
            <v>1101</v>
          </cell>
          <cell r="E23">
            <v>1177</v>
          </cell>
          <cell r="F23">
            <v>1279</v>
          </cell>
          <cell r="G23">
            <v>1628</v>
          </cell>
          <cell r="H23">
            <v>2460</v>
          </cell>
          <cell r="I23">
            <v>2411</v>
          </cell>
          <cell r="J23">
            <v>2360</v>
          </cell>
          <cell r="K23">
            <v>2596</v>
          </cell>
          <cell r="L23">
            <v>2408</v>
          </cell>
          <cell r="M23">
            <v>2179</v>
          </cell>
          <cell r="N23">
            <v>2288</v>
          </cell>
          <cell r="O23">
            <v>2038</v>
          </cell>
          <cell r="P23">
            <v>1967</v>
          </cell>
          <cell r="Q23">
            <v>1862</v>
          </cell>
          <cell r="R23">
            <v>2088</v>
          </cell>
          <cell r="S23">
            <v>454</v>
          </cell>
        </row>
        <row r="24">
          <cell r="A24" t="str">
            <v>四川省</v>
          </cell>
          <cell r="B24">
            <v>2663</v>
          </cell>
          <cell r="C24">
            <v>2320</v>
          </cell>
          <cell r="D24">
            <v>2403</v>
          </cell>
          <cell r="E24">
            <v>1955</v>
          </cell>
          <cell r="F24">
            <v>1486</v>
          </cell>
          <cell r="G24">
            <v>1162</v>
          </cell>
          <cell r="H24">
            <v>973</v>
          </cell>
          <cell r="I24">
            <v>951</v>
          </cell>
          <cell r="J24">
            <v>959</v>
          </cell>
          <cell r="K24">
            <v>845</v>
          </cell>
          <cell r="L24">
            <v>741</v>
          </cell>
          <cell r="M24">
            <v>590</v>
          </cell>
          <cell r="N24">
            <v>460</v>
          </cell>
          <cell r="O24">
            <v>369</v>
          </cell>
          <cell r="P24">
            <v>346</v>
          </cell>
          <cell r="Q24">
            <v>226</v>
          </cell>
          <cell r="R24">
            <v>199</v>
          </cell>
          <cell r="S24">
            <v>542</v>
          </cell>
        </row>
        <row r="25">
          <cell r="A25" t="str">
            <v>贵州省</v>
          </cell>
          <cell r="B25">
            <v>149</v>
          </cell>
          <cell r="C25">
            <v>9</v>
          </cell>
          <cell r="D25">
            <v>9</v>
          </cell>
          <cell r="E25">
            <v>15</v>
          </cell>
          <cell r="F25">
            <v>16</v>
          </cell>
          <cell r="G25">
            <v>16</v>
          </cell>
          <cell r="H25">
            <v>18</v>
          </cell>
          <cell r="I25">
            <v>13</v>
          </cell>
          <cell r="J25">
            <v>17</v>
          </cell>
          <cell r="K25">
            <v>18</v>
          </cell>
          <cell r="L25">
            <v>20</v>
          </cell>
          <cell r="M25">
            <v>20</v>
          </cell>
          <cell r="N25">
            <v>10</v>
          </cell>
          <cell r="O25">
            <v>10</v>
          </cell>
          <cell r="P25">
            <v>10</v>
          </cell>
          <cell r="Q25">
            <v>14</v>
          </cell>
          <cell r="R25">
            <v>16</v>
          </cell>
          <cell r="S25">
            <v>115</v>
          </cell>
        </row>
        <row r="26">
          <cell r="A26" t="str">
            <v>云南省</v>
          </cell>
          <cell r="B26">
            <v>253</v>
          </cell>
          <cell r="C26">
            <v>182</v>
          </cell>
          <cell r="D26">
            <v>174</v>
          </cell>
          <cell r="E26">
            <v>278</v>
          </cell>
          <cell r="F26">
            <v>258</v>
          </cell>
          <cell r="G26">
            <v>243</v>
          </cell>
          <cell r="H26">
            <v>249</v>
          </cell>
          <cell r="I26">
            <v>319</v>
          </cell>
          <cell r="J26">
            <v>319</v>
          </cell>
          <cell r="K26">
            <v>295</v>
          </cell>
          <cell r="L26">
            <v>277</v>
          </cell>
          <cell r="M26">
            <v>214</v>
          </cell>
          <cell r="N26">
            <v>212</v>
          </cell>
          <cell r="O26">
            <v>213</v>
          </cell>
          <cell r="P26">
            <v>188</v>
          </cell>
          <cell r="Q26">
            <v>167</v>
          </cell>
          <cell r="R26">
            <v>165</v>
          </cell>
          <cell r="S26">
            <v>215</v>
          </cell>
        </row>
        <row r="27">
          <cell r="A27" t="str">
            <v>西藏自治区</v>
          </cell>
          <cell r="B27" t="str">
            <v/>
          </cell>
          <cell r="C27" t="str">
            <v/>
          </cell>
          <cell r="D27">
            <v>10</v>
          </cell>
          <cell r="E27">
            <v>6</v>
          </cell>
          <cell r="F27">
            <v>6</v>
          </cell>
          <cell r="G27">
            <v>2</v>
          </cell>
          <cell r="H27">
            <v>3</v>
          </cell>
          <cell r="I27">
            <v>3</v>
          </cell>
          <cell r="J27">
            <v>3</v>
          </cell>
          <cell r="K27">
            <v>3</v>
          </cell>
          <cell r="L27">
            <v>3</v>
          </cell>
          <cell r="M27">
            <v>3</v>
          </cell>
          <cell r="N27">
            <v>3</v>
          </cell>
          <cell r="O27">
            <v>3</v>
          </cell>
          <cell r="P27">
            <v>3</v>
          </cell>
          <cell r="Q27">
            <v>3</v>
          </cell>
          <cell r="R27" t="str">
            <v/>
          </cell>
          <cell r="S27">
            <v>12</v>
          </cell>
        </row>
        <row r="28">
          <cell r="A28" t="str">
            <v>陕西省</v>
          </cell>
          <cell r="B28">
            <v>1156</v>
          </cell>
          <cell r="C28">
            <v>870</v>
          </cell>
          <cell r="D28">
            <v>828</v>
          </cell>
          <cell r="E28">
            <v>711</v>
          </cell>
          <cell r="F28">
            <v>475</v>
          </cell>
          <cell r="G28">
            <v>413</v>
          </cell>
          <cell r="H28">
            <v>282</v>
          </cell>
          <cell r="I28">
            <v>202</v>
          </cell>
          <cell r="J28">
            <v>199</v>
          </cell>
          <cell r="K28">
            <v>181</v>
          </cell>
          <cell r="L28">
            <v>174</v>
          </cell>
          <cell r="M28">
            <v>162</v>
          </cell>
          <cell r="N28">
            <v>109</v>
          </cell>
          <cell r="O28">
            <v>77</v>
          </cell>
          <cell r="P28">
            <v>39</v>
          </cell>
          <cell r="Q28">
            <v>331</v>
          </cell>
          <cell r="R28">
            <v>338</v>
          </cell>
          <cell r="S28">
            <v>194</v>
          </cell>
        </row>
        <row r="29">
          <cell r="A29" t="str">
            <v>甘肃省</v>
          </cell>
          <cell r="B29">
            <v>119</v>
          </cell>
          <cell r="C29">
            <v>113</v>
          </cell>
          <cell r="D29">
            <v>98</v>
          </cell>
          <cell r="E29">
            <v>78</v>
          </cell>
          <cell r="F29">
            <v>67</v>
          </cell>
          <cell r="G29">
            <v>49</v>
          </cell>
          <cell r="H29">
            <v>37</v>
          </cell>
          <cell r="I29">
            <v>36</v>
          </cell>
          <cell r="J29">
            <v>35</v>
          </cell>
          <cell r="K29">
            <v>37</v>
          </cell>
          <cell r="L29">
            <v>33</v>
          </cell>
          <cell r="M29">
            <v>33</v>
          </cell>
          <cell r="N29">
            <v>10</v>
          </cell>
          <cell r="O29">
            <v>4</v>
          </cell>
          <cell r="P29">
            <v>4</v>
          </cell>
          <cell r="Q29">
            <v>6</v>
          </cell>
          <cell r="R29">
            <v>20</v>
          </cell>
          <cell r="S29">
            <v>98</v>
          </cell>
        </row>
        <row r="30">
          <cell r="A30" t="str">
            <v>青海省</v>
          </cell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>
            <v>12</v>
          </cell>
          <cell r="P30">
            <v>15</v>
          </cell>
          <cell r="Q30">
            <v>11</v>
          </cell>
          <cell r="R30">
            <v>11</v>
          </cell>
          <cell r="S30">
            <v>34</v>
          </cell>
        </row>
        <row r="31">
          <cell r="A31" t="str">
            <v>宁夏回族自治区</v>
          </cell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I31" t="str">
            <v/>
          </cell>
          <cell r="J31" t="str">
            <v/>
          </cell>
          <cell r="K31" t="str">
            <v/>
          </cell>
          <cell r="L31">
            <v>1</v>
          </cell>
          <cell r="M31">
            <v>3</v>
          </cell>
          <cell r="N31" t="str">
            <v/>
          </cell>
          <cell r="O31">
            <v>6</v>
          </cell>
          <cell r="P31">
            <v>7</v>
          </cell>
          <cell r="Q31">
            <v>7</v>
          </cell>
          <cell r="R31">
            <v>6</v>
          </cell>
          <cell r="S31">
            <v>42</v>
          </cell>
        </row>
        <row r="32">
          <cell r="A32" t="str">
            <v>新疆维吾尔自治区</v>
          </cell>
          <cell r="B32">
            <v>569</v>
          </cell>
          <cell r="C32">
            <v>399</v>
          </cell>
          <cell r="D32">
            <v>489</v>
          </cell>
          <cell r="E32">
            <v>156</v>
          </cell>
          <cell r="F32">
            <v>144</v>
          </cell>
          <cell r="G32">
            <v>146</v>
          </cell>
          <cell r="H32">
            <v>165</v>
          </cell>
          <cell r="I32">
            <v>167</v>
          </cell>
          <cell r="J32">
            <v>169</v>
          </cell>
          <cell r="K32">
            <v>164</v>
          </cell>
          <cell r="L32">
            <v>148</v>
          </cell>
          <cell r="M32">
            <v>148</v>
          </cell>
          <cell r="N32">
            <v>146</v>
          </cell>
          <cell r="O32">
            <v>106</v>
          </cell>
          <cell r="P32">
            <v>81</v>
          </cell>
          <cell r="Q32">
            <v>68</v>
          </cell>
          <cell r="R32">
            <v>36</v>
          </cell>
          <cell r="S32">
            <v>171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14462.7</v>
          </cell>
          <cell r="C2">
            <v>13794.2</v>
          </cell>
          <cell r="D2">
            <v>14867.7</v>
          </cell>
          <cell r="E2">
            <v>13716.4</v>
          </cell>
          <cell r="F2">
            <v>15063.7</v>
          </cell>
          <cell r="G2">
            <v>14422.3</v>
          </cell>
          <cell r="H2">
            <v>13933.7</v>
          </cell>
          <cell r="I2">
            <v>13134.9</v>
          </cell>
          <cell r="J2">
            <v>12271.9</v>
          </cell>
          <cell r="K2">
            <v>9638</v>
          </cell>
          <cell r="L2">
            <v>8872.1</v>
          </cell>
          <cell r="M2">
            <v>8123.5</v>
          </cell>
          <cell r="N2">
            <v>7222.2</v>
          </cell>
          <cell r="O2">
            <v>6340.3</v>
          </cell>
          <cell r="P2">
            <v>5309.9</v>
          </cell>
          <cell r="Q2">
            <v>4645.5</v>
          </cell>
          <cell r="R2">
            <v>3835.2</v>
          </cell>
          <cell r="S2">
            <v>3295.3</v>
          </cell>
          <cell r="T2">
            <v>2911.7</v>
          </cell>
        </row>
        <row r="3">
          <cell r="A3" t="str">
            <v>天津市</v>
          </cell>
          <cell r="B3">
            <v>3820.7</v>
          </cell>
          <cell r="C3">
            <v>3572</v>
          </cell>
          <cell r="D3">
            <v>3769.8</v>
          </cell>
          <cell r="E3">
            <v>3582.9</v>
          </cell>
          <cell r="F3">
            <v>4218.2</v>
          </cell>
          <cell r="G3">
            <v>4231.2</v>
          </cell>
          <cell r="H3">
            <v>4210.3999999999996</v>
          </cell>
          <cell r="I3">
            <v>4188.1000000000004</v>
          </cell>
          <cell r="J3">
            <v>3963.2</v>
          </cell>
          <cell r="K3">
            <v>4738.7</v>
          </cell>
          <cell r="L3">
            <v>4470.3999999999996</v>
          </cell>
          <cell r="M3">
            <v>3921.4</v>
          </cell>
          <cell r="N3">
            <v>3395.1</v>
          </cell>
          <cell r="O3">
            <v>2860.2</v>
          </cell>
          <cell r="P3">
            <v>2430.8000000000002</v>
          </cell>
          <cell r="Q3">
            <v>2078.6999999999998</v>
          </cell>
          <cell r="R3">
            <v>1650.6</v>
          </cell>
          <cell r="S3">
            <v>1383.1</v>
          </cell>
          <cell r="T3">
            <v>1201.5999999999999</v>
          </cell>
        </row>
        <row r="4">
          <cell r="A4" t="str">
            <v>河北省</v>
          </cell>
          <cell r="B4">
            <v>15040.5</v>
          </cell>
          <cell r="C4">
            <v>13720.1</v>
          </cell>
          <cell r="D4">
            <v>13509.9</v>
          </cell>
          <cell r="E4">
            <v>12705</v>
          </cell>
          <cell r="F4">
            <v>12985.5</v>
          </cell>
          <cell r="G4">
            <v>11973.9</v>
          </cell>
          <cell r="H4">
            <v>11138.5</v>
          </cell>
          <cell r="I4">
            <v>10191.4</v>
          </cell>
          <cell r="J4">
            <v>9367.5</v>
          </cell>
          <cell r="K4">
            <v>11820.5</v>
          </cell>
          <cell r="L4">
            <v>10516.7</v>
          </cell>
          <cell r="M4">
            <v>9254</v>
          </cell>
          <cell r="N4">
            <v>8035.5</v>
          </cell>
          <cell r="O4">
            <v>6821.8</v>
          </cell>
          <cell r="P4">
            <v>5764.9</v>
          </cell>
          <cell r="Q4">
            <v>4991.1000000000004</v>
          </cell>
          <cell r="R4">
            <v>4053.8</v>
          </cell>
          <cell r="S4">
            <v>3435.7</v>
          </cell>
          <cell r="T4">
            <v>2969.5</v>
          </cell>
        </row>
        <row r="5">
          <cell r="A5" t="str">
            <v>山西省</v>
          </cell>
          <cell r="B5">
            <v>7981.8</v>
          </cell>
          <cell r="C5">
            <v>7562.7</v>
          </cell>
          <cell r="D5">
            <v>7747.3</v>
          </cell>
          <cell r="E5">
            <v>6746.3</v>
          </cell>
          <cell r="F5">
            <v>7030.5</v>
          </cell>
          <cell r="G5">
            <v>6523.3</v>
          </cell>
          <cell r="H5">
            <v>6058.5</v>
          </cell>
          <cell r="I5">
            <v>5699.2</v>
          </cell>
          <cell r="J5">
            <v>5345.1</v>
          </cell>
          <cell r="K5">
            <v>5717.9</v>
          </cell>
          <cell r="L5">
            <v>5139.3</v>
          </cell>
          <cell r="M5">
            <v>4506.8</v>
          </cell>
          <cell r="N5">
            <v>3903.4</v>
          </cell>
          <cell r="O5">
            <v>3318.2</v>
          </cell>
          <cell r="P5">
            <v>2809</v>
          </cell>
          <cell r="Q5">
            <v>2421.1</v>
          </cell>
          <cell r="R5">
            <v>1953.3</v>
          </cell>
          <cell r="S5">
            <v>1635.4</v>
          </cell>
          <cell r="T5">
            <v>1410.7</v>
          </cell>
        </row>
        <row r="6">
          <cell r="A6" t="str">
            <v>内蒙古自治区</v>
          </cell>
          <cell r="B6">
            <v>5374.3</v>
          </cell>
          <cell r="C6">
            <v>4971.3999999999996</v>
          </cell>
          <cell r="D6">
            <v>5060.3</v>
          </cell>
          <cell r="E6">
            <v>4760.5</v>
          </cell>
          <cell r="F6">
            <v>5051.1000000000004</v>
          </cell>
          <cell r="G6">
            <v>4852.3</v>
          </cell>
          <cell r="H6">
            <v>4642.6000000000004</v>
          </cell>
          <cell r="I6">
            <v>4415.8999999999996</v>
          </cell>
          <cell r="J6">
            <v>4103.5</v>
          </cell>
          <cell r="K6">
            <v>5657.6</v>
          </cell>
          <cell r="L6">
            <v>5114.2</v>
          </cell>
          <cell r="M6">
            <v>4572.5</v>
          </cell>
          <cell r="N6">
            <v>3991.7</v>
          </cell>
          <cell r="O6">
            <v>3384</v>
          </cell>
          <cell r="P6">
            <v>2855.3</v>
          </cell>
          <cell r="Q6">
            <v>2463</v>
          </cell>
          <cell r="R6">
            <v>1964</v>
          </cell>
          <cell r="S6">
            <v>1628.6</v>
          </cell>
          <cell r="T6">
            <v>1358.1</v>
          </cell>
        </row>
        <row r="7">
          <cell r="A7" t="str">
            <v>辽宁省</v>
          </cell>
          <cell r="B7">
            <v>10362.1</v>
          </cell>
          <cell r="C7">
            <v>9526.2000000000007</v>
          </cell>
          <cell r="D7">
            <v>9783.9</v>
          </cell>
          <cell r="E7">
            <v>8960.9</v>
          </cell>
          <cell r="F7">
            <v>9670.6</v>
          </cell>
          <cell r="G7">
            <v>9112.7999999999993</v>
          </cell>
          <cell r="H7">
            <v>8696.4</v>
          </cell>
          <cell r="I7">
            <v>8597.1</v>
          </cell>
          <cell r="J7">
            <v>8364.7999999999993</v>
          </cell>
          <cell r="K7">
            <v>11857</v>
          </cell>
          <cell r="L7">
            <v>10581.4</v>
          </cell>
          <cell r="M7">
            <v>9304.2000000000007</v>
          </cell>
          <cell r="N7">
            <v>8095.3</v>
          </cell>
          <cell r="O7">
            <v>6887.6</v>
          </cell>
          <cell r="P7">
            <v>5812.6</v>
          </cell>
          <cell r="Q7">
            <v>5032.3999999999996</v>
          </cell>
          <cell r="R7">
            <v>4097.8</v>
          </cell>
          <cell r="S7">
            <v>3471.6</v>
          </cell>
          <cell r="T7">
            <v>3014.4</v>
          </cell>
        </row>
        <row r="8">
          <cell r="A8" t="str">
            <v>吉林省</v>
          </cell>
          <cell r="B8">
            <v>4150.3999999999996</v>
          </cell>
          <cell r="C8">
            <v>3807.7</v>
          </cell>
          <cell r="D8">
            <v>4216.6000000000004</v>
          </cell>
          <cell r="E8">
            <v>3824</v>
          </cell>
          <cell r="F8">
            <v>4212.8999999999996</v>
          </cell>
          <cell r="G8">
            <v>4073.8</v>
          </cell>
          <cell r="H8">
            <v>3992.3</v>
          </cell>
          <cell r="I8">
            <v>3812.9</v>
          </cell>
          <cell r="J8">
            <v>3571.7</v>
          </cell>
          <cell r="K8">
            <v>6080.9</v>
          </cell>
          <cell r="L8">
            <v>5426.4</v>
          </cell>
          <cell r="M8">
            <v>4772.8999999999996</v>
          </cell>
          <cell r="N8">
            <v>4119.8</v>
          </cell>
          <cell r="O8">
            <v>3504.9</v>
          </cell>
          <cell r="P8">
            <v>2957.3</v>
          </cell>
          <cell r="Q8">
            <v>2549.1999999999998</v>
          </cell>
          <cell r="R8">
            <v>2038.3</v>
          </cell>
          <cell r="S8">
            <v>1697.6</v>
          </cell>
          <cell r="T8">
            <v>1470.3</v>
          </cell>
        </row>
        <row r="9">
          <cell r="A9" t="str">
            <v>黑龙江省</v>
          </cell>
          <cell r="B9">
            <v>5634.2</v>
          </cell>
          <cell r="C9">
            <v>5210</v>
          </cell>
          <cell r="D9">
            <v>5542.9</v>
          </cell>
          <cell r="E9">
            <v>5092.3</v>
          </cell>
          <cell r="F9">
            <v>5603.9</v>
          </cell>
          <cell r="G9">
            <v>5275</v>
          </cell>
          <cell r="H9">
            <v>5077.3999999999996</v>
          </cell>
          <cell r="I9">
            <v>4794.1000000000004</v>
          </cell>
          <cell r="J9">
            <v>4471</v>
          </cell>
          <cell r="K9">
            <v>7015.3</v>
          </cell>
          <cell r="L9">
            <v>6251.2</v>
          </cell>
          <cell r="M9">
            <v>5491</v>
          </cell>
          <cell r="N9">
            <v>4750.1000000000004</v>
          </cell>
          <cell r="O9">
            <v>4039.2</v>
          </cell>
          <cell r="P9">
            <v>3401.8</v>
          </cell>
          <cell r="Q9">
            <v>2928.3</v>
          </cell>
          <cell r="R9">
            <v>2386.1999999999998</v>
          </cell>
          <cell r="S9">
            <v>2029</v>
          </cell>
          <cell r="T9">
            <v>1773.8</v>
          </cell>
        </row>
        <row r="10">
          <cell r="A10" t="str">
            <v>上海市</v>
          </cell>
          <cell r="B10">
            <v>18515.5</v>
          </cell>
          <cell r="C10">
            <v>16442.099999999999</v>
          </cell>
          <cell r="D10">
            <v>18079.3</v>
          </cell>
          <cell r="E10">
            <v>15932.5</v>
          </cell>
          <cell r="F10">
            <v>15847.6</v>
          </cell>
          <cell r="G10">
            <v>14874.8</v>
          </cell>
          <cell r="H10">
            <v>13699.5</v>
          </cell>
          <cell r="I10">
            <v>12588.2</v>
          </cell>
          <cell r="J10">
            <v>11605.7</v>
          </cell>
          <cell r="K10">
            <v>9303.5</v>
          </cell>
          <cell r="L10">
            <v>8557</v>
          </cell>
          <cell r="M10">
            <v>7840.4</v>
          </cell>
          <cell r="N10">
            <v>7185.8</v>
          </cell>
          <cell r="O10">
            <v>6186.6</v>
          </cell>
          <cell r="P10">
            <v>5173.2</v>
          </cell>
          <cell r="Q10">
            <v>4577.2</v>
          </cell>
          <cell r="R10">
            <v>3873.3</v>
          </cell>
          <cell r="S10">
            <v>3375.2</v>
          </cell>
          <cell r="T10">
            <v>2979.5</v>
          </cell>
        </row>
        <row r="11">
          <cell r="A11" t="str">
            <v>江苏省</v>
          </cell>
          <cell r="B11">
            <v>45547.5</v>
          </cell>
          <cell r="C11">
            <v>42752.1</v>
          </cell>
          <cell r="D11">
            <v>42702.6</v>
          </cell>
          <cell r="E11">
            <v>37086.1</v>
          </cell>
          <cell r="F11">
            <v>37672.5</v>
          </cell>
          <cell r="G11">
            <v>35472.6</v>
          </cell>
          <cell r="H11">
            <v>32818.199999999997</v>
          </cell>
          <cell r="I11">
            <v>29612.5</v>
          </cell>
          <cell r="J11">
            <v>26710.1</v>
          </cell>
          <cell r="K11">
            <v>23458.1</v>
          </cell>
          <cell r="L11">
            <v>20878.2</v>
          </cell>
          <cell r="M11">
            <v>18411.099999999999</v>
          </cell>
          <cell r="N11">
            <v>16058.3</v>
          </cell>
          <cell r="O11">
            <v>13606.3</v>
          </cell>
          <cell r="P11">
            <v>11484.1</v>
          </cell>
          <cell r="Q11">
            <v>9905.1</v>
          </cell>
          <cell r="R11">
            <v>7985.9</v>
          </cell>
          <cell r="S11">
            <v>6706.2</v>
          </cell>
          <cell r="T11">
            <v>5735.5</v>
          </cell>
        </row>
        <row r="12">
          <cell r="A12" t="str">
            <v>浙江省</v>
          </cell>
          <cell r="B12">
            <v>32550.2</v>
          </cell>
          <cell r="C12">
            <v>30467.200000000001</v>
          </cell>
          <cell r="D12">
            <v>29210.5</v>
          </cell>
          <cell r="E12">
            <v>26629.8</v>
          </cell>
          <cell r="F12">
            <v>27343.8</v>
          </cell>
          <cell r="G12">
            <v>25161.9</v>
          </cell>
          <cell r="H12">
            <v>23121.3</v>
          </cell>
          <cell r="I12">
            <v>20916.7</v>
          </cell>
          <cell r="J12">
            <v>18910.7</v>
          </cell>
          <cell r="K12">
            <v>17835.3</v>
          </cell>
          <cell r="L12">
            <v>15970.8</v>
          </cell>
          <cell r="M12">
            <v>14199.6</v>
          </cell>
          <cell r="N12">
            <v>12532.8</v>
          </cell>
          <cell r="O12">
            <v>10387</v>
          </cell>
          <cell r="P12">
            <v>8622.2999999999993</v>
          </cell>
          <cell r="Q12">
            <v>7533.3</v>
          </cell>
          <cell r="R12">
            <v>6271.3</v>
          </cell>
          <cell r="S12">
            <v>5358</v>
          </cell>
          <cell r="T12">
            <v>4645.8999999999996</v>
          </cell>
        </row>
        <row r="13">
          <cell r="A13" t="str">
            <v>安徽省</v>
          </cell>
          <cell r="B13">
            <v>23008.3</v>
          </cell>
          <cell r="C13">
            <v>21518.400000000001</v>
          </cell>
          <cell r="D13">
            <v>21471.200000000001</v>
          </cell>
          <cell r="E13">
            <v>18334</v>
          </cell>
          <cell r="F13">
            <v>17862.099999999999</v>
          </cell>
          <cell r="G13">
            <v>16156.2</v>
          </cell>
          <cell r="H13">
            <v>14328.8</v>
          </cell>
          <cell r="I13">
            <v>12662.5</v>
          </cell>
          <cell r="J13">
            <v>11190.8</v>
          </cell>
          <cell r="K13">
            <v>7957</v>
          </cell>
          <cell r="L13">
            <v>7044.7</v>
          </cell>
          <cell r="M13">
            <v>6142.8</v>
          </cell>
          <cell r="N13">
            <v>5288.2</v>
          </cell>
          <cell r="O13">
            <v>4300.5</v>
          </cell>
          <cell r="P13">
            <v>3527.8</v>
          </cell>
          <cell r="Q13">
            <v>3045.2</v>
          </cell>
          <cell r="R13">
            <v>2451.9</v>
          </cell>
          <cell r="S13">
            <v>2056.5</v>
          </cell>
          <cell r="T13">
            <v>1776.7</v>
          </cell>
        </row>
        <row r="14">
          <cell r="A14" t="str">
            <v>福建省</v>
          </cell>
          <cell r="B14">
            <v>22109.599999999999</v>
          </cell>
          <cell r="C14">
            <v>21050.1</v>
          </cell>
          <cell r="D14">
            <v>20373.099999999999</v>
          </cell>
          <cell r="E14">
            <v>18626.5</v>
          </cell>
          <cell r="F14">
            <v>18896.8</v>
          </cell>
          <cell r="G14">
            <v>17178.400000000001</v>
          </cell>
          <cell r="H14">
            <v>15393.9</v>
          </cell>
          <cell r="I14">
            <v>13703</v>
          </cell>
          <cell r="J14">
            <v>12273</v>
          </cell>
          <cell r="K14">
            <v>9346.7000000000007</v>
          </cell>
          <cell r="L14">
            <v>8275.2999999999993</v>
          </cell>
          <cell r="M14">
            <v>7256.5</v>
          </cell>
          <cell r="N14">
            <v>6276.2</v>
          </cell>
          <cell r="O14">
            <v>5310</v>
          </cell>
          <cell r="P14">
            <v>4481</v>
          </cell>
          <cell r="Q14">
            <v>3866.7</v>
          </cell>
          <cell r="R14">
            <v>3212.3</v>
          </cell>
          <cell r="S14">
            <v>2717.6</v>
          </cell>
          <cell r="T14">
            <v>2351.6999999999998</v>
          </cell>
        </row>
        <row r="15">
          <cell r="A15" t="str">
            <v>江西省</v>
          </cell>
          <cell r="B15">
            <v>13659.8</v>
          </cell>
          <cell r="C15">
            <v>12853.5</v>
          </cell>
          <cell r="D15">
            <v>12206.7</v>
          </cell>
          <cell r="E15">
            <v>10371.799999999999</v>
          </cell>
          <cell r="F15">
            <v>10068.1</v>
          </cell>
          <cell r="G15">
            <v>9045.7000000000007</v>
          </cell>
          <cell r="H15">
            <v>8118</v>
          </cell>
          <cell r="I15">
            <v>7198.5</v>
          </cell>
          <cell r="J15">
            <v>6419.8</v>
          </cell>
          <cell r="K15">
            <v>5292.6</v>
          </cell>
          <cell r="L15">
            <v>4696.1000000000004</v>
          </cell>
          <cell r="M15">
            <v>4123.3</v>
          </cell>
          <cell r="N15">
            <v>3560.5</v>
          </cell>
          <cell r="O15">
            <v>2971</v>
          </cell>
          <cell r="P15">
            <v>2484.4</v>
          </cell>
          <cell r="Q15">
            <v>2142</v>
          </cell>
          <cell r="R15">
            <v>1718.9</v>
          </cell>
          <cell r="S15">
            <v>1448.2</v>
          </cell>
          <cell r="T15">
            <v>1244.9000000000001</v>
          </cell>
        </row>
        <row r="16">
          <cell r="A16" t="str">
            <v>山东省</v>
          </cell>
          <cell r="B16">
            <v>36141.800000000003</v>
          </cell>
          <cell r="C16">
            <v>33236.199999999997</v>
          </cell>
          <cell r="D16">
            <v>33714.5</v>
          </cell>
          <cell r="E16">
            <v>29248</v>
          </cell>
          <cell r="F16">
            <v>29251.200000000001</v>
          </cell>
          <cell r="G16">
            <v>27480.3</v>
          </cell>
          <cell r="H16">
            <v>25527.9</v>
          </cell>
          <cell r="I16">
            <v>23482.1</v>
          </cell>
          <cell r="J16">
            <v>21550.9</v>
          </cell>
          <cell r="K16">
            <v>25111.5</v>
          </cell>
          <cell r="L16">
            <v>22294.799999999999</v>
          </cell>
          <cell r="M16">
            <v>19651.900000000001</v>
          </cell>
          <cell r="N16">
            <v>17155.5</v>
          </cell>
          <cell r="O16">
            <v>14620.3</v>
          </cell>
          <cell r="P16">
            <v>12363</v>
          </cell>
          <cell r="Q16">
            <v>10658.8</v>
          </cell>
          <cell r="R16">
            <v>8607.5</v>
          </cell>
          <cell r="S16">
            <v>7217.1</v>
          </cell>
          <cell r="T16">
            <v>6166.9</v>
          </cell>
        </row>
        <row r="17">
          <cell r="A17" t="str">
            <v>河南省</v>
          </cell>
          <cell r="B17">
            <v>26004.400000000001</v>
          </cell>
          <cell r="C17">
            <v>24407.4</v>
          </cell>
          <cell r="D17">
            <v>24381.7</v>
          </cell>
          <cell r="E17">
            <v>22502.799999999999</v>
          </cell>
          <cell r="F17">
            <v>23476.1</v>
          </cell>
          <cell r="G17">
            <v>21268</v>
          </cell>
          <cell r="H17">
            <v>19289.099999999999</v>
          </cell>
          <cell r="I17">
            <v>17274.5</v>
          </cell>
          <cell r="J17">
            <v>15475.8</v>
          </cell>
          <cell r="K17">
            <v>14005</v>
          </cell>
          <cell r="L17">
            <v>12426.6</v>
          </cell>
          <cell r="M17">
            <v>10915.6</v>
          </cell>
          <cell r="N17">
            <v>9453.6</v>
          </cell>
          <cell r="O17">
            <v>8004.2</v>
          </cell>
          <cell r="P17">
            <v>6746.4</v>
          </cell>
          <cell r="Q17">
            <v>5815.4</v>
          </cell>
          <cell r="R17">
            <v>4690.3</v>
          </cell>
          <cell r="S17">
            <v>3932.6</v>
          </cell>
          <cell r="T17">
            <v>3380.9</v>
          </cell>
        </row>
        <row r="18">
          <cell r="A18" t="str">
            <v>湖北省</v>
          </cell>
          <cell r="B18">
            <v>24041.9</v>
          </cell>
          <cell r="C18">
            <v>22164.799999999999</v>
          </cell>
          <cell r="D18">
            <v>21561.4</v>
          </cell>
          <cell r="E18">
            <v>17984.900000000001</v>
          </cell>
          <cell r="F18">
            <v>22722.3</v>
          </cell>
          <cell r="G18">
            <v>20598.2</v>
          </cell>
          <cell r="H18">
            <v>18519.7</v>
          </cell>
          <cell r="I18">
            <v>16601.900000000001</v>
          </cell>
          <cell r="J18">
            <v>14847.9</v>
          </cell>
          <cell r="K18">
            <v>12449.3</v>
          </cell>
          <cell r="L18">
            <v>11035.9</v>
          </cell>
          <cell r="M18">
            <v>9682.4</v>
          </cell>
          <cell r="N18">
            <v>8363.2999999999993</v>
          </cell>
          <cell r="O18">
            <v>7014.4</v>
          </cell>
          <cell r="P18">
            <v>5928.4</v>
          </cell>
          <cell r="Q18">
            <v>5109.7</v>
          </cell>
          <cell r="R18">
            <v>4115.8</v>
          </cell>
          <cell r="S18">
            <v>3461.1</v>
          </cell>
          <cell r="T18">
            <v>2985.9</v>
          </cell>
        </row>
        <row r="19">
          <cell r="A19" t="str">
            <v>湖南省</v>
          </cell>
          <cell r="B19">
            <v>20203.3</v>
          </cell>
          <cell r="C19">
            <v>19050.7</v>
          </cell>
          <cell r="D19">
            <v>18596.900000000001</v>
          </cell>
          <cell r="E19">
            <v>16258.1</v>
          </cell>
          <cell r="F19">
            <v>16683.900000000001</v>
          </cell>
          <cell r="G19">
            <v>15134.3</v>
          </cell>
          <cell r="H19">
            <v>13793.7</v>
          </cell>
          <cell r="I19">
            <v>12500</v>
          </cell>
          <cell r="J19">
            <v>11241.4</v>
          </cell>
          <cell r="K19">
            <v>10723.5</v>
          </cell>
          <cell r="L19">
            <v>9509.5</v>
          </cell>
          <cell r="M19">
            <v>8318.7000000000007</v>
          </cell>
          <cell r="N19">
            <v>7209</v>
          </cell>
          <cell r="O19">
            <v>5952.6</v>
          </cell>
          <cell r="P19">
            <v>4913.7</v>
          </cell>
          <cell r="Q19">
            <v>4222.6000000000004</v>
          </cell>
          <cell r="R19">
            <v>3419.2</v>
          </cell>
          <cell r="S19">
            <v>2869.4</v>
          </cell>
          <cell r="T19">
            <v>2474.3000000000002</v>
          </cell>
        </row>
        <row r="20">
          <cell r="A20" t="str">
            <v>广东省</v>
          </cell>
          <cell r="B20">
            <v>47494.9</v>
          </cell>
          <cell r="C20">
            <v>44882.9</v>
          </cell>
          <cell r="D20">
            <v>44187.7</v>
          </cell>
          <cell r="E20">
            <v>40207.9</v>
          </cell>
          <cell r="F20">
            <v>42951.8</v>
          </cell>
          <cell r="G20">
            <v>39767.1</v>
          </cell>
          <cell r="H20">
            <v>36598.6</v>
          </cell>
          <cell r="I20">
            <v>33303.199999999997</v>
          </cell>
          <cell r="J20">
            <v>30326.799999999999</v>
          </cell>
          <cell r="K20">
            <v>28471.1</v>
          </cell>
          <cell r="L20">
            <v>25453.9</v>
          </cell>
          <cell r="M20">
            <v>22677.1</v>
          </cell>
          <cell r="N20">
            <v>20297.5</v>
          </cell>
          <cell r="O20">
            <v>17458.400000000001</v>
          </cell>
          <cell r="P20">
            <v>14891.8</v>
          </cell>
          <cell r="Q20">
            <v>12986.6</v>
          </cell>
          <cell r="R20">
            <v>10731.3</v>
          </cell>
          <cell r="S20">
            <v>9194.2999999999993</v>
          </cell>
          <cell r="T20">
            <v>7915.5</v>
          </cell>
        </row>
        <row r="21">
          <cell r="A21" t="str">
            <v>广西壮族自治区</v>
          </cell>
          <cell r="B21">
            <v>8651.6</v>
          </cell>
          <cell r="C21">
            <v>8539.1</v>
          </cell>
          <cell r="D21">
            <v>8538.5</v>
          </cell>
          <cell r="E21">
            <v>7831</v>
          </cell>
          <cell r="F21">
            <v>8200.9</v>
          </cell>
          <cell r="G21">
            <v>7663.5</v>
          </cell>
          <cell r="H21">
            <v>7038</v>
          </cell>
          <cell r="I21">
            <v>6349.8</v>
          </cell>
          <cell r="J21">
            <v>5771.5</v>
          </cell>
          <cell r="K21">
            <v>5772.8</v>
          </cell>
          <cell r="L21">
            <v>5133.1000000000004</v>
          </cell>
          <cell r="M21">
            <v>4516.6000000000004</v>
          </cell>
          <cell r="N21">
            <v>3908.2</v>
          </cell>
          <cell r="O21">
            <v>3312</v>
          </cell>
          <cell r="P21">
            <v>2790.7</v>
          </cell>
          <cell r="Q21">
            <v>2395.8000000000002</v>
          </cell>
          <cell r="R21">
            <v>1932.7</v>
          </cell>
          <cell r="S21">
            <v>1620.3</v>
          </cell>
          <cell r="T21">
            <v>1405.5</v>
          </cell>
        </row>
        <row r="22">
          <cell r="A22" t="str">
            <v>海南省</v>
          </cell>
          <cell r="B22">
            <v>2511.3000000000002</v>
          </cell>
          <cell r="C22">
            <v>2268.4</v>
          </cell>
          <cell r="D22">
            <v>2497.6</v>
          </cell>
          <cell r="E22">
            <v>1974.6</v>
          </cell>
          <cell r="F22">
            <v>1951.1</v>
          </cell>
          <cell r="G22">
            <v>1852.7</v>
          </cell>
          <cell r="H22">
            <v>1729.4</v>
          </cell>
          <cell r="I22">
            <v>1547.3</v>
          </cell>
          <cell r="J22">
            <v>1409.4</v>
          </cell>
          <cell r="K22">
            <v>1224.5</v>
          </cell>
          <cell r="L22">
            <v>1090.9000000000001</v>
          </cell>
          <cell r="M22">
            <v>950.2</v>
          </cell>
          <cell r="N22">
            <v>822.5</v>
          </cell>
          <cell r="O22">
            <v>663.8</v>
          </cell>
          <cell r="P22">
            <v>537.5</v>
          </cell>
          <cell r="Q22">
            <v>463.2</v>
          </cell>
          <cell r="R22">
            <v>370.9</v>
          </cell>
          <cell r="S22">
            <v>313.39999999999998</v>
          </cell>
          <cell r="T22">
            <v>270.8</v>
          </cell>
        </row>
        <row r="23">
          <cell r="A23" t="str">
            <v>重庆市</v>
          </cell>
          <cell r="B23">
            <v>15130.3</v>
          </cell>
          <cell r="C23">
            <v>13926.1</v>
          </cell>
          <cell r="D23">
            <v>13967.7</v>
          </cell>
          <cell r="E23">
            <v>11787.2</v>
          </cell>
          <cell r="F23">
            <v>11631.7</v>
          </cell>
          <cell r="G23">
            <v>10705.2</v>
          </cell>
          <cell r="H23">
            <v>9769.4</v>
          </cell>
          <cell r="I23">
            <v>8728.4</v>
          </cell>
          <cell r="J23">
            <v>7667.6</v>
          </cell>
          <cell r="K23">
            <v>5710.7</v>
          </cell>
          <cell r="L23">
            <v>5055.8</v>
          </cell>
          <cell r="M23">
            <v>4403</v>
          </cell>
          <cell r="N23">
            <v>3782.3</v>
          </cell>
          <cell r="O23">
            <v>3051.1</v>
          </cell>
          <cell r="P23">
            <v>2479</v>
          </cell>
          <cell r="Q23">
            <v>2147.1</v>
          </cell>
          <cell r="R23">
            <v>1711.1</v>
          </cell>
          <cell r="S23">
            <v>1431.5</v>
          </cell>
          <cell r="T23">
            <v>1227.8</v>
          </cell>
        </row>
        <row r="24">
          <cell r="A24" t="str">
            <v>四川省</v>
          </cell>
          <cell r="B24">
            <v>26313.4</v>
          </cell>
          <cell r="C24">
            <v>24104.6</v>
          </cell>
          <cell r="D24">
            <v>24133.200000000001</v>
          </cell>
          <cell r="E24">
            <v>20824.900000000001</v>
          </cell>
          <cell r="F24">
            <v>21343</v>
          </cell>
          <cell r="G24">
            <v>19340.7</v>
          </cell>
          <cell r="H24">
            <v>17404.400000000001</v>
          </cell>
          <cell r="I24">
            <v>15519.7</v>
          </cell>
          <cell r="J24">
            <v>13834.4</v>
          </cell>
          <cell r="K24">
            <v>12393</v>
          </cell>
          <cell r="L24">
            <v>11001</v>
          </cell>
          <cell r="M24">
            <v>9622</v>
          </cell>
          <cell r="N24">
            <v>8290.7999999999993</v>
          </cell>
          <cell r="O24">
            <v>6884.8</v>
          </cell>
          <cell r="P24">
            <v>5758.7</v>
          </cell>
          <cell r="Q24">
            <v>4944.8</v>
          </cell>
          <cell r="R24">
            <v>4105.6000000000004</v>
          </cell>
          <cell r="S24">
            <v>3472.5</v>
          </cell>
          <cell r="T24">
            <v>3003.5</v>
          </cell>
        </row>
        <row r="25">
          <cell r="A25" t="str">
            <v>贵州省</v>
          </cell>
          <cell r="B25">
            <v>9011.2000000000007</v>
          </cell>
          <cell r="C25">
            <v>8507.1</v>
          </cell>
          <cell r="D25">
            <v>8904.2999999999993</v>
          </cell>
          <cell r="E25">
            <v>7833.4</v>
          </cell>
          <cell r="F25">
            <v>7468.2</v>
          </cell>
          <cell r="G25">
            <v>7105</v>
          </cell>
          <cell r="H25">
            <v>6449.4</v>
          </cell>
          <cell r="I25">
            <v>5651.9</v>
          </cell>
          <cell r="J25">
            <v>4925.2</v>
          </cell>
          <cell r="K25">
            <v>2936.9</v>
          </cell>
          <cell r="L25">
            <v>2601.1999999999998</v>
          </cell>
          <cell r="M25">
            <v>2266.3000000000002</v>
          </cell>
          <cell r="N25">
            <v>1899.9</v>
          </cell>
          <cell r="O25">
            <v>1531.6</v>
          </cell>
          <cell r="P25">
            <v>1247.3</v>
          </cell>
          <cell r="Q25">
            <v>1075.2</v>
          </cell>
          <cell r="R25">
            <v>858.2</v>
          </cell>
          <cell r="S25">
            <v>710</v>
          </cell>
          <cell r="T25">
            <v>615.70000000000005</v>
          </cell>
        </row>
        <row r="26">
          <cell r="A26" t="str">
            <v>云南省</v>
          </cell>
          <cell r="B26">
            <v>11560.7</v>
          </cell>
          <cell r="C26">
            <v>10838.8</v>
          </cell>
          <cell r="D26">
            <v>10731.8</v>
          </cell>
          <cell r="E26">
            <v>9792.9</v>
          </cell>
          <cell r="F26">
            <v>10158.200000000001</v>
          </cell>
          <cell r="G26">
            <v>9197.2999999999993</v>
          </cell>
          <cell r="H26">
            <v>8194.7999999999993</v>
          </cell>
          <cell r="I26">
            <v>7222.7</v>
          </cell>
          <cell r="J26">
            <v>6390.8</v>
          </cell>
          <cell r="K26">
            <v>4632.8999999999996</v>
          </cell>
          <cell r="L26">
            <v>4112.6000000000004</v>
          </cell>
          <cell r="M26">
            <v>3597.9</v>
          </cell>
          <cell r="N26">
            <v>3105.9</v>
          </cell>
          <cell r="O26">
            <v>2555.8000000000002</v>
          </cell>
          <cell r="P26">
            <v>2051.1</v>
          </cell>
          <cell r="Q26">
            <v>1764.7</v>
          </cell>
          <cell r="R26">
            <v>1422.5</v>
          </cell>
          <cell r="S26">
            <v>1204.8</v>
          </cell>
          <cell r="T26">
            <v>1041.3</v>
          </cell>
        </row>
        <row r="27">
          <cell r="A27" t="str">
            <v>西藏自治区</v>
          </cell>
          <cell r="B27">
            <v>879.8</v>
          </cell>
          <cell r="C27">
            <v>726.5</v>
          </cell>
          <cell r="D27">
            <v>810.3</v>
          </cell>
          <cell r="E27">
            <v>745.8</v>
          </cell>
          <cell r="F27">
            <v>773.4</v>
          </cell>
          <cell r="G27">
            <v>711.8</v>
          </cell>
          <cell r="H27">
            <v>618.79999999999995</v>
          </cell>
          <cell r="I27">
            <v>539.1</v>
          </cell>
          <cell r="J27">
            <v>477.1</v>
          </cell>
          <cell r="K27">
            <v>364.5</v>
          </cell>
          <cell r="L27">
            <v>322.2</v>
          </cell>
          <cell r="M27">
            <v>277.89999999999998</v>
          </cell>
          <cell r="N27">
            <v>237.5</v>
          </cell>
          <cell r="O27">
            <v>192.4</v>
          </cell>
          <cell r="P27">
            <v>156.6</v>
          </cell>
          <cell r="Q27">
            <v>130</v>
          </cell>
          <cell r="R27">
            <v>112.6</v>
          </cell>
          <cell r="S27">
            <v>90</v>
          </cell>
          <cell r="T27">
            <v>73.2</v>
          </cell>
        </row>
        <row r="28">
          <cell r="A28" t="str">
            <v>陕西省</v>
          </cell>
          <cell r="B28">
            <v>10759</v>
          </cell>
          <cell r="C28">
            <v>10401.6</v>
          </cell>
          <cell r="D28">
            <v>10250.5</v>
          </cell>
          <cell r="E28">
            <v>9605.9</v>
          </cell>
          <cell r="F28">
            <v>10213</v>
          </cell>
          <cell r="G28">
            <v>9510.2999999999993</v>
          </cell>
          <cell r="H28">
            <v>8611.2000000000007</v>
          </cell>
          <cell r="I28">
            <v>7680.7</v>
          </cell>
          <cell r="J28">
            <v>6859.1</v>
          </cell>
          <cell r="K28">
            <v>5918.7</v>
          </cell>
          <cell r="L28">
            <v>5245</v>
          </cell>
          <cell r="M28">
            <v>4581.6000000000004</v>
          </cell>
          <cell r="N28">
            <v>3900.6</v>
          </cell>
          <cell r="O28">
            <v>3257.5</v>
          </cell>
          <cell r="P28">
            <v>2699.7</v>
          </cell>
          <cell r="Q28">
            <v>2317.1</v>
          </cell>
          <cell r="R28">
            <v>1837.3</v>
          </cell>
          <cell r="S28">
            <v>1542.4</v>
          </cell>
          <cell r="T28">
            <v>1331.3</v>
          </cell>
        </row>
        <row r="29">
          <cell r="A29" t="str">
            <v>甘肃省</v>
          </cell>
          <cell r="B29">
            <v>4329.7</v>
          </cell>
          <cell r="C29">
            <v>3922.2</v>
          </cell>
          <cell r="D29">
            <v>4037.1</v>
          </cell>
          <cell r="E29">
            <v>3632.4</v>
          </cell>
          <cell r="F29">
            <v>3700.3</v>
          </cell>
          <cell r="G29">
            <v>3435.6</v>
          </cell>
          <cell r="H29">
            <v>3206.2</v>
          </cell>
          <cell r="I29">
            <v>2984.2</v>
          </cell>
          <cell r="J29">
            <v>2737.1</v>
          </cell>
          <cell r="K29">
            <v>2668.3</v>
          </cell>
          <cell r="L29">
            <v>2368.8000000000002</v>
          </cell>
          <cell r="M29">
            <v>2064.4</v>
          </cell>
          <cell r="N29">
            <v>1772.9</v>
          </cell>
          <cell r="O29">
            <v>1435.5</v>
          </cell>
          <cell r="P29">
            <v>1183</v>
          </cell>
          <cell r="Q29">
            <v>1023.6</v>
          </cell>
          <cell r="R29">
            <v>854.4</v>
          </cell>
          <cell r="S29">
            <v>729.5</v>
          </cell>
          <cell r="T29">
            <v>638.1</v>
          </cell>
        </row>
        <row r="30">
          <cell r="A30" t="str">
            <v>青海省</v>
          </cell>
          <cell r="B30">
            <v>987.7</v>
          </cell>
          <cell r="C30">
            <v>842.1</v>
          </cell>
          <cell r="D30">
            <v>947.8</v>
          </cell>
          <cell r="E30">
            <v>877.3</v>
          </cell>
          <cell r="F30">
            <v>948.5</v>
          </cell>
          <cell r="G30">
            <v>899.9</v>
          </cell>
          <cell r="H30">
            <v>842.9</v>
          </cell>
          <cell r="I30">
            <v>769.9</v>
          </cell>
          <cell r="J30">
            <v>694.6</v>
          </cell>
          <cell r="K30">
            <v>620.79999999999995</v>
          </cell>
          <cell r="L30">
            <v>549.6</v>
          </cell>
          <cell r="M30">
            <v>480.3</v>
          </cell>
          <cell r="N30">
            <v>413.4</v>
          </cell>
          <cell r="O30">
            <v>351</v>
          </cell>
          <cell r="P30">
            <v>300.5</v>
          </cell>
          <cell r="Q30">
            <v>259.7</v>
          </cell>
          <cell r="R30">
            <v>212.6</v>
          </cell>
          <cell r="S30">
            <v>182.6</v>
          </cell>
          <cell r="T30">
            <v>161.6</v>
          </cell>
        </row>
        <row r="31">
          <cell r="A31" t="str">
            <v>宁夏回族自治区</v>
          </cell>
          <cell r="B31">
            <v>1354.9</v>
          </cell>
          <cell r="C31">
            <v>1338.4</v>
          </cell>
          <cell r="D31">
            <v>1335.1</v>
          </cell>
          <cell r="E31">
            <v>1301.4000000000001</v>
          </cell>
          <cell r="F31">
            <v>1399.4</v>
          </cell>
          <cell r="G31">
            <v>1330.1</v>
          </cell>
          <cell r="H31">
            <v>1253.7</v>
          </cell>
          <cell r="I31">
            <v>1130.5999999999999</v>
          </cell>
          <cell r="J31">
            <v>1039.8</v>
          </cell>
          <cell r="K31">
            <v>737.2</v>
          </cell>
          <cell r="L31">
            <v>668.5</v>
          </cell>
          <cell r="M31">
            <v>590.5</v>
          </cell>
          <cell r="N31">
            <v>515.5</v>
          </cell>
          <cell r="O31">
            <v>418.5</v>
          </cell>
          <cell r="P31">
            <v>339.3</v>
          </cell>
          <cell r="Q31">
            <v>295.39999999999998</v>
          </cell>
          <cell r="R31">
            <v>239.5</v>
          </cell>
          <cell r="S31">
            <v>202.5</v>
          </cell>
          <cell r="T31">
            <v>175.8</v>
          </cell>
        </row>
        <row r="32">
          <cell r="A32" t="str">
            <v>新疆维吾尔自治区</v>
          </cell>
          <cell r="B32">
            <v>3849.7</v>
          </cell>
          <cell r="C32">
            <v>3240.5</v>
          </cell>
          <cell r="D32">
            <v>3584.6</v>
          </cell>
          <cell r="E32">
            <v>3062.5</v>
          </cell>
          <cell r="F32">
            <v>3617</v>
          </cell>
          <cell r="G32">
            <v>3429.1</v>
          </cell>
          <cell r="H32">
            <v>3249.8</v>
          </cell>
          <cell r="I32">
            <v>3005.2</v>
          </cell>
          <cell r="J32">
            <v>2769.6</v>
          </cell>
          <cell r="K32">
            <v>2436.5</v>
          </cell>
          <cell r="L32">
            <v>2179.5</v>
          </cell>
          <cell r="M32">
            <v>1916.1</v>
          </cell>
          <cell r="N32">
            <v>1662.4</v>
          </cell>
          <cell r="O32">
            <v>1386.1</v>
          </cell>
          <cell r="P32">
            <v>1177.5</v>
          </cell>
          <cell r="Q32">
            <v>1041.5</v>
          </cell>
          <cell r="R32">
            <v>857.5</v>
          </cell>
          <cell r="S32">
            <v>733.2</v>
          </cell>
          <cell r="T32">
            <v>640.20000000000005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6472</v>
          </cell>
          <cell r="C2">
            <v>5251</v>
          </cell>
          <cell r="D2">
            <v>5363</v>
          </cell>
          <cell r="E2">
            <v>3872</v>
          </cell>
          <cell r="F2">
            <v>3108</v>
          </cell>
          <cell r="G2">
            <v>3242</v>
          </cell>
          <cell r="H2">
            <v>3223</v>
          </cell>
          <cell r="I2">
            <v>3163</v>
          </cell>
          <cell r="J2">
            <v>2637</v>
          </cell>
          <cell r="K2">
            <v>3196</v>
          </cell>
          <cell r="L2">
            <v>3063</v>
          </cell>
          <cell r="M2">
            <v>3196</v>
          </cell>
          <cell r="N2">
            <v>3934</v>
          </cell>
          <cell r="O2">
            <v>4279</v>
          </cell>
          <cell r="P2">
            <v>3814</v>
          </cell>
          <cell r="Q2">
            <v>3943</v>
          </cell>
          <cell r="R2">
            <v>5335</v>
          </cell>
          <cell r="S2">
            <v>5808</v>
          </cell>
          <cell r="T2">
            <v>6364</v>
          </cell>
        </row>
        <row r="3">
          <cell r="A3" t="str">
            <v>天津市</v>
          </cell>
          <cell r="B3">
            <v>6254</v>
          </cell>
          <cell r="C3">
            <v>6562</v>
          </cell>
          <cell r="D3">
            <v>7548</v>
          </cell>
          <cell r="E3">
            <v>6552</v>
          </cell>
          <cell r="F3">
            <v>6703</v>
          </cell>
          <cell r="G3">
            <v>6223</v>
          </cell>
          <cell r="H3">
            <v>5564</v>
          </cell>
          <cell r="I3">
            <v>5912</v>
          </cell>
          <cell r="J3">
            <v>5358</v>
          </cell>
          <cell r="K3">
            <v>5322</v>
          </cell>
          <cell r="L3">
            <v>4313</v>
          </cell>
          <cell r="M3">
            <v>3101</v>
          </cell>
          <cell r="N3">
            <v>2600</v>
          </cell>
          <cell r="O3">
            <v>3165</v>
          </cell>
          <cell r="P3">
            <v>3839</v>
          </cell>
          <cell r="Q3">
            <v>4048</v>
          </cell>
          <cell r="R3">
            <v>4482</v>
          </cell>
          <cell r="S3">
            <v>4913</v>
          </cell>
          <cell r="T3">
            <v>4406</v>
          </cell>
        </row>
        <row r="4">
          <cell r="A4" t="str">
            <v>河北省</v>
          </cell>
          <cell r="B4">
            <v>3871</v>
          </cell>
          <cell r="C4">
            <v>4080</v>
          </cell>
          <cell r="D4">
            <v>4268</v>
          </cell>
          <cell r="E4">
            <v>4567</v>
          </cell>
          <cell r="F4">
            <v>4890</v>
          </cell>
          <cell r="G4">
            <v>4923</v>
          </cell>
          <cell r="H4">
            <v>4848</v>
          </cell>
          <cell r="I4">
            <v>4919</v>
          </cell>
          <cell r="J4">
            <v>4852</v>
          </cell>
          <cell r="K4">
            <v>5009</v>
          </cell>
          <cell r="L4">
            <v>5204</v>
          </cell>
          <cell r="M4">
            <v>5285</v>
          </cell>
          <cell r="N4">
            <v>5197</v>
          </cell>
          <cell r="O4">
            <v>5959</v>
          </cell>
          <cell r="P4">
            <v>6802</v>
          </cell>
          <cell r="Q4">
            <v>7621</v>
          </cell>
          <cell r="R4">
            <v>8503</v>
          </cell>
          <cell r="S4">
            <v>8631</v>
          </cell>
          <cell r="T4">
            <v>11187</v>
          </cell>
        </row>
        <row r="5">
          <cell r="A5" t="str">
            <v>山西省</v>
          </cell>
          <cell r="B5">
            <v>7778</v>
          </cell>
          <cell r="C5">
            <v>7015</v>
          </cell>
          <cell r="D5">
            <v>9213</v>
          </cell>
          <cell r="E5">
            <v>9204</v>
          </cell>
          <cell r="F5">
            <v>8427</v>
          </cell>
          <cell r="G5">
            <v>7636</v>
          </cell>
          <cell r="H5">
            <v>4988</v>
          </cell>
          <cell r="I5">
            <v>5088</v>
          </cell>
          <cell r="J5">
            <v>5099</v>
          </cell>
          <cell r="K5">
            <v>5121</v>
          </cell>
          <cell r="L5">
            <v>5303</v>
          </cell>
          <cell r="M5">
            <v>5587</v>
          </cell>
          <cell r="N5">
            <v>6239</v>
          </cell>
          <cell r="O5">
            <v>6962</v>
          </cell>
          <cell r="P5">
            <v>7697</v>
          </cell>
          <cell r="Q5">
            <v>7867</v>
          </cell>
          <cell r="R5">
            <v>9078</v>
          </cell>
          <cell r="S5">
            <v>10981</v>
          </cell>
          <cell r="T5">
            <v>13342</v>
          </cell>
        </row>
        <row r="6">
          <cell r="A6" t="str">
            <v>内蒙古自治区</v>
          </cell>
          <cell r="B6">
            <v>3692</v>
          </cell>
          <cell r="C6">
            <v>3359</v>
          </cell>
          <cell r="D6">
            <v>3576</v>
          </cell>
          <cell r="E6">
            <v>3027</v>
          </cell>
          <cell r="F6">
            <v>4233</v>
          </cell>
          <cell r="G6">
            <v>4230</v>
          </cell>
          <cell r="H6">
            <v>3385</v>
          </cell>
          <cell r="I6">
            <v>3172</v>
          </cell>
          <cell r="J6">
            <v>3215</v>
          </cell>
          <cell r="K6">
            <v>3406</v>
          </cell>
          <cell r="L6">
            <v>3643</v>
          </cell>
          <cell r="M6">
            <v>3957</v>
          </cell>
          <cell r="N6">
            <v>4591</v>
          </cell>
          <cell r="O6">
            <v>4780</v>
          </cell>
          <cell r="P6">
            <v>4166</v>
          </cell>
          <cell r="Q6">
            <v>5056</v>
          </cell>
          <cell r="R6">
            <v>6305</v>
          </cell>
          <cell r="S6">
            <v>6481</v>
          </cell>
          <cell r="T6">
            <v>8453</v>
          </cell>
        </row>
        <row r="7">
          <cell r="A7" t="str">
            <v>辽宁省</v>
          </cell>
          <cell r="B7">
            <v>4778</v>
          </cell>
          <cell r="C7">
            <v>4934</v>
          </cell>
          <cell r="D7">
            <v>4876</v>
          </cell>
          <cell r="E7">
            <v>4942</v>
          </cell>
          <cell r="F7">
            <v>4733</v>
          </cell>
          <cell r="G7">
            <v>4554</v>
          </cell>
          <cell r="H7">
            <v>4793</v>
          </cell>
          <cell r="I7">
            <v>4878</v>
          </cell>
          <cell r="J7">
            <v>5150</v>
          </cell>
          <cell r="K7">
            <v>5650</v>
          </cell>
          <cell r="L7">
            <v>5777</v>
          </cell>
          <cell r="M7">
            <v>5984</v>
          </cell>
          <cell r="N7">
            <v>6446</v>
          </cell>
          <cell r="O7">
            <v>6781</v>
          </cell>
          <cell r="P7">
            <v>6973</v>
          </cell>
          <cell r="Q7">
            <v>7214</v>
          </cell>
          <cell r="R7">
            <v>8005</v>
          </cell>
          <cell r="S7">
            <v>8671</v>
          </cell>
          <cell r="T7">
            <v>10341</v>
          </cell>
        </row>
        <row r="8">
          <cell r="A8" t="str">
            <v>吉林省</v>
          </cell>
          <cell r="B8">
            <v>6745</v>
          </cell>
          <cell r="C8">
            <v>7541</v>
          </cell>
          <cell r="D8">
            <v>11026</v>
          </cell>
          <cell r="E8">
            <v>10503</v>
          </cell>
          <cell r="F8">
            <v>3756</v>
          </cell>
          <cell r="G8">
            <v>4895</v>
          </cell>
          <cell r="H8">
            <v>5485</v>
          </cell>
          <cell r="I8">
            <v>5564</v>
          </cell>
          <cell r="J8">
            <v>2779</v>
          </cell>
          <cell r="K8">
            <v>2794</v>
          </cell>
          <cell r="L8">
            <v>2458</v>
          </cell>
          <cell r="M8">
            <v>2820</v>
          </cell>
          <cell r="N8">
            <v>3639</v>
          </cell>
          <cell r="O8">
            <v>4438</v>
          </cell>
          <cell r="P8">
            <v>5277</v>
          </cell>
          <cell r="Q8">
            <v>5782</v>
          </cell>
          <cell r="R8">
            <v>6956</v>
          </cell>
          <cell r="S8">
            <v>7415</v>
          </cell>
          <cell r="T8">
            <v>9659</v>
          </cell>
        </row>
        <row r="9">
          <cell r="A9" t="str">
            <v>黑龙江省</v>
          </cell>
          <cell r="B9">
            <v>3438</v>
          </cell>
          <cell r="C9">
            <v>4522</v>
          </cell>
          <cell r="D9">
            <v>5133</v>
          </cell>
          <cell r="E9">
            <v>4669</v>
          </cell>
          <cell r="F9">
            <v>5148</v>
          </cell>
          <cell r="G9">
            <v>5119</v>
          </cell>
          <cell r="H9">
            <v>3623</v>
          </cell>
          <cell r="I9">
            <v>3614</v>
          </cell>
          <cell r="J9">
            <v>3276</v>
          </cell>
          <cell r="K9">
            <v>3451</v>
          </cell>
          <cell r="L9">
            <v>3283</v>
          </cell>
          <cell r="M9">
            <v>3285</v>
          </cell>
          <cell r="N9">
            <v>3435</v>
          </cell>
          <cell r="O9">
            <v>3466</v>
          </cell>
          <cell r="P9">
            <v>3331</v>
          </cell>
          <cell r="Q9">
            <v>4528</v>
          </cell>
          <cell r="R9">
            <v>6715</v>
          </cell>
          <cell r="S9">
            <v>6732</v>
          </cell>
          <cell r="T9">
            <v>7506</v>
          </cell>
        </row>
        <row r="10">
          <cell r="A10" t="str">
            <v>上海市</v>
          </cell>
          <cell r="B10">
            <v>1169</v>
          </cell>
          <cell r="C10">
            <v>1242</v>
          </cell>
          <cell r="D10">
            <v>930</v>
          </cell>
          <cell r="E10">
            <v>862</v>
          </cell>
          <cell r="F10">
            <v>1146</v>
          </cell>
          <cell r="G10">
            <v>741</v>
          </cell>
          <cell r="H10">
            <v>709</v>
          </cell>
          <cell r="I10">
            <v>795</v>
          </cell>
          <cell r="J10">
            <v>1070</v>
          </cell>
          <cell r="K10">
            <v>1172</v>
          </cell>
          <cell r="L10">
            <v>2011</v>
          </cell>
          <cell r="M10">
            <v>2256</v>
          </cell>
          <cell r="N10">
            <v>2085</v>
          </cell>
          <cell r="O10">
            <v>2176</v>
          </cell>
          <cell r="P10">
            <v>2831</v>
          </cell>
          <cell r="Q10">
            <v>2745</v>
          </cell>
          <cell r="R10">
            <v>3952</v>
          </cell>
          <cell r="S10">
            <v>6585</v>
          </cell>
          <cell r="T10">
            <v>9238</v>
          </cell>
        </row>
        <row r="11">
          <cell r="A11" t="str">
            <v>江苏省</v>
          </cell>
          <cell r="B11">
            <v>9349</v>
          </cell>
          <cell r="C11">
            <v>10529</v>
          </cell>
          <cell r="D11">
            <v>10529</v>
          </cell>
          <cell r="E11">
            <v>10747</v>
          </cell>
          <cell r="F11">
            <v>12414</v>
          </cell>
          <cell r="G11">
            <v>12978</v>
          </cell>
          <cell r="H11">
            <v>13226</v>
          </cell>
          <cell r="I11">
            <v>13299</v>
          </cell>
          <cell r="J11">
            <v>12999</v>
          </cell>
          <cell r="K11">
            <v>13187</v>
          </cell>
          <cell r="L11">
            <v>13395</v>
          </cell>
          <cell r="M11">
            <v>13517</v>
          </cell>
          <cell r="N11">
            <v>13436</v>
          </cell>
          <cell r="O11">
            <v>13793</v>
          </cell>
          <cell r="P11">
            <v>14542</v>
          </cell>
          <cell r="Q11">
            <v>15431</v>
          </cell>
          <cell r="R11">
            <v>18150</v>
          </cell>
          <cell r="S11">
            <v>23852</v>
          </cell>
          <cell r="T11">
            <v>27690</v>
          </cell>
        </row>
        <row r="12">
          <cell r="A12" t="str">
            <v>浙江省</v>
          </cell>
          <cell r="B12">
            <v>9690</v>
          </cell>
          <cell r="C12">
            <v>10812</v>
          </cell>
          <cell r="D12">
            <v>11262</v>
          </cell>
          <cell r="E12">
            <v>11066</v>
          </cell>
          <cell r="F12">
            <v>11905</v>
          </cell>
          <cell r="G12">
            <v>12565</v>
          </cell>
          <cell r="H12">
            <v>12782</v>
          </cell>
          <cell r="I12">
            <v>14791</v>
          </cell>
          <cell r="J12">
            <v>16270</v>
          </cell>
          <cell r="K12">
            <v>17135</v>
          </cell>
          <cell r="L12">
            <v>18298</v>
          </cell>
          <cell r="M12">
            <v>19270</v>
          </cell>
          <cell r="N12">
            <v>20178</v>
          </cell>
          <cell r="O12">
            <v>21698</v>
          </cell>
          <cell r="P12">
            <v>23391</v>
          </cell>
          <cell r="Q12">
            <v>25911</v>
          </cell>
          <cell r="R12">
            <v>30664</v>
          </cell>
          <cell r="S12">
            <v>36768</v>
          </cell>
          <cell r="T12">
            <v>43266</v>
          </cell>
        </row>
        <row r="13">
          <cell r="A13" t="str">
            <v>安徽省</v>
          </cell>
          <cell r="B13">
            <v>9400</v>
          </cell>
          <cell r="C13">
            <v>8712</v>
          </cell>
          <cell r="D13">
            <v>10267</v>
          </cell>
          <cell r="E13">
            <v>9412</v>
          </cell>
          <cell r="F13">
            <v>11088</v>
          </cell>
          <cell r="G13">
            <v>10928</v>
          </cell>
          <cell r="H13">
            <v>11506</v>
          </cell>
          <cell r="I13">
            <v>12933</v>
          </cell>
          <cell r="J13">
            <v>13770</v>
          </cell>
          <cell r="K13">
            <v>16077</v>
          </cell>
          <cell r="L13">
            <v>17610</v>
          </cell>
          <cell r="M13">
            <v>18076</v>
          </cell>
          <cell r="N13">
            <v>14005</v>
          </cell>
          <cell r="O13">
            <v>7901</v>
          </cell>
          <cell r="P13">
            <v>8191</v>
          </cell>
          <cell r="Q13">
            <v>8412</v>
          </cell>
          <cell r="R13">
            <v>13273</v>
          </cell>
          <cell r="S13">
            <v>14151</v>
          </cell>
          <cell r="T13">
            <v>17474</v>
          </cell>
        </row>
        <row r="14">
          <cell r="A14" t="str">
            <v>福建省</v>
          </cell>
          <cell r="B14">
            <v>7983</v>
          </cell>
          <cell r="C14">
            <v>7645</v>
          </cell>
          <cell r="D14">
            <v>8578</v>
          </cell>
          <cell r="E14">
            <v>9752</v>
          </cell>
          <cell r="F14">
            <v>9111</v>
          </cell>
          <cell r="G14">
            <v>9668</v>
          </cell>
          <cell r="H14">
            <v>8693</v>
          </cell>
          <cell r="I14">
            <v>8867</v>
          </cell>
          <cell r="J14">
            <v>7943</v>
          </cell>
          <cell r="K14">
            <v>8684</v>
          </cell>
          <cell r="L14">
            <v>8521</v>
          </cell>
          <cell r="M14">
            <v>9942</v>
          </cell>
          <cell r="N14">
            <v>11517</v>
          </cell>
          <cell r="O14">
            <v>12714</v>
          </cell>
          <cell r="P14">
            <v>13633</v>
          </cell>
          <cell r="Q14">
            <v>15657</v>
          </cell>
          <cell r="R14">
            <v>20040</v>
          </cell>
          <cell r="S14">
            <v>21924</v>
          </cell>
          <cell r="T14">
            <v>26195</v>
          </cell>
        </row>
        <row r="15">
          <cell r="A15" t="str">
            <v>江西省</v>
          </cell>
          <cell r="B15">
            <v>3695</v>
          </cell>
          <cell r="C15">
            <v>3842</v>
          </cell>
          <cell r="D15">
            <v>4352</v>
          </cell>
          <cell r="E15">
            <v>5535</v>
          </cell>
          <cell r="F15">
            <v>6481</v>
          </cell>
          <cell r="G15">
            <v>6925</v>
          </cell>
          <cell r="H15">
            <v>5356</v>
          </cell>
          <cell r="I15">
            <v>4932</v>
          </cell>
          <cell r="J15">
            <v>3058</v>
          </cell>
          <cell r="K15">
            <v>2873</v>
          </cell>
          <cell r="L15">
            <v>2880</v>
          </cell>
          <cell r="M15">
            <v>3103</v>
          </cell>
          <cell r="N15">
            <v>3354</v>
          </cell>
          <cell r="O15">
            <v>4126</v>
          </cell>
          <cell r="P15">
            <v>4262</v>
          </cell>
          <cell r="Q15">
            <v>5914</v>
          </cell>
          <cell r="R15">
            <v>7535</v>
          </cell>
          <cell r="S15">
            <v>8867</v>
          </cell>
          <cell r="T15">
            <v>8585</v>
          </cell>
        </row>
        <row r="16">
          <cell r="A16" t="str">
            <v>山东省</v>
          </cell>
          <cell r="B16">
            <v>11589</v>
          </cell>
          <cell r="C16">
            <v>12404</v>
          </cell>
          <cell r="D16">
            <v>12660</v>
          </cell>
          <cell r="E16">
            <v>12566</v>
          </cell>
          <cell r="F16">
            <v>13150</v>
          </cell>
          <cell r="G16">
            <v>13226</v>
          </cell>
          <cell r="H16">
            <v>13403</v>
          </cell>
          <cell r="I16">
            <v>13163</v>
          </cell>
          <cell r="J16">
            <v>13376</v>
          </cell>
          <cell r="K16">
            <v>13570</v>
          </cell>
          <cell r="L16">
            <v>12879</v>
          </cell>
          <cell r="M16">
            <v>13275</v>
          </cell>
          <cell r="N16">
            <v>13375</v>
          </cell>
          <cell r="O16">
            <v>14560</v>
          </cell>
          <cell r="P16">
            <v>16166</v>
          </cell>
          <cell r="Q16">
            <v>19594</v>
          </cell>
          <cell r="R16">
            <v>25867</v>
          </cell>
          <cell r="S16">
            <v>30056</v>
          </cell>
          <cell r="T16">
            <v>35251</v>
          </cell>
        </row>
        <row r="17">
          <cell r="A17" t="str">
            <v>河南省</v>
          </cell>
          <cell r="B17">
            <v>20919</v>
          </cell>
          <cell r="C17">
            <v>23568</v>
          </cell>
          <cell r="D17">
            <v>18696</v>
          </cell>
          <cell r="E17">
            <v>12257</v>
          </cell>
          <cell r="F17">
            <v>17462</v>
          </cell>
          <cell r="G17">
            <v>19059</v>
          </cell>
          <cell r="H17">
            <v>6361</v>
          </cell>
          <cell r="I17">
            <v>5825</v>
          </cell>
          <cell r="J17">
            <v>6171</v>
          </cell>
          <cell r="K17">
            <v>6355</v>
          </cell>
          <cell r="L17">
            <v>6449</v>
          </cell>
          <cell r="M17">
            <v>6732</v>
          </cell>
          <cell r="N17">
            <v>6877</v>
          </cell>
          <cell r="O17">
            <v>7890</v>
          </cell>
          <cell r="P17">
            <v>8587</v>
          </cell>
          <cell r="Q17">
            <v>11529</v>
          </cell>
          <cell r="R17">
            <v>16314</v>
          </cell>
          <cell r="S17">
            <v>18402</v>
          </cell>
          <cell r="T17">
            <v>23778</v>
          </cell>
        </row>
        <row r="18">
          <cell r="A18" t="str">
            <v>湖北省</v>
          </cell>
          <cell r="B18">
            <v>28492</v>
          </cell>
          <cell r="C18">
            <v>30164</v>
          </cell>
          <cell r="D18">
            <v>31757</v>
          </cell>
          <cell r="E18">
            <v>23052</v>
          </cell>
          <cell r="F18">
            <v>23168</v>
          </cell>
          <cell r="G18">
            <v>19207</v>
          </cell>
          <cell r="H18">
            <v>11661</v>
          </cell>
          <cell r="I18">
            <v>16908</v>
          </cell>
          <cell r="J18">
            <v>4624</v>
          </cell>
          <cell r="K18">
            <v>5271</v>
          </cell>
          <cell r="L18">
            <v>5798</v>
          </cell>
          <cell r="M18">
            <v>6009</v>
          </cell>
          <cell r="N18">
            <v>6490</v>
          </cell>
          <cell r="O18">
            <v>6543</v>
          </cell>
          <cell r="P18">
            <v>6630</v>
          </cell>
          <cell r="Q18">
            <v>7686</v>
          </cell>
          <cell r="R18">
            <v>8986</v>
          </cell>
          <cell r="S18">
            <v>9590</v>
          </cell>
          <cell r="T18">
            <v>9585</v>
          </cell>
        </row>
        <row r="19">
          <cell r="A19" t="str">
            <v>湖南省</v>
          </cell>
          <cell r="B19">
            <v>7722</v>
          </cell>
          <cell r="C19">
            <v>11879</v>
          </cell>
          <cell r="D19">
            <v>8625</v>
          </cell>
          <cell r="E19">
            <v>6462</v>
          </cell>
          <cell r="F19">
            <v>3724</v>
          </cell>
          <cell r="G19">
            <v>4618</v>
          </cell>
          <cell r="H19">
            <v>5459</v>
          </cell>
          <cell r="I19">
            <v>7359</v>
          </cell>
          <cell r="J19">
            <v>9044</v>
          </cell>
          <cell r="K19">
            <v>8542</v>
          </cell>
          <cell r="L19">
            <v>8699</v>
          </cell>
          <cell r="M19">
            <v>8748</v>
          </cell>
          <cell r="N19">
            <v>8118</v>
          </cell>
          <cell r="O19">
            <v>8413</v>
          </cell>
          <cell r="P19">
            <v>7444</v>
          </cell>
          <cell r="Q19">
            <v>7622</v>
          </cell>
          <cell r="R19">
            <v>9899</v>
          </cell>
          <cell r="S19">
            <v>12202</v>
          </cell>
          <cell r="T19">
            <v>15013</v>
          </cell>
        </row>
        <row r="20">
          <cell r="A20" t="str">
            <v>广东省</v>
          </cell>
          <cell r="B20">
            <v>34353</v>
          </cell>
          <cell r="C20">
            <v>25353</v>
          </cell>
          <cell r="D20">
            <v>25693</v>
          </cell>
          <cell r="E20">
            <v>25414</v>
          </cell>
          <cell r="F20">
            <v>23017</v>
          </cell>
          <cell r="G20">
            <v>24133</v>
          </cell>
          <cell r="H20">
            <v>23900</v>
          </cell>
          <cell r="I20">
            <v>24773</v>
          </cell>
          <cell r="J20">
            <v>24676</v>
          </cell>
          <cell r="K20">
            <v>26445</v>
          </cell>
          <cell r="L20">
            <v>25424</v>
          </cell>
          <cell r="M20">
            <v>25720</v>
          </cell>
          <cell r="N20">
            <v>26586</v>
          </cell>
          <cell r="O20">
            <v>30370</v>
          </cell>
          <cell r="P20">
            <v>32455</v>
          </cell>
          <cell r="Q20">
            <v>39389</v>
          </cell>
          <cell r="R20">
            <v>46558</v>
          </cell>
          <cell r="S20">
            <v>56217</v>
          </cell>
          <cell r="T20">
            <v>67756</v>
          </cell>
        </row>
        <row r="21">
          <cell r="A21" t="str">
            <v>广西壮族自治区</v>
          </cell>
          <cell r="B21">
            <v>15644</v>
          </cell>
          <cell r="C21">
            <v>16185</v>
          </cell>
          <cell r="D21">
            <v>19313</v>
          </cell>
          <cell r="E21">
            <v>18336</v>
          </cell>
          <cell r="F21">
            <v>20053</v>
          </cell>
          <cell r="G21">
            <v>17034</v>
          </cell>
          <cell r="H21">
            <v>3843</v>
          </cell>
          <cell r="I21">
            <v>3842</v>
          </cell>
          <cell r="J21">
            <v>3978</v>
          </cell>
          <cell r="K21">
            <v>3942</v>
          </cell>
          <cell r="L21">
            <v>3821</v>
          </cell>
          <cell r="M21">
            <v>3984</v>
          </cell>
          <cell r="N21">
            <v>4290</v>
          </cell>
          <cell r="O21">
            <v>4351</v>
          </cell>
          <cell r="P21">
            <v>5196</v>
          </cell>
          <cell r="Q21">
            <v>6106</v>
          </cell>
          <cell r="R21">
            <v>7652</v>
          </cell>
          <cell r="S21">
            <v>8895</v>
          </cell>
          <cell r="T21">
            <v>10717</v>
          </cell>
        </row>
        <row r="22">
          <cell r="A22" t="str">
            <v>海南省</v>
          </cell>
          <cell r="B22">
            <v>2994</v>
          </cell>
          <cell r="C22">
            <v>2664</v>
          </cell>
          <cell r="D22">
            <v>2998</v>
          </cell>
          <cell r="E22">
            <v>2105</v>
          </cell>
          <cell r="F22">
            <v>2675</v>
          </cell>
          <cell r="G22">
            <v>2684</v>
          </cell>
          <cell r="H22">
            <v>2022</v>
          </cell>
          <cell r="I22">
            <v>2045</v>
          </cell>
          <cell r="J22">
            <v>2103</v>
          </cell>
          <cell r="K22">
            <v>2058</v>
          </cell>
          <cell r="L22">
            <v>1976</v>
          </cell>
          <cell r="M22">
            <v>1752</v>
          </cell>
          <cell r="N22">
            <v>1737</v>
          </cell>
          <cell r="O22">
            <v>1488</v>
          </cell>
          <cell r="P22">
            <v>1323</v>
          </cell>
          <cell r="Q22">
            <v>1449</v>
          </cell>
          <cell r="R22">
            <v>1534</v>
          </cell>
          <cell r="S22">
            <v>1398</v>
          </cell>
          <cell r="T22">
            <v>1479</v>
          </cell>
        </row>
        <row r="23">
          <cell r="A23" t="str">
            <v>重庆市</v>
          </cell>
          <cell r="B23">
            <v>4227</v>
          </cell>
          <cell r="C23">
            <v>4127</v>
          </cell>
          <cell r="D23">
            <v>4782</v>
          </cell>
          <cell r="E23">
            <v>4042</v>
          </cell>
          <cell r="F23">
            <v>4251</v>
          </cell>
          <cell r="G23">
            <v>4511</v>
          </cell>
          <cell r="H23">
            <v>4573</v>
          </cell>
          <cell r="I23">
            <v>4724</v>
          </cell>
          <cell r="J23">
            <v>4829</v>
          </cell>
          <cell r="K23">
            <v>5220</v>
          </cell>
          <cell r="L23">
            <v>5642</v>
          </cell>
          <cell r="M23">
            <v>5791</v>
          </cell>
          <cell r="N23">
            <v>5729</v>
          </cell>
          <cell r="O23">
            <v>5908</v>
          </cell>
          <cell r="P23">
            <v>5992</v>
          </cell>
          <cell r="Q23">
            <v>7262</v>
          </cell>
          <cell r="R23">
            <v>8236</v>
          </cell>
          <cell r="S23">
            <v>9001</v>
          </cell>
          <cell r="T23">
            <v>10605</v>
          </cell>
        </row>
        <row r="24">
          <cell r="A24" t="str">
            <v>四川省</v>
          </cell>
          <cell r="B24">
            <v>7113</v>
          </cell>
          <cell r="C24">
            <v>7569</v>
          </cell>
          <cell r="D24">
            <v>9636</v>
          </cell>
          <cell r="E24">
            <v>9334</v>
          </cell>
          <cell r="F24">
            <v>9662</v>
          </cell>
          <cell r="G24">
            <v>8804</v>
          </cell>
          <cell r="H24">
            <v>6947</v>
          </cell>
          <cell r="I24">
            <v>7527</v>
          </cell>
          <cell r="J24">
            <v>8571</v>
          </cell>
          <cell r="K24">
            <v>9193</v>
          </cell>
          <cell r="L24">
            <v>9571</v>
          </cell>
          <cell r="M24">
            <v>10024</v>
          </cell>
          <cell r="N24">
            <v>11860</v>
          </cell>
          <cell r="O24">
            <v>13072</v>
          </cell>
          <cell r="P24">
            <v>21680</v>
          </cell>
          <cell r="Q24">
            <v>17037</v>
          </cell>
          <cell r="R24">
            <v>21598</v>
          </cell>
          <cell r="S24">
            <v>24338</v>
          </cell>
          <cell r="T24">
            <v>29628</v>
          </cell>
        </row>
        <row r="25">
          <cell r="A25" t="str">
            <v>贵州省</v>
          </cell>
          <cell r="B25">
            <v>13965</v>
          </cell>
          <cell r="C25">
            <v>14554</v>
          </cell>
          <cell r="D25">
            <v>18052</v>
          </cell>
          <cell r="E25">
            <v>13963</v>
          </cell>
          <cell r="F25">
            <v>13437</v>
          </cell>
          <cell r="G25">
            <v>12199</v>
          </cell>
          <cell r="H25">
            <v>14711</v>
          </cell>
          <cell r="I25">
            <v>12579</v>
          </cell>
          <cell r="J25">
            <v>1035</v>
          </cell>
          <cell r="K25">
            <v>1145</v>
          </cell>
          <cell r="L25">
            <v>1241</v>
          </cell>
          <cell r="M25">
            <v>1360</v>
          </cell>
          <cell r="N25">
            <v>1566</v>
          </cell>
          <cell r="O25">
            <v>1764</v>
          </cell>
          <cell r="P25">
            <v>1816</v>
          </cell>
          <cell r="Q25">
            <v>2219</v>
          </cell>
          <cell r="R25">
            <v>2292</v>
          </cell>
          <cell r="S25">
            <v>2734</v>
          </cell>
          <cell r="T25">
            <v>3315</v>
          </cell>
        </row>
        <row r="26">
          <cell r="A26" t="str">
            <v>云南省</v>
          </cell>
          <cell r="B26">
            <v>5533</v>
          </cell>
          <cell r="C26">
            <v>6307</v>
          </cell>
          <cell r="D26">
            <v>6884</v>
          </cell>
          <cell r="E26">
            <v>6344</v>
          </cell>
          <cell r="F26">
            <v>6663</v>
          </cell>
          <cell r="G26">
            <v>6067</v>
          </cell>
          <cell r="H26">
            <v>5371</v>
          </cell>
          <cell r="I26">
            <v>5375</v>
          </cell>
          <cell r="J26">
            <v>5375</v>
          </cell>
          <cell r="K26">
            <v>5725</v>
          </cell>
          <cell r="L26">
            <v>3748</v>
          </cell>
          <cell r="M26">
            <v>3941</v>
          </cell>
          <cell r="N26">
            <v>5022</v>
          </cell>
          <cell r="O26">
            <v>4739</v>
          </cell>
          <cell r="P26">
            <v>5075</v>
          </cell>
          <cell r="Q26">
            <v>5037</v>
          </cell>
          <cell r="R26">
            <v>5425</v>
          </cell>
          <cell r="S26">
            <v>6692</v>
          </cell>
          <cell r="T26">
            <v>6870</v>
          </cell>
        </row>
        <row r="27">
          <cell r="A27" t="str">
            <v>西藏自治区</v>
          </cell>
          <cell r="B27">
            <v>785</v>
          </cell>
          <cell r="C27">
            <v>507</v>
          </cell>
          <cell r="D27">
            <v>557</v>
          </cell>
          <cell r="E27">
            <v>482</v>
          </cell>
          <cell r="F27">
            <v>468</v>
          </cell>
          <cell r="G27">
            <v>363</v>
          </cell>
          <cell r="H27">
            <v>329</v>
          </cell>
          <cell r="I27">
            <v>308</v>
          </cell>
          <cell r="J27">
            <v>334</v>
          </cell>
          <cell r="K27">
            <v>388</v>
          </cell>
          <cell r="L27">
            <v>717</v>
          </cell>
          <cell r="M27">
            <v>725</v>
          </cell>
          <cell r="N27">
            <v>943</v>
          </cell>
          <cell r="O27">
            <v>781</v>
          </cell>
          <cell r="P27">
            <v>678</v>
          </cell>
          <cell r="Q27">
            <v>600</v>
          </cell>
          <cell r="R27">
            <v>638</v>
          </cell>
          <cell r="S27">
            <v>751</v>
          </cell>
          <cell r="T27">
            <v>845</v>
          </cell>
        </row>
        <row r="28">
          <cell r="A28" t="str">
            <v>陕西省</v>
          </cell>
          <cell r="B28">
            <v>5109</v>
          </cell>
          <cell r="C28">
            <v>4413</v>
          </cell>
          <cell r="D28">
            <v>4887</v>
          </cell>
          <cell r="E28">
            <v>4871</v>
          </cell>
          <cell r="F28">
            <v>5686</v>
          </cell>
          <cell r="G28">
            <v>6122</v>
          </cell>
          <cell r="H28">
            <v>5819</v>
          </cell>
          <cell r="I28">
            <v>5914</v>
          </cell>
          <cell r="J28">
            <v>5406</v>
          </cell>
          <cell r="K28">
            <v>5055</v>
          </cell>
          <cell r="L28">
            <v>5952</v>
          </cell>
          <cell r="M28">
            <v>5996</v>
          </cell>
          <cell r="N28">
            <v>6362</v>
          </cell>
          <cell r="O28">
            <v>6004</v>
          </cell>
          <cell r="P28">
            <v>5501</v>
          </cell>
          <cell r="Q28">
            <v>7205</v>
          </cell>
          <cell r="R28">
            <v>9063</v>
          </cell>
          <cell r="S28">
            <v>10546</v>
          </cell>
          <cell r="T28">
            <v>12011</v>
          </cell>
        </row>
        <row r="29">
          <cell r="A29" t="str">
            <v>甘肃省</v>
          </cell>
          <cell r="B29">
            <v>3791</v>
          </cell>
          <cell r="C29">
            <v>2888</v>
          </cell>
          <cell r="D29">
            <v>2856</v>
          </cell>
          <cell r="E29">
            <v>2778</v>
          </cell>
          <cell r="F29">
            <v>2909</v>
          </cell>
          <cell r="G29">
            <v>3086</v>
          </cell>
          <cell r="H29">
            <v>2755</v>
          </cell>
          <cell r="I29">
            <v>2899</v>
          </cell>
          <cell r="J29">
            <v>3063</v>
          </cell>
          <cell r="K29">
            <v>3035</v>
          </cell>
          <cell r="L29">
            <v>2915</v>
          </cell>
          <cell r="M29">
            <v>2954</v>
          </cell>
          <cell r="N29">
            <v>3027</v>
          </cell>
          <cell r="O29">
            <v>3090</v>
          </cell>
          <cell r="P29">
            <v>2937</v>
          </cell>
          <cell r="Q29">
            <v>3364</v>
          </cell>
          <cell r="R29">
            <v>3808</v>
          </cell>
          <cell r="S29">
            <v>4828</v>
          </cell>
          <cell r="T29">
            <v>5414</v>
          </cell>
        </row>
        <row r="30">
          <cell r="A30" t="str">
            <v>青海省</v>
          </cell>
          <cell r="B30">
            <v>1699</v>
          </cell>
          <cell r="C30">
            <v>1490</v>
          </cell>
          <cell r="D30">
            <v>1821</v>
          </cell>
          <cell r="E30">
            <v>1582</v>
          </cell>
          <cell r="F30">
            <v>1461</v>
          </cell>
          <cell r="G30">
            <v>1281</v>
          </cell>
          <cell r="H30">
            <v>1128</v>
          </cell>
          <cell r="I30">
            <v>1023</v>
          </cell>
          <cell r="J30">
            <v>1036</v>
          </cell>
          <cell r="K30">
            <v>1029</v>
          </cell>
          <cell r="L30">
            <v>1065</v>
          </cell>
          <cell r="M30">
            <v>1096</v>
          </cell>
          <cell r="N30">
            <v>1163</v>
          </cell>
          <cell r="O30">
            <v>1206</v>
          </cell>
          <cell r="P30">
            <v>1146</v>
          </cell>
          <cell r="Q30">
            <v>1120</v>
          </cell>
          <cell r="R30">
            <v>1041</v>
          </cell>
          <cell r="S30">
            <v>939</v>
          </cell>
          <cell r="T30">
            <v>952</v>
          </cell>
        </row>
        <row r="31">
          <cell r="A31" t="str">
            <v>宁夏回族自治区</v>
          </cell>
          <cell r="B31">
            <v>1450</v>
          </cell>
          <cell r="C31">
            <v>1639</v>
          </cell>
          <cell r="D31">
            <v>1588</v>
          </cell>
          <cell r="E31">
            <v>1939</v>
          </cell>
          <cell r="F31">
            <v>1544</v>
          </cell>
          <cell r="G31">
            <v>1735</v>
          </cell>
          <cell r="H31">
            <v>1569</v>
          </cell>
          <cell r="I31">
            <v>1606</v>
          </cell>
          <cell r="J31">
            <v>1692</v>
          </cell>
          <cell r="K31">
            <v>1752</v>
          </cell>
          <cell r="L31">
            <v>1794</v>
          </cell>
          <cell r="M31">
            <v>1767</v>
          </cell>
          <cell r="N31">
            <v>1829</v>
          </cell>
          <cell r="O31">
            <v>1806</v>
          </cell>
          <cell r="P31">
            <v>1856</v>
          </cell>
          <cell r="Q31">
            <v>2172</v>
          </cell>
          <cell r="R31">
            <v>2570</v>
          </cell>
          <cell r="S31">
            <v>2985</v>
          </cell>
          <cell r="T31">
            <v>3803</v>
          </cell>
        </row>
        <row r="32">
          <cell r="A32" t="str">
            <v>新疆维吾尔自治区</v>
          </cell>
          <cell r="B32">
            <v>5039</v>
          </cell>
          <cell r="C32">
            <v>4652</v>
          </cell>
          <cell r="D32">
            <v>5372</v>
          </cell>
          <cell r="E32">
            <v>4437</v>
          </cell>
          <cell r="F32">
            <v>5173</v>
          </cell>
          <cell r="G32">
            <v>6181</v>
          </cell>
          <cell r="H32">
            <v>5017</v>
          </cell>
          <cell r="I32">
            <v>5049</v>
          </cell>
          <cell r="J32">
            <v>4992</v>
          </cell>
          <cell r="K32">
            <v>5010</v>
          </cell>
          <cell r="L32">
            <v>4944</v>
          </cell>
          <cell r="M32">
            <v>4943</v>
          </cell>
          <cell r="N32">
            <v>5182</v>
          </cell>
          <cell r="O32">
            <v>5298</v>
          </cell>
          <cell r="P32">
            <v>5120</v>
          </cell>
          <cell r="Q32">
            <v>5684</v>
          </cell>
          <cell r="R32">
            <v>6735</v>
          </cell>
          <cell r="S32">
            <v>7428</v>
          </cell>
          <cell r="T32">
            <v>9526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29739</v>
          </cell>
          <cell r="C2">
            <v>30174</v>
          </cell>
          <cell r="D2">
            <v>28580</v>
          </cell>
          <cell r="E2">
            <v>28418</v>
          </cell>
          <cell r="F2">
            <v>27632</v>
          </cell>
          <cell r="G2">
            <v>19245</v>
          </cell>
          <cell r="H2">
            <v>19290</v>
          </cell>
          <cell r="I2">
            <v>19818</v>
          </cell>
          <cell r="J2">
            <v>20186</v>
          </cell>
          <cell r="K2">
            <v>20249</v>
          </cell>
          <cell r="L2">
            <v>19688</v>
          </cell>
          <cell r="M2">
            <v>19547</v>
          </cell>
          <cell r="N2">
            <v>19460</v>
          </cell>
          <cell r="O2">
            <v>18743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28889</v>
          </cell>
          <cell r="C3">
            <v>27865</v>
          </cell>
          <cell r="D3">
            <v>27713</v>
          </cell>
          <cell r="E3">
            <v>27143</v>
          </cell>
          <cell r="F3">
            <v>25526</v>
          </cell>
          <cell r="G3">
            <v>23920</v>
          </cell>
          <cell r="H3">
            <v>18883</v>
          </cell>
          <cell r="I3">
            <v>17757</v>
          </cell>
          <cell r="J3">
            <v>15866</v>
          </cell>
          <cell r="K3">
            <v>14881</v>
          </cell>
          <cell r="L3">
            <v>13460</v>
          </cell>
          <cell r="M3">
            <v>12732</v>
          </cell>
          <cell r="N3">
            <v>12606</v>
          </cell>
          <cell r="O3">
            <v>12240</v>
          </cell>
          <cell r="P3">
            <v>680</v>
          </cell>
          <cell r="Q3" t="str">
            <v/>
          </cell>
          <cell r="R3" t="str">
            <v/>
          </cell>
          <cell r="S3">
            <v>8578</v>
          </cell>
          <cell r="T3" t="str">
            <v/>
          </cell>
        </row>
        <row r="4">
          <cell r="A4" t="str">
            <v>河北省</v>
          </cell>
          <cell r="B4">
            <v>94909</v>
          </cell>
          <cell r="C4">
            <v>86512</v>
          </cell>
          <cell r="D4">
            <v>82017</v>
          </cell>
          <cell r="E4">
            <v>43252</v>
          </cell>
          <cell r="F4">
            <v>42389</v>
          </cell>
          <cell r="G4">
            <v>40819</v>
          </cell>
          <cell r="H4">
            <v>37362</v>
          </cell>
          <cell r="I4">
            <v>26077</v>
          </cell>
          <cell r="J4">
            <v>22940</v>
          </cell>
          <cell r="K4">
            <v>20305</v>
          </cell>
          <cell r="L4">
            <v>19647</v>
          </cell>
          <cell r="M4">
            <v>18812</v>
          </cell>
          <cell r="N4">
            <v>17512</v>
          </cell>
          <cell r="O4">
            <v>14869</v>
          </cell>
          <cell r="P4">
            <v>8410</v>
          </cell>
          <cell r="Q4">
            <v>6260</v>
          </cell>
          <cell r="R4">
            <v>5753</v>
          </cell>
          <cell r="S4">
            <v>5481</v>
          </cell>
          <cell r="T4" t="str">
            <v/>
          </cell>
        </row>
        <row r="5">
          <cell r="A5" t="str">
            <v>山西省</v>
          </cell>
          <cell r="B5">
            <v>54279</v>
          </cell>
          <cell r="C5">
            <v>50510</v>
          </cell>
          <cell r="D5">
            <v>48766</v>
          </cell>
          <cell r="E5">
            <v>20255</v>
          </cell>
          <cell r="F5">
            <v>22396</v>
          </cell>
          <cell r="G5">
            <v>19364</v>
          </cell>
          <cell r="H5">
            <v>14291</v>
          </cell>
          <cell r="I5">
            <v>13813</v>
          </cell>
          <cell r="J5">
            <v>13176</v>
          </cell>
          <cell r="K5">
            <v>13658</v>
          </cell>
          <cell r="L5">
            <v>14655</v>
          </cell>
          <cell r="M5">
            <v>13369</v>
          </cell>
          <cell r="N5">
            <v>12592</v>
          </cell>
          <cell r="O5">
            <v>12200</v>
          </cell>
          <cell r="P5">
            <v>8710</v>
          </cell>
          <cell r="Q5">
            <v>3828</v>
          </cell>
          <cell r="R5">
            <v>3831</v>
          </cell>
          <cell r="S5">
            <v>2959</v>
          </cell>
          <cell r="T5" t="str">
            <v/>
          </cell>
        </row>
        <row r="6">
          <cell r="A6" t="str">
            <v>内蒙古自治区</v>
          </cell>
          <cell r="B6">
            <v>49371</v>
          </cell>
          <cell r="C6">
            <v>47229</v>
          </cell>
          <cell r="D6">
            <v>47334</v>
          </cell>
          <cell r="E6">
            <v>20266</v>
          </cell>
          <cell r="F6">
            <v>19093</v>
          </cell>
          <cell r="G6">
            <v>16224</v>
          </cell>
          <cell r="H6">
            <v>11898</v>
          </cell>
          <cell r="I6">
            <v>16495</v>
          </cell>
          <cell r="J6">
            <v>10731</v>
          </cell>
          <cell r="K6">
            <v>11109</v>
          </cell>
          <cell r="L6">
            <v>11123</v>
          </cell>
          <cell r="M6">
            <v>10650</v>
          </cell>
          <cell r="N6">
            <v>9673</v>
          </cell>
          <cell r="O6">
            <v>9272</v>
          </cell>
          <cell r="P6">
            <v>2810</v>
          </cell>
          <cell r="Q6">
            <v>2791</v>
          </cell>
          <cell r="R6">
            <v>3175</v>
          </cell>
          <cell r="S6">
            <v>2386</v>
          </cell>
          <cell r="T6" t="str">
            <v/>
          </cell>
        </row>
        <row r="7">
          <cell r="A7" t="str">
            <v>辽宁省</v>
          </cell>
          <cell r="B7">
            <v>43836</v>
          </cell>
          <cell r="C7">
            <v>42584</v>
          </cell>
          <cell r="D7">
            <v>41253</v>
          </cell>
          <cell r="E7">
            <v>31195</v>
          </cell>
          <cell r="F7">
            <v>30295</v>
          </cell>
          <cell r="G7">
            <v>28122</v>
          </cell>
          <cell r="H7">
            <v>26842</v>
          </cell>
          <cell r="I7">
            <v>26001</v>
          </cell>
          <cell r="J7">
            <v>25123</v>
          </cell>
          <cell r="K7">
            <v>23462</v>
          </cell>
          <cell r="L7">
            <v>22074</v>
          </cell>
          <cell r="M7">
            <v>21384</v>
          </cell>
          <cell r="N7">
            <v>20136</v>
          </cell>
          <cell r="O7">
            <v>19104</v>
          </cell>
          <cell r="P7">
            <v>8362</v>
          </cell>
          <cell r="Q7">
            <v>6352</v>
          </cell>
          <cell r="R7">
            <v>6399</v>
          </cell>
          <cell r="S7">
            <v>6134</v>
          </cell>
          <cell r="T7" t="str">
            <v/>
          </cell>
        </row>
        <row r="8">
          <cell r="A8" t="str">
            <v>吉林省</v>
          </cell>
          <cell r="B8">
            <v>50297</v>
          </cell>
          <cell r="C8">
            <v>37132</v>
          </cell>
          <cell r="D8">
            <v>31657</v>
          </cell>
          <cell r="E8">
            <v>20508</v>
          </cell>
          <cell r="F8">
            <v>16983</v>
          </cell>
          <cell r="G8">
            <v>17188</v>
          </cell>
          <cell r="H8">
            <v>14506</v>
          </cell>
          <cell r="I8">
            <v>13203</v>
          </cell>
          <cell r="J8">
            <v>12248</v>
          </cell>
          <cell r="K8">
            <v>13074</v>
          </cell>
          <cell r="L8">
            <v>12855</v>
          </cell>
          <cell r="M8">
            <v>11200</v>
          </cell>
          <cell r="N8">
            <v>10327</v>
          </cell>
          <cell r="O8">
            <v>10136</v>
          </cell>
          <cell r="P8">
            <v>4690</v>
          </cell>
          <cell r="Q8">
            <v>4196</v>
          </cell>
          <cell r="R8">
            <v>3262</v>
          </cell>
          <cell r="S8">
            <v>3077</v>
          </cell>
          <cell r="T8" t="str">
            <v/>
          </cell>
        </row>
        <row r="9">
          <cell r="A9" t="str">
            <v>黑龙江省</v>
          </cell>
          <cell r="B9">
            <v>48838</v>
          </cell>
          <cell r="C9">
            <v>48757</v>
          </cell>
          <cell r="D9">
            <v>47324</v>
          </cell>
          <cell r="E9">
            <v>29406</v>
          </cell>
          <cell r="F9">
            <v>27012</v>
          </cell>
          <cell r="G9">
            <v>24198</v>
          </cell>
          <cell r="H9">
            <v>20699</v>
          </cell>
          <cell r="I9">
            <v>20239</v>
          </cell>
          <cell r="J9">
            <v>19373</v>
          </cell>
          <cell r="K9">
            <v>17913</v>
          </cell>
          <cell r="L9">
            <v>14982</v>
          </cell>
          <cell r="M9">
            <v>15087</v>
          </cell>
          <cell r="N9">
            <v>13661</v>
          </cell>
          <cell r="O9">
            <v>11956</v>
          </cell>
          <cell r="P9">
            <v>5698</v>
          </cell>
          <cell r="Q9">
            <v>5148</v>
          </cell>
          <cell r="R9">
            <v>4279</v>
          </cell>
          <cell r="S9">
            <v>4928</v>
          </cell>
          <cell r="T9" t="str">
            <v/>
          </cell>
        </row>
        <row r="10">
          <cell r="A10" t="str">
            <v>上海市</v>
          </cell>
          <cell r="B10">
            <v>24480</v>
          </cell>
          <cell r="C10">
            <v>24883</v>
          </cell>
          <cell r="D10">
            <v>25180</v>
          </cell>
          <cell r="E10">
            <v>24945</v>
          </cell>
          <cell r="F10">
            <v>24779</v>
          </cell>
          <cell r="G10">
            <v>24504</v>
          </cell>
          <cell r="H10">
            <v>24161</v>
          </cell>
          <cell r="I10">
            <v>24169</v>
          </cell>
          <cell r="J10">
            <v>24027</v>
          </cell>
          <cell r="K10">
            <v>23897</v>
          </cell>
          <cell r="L10">
            <v>23824</v>
          </cell>
          <cell r="M10">
            <v>23190</v>
          </cell>
          <cell r="N10">
            <v>22906</v>
          </cell>
          <cell r="O10">
            <v>23130</v>
          </cell>
          <cell r="P10">
            <v>6754</v>
          </cell>
          <cell r="Q10">
            <v>6754</v>
          </cell>
          <cell r="R10">
            <v>6754</v>
          </cell>
          <cell r="S10">
            <v>6274</v>
          </cell>
          <cell r="T10" t="str">
            <v/>
          </cell>
        </row>
        <row r="11">
          <cell r="A11" t="str">
            <v>江苏省</v>
          </cell>
          <cell r="B11">
            <v>125879</v>
          </cell>
          <cell r="C11">
            <v>119206</v>
          </cell>
          <cell r="D11">
            <v>113079</v>
          </cell>
          <cell r="E11">
            <v>83541</v>
          </cell>
          <cell r="F11">
            <v>80628</v>
          </cell>
          <cell r="G11">
            <v>79773</v>
          </cell>
          <cell r="H11">
            <v>69100</v>
          </cell>
          <cell r="I11">
            <v>62333</v>
          </cell>
          <cell r="J11">
            <v>58419</v>
          </cell>
          <cell r="K11">
            <v>54484</v>
          </cell>
          <cell r="L11">
            <v>50742</v>
          </cell>
          <cell r="M11">
            <v>49793</v>
          </cell>
          <cell r="N11">
            <v>47383</v>
          </cell>
          <cell r="O11">
            <v>41266</v>
          </cell>
          <cell r="P11">
            <v>16422</v>
          </cell>
          <cell r="Q11">
            <v>14657</v>
          </cell>
          <cell r="R11">
            <v>16111</v>
          </cell>
          <cell r="S11">
            <v>12444</v>
          </cell>
          <cell r="T11" t="str">
            <v/>
          </cell>
        </row>
        <row r="12">
          <cell r="A12" t="str">
            <v>浙江省</v>
          </cell>
          <cell r="B12">
            <v>175805</v>
          </cell>
          <cell r="C12">
            <v>162339</v>
          </cell>
          <cell r="D12">
            <v>149165</v>
          </cell>
          <cell r="E12">
            <v>107849</v>
          </cell>
          <cell r="F12">
            <v>88260</v>
          </cell>
          <cell r="G12">
            <v>82863</v>
          </cell>
          <cell r="H12">
            <v>75474</v>
          </cell>
          <cell r="I12">
            <v>69884</v>
          </cell>
          <cell r="J12">
            <v>59971</v>
          </cell>
          <cell r="K12">
            <v>50186</v>
          </cell>
          <cell r="L12">
            <v>43749</v>
          </cell>
          <cell r="M12">
            <v>40558</v>
          </cell>
          <cell r="N12">
            <v>39982</v>
          </cell>
          <cell r="O12">
            <v>39989</v>
          </cell>
          <cell r="P12">
            <v>20022</v>
          </cell>
          <cell r="Q12">
            <v>8947</v>
          </cell>
          <cell r="R12">
            <v>9150</v>
          </cell>
          <cell r="S12">
            <v>7773</v>
          </cell>
          <cell r="T12" t="str">
            <v/>
          </cell>
        </row>
        <row r="13">
          <cell r="A13" t="str">
            <v>安徽省</v>
          </cell>
          <cell r="B13">
            <v>90540</v>
          </cell>
          <cell r="C13">
            <v>81143</v>
          </cell>
          <cell r="D13">
            <v>73315</v>
          </cell>
          <cell r="E13">
            <v>27725</v>
          </cell>
          <cell r="F13">
            <v>22202</v>
          </cell>
          <cell r="G13">
            <v>18784</v>
          </cell>
          <cell r="H13">
            <v>15666</v>
          </cell>
          <cell r="I13">
            <v>14760</v>
          </cell>
          <cell r="J13">
            <v>13709</v>
          </cell>
          <cell r="K13">
            <v>12319</v>
          </cell>
          <cell r="L13">
            <v>11068</v>
          </cell>
          <cell r="M13">
            <v>10535</v>
          </cell>
          <cell r="N13">
            <v>9551</v>
          </cell>
          <cell r="O13">
            <v>8948</v>
          </cell>
          <cell r="P13">
            <v>5026</v>
          </cell>
          <cell r="Q13">
            <v>4022</v>
          </cell>
          <cell r="R13">
            <v>3772</v>
          </cell>
          <cell r="S13">
            <v>3008</v>
          </cell>
          <cell r="T13" t="str">
            <v/>
          </cell>
        </row>
        <row r="14">
          <cell r="A14" t="str">
            <v>福建省</v>
          </cell>
          <cell r="B14">
            <v>48317</v>
          </cell>
          <cell r="C14">
            <v>46228</v>
          </cell>
          <cell r="D14">
            <v>43403</v>
          </cell>
          <cell r="E14">
            <v>30924</v>
          </cell>
          <cell r="F14">
            <v>28505</v>
          </cell>
          <cell r="G14">
            <v>25985</v>
          </cell>
          <cell r="H14">
            <v>24596</v>
          </cell>
          <cell r="I14">
            <v>23554</v>
          </cell>
          <cell r="J14">
            <v>21757</v>
          </cell>
          <cell r="K14">
            <v>19675</v>
          </cell>
          <cell r="L14">
            <v>17030</v>
          </cell>
          <cell r="M14">
            <v>15627</v>
          </cell>
          <cell r="N14">
            <v>15209</v>
          </cell>
          <cell r="O14">
            <v>13555</v>
          </cell>
          <cell r="P14">
            <v>6685</v>
          </cell>
          <cell r="Q14">
            <v>3607</v>
          </cell>
          <cell r="R14">
            <v>3636</v>
          </cell>
          <cell r="S14">
            <v>3250</v>
          </cell>
          <cell r="T14" t="str">
            <v/>
          </cell>
        </row>
        <row r="15">
          <cell r="A15" t="str">
            <v>江西省</v>
          </cell>
          <cell r="B15">
            <v>56861</v>
          </cell>
          <cell r="C15">
            <v>57691</v>
          </cell>
          <cell r="D15">
            <v>51781</v>
          </cell>
          <cell r="E15">
            <v>25969</v>
          </cell>
          <cell r="F15">
            <v>22757</v>
          </cell>
          <cell r="G15">
            <v>20967</v>
          </cell>
          <cell r="H15">
            <v>19646</v>
          </cell>
          <cell r="I15">
            <v>14282</v>
          </cell>
          <cell r="J15">
            <v>13438</v>
          </cell>
          <cell r="K15">
            <v>11718</v>
          </cell>
          <cell r="L15">
            <v>11291</v>
          </cell>
          <cell r="M15">
            <v>11648</v>
          </cell>
          <cell r="N15">
            <v>10968</v>
          </cell>
          <cell r="O15">
            <v>9934</v>
          </cell>
          <cell r="P15">
            <v>4762</v>
          </cell>
          <cell r="Q15">
            <v>2701</v>
          </cell>
          <cell r="R15">
            <v>3189</v>
          </cell>
          <cell r="S15">
            <v>2943</v>
          </cell>
          <cell r="T15" t="str">
            <v/>
          </cell>
        </row>
        <row r="16">
          <cell r="A16" t="str">
            <v>山东省</v>
          </cell>
          <cell r="B16">
            <v>182717</v>
          </cell>
          <cell r="C16">
            <v>186163</v>
          </cell>
          <cell r="D16">
            <v>187331</v>
          </cell>
          <cell r="E16">
            <v>127200</v>
          </cell>
          <cell r="F16">
            <v>122395</v>
          </cell>
          <cell r="G16">
            <v>105166</v>
          </cell>
          <cell r="H16">
            <v>95642</v>
          </cell>
          <cell r="I16">
            <v>82116</v>
          </cell>
          <cell r="J16">
            <v>70911</v>
          </cell>
          <cell r="K16">
            <v>59238</v>
          </cell>
          <cell r="L16">
            <v>51412</v>
          </cell>
          <cell r="M16">
            <v>44682</v>
          </cell>
          <cell r="N16">
            <v>41492</v>
          </cell>
          <cell r="O16">
            <v>39470</v>
          </cell>
          <cell r="P16">
            <v>18296</v>
          </cell>
          <cell r="Q16">
            <v>18845</v>
          </cell>
          <cell r="R16">
            <v>14182</v>
          </cell>
          <cell r="S16">
            <v>12838</v>
          </cell>
          <cell r="T16" t="str">
            <v/>
          </cell>
        </row>
        <row r="17">
          <cell r="A17" t="str">
            <v>河南省</v>
          </cell>
          <cell r="B17">
            <v>55272</v>
          </cell>
          <cell r="C17">
            <v>56554</v>
          </cell>
          <cell r="D17">
            <v>57246</v>
          </cell>
          <cell r="E17">
            <v>30085</v>
          </cell>
          <cell r="F17">
            <v>26618</v>
          </cell>
          <cell r="G17">
            <v>23395</v>
          </cell>
          <cell r="H17">
            <v>21762</v>
          </cell>
          <cell r="I17">
            <v>20794</v>
          </cell>
          <cell r="J17">
            <v>19671</v>
          </cell>
          <cell r="K17">
            <v>20840</v>
          </cell>
          <cell r="L17">
            <v>18145</v>
          </cell>
          <cell r="M17">
            <v>18337</v>
          </cell>
          <cell r="N17">
            <v>17035</v>
          </cell>
          <cell r="O17">
            <v>16362</v>
          </cell>
          <cell r="P17">
            <v>9475</v>
          </cell>
          <cell r="Q17">
            <v>5647</v>
          </cell>
          <cell r="R17">
            <v>5481</v>
          </cell>
          <cell r="S17">
            <v>4735</v>
          </cell>
          <cell r="T17" t="str">
            <v/>
          </cell>
        </row>
        <row r="18">
          <cell r="A18" t="str">
            <v>湖北省</v>
          </cell>
          <cell r="B18">
            <v>49291</v>
          </cell>
          <cell r="C18">
            <v>43272</v>
          </cell>
          <cell r="D18">
            <v>38513</v>
          </cell>
          <cell r="E18">
            <v>27088</v>
          </cell>
          <cell r="F18">
            <v>23517</v>
          </cell>
          <cell r="G18">
            <v>22549</v>
          </cell>
          <cell r="H18">
            <v>22637</v>
          </cell>
          <cell r="I18">
            <v>18646</v>
          </cell>
          <cell r="J18">
            <v>20648</v>
          </cell>
          <cell r="K18">
            <v>18446</v>
          </cell>
          <cell r="L18">
            <v>16355</v>
          </cell>
          <cell r="M18">
            <v>17298</v>
          </cell>
          <cell r="N18">
            <v>16427</v>
          </cell>
          <cell r="O18">
            <v>16706</v>
          </cell>
          <cell r="P18">
            <v>12079</v>
          </cell>
          <cell r="Q18">
            <v>6497</v>
          </cell>
          <cell r="R18">
            <v>6248</v>
          </cell>
          <cell r="S18">
            <v>6048</v>
          </cell>
          <cell r="T18" t="str">
            <v/>
          </cell>
        </row>
        <row r="19">
          <cell r="A19" t="str">
            <v>湖南省</v>
          </cell>
          <cell r="B19">
            <v>66965</v>
          </cell>
          <cell r="C19">
            <v>59522</v>
          </cell>
          <cell r="D19">
            <v>52634</v>
          </cell>
          <cell r="E19">
            <v>28682</v>
          </cell>
          <cell r="F19">
            <v>25696</v>
          </cell>
          <cell r="G19">
            <v>21683</v>
          </cell>
          <cell r="H19">
            <v>19251</v>
          </cell>
          <cell r="I19">
            <v>17710</v>
          </cell>
          <cell r="J19">
            <v>15954</v>
          </cell>
          <cell r="K19">
            <v>14676</v>
          </cell>
          <cell r="L19">
            <v>13764</v>
          </cell>
          <cell r="M19">
            <v>14132</v>
          </cell>
          <cell r="N19">
            <v>15631</v>
          </cell>
          <cell r="O19">
            <v>14791</v>
          </cell>
          <cell r="P19">
            <v>5433</v>
          </cell>
          <cell r="Q19">
            <v>5095</v>
          </cell>
          <cell r="R19">
            <v>5020</v>
          </cell>
          <cell r="S19">
            <v>4303</v>
          </cell>
          <cell r="T19" t="str">
            <v/>
          </cell>
        </row>
        <row r="20">
          <cell r="A20" t="str">
            <v>广东省</v>
          </cell>
          <cell r="B20">
            <v>122074</v>
          </cell>
          <cell r="C20">
            <v>127333</v>
          </cell>
          <cell r="D20">
            <v>131583</v>
          </cell>
          <cell r="E20">
            <v>117919</v>
          </cell>
          <cell r="F20">
            <v>113595</v>
          </cell>
          <cell r="G20">
            <v>110606</v>
          </cell>
          <cell r="H20">
            <v>100219</v>
          </cell>
          <cell r="I20">
            <v>102075</v>
          </cell>
          <cell r="J20">
            <v>95773</v>
          </cell>
          <cell r="K20">
            <v>94131</v>
          </cell>
          <cell r="L20">
            <v>88696</v>
          </cell>
          <cell r="M20">
            <v>87384</v>
          </cell>
          <cell r="N20">
            <v>79085</v>
          </cell>
          <cell r="O20">
            <v>69485</v>
          </cell>
          <cell r="P20">
            <v>23858</v>
          </cell>
          <cell r="Q20">
            <v>17542</v>
          </cell>
          <cell r="R20">
            <v>16300</v>
          </cell>
          <cell r="S20">
            <v>5012</v>
          </cell>
          <cell r="T20" t="str">
            <v/>
          </cell>
        </row>
        <row r="21">
          <cell r="A21" t="str">
            <v>广西壮族自治区</v>
          </cell>
          <cell r="B21">
            <v>42567</v>
          </cell>
          <cell r="C21">
            <v>40487</v>
          </cell>
          <cell r="D21">
            <v>36351</v>
          </cell>
          <cell r="E21">
            <v>17897</v>
          </cell>
          <cell r="F21">
            <v>17554</v>
          </cell>
          <cell r="G21">
            <v>16555</v>
          </cell>
          <cell r="H21">
            <v>15452</v>
          </cell>
          <cell r="I21">
            <v>13111</v>
          </cell>
          <cell r="J21">
            <v>11465</v>
          </cell>
          <cell r="K21">
            <v>10699</v>
          </cell>
          <cell r="L21">
            <v>9733</v>
          </cell>
          <cell r="M21">
            <v>9323</v>
          </cell>
          <cell r="N21">
            <v>8360</v>
          </cell>
          <cell r="O21">
            <v>8099</v>
          </cell>
          <cell r="P21">
            <v>4960</v>
          </cell>
          <cell r="Q21">
            <v>3058</v>
          </cell>
          <cell r="R21">
            <v>3143</v>
          </cell>
          <cell r="S21">
            <v>3114</v>
          </cell>
          <cell r="T21" t="str">
            <v/>
          </cell>
        </row>
        <row r="22">
          <cell r="A22" t="str">
            <v>海南省</v>
          </cell>
          <cell r="B22">
            <v>13880</v>
          </cell>
          <cell r="C22">
            <v>13267</v>
          </cell>
          <cell r="D22">
            <v>12838</v>
          </cell>
          <cell r="E22">
            <v>9212</v>
          </cell>
          <cell r="F22">
            <v>8338</v>
          </cell>
          <cell r="G22">
            <v>7302</v>
          </cell>
          <cell r="H22">
            <v>6097</v>
          </cell>
          <cell r="I22">
            <v>5866</v>
          </cell>
          <cell r="J22">
            <v>5856</v>
          </cell>
          <cell r="K22">
            <v>4758</v>
          </cell>
          <cell r="L22">
            <v>4022</v>
          </cell>
          <cell r="M22">
            <v>5600</v>
          </cell>
          <cell r="N22">
            <v>4737</v>
          </cell>
          <cell r="O22">
            <v>3818</v>
          </cell>
          <cell r="P22">
            <v>1211</v>
          </cell>
          <cell r="Q22">
            <v>580</v>
          </cell>
          <cell r="R22">
            <v>486</v>
          </cell>
          <cell r="S22">
            <v>512</v>
          </cell>
          <cell r="T22" t="str">
            <v/>
          </cell>
        </row>
        <row r="23">
          <cell r="A23" t="str">
            <v>重庆市</v>
          </cell>
          <cell r="B23">
            <v>29687</v>
          </cell>
          <cell r="C23">
            <v>30161</v>
          </cell>
          <cell r="D23">
            <v>29159</v>
          </cell>
          <cell r="E23">
            <v>27219</v>
          </cell>
          <cell r="F23">
            <v>27105</v>
          </cell>
          <cell r="G23">
            <v>16394</v>
          </cell>
          <cell r="H23">
            <v>16164</v>
          </cell>
          <cell r="I23">
            <v>14352</v>
          </cell>
          <cell r="J23">
            <v>13342</v>
          </cell>
          <cell r="K23">
            <v>11989</v>
          </cell>
          <cell r="L23">
            <v>16972</v>
          </cell>
          <cell r="M23">
            <v>8828</v>
          </cell>
          <cell r="N23">
            <v>8880</v>
          </cell>
          <cell r="O23">
            <v>11183</v>
          </cell>
          <cell r="P23">
            <v>2705</v>
          </cell>
          <cell r="Q23">
            <v>3033</v>
          </cell>
          <cell r="R23">
            <v>2922</v>
          </cell>
          <cell r="S23">
            <v>2589</v>
          </cell>
          <cell r="T23" t="str">
            <v/>
          </cell>
        </row>
        <row r="24">
          <cell r="A24" t="str">
            <v>四川省</v>
          </cell>
          <cell r="B24">
            <v>61126</v>
          </cell>
          <cell r="C24">
            <v>65520</v>
          </cell>
          <cell r="D24">
            <v>57156</v>
          </cell>
          <cell r="E24">
            <v>42064</v>
          </cell>
          <cell r="F24">
            <v>38160</v>
          </cell>
          <cell r="G24">
            <v>34213</v>
          </cell>
          <cell r="H24">
            <v>31041</v>
          </cell>
          <cell r="I24">
            <v>24804</v>
          </cell>
          <cell r="J24">
            <v>22745</v>
          </cell>
          <cell r="K24">
            <v>20824</v>
          </cell>
          <cell r="L24">
            <v>19927</v>
          </cell>
          <cell r="M24">
            <v>19140</v>
          </cell>
          <cell r="N24">
            <v>16729</v>
          </cell>
          <cell r="O24">
            <v>15239</v>
          </cell>
          <cell r="P24">
            <v>8705</v>
          </cell>
          <cell r="Q24">
            <v>5090</v>
          </cell>
          <cell r="R24">
            <v>5980</v>
          </cell>
          <cell r="S24">
            <v>4602</v>
          </cell>
          <cell r="T24" t="str">
            <v/>
          </cell>
        </row>
        <row r="25">
          <cell r="A25" t="str">
            <v>贵州省</v>
          </cell>
          <cell r="B25">
            <v>26088</v>
          </cell>
          <cell r="C25">
            <v>27047</v>
          </cell>
          <cell r="D25">
            <v>27611</v>
          </cell>
          <cell r="E25">
            <v>14085</v>
          </cell>
          <cell r="F25">
            <v>12729</v>
          </cell>
          <cell r="G25">
            <v>11767</v>
          </cell>
          <cell r="H25">
            <v>10277</v>
          </cell>
          <cell r="I25">
            <v>8656</v>
          </cell>
          <cell r="J25">
            <v>6990</v>
          </cell>
          <cell r="K25">
            <v>6269</v>
          </cell>
          <cell r="L25">
            <v>5300</v>
          </cell>
          <cell r="M25">
            <v>5305</v>
          </cell>
          <cell r="N25">
            <v>5201</v>
          </cell>
          <cell r="O25">
            <v>5143</v>
          </cell>
          <cell r="P25">
            <v>2790</v>
          </cell>
          <cell r="Q25">
            <v>1135</v>
          </cell>
          <cell r="R25">
            <v>1107</v>
          </cell>
          <cell r="S25">
            <v>1225</v>
          </cell>
          <cell r="T25" t="str">
            <v/>
          </cell>
        </row>
        <row r="26">
          <cell r="A26" t="str">
            <v>云南省</v>
          </cell>
          <cell r="B26">
            <v>56884</v>
          </cell>
          <cell r="C26">
            <v>55335</v>
          </cell>
          <cell r="D26">
            <v>55040</v>
          </cell>
          <cell r="E26">
            <v>25619</v>
          </cell>
          <cell r="F26">
            <v>21885</v>
          </cell>
          <cell r="G26">
            <v>20532</v>
          </cell>
          <cell r="H26">
            <v>21373</v>
          </cell>
          <cell r="I26">
            <v>20775</v>
          </cell>
          <cell r="J26">
            <v>19824</v>
          </cell>
          <cell r="K26">
            <v>16620</v>
          </cell>
          <cell r="L26">
            <v>15086</v>
          </cell>
          <cell r="M26">
            <v>16329</v>
          </cell>
          <cell r="N26">
            <v>16240</v>
          </cell>
          <cell r="O26">
            <v>13218</v>
          </cell>
          <cell r="P26">
            <v>5928</v>
          </cell>
          <cell r="Q26">
            <v>2588</v>
          </cell>
          <cell r="R26">
            <v>2552</v>
          </cell>
          <cell r="S26">
            <v>4195</v>
          </cell>
          <cell r="T26" t="str">
            <v/>
          </cell>
        </row>
        <row r="27">
          <cell r="A27" t="str">
            <v>西藏自治区</v>
          </cell>
          <cell r="B27">
            <v>3364</v>
          </cell>
          <cell r="C27">
            <v>3242</v>
          </cell>
          <cell r="D27">
            <v>3253</v>
          </cell>
          <cell r="E27">
            <v>2716</v>
          </cell>
          <cell r="F27">
            <v>1853</v>
          </cell>
          <cell r="G27">
            <v>1848</v>
          </cell>
          <cell r="H27">
            <v>1538</v>
          </cell>
          <cell r="I27">
            <v>1035</v>
          </cell>
          <cell r="J27">
            <v>1035</v>
          </cell>
          <cell r="K27">
            <v>997</v>
          </cell>
          <cell r="L27">
            <v>963</v>
          </cell>
          <cell r="M27">
            <v>834</v>
          </cell>
          <cell r="N27">
            <v>790</v>
          </cell>
          <cell r="O27">
            <v>949</v>
          </cell>
          <cell r="P27">
            <v>748</v>
          </cell>
          <cell r="Q27">
            <v>262</v>
          </cell>
          <cell r="R27">
            <v>262</v>
          </cell>
          <cell r="S27">
            <v>208</v>
          </cell>
          <cell r="T27" t="str">
            <v/>
          </cell>
        </row>
        <row r="28">
          <cell r="A28" t="str">
            <v>陕西省</v>
          </cell>
          <cell r="B28">
            <v>31043</v>
          </cell>
          <cell r="C28">
            <v>28762</v>
          </cell>
          <cell r="D28">
            <v>27747</v>
          </cell>
          <cell r="E28">
            <v>16090</v>
          </cell>
          <cell r="F28">
            <v>14330</v>
          </cell>
          <cell r="G28">
            <v>12370</v>
          </cell>
          <cell r="H28">
            <v>11523</v>
          </cell>
          <cell r="I28">
            <v>10453</v>
          </cell>
          <cell r="J28">
            <v>9832</v>
          </cell>
          <cell r="K28">
            <v>9419</v>
          </cell>
          <cell r="L28">
            <v>8738</v>
          </cell>
          <cell r="M28">
            <v>9187</v>
          </cell>
          <cell r="N28">
            <v>8837</v>
          </cell>
          <cell r="O28">
            <v>8697</v>
          </cell>
          <cell r="P28">
            <v>2620</v>
          </cell>
          <cell r="Q28">
            <v>2028</v>
          </cell>
          <cell r="R28">
            <v>2057</v>
          </cell>
          <cell r="S28">
            <v>2244</v>
          </cell>
          <cell r="T28" t="str">
            <v/>
          </cell>
        </row>
        <row r="29">
          <cell r="A29" t="str">
            <v>甘肃省</v>
          </cell>
          <cell r="B29">
            <v>25333</v>
          </cell>
          <cell r="C29">
            <v>22838</v>
          </cell>
          <cell r="D29">
            <v>21828</v>
          </cell>
          <cell r="E29">
            <v>13590</v>
          </cell>
          <cell r="F29">
            <v>13210</v>
          </cell>
          <cell r="G29">
            <v>9914</v>
          </cell>
          <cell r="H29">
            <v>7392</v>
          </cell>
          <cell r="I29">
            <v>6429</v>
          </cell>
          <cell r="J29">
            <v>5935</v>
          </cell>
          <cell r="K29">
            <v>5872</v>
          </cell>
          <cell r="L29">
            <v>4969</v>
          </cell>
          <cell r="M29">
            <v>4907</v>
          </cell>
          <cell r="N29">
            <v>4513</v>
          </cell>
          <cell r="O29">
            <v>4173</v>
          </cell>
          <cell r="P29">
            <v>2405</v>
          </cell>
          <cell r="Q29">
            <v>2171</v>
          </cell>
          <cell r="R29">
            <v>1366</v>
          </cell>
          <cell r="S29">
            <v>1147</v>
          </cell>
          <cell r="T29" t="str">
            <v/>
          </cell>
        </row>
        <row r="30">
          <cell r="A30" t="str">
            <v>青海省</v>
          </cell>
          <cell r="B30">
            <v>12208</v>
          </cell>
          <cell r="C30">
            <v>12200</v>
          </cell>
          <cell r="D30">
            <v>15041</v>
          </cell>
          <cell r="E30">
            <v>3311</v>
          </cell>
          <cell r="F30">
            <v>2619</v>
          </cell>
          <cell r="G30">
            <v>3261</v>
          </cell>
          <cell r="H30">
            <v>3177</v>
          </cell>
          <cell r="I30">
            <v>3039</v>
          </cell>
          <cell r="J30">
            <v>2276</v>
          </cell>
          <cell r="K30">
            <v>1978</v>
          </cell>
          <cell r="L30">
            <v>1979</v>
          </cell>
          <cell r="M30">
            <v>1937</v>
          </cell>
          <cell r="N30">
            <v>1870</v>
          </cell>
          <cell r="O30">
            <v>1554</v>
          </cell>
          <cell r="P30">
            <v>1057</v>
          </cell>
          <cell r="Q30">
            <v>522</v>
          </cell>
          <cell r="R30">
            <v>515</v>
          </cell>
          <cell r="S30">
            <v>492</v>
          </cell>
          <cell r="T30" t="str">
            <v/>
          </cell>
        </row>
        <row r="31">
          <cell r="A31" t="str">
            <v>宁夏回族自治区</v>
          </cell>
          <cell r="B31">
            <v>11439</v>
          </cell>
          <cell r="C31">
            <v>10784</v>
          </cell>
          <cell r="D31">
            <v>10341</v>
          </cell>
          <cell r="E31">
            <v>6533</v>
          </cell>
          <cell r="F31">
            <v>6538</v>
          </cell>
          <cell r="G31">
            <v>5870</v>
          </cell>
          <cell r="H31">
            <v>6154</v>
          </cell>
          <cell r="I31">
            <v>5019</v>
          </cell>
          <cell r="J31">
            <v>5036</v>
          </cell>
          <cell r="K31">
            <v>5890</v>
          </cell>
          <cell r="L31">
            <v>5342</v>
          </cell>
          <cell r="M31">
            <v>4813</v>
          </cell>
          <cell r="N31">
            <v>4658</v>
          </cell>
          <cell r="O31">
            <v>4325</v>
          </cell>
          <cell r="P31">
            <v>2708</v>
          </cell>
          <cell r="Q31">
            <v>847</v>
          </cell>
          <cell r="R31">
            <v>696</v>
          </cell>
          <cell r="S31">
            <v>754</v>
          </cell>
          <cell r="T31" t="str">
            <v/>
          </cell>
        </row>
        <row r="32">
          <cell r="A32" t="str">
            <v>新疆维吾尔自治区</v>
          </cell>
          <cell r="B32">
            <v>21878</v>
          </cell>
          <cell r="C32">
            <v>19755</v>
          </cell>
          <cell r="D32">
            <v>19593</v>
          </cell>
          <cell r="E32">
            <v>11642</v>
          </cell>
          <cell r="F32">
            <v>10322</v>
          </cell>
          <cell r="G32">
            <v>11269</v>
          </cell>
          <cell r="H32">
            <v>9254</v>
          </cell>
          <cell r="I32">
            <v>8429</v>
          </cell>
          <cell r="J32">
            <v>8184</v>
          </cell>
          <cell r="K32">
            <v>7663</v>
          </cell>
          <cell r="L32">
            <v>7583</v>
          </cell>
          <cell r="M32">
            <v>7568</v>
          </cell>
          <cell r="N32">
            <v>7103</v>
          </cell>
          <cell r="O32">
            <v>10258</v>
          </cell>
          <cell r="P32">
            <v>4241</v>
          </cell>
          <cell r="Q32">
            <v>2311</v>
          </cell>
          <cell r="R32">
            <v>2410</v>
          </cell>
          <cell r="S32">
            <v>1983</v>
          </cell>
          <cell r="T32" t="str">
            <v/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 refreshError="1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167.26</v>
          </cell>
          <cell r="C2">
            <v>163.22</v>
          </cell>
          <cell r="D2">
            <v>163.27000000000001</v>
          </cell>
          <cell r="E2">
            <v>154.19</v>
          </cell>
          <cell r="F2">
            <v>168.52</v>
          </cell>
          <cell r="G2">
            <v>198.7</v>
          </cell>
          <cell r="H2">
            <v>188.01</v>
          </cell>
          <cell r="I2">
            <v>173.1</v>
          </cell>
          <cell r="J2">
            <v>183.81</v>
          </cell>
          <cell r="K2">
            <v>187.52</v>
          </cell>
          <cell r="L2">
            <v>196.85</v>
          </cell>
          <cell r="M2">
            <v>171.79</v>
          </cell>
          <cell r="N2">
            <v>172.62</v>
          </cell>
          <cell r="O2">
            <v>174.92</v>
          </cell>
          <cell r="P2">
            <v>192.05</v>
          </cell>
          <cell r="Q2">
            <v>187.22</v>
          </cell>
          <cell r="R2">
            <v>166.8</v>
          </cell>
          <cell r="S2">
            <v>154.66999999999999</v>
          </cell>
          <cell r="T2">
            <v>152.91</v>
          </cell>
        </row>
        <row r="3">
          <cell r="A3" t="str">
            <v>天津市</v>
          </cell>
          <cell r="B3">
            <v>128.21</v>
          </cell>
          <cell r="C3">
            <v>122.81</v>
          </cell>
          <cell r="D3">
            <v>122.72</v>
          </cell>
          <cell r="E3">
            <v>115.69</v>
          </cell>
          <cell r="F3">
            <v>111.25</v>
          </cell>
          <cell r="G3">
            <v>100.41</v>
          </cell>
          <cell r="H3">
            <v>145.91</v>
          </cell>
          <cell r="I3">
            <v>113.96</v>
          </cell>
          <cell r="J3">
            <v>119.58</v>
          </cell>
          <cell r="K3">
            <v>124.33</v>
          </cell>
          <cell r="L3">
            <v>142.34</v>
          </cell>
          <cell r="M3">
            <v>134.12</v>
          </cell>
          <cell r="N3">
            <v>128.80000000000001</v>
          </cell>
          <cell r="O3">
            <v>132.04</v>
          </cell>
          <cell r="P3">
            <v>133.15</v>
          </cell>
          <cell r="Q3">
            <v>129.25</v>
          </cell>
          <cell r="R3">
            <v>122.38</v>
          </cell>
          <cell r="S3">
            <v>130.43</v>
          </cell>
          <cell r="T3">
            <v>123.56</v>
          </cell>
        </row>
        <row r="4">
          <cell r="A4" t="str">
            <v>河北省</v>
          </cell>
          <cell r="B4">
            <v>112.9</v>
          </cell>
          <cell r="C4">
            <v>123.31</v>
          </cell>
          <cell r="D4">
            <v>128.18</v>
          </cell>
          <cell r="E4">
            <v>127.34</v>
          </cell>
          <cell r="F4">
            <v>120.72</v>
          </cell>
          <cell r="G4">
            <v>120.42</v>
          </cell>
          <cell r="H4">
            <v>122.39</v>
          </cell>
          <cell r="I4">
            <v>132</v>
          </cell>
          <cell r="J4">
            <v>119.13</v>
          </cell>
          <cell r="K4">
            <v>116.91</v>
          </cell>
          <cell r="L4">
            <v>125.79</v>
          </cell>
          <cell r="M4">
            <v>126.23</v>
          </cell>
          <cell r="N4">
            <v>124.45</v>
          </cell>
          <cell r="O4">
            <v>122.96</v>
          </cell>
          <cell r="P4">
            <v>124.79</v>
          </cell>
          <cell r="Q4">
            <v>125.07</v>
          </cell>
          <cell r="R4">
            <v>125.38</v>
          </cell>
          <cell r="S4">
            <v>132.59</v>
          </cell>
          <cell r="T4">
            <v>144.63999999999999</v>
          </cell>
        </row>
        <row r="5">
          <cell r="A5" t="str">
            <v>山西省</v>
          </cell>
          <cell r="B5">
            <v>123.4</v>
          </cell>
          <cell r="C5">
            <v>136.52000000000001</v>
          </cell>
          <cell r="D5">
            <v>138.25</v>
          </cell>
          <cell r="E5">
            <v>133.86000000000001</v>
          </cell>
          <cell r="F5">
            <v>121.63</v>
          </cell>
          <cell r="G5">
            <v>139.28</v>
          </cell>
          <cell r="H5">
            <v>128.62</v>
          </cell>
          <cell r="I5">
            <v>114.52</v>
          </cell>
          <cell r="J5">
            <v>112.44</v>
          </cell>
          <cell r="K5">
            <v>114.59</v>
          </cell>
          <cell r="L5">
            <v>111.19</v>
          </cell>
          <cell r="M5">
            <v>110.93</v>
          </cell>
          <cell r="N5">
            <v>111.42</v>
          </cell>
          <cell r="O5">
            <v>106.39</v>
          </cell>
          <cell r="P5">
            <v>122.1</v>
          </cell>
          <cell r="Q5">
            <v>120.9</v>
          </cell>
          <cell r="R5">
            <v>124.65</v>
          </cell>
          <cell r="S5">
            <v>126.6</v>
          </cell>
          <cell r="T5">
            <v>120.35</v>
          </cell>
        </row>
        <row r="6">
          <cell r="A6" t="str">
            <v>内蒙古自治区</v>
          </cell>
          <cell r="B6">
            <v>115.07</v>
          </cell>
          <cell r="C6">
            <v>119.25</v>
          </cell>
          <cell r="D6">
            <v>109.65</v>
          </cell>
          <cell r="E6">
            <v>101.25</v>
          </cell>
          <cell r="F6">
            <v>104.91</v>
          </cell>
          <cell r="G6">
            <v>97.84</v>
          </cell>
          <cell r="H6">
            <v>114.51</v>
          </cell>
          <cell r="I6">
            <v>103.44</v>
          </cell>
          <cell r="J6">
            <v>106.71</v>
          </cell>
          <cell r="K6">
            <v>103.49</v>
          </cell>
          <cell r="L6">
            <v>97.47</v>
          </cell>
          <cell r="M6">
            <v>91.12</v>
          </cell>
          <cell r="N6">
            <v>94.48</v>
          </cell>
          <cell r="O6">
            <v>88.49</v>
          </cell>
          <cell r="P6">
            <v>85.99</v>
          </cell>
          <cell r="Q6">
            <v>85.65</v>
          </cell>
          <cell r="R6">
            <v>102.09</v>
          </cell>
          <cell r="S6">
            <v>105.08</v>
          </cell>
          <cell r="T6">
            <v>129.93</v>
          </cell>
        </row>
        <row r="7">
          <cell r="A7" t="str">
            <v>辽宁省</v>
          </cell>
          <cell r="B7">
            <v>171.37</v>
          </cell>
          <cell r="C7">
            <v>155.81</v>
          </cell>
          <cell r="D7">
            <v>154.72999999999999</v>
          </cell>
          <cell r="E7">
            <v>149.97999999999999</v>
          </cell>
          <cell r="F7">
            <v>148.65</v>
          </cell>
          <cell r="G7">
            <v>151.86000000000001</v>
          </cell>
          <cell r="H7">
            <v>139.71</v>
          </cell>
          <cell r="I7">
            <v>146.26</v>
          </cell>
          <cell r="J7">
            <v>135.5</v>
          </cell>
          <cell r="K7">
            <v>131.79</v>
          </cell>
          <cell r="L7">
            <v>128.71</v>
          </cell>
          <cell r="M7">
            <v>128.05000000000001</v>
          </cell>
          <cell r="N7">
            <v>126.16</v>
          </cell>
          <cell r="O7">
            <v>120.96</v>
          </cell>
          <cell r="P7">
            <v>124.19</v>
          </cell>
          <cell r="Q7">
            <v>125.84</v>
          </cell>
          <cell r="R7">
            <v>127.93</v>
          </cell>
          <cell r="S7">
            <v>134.12</v>
          </cell>
          <cell r="T7">
            <v>147.27000000000001</v>
          </cell>
        </row>
        <row r="8">
          <cell r="A8" t="str">
            <v>吉林省</v>
          </cell>
          <cell r="B8">
            <v>125.04</v>
          </cell>
          <cell r="C8">
            <v>121.83</v>
          </cell>
          <cell r="D8">
            <v>125.35</v>
          </cell>
          <cell r="E8">
            <v>121.79</v>
          </cell>
          <cell r="F8">
            <v>120.9</v>
          </cell>
          <cell r="G8">
            <v>117.54</v>
          </cell>
          <cell r="H8">
            <v>117.75</v>
          </cell>
          <cell r="I8">
            <v>124.51</v>
          </cell>
          <cell r="J8">
            <v>122.27</v>
          </cell>
          <cell r="K8">
            <v>122.79</v>
          </cell>
          <cell r="L8">
            <v>119.31</v>
          </cell>
          <cell r="M8">
            <v>111.6</v>
          </cell>
          <cell r="N8">
            <v>113.33</v>
          </cell>
          <cell r="O8">
            <v>121.03</v>
          </cell>
          <cell r="P8">
            <v>122.99</v>
          </cell>
          <cell r="Q8">
            <v>128.01</v>
          </cell>
          <cell r="R8">
            <v>121.12</v>
          </cell>
          <cell r="S8">
            <v>131.27000000000001</v>
          </cell>
          <cell r="T8">
            <v>137.97</v>
          </cell>
        </row>
        <row r="9">
          <cell r="A9" t="str">
            <v>黑龙江省</v>
          </cell>
          <cell r="B9">
            <v>131.93</v>
          </cell>
          <cell r="C9">
            <v>127.28</v>
          </cell>
          <cell r="D9">
            <v>120.55</v>
          </cell>
          <cell r="E9">
            <v>129.47</v>
          </cell>
          <cell r="F9">
            <v>126.83</v>
          </cell>
          <cell r="G9">
            <v>125.46</v>
          </cell>
          <cell r="H9">
            <v>120.4</v>
          </cell>
          <cell r="I9">
            <v>117.38</v>
          </cell>
          <cell r="J9">
            <v>116.34</v>
          </cell>
          <cell r="K9">
            <v>116.54</v>
          </cell>
          <cell r="L9">
            <v>119.33</v>
          </cell>
          <cell r="M9">
            <v>125.48</v>
          </cell>
          <cell r="N9">
            <v>128.02000000000001</v>
          </cell>
          <cell r="O9">
            <v>123.87</v>
          </cell>
          <cell r="P9">
            <v>129.69999999999999</v>
          </cell>
          <cell r="Q9">
            <v>142.13</v>
          </cell>
          <cell r="R9">
            <v>143.52000000000001</v>
          </cell>
          <cell r="S9">
            <v>138.96</v>
          </cell>
          <cell r="T9">
            <v>151.18</v>
          </cell>
        </row>
        <row r="10">
          <cell r="A10" t="str">
            <v>上海市</v>
          </cell>
          <cell r="B10">
            <v>210.9</v>
          </cell>
          <cell r="C10">
            <v>207.04</v>
          </cell>
          <cell r="D10">
            <v>211.51</v>
          </cell>
          <cell r="E10">
            <v>203.92</v>
          </cell>
          <cell r="F10">
            <v>207.51</v>
          </cell>
          <cell r="G10">
            <v>203.3</v>
          </cell>
          <cell r="H10">
            <v>200.32</v>
          </cell>
          <cell r="I10">
            <v>200.85</v>
          </cell>
          <cell r="J10">
            <v>190.19</v>
          </cell>
          <cell r="K10">
            <v>186.4</v>
          </cell>
          <cell r="L10">
            <v>192</v>
          </cell>
          <cell r="M10">
            <v>186.54</v>
          </cell>
          <cell r="N10">
            <v>183.57</v>
          </cell>
          <cell r="O10">
            <v>174.83</v>
          </cell>
          <cell r="P10">
            <v>206.96</v>
          </cell>
          <cell r="Q10">
            <v>201.95</v>
          </cell>
          <cell r="R10">
            <v>215.09</v>
          </cell>
          <cell r="S10">
            <v>213.1</v>
          </cell>
          <cell r="T10">
            <v>262.08</v>
          </cell>
        </row>
        <row r="11">
          <cell r="A11" t="str">
            <v>江苏省</v>
          </cell>
          <cell r="B11">
            <v>213.55</v>
          </cell>
          <cell r="C11">
            <v>211.54</v>
          </cell>
          <cell r="D11">
            <v>226.15</v>
          </cell>
          <cell r="E11">
            <v>220.69</v>
          </cell>
          <cell r="F11">
            <v>217.15</v>
          </cell>
          <cell r="G11">
            <v>214.01</v>
          </cell>
          <cell r="H11">
            <v>215.2</v>
          </cell>
          <cell r="I11">
            <v>215.39</v>
          </cell>
          <cell r="J11">
            <v>210.66</v>
          </cell>
          <cell r="K11">
            <v>209.62</v>
          </cell>
          <cell r="L11">
            <v>209.76</v>
          </cell>
          <cell r="M11">
            <v>215.44</v>
          </cell>
          <cell r="N11">
            <v>212.26</v>
          </cell>
          <cell r="O11">
            <v>220.37</v>
          </cell>
          <cell r="P11">
            <v>207.17</v>
          </cell>
          <cell r="Q11">
            <v>204.99</v>
          </cell>
          <cell r="R11">
            <v>199.54</v>
          </cell>
          <cell r="S11">
            <v>204.55</v>
          </cell>
          <cell r="T11">
            <v>211.47</v>
          </cell>
        </row>
        <row r="12">
          <cell r="A12" t="str">
            <v>浙江省</v>
          </cell>
          <cell r="B12">
            <v>217.87</v>
          </cell>
          <cell r="C12">
            <v>215.05</v>
          </cell>
          <cell r="D12">
            <v>212.21</v>
          </cell>
          <cell r="E12">
            <v>220.06</v>
          </cell>
          <cell r="F12">
            <v>217.72</v>
          </cell>
          <cell r="G12">
            <v>204.36</v>
          </cell>
          <cell r="H12">
            <v>200.21</v>
          </cell>
          <cell r="I12">
            <v>187.17</v>
          </cell>
          <cell r="J12">
            <v>196.18</v>
          </cell>
          <cell r="K12">
            <v>197.01</v>
          </cell>
          <cell r="L12">
            <v>192.32</v>
          </cell>
          <cell r="M12">
            <v>195.81</v>
          </cell>
          <cell r="N12">
            <v>196.3</v>
          </cell>
          <cell r="O12">
            <v>185.43</v>
          </cell>
          <cell r="P12">
            <v>201.55</v>
          </cell>
          <cell r="Q12">
            <v>194.22</v>
          </cell>
          <cell r="R12">
            <v>189.28</v>
          </cell>
          <cell r="S12">
            <v>230.68</v>
          </cell>
          <cell r="T12">
            <v>243.93</v>
          </cell>
        </row>
        <row r="13">
          <cell r="A13" t="str">
            <v>安徽省</v>
          </cell>
          <cell r="B13">
            <v>198.59</v>
          </cell>
          <cell r="C13">
            <v>194.31</v>
          </cell>
          <cell r="D13">
            <v>190.23</v>
          </cell>
          <cell r="E13">
            <v>197.37</v>
          </cell>
          <cell r="F13">
            <v>194.49</v>
          </cell>
          <cell r="G13">
            <v>190.68</v>
          </cell>
          <cell r="H13">
            <v>188.11</v>
          </cell>
          <cell r="I13">
            <v>180.19</v>
          </cell>
          <cell r="J13">
            <v>168.9</v>
          </cell>
          <cell r="K13">
            <v>166.72</v>
          </cell>
          <cell r="L13">
            <v>166.15</v>
          </cell>
          <cell r="M13">
            <v>165.45</v>
          </cell>
          <cell r="N13">
            <v>168.99</v>
          </cell>
          <cell r="O13">
            <v>160.83000000000001</v>
          </cell>
          <cell r="P13">
            <v>160.96</v>
          </cell>
          <cell r="Q13">
            <v>174.61</v>
          </cell>
          <cell r="R13">
            <v>180.4</v>
          </cell>
          <cell r="S13">
            <v>189.95</v>
          </cell>
          <cell r="T13">
            <v>195.69</v>
          </cell>
        </row>
        <row r="14">
          <cell r="A14" t="str">
            <v>福建省</v>
          </cell>
          <cell r="B14">
            <v>235.25</v>
          </cell>
          <cell r="C14">
            <v>228.88</v>
          </cell>
          <cell r="D14">
            <v>231.1</v>
          </cell>
          <cell r="E14">
            <v>214.47</v>
          </cell>
          <cell r="F14">
            <v>208.76</v>
          </cell>
          <cell r="G14">
            <v>210.1</v>
          </cell>
          <cell r="H14">
            <v>203.69</v>
          </cell>
          <cell r="I14">
            <v>191.52</v>
          </cell>
          <cell r="J14">
            <v>176.93</v>
          </cell>
          <cell r="K14">
            <v>180.98</v>
          </cell>
          <cell r="L14">
            <v>180.87</v>
          </cell>
          <cell r="M14">
            <v>178.37</v>
          </cell>
          <cell r="N14">
            <v>188.18</v>
          </cell>
          <cell r="O14">
            <v>186.62</v>
          </cell>
          <cell r="P14">
            <v>191.92</v>
          </cell>
          <cell r="Q14">
            <v>219.64</v>
          </cell>
          <cell r="R14">
            <v>211.73</v>
          </cell>
          <cell r="S14">
            <v>275.42</v>
          </cell>
          <cell r="T14">
            <v>267.91000000000003</v>
          </cell>
        </row>
        <row r="15">
          <cell r="A15" t="str">
            <v>江西省</v>
          </cell>
          <cell r="B15">
            <v>238.38</v>
          </cell>
          <cell r="C15">
            <v>222.48</v>
          </cell>
          <cell r="D15">
            <v>200.21</v>
          </cell>
          <cell r="E15">
            <v>176.68</v>
          </cell>
          <cell r="F15">
            <v>174.58</v>
          </cell>
          <cell r="G15">
            <v>174.61</v>
          </cell>
          <cell r="H15">
            <v>170.33</v>
          </cell>
          <cell r="I15">
            <v>171.37</v>
          </cell>
          <cell r="J15">
            <v>171.28</v>
          </cell>
          <cell r="K15">
            <v>178.71</v>
          </cell>
          <cell r="L15">
            <v>173.98</v>
          </cell>
          <cell r="M15">
            <v>175.69</v>
          </cell>
          <cell r="N15">
            <v>174.79</v>
          </cell>
          <cell r="O15">
            <v>184.35</v>
          </cell>
          <cell r="P15">
            <v>194.24</v>
          </cell>
          <cell r="Q15">
            <v>201.75</v>
          </cell>
          <cell r="R15">
            <v>201.5</v>
          </cell>
          <cell r="S15">
            <v>211.56</v>
          </cell>
          <cell r="T15">
            <v>236.54</v>
          </cell>
        </row>
        <row r="16">
          <cell r="A16" t="str">
            <v>山东省</v>
          </cell>
          <cell r="B16">
            <v>130.91999999999999</v>
          </cell>
          <cell r="C16">
            <v>126.22</v>
          </cell>
          <cell r="D16">
            <v>126.12</v>
          </cell>
          <cell r="E16">
            <v>119.35</v>
          </cell>
          <cell r="F16">
            <v>125.54</v>
          </cell>
          <cell r="G16">
            <v>126.56</v>
          </cell>
          <cell r="H16">
            <v>126.73</v>
          </cell>
          <cell r="I16">
            <v>132.84</v>
          </cell>
          <cell r="J16">
            <v>138.47</v>
          </cell>
          <cell r="K16">
            <v>138.78</v>
          </cell>
          <cell r="L16">
            <v>134.93</v>
          </cell>
          <cell r="M16">
            <v>131.6</v>
          </cell>
          <cell r="N16">
            <v>129.79</v>
          </cell>
          <cell r="O16">
            <v>129.52000000000001</v>
          </cell>
          <cell r="P16">
            <v>129.91</v>
          </cell>
          <cell r="Q16">
            <v>127.87</v>
          </cell>
          <cell r="R16">
            <v>132.91</v>
          </cell>
          <cell r="S16">
            <v>140.88</v>
          </cell>
          <cell r="T16">
            <v>140.22</v>
          </cell>
        </row>
        <row r="17">
          <cell r="A17" t="str">
            <v>河南省</v>
          </cell>
          <cell r="B17">
            <v>143.61000000000001</v>
          </cell>
          <cell r="C17">
            <v>139.88999999999999</v>
          </cell>
          <cell r="D17">
            <v>141.27000000000001</v>
          </cell>
          <cell r="E17">
            <v>128.99</v>
          </cell>
          <cell r="F17">
            <v>133.88</v>
          </cell>
          <cell r="G17">
            <v>134.79</v>
          </cell>
          <cell r="H17">
            <v>129.32</v>
          </cell>
          <cell r="I17">
            <v>115.61</v>
          </cell>
          <cell r="J17">
            <v>111.07</v>
          </cell>
          <cell r="K17">
            <v>107.44</v>
          </cell>
          <cell r="L17">
            <v>105.38</v>
          </cell>
          <cell r="M17">
            <v>104.09</v>
          </cell>
          <cell r="N17">
            <v>108.59</v>
          </cell>
          <cell r="O17">
            <v>109.1</v>
          </cell>
          <cell r="P17">
            <v>118.49</v>
          </cell>
          <cell r="Q17">
            <v>115.88</v>
          </cell>
          <cell r="R17">
            <v>125.9</v>
          </cell>
          <cell r="S17">
            <v>129.47</v>
          </cell>
          <cell r="T17">
            <v>147.06</v>
          </cell>
        </row>
        <row r="18">
          <cell r="A18" t="str">
            <v>湖北省</v>
          </cell>
          <cell r="B18">
            <v>204.52</v>
          </cell>
          <cell r="C18">
            <v>199.93</v>
          </cell>
          <cell r="D18">
            <v>190.26</v>
          </cell>
          <cell r="E18">
            <v>192.85</v>
          </cell>
          <cell r="F18">
            <v>190.76</v>
          </cell>
          <cell r="G18">
            <v>202.19</v>
          </cell>
          <cell r="H18">
            <v>199.55</v>
          </cell>
          <cell r="I18">
            <v>204.26</v>
          </cell>
          <cell r="J18">
            <v>205.32</v>
          </cell>
          <cell r="K18">
            <v>210.6</v>
          </cell>
          <cell r="L18">
            <v>214.82</v>
          </cell>
          <cell r="M18">
            <v>215.72</v>
          </cell>
          <cell r="N18">
            <v>213.18</v>
          </cell>
          <cell r="O18">
            <v>211.54</v>
          </cell>
          <cell r="P18">
            <v>215</v>
          </cell>
          <cell r="Q18">
            <v>228.34</v>
          </cell>
          <cell r="R18">
            <v>244.45</v>
          </cell>
          <cell r="S18">
            <v>246.43</v>
          </cell>
          <cell r="T18">
            <v>274.33</v>
          </cell>
        </row>
        <row r="19">
          <cell r="A19" t="str">
            <v>湖南省</v>
          </cell>
          <cell r="B19">
            <v>223.47</v>
          </cell>
          <cell r="C19">
            <v>217.07</v>
          </cell>
          <cell r="D19">
            <v>210.44</v>
          </cell>
          <cell r="E19">
            <v>211.47</v>
          </cell>
          <cell r="F19">
            <v>216.56</v>
          </cell>
          <cell r="G19">
            <v>210.73</v>
          </cell>
          <cell r="H19">
            <v>180.25</v>
          </cell>
          <cell r="I19">
            <v>217.12</v>
          </cell>
          <cell r="J19">
            <v>207.79</v>
          </cell>
          <cell r="K19">
            <v>202.96</v>
          </cell>
          <cell r="L19">
            <v>215</v>
          </cell>
          <cell r="M19">
            <v>212.78</v>
          </cell>
          <cell r="N19">
            <v>203.16</v>
          </cell>
          <cell r="O19">
            <v>220.38</v>
          </cell>
          <cell r="P19">
            <v>229.46</v>
          </cell>
          <cell r="Q19">
            <v>234.53</v>
          </cell>
          <cell r="R19">
            <v>240.95</v>
          </cell>
          <cell r="S19">
            <v>252.7</v>
          </cell>
          <cell r="T19">
            <v>278.68</v>
          </cell>
        </row>
        <row r="20">
          <cell r="A20" t="str">
            <v>广东省</v>
          </cell>
          <cell r="B20">
            <v>247.09</v>
          </cell>
          <cell r="C20">
            <v>241.53</v>
          </cell>
          <cell r="D20">
            <v>250.52</v>
          </cell>
          <cell r="E20">
            <v>236.78</v>
          </cell>
          <cell r="F20">
            <v>240.82</v>
          </cell>
          <cell r="G20">
            <v>254.37</v>
          </cell>
          <cell r="H20">
            <v>256.48</v>
          </cell>
          <cell r="I20">
            <v>246.14</v>
          </cell>
          <cell r="J20">
            <v>248.95</v>
          </cell>
          <cell r="K20">
            <v>247.51</v>
          </cell>
          <cell r="L20">
            <v>242.02</v>
          </cell>
          <cell r="M20">
            <v>246.68</v>
          </cell>
          <cell r="N20">
            <v>241.38</v>
          </cell>
          <cell r="O20">
            <v>249.96</v>
          </cell>
          <cell r="P20">
            <v>253.14</v>
          </cell>
          <cell r="Q20">
            <v>252.03</v>
          </cell>
          <cell r="R20">
            <v>238.16</v>
          </cell>
          <cell r="S20">
            <v>260.27</v>
          </cell>
          <cell r="T20">
            <v>320.16000000000003</v>
          </cell>
        </row>
        <row r="21">
          <cell r="A21" t="str">
            <v>广西壮族自治区</v>
          </cell>
          <cell r="B21">
            <v>272.95</v>
          </cell>
          <cell r="C21">
            <v>273.73</v>
          </cell>
          <cell r="D21">
            <v>262.37</v>
          </cell>
          <cell r="E21">
            <v>263.48</v>
          </cell>
          <cell r="F21">
            <v>269.26</v>
          </cell>
          <cell r="G21">
            <v>266.14</v>
          </cell>
          <cell r="H21">
            <v>257.18</v>
          </cell>
          <cell r="I21">
            <v>256.38</v>
          </cell>
          <cell r="J21">
            <v>255.65</v>
          </cell>
          <cell r="K21">
            <v>234.97</v>
          </cell>
          <cell r="L21">
            <v>239.89</v>
          </cell>
          <cell r="M21">
            <v>248.11</v>
          </cell>
          <cell r="N21">
            <v>241.94</v>
          </cell>
          <cell r="O21">
            <v>249.7</v>
          </cell>
          <cell r="P21">
            <v>259.05</v>
          </cell>
          <cell r="Q21">
            <v>239.99</v>
          </cell>
          <cell r="R21">
            <v>246.62</v>
          </cell>
          <cell r="S21">
            <v>269.29000000000002</v>
          </cell>
          <cell r="T21">
            <v>272.05</v>
          </cell>
        </row>
        <row r="22">
          <cell r="A22" t="str">
            <v>海南省</v>
          </cell>
          <cell r="B22">
            <v>304.64999999999998</v>
          </cell>
          <cell r="C22">
            <v>287.04000000000002</v>
          </cell>
          <cell r="D22">
            <v>315.08</v>
          </cell>
          <cell r="E22">
            <v>275.27</v>
          </cell>
          <cell r="F22">
            <v>296.08999999999997</v>
          </cell>
          <cell r="G22">
            <v>197.61</v>
          </cell>
          <cell r="H22">
            <v>268.18</v>
          </cell>
          <cell r="I22">
            <v>253.06</v>
          </cell>
          <cell r="J22">
            <v>263.77999999999997</v>
          </cell>
          <cell r="K22">
            <v>243.54</v>
          </cell>
          <cell r="L22">
            <v>222.9</v>
          </cell>
          <cell r="M22">
            <v>237.16</v>
          </cell>
          <cell r="N22">
            <v>249.2</v>
          </cell>
          <cell r="O22">
            <v>264.5</v>
          </cell>
          <cell r="P22">
            <v>265.06</v>
          </cell>
          <cell r="Q22">
            <v>252.74</v>
          </cell>
          <cell r="R22">
            <v>292.25</v>
          </cell>
          <cell r="S22">
            <v>311.52</v>
          </cell>
          <cell r="T22">
            <v>337.85</v>
          </cell>
        </row>
        <row r="23">
          <cell r="A23" t="str">
            <v>重庆市</v>
          </cell>
          <cell r="B23">
            <v>190.04</v>
          </cell>
          <cell r="C23">
            <v>180.77</v>
          </cell>
          <cell r="D23">
            <v>178.52</v>
          </cell>
          <cell r="E23">
            <v>179.8</v>
          </cell>
          <cell r="F23">
            <v>167.94</v>
          </cell>
          <cell r="G23">
            <v>165.53</v>
          </cell>
          <cell r="H23">
            <v>151.63999999999999</v>
          </cell>
          <cell r="I23">
            <v>151.6</v>
          </cell>
          <cell r="J23">
            <v>151.97</v>
          </cell>
          <cell r="K23">
            <v>146.13</v>
          </cell>
          <cell r="L23">
            <v>154.04</v>
          </cell>
          <cell r="M23">
            <v>148.75</v>
          </cell>
          <cell r="N23">
            <v>145.43</v>
          </cell>
          <cell r="O23">
            <v>136.75</v>
          </cell>
          <cell r="P23">
            <v>141.46</v>
          </cell>
          <cell r="Q23">
            <v>143.57</v>
          </cell>
          <cell r="R23">
            <v>140.63999999999999</v>
          </cell>
          <cell r="S23">
            <v>174.49</v>
          </cell>
          <cell r="T23">
            <v>163.49</v>
          </cell>
        </row>
        <row r="24">
          <cell r="A24" t="str">
            <v>四川省</v>
          </cell>
          <cell r="B24">
            <v>211.64</v>
          </cell>
          <cell r="C24">
            <v>195.31</v>
          </cell>
          <cell r="D24">
            <v>194.03</v>
          </cell>
          <cell r="E24">
            <v>196.39</v>
          </cell>
          <cell r="F24">
            <v>208.24</v>
          </cell>
          <cell r="G24">
            <v>181.36</v>
          </cell>
          <cell r="H24">
            <v>202.05</v>
          </cell>
          <cell r="I24">
            <v>214.64</v>
          </cell>
          <cell r="J24">
            <v>204.13</v>
          </cell>
          <cell r="K24">
            <v>216</v>
          </cell>
          <cell r="L24">
            <v>193.47</v>
          </cell>
          <cell r="M24">
            <v>195.58</v>
          </cell>
          <cell r="N24">
            <v>191.71</v>
          </cell>
          <cell r="O24">
            <v>196.69</v>
          </cell>
          <cell r="P24">
            <v>196.01</v>
          </cell>
          <cell r="Q24">
            <v>197.28</v>
          </cell>
          <cell r="R24">
            <v>200.9</v>
          </cell>
          <cell r="S24">
            <v>205.56</v>
          </cell>
          <cell r="T24">
            <v>222.42</v>
          </cell>
        </row>
        <row r="25">
          <cell r="A25" t="str">
            <v>贵州省</v>
          </cell>
          <cell r="B25">
            <v>185.21</v>
          </cell>
          <cell r="C25">
            <v>175.8</v>
          </cell>
          <cell r="D25">
            <v>172.37</v>
          </cell>
          <cell r="E25">
            <v>169.78</v>
          </cell>
          <cell r="F25">
            <v>175.88</v>
          </cell>
          <cell r="G25">
            <v>185.86</v>
          </cell>
          <cell r="H25">
            <v>177.28</v>
          </cell>
          <cell r="I25">
            <v>171.98</v>
          </cell>
          <cell r="J25">
            <v>163.78</v>
          </cell>
          <cell r="K25">
            <v>159.65</v>
          </cell>
          <cell r="L25">
            <v>152.37</v>
          </cell>
          <cell r="M25">
            <v>144.88</v>
          </cell>
          <cell r="N25">
            <v>142.79</v>
          </cell>
          <cell r="O25">
            <v>130.47</v>
          </cell>
          <cell r="P25">
            <v>145.94999999999999</v>
          </cell>
          <cell r="Q25">
            <v>150.87</v>
          </cell>
          <cell r="R25">
            <v>172.52</v>
          </cell>
          <cell r="S25">
            <v>181.22</v>
          </cell>
          <cell r="T25">
            <v>169.48</v>
          </cell>
        </row>
        <row r="26">
          <cell r="A26" t="str">
            <v>云南省</v>
          </cell>
          <cell r="B26">
            <v>181.5</v>
          </cell>
          <cell r="C26">
            <v>186.59</v>
          </cell>
          <cell r="D26">
            <v>174.44</v>
          </cell>
          <cell r="E26">
            <v>155.13</v>
          </cell>
          <cell r="F26">
            <v>149.78</v>
          </cell>
          <cell r="G26">
            <v>138.96</v>
          </cell>
          <cell r="H26">
            <v>129.41</v>
          </cell>
          <cell r="I26">
            <v>131.99</v>
          </cell>
          <cell r="J26">
            <v>132.77000000000001</v>
          </cell>
          <cell r="K26">
            <v>129.06</v>
          </cell>
          <cell r="L26">
            <v>130.04</v>
          </cell>
          <cell r="M26">
            <v>118.29</v>
          </cell>
          <cell r="N26">
            <v>124.89</v>
          </cell>
          <cell r="O26">
            <v>146.24</v>
          </cell>
          <cell r="P26">
            <v>138.63</v>
          </cell>
          <cell r="Q26">
            <v>145.97999999999999</v>
          </cell>
          <cell r="R26">
            <v>142.19</v>
          </cell>
          <cell r="S26">
            <v>223.18</v>
          </cell>
          <cell r="T26">
            <v>219.17</v>
          </cell>
        </row>
        <row r="27">
          <cell r="A27" t="str">
            <v>西藏自治区</v>
          </cell>
          <cell r="B27">
            <v>285.83999999999997</v>
          </cell>
          <cell r="C27">
            <v>245.66</v>
          </cell>
          <cell r="D27">
            <v>256.12</v>
          </cell>
          <cell r="E27">
            <v>290.86</v>
          </cell>
          <cell r="F27">
            <v>303.14</v>
          </cell>
          <cell r="G27">
            <v>162.97</v>
          </cell>
          <cell r="H27">
            <v>265.70999999999998</v>
          </cell>
          <cell r="I27">
            <v>367.04</v>
          </cell>
          <cell r="J27">
            <v>403.62</v>
          </cell>
          <cell r="K27">
            <v>328.98</v>
          </cell>
          <cell r="L27">
            <v>330.03</v>
          </cell>
          <cell r="M27">
            <v>127.69</v>
          </cell>
          <cell r="N27">
            <v>228.1</v>
          </cell>
          <cell r="O27">
            <v>218.86</v>
          </cell>
          <cell r="P27">
            <v>213.5</v>
          </cell>
          <cell r="Q27">
            <v>253.62</v>
          </cell>
          <cell r="R27">
            <v>239.78</v>
          </cell>
          <cell r="S27">
            <v>834.8</v>
          </cell>
          <cell r="T27">
            <v>676.15</v>
          </cell>
        </row>
        <row r="28">
          <cell r="A28" t="str">
            <v>陕西省</v>
          </cell>
          <cell r="B28">
            <v>153.62</v>
          </cell>
          <cell r="C28">
            <v>162.5</v>
          </cell>
          <cell r="D28">
            <v>161.31</v>
          </cell>
          <cell r="E28">
            <v>155.71</v>
          </cell>
          <cell r="F28">
            <v>150.65</v>
          </cell>
          <cell r="G28">
            <v>163.38999999999999</v>
          </cell>
          <cell r="H28">
            <v>166.63</v>
          </cell>
          <cell r="I28">
            <v>159.27000000000001</v>
          </cell>
          <cell r="J28">
            <v>155.71</v>
          </cell>
          <cell r="K28">
            <v>154.05000000000001</v>
          </cell>
          <cell r="L28">
            <v>179.54</v>
          </cell>
          <cell r="M28">
            <v>174.72</v>
          </cell>
          <cell r="N28">
            <v>163.25</v>
          </cell>
          <cell r="O28">
            <v>165.7</v>
          </cell>
          <cell r="P28">
            <v>164.65</v>
          </cell>
          <cell r="Q28">
            <v>165.65</v>
          </cell>
          <cell r="R28">
            <v>154.44999999999999</v>
          </cell>
          <cell r="S28">
            <v>131.6</v>
          </cell>
          <cell r="T28">
            <v>145.13999999999999</v>
          </cell>
        </row>
        <row r="29">
          <cell r="A29" t="str">
            <v>甘肃省</v>
          </cell>
          <cell r="B29">
            <v>141.1</v>
          </cell>
          <cell r="C29">
            <v>138.88</v>
          </cell>
          <cell r="D29">
            <v>141.97999999999999</v>
          </cell>
          <cell r="E29">
            <v>139.97999999999999</v>
          </cell>
          <cell r="F29">
            <v>138.4</v>
          </cell>
          <cell r="G29">
            <v>137.16999999999999</v>
          </cell>
          <cell r="H29">
            <v>125.97</v>
          </cell>
          <cell r="I29">
            <v>125.28</v>
          </cell>
          <cell r="J29">
            <v>132</v>
          </cell>
          <cell r="K29">
            <v>146.25</v>
          </cell>
          <cell r="L29">
            <v>142.16999999999999</v>
          </cell>
          <cell r="M29">
            <v>144.02000000000001</v>
          </cell>
          <cell r="N29">
            <v>146.46</v>
          </cell>
          <cell r="O29">
            <v>155.12</v>
          </cell>
          <cell r="P29">
            <v>158.58000000000001</v>
          </cell>
          <cell r="Q29">
            <v>156.05000000000001</v>
          </cell>
          <cell r="R29">
            <v>144.91</v>
          </cell>
          <cell r="S29">
            <v>158.62</v>
          </cell>
          <cell r="T29">
            <v>157.30000000000001</v>
          </cell>
        </row>
        <row r="30">
          <cell r="A30" t="str">
            <v>青海省</v>
          </cell>
          <cell r="B30">
            <v>177.1</v>
          </cell>
          <cell r="C30">
            <v>174.9</v>
          </cell>
          <cell r="D30">
            <v>143.08000000000001</v>
          </cell>
          <cell r="E30">
            <v>138.19</v>
          </cell>
          <cell r="F30">
            <v>132.77000000000001</v>
          </cell>
          <cell r="G30">
            <v>178.51</v>
          </cell>
          <cell r="H30">
            <v>182.26</v>
          </cell>
          <cell r="I30">
            <v>170.3</v>
          </cell>
          <cell r="J30">
            <v>168.76</v>
          </cell>
          <cell r="K30">
            <v>176.52</v>
          </cell>
          <cell r="L30">
            <v>179.64</v>
          </cell>
          <cell r="M30">
            <v>194.19</v>
          </cell>
          <cell r="N30">
            <v>196.98</v>
          </cell>
          <cell r="O30">
            <v>179.03</v>
          </cell>
          <cell r="P30">
            <v>176.49</v>
          </cell>
          <cell r="Q30">
            <v>182.5</v>
          </cell>
          <cell r="R30">
            <v>176.46</v>
          </cell>
          <cell r="S30">
            <v>183.61</v>
          </cell>
          <cell r="T30">
            <v>242.95</v>
          </cell>
        </row>
        <row r="31">
          <cell r="A31" t="str">
            <v>宁夏回族自治区</v>
          </cell>
          <cell r="B31">
            <v>187.75</v>
          </cell>
          <cell r="C31">
            <v>165.8</v>
          </cell>
          <cell r="D31">
            <v>168.15</v>
          </cell>
          <cell r="E31">
            <v>162.57</v>
          </cell>
          <cell r="F31">
            <v>154.1</v>
          </cell>
          <cell r="G31">
            <v>147.28</v>
          </cell>
          <cell r="H31">
            <v>179.27</v>
          </cell>
          <cell r="I31">
            <v>187.77</v>
          </cell>
          <cell r="J31">
            <v>171.67</v>
          </cell>
          <cell r="K31">
            <v>148.6</v>
          </cell>
          <cell r="L31">
            <v>144.69</v>
          </cell>
          <cell r="M31">
            <v>156.51</v>
          </cell>
          <cell r="N31">
            <v>163.13999999999999</v>
          </cell>
          <cell r="O31">
            <v>177.55</v>
          </cell>
          <cell r="P31">
            <v>150.66</v>
          </cell>
          <cell r="Q31">
            <v>160.04</v>
          </cell>
          <cell r="R31">
            <v>157.13999999999999</v>
          </cell>
          <cell r="S31">
            <v>159.55000000000001</v>
          </cell>
          <cell r="T31">
            <v>170.28</v>
          </cell>
        </row>
        <row r="32">
          <cell r="A32" t="str">
            <v>新疆维吾尔自治区</v>
          </cell>
          <cell r="B32">
            <v>175.83</v>
          </cell>
          <cell r="C32">
            <v>164.39</v>
          </cell>
          <cell r="D32">
            <v>163.41999999999999</v>
          </cell>
          <cell r="E32">
            <v>163.87</v>
          </cell>
          <cell r="F32">
            <v>175.49</v>
          </cell>
          <cell r="G32">
            <v>191.41</v>
          </cell>
          <cell r="H32">
            <v>186.98</v>
          </cell>
          <cell r="I32">
            <v>167.2</v>
          </cell>
          <cell r="J32">
            <v>170.55</v>
          </cell>
          <cell r="K32">
            <v>171.82</v>
          </cell>
          <cell r="L32">
            <v>168.72</v>
          </cell>
          <cell r="M32">
            <v>171.02</v>
          </cell>
          <cell r="N32">
            <v>160.06</v>
          </cell>
          <cell r="O32">
            <v>150.79</v>
          </cell>
          <cell r="P32">
            <v>148.74</v>
          </cell>
          <cell r="Q32">
            <v>169.93</v>
          </cell>
          <cell r="R32">
            <v>165.78</v>
          </cell>
          <cell r="S32">
            <v>172.98</v>
          </cell>
          <cell r="T32">
            <v>163.22999999999999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100</v>
          </cell>
          <cell r="C2">
            <v>100</v>
          </cell>
          <cell r="D2">
            <v>100</v>
          </cell>
          <cell r="E2">
            <v>100</v>
          </cell>
          <cell r="F2">
            <v>100</v>
          </cell>
          <cell r="G2">
            <v>100</v>
          </cell>
          <cell r="H2">
            <v>100</v>
          </cell>
          <cell r="I2">
            <v>100</v>
          </cell>
          <cell r="J2">
            <v>100</v>
          </cell>
          <cell r="K2">
            <v>100</v>
          </cell>
          <cell r="L2">
            <v>100</v>
          </cell>
          <cell r="M2">
            <v>100</v>
          </cell>
          <cell r="N2">
            <v>100</v>
          </cell>
          <cell r="O2">
            <v>100</v>
          </cell>
          <cell r="P2">
            <v>100</v>
          </cell>
          <cell r="Q2">
            <v>100</v>
          </cell>
          <cell r="R2">
            <v>100</v>
          </cell>
          <cell r="S2">
            <v>113.84</v>
          </cell>
          <cell r="T2" t="str">
            <v/>
          </cell>
        </row>
        <row r="3">
          <cell r="A3" t="str">
            <v>天津市</v>
          </cell>
          <cell r="B3">
            <v>99.48</v>
          </cell>
          <cell r="C3">
            <v>100</v>
          </cell>
          <cell r="D3">
            <v>100</v>
          </cell>
          <cell r="E3">
            <v>100</v>
          </cell>
          <cell r="F3">
            <v>100</v>
          </cell>
          <cell r="G3">
            <v>100</v>
          </cell>
          <cell r="H3">
            <v>100</v>
          </cell>
          <cell r="I3">
            <v>100</v>
          </cell>
          <cell r="J3">
            <v>100</v>
          </cell>
          <cell r="K3">
            <v>100</v>
          </cell>
          <cell r="L3">
            <v>100</v>
          </cell>
          <cell r="M3">
            <v>100</v>
          </cell>
          <cell r="N3">
            <v>100</v>
          </cell>
          <cell r="O3">
            <v>100</v>
          </cell>
          <cell r="P3">
            <v>100</v>
          </cell>
          <cell r="Q3">
            <v>100</v>
          </cell>
          <cell r="R3">
            <v>100</v>
          </cell>
          <cell r="S3">
            <v>99.22</v>
          </cell>
          <cell r="T3">
            <v>98.5</v>
          </cell>
        </row>
        <row r="4">
          <cell r="A4" t="str">
            <v>河北省</v>
          </cell>
          <cell r="B4">
            <v>99.6</v>
          </cell>
          <cell r="C4">
            <v>99.55</v>
          </cell>
          <cell r="D4">
            <v>99.79</v>
          </cell>
          <cell r="E4">
            <v>99.72</v>
          </cell>
          <cell r="F4">
            <v>99.46</v>
          </cell>
          <cell r="G4">
            <v>99.28</v>
          </cell>
          <cell r="H4">
            <v>98.78</v>
          </cell>
          <cell r="I4">
            <v>98.88</v>
          </cell>
          <cell r="J4">
            <v>98.81</v>
          </cell>
          <cell r="K4">
            <v>94.26</v>
          </cell>
          <cell r="L4">
            <v>98.35</v>
          </cell>
          <cell r="M4">
            <v>99.79</v>
          </cell>
          <cell r="N4">
            <v>99.86</v>
          </cell>
          <cell r="O4">
            <v>99.07</v>
          </cell>
          <cell r="P4">
            <v>97.86</v>
          </cell>
          <cell r="Q4">
            <v>97.11</v>
          </cell>
          <cell r="R4">
            <v>95.26</v>
          </cell>
          <cell r="S4">
            <v>86.96</v>
          </cell>
          <cell r="T4">
            <v>94.2</v>
          </cell>
        </row>
        <row r="5">
          <cell r="A5" t="str">
            <v>山西省</v>
          </cell>
          <cell r="B5">
            <v>97.32</v>
          </cell>
          <cell r="C5">
            <v>97.56</v>
          </cell>
          <cell r="D5">
            <v>97.9</v>
          </cell>
          <cell r="E5">
            <v>98.7</v>
          </cell>
          <cell r="F5">
            <v>96.43</v>
          </cell>
          <cell r="G5">
            <v>98.3</v>
          </cell>
          <cell r="H5">
            <v>98.34</v>
          </cell>
          <cell r="I5">
            <v>97.92</v>
          </cell>
          <cell r="J5">
            <v>97.31</v>
          </cell>
          <cell r="K5">
            <v>95.77</v>
          </cell>
          <cell r="L5">
            <v>96.1</v>
          </cell>
          <cell r="M5">
            <v>95.18</v>
          </cell>
          <cell r="N5">
            <v>94.63</v>
          </cell>
          <cell r="O5">
            <v>89.94</v>
          </cell>
          <cell r="P5">
            <v>87.3</v>
          </cell>
          <cell r="Q5">
            <v>82.64</v>
          </cell>
          <cell r="R5">
            <v>79.5</v>
          </cell>
          <cell r="S5">
            <v>74.56</v>
          </cell>
          <cell r="T5">
            <v>68.290000000000006</v>
          </cell>
        </row>
        <row r="6">
          <cell r="A6" t="str">
            <v>内蒙古自治区</v>
          </cell>
          <cell r="B6">
            <v>97.76</v>
          </cell>
          <cell r="C6">
            <v>97.96</v>
          </cell>
          <cell r="D6">
            <v>97.86</v>
          </cell>
          <cell r="E6">
            <v>97.26</v>
          </cell>
          <cell r="F6">
            <v>95.8</v>
          </cell>
          <cell r="G6">
            <v>94.76</v>
          </cell>
          <cell r="H6">
            <v>96.01</v>
          </cell>
          <cell r="I6">
            <v>94.9</v>
          </cell>
          <cell r="J6">
            <v>94.09</v>
          </cell>
          <cell r="K6">
            <v>92.28</v>
          </cell>
          <cell r="L6">
            <v>87.93</v>
          </cell>
          <cell r="M6">
            <v>84.39</v>
          </cell>
          <cell r="N6">
            <v>82.23</v>
          </cell>
          <cell r="O6">
            <v>79.260000000000005</v>
          </cell>
          <cell r="P6">
            <v>75.510000000000005</v>
          </cell>
          <cell r="Q6">
            <v>74.25</v>
          </cell>
          <cell r="R6">
            <v>75.599999999999994</v>
          </cell>
          <cell r="S6">
            <v>71.03</v>
          </cell>
          <cell r="T6">
            <v>68.180000000000007</v>
          </cell>
        </row>
        <row r="7">
          <cell r="A7" t="str">
            <v>辽宁省</v>
          </cell>
          <cell r="B7">
            <v>97</v>
          </cell>
          <cell r="C7">
            <v>97.73</v>
          </cell>
          <cell r="D7">
            <v>97.86</v>
          </cell>
          <cell r="E7">
            <v>98.75</v>
          </cell>
          <cell r="F7">
            <v>97.95</v>
          </cell>
          <cell r="G7">
            <v>97.52</v>
          </cell>
          <cell r="H7">
            <v>97.14</v>
          </cell>
          <cell r="I7">
            <v>96.07</v>
          </cell>
          <cell r="J7">
            <v>94.76</v>
          </cell>
          <cell r="K7">
            <v>96.19</v>
          </cell>
          <cell r="L7">
            <v>96.15</v>
          </cell>
          <cell r="M7">
            <v>96.02</v>
          </cell>
          <cell r="N7">
            <v>95.46</v>
          </cell>
          <cell r="O7">
            <v>94.19</v>
          </cell>
          <cell r="P7">
            <v>93.74</v>
          </cell>
          <cell r="Q7">
            <v>92.38</v>
          </cell>
          <cell r="R7">
            <v>91.99</v>
          </cell>
          <cell r="S7">
            <v>87.95</v>
          </cell>
          <cell r="T7">
            <v>88.11</v>
          </cell>
        </row>
        <row r="8">
          <cell r="A8" t="str">
            <v>吉林省</v>
          </cell>
          <cell r="B8">
            <v>96.83</v>
          </cell>
          <cell r="C8">
            <v>96.54</v>
          </cell>
          <cell r="D8">
            <v>94.85</v>
          </cell>
          <cell r="E8">
            <v>92.93</v>
          </cell>
          <cell r="F8">
            <v>91.8</v>
          </cell>
          <cell r="G8">
            <v>93.04</v>
          </cell>
          <cell r="H8">
            <v>92.99</v>
          </cell>
          <cell r="I8">
            <v>93</v>
          </cell>
          <cell r="J8">
            <v>92.46</v>
          </cell>
          <cell r="K8">
            <v>91.98</v>
          </cell>
          <cell r="L8">
            <v>91.43</v>
          </cell>
          <cell r="M8">
            <v>89.46</v>
          </cell>
          <cell r="N8">
            <v>88.28</v>
          </cell>
          <cell r="O8">
            <v>85.64</v>
          </cell>
          <cell r="P8">
            <v>85.48</v>
          </cell>
          <cell r="Q8">
            <v>84.82</v>
          </cell>
          <cell r="R8">
            <v>82.38</v>
          </cell>
          <cell r="S8">
            <v>75.03</v>
          </cell>
          <cell r="T8">
            <v>76.23</v>
          </cell>
        </row>
        <row r="9">
          <cell r="A9" t="str">
            <v>黑龙江省</v>
          </cell>
          <cell r="B9">
            <v>93.42</v>
          </cell>
          <cell r="C9">
            <v>93.22</v>
          </cell>
          <cell r="D9">
            <v>92.23</v>
          </cell>
          <cell r="E9">
            <v>90.82</v>
          </cell>
          <cell r="F9">
            <v>91.09</v>
          </cell>
          <cell r="G9">
            <v>89.5</v>
          </cell>
          <cell r="H9">
            <v>87.77</v>
          </cell>
          <cell r="I9">
            <v>86.66</v>
          </cell>
          <cell r="J9">
            <v>86.61</v>
          </cell>
          <cell r="K9">
            <v>86.23</v>
          </cell>
          <cell r="L9">
            <v>85.58</v>
          </cell>
          <cell r="M9">
            <v>83.39</v>
          </cell>
          <cell r="N9">
            <v>81.41</v>
          </cell>
          <cell r="O9">
            <v>84.67</v>
          </cell>
          <cell r="P9">
            <v>83.78</v>
          </cell>
          <cell r="Q9">
            <v>79.45</v>
          </cell>
          <cell r="R9">
            <v>74.45</v>
          </cell>
          <cell r="S9">
            <v>70.72</v>
          </cell>
          <cell r="T9">
            <v>70.959999999999994</v>
          </cell>
        </row>
        <row r="10">
          <cell r="A10" t="str">
            <v>上海市</v>
          </cell>
          <cell r="B10">
            <v>100</v>
          </cell>
          <cell r="C10">
            <v>100</v>
          </cell>
          <cell r="D10">
            <v>100</v>
          </cell>
          <cell r="E10">
            <v>100</v>
          </cell>
          <cell r="F10">
            <v>100</v>
          </cell>
          <cell r="G10">
            <v>100</v>
          </cell>
          <cell r="H10">
            <v>100</v>
          </cell>
          <cell r="I10">
            <v>100</v>
          </cell>
          <cell r="J10">
            <v>100</v>
          </cell>
          <cell r="K10">
            <v>100</v>
          </cell>
          <cell r="L10">
            <v>100</v>
          </cell>
          <cell r="M10">
            <v>100</v>
          </cell>
          <cell r="N10">
            <v>99.87</v>
          </cell>
          <cell r="O10">
            <v>100</v>
          </cell>
          <cell r="P10">
            <v>100</v>
          </cell>
          <cell r="Q10">
            <v>100</v>
          </cell>
          <cell r="R10">
            <v>100</v>
          </cell>
          <cell r="S10">
            <v>105.25</v>
          </cell>
          <cell r="T10">
            <v>100</v>
          </cell>
        </row>
        <row r="11">
          <cell r="A11" t="str">
            <v>江苏省</v>
          </cell>
          <cell r="B11">
            <v>99.94</v>
          </cell>
          <cell r="C11">
            <v>99.92</v>
          </cell>
          <cell r="D11">
            <v>99.92</v>
          </cell>
          <cell r="E11">
            <v>99.92</v>
          </cell>
          <cell r="F11">
            <v>99.77</v>
          </cell>
          <cell r="G11">
            <v>99.81</v>
          </cell>
          <cell r="H11">
            <v>99.73</v>
          </cell>
          <cell r="I11">
            <v>99.54</v>
          </cell>
          <cell r="J11">
            <v>99.56</v>
          </cell>
          <cell r="K11">
            <v>99.49</v>
          </cell>
          <cell r="L11">
            <v>99.59</v>
          </cell>
          <cell r="M11">
            <v>99.43</v>
          </cell>
          <cell r="N11">
            <v>99.03</v>
          </cell>
          <cell r="O11">
            <v>99.12</v>
          </cell>
          <cell r="P11">
            <v>98.39</v>
          </cell>
          <cell r="Q11">
            <v>98.23</v>
          </cell>
          <cell r="R11">
            <v>97.41</v>
          </cell>
          <cell r="S11">
            <v>80.2</v>
          </cell>
          <cell r="T11">
            <v>95.11</v>
          </cell>
        </row>
        <row r="12">
          <cell r="A12" t="str">
            <v>浙江省</v>
          </cell>
          <cell r="B12">
            <v>100</v>
          </cell>
          <cell r="C12">
            <v>99.97</v>
          </cell>
          <cell r="D12">
            <v>100</v>
          </cell>
          <cell r="E12">
            <v>100</v>
          </cell>
          <cell r="F12">
            <v>100</v>
          </cell>
          <cell r="G12">
            <v>100</v>
          </cell>
          <cell r="H12">
            <v>99.97</v>
          </cell>
          <cell r="I12">
            <v>99.95</v>
          </cell>
          <cell r="J12">
            <v>99.91</v>
          </cell>
          <cell r="K12">
            <v>99.81</v>
          </cell>
          <cell r="L12">
            <v>99.8</v>
          </cell>
          <cell r="M12">
            <v>99.49</v>
          </cell>
          <cell r="N12">
            <v>99.34</v>
          </cell>
          <cell r="O12">
            <v>99.07</v>
          </cell>
          <cell r="P12">
            <v>97.93</v>
          </cell>
          <cell r="Q12">
            <v>97.72</v>
          </cell>
          <cell r="R12">
            <v>97.78</v>
          </cell>
          <cell r="S12">
            <v>70.13</v>
          </cell>
          <cell r="T12">
            <v>98.47</v>
          </cell>
        </row>
        <row r="13">
          <cell r="A13" t="str">
            <v>安徽省</v>
          </cell>
          <cell r="B13">
            <v>99.73</v>
          </cell>
          <cell r="C13">
            <v>99.42</v>
          </cell>
          <cell r="D13">
            <v>99.48</v>
          </cell>
          <cell r="E13">
            <v>99.24</v>
          </cell>
          <cell r="F13">
            <v>98.7</v>
          </cell>
          <cell r="G13">
            <v>98.56</v>
          </cell>
          <cell r="H13">
            <v>98.57</v>
          </cell>
          <cell r="I13">
            <v>98.05</v>
          </cell>
          <cell r="J13">
            <v>97.55</v>
          </cell>
          <cell r="K13">
            <v>96.81</v>
          </cell>
          <cell r="L13">
            <v>96.14</v>
          </cell>
          <cell r="M13">
            <v>94.61</v>
          </cell>
          <cell r="N13">
            <v>93.35</v>
          </cell>
          <cell r="O13">
            <v>90.52</v>
          </cell>
          <cell r="P13">
            <v>88.62</v>
          </cell>
          <cell r="Q13">
            <v>87.6</v>
          </cell>
          <cell r="R13">
            <v>83.15</v>
          </cell>
          <cell r="S13">
            <v>76.09</v>
          </cell>
          <cell r="T13">
            <v>72.290000000000006</v>
          </cell>
        </row>
        <row r="14">
          <cell r="A14" t="str">
            <v>福建省</v>
          </cell>
          <cell r="B14">
            <v>99.77</v>
          </cell>
          <cell r="C14">
            <v>99.67</v>
          </cell>
          <cell r="D14">
            <v>99.34</v>
          </cell>
          <cell r="E14">
            <v>99.21</v>
          </cell>
          <cell r="F14">
            <v>98.42</v>
          </cell>
          <cell r="G14">
            <v>98.29</v>
          </cell>
          <cell r="H14">
            <v>97.45</v>
          </cell>
          <cell r="I14">
            <v>97.21</v>
          </cell>
          <cell r="J14">
            <v>98.56</v>
          </cell>
          <cell r="K14">
            <v>98.83</v>
          </cell>
          <cell r="L14">
            <v>98.85</v>
          </cell>
          <cell r="M14">
            <v>98.6</v>
          </cell>
          <cell r="N14">
            <v>98.67</v>
          </cell>
          <cell r="O14">
            <v>98.92</v>
          </cell>
          <cell r="P14">
            <v>98.63</v>
          </cell>
          <cell r="Q14">
            <v>97.23</v>
          </cell>
          <cell r="R14">
            <v>97.34</v>
          </cell>
          <cell r="S14">
            <v>76.73</v>
          </cell>
          <cell r="T14">
            <v>96.19</v>
          </cell>
        </row>
        <row r="15">
          <cell r="A15" t="str">
            <v>江西省</v>
          </cell>
          <cell r="B15">
            <v>99.36</v>
          </cell>
          <cell r="C15">
            <v>98.82</v>
          </cell>
          <cell r="D15">
            <v>98.76</v>
          </cell>
          <cell r="E15">
            <v>97.59</v>
          </cell>
          <cell r="F15">
            <v>97.87</v>
          </cell>
          <cell r="G15">
            <v>97.4</v>
          </cell>
          <cell r="H15">
            <v>97.38</v>
          </cell>
          <cell r="I15">
            <v>95.31</v>
          </cell>
          <cell r="J15">
            <v>94.83</v>
          </cell>
          <cell r="K15">
            <v>95.18</v>
          </cell>
          <cell r="L15">
            <v>95.1</v>
          </cell>
          <cell r="M15">
            <v>94.4</v>
          </cell>
          <cell r="N15">
            <v>94.31</v>
          </cell>
          <cell r="O15">
            <v>92.36</v>
          </cell>
          <cell r="P15">
            <v>92.22</v>
          </cell>
          <cell r="Q15">
            <v>90.18</v>
          </cell>
          <cell r="R15">
            <v>86.18</v>
          </cell>
          <cell r="S15">
            <v>77.260000000000005</v>
          </cell>
          <cell r="T15">
            <v>80.64</v>
          </cell>
        </row>
        <row r="16">
          <cell r="A16" t="str">
            <v>山东省</v>
          </cell>
          <cell r="B16">
            <v>99.66</v>
          </cell>
          <cell r="C16">
            <v>99.47</v>
          </cell>
          <cell r="D16">
            <v>99.33</v>
          </cell>
          <cell r="E16">
            <v>99.31</v>
          </cell>
          <cell r="F16">
            <v>99.14</v>
          </cell>
          <cell r="G16">
            <v>99.2</v>
          </cell>
          <cell r="H16">
            <v>99.57</v>
          </cell>
          <cell r="I16">
            <v>99.51</v>
          </cell>
          <cell r="J16">
            <v>99.37</v>
          </cell>
          <cell r="K16">
            <v>99.49</v>
          </cell>
          <cell r="L16">
            <v>99.58</v>
          </cell>
          <cell r="M16">
            <v>99.48</v>
          </cell>
          <cell r="N16">
            <v>99.48</v>
          </cell>
          <cell r="O16">
            <v>99.3</v>
          </cell>
          <cell r="P16">
            <v>99.17</v>
          </cell>
          <cell r="Q16">
            <v>98.5</v>
          </cell>
          <cell r="R16">
            <v>97.07</v>
          </cell>
          <cell r="S16">
            <v>94.47</v>
          </cell>
          <cell r="T16">
            <v>75.739999999999995</v>
          </cell>
        </row>
        <row r="17">
          <cell r="A17" t="str">
            <v>河南省</v>
          </cell>
          <cell r="B17">
            <v>99.28</v>
          </cell>
          <cell r="C17">
            <v>98.21</v>
          </cell>
          <cell r="D17">
            <v>97.65</v>
          </cell>
          <cell r="E17">
            <v>96.83</v>
          </cell>
          <cell r="F17">
            <v>97.05</v>
          </cell>
          <cell r="G17">
            <v>96.3</v>
          </cell>
          <cell r="H17">
            <v>93.96</v>
          </cell>
          <cell r="I17">
            <v>88.93</v>
          </cell>
          <cell r="J17">
            <v>86.02</v>
          </cell>
          <cell r="K17">
            <v>83.76</v>
          </cell>
          <cell r="L17">
            <v>81.98</v>
          </cell>
          <cell r="M17">
            <v>77.94</v>
          </cell>
          <cell r="N17">
            <v>76.19</v>
          </cell>
          <cell r="O17">
            <v>73.430000000000007</v>
          </cell>
          <cell r="P17">
            <v>72.89</v>
          </cell>
          <cell r="Q17">
            <v>66.91</v>
          </cell>
          <cell r="R17">
            <v>68.87</v>
          </cell>
          <cell r="S17">
            <v>63.23</v>
          </cell>
          <cell r="T17">
            <v>69.25</v>
          </cell>
        </row>
        <row r="18">
          <cell r="A18" t="str">
            <v>湖北省</v>
          </cell>
          <cell r="B18">
            <v>96.06</v>
          </cell>
          <cell r="C18">
            <v>99.5</v>
          </cell>
          <cell r="D18">
            <v>98.86</v>
          </cell>
          <cell r="E18">
            <v>98.4</v>
          </cell>
          <cell r="F18">
            <v>97.92</v>
          </cell>
          <cell r="G18">
            <v>97.64</v>
          </cell>
          <cell r="H18">
            <v>97.13</v>
          </cell>
          <cell r="I18">
            <v>96.3</v>
          </cell>
          <cell r="J18">
            <v>94.49</v>
          </cell>
          <cell r="K18">
            <v>94.71</v>
          </cell>
          <cell r="L18">
            <v>95.09</v>
          </cell>
          <cell r="M18">
            <v>95.09</v>
          </cell>
          <cell r="N18">
            <v>93.89</v>
          </cell>
          <cell r="O18">
            <v>91.75</v>
          </cell>
          <cell r="P18">
            <v>91.2</v>
          </cell>
          <cell r="Q18">
            <v>90.9</v>
          </cell>
          <cell r="R18">
            <v>89.72</v>
          </cell>
          <cell r="S18">
            <v>83.69</v>
          </cell>
          <cell r="T18">
            <v>68.599999999999994</v>
          </cell>
        </row>
        <row r="19">
          <cell r="A19" t="str">
            <v>湖南省</v>
          </cell>
          <cell r="B19">
            <v>98.59</v>
          </cell>
          <cell r="C19">
            <v>97.7</v>
          </cell>
          <cell r="D19">
            <v>97.45</v>
          </cell>
          <cell r="E19">
            <v>97.29</v>
          </cell>
          <cell r="F19">
            <v>96.65</v>
          </cell>
          <cell r="G19">
            <v>93.64</v>
          </cell>
          <cell r="H19">
            <v>93.5</v>
          </cell>
          <cell r="I19">
            <v>93.28</v>
          </cell>
          <cell r="J19">
            <v>92.28</v>
          </cell>
          <cell r="K19">
            <v>91.24</v>
          </cell>
          <cell r="L19">
            <v>91.93</v>
          </cell>
          <cell r="M19">
            <v>91.33</v>
          </cell>
          <cell r="N19">
            <v>88.45</v>
          </cell>
          <cell r="O19">
            <v>86.5</v>
          </cell>
          <cell r="P19">
            <v>85.6</v>
          </cell>
          <cell r="Q19">
            <v>84.26</v>
          </cell>
          <cell r="R19">
            <v>83.27</v>
          </cell>
          <cell r="S19">
            <v>75.95</v>
          </cell>
          <cell r="T19">
            <v>75.430000000000007</v>
          </cell>
        </row>
        <row r="20">
          <cell r="A20" t="str">
            <v>广东省</v>
          </cell>
          <cell r="B20">
            <v>98.62</v>
          </cell>
          <cell r="C20">
            <v>98.61</v>
          </cell>
          <cell r="D20">
            <v>98.26</v>
          </cell>
          <cell r="E20">
            <v>98.99</v>
          </cell>
          <cell r="F20">
            <v>97.94</v>
          </cell>
          <cell r="G20">
            <v>96.66</v>
          </cell>
          <cell r="H20">
            <v>96.88</v>
          </cell>
          <cell r="I20">
            <v>97.43</v>
          </cell>
          <cell r="J20">
            <v>97.6</v>
          </cell>
          <cell r="K20">
            <v>96.64</v>
          </cell>
          <cell r="L20">
            <v>96.89</v>
          </cell>
          <cell r="M20">
            <v>94.93</v>
          </cell>
          <cell r="N20">
            <v>91.3</v>
          </cell>
          <cell r="O20">
            <v>95.75</v>
          </cell>
          <cell r="P20">
            <v>96.45</v>
          </cell>
          <cell r="Q20">
            <v>93.94</v>
          </cell>
          <cell r="R20">
            <v>78.959999999999994</v>
          </cell>
          <cell r="S20">
            <v>71.02</v>
          </cell>
          <cell r="T20">
            <v>95.42</v>
          </cell>
        </row>
        <row r="21">
          <cell r="A21" t="str">
            <v>广西壮族自治区</v>
          </cell>
          <cell r="B21">
            <v>99.21</v>
          </cell>
          <cell r="C21">
            <v>99.44</v>
          </cell>
          <cell r="D21">
            <v>99.47</v>
          </cell>
          <cell r="E21">
            <v>99.36</v>
          </cell>
          <cell r="F21">
            <v>98.84</v>
          </cell>
          <cell r="G21">
            <v>98.15</v>
          </cell>
          <cell r="H21">
            <v>97.8</v>
          </cell>
          <cell r="I21">
            <v>95.85</v>
          </cell>
          <cell r="J21">
            <v>94.46</v>
          </cell>
          <cell r="K21">
            <v>92.99</v>
          </cell>
          <cell r="L21">
            <v>93.58</v>
          </cell>
          <cell r="M21">
            <v>93.26</v>
          </cell>
          <cell r="N21">
            <v>91.08</v>
          </cell>
          <cell r="O21">
            <v>92.35</v>
          </cell>
          <cell r="P21">
            <v>92.19</v>
          </cell>
          <cell r="Q21">
            <v>84.04</v>
          </cell>
          <cell r="R21">
            <v>81.510000000000005</v>
          </cell>
          <cell r="S21">
            <v>72.95</v>
          </cell>
          <cell r="T21">
            <v>72.680000000000007</v>
          </cell>
        </row>
        <row r="22">
          <cell r="A22" t="str">
            <v>海南省</v>
          </cell>
          <cell r="B22">
            <v>99.82</v>
          </cell>
          <cell r="C22">
            <v>99.53</v>
          </cell>
          <cell r="D22">
            <v>99.42</v>
          </cell>
          <cell r="E22">
            <v>98.95</v>
          </cell>
          <cell r="F22">
            <v>97.73</v>
          </cell>
          <cell r="G22">
            <v>96.74</v>
          </cell>
          <cell r="H22">
            <v>98.32</v>
          </cell>
          <cell r="I22">
            <v>97.34</v>
          </cell>
          <cell r="J22">
            <v>97.77</v>
          </cell>
          <cell r="K22">
            <v>96.49</v>
          </cell>
          <cell r="L22">
            <v>94.59</v>
          </cell>
          <cell r="M22">
            <v>92.15</v>
          </cell>
          <cell r="N22">
            <v>93.59</v>
          </cell>
          <cell r="O22">
            <v>82.44</v>
          </cell>
          <cell r="P22">
            <v>83.68</v>
          </cell>
          <cell r="Q22">
            <v>72.81</v>
          </cell>
          <cell r="R22">
            <v>65.37</v>
          </cell>
          <cell r="S22">
            <v>70.900000000000006</v>
          </cell>
          <cell r="T22">
            <v>82.56</v>
          </cell>
        </row>
        <row r="23">
          <cell r="A23" t="str">
            <v>重庆市</v>
          </cell>
          <cell r="B23">
            <v>99.66</v>
          </cell>
          <cell r="C23">
            <v>98.82</v>
          </cell>
          <cell r="D23">
            <v>98.19</v>
          </cell>
          <cell r="E23">
            <v>96.16</v>
          </cell>
          <cell r="F23">
            <v>97.36</v>
          </cell>
          <cell r="G23">
            <v>97.39</v>
          </cell>
          <cell r="H23">
            <v>96.37</v>
          </cell>
          <cell r="I23">
            <v>96.11</v>
          </cell>
          <cell r="J23">
            <v>95.34</v>
          </cell>
          <cell r="K23">
            <v>94.27</v>
          </cell>
          <cell r="L23">
            <v>93.09</v>
          </cell>
          <cell r="M23">
            <v>93.32</v>
          </cell>
          <cell r="N23">
            <v>93.03</v>
          </cell>
          <cell r="O23">
            <v>92.02</v>
          </cell>
          <cell r="P23">
            <v>91.83</v>
          </cell>
          <cell r="Q23">
            <v>90.87</v>
          </cell>
          <cell r="R23">
            <v>88.4</v>
          </cell>
          <cell r="S23">
            <v>75.84</v>
          </cell>
          <cell r="T23">
            <v>68.84</v>
          </cell>
        </row>
        <row r="24">
          <cell r="A24" t="str">
            <v>四川省</v>
          </cell>
          <cell r="B24">
            <v>97.96</v>
          </cell>
          <cell r="C24">
            <v>96.55</v>
          </cell>
          <cell r="D24">
            <v>98.12</v>
          </cell>
          <cell r="E24">
            <v>97.41</v>
          </cell>
          <cell r="F24">
            <v>94.95</v>
          </cell>
          <cell r="G24">
            <v>93.7</v>
          </cell>
          <cell r="H24">
            <v>91.22</v>
          </cell>
          <cell r="I24">
            <v>91.78</v>
          </cell>
          <cell r="J24">
            <v>92.46</v>
          </cell>
          <cell r="K24">
            <v>90.89</v>
          </cell>
          <cell r="L24">
            <v>89.68</v>
          </cell>
          <cell r="M24">
            <v>87.96</v>
          </cell>
          <cell r="N24">
            <v>87.09</v>
          </cell>
          <cell r="O24">
            <v>84.39</v>
          </cell>
          <cell r="P24">
            <v>83.38</v>
          </cell>
          <cell r="Q24">
            <v>81.09</v>
          </cell>
          <cell r="R24">
            <v>78.92</v>
          </cell>
          <cell r="S24">
            <v>71.819999999999993</v>
          </cell>
          <cell r="T24">
            <v>82.19</v>
          </cell>
        </row>
        <row r="25">
          <cell r="A25" t="str">
            <v>贵州省</v>
          </cell>
          <cell r="B25">
            <v>94.8</v>
          </cell>
          <cell r="C25">
            <v>93.26</v>
          </cell>
          <cell r="D25">
            <v>90.19</v>
          </cell>
          <cell r="E25">
            <v>94.55</v>
          </cell>
          <cell r="F25">
            <v>91.8</v>
          </cell>
          <cell r="G25">
            <v>87.25</v>
          </cell>
          <cell r="H25">
            <v>87.74</v>
          </cell>
          <cell r="I25">
            <v>85.66</v>
          </cell>
          <cell r="J25">
            <v>84.06</v>
          </cell>
          <cell r="K25">
            <v>76.3</v>
          </cell>
          <cell r="L25">
            <v>74.86</v>
          </cell>
          <cell r="M25">
            <v>71.349999999999994</v>
          </cell>
          <cell r="N25">
            <v>71.56</v>
          </cell>
          <cell r="O25">
            <v>69.72</v>
          </cell>
          <cell r="P25">
            <v>68.489999999999995</v>
          </cell>
          <cell r="Q25">
            <v>67.819999999999993</v>
          </cell>
          <cell r="R25">
            <v>62.08</v>
          </cell>
          <cell r="S25">
            <v>60.41</v>
          </cell>
          <cell r="T25">
            <v>64.739999999999995</v>
          </cell>
        </row>
        <row r="26">
          <cell r="A26" t="str">
            <v>云南省</v>
          </cell>
          <cell r="B26">
            <v>76.69</v>
          </cell>
          <cell r="C26">
            <v>71.75</v>
          </cell>
          <cell r="D26">
            <v>78.53</v>
          </cell>
          <cell r="E26">
            <v>78.650000000000006</v>
          </cell>
          <cell r="F26">
            <v>77.92</v>
          </cell>
          <cell r="G26">
            <v>77.31</v>
          </cell>
          <cell r="H26">
            <v>75.930000000000007</v>
          </cell>
          <cell r="I26">
            <v>78.78</v>
          </cell>
          <cell r="J26">
            <v>76.790000000000006</v>
          </cell>
          <cell r="K26">
            <v>76.180000000000007</v>
          </cell>
          <cell r="L26">
            <v>71.53</v>
          </cell>
          <cell r="M26">
            <v>66.459999999999994</v>
          </cell>
          <cell r="N26">
            <v>74.209999999999994</v>
          </cell>
          <cell r="O26">
            <v>76.400000000000006</v>
          </cell>
          <cell r="P26">
            <v>77.680000000000007</v>
          </cell>
          <cell r="Q26">
            <v>76.099999999999994</v>
          </cell>
          <cell r="R26">
            <v>77.569999999999993</v>
          </cell>
          <cell r="S26">
            <v>57.37</v>
          </cell>
          <cell r="T26">
            <v>60.01</v>
          </cell>
        </row>
        <row r="27">
          <cell r="A27" t="str">
            <v>西藏自治区</v>
          </cell>
          <cell r="B27">
            <v>86.93</v>
          </cell>
          <cell r="C27">
            <v>74.260000000000005</v>
          </cell>
          <cell r="D27">
            <v>68.09</v>
          </cell>
          <cell r="E27">
            <v>63.2</v>
          </cell>
          <cell r="F27">
            <v>60.11</v>
          </cell>
          <cell r="G27">
            <v>55.05</v>
          </cell>
          <cell r="H27">
            <v>56.77</v>
          </cell>
          <cell r="I27">
            <v>52.99</v>
          </cell>
          <cell r="J27">
            <v>79.98</v>
          </cell>
          <cell r="K27">
            <v>57.13</v>
          </cell>
          <cell r="L27">
            <v>38.619999999999997</v>
          </cell>
          <cell r="M27">
            <v>29.79</v>
          </cell>
          <cell r="N27">
            <v>83.44</v>
          </cell>
          <cell r="O27">
            <v>79.83</v>
          </cell>
          <cell r="P27">
            <v>81.400000000000006</v>
          </cell>
          <cell r="Q27">
            <v>74.8</v>
          </cell>
          <cell r="R27">
            <v>65.099999999999994</v>
          </cell>
          <cell r="S27">
            <v>48.63</v>
          </cell>
          <cell r="T27">
            <v>53.74</v>
          </cell>
        </row>
        <row r="28">
          <cell r="A28" t="str">
            <v>陕西省</v>
          </cell>
          <cell r="B28">
            <v>99.08</v>
          </cell>
          <cell r="C28">
            <v>99.03</v>
          </cell>
          <cell r="D28">
            <v>98.77</v>
          </cell>
          <cell r="E28">
            <v>98.62</v>
          </cell>
          <cell r="F28">
            <v>97.8</v>
          </cell>
          <cell r="G28">
            <v>96.19</v>
          </cell>
          <cell r="H28">
            <v>93.61</v>
          </cell>
          <cell r="I28">
            <v>94.66</v>
          </cell>
          <cell r="J28">
            <v>94.73</v>
          </cell>
          <cell r="K28">
            <v>95.08</v>
          </cell>
          <cell r="L28">
            <v>93.75</v>
          </cell>
          <cell r="M28">
            <v>94.11</v>
          </cell>
          <cell r="N28">
            <v>92.09</v>
          </cell>
          <cell r="O28">
            <v>90.39</v>
          </cell>
          <cell r="P28">
            <v>89.64</v>
          </cell>
          <cell r="Q28">
            <v>89.55</v>
          </cell>
          <cell r="R28">
            <v>86.17</v>
          </cell>
          <cell r="S28">
            <v>71.239999999999995</v>
          </cell>
          <cell r="T28">
            <v>79.819999999999993</v>
          </cell>
        </row>
        <row r="29">
          <cell r="A29" t="str">
            <v>甘肃省</v>
          </cell>
          <cell r="B29">
            <v>97.98</v>
          </cell>
          <cell r="C29">
            <v>96.93</v>
          </cell>
          <cell r="D29">
            <v>96.87</v>
          </cell>
          <cell r="E29">
            <v>94.8</v>
          </cell>
          <cell r="F29">
            <v>92.66</v>
          </cell>
          <cell r="G29">
            <v>90.91</v>
          </cell>
          <cell r="H29">
            <v>90.56</v>
          </cell>
          <cell r="I29">
            <v>88.15</v>
          </cell>
          <cell r="J29">
            <v>85.77</v>
          </cell>
          <cell r="K29">
            <v>83.48</v>
          </cell>
          <cell r="L29">
            <v>80.22</v>
          </cell>
          <cell r="M29">
            <v>77.81</v>
          </cell>
          <cell r="N29">
            <v>75.62</v>
          </cell>
          <cell r="O29">
            <v>74.290000000000006</v>
          </cell>
          <cell r="P29">
            <v>73.03</v>
          </cell>
          <cell r="Q29">
            <v>65.319999999999993</v>
          </cell>
          <cell r="R29">
            <v>64.459999999999994</v>
          </cell>
          <cell r="S29">
            <v>57.06</v>
          </cell>
          <cell r="T29">
            <v>55.36</v>
          </cell>
        </row>
        <row r="30">
          <cell r="A30" t="str">
            <v>青海省</v>
          </cell>
          <cell r="B30">
            <v>97.02</v>
          </cell>
          <cell r="C30">
            <v>94.72</v>
          </cell>
          <cell r="D30">
            <v>94.48</v>
          </cell>
          <cell r="E30">
            <v>93.81</v>
          </cell>
          <cell r="F30">
            <v>93.83</v>
          </cell>
          <cell r="G30">
            <v>94.69</v>
          </cell>
          <cell r="H30">
            <v>94.19</v>
          </cell>
          <cell r="I30">
            <v>87.55</v>
          </cell>
          <cell r="J30">
            <v>85.96</v>
          </cell>
          <cell r="K30">
            <v>88.81</v>
          </cell>
          <cell r="L30">
            <v>84.76</v>
          </cell>
          <cell r="M30">
            <v>92.65</v>
          </cell>
          <cell r="N30">
            <v>92.1</v>
          </cell>
          <cell r="O30">
            <v>90.79</v>
          </cell>
          <cell r="P30">
            <v>91.49</v>
          </cell>
          <cell r="Q30">
            <v>94.78</v>
          </cell>
          <cell r="R30">
            <v>89.41</v>
          </cell>
          <cell r="S30">
            <v>81.13</v>
          </cell>
          <cell r="T30">
            <v>72</v>
          </cell>
        </row>
        <row r="31">
          <cell r="A31" t="str">
            <v>宁夏回族自治区</v>
          </cell>
          <cell r="B31">
            <v>96.79</v>
          </cell>
          <cell r="C31">
            <v>98.48</v>
          </cell>
          <cell r="D31">
            <v>97.75</v>
          </cell>
          <cell r="E31">
            <v>97.52</v>
          </cell>
          <cell r="F31">
            <v>96.65</v>
          </cell>
          <cell r="G31">
            <v>93.85</v>
          </cell>
          <cell r="H31">
            <v>91.71</v>
          </cell>
          <cell r="I31">
            <v>90.69</v>
          </cell>
          <cell r="J31">
            <v>87.26</v>
          </cell>
          <cell r="K31">
            <v>89.23</v>
          </cell>
          <cell r="L31">
            <v>89.08</v>
          </cell>
          <cell r="M31">
            <v>79.67</v>
          </cell>
          <cell r="N31">
            <v>88.38</v>
          </cell>
          <cell r="O31">
            <v>88.01</v>
          </cell>
          <cell r="P31">
            <v>87.13</v>
          </cell>
          <cell r="Q31">
            <v>75.680000000000007</v>
          </cell>
          <cell r="R31">
            <v>74.58</v>
          </cell>
          <cell r="S31">
            <v>66.459999999999994</v>
          </cell>
          <cell r="T31">
            <v>51.84</v>
          </cell>
        </row>
        <row r="32">
          <cell r="A32" t="str">
            <v>新疆维吾尔自治区</v>
          </cell>
          <cell r="B32">
            <v>98.54</v>
          </cell>
          <cell r="C32">
            <v>98.63</v>
          </cell>
          <cell r="D32">
            <v>98.8</v>
          </cell>
          <cell r="E32">
            <v>98.39</v>
          </cell>
          <cell r="F32">
            <v>98.52</v>
          </cell>
          <cell r="G32">
            <v>98.01</v>
          </cell>
          <cell r="H32">
            <v>98.32</v>
          </cell>
          <cell r="I32">
            <v>97.89</v>
          </cell>
          <cell r="J32">
            <v>97.63</v>
          </cell>
          <cell r="K32">
            <v>96.87</v>
          </cell>
          <cell r="L32">
            <v>96.37</v>
          </cell>
          <cell r="M32">
            <v>96.6</v>
          </cell>
          <cell r="N32">
            <v>96.19</v>
          </cell>
          <cell r="O32">
            <v>95.8</v>
          </cell>
          <cell r="P32">
            <v>89.34</v>
          </cell>
          <cell r="Q32">
            <v>88.61</v>
          </cell>
          <cell r="R32">
            <v>92.77</v>
          </cell>
          <cell r="S32">
            <v>83.4</v>
          </cell>
          <cell r="T32">
            <v>89.33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 refreshError="1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C2">
            <v>16.34</v>
          </cell>
          <cell r="D2">
            <v>16.45</v>
          </cell>
          <cell r="E2">
            <v>17.02</v>
          </cell>
          <cell r="F2">
            <v>17.41</v>
          </cell>
          <cell r="G2">
            <v>18.239999999999998</v>
          </cell>
          <cell r="H2">
            <v>26.55</v>
          </cell>
          <cell r="I2">
            <v>24.31</v>
          </cell>
          <cell r="J2">
            <v>24.58</v>
          </cell>
          <cell r="K2">
            <v>24.84</v>
          </cell>
          <cell r="L2">
            <v>24.39</v>
          </cell>
          <cell r="M2">
            <v>23.43</v>
          </cell>
          <cell r="N2">
            <v>22.38</v>
          </cell>
          <cell r="O2">
            <v>14.24</v>
          </cell>
          <cell r="P2">
            <v>24.75</v>
          </cell>
          <cell r="Q2">
            <v>24.67</v>
          </cell>
          <cell r="R2">
            <v>21.56</v>
          </cell>
          <cell r="S2">
            <v>22.19</v>
          </cell>
          <cell r="T2">
            <v>17.64</v>
          </cell>
        </row>
        <row r="3">
          <cell r="A3" t="str">
            <v>天津市</v>
          </cell>
          <cell r="C3">
            <v>11.25</v>
          </cell>
          <cell r="D3">
            <v>12.51</v>
          </cell>
          <cell r="E3">
            <v>11.54</v>
          </cell>
          <cell r="F3">
            <v>10.93</v>
          </cell>
          <cell r="G3">
            <v>11.93</v>
          </cell>
          <cell r="H3">
            <v>19.64</v>
          </cell>
          <cell r="I3">
            <v>18.09</v>
          </cell>
          <cell r="J3">
            <v>16.3</v>
          </cell>
          <cell r="K3">
            <v>18.14</v>
          </cell>
          <cell r="L3">
            <v>18.989999999999998</v>
          </cell>
          <cell r="M3">
            <v>17.34</v>
          </cell>
          <cell r="N3">
            <v>15.19</v>
          </cell>
          <cell r="O3">
            <v>12.05</v>
          </cell>
          <cell r="P3">
            <v>15.38</v>
          </cell>
          <cell r="Q3">
            <v>14.33</v>
          </cell>
          <cell r="R3">
            <v>12.72</v>
          </cell>
          <cell r="S3">
            <v>14.23</v>
          </cell>
          <cell r="T3">
            <v>11.23</v>
          </cell>
        </row>
        <row r="4">
          <cell r="A4" t="str">
            <v>河北省</v>
          </cell>
          <cell r="C4">
            <v>17.579999999999998</v>
          </cell>
          <cell r="D4">
            <v>11.34</v>
          </cell>
          <cell r="E4">
            <v>13.29</v>
          </cell>
          <cell r="F4">
            <v>13.18</v>
          </cell>
          <cell r="G4">
            <v>14.62</v>
          </cell>
          <cell r="H4">
            <v>15.34</v>
          </cell>
          <cell r="I4">
            <v>13.68</v>
          </cell>
          <cell r="J4">
            <v>12.94</v>
          </cell>
          <cell r="K4">
            <v>11.34</v>
          </cell>
          <cell r="L4">
            <v>12.62</v>
          </cell>
          <cell r="M4">
            <v>11.29</v>
          </cell>
          <cell r="N4">
            <v>10.44</v>
          </cell>
          <cell r="O4">
            <v>9.5299999999999994</v>
          </cell>
          <cell r="P4">
            <v>9.02</v>
          </cell>
          <cell r="Q4">
            <v>9.7899999999999991</v>
          </cell>
          <cell r="R4">
            <v>8.98</v>
          </cell>
          <cell r="S4">
            <v>8.0500000000000007</v>
          </cell>
          <cell r="T4">
            <v>7.15</v>
          </cell>
        </row>
        <row r="5">
          <cell r="A5" t="str">
            <v>山西省</v>
          </cell>
          <cell r="C5">
            <v>13.96</v>
          </cell>
          <cell r="D5">
            <v>10.32</v>
          </cell>
          <cell r="E5">
            <v>11.01</v>
          </cell>
          <cell r="F5">
            <v>11.3</v>
          </cell>
          <cell r="G5">
            <v>10.57</v>
          </cell>
          <cell r="H5">
            <v>9.74</v>
          </cell>
          <cell r="I5">
            <v>9.42</v>
          </cell>
          <cell r="J5">
            <v>8.5299999999999994</v>
          </cell>
          <cell r="K5">
            <v>8.85</v>
          </cell>
          <cell r="L5">
            <v>9.9</v>
          </cell>
          <cell r="M5">
            <v>8.4700000000000006</v>
          </cell>
          <cell r="N5">
            <v>7.87</v>
          </cell>
          <cell r="O5">
            <v>6.83</v>
          </cell>
          <cell r="P5">
            <v>7.09</v>
          </cell>
          <cell r="Q5">
            <v>6.85</v>
          </cell>
          <cell r="R5">
            <v>6.62</v>
          </cell>
          <cell r="S5">
            <v>5.73</v>
          </cell>
          <cell r="T5">
            <v>5.25</v>
          </cell>
        </row>
        <row r="6">
          <cell r="A6" t="str">
            <v>内蒙古自治区</v>
          </cell>
          <cell r="C6">
            <v>12.87</v>
          </cell>
          <cell r="D6">
            <v>9.8699999999999992</v>
          </cell>
          <cell r="E6">
            <v>11.51</v>
          </cell>
          <cell r="F6">
            <v>11.53</v>
          </cell>
          <cell r="G6">
            <v>10.18</v>
          </cell>
          <cell r="H6">
            <v>10.65</v>
          </cell>
          <cell r="I6">
            <v>10.26</v>
          </cell>
          <cell r="J6">
            <v>9.1</v>
          </cell>
          <cell r="K6">
            <v>9.01</v>
          </cell>
          <cell r="L6">
            <v>8.57</v>
          </cell>
          <cell r="M6">
            <v>7.05</v>
          </cell>
          <cell r="N6">
            <v>7.2</v>
          </cell>
          <cell r="O6">
            <v>6.89</v>
          </cell>
          <cell r="P6">
            <v>7.5</v>
          </cell>
          <cell r="Q6">
            <v>7.5</v>
          </cell>
          <cell r="R6">
            <v>6.9</v>
          </cell>
          <cell r="S6">
            <v>6.08</v>
          </cell>
          <cell r="T6">
            <v>5.61</v>
          </cell>
        </row>
        <row r="7">
          <cell r="A7" t="str">
            <v>辽宁省</v>
          </cell>
          <cell r="C7">
            <v>11.52</v>
          </cell>
          <cell r="D7">
            <v>11.95</v>
          </cell>
          <cell r="E7">
            <v>12.3</v>
          </cell>
          <cell r="F7">
            <v>12.14</v>
          </cell>
          <cell r="G7">
            <v>11.72</v>
          </cell>
          <cell r="H7">
            <v>13.23</v>
          </cell>
          <cell r="I7">
            <v>12.91</v>
          </cell>
          <cell r="J7">
            <v>12.3</v>
          </cell>
          <cell r="K7">
            <v>11.79</v>
          </cell>
          <cell r="L7">
            <v>11.19</v>
          </cell>
          <cell r="M7">
            <v>11.11</v>
          </cell>
          <cell r="N7">
            <v>11.03</v>
          </cell>
          <cell r="O7">
            <v>9.35</v>
          </cell>
          <cell r="P7">
            <v>10.34</v>
          </cell>
          <cell r="Q7">
            <v>10.58</v>
          </cell>
          <cell r="R7">
            <v>10.02</v>
          </cell>
          <cell r="S7">
            <v>9.2799999999999994</v>
          </cell>
          <cell r="T7">
            <v>8.94</v>
          </cell>
        </row>
        <row r="8">
          <cell r="A8" t="str">
            <v>吉林省</v>
          </cell>
          <cell r="C8">
            <v>11.23</v>
          </cell>
          <cell r="D8">
            <v>9.57</v>
          </cell>
          <cell r="E8">
            <v>10.07</v>
          </cell>
          <cell r="F8">
            <v>10.220000000000001</v>
          </cell>
          <cell r="G8">
            <v>10.73</v>
          </cell>
          <cell r="H8">
            <v>11.15</v>
          </cell>
          <cell r="I8">
            <v>10.26</v>
          </cell>
          <cell r="J8">
            <v>10.62</v>
          </cell>
          <cell r="K8">
            <v>10.32</v>
          </cell>
          <cell r="L8">
            <v>10.210000000000001</v>
          </cell>
          <cell r="M8">
            <v>9.75</v>
          </cell>
          <cell r="N8">
            <v>9.31</v>
          </cell>
          <cell r="O8">
            <v>9.75</v>
          </cell>
          <cell r="P8">
            <v>9.56</v>
          </cell>
          <cell r="Q8">
            <v>9.27</v>
          </cell>
          <cell r="R8">
            <v>8.68</v>
          </cell>
          <cell r="S8">
            <v>7.65</v>
          </cell>
          <cell r="T8">
            <v>7.28</v>
          </cell>
        </row>
        <row r="9">
          <cell r="A9" t="str">
            <v>黑龙江省</v>
          </cell>
          <cell r="C9">
            <v>16.78</v>
          </cell>
          <cell r="D9">
            <v>13.11</v>
          </cell>
          <cell r="E9">
            <v>13.99</v>
          </cell>
          <cell r="F9">
            <v>14.81</v>
          </cell>
          <cell r="G9">
            <v>14.03</v>
          </cell>
          <cell r="H9">
            <v>14.09</v>
          </cell>
          <cell r="I9">
            <v>13.58</v>
          </cell>
          <cell r="J9">
            <v>13.11</v>
          </cell>
          <cell r="K9">
            <v>12.78</v>
          </cell>
          <cell r="L9">
            <v>12.62</v>
          </cell>
          <cell r="M9">
            <v>11.26</v>
          </cell>
          <cell r="N9">
            <v>11.14</v>
          </cell>
          <cell r="O9">
            <v>10</v>
          </cell>
          <cell r="P9">
            <v>10.14</v>
          </cell>
          <cell r="Q9">
            <v>9.7100000000000009</v>
          </cell>
          <cell r="R9">
            <v>8.9600000000000009</v>
          </cell>
          <cell r="S9">
            <v>8.7200000000000006</v>
          </cell>
          <cell r="T9">
            <v>6.68</v>
          </cell>
        </row>
        <row r="10">
          <cell r="A10" t="str">
            <v>上海市</v>
          </cell>
          <cell r="C10">
            <v>8.84</v>
          </cell>
          <cell r="D10">
            <v>8.98</v>
          </cell>
          <cell r="E10">
            <v>9.2100000000000009</v>
          </cell>
          <cell r="F10">
            <v>9.2899999999999991</v>
          </cell>
          <cell r="G10">
            <v>9.0399999999999991</v>
          </cell>
          <cell r="H10">
            <v>13.94</v>
          </cell>
          <cell r="I10">
            <v>12.7</v>
          </cell>
          <cell r="J10">
            <v>12.36</v>
          </cell>
          <cell r="K10">
            <v>11.97</v>
          </cell>
          <cell r="L10">
            <v>12.11</v>
          </cell>
          <cell r="M10">
            <v>11.91</v>
          </cell>
          <cell r="N10">
            <v>11.79</v>
          </cell>
          <cell r="O10">
            <v>8.82</v>
          </cell>
          <cell r="P10">
            <v>12.76</v>
          </cell>
          <cell r="Q10">
            <v>12.51</v>
          </cell>
          <cell r="R10">
            <v>12.41</v>
          </cell>
          <cell r="S10">
            <v>12.52</v>
          </cell>
          <cell r="T10">
            <v>12.95</v>
          </cell>
        </row>
        <row r="11">
          <cell r="A11" t="str">
            <v>江苏省</v>
          </cell>
          <cell r="C11">
            <v>16.510000000000002</v>
          </cell>
          <cell r="D11">
            <v>14.67</v>
          </cell>
          <cell r="E11">
            <v>15.61</v>
          </cell>
          <cell r="F11">
            <v>15.52</v>
          </cell>
          <cell r="G11">
            <v>15.63</v>
          </cell>
          <cell r="H11">
            <v>17.420000000000002</v>
          </cell>
          <cell r="I11">
            <v>16.57</v>
          </cell>
          <cell r="J11">
            <v>15.81</v>
          </cell>
          <cell r="K11">
            <v>15.08</v>
          </cell>
          <cell r="L11">
            <v>14.15</v>
          </cell>
          <cell r="M11">
            <v>13.36</v>
          </cell>
          <cell r="N11">
            <v>13.21</v>
          </cell>
          <cell r="O11">
            <v>10.91</v>
          </cell>
          <cell r="P11">
            <v>13.24</v>
          </cell>
          <cell r="Q11">
            <v>12.41</v>
          </cell>
          <cell r="R11">
            <v>11.55</v>
          </cell>
          <cell r="S11">
            <v>8.61</v>
          </cell>
          <cell r="T11">
            <v>9.07</v>
          </cell>
        </row>
        <row r="12">
          <cell r="A12" t="str">
            <v>浙江省</v>
          </cell>
          <cell r="C12">
            <v>14.87</v>
          </cell>
          <cell r="D12">
            <v>13.22</v>
          </cell>
          <cell r="E12">
            <v>14.75</v>
          </cell>
          <cell r="F12">
            <v>16.420000000000002</v>
          </cell>
          <cell r="G12">
            <v>16.100000000000001</v>
          </cell>
          <cell r="H12">
            <v>16.93</v>
          </cell>
          <cell r="I12">
            <v>16.27</v>
          </cell>
          <cell r="J12">
            <v>15.99</v>
          </cell>
          <cell r="K12">
            <v>15.46</v>
          </cell>
          <cell r="L12">
            <v>14.64</v>
          </cell>
          <cell r="M12">
            <v>13.96</v>
          </cell>
          <cell r="N12">
            <v>13.55</v>
          </cell>
          <cell r="O12">
            <v>11.87</v>
          </cell>
          <cell r="P12">
            <v>13.7</v>
          </cell>
          <cell r="Q12">
            <v>13.24</v>
          </cell>
          <cell r="R12">
            <v>11.34</v>
          </cell>
          <cell r="S12">
            <v>9.33</v>
          </cell>
          <cell r="T12">
            <v>11.71</v>
          </cell>
        </row>
        <row r="13">
          <cell r="A13" t="str">
            <v>安徽省</v>
          </cell>
          <cell r="C13">
            <v>16.02</v>
          </cell>
          <cell r="D13">
            <v>11.23</v>
          </cell>
          <cell r="E13">
            <v>13.02</v>
          </cell>
          <cell r="F13">
            <v>13.23</v>
          </cell>
          <cell r="G13">
            <v>12.8</v>
          </cell>
          <cell r="H13">
            <v>13.61</v>
          </cell>
          <cell r="I13">
            <v>11.95</v>
          </cell>
          <cell r="J13">
            <v>11.39</v>
          </cell>
          <cell r="K13">
            <v>11.6</v>
          </cell>
          <cell r="L13">
            <v>10.99</v>
          </cell>
          <cell r="M13">
            <v>10.14</v>
          </cell>
          <cell r="N13">
            <v>9.74</v>
          </cell>
          <cell r="O13">
            <v>7.73</v>
          </cell>
          <cell r="P13">
            <v>8.61</v>
          </cell>
          <cell r="Q13">
            <v>9.18</v>
          </cell>
          <cell r="R13">
            <v>8.67</v>
          </cell>
          <cell r="S13">
            <v>7.7</v>
          </cell>
          <cell r="T13">
            <v>7.2</v>
          </cell>
        </row>
        <row r="14">
          <cell r="A14" t="str">
            <v>福建省</v>
          </cell>
          <cell r="C14">
            <v>15.11</v>
          </cell>
          <cell r="D14">
            <v>11.54</v>
          </cell>
          <cell r="E14">
            <v>14.18</v>
          </cell>
          <cell r="F14">
            <v>14.85</v>
          </cell>
          <cell r="G14">
            <v>15.28</v>
          </cell>
          <cell r="H14">
            <v>15.85</v>
          </cell>
          <cell r="I14">
            <v>15.26</v>
          </cell>
          <cell r="J14">
            <v>14.44</v>
          </cell>
          <cell r="K14">
            <v>13.33</v>
          </cell>
          <cell r="L14">
            <v>12.65</v>
          </cell>
          <cell r="M14">
            <v>12.16</v>
          </cell>
          <cell r="N14">
            <v>11.86</v>
          </cell>
          <cell r="O14">
            <v>10.32</v>
          </cell>
          <cell r="P14">
            <v>11.51</v>
          </cell>
          <cell r="Q14">
            <v>10.42</v>
          </cell>
          <cell r="R14">
            <v>9.52</v>
          </cell>
          <cell r="S14">
            <v>9.0399999999999991</v>
          </cell>
          <cell r="T14">
            <v>12.08</v>
          </cell>
        </row>
        <row r="15">
          <cell r="A15" t="str">
            <v>江西省</v>
          </cell>
          <cell r="C15">
            <v>14.06</v>
          </cell>
          <cell r="D15">
            <v>8.2899999999999991</v>
          </cell>
          <cell r="E15">
            <v>9.73</v>
          </cell>
          <cell r="F15">
            <v>9.6300000000000008</v>
          </cell>
          <cell r="G15">
            <v>9.7200000000000006</v>
          </cell>
          <cell r="H15">
            <v>12.55</v>
          </cell>
          <cell r="I15">
            <v>8.86</v>
          </cell>
          <cell r="J15">
            <v>8.69</v>
          </cell>
          <cell r="K15">
            <v>8.56</v>
          </cell>
          <cell r="L15">
            <v>9.15</v>
          </cell>
          <cell r="M15">
            <v>10.01</v>
          </cell>
          <cell r="N15">
            <v>9.7799999999999994</v>
          </cell>
          <cell r="O15">
            <v>7.61</v>
          </cell>
          <cell r="P15">
            <v>9.2200000000000006</v>
          </cell>
          <cell r="Q15">
            <v>10.23</v>
          </cell>
          <cell r="R15">
            <v>9.3699999999999992</v>
          </cell>
          <cell r="S15">
            <v>8.06</v>
          </cell>
          <cell r="T15">
            <v>8.0299999999999994</v>
          </cell>
        </row>
        <row r="16">
          <cell r="A16" t="str">
            <v>山东省</v>
          </cell>
          <cell r="C16">
            <v>17.71</v>
          </cell>
          <cell r="D16">
            <v>14.41</v>
          </cell>
          <cell r="E16">
            <v>15.56</v>
          </cell>
          <cell r="F16">
            <v>16.079999999999998</v>
          </cell>
          <cell r="G16">
            <v>15.13</v>
          </cell>
          <cell r="H16">
            <v>16.36</v>
          </cell>
          <cell r="I16">
            <v>15.88</v>
          </cell>
          <cell r="J16">
            <v>14.43</v>
          </cell>
          <cell r="K16">
            <v>13.17</v>
          </cell>
          <cell r="L16">
            <v>13.54</v>
          </cell>
          <cell r="M16">
            <v>12.76</v>
          </cell>
          <cell r="N16">
            <v>12.41</v>
          </cell>
          <cell r="O16">
            <v>10.18</v>
          </cell>
          <cell r="P16">
            <v>10.34</v>
          </cell>
          <cell r="Q16">
            <v>12.19</v>
          </cell>
          <cell r="R16">
            <v>11.42</v>
          </cell>
          <cell r="S16">
            <v>10.5</v>
          </cell>
          <cell r="T16">
            <v>6.92</v>
          </cell>
        </row>
        <row r="17">
          <cell r="A17" t="str">
            <v>河南省</v>
          </cell>
          <cell r="C17">
            <v>13.96</v>
          </cell>
          <cell r="D17">
            <v>9.67</v>
          </cell>
          <cell r="E17">
            <v>12.2</v>
          </cell>
          <cell r="F17">
            <v>12.29</v>
          </cell>
          <cell r="G17">
            <v>12.59</v>
          </cell>
          <cell r="H17">
            <v>12.28</v>
          </cell>
          <cell r="I17">
            <v>10.88</v>
          </cell>
          <cell r="J17">
            <v>10.14</v>
          </cell>
          <cell r="K17">
            <v>9.75</v>
          </cell>
          <cell r="L17">
            <v>9.07</v>
          </cell>
          <cell r="M17">
            <v>8.6</v>
          </cell>
          <cell r="N17">
            <v>8.68</v>
          </cell>
          <cell r="O17">
            <v>7.58</v>
          </cell>
          <cell r="P17">
            <v>8.15</v>
          </cell>
          <cell r="Q17">
            <v>7.98</v>
          </cell>
          <cell r="R17">
            <v>7.8</v>
          </cell>
          <cell r="S17">
            <v>7.09</v>
          </cell>
          <cell r="T17">
            <v>7.77</v>
          </cell>
        </row>
        <row r="18">
          <cell r="A18" t="str">
            <v>湖北省</v>
          </cell>
          <cell r="C18">
            <v>12.24</v>
          </cell>
          <cell r="D18">
            <v>9.85</v>
          </cell>
          <cell r="E18">
            <v>11.36</v>
          </cell>
          <cell r="F18">
            <v>10.82</v>
          </cell>
          <cell r="G18">
            <v>10.98</v>
          </cell>
          <cell r="H18">
            <v>12.38</v>
          </cell>
          <cell r="I18">
            <v>12.76</v>
          </cell>
          <cell r="J18">
            <v>11.84</v>
          </cell>
          <cell r="K18">
            <v>11.91</v>
          </cell>
          <cell r="L18">
            <v>11.56</v>
          </cell>
          <cell r="M18">
            <v>11.25</v>
          </cell>
          <cell r="N18">
            <v>11.17</v>
          </cell>
          <cell r="O18">
            <v>9.4700000000000006</v>
          </cell>
          <cell r="P18">
            <v>11.02</v>
          </cell>
          <cell r="Q18">
            <v>11.89</v>
          </cell>
          <cell r="R18">
            <v>11.88</v>
          </cell>
          <cell r="S18">
            <v>10.55</v>
          </cell>
          <cell r="T18">
            <v>7.8</v>
          </cell>
        </row>
        <row r="19">
          <cell r="A19" t="str">
            <v>湖南省</v>
          </cell>
          <cell r="C19">
            <v>19.11</v>
          </cell>
          <cell r="D19">
            <v>11.97</v>
          </cell>
          <cell r="E19">
            <v>17.25</v>
          </cell>
          <cell r="F19">
            <v>17.940000000000001</v>
          </cell>
          <cell r="G19">
            <v>15.49</v>
          </cell>
          <cell r="H19">
            <v>14.43</v>
          </cell>
          <cell r="I19">
            <v>15.13</v>
          </cell>
          <cell r="J19">
            <v>13.64</v>
          </cell>
          <cell r="K19">
            <v>12.46</v>
          </cell>
          <cell r="L19">
            <v>10.8</v>
          </cell>
          <cell r="M19">
            <v>10.38</v>
          </cell>
          <cell r="N19">
            <v>10.36</v>
          </cell>
          <cell r="O19">
            <v>10.01</v>
          </cell>
          <cell r="P19">
            <v>10.59</v>
          </cell>
          <cell r="Q19">
            <v>10.89</v>
          </cell>
          <cell r="R19">
            <v>10.62</v>
          </cell>
          <cell r="S19">
            <v>8.98</v>
          </cell>
          <cell r="T19">
            <v>8.86</v>
          </cell>
        </row>
        <row r="20">
          <cell r="A20" t="str">
            <v>广东省</v>
          </cell>
          <cell r="C20">
            <v>11.21</v>
          </cell>
          <cell r="D20">
            <v>10.88</v>
          </cell>
          <cell r="E20">
            <v>11.85</v>
          </cell>
          <cell r="F20">
            <v>11.93</v>
          </cell>
          <cell r="G20">
            <v>12.74</v>
          </cell>
          <cell r="H20">
            <v>15.3</v>
          </cell>
          <cell r="I20">
            <v>14.2</v>
          </cell>
          <cell r="J20">
            <v>13.52</v>
          </cell>
          <cell r="K20">
            <v>13.28</v>
          </cell>
          <cell r="L20">
            <v>13.08</v>
          </cell>
          <cell r="M20">
            <v>13.42</v>
          </cell>
          <cell r="N20">
            <v>12.9</v>
          </cell>
          <cell r="O20">
            <v>9.5299999999999994</v>
          </cell>
          <cell r="P20">
            <v>10.43</v>
          </cell>
          <cell r="Q20">
            <v>9.7899999999999991</v>
          </cell>
          <cell r="R20">
            <v>7.9</v>
          </cell>
          <cell r="S20">
            <v>5.74</v>
          </cell>
          <cell r="T20">
            <v>6.45</v>
          </cell>
        </row>
        <row r="21">
          <cell r="A21" t="str">
            <v>广西壮族自治区</v>
          </cell>
          <cell r="C21">
            <v>11.56</v>
          </cell>
          <cell r="D21">
            <v>8.41</v>
          </cell>
          <cell r="E21">
            <v>9.41</v>
          </cell>
          <cell r="F21">
            <v>10.1</v>
          </cell>
          <cell r="G21">
            <v>10.78</v>
          </cell>
          <cell r="H21">
            <v>10.74</v>
          </cell>
          <cell r="I21">
            <v>9.77</v>
          </cell>
          <cell r="J21">
            <v>9.1</v>
          </cell>
          <cell r="K21">
            <v>9.19</v>
          </cell>
          <cell r="L21">
            <v>9.42</v>
          </cell>
          <cell r="M21">
            <v>9.18</v>
          </cell>
          <cell r="N21">
            <v>8.9</v>
          </cell>
          <cell r="O21">
            <v>8.07</v>
          </cell>
          <cell r="P21">
            <v>9.94</v>
          </cell>
          <cell r="Q21">
            <v>8.43</v>
          </cell>
          <cell r="R21">
            <v>8.1300000000000008</v>
          </cell>
          <cell r="S21">
            <v>7.41</v>
          </cell>
          <cell r="T21">
            <v>6.93</v>
          </cell>
        </row>
        <row r="22">
          <cell r="A22" t="str">
            <v>海南省</v>
          </cell>
          <cell r="C22">
            <v>15.21</v>
          </cell>
          <cell r="D22">
            <v>13.13</v>
          </cell>
          <cell r="E22">
            <v>12.53</v>
          </cell>
          <cell r="F22">
            <v>13.38</v>
          </cell>
          <cell r="G22">
            <v>12.67</v>
          </cell>
          <cell r="H22">
            <v>13.54</v>
          </cell>
          <cell r="I22">
            <v>11.35</v>
          </cell>
          <cell r="J22">
            <v>11.25</v>
          </cell>
          <cell r="K22">
            <v>11.97</v>
          </cell>
          <cell r="L22">
            <v>11.48</v>
          </cell>
          <cell r="M22">
            <v>11.6</v>
          </cell>
          <cell r="N22">
            <v>10.76</v>
          </cell>
          <cell r="O22">
            <v>8.61</v>
          </cell>
          <cell r="P22">
            <v>7.77</v>
          </cell>
          <cell r="Q22">
            <v>7.4</v>
          </cell>
          <cell r="R22">
            <v>6.8</v>
          </cell>
          <cell r="S22">
            <v>7.85</v>
          </cell>
          <cell r="T22">
            <v>6.49</v>
          </cell>
        </row>
        <row r="23">
          <cell r="A23" t="str">
            <v>重庆市</v>
          </cell>
          <cell r="C23">
            <v>10.82</v>
          </cell>
          <cell r="D23">
            <v>9.3800000000000008</v>
          </cell>
          <cell r="E23">
            <v>10.050000000000001</v>
          </cell>
          <cell r="F23">
            <v>10.1</v>
          </cell>
          <cell r="G23">
            <v>9.51</v>
          </cell>
          <cell r="H23">
            <v>11.5</v>
          </cell>
          <cell r="I23">
            <v>10.7</v>
          </cell>
          <cell r="J23">
            <v>11.03</v>
          </cell>
          <cell r="K23">
            <v>11.18</v>
          </cell>
          <cell r="L23">
            <v>11.57</v>
          </cell>
          <cell r="M23">
            <v>9</v>
          </cell>
          <cell r="N23">
            <v>8.8000000000000007</v>
          </cell>
          <cell r="O23">
            <v>7.23</v>
          </cell>
          <cell r="P23">
            <v>7.85</v>
          </cell>
          <cell r="Q23">
            <v>9.56</v>
          </cell>
          <cell r="R23">
            <v>9.64</v>
          </cell>
          <cell r="S23">
            <v>9.2899999999999991</v>
          </cell>
          <cell r="T23">
            <v>8.6999999999999993</v>
          </cell>
        </row>
        <row r="24">
          <cell r="A24" t="str">
            <v>四川省</v>
          </cell>
          <cell r="C24">
            <v>12.3</v>
          </cell>
          <cell r="D24">
            <v>9.0299999999999994</v>
          </cell>
          <cell r="E24">
            <v>12.1</v>
          </cell>
          <cell r="F24">
            <v>13.25</v>
          </cell>
          <cell r="G24">
            <v>13.18</v>
          </cell>
          <cell r="H24">
            <v>14.46</v>
          </cell>
          <cell r="I24">
            <v>12.9</v>
          </cell>
          <cell r="J24">
            <v>13.52</v>
          </cell>
          <cell r="K24">
            <v>14.22</v>
          </cell>
          <cell r="L24">
            <v>14.59</v>
          </cell>
          <cell r="M24">
            <v>13.34</v>
          </cell>
          <cell r="N24">
            <v>12.6</v>
          </cell>
          <cell r="O24">
            <v>9.65</v>
          </cell>
          <cell r="P24">
            <v>11.18</v>
          </cell>
          <cell r="Q24">
            <v>11.06</v>
          </cell>
          <cell r="R24">
            <v>9.64</v>
          </cell>
          <cell r="S24">
            <v>8.24</v>
          </cell>
          <cell r="T24">
            <v>7.63</v>
          </cell>
        </row>
        <row r="25">
          <cell r="A25" t="str">
            <v>贵州省</v>
          </cell>
          <cell r="C25">
            <v>14.25</v>
          </cell>
          <cell r="D25">
            <v>8.43</v>
          </cell>
          <cell r="E25">
            <v>11.29</v>
          </cell>
          <cell r="F25">
            <v>11.16</v>
          </cell>
          <cell r="G25">
            <v>10.96</v>
          </cell>
          <cell r="H25">
            <v>11.02</v>
          </cell>
          <cell r="I25">
            <v>11.36</v>
          </cell>
          <cell r="J25">
            <v>11.27</v>
          </cell>
          <cell r="K25">
            <v>10.61</v>
          </cell>
          <cell r="L25">
            <v>9.6</v>
          </cell>
          <cell r="M25">
            <v>8.8000000000000007</v>
          </cell>
          <cell r="N25">
            <v>8.6999999999999993</v>
          </cell>
          <cell r="O25">
            <v>8.4600000000000009</v>
          </cell>
          <cell r="P25">
            <v>8.2799999999999994</v>
          </cell>
          <cell r="Q25">
            <v>8.2799999999999994</v>
          </cell>
          <cell r="R25">
            <v>8.0399999999999991</v>
          </cell>
          <cell r="S25">
            <v>5.81</v>
          </cell>
          <cell r="T25">
            <v>8.6300000000000008</v>
          </cell>
        </row>
        <row r="26">
          <cell r="A26" t="str">
            <v>云南省</v>
          </cell>
          <cell r="C26">
            <v>15.48</v>
          </cell>
          <cell r="D26">
            <v>10.28</v>
          </cell>
          <cell r="E26">
            <v>12.9</v>
          </cell>
          <cell r="F26">
            <v>12.97</v>
          </cell>
          <cell r="G26">
            <v>12.97</v>
          </cell>
          <cell r="H26">
            <v>13.6</v>
          </cell>
          <cell r="I26">
            <v>13.17</v>
          </cell>
          <cell r="J26">
            <v>12.62</v>
          </cell>
          <cell r="K26">
            <v>12.36</v>
          </cell>
          <cell r="L26">
            <v>11.61</v>
          </cell>
          <cell r="M26">
            <v>10.25</v>
          </cell>
          <cell r="N26">
            <v>10.06</v>
          </cell>
          <cell r="O26">
            <v>9.74</v>
          </cell>
          <cell r="P26">
            <v>9.8000000000000007</v>
          </cell>
          <cell r="Q26">
            <v>11.01</v>
          </cell>
          <cell r="R26">
            <v>10.81</v>
          </cell>
          <cell r="S26">
            <v>9.69</v>
          </cell>
          <cell r="T26">
            <v>9.0299999999999994</v>
          </cell>
        </row>
        <row r="27">
          <cell r="A27" t="str">
            <v>西藏自治区</v>
          </cell>
          <cell r="C27">
            <v>8.99</v>
          </cell>
          <cell r="D27">
            <v>5.63</v>
          </cell>
          <cell r="E27">
            <v>8.3000000000000007</v>
          </cell>
          <cell r="F27">
            <v>7.62</v>
          </cell>
          <cell r="G27">
            <v>7.72</v>
          </cell>
          <cell r="H27">
            <v>10.43</v>
          </cell>
          <cell r="I27">
            <v>6.2</v>
          </cell>
          <cell r="J27">
            <v>9.0500000000000007</v>
          </cell>
          <cell r="K27">
            <v>8.43</v>
          </cell>
          <cell r="L27">
            <v>7.7</v>
          </cell>
          <cell r="M27">
            <v>8.59</v>
          </cell>
          <cell r="N27">
            <v>9.02</v>
          </cell>
          <cell r="O27">
            <v>20.91</v>
          </cell>
          <cell r="P27">
            <v>12.6</v>
          </cell>
          <cell r="Q27">
            <v>12.76</v>
          </cell>
          <cell r="R27">
            <v>16.73</v>
          </cell>
          <cell r="S27">
            <v>15.47</v>
          </cell>
          <cell r="T27">
            <v>14.88</v>
          </cell>
        </row>
        <row r="28">
          <cell r="A28" t="str">
            <v>陕西省</v>
          </cell>
          <cell r="C28">
            <v>15.23</v>
          </cell>
          <cell r="D28">
            <v>11.35</v>
          </cell>
          <cell r="E28">
            <v>14.07</v>
          </cell>
          <cell r="F28">
            <v>14.73</v>
          </cell>
          <cell r="G28">
            <v>13.72</v>
          </cell>
          <cell r="H28">
            <v>15.63</v>
          </cell>
          <cell r="I28">
            <v>16.010000000000002</v>
          </cell>
          <cell r="J28">
            <v>15.51</v>
          </cell>
          <cell r="K28">
            <v>15.85</v>
          </cell>
          <cell r="L28">
            <v>16.27</v>
          </cell>
          <cell r="M28">
            <v>15.58</v>
          </cell>
          <cell r="N28">
            <v>15.59</v>
          </cell>
          <cell r="O28">
            <v>12.64</v>
          </cell>
          <cell r="P28">
            <v>13.36</v>
          </cell>
          <cell r="Q28">
            <v>12.13</v>
          </cell>
          <cell r="R28">
            <v>10.99</v>
          </cell>
          <cell r="S28">
            <v>9.1</v>
          </cell>
          <cell r="T28">
            <v>8.19</v>
          </cell>
        </row>
        <row r="29">
          <cell r="A29" t="str">
            <v>甘肃省</v>
          </cell>
          <cell r="C29">
            <v>16.59</v>
          </cell>
          <cell r="D29">
            <v>10.63</v>
          </cell>
          <cell r="E29">
            <v>13.33</v>
          </cell>
          <cell r="F29">
            <v>13.29</v>
          </cell>
          <cell r="G29">
            <v>11.87</v>
          </cell>
          <cell r="H29">
            <v>10.52</v>
          </cell>
          <cell r="I29">
            <v>9.16</v>
          </cell>
          <cell r="J29">
            <v>9</v>
          </cell>
          <cell r="K29">
            <v>9.67</v>
          </cell>
          <cell r="L29">
            <v>10.36</v>
          </cell>
          <cell r="M29">
            <v>10.039999999999999</v>
          </cell>
          <cell r="N29">
            <v>9.76</v>
          </cell>
          <cell r="O29">
            <v>8.1</v>
          </cell>
          <cell r="P29">
            <v>8.1999999999999993</v>
          </cell>
          <cell r="Q29">
            <v>8.11</v>
          </cell>
          <cell r="R29">
            <v>7.64</v>
          </cell>
          <cell r="S29">
            <v>6.08</v>
          </cell>
          <cell r="T29">
            <v>6.31</v>
          </cell>
        </row>
        <row r="30">
          <cell r="A30" t="str">
            <v>青海省</v>
          </cell>
          <cell r="C30">
            <v>19.34</v>
          </cell>
          <cell r="D30">
            <v>12.78</v>
          </cell>
          <cell r="E30">
            <v>13.87</v>
          </cell>
          <cell r="F30">
            <v>14.09</v>
          </cell>
          <cell r="G30">
            <v>14.57</v>
          </cell>
          <cell r="H30">
            <v>14.37</v>
          </cell>
          <cell r="I30">
            <v>14.49</v>
          </cell>
          <cell r="J30">
            <v>13.25</v>
          </cell>
          <cell r="K30">
            <v>14.4</v>
          </cell>
          <cell r="L30">
            <v>14.47</v>
          </cell>
          <cell r="M30">
            <v>16.600000000000001</v>
          </cell>
          <cell r="N30">
            <v>16.940000000000001</v>
          </cell>
          <cell r="O30">
            <v>18.3</v>
          </cell>
          <cell r="P30">
            <v>17.62</v>
          </cell>
          <cell r="Q30">
            <v>17.66</v>
          </cell>
          <cell r="R30">
            <v>18.73</v>
          </cell>
          <cell r="S30">
            <v>18.32</v>
          </cell>
          <cell r="T30">
            <v>17.84</v>
          </cell>
        </row>
        <row r="31">
          <cell r="A31" t="str">
            <v>宁夏回族自治区</v>
          </cell>
          <cell r="C31">
            <v>17.329999999999998</v>
          </cell>
          <cell r="D31">
            <v>10.75</v>
          </cell>
          <cell r="E31">
            <v>11.85</v>
          </cell>
          <cell r="F31">
            <v>12.85</v>
          </cell>
          <cell r="G31">
            <v>13.35</v>
          </cell>
          <cell r="H31">
            <v>15.26</v>
          </cell>
          <cell r="I31">
            <v>13.47</v>
          </cell>
          <cell r="J31">
            <v>13.97</v>
          </cell>
          <cell r="K31">
            <v>13.17</v>
          </cell>
          <cell r="L31">
            <v>13.19</v>
          </cell>
          <cell r="M31">
            <v>12.46</v>
          </cell>
          <cell r="N31">
            <v>11.24</v>
          </cell>
          <cell r="O31">
            <v>10.63</v>
          </cell>
          <cell r="P31">
            <v>10.06</v>
          </cell>
          <cell r="Q31">
            <v>9.36</v>
          </cell>
          <cell r="R31">
            <v>8.1300000000000008</v>
          </cell>
          <cell r="S31">
            <v>7.72</v>
          </cell>
          <cell r="T31">
            <v>4.76</v>
          </cell>
        </row>
        <row r="32">
          <cell r="A32" t="str">
            <v>新疆维吾尔自治区</v>
          </cell>
          <cell r="C32">
            <v>14.07</v>
          </cell>
          <cell r="D32">
            <v>10.33</v>
          </cell>
          <cell r="E32">
            <v>13.06</v>
          </cell>
          <cell r="F32">
            <v>13.39</v>
          </cell>
          <cell r="G32">
            <v>14.44</v>
          </cell>
          <cell r="H32">
            <v>14.58</v>
          </cell>
          <cell r="I32">
            <v>15.24</v>
          </cell>
          <cell r="J32">
            <v>16.079999999999998</v>
          </cell>
          <cell r="K32">
            <v>15.54</v>
          </cell>
          <cell r="L32">
            <v>14.35</v>
          </cell>
          <cell r="M32">
            <v>13.91</v>
          </cell>
          <cell r="N32">
            <v>13.46</v>
          </cell>
          <cell r="O32">
            <v>11.66</v>
          </cell>
          <cell r="P32">
            <v>12.22</v>
          </cell>
          <cell r="Q32">
            <v>13.23</v>
          </cell>
          <cell r="R32">
            <v>15.6</v>
          </cell>
          <cell r="S32">
            <v>13.41</v>
          </cell>
          <cell r="T32">
            <v>13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3.71</v>
          </cell>
          <cell r="C2">
            <v>3.36</v>
          </cell>
          <cell r="D2">
            <v>3.31</v>
          </cell>
          <cell r="E2">
            <v>3.22</v>
          </cell>
          <cell r="F2">
            <v>3.24</v>
          </cell>
          <cell r="G2">
            <v>2.83</v>
          </cell>
          <cell r="H2">
            <v>2.81</v>
          </cell>
          <cell r="I2">
            <v>2.87</v>
          </cell>
          <cell r="J2">
            <v>2.88</v>
          </cell>
          <cell r="K2">
            <v>2.92</v>
          </cell>
          <cell r="L2">
            <v>3.05</v>
          </cell>
          <cell r="M2">
            <v>3.24</v>
          </cell>
          <cell r="N2">
            <v>3.36</v>
          </cell>
          <cell r="O2">
            <v>3.54</v>
          </cell>
          <cell r="P2">
            <v>4.04</v>
          </cell>
          <cell r="Q2">
            <v>3.88</v>
          </cell>
          <cell r="R2">
            <v>3.86</v>
          </cell>
          <cell r="S2">
            <v>3.82</v>
          </cell>
          <cell r="T2">
            <v>3.66</v>
          </cell>
        </row>
        <row r="3">
          <cell r="A3" t="str">
            <v>天津市</v>
          </cell>
          <cell r="B3">
            <v>4.34</v>
          </cell>
          <cell r="C3">
            <v>3.93</v>
          </cell>
          <cell r="D3">
            <v>3.73</v>
          </cell>
          <cell r="E3">
            <v>3.63</v>
          </cell>
          <cell r="F3">
            <v>1.1599999999999999</v>
          </cell>
          <cell r="G3">
            <v>1.07</v>
          </cell>
          <cell r="H3">
            <v>1.74</v>
          </cell>
          <cell r="I3">
            <v>1.44</v>
          </cell>
          <cell r="J3">
            <v>1.52</v>
          </cell>
          <cell r="K3">
            <v>1.53</v>
          </cell>
          <cell r="L3">
            <v>1.8</v>
          </cell>
          <cell r="M3">
            <v>1.84</v>
          </cell>
          <cell r="N3">
            <v>2</v>
          </cell>
          <cell r="O3">
            <v>2.0099999999999998</v>
          </cell>
          <cell r="P3">
            <v>2.3199999999999998</v>
          </cell>
          <cell r="Q3">
            <v>2.23</v>
          </cell>
          <cell r="R3">
            <v>2.11</v>
          </cell>
          <cell r="S3">
            <v>3.4</v>
          </cell>
          <cell r="T3">
            <v>3.24</v>
          </cell>
        </row>
        <row r="4">
          <cell r="A4" t="str">
            <v>河北省</v>
          </cell>
          <cell r="B4">
            <v>4.0199999999999996</v>
          </cell>
          <cell r="C4">
            <v>4.12</v>
          </cell>
          <cell r="D4">
            <v>3.71</v>
          </cell>
          <cell r="E4">
            <v>3.39</v>
          </cell>
          <cell r="F4">
            <v>3.04</v>
          </cell>
          <cell r="G4">
            <v>3.18</v>
          </cell>
          <cell r="H4">
            <v>2.95</v>
          </cell>
          <cell r="I4">
            <v>3.15</v>
          </cell>
          <cell r="J4">
            <v>3.72</v>
          </cell>
          <cell r="K4">
            <v>3.92</v>
          </cell>
          <cell r="L4">
            <v>4.07</v>
          </cell>
          <cell r="M4">
            <v>4.18</v>
          </cell>
          <cell r="N4">
            <v>4.2300000000000004</v>
          </cell>
          <cell r="O4">
            <v>4.22</v>
          </cell>
          <cell r="P4">
            <v>3.54</v>
          </cell>
          <cell r="Q4">
            <v>3.46</v>
          </cell>
          <cell r="R4">
            <v>3.83</v>
          </cell>
          <cell r="S4">
            <v>3.97</v>
          </cell>
          <cell r="T4">
            <v>4.34</v>
          </cell>
        </row>
        <row r="5">
          <cell r="A5" t="str">
            <v>山西省</v>
          </cell>
          <cell r="B5">
            <v>3.5</v>
          </cell>
          <cell r="C5">
            <v>3.46</v>
          </cell>
          <cell r="D5">
            <v>3.38</v>
          </cell>
          <cell r="E5">
            <v>2.4900000000000002</v>
          </cell>
          <cell r="F5">
            <v>2.19</v>
          </cell>
          <cell r="G5">
            <v>2.12</v>
          </cell>
          <cell r="H5">
            <v>2.09</v>
          </cell>
          <cell r="I5">
            <v>3.14</v>
          </cell>
          <cell r="J5">
            <v>2.93</v>
          </cell>
          <cell r="K5">
            <v>2.98</v>
          </cell>
          <cell r="L5">
            <v>3.19</v>
          </cell>
          <cell r="M5">
            <v>3.09</v>
          </cell>
          <cell r="N5">
            <v>3.14</v>
          </cell>
          <cell r="O5">
            <v>3.32</v>
          </cell>
          <cell r="P5">
            <v>3.33</v>
          </cell>
          <cell r="Q5">
            <v>4.0599999999999996</v>
          </cell>
          <cell r="R5">
            <v>4.17</v>
          </cell>
          <cell r="S5">
            <v>4.45</v>
          </cell>
          <cell r="T5">
            <v>4.68</v>
          </cell>
        </row>
        <row r="6">
          <cell r="A6" t="str">
            <v>内蒙古自治区</v>
          </cell>
          <cell r="B6">
            <v>6.96</v>
          </cell>
          <cell r="C6">
            <v>7.43</v>
          </cell>
          <cell r="D6">
            <v>7.58</v>
          </cell>
          <cell r="E6">
            <v>7.85</v>
          </cell>
          <cell r="F6">
            <v>7.82</v>
          </cell>
          <cell r="G6">
            <v>8.15</v>
          </cell>
          <cell r="H6">
            <v>7.24</v>
          </cell>
          <cell r="I6">
            <v>4.6900000000000004</v>
          </cell>
          <cell r="J6">
            <v>4.76</v>
          </cell>
          <cell r="K6">
            <v>4.67</v>
          </cell>
          <cell r="L6">
            <v>4.8499999999999996</v>
          </cell>
          <cell r="M6">
            <v>5.08</v>
          </cell>
          <cell r="N6">
            <v>5.1100000000000003</v>
          </cell>
          <cell r="O6">
            <v>4.7300000000000004</v>
          </cell>
          <cell r="P6">
            <v>5.19</v>
          </cell>
          <cell r="Q6">
            <v>5.72</v>
          </cell>
          <cell r="R6">
            <v>6.04</v>
          </cell>
          <cell r="S6">
            <v>6.35</v>
          </cell>
          <cell r="T6">
            <v>6.57</v>
          </cell>
        </row>
        <row r="7">
          <cell r="A7" t="str">
            <v>辽宁省</v>
          </cell>
          <cell r="B7">
            <v>2.54</v>
          </cell>
          <cell r="C7">
            <v>2.4500000000000002</v>
          </cell>
          <cell r="D7">
            <v>2.4</v>
          </cell>
          <cell r="E7">
            <v>2.0699999999999998</v>
          </cell>
          <cell r="F7">
            <v>2.02</v>
          </cell>
          <cell r="G7">
            <v>1.8</v>
          </cell>
          <cell r="H7">
            <v>1.84</v>
          </cell>
          <cell r="I7">
            <v>2.4</v>
          </cell>
          <cell r="J7">
            <v>2.2200000000000002</v>
          </cell>
          <cell r="K7">
            <v>2.35</v>
          </cell>
          <cell r="L7">
            <v>2.37</v>
          </cell>
          <cell r="M7">
            <v>2.46</v>
          </cell>
          <cell r="N7">
            <v>2.67</v>
          </cell>
          <cell r="O7">
            <v>2.99</v>
          </cell>
          <cell r="P7">
            <v>3.31</v>
          </cell>
          <cell r="Q7">
            <v>3.81</v>
          </cell>
          <cell r="R7">
            <v>3.9</v>
          </cell>
          <cell r="S7">
            <v>4.07</v>
          </cell>
          <cell r="T7">
            <v>4.7</v>
          </cell>
        </row>
        <row r="8">
          <cell r="A8" t="str">
            <v>吉林省</v>
          </cell>
          <cell r="B8">
            <v>4.04</v>
          </cell>
          <cell r="C8">
            <v>4.01</v>
          </cell>
          <cell r="D8">
            <v>3.88</v>
          </cell>
          <cell r="E8">
            <v>3.55</v>
          </cell>
          <cell r="F8">
            <v>3.62</v>
          </cell>
          <cell r="G8">
            <v>3.14</v>
          </cell>
          <cell r="H8">
            <v>2.93</v>
          </cell>
          <cell r="I8">
            <v>3.14</v>
          </cell>
          <cell r="J8">
            <v>3.11</v>
          </cell>
          <cell r="K8">
            <v>3.23</v>
          </cell>
          <cell r="L8">
            <v>3.51</v>
          </cell>
          <cell r="M8">
            <v>3.67</v>
          </cell>
          <cell r="N8">
            <v>3.91</v>
          </cell>
          <cell r="O8">
            <v>4.53</v>
          </cell>
          <cell r="P8">
            <v>5.4</v>
          </cell>
          <cell r="Q8">
            <v>5.27</v>
          </cell>
          <cell r="R8">
            <v>5.05</v>
          </cell>
          <cell r="S8">
            <v>4.92</v>
          </cell>
          <cell r="T8">
            <v>4.93</v>
          </cell>
        </row>
        <row r="9">
          <cell r="A9" t="str">
            <v>黑龙江省</v>
          </cell>
          <cell r="B9">
            <v>4.29</v>
          </cell>
          <cell r="C9">
            <v>4.3499999999999996</v>
          </cell>
          <cell r="D9">
            <v>4.3099999999999996</v>
          </cell>
          <cell r="E9">
            <v>4.2699999999999996</v>
          </cell>
          <cell r="F9">
            <v>4.29</v>
          </cell>
          <cell r="G9">
            <v>4.08</v>
          </cell>
          <cell r="H9">
            <v>4.01</v>
          </cell>
          <cell r="I9">
            <v>4.28</v>
          </cell>
          <cell r="J9">
            <v>4.66</v>
          </cell>
          <cell r="K9">
            <v>5.13</v>
          </cell>
          <cell r="L9">
            <v>4.74</v>
          </cell>
          <cell r="M9">
            <v>5.14</v>
          </cell>
          <cell r="N9">
            <v>5.33</v>
          </cell>
          <cell r="O9">
            <v>6.56</v>
          </cell>
          <cell r="P9">
            <v>7.65</v>
          </cell>
          <cell r="Q9">
            <v>7.79</v>
          </cell>
          <cell r="R9">
            <v>7.81</v>
          </cell>
          <cell r="S9">
            <v>7.74</v>
          </cell>
          <cell r="T9">
            <v>7.57</v>
          </cell>
        </row>
        <row r="10">
          <cell r="A10" t="str">
            <v>上海市</v>
          </cell>
          <cell r="B10">
            <v>2.97</v>
          </cell>
          <cell r="C10">
            <v>2.5299999999999998</v>
          </cell>
          <cell r="D10">
            <v>2.5299999999999998</v>
          </cell>
          <cell r="E10">
            <v>2.34</v>
          </cell>
          <cell r="F10">
            <v>2.56</v>
          </cell>
          <cell r="G10">
            <v>2.5</v>
          </cell>
          <cell r="H10">
            <v>2.57</v>
          </cell>
          <cell r="I10">
            <v>2.57</v>
          </cell>
          <cell r="J10">
            <v>2.57</v>
          </cell>
          <cell r="K10">
            <v>2.54</v>
          </cell>
          <cell r="L10">
            <v>2.58</v>
          </cell>
          <cell r="M10">
            <v>2.66</v>
          </cell>
          <cell r="N10">
            <v>2.46</v>
          </cell>
          <cell r="O10">
            <v>2.62</v>
          </cell>
          <cell r="P10">
            <v>2.93</v>
          </cell>
          <cell r="Q10">
            <v>1.94</v>
          </cell>
          <cell r="R10">
            <v>2.89</v>
          </cell>
          <cell r="S10">
            <v>1.54</v>
          </cell>
          <cell r="T10">
            <v>2.0499999999999998</v>
          </cell>
        </row>
        <row r="11">
          <cell r="A11" t="str">
            <v>江苏省</v>
          </cell>
          <cell r="B11">
            <v>3.9</v>
          </cell>
          <cell r="C11">
            <v>3.95</v>
          </cell>
          <cell r="D11">
            <v>4.21</v>
          </cell>
          <cell r="E11">
            <v>4.2300000000000004</v>
          </cell>
          <cell r="F11">
            <v>4.1399999999999997</v>
          </cell>
          <cell r="G11">
            <v>4.13</v>
          </cell>
          <cell r="H11">
            <v>4.0199999999999996</v>
          </cell>
          <cell r="I11">
            <v>3.86</v>
          </cell>
          <cell r="J11">
            <v>3.82</v>
          </cell>
          <cell r="K11">
            <v>3.75</v>
          </cell>
          <cell r="L11">
            <v>3.62</v>
          </cell>
          <cell r="M11">
            <v>3.59</v>
          </cell>
          <cell r="N11">
            <v>3.79</v>
          </cell>
          <cell r="O11">
            <v>3.75</v>
          </cell>
          <cell r="P11">
            <v>3.94</v>
          </cell>
          <cell r="Q11">
            <v>3.88</v>
          </cell>
          <cell r="R11">
            <v>3.68</v>
          </cell>
          <cell r="S11">
            <v>3.4</v>
          </cell>
          <cell r="T11">
            <v>4.2300000000000004</v>
          </cell>
        </row>
        <row r="12">
          <cell r="A12" t="str">
            <v>浙江省</v>
          </cell>
          <cell r="B12">
            <v>2.89</v>
          </cell>
          <cell r="C12">
            <v>3.13</v>
          </cell>
          <cell r="D12">
            <v>2.98</v>
          </cell>
          <cell r="E12">
            <v>3.05</v>
          </cell>
          <cell r="F12">
            <v>3.02</v>
          </cell>
          <cell r="G12">
            <v>3.17</v>
          </cell>
          <cell r="H12">
            <v>3.23</v>
          </cell>
          <cell r="I12">
            <v>3.5</v>
          </cell>
          <cell r="J12">
            <v>3.78</v>
          </cell>
          <cell r="K12">
            <v>3.96</v>
          </cell>
          <cell r="L12">
            <v>3.98</v>
          </cell>
          <cell r="M12">
            <v>4.18</v>
          </cell>
          <cell r="N12">
            <v>4.2</v>
          </cell>
          <cell r="O12">
            <v>4.01</v>
          </cell>
          <cell r="P12">
            <v>4.43</v>
          </cell>
          <cell r="Q12">
            <v>3.84</v>
          </cell>
          <cell r="R12">
            <v>3.8</v>
          </cell>
          <cell r="S12">
            <v>2.8</v>
          </cell>
          <cell r="T12">
            <v>3.75</v>
          </cell>
        </row>
        <row r="13">
          <cell r="A13" t="str">
            <v>安徽省</v>
          </cell>
          <cell r="B13">
            <v>3.55</v>
          </cell>
          <cell r="C13">
            <v>3.63</v>
          </cell>
          <cell r="D13">
            <v>3.44</v>
          </cell>
          <cell r="E13">
            <v>2.68</v>
          </cell>
          <cell r="F13">
            <v>2.6</v>
          </cell>
          <cell r="G13">
            <v>2.38</v>
          </cell>
          <cell r="H13">
            <v>2.25</v>
          </cell>
          <cell r="I13">
            <v>2.25</v>
          </cell>
          <cell r="J13">
            <v>2.16</v>
          </cell>
          <cell r="K13">
            <v>2.23</v>
          </cell>
          <cell r="L13">
            <v>2.2599999999999998</v>
          </cell>
          <cell r="M13">
            <v>2.3199999999999998</v>
          </cell>
          <cell r="N13">
            <v>2.4500000000000002</v>
          </cell>
          <cell r="O13">
            <v>2.5499999999999998</v>
          </cell>
          <cell r="P13">
            <v>2.42</v>
          </cell>
          <cell r="Q13">
            <v>2.6</v>
          </cell>
          <cell r="R13">
            <v>2.44</v>
          </cell>
          <cell r="S13">
            <v>2.2200000000000002</v>
          </cell>
          <cell r="T13">
            <v>3.19</v>
          </cell>
        </row>
        <row r="14">
          <cell r="A14" t="str">
            <v>福建省</v>
          </cell>
          <cell r="B14">
            <v>5.07</v>
          </cell>
          <cell r="C14">
            <v>4.59</v>
          </cell>
          <cell r="D14">
            <v>4.6500000000000004</v>
          </cell>
          <cell r="E14">
            <v>4.57</v>
          </cell>
          <cell r="F14">
            <v>4.18</v>
          </cell>
          <cell r="G14">
            <v>3.68</v>
          </cell>
          <cell r="H14">
            <v>3.07</v>
          </cell>
          <cell r="I14">
            <v>2.15</v>
          </cell>
          <cell r="J14">
            <v>2.7</v>
          </cell>
          <cell r="K14">
            <v>2.74</v>
          </cell>
          <cell r="L14">
            <v>2.79</v>
          </cell>
          <cell r="M14">
            <v>2.69</v>
          </cell>
          <cell r="N14">
            <v>2.83</v>
          </cell>
          <cell r="O14">
            <v>2.64</v>
          </cell>
          <cell r="P14">
            <v>1.84</v>
          </cell>
          <cell r="Q14">
            <v>2.06</v>
          </cell>
          <cell r="R14">
            <v>1.62</v>
          </cell>
          <cell r="S14">
            <v>1.69</v>
          </cell>
          <cell r="T14">
            <v>2.75</v>
          </cell>
        </row>
        <row r="15">
          <cell r="A15" t="str">
            <v>江西省</v>
          </cell>
          <cell r="B15">
            <v>5.7</v>
          </cell>
          <cell r="C15">
            <v>4.97</v>
          </cell>
          <cell r="D15">
            <v>4.33</v>
          </cell>
          <cell r="E15">
            <v>3.27</v>
          </cell>
          <cell r="F15">
            <v>3.02</v>
          </cell>
          <cell r="G15">
            <v>2.15</v>
          </cell>
          <cell r="H15">
            <v>1.95</v>
          </cell>
          <cell r="I15">
            <v>1.9</v>
          </cell>
          <cell r="J15">
            <v>1.8</v>
          </cell>
          <cell r="K15">
            <v>2.0099999999999998</v>
          </cell>
          <cell r="L15">
            <v>1.98</v>
          </cell>
          <cell r="M15">
            <v>2.25</v>
          </cell>
          <cell r="N15">
            <v>2.35</v>
          </cell>
          <cell r="O15">
            <v>2.17</v>
          </cell>
          <cell r="P15">
            <v>2.5099999999999998</v>
          </cell>
          <cell r="Q15">
            <v>2.5099999999999998</v>
          </cell>
          <cell r="R15">
            <v>2.29</v>
          </cell>
          <cell r="S15">
            <v>1.95</v>
          </cell>
          <cell r="T15">
            <v>2.02</v>
          </cell>
        </row>
        <row r="16">
          <cell r="A16" t="str">
            <v>山东省</v>
          </cell>
          <cell r="B16">
            <v>2.48</v>
          </cell>
          <cell r="C16">
            <v>2.61</v>
          </cell>
          <cell r="D16">
            <v>2.23</v>
          </cell>
          <cell r="E16">
            <v>2.0099999999999998</v>
          </cell>
          <cell r="F16">
            <v>1.93</v>
          </cell>
          <cell r="G16">
            <v>1.92</v>
          </cell>
          <cell r="H16">
            <v>1.85</v>
          </cell>
          <cell r="I16">
            <v>2.04</v>
          </cell>
          <cell r="J16">
            <v>2.0299999999999998</v>
          </cell>
          <cell r="K16">
            <v>2</v>
          </cell>
          <cell r="L16">
            <v>1.95</v>
          </cell>
          <cell r="M16">
            <v>1.99</v>
          </cell>
          <cell r="N16">
            <v>2.0299999999999998</v>
          </cell>
          <cell r="O16">
            <v>2.0499999999999998</v>
          </cell>
          <cell r="P16">
            <v>2.02</v>
          </cell>
          <cell r="Q16">
            <v>2.13</v>
          </cell>
          <cell r="R16">
            <v>2.0299999999999998</v>
          </cell>
          <cell r="S16">
            <v>1.97</v>
          </cell>
          <cell r="T16">
            <v>1.27</v>
          </cell>
        </row>
        <row r="17">
          <cell r="A17" t="str">
            <v>河南省</v>
          </cell>
          <cell r="B17">
            <v>4.43</v>
          </cell>
          <cell r="C17">
            <v>4.4400000000000004</v>
          </cell>
          <cell r="D17">
            <v>4.4800000000000004</v>
          </cell>
          <cell r="E17">
            <v>4.0599999999999996</v>
          </cell>
          <cell r="F17">
            <v>4.0999999999999996</v>
          </cell>
          <cell r="G17">
            <v>3.92</v>
          </cell>
          <cell r="H17">
            <v>3.44</v>
          </cell>
          <cell r="I17">
            <v>3.25</v>
          </cell>
          <cell r="J17">
            <v>3.04</v>
          </cell>
          <cell r="K17">
            <v>3.01</v>
          </cell>
          <cell r="L17">
            <v>3.05</v>
          </cell>
          <cell r="M17">
            <v>3.12</v>
          </cell>
          <cell r="N17">
            <v>3.33</v>
          </cell>
          <cell r="O17">
            <v>3.32</v>
          </cell>
          <cell r="P17">
            <v>3.55</v>
          </cell>
          <cell r="Q17">
            <v>3.31</v>
          </cell>
          <cell r="R17">
            <v>3.27</v>
          </cell>
          <cell r="S17">
            <v>3.2</v>
          </cell>
          <cell r="T17">
            <v>3.52</v>
          </cell>
        </row>
        <row r="18">
          <cell r="A18" t="str">
            <v>湖北省</v>
          </cell>
          <cell r="B18">
            <v>3.53</v>
          </cell>
          <cell r="C18">
            <v>3.24</v>
          </cell>
          <cell r="D18">
            <v>2.61</v>
          </cell>
          <cell r="E18">
            <v>2.71</v>
          </cell>
          <cell r="F18">
            <v>2.5</v>
          </cell>
          <cell r="G18">
            <v>2.4500000000000002</v>
          </cell>
          <cell r="H18">
            <v>2.33</v>
          </cell>
          <cell r="I18">
            <v>2.64</v>
          </cell>
          <cell r="J18">
            <v>2.78</v>
          </cell>
          <cell r="K18">
            <v>2.73</v>
          </cell>
          <cell r="L18">
            <v>2.59</v>
          </cell>
          <cell r="M18">
            <v>2.59</v>
          </cell>
          <cell r="N18">
            <v>2.85</v>
          </cell>
          <cell r="O18">
            <v>2.91</v>
          </cell>
          <cell r="P18">
            <v>2.41</v>
          </cell>
          <cell r="Q18">
            <v>2.5299999999999998</v>
          </cell>
          <cell r="R18">
            <v>2.63</v>
          </cell>
          <cell r="S18">
            <v>2.5499999999999998</v>
          </cell>
          <cell r="T18">
            <v>2.3199999999999998</v>
          </cell>
        </row>
        <row r="19">
          <cell r="A19" t="str">
            <v>湖南省</v>
          </cell>
          <cell r="B19">
            <v>3.03</v>
          </cell>
          <cell r="C19">
            <v>2.67</v>
          </cell>
          <cell r="D19">
            <v>2.61</v>
          </cell>
          <cell r="E19">
            <v>2.4900000000000002</v>
          </cell>
          <cell r="F19">
            <v>2.41</v>
          </cell>
          <cell r="G19">
            <v>2.5</v>
          </cell>
          <cell r="H19">
            <v>2.0099999999999998</v>
          </cell>
          <cell r="I19">
            <v>2.3199999999999998</v>
          </cell>
          <cell r="J19">
            <v>2.2599999999999998</v>
          </cell>
          <cell r="K19">
            <v>2.31</v>
          </cell>
          <cell r="L19">
            <v>2.3199999999999998</v>
          </cell>
          <cell r="M19">
            <v>2.34</v>
          </cell>
          <cell r="N19">
            <v>2.19</v>
          </cell>
          <cell r="O19">
            <v>2.35</v>
          </cell>
          <cell r="P19">
            <v>2.4300000000000002</v>
          </cell>
          <cell r="Q19">
            <v>2.4700000000000002</v>
          </cell>
          <cell r="R19">
            <v>2.4300000000000002</v>
          </cell>
          <cell r="S19">
            <v>2.35</v>
          </cell>
          <cell r="T19">
            <v>2.5499999999999998</v>
          </cell>
        </row>
        <row r="20">
          <cell r="A20" t="str">
            <v>广东省</v>
          </cell>
          <cell r="B20">
            <v>2.0499999999999998</v>
          </cell>
          <cell r="C20">
            <v>2.0499999999999998</v>
          </cell>
          <cell r="D20">
            <v>2.08</v>
          </cell>
          <cell r="E20">
            <v>1.94</v>
          </cell>
          <cell r="F20">
            <v>1.85</v>
          </cell>
          <cell r="G20">
            <v>1.87</v>
          </cell>
          <cell r="H20">
            <v>1.93</v>
          </cell>
          <cell r="I20">
            <v>1.95</v>
          </cell>
          <cell r="J20">
            <v>1.9</v>
          </cell>
          <cell r="K20">
            <v>1.89</v>
          </cell>
          <cell r="L20">
            <v>1.95</v>
          </cell>
          <cell r="M20">
            <v>2.06</v>
          </cell>
          <cell r="N20">
            <v>2.02</v>
          </cell>
          <cell r="O20">
            <v>2.06</v>
          </cell>
          <cell r="P20">
            <v>2.06</v>
          </cell>
          <cell r="Q20">
            <v>1.93</v>
          </cell>
          <cell r="R20">
            <v>1.42</v>
          </cell>
          <cell r="S20">
            <v>1.1299999999999999</v>
          </cell>
          <cell r="T20">
            <v>1.81</v>
          </cell>
        </row>
        <row r="21">
          <cell r="A21" t="str">
            <v>广西壮族自治区</v>
          </cell>
          <cell r="B21">
            <v>2.71</v>
          </cell>
          <cell r="C21">
            <v>2.2799999999999998</v>
          </cell>
          <cell r="D21">
            <v>1.48</v>
          </cell>
          <cell r="E21">
            <v>1.52</v>
          </cell>
          <cell r="F21">
            <v>1.46</v>
          </cell>
          <cell r="G21">
            <v>1.4</v>
          </cell>
          <cell r="H21">
            <v>1.37</v>
          </cell>
          <cell r="I21">
            <v>1.38</v>
          </cell>
          <cell r="J21">
            <v>1.43</v>
          </cell>
          <cell r="K21">
            <v>2.15</v>
          </cell>
          <cell r="L21">
            <v>2.29</v>
          </cell>
          <cell r="M21">
            <v>2.33</v>
          </cell>
          <cell r="N21">
            <v>2.3199999999999998</v>
          </cell>
          <cell r="O21">
            <v>1.76</v>
          </cell>
          <cell r="P21">
            <v>1.9</v>
          </cell>
          <cell r="Q21">
            <v>1.73</v>
          </cell>
          <cell r="R21">
            <v>2.09</v>
          </cell>
          <cell r="S21">
            <v>1.79</v>
          </cell>
          <cell r="T21">
            <v>1.89</v>
          </cell>
        </row>
        <row r="22">
          <cell r="A22" t="str">
            <v>海南省</v>
          </cell>
          <cell r="B22">
            <v>4.4400000000000004</v>
          </cell>
          <cell r="C22">
            <v>4.43</v>
          </cell>
          <cell r="D22">
            <v>2.85</v>
          </cell>
          <cell r="E22">
            <v>3.68</v>
          </cell>
          <cell r="F22">
            <v>3.01</v>
          </cell>
          <cell r="G22">
            <v>2.69</v>
          </cell>
          <cell r="H22">
            <v>2.33</v>
          </cell>
          <cell r="I22">
            <v>2.44</v>
          </cell>
          <cell r="J22">
            <v>1.57</v>
          </cell>
          <cell r="K22">
            <v>1.83</v>
          </cell>
          <cell r="L22">
            <v>1.86</v>
          </cell>
          <cell r="M22">
            <v>1.92</v>
          </cell>
          <cell r="N22">
            <v>1.73</v>
          </cell>
          <cell r="O22">
            <v>1.73</v>
          </cell>
          <cell r="P22">
            <v>1.46</v>
          </cell>
          <cell r="Q22">
            <v>1.36</v>
          </cell>
          <cell r="R22">
            <v>1.61</v>
          </cell>
          <cell r="S22">
            <v>1.29</v>
          </cell>
          <cell r="T22">
            <v>1.38</v>
          </cell>
        </row>
        <row r="23">
          <cell r="A23" t="str">
            <v>重庆市</v>
          </cell>
          <cell r="B23">
            <v>3.04</v>
          </cell>
          <cell r="C23">
            <v>3.09</v>
          </cell>
          <cell r="D23">
            <v>2.98</v>
          </cell>
          <cell r="E23">
            <v>2.98</v>
          </cell>
          <cell r="F23">
            <v>2.99</v>
          </cell>
          <cell r="G23">
            <v>2.81</v>
          </cell>
          <cell r="H23">
            <v>2.74</v>
          </cell>
          <cell r="I23">
            <v>2.4300000000000002</v>
          </cell>
          <cell r="J23">
            <v>2.4</v>
          </cell>
          <cell r="K23">
            <v>2.29</v>
          </cell>
          <cell r="L23">
            <v>1.85</v>
          </cell>
          <cell r="M23">
            <v>1.78</v>
          </cell>
          <cell r="N23">
            <v>1.76</v>
          </cell>
          <cell r="O23">
            <v>1.55</v>
          </cell>
          <cell r="P23">
            <v>2.4</v>
          </cell>
          <cell r="Q23">
            <v>2.1</v>
          </cell>
          <cell r="R23">
            <v>2.38</v>
          </cell>
          <cell r="S23">
            <v>2.64</v>
          </cell>
          <cell r="T23">
            <v>2.65</v>
          </cell>
        </row>
        <row r="24">
          <cell r="A24" t="str">
            <v>四川省</v>
          </cell>
          <cell r="B24">
            <v>3.28</v>
          </cell>
          <cell r="C24">
            <v>3.06</v>
          </cell>
          <cell r="D24">
            <v>3.05</v>
          </cell>
          <cell r="E24">
            <v>2.68</v>
          </cell>
          <cell r="F24">
            <v>2.5299999999999998</v>
          </cell>
          <cell r="G24">
            <v>2.36</v>
          </cell>
          <cell r="H24">
            <v>2.38</v>
          </cell>
          <cell r="I24">
            <v>2.1800000000000002</v>
          </cell>
          <cell r="J24">
            <v>2.14</v>
          </cell>
          <cell r="K24">
            <v>2.17</v>
          </cell>
          <cell r="L24">
            <v>2.9</v>
          </cell>
          <cell r="M24">
            <v>2.89</v>
          </cell>
          <cell r="N24">
            <v>2.82</v>
          </cell>
          <cell r="O24">
            <v>2.93</v>
          </cell>
          <cell r="P24">
            <v>2.92</v>
          </cell>
          <cell r="Q24">
            <v>2.64</v>
          </cell>
          <cell r="R24">
            <v>2.44</v>
          </cell>
          <cell r="S24">
            <v>2.41</v>
          </cell>
          <cell r="T24">
            <v>3.38</v>
          </cell>
        </row>
        <row r="25">
          <cell r="A25" t="str">
            <v>贵州省</v>
          </cell>
          <cell r="B25">
            <v>6.01</v>
          </cell>
          <cell r="C25">
            <v>4.74</v>
          </cell>
          <cell r="D25">
            <v>4.38</v>
          </cell>
          <cell r="E25">
            <v>2.92</v>
          </cell>
          <cell r="F25">
            <v>2.8</v>
          </cell>
          <cell r="G25">
            <v>2.86</v>
          </cell>
          <cell r="H25">
            <v>2.88</v>
          </cell>
          <cell r="I25">
            <v>2.0099999999999998</v>
          </cell>
          <cell r="J25">
            <v>2.2400000000000002</v>
          </cell>
          <cell r="K25">
            <v>2.17</v>
          </cell>
          <cell r="L25">
            <v>2.06</v>
          </cell>
          <cell r="M25">
            <v>2.09</v>
          </cell>
          <cell r="N25">
            <v>2.0499999999999998</v>
          </cell>
          <cell r="O25">
            <v>2.21</v>
          </cell>
          <cell r="P25">
            <v>2.23</v>
          </cell>
          <cell r="Q25">
            <v>2.2000000000000002</v>
          </cell>
          <cell r="R25">
            <v>2.0499999999999998</v>
          </cell>
          <cell r="S25">
            <v>2.2200000000000002</v>
          </cell>
          <cell r="T25">
            <v>2.2000000000000002</v>
          </cell>
        </row>
        <row r="26">
          <cell r="A26" t="str">
            <v>云南省</v>
          </cell>
          <cell r="B26">
            <v>6.58</v>
          </cell>
          <cell r="C26">
            <v>6.03</v>
          </cell>
          <cell r="D26">
            <v>5.72</v>
          </cell>
          <cell r="E26">
            <v>5.0199999999999996</v>
          </cell>
          <cell r="F26">
            <v>4.59</v>
          </cell>
          <cell r="G26">
            <v>6.4</v>
          </cell>
          <cell r="H26">
            <v>5.38</v>
          </cell>
          <cell r="I26">
            <v>3.46</v>
          </cell>
          <cell r="J26">
            <v>2.94</v>
          </cell>
          <cell r="K26">
            <v>2.87</v>
          </cell>
          <cell r="L26">
            <v>3.14</v>
          </cell>
          <cell r="M26">
            <v>2.79</v>
          </cell>
          <cell r="N26">
            <v>2.19</v>
          </cell>
          <cell r="O26">
            <v>2.2599999999999998</v>
          </cell>
          <cell r="P26">
            <v>2.2200000000000002</v>
          </cell>
          <cell r="Q26">
            <v>2.13</v>
          </cell>
          <cell r="R26">
            <v>1.52</v>
          </cell>
          <cell r="S26">
            <v>1.9</v>
          </cell>
          <cell r="T26">
            <v>2.19</v>
          </cell>
        </row>
        <row r="27">
          <cell r="A27" t="str">
            <v>西藏自治区</v>
          </cell>
          <cell r="B27">
            <v>9.6</v>
          </cell>
          <cell r="C27">
            <v>9.35</v>
          </cell>
          <cell r="D27">
            <v>9</v>
          </cell>
          <cell r="E27">
            <v>7.77</v>
          </cell>
          <cell r="F27">
            <v>6.34</v>
          </cell>
          <cell r="G27">
            <v>3.94</v>
          </cell>
          <cell r="H27">
            <v>4.84</v>
          </cell>
          <cell r="I27">
            <v>2.69</v>
          </cell>
          <cell r="J27">
            <v>4.1900000000000004</v>
          </cell>
          <cell r="K27">
            <v>4.51</v>
          </cell>
          <cell r="L27">
            <v>4.62</v>
          </cell>
          <cell r="M27">
            <v>0.77</v>
          </cell>
          <cell r="N27">
            <v>3.38</v>
          </cell>
          <cell r="O27">
            <v>4.16</v>
          </cell>
          <cell r="P27">
            <v>4.6500000000000004</v>
          </cell>
          <cell r="Q27">
            <v>4.66</v>
          </cell>
          <cell r="R27">
            <v>5.84</v>
          </cell>
          <cell r="S27">
            <v>6.44</v>
          </cell>
          <cell r="T27">
            <v>3.52</v>
          </cell>
        </row>
        <row r="28">
          <cell r="A28" t="str">
            <v>陕西省</v>
          </cell>
          <cell r="B28">
            <v>4.7699999999999996</v>
          </cell>
          <cell r="C28">
            <v>4.6500000000000004</v>
          </cell>
          <cell r="D28">
            <v>4.6399999999999997</v>
          </cell>
          <cell r="E28">
            <v>4.8600000000000003</v>
          </cell>
          <cell r="F28">
            <v>4.9000000000000004</v>
          </cell>
          <cell r="G28">
            <v>5.28</v>
          </cell>
          <cell r="H28">
            <v>4.9800000000000004</v>
          </cell>
          <cell r="I28">
            <v>4.47</v>
          </cell>
          <cell r="J28">
            <v>4.58</v>
          </cell>
          <cell r="K28">
            <v>4.3</v>
          </cell>
          <cell r="L28">
            <v>3.81</v>
          </cell>
          <cell r="M28">
            <v>3.48</v>
          </cell>
          <cell r="N28">
            <v>3.52</v>
          </cell>
          <cell r="O28">
            <v>3.13</v>
          </cell>
          <cell r="P28">
            <v>2.92</v>
          </cell>
          <cell r="Q28">
            <v>3.09</v>
          </cell>
          <cell r="R28">
            <v>2.72</v>
          </cell>
          <cell r="S28">
            <v>1.92</v>
          </cell>
          <cell r="T28">
            <v>2.1800000000000002</v>
          </cell>
        </row>
        <row r="29">
          <cell r="A29" t="str">
            <v>甘肃省</v>
          </cell>
          <cell r="B29">
            <v>4.5599999999999996</v>
          </cell>
          <cell r="C29">
            <v>4.5199999999999996</v>
          </cell>
          <cell r="D29">
            <v>4.4000000000000004</v>
          </cell>
          <cell r="E29">
            <v>3.26</v>
          </cell>
          <cell r="F29">
            <v>3.05</v>
          </cell>
          <cell r="G29">
            <v>3.1</v>
          </cell>
          <cell r="H29">
            <v>2.62</v>
          </cell>
          <cell r="I29">
            <v>2.58</v>
          </cell>
          <cell r="J29">
            <v>2.39</v>
          </cell>
          <cell r="K29">
            <v>2.5</v>
          </cell>
          <cell r="L29">
            <v>2.41</v>
          </cell>
          <cell r="M29">
            <v>2.36</v>
          </cell>
          <cell r="N29">
            <v>2.34</v>
          </cell>
          <cell r="O29">
            <v>2.17</v>
          </cell>
          <cell r="P29">
            <v>2.17</v>
          </cell>
          <cell r="Q29">
            <v>2.13</v>
          </cell>
          <cell r="R29">
            <v>1.9</v>
          </cell>
          <cell r="S29">
            <v>1.89</v>
          </cell>
          <cell r="T29">
            <v>2.14</v>
          </cell>
        </row>
        <row r="30">
          <cell r="A30" t="str">
            <v>青海省</v>
          </cell>
          <cell r="B30">
            <v>3.87</v>
          </cell>
          <cell r="C30">
            <v>3.9</v>
          </cell>
          <cell r="D30">
            <v>3.54</v>
          </cell>
          <cell r="E30">
            <v>3.44</v>
          </cell>
          <cell r="F30">
            <v>3.65</v>
          </cell>
          <cell r="G30">
            <v>3.69</v>
          </cell>
          <cell r="H30">
            <v>3.65</v>
          </cell>
          <cell r="I30">
            <v>3.74</v>
          </cell>
          <cell r="J30">
            <v>3.73</v>
          </cell>
          <cell r="K30">
            <v>4.04</v>
          </cell>
          <cell r="L30">
            <v>3.98</v>
          </cell>
          <cell r="M30">
            <v>4.32</v>
          </cell>
          <cell r="N30">
            <v>4.6500000000000004</v>
          </cell>
          <cell r="O30">
            <v>4.6500000000000004</v>
          </cell>
          <cell r="P30">
            <v>4.82</v>
          </cell>
          <cell r="Q30">
            <v>4.88</v>
          </cell>
          <cell r="R30">
            <v>4.87</v>
          </cell>
          <cell r="S30">
            <v>4.38</v>
          </cell>
          <cell r="T30">
            <v>4.1100000000000003</v>
          </cell>
        </row>
        <row r="31">
          <cell r="A31" t="str">
            <v>宁夏回族自治区</v>
          </cell>
          <cell r="B31">
            <v>3.27</v>
          </cell>
          <cell r="C31">
            <v>3.06</v>
          </cell>
          <cell r="D31">
            <v>3.04</v>
          </cell>
          <cell r="E31">
            <v>2.99</v>
          </cell>
          <cell r="F31">
            <v>2.99</v>
          </cell>
          <cell r="G31">
            <v>2.65</v>
          </cell>
          <cell r="H31">
            <v>2.5299999999999998</v>
          </cell>
          <cell r="I31">
            <v>2.62</v>
          </cell>
          <cell r="J31">
            <v>2.63</v>
          </cell>
          <cell r="K31">
            <v>2.5099999999999998</v>
          </cell>
          <cell r="L31">
            <v>2.54</v>
          </cell>
          <cell r="M31">
            <v>2.2999999999999998</v>
          </cell>
          <cell r="N31">
            <v>3.23</v>
          </cell>
          <cell r="O31">
            <v>4.18</v>
          </cell>
          <cell r="P31">
            <v>2.12</v>
          </cell>
          <cell r="Q31">
            <v>4.13</v>
          </cell>
          <cell r="R31">
            <v>4.0599999999999996</v>
          </cell>
          <cell r="S31">
            <v>4</v>
          </cell>
          <cell r="T31">
            <v>3.65</v>
          </cell>
        </row>
        <row r="32">
          <cell r="A32" t="str">
            <v>新疆维吾尔自治区</v>
          </cell>
          <cell r="B32">
            <v>2.85</v>
          </cell>
          <cell r="C32">
            <v>2.8</v>
          </cell>
          <cell r="D32">
            <v>2.91</v>
          </cell>
          <cell r="E32">
            <v>2.67</v>
          </cell>
          <cell r="F32">
            <v>2.74</v>
          </cell>
          <cell r="G32">
            <v>3.03</v>
          </cell>
          <cell r="H32">
            <v>3.04</v>
          </cell>
          <cell r="I32">
            <v>3.28</v>
          </cell>
          <cell r="J32">
            <v>3.44</v>
          </cell>
          <cell r="K32">
            <v>3.36</v>
          </cell>
          <cell r="L32">
            <v>3.16</v>
          </cell>
          <cell r="M32">
            <v>3.22</v>
          </cell>
          <cell r="N32">
            <v>3.26</v>
          </cell>
          <cell r="O32">
            <v>3.23</v>
          </cell>
          <cell r="P32">
            <v>3.09</v>
          </cell>
          <cell r="Q32">
            <v>4.32</v>
          </cell>
          <cell r="R32">
            <v>4.71</v>
          </cell>
          <cell r="S32">
            <v>4.62</v>
          </cell>
          <cell r="T32">
            <v>3.66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16.899999999999999</v>
          </cell>
          <cell r="C2">
            <v>16.63</v>
          </cell>
          <cell r="D2">
            <v>16.62</v>
          </cell>
          <cell r="E2">
            <v>16.59</v>
          </cell>
          <cell r="F2">
            <v>16.399999999999999</v>
          </cell>
          <cell r="G2">
            <v>16.3</v>
          </cell>
          <cell r="H2">
            <v>16.2</v>
          </cell>
          <cell r="I2">
            <v>16.010000000000002</v>
          </cell>
          <cell r="J2">
            <v>16</v>
          </cell>
          <cell r="K2">
            <v>15.94</v>
          </cell>
          <cell r="L2">
            <v>12.72</v>
          </cell>
          <cell r="M2">
            <v>11.87</v>
          </cell>
          <cell r="N2">
            <v>11.33</v>
          </cell>
          <cell r="O2">
            <v>11.28</v>
          </cell>
          <cell r="P2">
            <v>12.11</v>
          </cell>
          <cell r="Q2">
            <v>8.56</v>
          </cell>
          <cell r="R2">
            <v>8.57</v>
          </cell>
          <cell r="S2">
            <v>10.68</v>
          </cell>
          <cell r="T2" t="str">
            <v/>
          </cell>
        </row>
        <row r="3">
          <cell r="A3" t="str">
            <v>天津市</v>
          </cell>
          <cell r="B3">
            <v>9.9700000000000006</v>
          </cell>
          <cell r="C3">
            <v>9.98</v>
          </cell>
          <cell r="D3">
            <v>9.74</v>
          </cell>
          <cell r="E3">
            <v>10.31</v>
          </cell>
          <cell r="F3">
            <v>9.2100000000000009</v>
          </cell>
          <cell r="G3">
            <v>9.3800000000000008</v>
          </cell>
          <cell r="H3">
            <v>14.15</v>
          </cell>
          <cell r="I3">
            <v>10.59</v>
          </cell>
          <cell r="J3">
            <v>10.130000000000001</v>
          </cell>
          <cell r="K3">
            <v>9.73</v>
          </cell>
          <cell r="L3">
            <v>10.97</v>
          </cell>
          <cell r="M3">
            <v>10.54</v>
          </cell>
          <cell r="N3">
            <v>10.3</v>
          </cell>
          <cell r="O3">
            <v>8.56</v>
          </cell>
          <cell r="P3">
            <v>8.59</v>
          </cell>
          <cell r="Q3" t="str">
            <v/>
          </cell>
          <cell r="R3" t="str">
            <v/>
          </cell>
          <cell r="S3">
            <v>6.59</v>
          </cell>
          <cell r="T3">
            <v>8.3800000000000008</v>
          </cell>
        </row>
        <row r="4">
          <cell r="A4" t="str">
            <v>河北省</v>
          </cell>
          <cell r="B4">
            <v>14.69</v>
          </cell>
          <cell r="C4">
            <v>15.35</v>
          </cell>
          <cell r="D4">
            <v>15.14</v>
          </cell>
          <cell r="E4">
            <v>15.3</v>
          </cell>
          <cell r="F4">
            <v>14.29</v>
          </cell>
          <cell r="G4">
            <v>14.23</v>
          </cell>
          <cell r="H4">
            <v>14.52</v>
          </cell>
          <cell r="I4">
            <v>14.31</v>
          </cell>
          <cell r="J4">
            <v>14.18</v>
          </cell>
          <cell r="K4">
            <v>14.45</v>
          </cell>
          <cell r="L4">
            <v>14.05</v>
          </cell>
          <cell r="M4">
            <v>14</v>
          </cell>
          <cell r="N4">
            <v>14.26</v>
          </cell>
          <cell r="O4">
            <v>14.23</v>
          </cell>
          <cell r="P4">
            <v>11.19</v>
          </cell>
          <cell r="Q4">
            <v>9.49</v>
          </cell>
          <cell r="R4">
            <v>8.4</v>
          </cell>
          <cell r="S4">
            <v>7.87</v>
          </cell>
          <cell r="T4">
            <v>7.79</v>
          </cell>
        </row>
        <row r="5">
          <cell r="A5" t="str">
            <v>山西省</v>
          </cell>
          <cell r="B5">
            <v>13.49</v>
          </cell>
          <cell r="C5">
            <v>13.72</v>
          </cell>
          <cell r="D5">
            <v>13.66</v>
          </cell>
          <cell r="E5">
            <v>13.51</v>
          </cell>
          <cell r="F5">
            <v>12.63</v>
          </cell>
          <cell r="G5">
            <v>12.28</v>
          </cell>
          <cell r="H5">
            <v>11.98</v>
          </cell>
          <cell r="I5">
            <v>11.86</v>
          </cell>
          <cell r="J5">
            <v>11.61</v>
          </cell>
          <cell r="K5">
            <v>11.3</v>
          </cell>
          <cell r="L5">
            <v>11.18</v>
          </cell>
          <cell r="M5">
            <v>10.82</v>
          </cell>
          <cell r="N5">
            <v>10.17</v>
          </cell>
          <cell r="O5">
            <v>9.36</v>
          </cell>
          <cell r="P5">
            <v>8.2100000000000009</v>
          </cell>
          <cell r="Q5">
            <v>7.64</v>
          </cell>
          <cell r="R5">
            <v>7.13</v>
          </cell>
          <cell r="S5">
            <v>6.63</v>
          </cell>
          <cell r="T5">
            <v>6.02</v>
          </cell>
        </row>
        <row r="6">
          <cell r="A6" t="str">
            <v>内蒙古自治区</v>
          </cell>
          <cell r="B6">
            <v>19.190000000000001</v>
          </cell>
          <cell r="C6">
            <v>19.47</v>
          </cell>
          <cell r="D6">
            <v>19.96</v>
          </cell>
          <cell r="E6">
            <v>19.2</v>
          </cell>
          <cell r="F6">
            <v>18.71</v>
          </cell>
          <cell r="G6">
            <v>18.52</v>
          </cell>
          <cell r="H6">
            <v>19.66</v>
          </cell>
          <cell r="I6">
            <v>19.77</v>
          </cell>
          <cell r="J6">
            <v>19.28</v>
          </cell>
          <cell r="K6">
            <v>18.8</v>
          </cell>
          <cell r="L6">
            <v>16.899999999999999</v>
          </cell>
          <cell r="M6">
            <v>15.52</v>
          </cell>
          <cell r="N6">
            <v>14.47</v>
          </cell>
          <cell r="O6">
            <v>12.36</v>
          </cell>
          <cell r="P6">
            <v>11.65</v>
          </cell>
          <cell r="Q6">
            <v>11.1</v>
          </cell>
          <cell r="R6">
            <v>10.63</v>
          </cell>
          <cell r="S6">
            <v>9.39</v>
          </cell>
          <cell r="T6">
            <v>7.78</v>
          </cell>
        </row>
        <row r="7">
          <cell r="A7" t="str">
            <v>辽宁省</v>
          </cell>
          <cell r="B7">
            <v>14.22</v>
          </cell>
          <cell r="C7">
            <v>13.39</v>
          </cell>
          <cell r="D7">
            <v>13.44</v>
          </cell>
          <cell r="E7">
            <v>13.4</v>
          </cell>
          <cell r="F7">
            <v>11.97</v>
          </cell>
          <cell r="G7">
            <v>12.04</v>
          </cell>
          <cell r="H7">
            <v>12.07</v>
          </cell>
          <cell r="I7">
            <v>11.33</v>
          </cell>
          <cell r="J7">
            <v>11.52</v>
          </cell>
          <cell r="K7">
            <v>11.61</v>
          </cell>
          <cell r="L7">
            <v>11.06</v>
          </cell>
          <cell r="M7">
            <v>10.89</v>
          </cell>
          <cell r="N7">
            <v>10.56</v>
          </cell>
          <cell r="O7">
            <v>10.210000000000001</v>
          </cell>
          <cell r="P7">
            <v>9.76</v>
          </cell>
          <cell r="Q7">
            <v>9.3699999999999992</v>
          </cell>
          <cell r="R7">
            <v>9.0299999999999994</v>
          </cell>
          <cell r="S7">
            <v>7.93</v>
          </cell>
          <cell r="T7">
            <v>7.49</v>
          </cell>
        </row>
        <row r="8">
          <cell r="A8" t="str">
            <v>吉林省</v>
          </cell>
          <cell r="B8">
            <v>14.73</v>
          </cell>
          <cell r="C8">
            <v>14.45</v>
          </cell>
          <cell r="D8">
            <v>13.55</v>
          </cell>
          <cell r="E8">
            <v>12.94</v>
          </cell>
          <cell r="F8">
            <v>12.54</v>
          </cell>
          <cell r="G8">
            <v>13.45</v>
          </cell>
          <cell r="H8">
            <v>11.37</v>
          </cell>
          <cell r="I8">
            <v>13.37</v>
          </cell>
          <cell r="J8">
            <v>12.51</v>
          </cell>
          <cell r="K8">
            <v>12.05</v>
          </cell>
          <cell r="L8">
            <v>11.78</v>
          </cell>
          <cell r="M8">
            <v>10.96</v>
          </cell>
          <cell r="N8">
            <v>10.53</v>
          </cell>
          <cell r="O8">
            <v>10.27</v>
          </cell>
          <cell r="P8">
            <v>9.82</v>
          </cell>
          <cell r="Q8">
            <v>9.1999999999999993</v>
          </cell>
          <cell r="R8">
            <v>8.27</v>
          </cell>
          <cell r="S8">
            <v>7.34</v>
          </cell>
          <cell r="T8">
            <v>6.8</v>
          </cell>
        </row>
        <row r="9">
          <cell r="A9" t="str">
            <v>黑龙江省</v>
          </cell>
          <cell r="B9">
            <v>14.75</v>
          </cell>
          <cell r="C9">
            <v>14.04</v>
          </cell>
          <cell r="D9">
            <v>13.6</v>
          </cell>
          <cell r="E9">
            <v>12.77</v>
          </cell>
          <cell r="F9">
            <v>12.43</v>
          </cell>
          <cell r="G9">
            <v>12.35</v>
          </cell>
          <cell r="H9">
            <v>11.78</v>
          </cell>
          <cell r="I9">
            <v>11.91</v>
          </cell>
          <cell r="J9">
            <v>11.98</v>
          </cell>
          <cell r="K9">
            <v>12.1</v>
          </cell>
          <cell r="L9">
            <v>12.11</v>
          </cell>
          <cell r="M9">
            <v>11.75</v>
          </cell>
          <cell r="N9">
            <v>11.47</v>
          </cell>
          <cell r="O9">
            <v>11.27</v>
          </cell>
          <cell r="P9">
            <v>10.47</v>
          </cell>
          <cell r="Q9">
            <v>9.4600000000000009</v>
          </cell>
          <cell r="R9">
            <v>8.24</v>
          </cell>
          <cell r="S9">
            <v>7.29</v>
          </cell>
          <cell r="T9">
            <v>7.36</v>
          </cell>
        </row>
        <row r="10">
          <cell r="A10" t="str">
            <v>上海市</v>
          </cell>
          <cell r="B10">
            <v>9.4499999999999993</v>
          </cell>
          <cell r="C10">
            <v>9.2799999999999994</v>
          </cell>
          <cell r="D10">
            <v>9.02</v>
          </cell>
          <cell r="E10">
            <v>9.0500000000000007</v>
          </cell>
          <cell r="F10">
            <v>8.73</v>
          </cell>
          <cell r="G10">
            <v>8.49</v>
          </cell>
          <cell r="H10">
            <v>8.19</v>
          </cell>
          <cell r="I10">
            <v>7.83</v>
          </cell>
          <cell r="J10">
            <v>7.62</v>
          </cell>
          <cell r="K10">
            <v>7.33</v>
          </cell>
          <cell r="L10">
            <v>7.1</v>
          </cell>
          <cell r="M10">
            <v>7.08</v>
          </cell>
          <cell r="N10">
            <v>7.01</v>
          </cell>
          <cell r="O10">
            <v>6.97</v>
          </cell>
          <cell r="P10">
            <v>8.02</v>
          </cell>
          <cell r="Q10">
            <v>7.82</v>
          </cell>
          <cell r="R10">
            <v>7.48</v>
          </cell>
          <cell r="S10">
            <v>7.33</v>
          </cell>
          <cell r="T10">
            <v>6.73</v>
          </cell>
        </row>
        <row r="11">
          <cell r="A11" t="str">
            <v>江苏省</v>
          </cell>
          <cell r="B11">
            <v>16.22</v>
          </cell>
          <cell r="C11">
            <v>16.02</v>
          </cell>
          <cell r="D11">
            <v>15.6</v>
          </cell>
          <cell r="E11">
            <v>15.34</v>
          </cell>
          <cell r="F11">
            <v>14.98</v>
          </cell>
          <cell r="G11">
            <v>14.66</v>
          </cell>
          <cell r="H11">
            <v>14.95</v>
          </cell>
          <cell r="I11">
            <v>14.79</v>
          </cell>
          <cell r="J11">
            <v>14.55</v>
          </cell>
          <cell r="K11">
            <v>14.41</v>
          </cell>
          <cell r="L11">
            <v>14.01</v>
          </cell>
          <cell r="M11">
            <v>13.63</v>
          </cell>
          <cell r="N11">
            <v>13.34</v>
          </cell>
          <cell r="O11">
            <v>13.29</v>
          </cell>
          <cell r="P11">
            <v>13.21</v>
          </cell>
          <cell r="Q11">
            <v>13.11</v>
          </cell>
          <cell r="R11">
            <v>12.59</v>
          </cell>
          <cell r="S11">
            <v>9.6</v>
          </cell>
          <cell r="T11">
            <v>10.27</v>
          </cell>
        </row>
        <row r="12">
          <cell r="A12" t="str">
            <v>浙江省</v>
          </cell>
          <cell r="B12">
            <v>15.46</v>
          </cell>
          <cell r="C12">
            <v>13.79</v>
          </cell>
          <cell r="D12">
            <v>12.87</v>
          </cell>
          <cell r="E12">
            <v>13.59</v>
          </cell>
          <cell r="F12">
            <v>14.03</v>
          </cell>
          <cell r="G12">
            <v>13.73</v>
          </cell>
          <cell r="H12">
            <v>13.32</v>
          </cell>
          <cell r="I12">
            <v>13.17</v>
          </cell>
          <cell r="J12">
            <v>13.19</v>
          </cell>
          <cell r="K12">
            <v>12.9</v>
          </cell>
          <cell r="L12">
            <v>12.44</v>
          </cell>
          <cell r="M12">
            <v>12.47</v>
          </cell>
          <cell r="N12">
            <v>11.77</v>
          </cell>
          <cell r="O12">
            <v>11.05</v>
          </cell>
          <cell r="P12">
            <v>10.76</v>
          </cell>
          <cell r="Q12">
            <v>9.6</v>
          </cell>
          <cell r="R12">
            <v>8.7899999999999991</v>
          </cell>
          <cell r="S12">
            <v>6.99</v>
          </cell>
          <cell r="T12">
            <v>9.31</v>
          </cell>
        </row>
        <row r="13">
          <cell r="A13" t="str">
            <v>安徽省</v>
          </cell>
          <cell r="B13">
            <v>17.09</v>
          </cell>
          <cell r="C13">
            <v>16.98</v>
          </cell>
          <cell r="D13">
            <v>14.49</v>
          </cell>
          <cell r="E13">
            <v>14.88</v>
          </cell>
          <cell r="F13">
            <v>14.8</v>
          </cell>
          <cell r="G13">
            <v>14.67</v>
          </cell>
          <cell r="H13">
            <v>14.32</v>
          </cell>
          <cell r="I13">
            <v>14.02</v>
          </cell>
          <cell r="J13">
            <v>13.37</v>
          </cell>
          <cell r="K13">
            <v>13.2</v>
          </cell>
          <cell r="L13">
            <v>12.47</v>
          </cell>
          <cell r="M13">
            <v>11.92</v>
          </cell>
          <cell r="N13">
            <v>11.88</v>
          </cell>
          <cell r="O13">
            <v>10.95</v>
          </cell>
          <cell r="P13">
            <v>10.23</v>
          </cell>
          <cell r="Q13">
            <v>9.2899999999999991</v>
          </cell>
          <cell r="R13">
            <v>8.7200000000000006</v>
          </cell>
          <cell r="S13">
            <v>7.28</v>
          </cell>
          <cell r="T13">
            <v>6.58</v>
          </cell>
        </row>
        <row r="14">
          <cell r="A14" t="str">
            <v>福建省</v>
          </cell>
          <cell r="B14">
            <v>15.72</v>
          </cell>
          <cell r="C14">
            <v>15.28</v>
          </cell>
          <cell r="D14">
            <v>15.01</v>
          </cell>
          <cell r="E14">
            <v>14.94</v>
          </cell>
          <cell r="F14">
            <v>15.03</v>
          </cell>
          <cell r="G14">
            <v>14.62</v>
          </cell>
          <cell r="H14">
            <v>14.13</v>
          </cell>
          <cell r="I14">
            <v>13.08</v>
          </cell>
          <cell r="J14">
            <v>12.98</v>
          </cell>
          <cell r="K14">
            <v>12.76</v>
          </cell>
          <cell r="L14">
            <v>12.57</v>
          </cell>
          <cell r="M14">
            <v>12.1</v>
          </cell>
          <cell r="N14">
            <v>11.72</v>
          </cell>
          <cell r="O14">
            <v>10.99</v>
          </cell>
          <cell r="P14">
            <v>10.51</v>
          </cell>
          <cell r="Q14">
            <v>10.42</v>
          </cell>
          <cell r="R14">
            <v>8.64</v>
          </cell>
          <cell r="S14">
            <v>7.51</v>
          </cell>
          <cell r="T14">
            <v>9.17</v>
          </cell>
        </row>
        <row r="15">
          <cell r="A15" t="str">
            <v>江西省</v>
          </cell>
          <cell r="B15">
            <v>17.98</v>
          </cell>
          <cell r="C15">
            <v>17.010000000000002</v>
          </cell>
          <cell r="D15">
            <v>16.22</v>
          </cell>
          <cell r="E15">
            <v>14.8</v>
          </cell>
          <cell r="F15">
            <v>14.53</v>
          </cell>
          <cell r="G15">
            <v>14.67</v>
          </cell>
          <cell r="H15">
            <v>14.5</v>
          </cell>
          <cell r="I15">
            <v>14.16</v>
          </cell>
          <cell r="J15">
            <v>13.96</v>
          </cell>
          <cell r="K15">
            <v>14.13</v>
          </cell>
          <cell r="L15">
            <v>14.12</v>
          </cell>
          <cell r="M15">
            <v>14.1</v>
          </cell>
          <cell r="N15">
            <v>13.49</v>
          </cell>
          <cell r="O15">
            <v>13.04</v>
          </cell>
          <cell r="P15">
            <v>11.48</v>
          </cell>
          <cell r="Q15">
            <v>10.6</v>
          </cell>
          <cell r="R15">
            <v>8.73</v>
          </cell>
          <cell r="S15">
            <v>7.74</v>
          </cell>
          <cell r="T15">
            <v>7.82</v>
          </cell>
        </row>
        <row r="16">
          <cell r="A16" t="str">
            <v>山东省</v>
          </cell>
          <cell r="B16">
            <v>18.47</v>
          </cell>
          <cell r="C16">
            <v>18.18</v>
          </cell>
          <cell r="D16">
            <v>17.940000000000001</v>
          </cell>
          <cell r="E16">
            <v>17.68</v>
          </cell>
          <cell r="F16">
            <v>17.57</v>
          </cell>
          <cell r="G16">
            <v>17.64</v>
          </cell>
          <cell r="H16">
            <v>17.84</v>
          </cell>
          <cell r="I16">
            <v>17.91</v>
          </cell>
          <cell r="J16">
            <v>17.36</v>
          </cell>
          <cell r="K16">
            <v>17.100000000000001</v>
          </cell>
          <cell r="L16">
            <v>16.809999999999999</v>
          </cell>
          <cell r="M16">
            <v>16.37</v>
          </cell>
          <cell r="N16">
            <v>16</v>
          </cell>
          <cell r="O16">
            <v>15.84</v>
          </cell>
          <cell r="P16">
            <v>15.09</v>
          </cell>
          <cell r="Q16">
            <v>14.2</v>
          </cell>
          <cell r="R16">
            <v>13.33</v>
          </cell>
          <cell r="S16">
            <v>12.77</v>
          </cell>
          <cell r="T16">
            <v>8.09</v>
          </cell>
        </row>
        <row r="17">
          <cell r="A17" t="str">
            <v>河南省</v>
          </cell>
          <cell r="B17">
            <v>16.13</v>
          </cell>
          <cell r="C17">
            <v>15.6</v>
          </cell>
          <cell r="D17">
            <v>15.08</v>
          </cell>
          <cell r="E17">
            <v>14.43</v>
          </cell>
          <cell r="F17">
            <v>13.59</v>
          </cell>
          <cell r="G17">
            <v>12.69</v>
          </cell>
          <cell r="H17">
            <v>12</v>
          </cell>
          <cell r="I17">
            <v>10.43</v>
          </cell>
          <cell r="J17">
            <v>10.16</v>
          </cell>
          <cell r="K17">
            <v>9.93</v>
          </cell>
          <cell r="L17">
            <v>9.58</v>
          </cell>
          <cell r="M17">
            <v>9.23</v>
          </cell>
          <cell r="N17">
            <v>8.9</v>
          </cell>
          <cell r="O17">
            <v>8.65</v>
          </cell>
          <cell r="P17">
            <v>8.7200000000000006</v>
          </cell>
          <cell r="Q17">
            <v>8.1999999999999993</v>
          </cell>
          <cell r="R17">
            <v>8.92</v>
          </cell>
          <cell r="S17">
            <v>7.93</v>
          </cell>
          <cell r="T17">
            <v>7.85</v>
          </cell>
        </row>
        <row r="18">
          <cell r="A18" t="str">
            <v>湖北省</v>
          </cell>
          <cell r="B18">
            <v>15.57</v>
          </cell>
          <cell r="C18">
            <v>15.38</v>
          </cell>
          <cell r="D18">
            <v>14.63</v>
          </cell>
          <cell r="E18">
            <v>13.83</v>
          </cell>
          <cell r="F18">
            <v>11.96</v>
          </cell>
          <cell r="G18">
            <v>11.47</v>
          </cell>
          <cell r="H18">
            <v>11</v>
          </cell>
          <cell r="I18">
            <v>10.99</v>
          </cell>
          <cell r="J18">
            <v>11.01</v>
          </cell>
          <cell r="K18">
            <v>11.1</v>
          </cell>
          <cell r="L18">
            <v>10.83</v>
          </cell>
          <cell r="M18">
            <v>10.5</v>
          </cell>
          <cell r="N18">
            <v>10.11</v>
          </cell>
          <cell r="O18">
            <v>9.6199999999999992</v>
          </cell>
          <cell r="P18">
            <v>9.58</v>
          </cell>
          <cell r="Q18">
            <v>9.4</v>
          </cell>
          <cell r="R18">
            <v>9.2899999999999991</v>
          </cell>
          <cell r="S18">
            <v>8.34</v>
          </cell>
          <cell r="T18">
            <v>6.54</v>
          </cell>
        </row>
        <row r="19">
          <cell r="A19" t="str">
            <v>湖南省</v>
          </cell>
          <cell r="B19">
            <v>13.85</v>
          </cell>
          <cell r="C19">
            <v>13.06</v>
          </cell>
          <cell r="D19">
            <v>12.61</v>
          </cell>
          <cell r="E19">
            <v>12.16</v>
          </cell>
          <cell r="F19">
            <v>11.81</v>
          </cell>
          <cell r="G19">
            <v>10.99</v>
          </cell>
          <cell r="H19">
            <v>9.99</v>
          </cell>
          <cell r="I19">
            <v>10.57</v>
          </cell>
          <cell r="J19">
            <v>9.99</v>
          </cell>
          <cell r="K19">
            <v>9.85</v>
          </cell>
          <cell r="L19">
            <v>8.99</v>
          </cell>
          <cell r="M19">
            <v>8.83</v>
          </cell>
          <cell r="N19">
            <v>8.81</v>
          </cell>
          <cell r="O19">
            <v>8.89</v>
          </cell>
          <cell r="P19">
            <v>8.4700000000000006</v>
          </cell>
          <cell r="Q19">
            <v>7.96</v>
          </cell>
          <cell r="R19">
            <v>7.63</v>
          </cell>
          <cell r="S19">
            <v>6.99</v>
          </cell>
          <cell r="T19">
            <v>6.87</v>
          </cell>
        </row>
        <row r="20">
          <cell r="A20" t="str">
            <v>广东省</v>
          </cell>
          <cell r="B20">
            <v>18.100000000000001</v>
          </cell>
          <cell r="C20">
            <v>17.95</v>
          </cell>
          <cell r="D20">
            <v>17.739999999999998</v>
          </cell>
          <cell r="E20">
            <v>18.14</v>
          </cell>
          <cell r="F20">
            <v>18.13</v>
          </cell>
          <cell r="G20">
            <v>18.34</v>
          </cell>
          <cell r="H20">
            <v>18.239999999999998</v>
          </cell>
          <cell r="I20">
            <v>17.87</v>
          </cell>
          <cell r="J20">
            <v>17.399999999999999</v>
          </cell>
          <cell r="K20">
            <v>16.28</v>
          </cell>
          <cell r="L20">
            <v>15.94</v>
          </cell>
          <cell r="M20">
            <v>15.82</v>
          </cell>
          <cell r="N20">
            <v>14.35</v>
          </cell>
          <cell r="O20">
            <v>13.29</v>
          </cell>
          <cell r="P20">
            <v>12.27</v>
          </cell>
          <cell r="Q20">
            <v>11.46</v>
          </cell>
          <cell r="R20">
            <v>9.2200000000000006</v>
          </cell>
          <cell r="S20">
            <v>9.25</v>
          </cell>
          <cell r="T20">
            <v>11</v>
          </cell>
        </row>
        <row r="21">
          <cell r="A21" t="str">
            <v>广西壮族自治区</v>
          </cell>
          <cell r="B21">
            <v>12.25</v>
          </cell>
          <cell r="C21">
            <v>11.67</v>
          </cell>
          <cell r="D21">
            <v>13.8</v>
          </cell>
          <cell r="E21">
            <v>12.85</v>
          </cell>
          <cell r="F21">
            <v>13.52</v>
          </cell>
          <cell r="G21">
            <v>13.05</v>
          </cell>
          <cell r="H21">
            <v>12.42</v>
          </cell>
          <cell r="I21">
            <v>11.77</v>
          </cell>
          <cell r="J21">
            <v>11.6</v>
          </cell>
          <cell r="K21">
            <v>11.19</v>
          </cell>
          <cell r="L21">
            <v>11.48</v>
          </cell>
          <cell r="M21">
            <v>11.42</v>
          </cell>
          <cell r="N21">
            <v>11.02</v>
          </cell>
          <cell r="O21">
            <v>9.83</v>
          </cell>
          <cell r="P21">
            <v>9.6</v>
          </cell>
          <cell r="Q21">
            <v>8.61</v>
          </cell>
          <cell r="R21">
            <v>8.56</v>
          </cell>
          <cell r="S21">
            <v>7.58</v>
          </cell>
          <cell r="T21">
            <v>6.76</v>
          </cell>
        </row>
        <row r="22">
          <cell r="A22" t="str">
            <v>海南省</v>
          </cell>
          <cell r="B22">
            <v>12.71</v>
          </cell>
          <cell r="C22">
            <v>12.23</v>
          </cell>
          <cell r="D22">
            <v>12.96</v>
          </cell>
          <cell r="E22">
            <v>11.62</v>
          </cell>
          <cell r="F22">
            <v>10.57</v>
          </cell>
          <cell r="G22">
            <v>10.23</v>
          </cell>
          <cell r="H22">
            <v>12.16</v>
          </cell>
          <cell r="I22">
            <v>12.02</v>
          </cell>
          <cell r="J22">
            <v>12.96</v>
          </cell>
          <cell r="K22">
            <v>13.01</v>
          </cell>
          <cell r="L22">
            <v>12.47</v>
          </cell>
          <cell r="M22">
            <v>12.01</v>
          </cell>
          <cell r="N22">
            <v>12.51</v>
          </cell>
          <cell r="O22">
            <v>11.22</v>
          </cell>
          <cell r="P22">
            <v>9.9600000000000009</v>
          </cell>
          <cell r="Q22">
            <v>9</v>
          </cell>
          <cell r="R22">
            <v>10.119999999999999</v>
          </cell>
          <cell r="S22">
            <v>10.85</v>
          </cell>
          <cell r="T22">
            <v>10.44</v>
          </cell>
        </row>
        <row r="23">
          <cell r="A23" t="str">
            <v>重庆市</v>
          </cell>
          <cell r="B23">
            <v>18.18</v>
          </cell>
          <cell r="C23">
            <v>17.63</v>
          </cell>
          <cell r="D23">
            <v>16.670000000000002</v>
          </cell>
          <cell r="E23">
            <v>16.5</v>
          </cell>
          <cell r="F23">
            <v>16.61</v>
          </cell>
          <cell r="G23">
            <v>17.14</v>
          </cell>
          <cell r="H23">
            <v>17.05</v>
          </cell>
          <cell r="I23">
            <v>16.86</v>
          </cell>
          <cell r="J23">
            <v>16.989999999999998</v>
          </cell>
          <cell r="K23">
            <v>16.97</v>
          </cell>
          <cell r="L23">
            <v>18.04</v>
          </cell>
          <cell r="M23">
            <v>18.13</v>
          </cell>
          <cell r="N23">
            <v>17.87</v>
          </cell>
          <cell r="O23">
            <v>13.24</v>
          </cell>
          <cell r="P23">
            <v>11.25</v>
          </cell>
          <cell r="Q23">
            <v>9.6199999999999992</v>
          </cell>
          <cell r="R23">
            <v>7.61</v>
          </cell>
          <cell r="S23">
            <v>6.45</v>
          </cell>
          <cell r="T23">
            <v>5.04</v>
          </cell>
        </row>
        <row r="24">
          <cell r="A24" t="str">
            <v>四川省</v>
          </cell>
          <cell r="B24">
            <v>14.59</v>
          </cell>
          <cell r="C24">
            <v>13.99</v>
          </cell>
          <cell r="D24">
            <v>13.73</v>
          </cell>
          <cell r="E24">
            <v>14.4</v>
          </cell>
          <cell r="F24">
            <v>14.03</v>
          </cell>
          <cell r="G24">
            <v>12.97</v>
          </cell>
          <cell r="H24">
            <v>12.48</v>
          </cell>
          <cell r="I24">
            <v>12.47</v>
          </cell>
          <cell r="J24">
            <v>11.96</v>
          </cell>
          <cell r="K24">
            <v>11.26</v>
          </cell>
          <cell r="L24">
            <v>11.21</v>
          </cell>
          <cell r="M24">
            <v>10.79</v>
          </cell>
          <cell r="N24">
            <v>10.73</v>
          </cell>
          <cell r="O24">
            <v>10.19</v>
          </cell>
          <cell r="P24">
            <v>9.49</v>
          </cell>
          <cell r="Q24">
            <v>8.74</v>
          </cell>
          <cell r="R24">
            <v>8.3699999999999992</v>
          </cell>
          <cell r="S24">
            <v>7.74</v>
          </cell>
          <cell r="T24">
            <v>8</v>
          </cell>
        </row>
        <row r="25">
          <cell r="A25" t="str">
            <v>贵州省</v>
          </cell>
          <cell r="B25">
            <v>16.63</v>
          </cell>
          <cell r="C25">
            <v>16.41</v>
          </cell>
          <cell r="D25">
            <v>16.010000000000002</v>
          </cell>
          <cell r="E25">
            <v>17.04</v>
          </cell>
          <cell r="F25">
            <v>16.38</v>
          </cell>
          <cell r="G25">
            <v>15.51</v>
          </cell>
          <cell r="H25">
            <v>15.25</v>
          </cell>
          <cell r="I25">
            <v>14.98</v>
          </cell>
          <cell r="J25">
            <v>12.94</v>
          </cell>
          <cell r="K25">
            <v>12.5</v>
          </cell>
          <cell r="L25">
            <v>11.41</v>
          </cell>
          <cell r="M25">
            <v>9.3800000000000008</v>
          </cell>
          <cell r="N25">
            <v>7.26</v>
          </cell>
          <cell r="O25">
            <v>7.33</v>
          </cell>
          <cell r="P25">
            <v>6.13</v>
          </cell>
          <cell r="Q25">
            <v>6.16</v>
          </cell>
          <cell r="R25">
            <v>5.89</v>
          </cell>
          <cell r="S25">
            <v>5.49</v>
          </cell>
          <cell r="T25">
            <v>5.95</v>
          </cell>
        </row>
        <row r="26">
          <cell r="A26" t="str">
            <v>云南省</v>
          </cell>
          <cell r="B26">
            <v>13.81</v>
          </cell>
          <cell r="C26">
            <v>13.94</v>
          </cell>
          <cell r="D26">
            <v>12.94</v>
          </cell>
          <cell r="E26">
            <v>12.27</v>
          </cell>
          <cell r="F26">
            <v>11.88</v>
          </cell>
          <cell r="G26">
            <v>11.85</v>
          </cell>
          <cell r="H26">
            <v>11.5</v>
          </cell>
          <cell r="I26">
            <v>11.33</v>
          </cell>
          <cell r="J26">
            <v>10.57</v>
          </cell>
          <cell r="K26">
            <v>11</v>
          </cell>
          <cell r="L26">
            <v>10.56</v>
          </cell>
          <cell r="M26">
            <v>10.43</v>
          </cell>
          <cell r="N26">
            <v>10.26</v>
          </cell>
          <cell r="O26">
            <v>9.3000000000000007</v>
          </cell>
          <cell r="P26">
            <v>8.89</v>
          </cell>
          <cell r="Q26">
            <v>7.62</v>
          </cell>
          <cell r="R26">
            <v>7.44</v>
          </cell>
          <cell r="S26">
            <v>6.47</v>
          </cell>
          <cell r="T26">
            <v>7.98</v>
          </cell>
        </row>
        <row r="27">
          <cell r="A27" t="str">
            <v>西藏自治区</v>
          </cell>
          <cell r="B27">
            <v>17.37</v>
          </cell>
          <cell r="C27">
            <v>16.23</v>
          </cell>
          <cell r="D27">
            <v>13.33</v>
          </cell>
          <cell r="E27">
            <v>12.02</v>
          </cell>
          <cell r="F27">
            <v>9.8000000000000007</v>
          </cell>
          <cell r="G27">
            <v>8.7100000000000009</v>
          </cell>
          <cell r="H27">
            <v>5.85</v>
          </cell>
          <cell r="I27">
            <v>7.84</v>
          </cell>
          <cell r="J27">
            <v>11.65</v>
          </cell>
          <cell r="K27">
            <v>10.8</v>
          </cell>
          <cell r="L27">
            <v>9.0399999999999991</v>
          </cell>
          <cell r="M27">
            <v>9.4</v>
          </cell>
          <cell r="N27">
            <v>10.73</v>
          </cell>
          <cell r="O27">
            <v>5.78</v>
          </cell>
          <cell r="P27">
            <v>7.62</v>
          </cell>
          <cell r="Q27">
            <v>5.64</v>
          </cell>
          <cell r="R27">
            <v>6.9</v>
          </cell>
          <cell r="S27">
            <v>9.2100000000000009</v>
          </cell>
          <cell r="T27">
            <v>0.42</v>
          </cell>
        </row>
        <row r="28">
          <cell r="A28" t="str">
            <v>陕西省</v>
          </cell>
          <cell r="B28">
            <v>13.15</v>
          </cell>
          <cell r="C28">
            <v>13.15</v>
          </cell>
          <cell r="D28">
            <v>12.9</v>
          </cell>
          <cell r="E28">
            <v>12.79</v>
          </cell>
          <cell r="F28">
            <v>11.62</v>
          </cell>
          <cell r="G28">
            <v>11.76</v>
          </cell>
          <cell r="H28">
            <v>12.64</v>
          </cell>
          <cell r="I28">
            <v>12.3</v>
          </cell>
          <cell r="J28">
            <v>12.57</v>
          </cell>
          <cell r="K28">
            <v>12.48</v>
          </cell>
          <cell r="L28">
            <v>11.77</v>
          </cell>
          <cell r="M28">
            <v>11.58</v>
          </cell>
          <cell r="N28">
            <v>11.41</v>
          </cell>
          <cell r="O28">
            <v>10.67</v>
          </cell>
          <cell r="P28">
            <v>9.34</v>
          </cell>
          <cell r="Q28">
            <v>8.7100000000000009</v>
          </cell>
          <cell r="R28">
            <v>8</v>
          </cell>
          <cell r="S28">
            <v>5.89</v>
          </cell>
          <cell r="T28">
            <v>5.1100000000000003</v>
          </cell>
        </row>
        <row r="29">
          <cell r="A29" t="str">
            <v>甘肃省</v>
          </cell>
          <cell r="B29">
            <v>16.04</v>
          </cell>
          <cell r="C29">
            <v>16.36</v>
          </cell>
          <cell r="D29">
            <v>14.88</v>
          </cell>
          <cell r="E29">
            <v>15.15</v>
          </cell>
          <cell r="F29">
            <v>14.28</v>
          </cell>
          <cell r="G29">
            <v>13.65</v>
          </cell>
          <cell r="H29">
            <v>14.87</v>
          </cell>
          <cell r="I29">
            <v>13.94</v>
          </cell>
          <cell r="J29">
            <v>12.23</v>
          </cell>
          <cell r="K29">
            <v>12.79</v>
          </cell>
          <cell r="L29">
            <v>11.76</v>
          </cell>
          <cell r="M29">
            <v>9.52</v>
          </cell>
          <cell r="N29">
            <v>8.32</v>
          </cell>
          <cell r="O29">
            <v>8.1199999999999992</v>
          </cell>
          <cell r="P29">
            <v>7.99</v>
          </cell>
          <cell r="Q29">
            <v>7.87</v>
          </cell>
          <cell r="R29">
            <v>6.83</v>
          </cell>
          <cell r="S29">
            <v>6.95</v>
          </cell>
          <cell r="T29">
            <v>6.86</v>
          </cell>
        </row>
        <row r="30">
          <cell r="A30" t="str">
            <v>青海省</v>
          </cell>
          <cell r="B30">
            <v>12.85</v>
          </cell>
          <cell r="C30">
            <v>13.24</v>
          </cell>
          <cell r="D30">
            <v>12.81</v>
          </cell>
          <cell r="E30">
            <v>12.45</v>
          </cell>
          <cell r="F30">
            <v>11.93</v>
          </cell>
          <cell r="G30">
            <v>11.45</v>
          </cell>
          <cell r="H30">
            <v>11.18</v>
          </cell>
          <cell r="I30">
            <v>10.78</v>
          </cell>
          <cell r="J30">
            <v>10.48</v>
          </cell>
          <cell r="K30">
            <v>10.78</v>
          </cell>
          <cell r="L30">
            <v>9.66</v>
          </cell>
          <cell r="M30">
            <v>9.81</v>
          </cell>
          <cell r="N30">
            <v>9.65</v>
          </cell>
          <cell r="O30">
            <v>8.5299999999999994</v>
          </cell>
          <cell r="P30">
            <v>8.1300000000000008</v>
          </cell>
          <cell r="Q30">
            <v>8.5299999999999994</v>
          </cell>
          <cell r="R30">
            <v>8.4700000000000006</v>
          </cell>
          <cell r="S30">
            <v>7.81</v>
          </cell>
          <cell r="T30">
            <v>5.82</v>
          </cell>
        </row>
        <row r="31">
          <cell r="A31" t="str">
            <v>宁夏回族自治区</v>
          </cell>
          <cell r="B31">
            <v>21.99</v>
          </cell>
          <cell r="C31">
            <v>22.84</v>
          </cell>
          <cell r="D31">
            <v>20.48</v>
          </cell>
          <cell r="E31">
            <v>21.02</v>
          </cell>
          <cell r="F31">
            <v>21.05</v>
          </cell>
          <cell r="G31">
            <v>20.38</v>
          </cell>
          <cell r="H31">
            <v>19.170000000000002</v>
          </cell>
          <cell r="I31">
            <v>18.3</v>
          </cell>
          <cell r="J31">
            <v>18.11</v>
          </cell>
          <cell r="K31">
            <v>17.91</v>
          </cell>
          <cell r="L31">
            <v>17.510000000000002</v>
          </cell>
          <cell r="M31">
            <v>15.71</v>
          </cell>
          <cell r="N31">
            <v>16.03</v>
          </cell>
          <cell r="O31">
            <v>16.18</v>
          </cell>
          <cell r="P31">
            <v>14.96</v>
          </cell>
          <cell r="Q31">
            <v>11</v>
          </cell>
          <cell r="R31">
            <v>10.42</v>
          </cell>
          <cell r="S31">
            <v>8.66</v>
          </cell>
          <cell r="T31">
            <v>5.38</v>
          </cell>
        </row>
        <row r="32">
          <cell r="A32" t="str">
            <v>新疆维吾尔自治区</v>
          </cell>
          <cell r="B32">
            <v>16.350000000000001</v>
          </cell>
          <cell r="C32">
            <v>16.23</v>
          </cell>
          <cell r="D32">
            <v>15.4</v>
          </cell>
          <cell r="E32">
            <v>14.02</v>
          </cell>
          <cell r="F32">
            <v>14.88</v>
          </cell>
          <cell r="G32">
            <v>14.31</v>
          </cell>
          <cell r="H32">
            <v>13.23</v>
          </cell>
          <cell r="I32">
            <v>12.22</v>
          </cell>
          <cell r="J32">
            <v>11.5</v>
          </cell>
          <cell r="K32">
            <v>10.74</v>
          </cell>
          <cell r="L32">
            <v>10.08</v>
          </cell>
          <cell r="M32">
            <v>10</v>
          </cell>
          <cell r="N32">
            <v>9.48</v>
          </cell>
          <cell r="O32">
            <v>8.61</v>
          </cell>
          <cell r="P32">
            <v>8.4600000000000009</v>
          </cell>
          <cell r="Q32">
            <v>7.91</v>
          </cell>
          <cell r="R32">
            <v>8.09</v>
          </cell>
          <cell r="S32">
            <v>6.96</v>
          </cell>
          <cell r="T32">
            <v>6.37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分省年度数据"/>
    </sheetNames>
    <sheetDataSet>
      <sheetData sheetId="0">
        <row r="1">
          <cell r="A1" t="str">
            <v>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100</v>
          </cell>
          <cell r="C2">
            <v>99.81</v>
          </cell>
          <cell r="D2">
            <v>98.8</v>
          </cell>
          <cell r="E2">
            <v>98.39</v>
          </cell>
          <cell r="F2">
            <v>99.06</v>
          </cell>
          <cell r="G2">
            <v>100</v>
          </cell>
          <cell r="H2">
            <v>100</v>
          </cell>
          <cell r="I2">
            <v>100</v>
          </cell>
          <cell r="J2">
            <v>100</v>
          </cell>
          <cell r="K2">
            <v>100</v>
          </cell>
          <cell r="L2">
            <v>100</v>
          </cell>
          <cell r="M2">
            <v>100</v>
          </cell>
          <cell r="N2">
            <v>100</v>
          </cell>
          <cell r="O2">
            <v>100</v>
          </cell>
          <cell r="P2">
            <v>100</v>
          </cell>
          <cell r="Q2">
            <v>100</v>
          </cell>
          <cell r="R2">
            <v>100</v>
          </cell>
          <cell r="S2">
            <v>123.36</v>
          </cell>
          <cell r="T2">
            <v>100</v>
          </cell>
        </row>
        <row r="3">
          <cell r="A3" t="str">
            <v>天津市</v>
          </cell>
          <cell r="B3">
            <v>100</v>
          </cell>
          <cell r="C3">
            <v>100</v>
          </cell>
          <cell r="D3">
            <v>100</v>
          </cell>
          <cell r="E3">
            <v>100</v>
          </cell>
          <cell r="F3">
            <v>100</v>
          </cell>
          <cell r="G3">
            <v>100</v>
          </cell>
          <cell r="H3">
            <v>100</v>
          </cell>
          <cell r="I3">
            <v>100</v>
          </cell>
          <cell r="J3">
            <v>100</v>
          </cell>
          <cell r="K3">
            <v>100</v>
          </cell>
          <cell r="L3">
            <v>100</v>
          </cell>
          <cell r="M3">
            <v>100</v>
          </cell>
          <cell r="N3">
            <v>100</v>
          </cell>
          <cell r="O3">
            <v>100</v>
          </cell>
          <cell r="P3">
            <v>100</v>
          </cell>
          <cell r="Q3">
            <v>100</v>
          </cell>
          <cell r="R3">
            <v>100</v>
          </cell>
          <cell r="S3">
            <v>100.26</v>
          </cell>
          <cell r="T3">
            <v>100</v>
          </cell>
        </row>
        <row r="4">
          <cell r="A4" t="str">
            <v>河北省</v>
          </cell>
          <cell r="B4">
            <v>100</v>
          </cell>
          <cell r="C4">
            <v>100</v>
          </cell>
          <cell r="D4">
            <v>100</v>
          </cell>
          <cell r="E4">
            <v>100</v>
          </cell>
          <cell r="F4">
            <v>99.98</v>
          </cell>
          <cell r="G4">
            <v>99.7</v>
          </cell>
          <cell r="H4">
            <v>99.05</v>
          </cell>
          <cell r="I4">
            <v>99.52</v>
          </cell>
          <cell r="J4">
            <v>99.56</v>
          </cell>
          <cell r="K4">
            <v>99.29</v>
          </cell>
          <cell r="L4">
            <v>99.85</v>
          </cell>
          <cell r="M4">
            <v>99.96</v>
          </cell>
          <cell r="N4">
            <v>100</v>
          </cell>
          <cell r="O4">
            <v>99.97</v>
          </cell>
          <cell r="P4">
            <v>99.97</v>
          </cell>
          <cell r="Q4">
            <v>99.97</v>
          </cell>
          <cell r="R4">
            <v>99.97</v>
          </cell>
          <cell r="S4">
            <v>92.01</v>
          </cell>
          <cell r="T4">
            <v>99.95</v>
          </cell>
        </row>
        <row r="5">
          <cell r="A5" t="str">
            <v>山西省</v>
          </cell>
          <cell r="B5">
            <v>98.35</v>
          </cell>
          <cell r="C5">
            <v>98.66</v>
          </cell>
          <cell r="D5">
            <v>99.53</v>
          </cell>
          <cell r="E5">
            <v>99.6</v>
          </cell>
          <cell r="F5">
            <v>99.28</v>
          </cell>
          <cell r="G5">
            <v>99.7</v>
          </cell>
          <cell r="H5">
            <v>97.81</v>
          </cell>
          <cell r="I5">
            <v>99.29</v>
          </cell>
          <cell r="J5">
            <v>98.85</v>
          </cell>
          <cell r="K5">
            <v>98.54</v>
          </cell>
          <cell r="L5">
            <v>98.14</v>
          </cell>
          <cell r="M5">
            <v>97.64</v>
          </cell>
          <cell r="N5">
            <v>97.48</v>
          </cell>
          <cell r="O5">
            <v>97.26</v>
          </cell>
          <cell r="P5">
            <v>95.38</v>
          </cell>
          <cell r="Q5">
            <v>93.27</v>
          </cell>
          <cell r="R5">
            <v>92.96</v>
          </cell>
          <cell r="S5">
            <v>89.58</v>
          </cell>
          <cell r="T5">
            <v>90.32</v>
          </cell>
        </row>
        <row r="6">
          <cell r="A6" t="str">
            <v>内蒙古自治区</v>
          </cell>
          <cell r="B6">
            <v>99.13</v>
          </cell>
          <cell r="C6">
            <v>99.7</v>
          </cell>
          <cell r="D6">
            <v>99.58</v>
          </cell>
          <cell r="E6">
            <v>99.5</v>
          </cell>
          <cell r="F6">
            <v>99.27</v>
          </cell>
          <cell r="G6">
            <v>99.23</v>
          </cell>
          <cell r="H6">
            <v>99.1</v>
          </cell>
          <cell r="I6">
            <v>98.98</v>
          </cell>
          <cell r="J6">
            <v>98.47</v>
          </cell>
          <cell r="K6">
            <v>97.79</v>
          </cell>
          <cell r="L6">
            <v>96.23</v>
          </cell>
          <cell r="M6">
            <v>94.43</v>
          </cell>
          <cell r="N6">
            <v>91.39</v>
          </cell>
          <cell r="O6">
            <v>87.97</v>
          </cell>
          <cell r="P6">
            <v>87.89</v>
          </cell>
          <cell r="Q6">
            <v>82.03</v>
          </cell>
          <cell r="R6">
            <v>81.45</v>
          </cell>
          <cell r="S6">
            <v>80.67</v>
          </cell>
          <cell r="T6">
            <v>83.88</v>
          </cell>
        </row>
        <row r="7">
          <cell r="A7" t="str">
            <v>辽宁省</v>
          </cell>
          <cell r="B7">
            <v>97.22</v>
          </cell>
          <cell r="C7">
            <v>98.99</v>
          </cell>
          <cell r="D7">
            <v>99.66</v>
          </cell>
          <cell r="E7">
            <v>99.71</v>
          </cell>
          <cell r="F7">
            <v>99.16</v>
          </cell>
          <cell r="G7">
            <v>99.16</v>
          </cell>
          <cell r="H7">
            <v>98.45</v>
          </cell>
          <cell r="I7">
            <v>98.96</v>
          </cell>
          <cell r="J7">
            <v>98.84</v>
          </cell>
          <cell r="K7">
            <v>98.72</v>
          </cell>
          <cell r="L7">
            <v>98.77</v>
          </cell>
          <cell r="M7">
            <v>98.45</v>
          </cell>
          <cell r="N7">
            <v>98.36</v>
          </cell>
          <cell r="O7">
            <v>97.44</v>
          </cell>
          <cell r="P7">
            <v>97.23</v>
          </cell>
          <cell r="Q7">
            <v>96.89</v>
          </cell>
          <cell r="R7">
            <v>96.94</v>
          </cell>
          <cell r="S7">
            <v>92.14</v>
          </cell>
          <cell r="T7">
            <v>93.83</v>
          </cell>
        </row>
        <row r="8">
          <cell r="A8" t="str">
            <v>吉林省</v>
          </cell>
          <cell r="B8">
            <v>96.35</v>
          </cell>
          <cell r="C8">
            <v>96.46</v>
          </cell>
          <cell r="D8">
            <v>95.91</v>
          </cell>
          <cell r="E8">
            <v>95.6</v>
          </cell>
          <cell r="F8">
            <v>94.7</v>
          </cell>
          <cell r="G8">
            <v>93.89</v>
          </cell>
          <cell r="H8">
            <v>94.85</v>
          </cell>
          <cell r="I8">
            <v>93.4</v>
          </cell>
          <cell r="J8">
            <v>93.64</v>
          </cell>
          <cell r="K8">
            <v>93.79</v>
          </cell>
          <cell r="L8">
            <v>93.84</v>
          </cell>
          <cell r="M8">
            <v>92.38</v>
          </cell>
          <cell r="N8">
            <v>92.71</v>
          </cell>
          <cell r="O8">
            <v>89.6</v>
          </cell>
          <cell r="P8">
            <v>88.75</v>
          </cell>
          <cell r="Q8">
            <v>88.63</v>
          </cell>
          <cell r="R8">
            <v>88.03</v>
          </cell>
          <cell r="S8">
            <v>80.53</v>
          </cell>
          <cell r="T8">
            <v>83.2</v>
          </cell>
        </row>
        <row r="9">
          <cell r="A9" t="str">
            <v>黑龙江省</v>
          </cell>
          <cell r="B9">
            <v>99.39</v>
          </cell>
          <cell r="C9">
            <v>99.1</v>
          </cell>
          <cell r="D9">
            <v>99.17</v>
          </cell>
          <cell r="E9">
            <v>98.99</v>
          </cell>
          <cell r="F9">
            <v>98.79</v>
          </cell>
          <cell r="G9">
            <v>98.48</v>
          </cell>
          <cell r="H9">
            <v>98.53</v>
          </cell>
          <cell r="I9">
            <v>97.25</v>
          </cell>
          <cell r="J9">
            <v>97.2</v>
          </cell>
          <cell r="K9">
            <v>96.2</v>
          </cell>
          <cell r="L9">
            <v>95.46</v>
          </cell>
          <cell r="M9">
            <v>94.14</v>
          </cell>
          <cell r="N9">
            <v>90.78</v>
          </cell>
          <cell r="O9">
            <v>88.43</v>
          </cell>
          <cell r="P9">
            <v>86.56</v>
          </cell>
          <cell r="Q9">
            <v>84.24</v>
          </cell>
          <cell r="R9">
            <v>81.84</v>
          </cell>
          <cell r="S9">
            <v>79.2</v>
          </cell>
          <cell r="T9">
            <v>79.55</v>
          </cell>
        </row>
        <row r="10">
          <cell r="A10" t="str">
            <v>上海市</v>
          </cell>
          <cell r="B10">
            <v>100</v>
          </cell>
          <cell r="C10">
            <v>100</v>
          </cell>
          <cell r="D10">
            <v>100</v>
          </cell>
          <cell r="E10">
            <v>100</v>
          </cell>
          <cell r="F10">
            <v>100</v>
          </cell>
          <cell r="G10">
            <v>100</v>
          </cell>
          <cell r="H10">
            <v>100</v>
          </cell>
          <cell r="I10">
            <v>100</v>
          </cell>
          <cell r="J10">
            <v>100</v>
          </cell>
          <cell r="K10">
            <v>100</v>
          </cell>
          <cell r="L10">
            <v>100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  <cell r="R10">
            <v>100</v>
          </cell>
          <cell r="S10">
            <v>100</v>
          </cell>
          <cell r="T10">
            <v>99.98</v>
          </cell>
        </row>
        <row r="11">
          <cell r="A11" t="str">
            <v>江苏省</v>
          </cell>
          <cell r="B11">
            <v>100</v>
          </cell>
          <cell r="C11">
            <v>100</v>
          </cell>
          <cell r="D11">
            <v>100</v>
          </cell>
          <cell r="E11">
            <v>100</v>
          </cell>
          <cell r="F11">
            <v>100</v>
          </cell>
          <cell r="G11">
            <v>99.98</v>
          </cell>
          <cell r="H11">
            <v>99.98</v>
          </cell>
          <cell r="I11">
            <v>99.86</v>
          </cell>
          <cell r="J11">
            <v>99.83</v>
          </cell>
          <cell r="K11">
            <v>99.75</v>
          </cell>
          <cell r="L11">
            <v>99.69</v>
          </cell>
          <cell r="M11">
            <v>99.7</v>
          </cell>
          <cell r="N11">
            <v>99.58</v>
          </cell>
          <cell r="O11">
            <v>99.56</v>
          </cell>
          <cell r="P11">
            <v>99.65</v>
          </cell>
          <cell r="Q11">
            <v>99.88</v>
          </cell>
          <cell r="R11">
            <v>99.47</v>
          </cell>
          <cell r="S11">
            <v>81.99</v>
          </cell>
          <cell r="T11">
            <v>96.28</v>
          </cell>
        </row>
        <row r="12">
          <cell r="A12" t="str">
            <v>浙江省</v>
          </cell>
          <cell r="B12">
            <v>100</v>
          </cell>
          <cell r="C12">
            <v>100</v>
          </cell>
          <cell r="D12">
            <v>100</v>
          </cell>
          <cell r="E12">
            <v>100</v>
          </cell>
          <cell r="F12">
            <v>100</v>
          </cell>
          <cell r="G12">
            <v>100</v>
          </cell>
          <cell r="H12">
            <v>100</v>
          </cell>
          <cell r="I12">
            <v>99.97</v>
          </cell>
          <cell r="J12">
            <v>99.95</v>
          </cell>
          <cell r="K12">
            <v>99.93</v>
          </cell>
          <cell r="L12">
            <v>99.97</v>
          </cell>
          <cell r="M12">
            <v>99.88</v>
          </cell>
          <cell r="N12">
            <v>99.84</v>
          </cell>
          <cell r="O12">
            <v>99.79</v>
          </cell>
          <cell r="P12">
            <v>99.81</v>
          </cell>
          <cell r="Q12">
            <v>99.7</v>
          </cell>
          <cell r="R12">
            <v>99.58</v>
          </cell>
          <cell r="S12">
            <v>70.959999999999994</v>
          </cell>
          <cell r="T12">
            <v>99.1</v>
          </cell>
        </row>
        <row r="13">
          <cell r="A13" t="str">
            <v>安徽省</v>
          </cell>
          <cell r="B13">
            <v>98.42</v>
          </cell>
          <cell r="C13">
            <v>99.76</v>
          </cell>
          <cell r="D13">
            <v>99.81</v>
          </cell>
          <cell r="E13">
            <v>99.6</v>
          </cell>
          <cell r="F13">
            <v>99.36</v>
          </cell>
          <cell r="G13">
            <v>99.75</v>
          </cell>
          <cell r="H13">
            <v>99.43</v>
          </cell>
          <cell r="I13">
            <v>99.2</v>
          </cell>
          <cell r="J13">
            <v>98.79</v>
          </cell>
          <cell r="K13">
            <v>98.63</v>
          </cell>
          <cell r="L13">
            <v>98.4</v>
          </cell>
          <cell r="M13">
            <v>98.02</v>
          </cell>
          <cell r="N13">
            <v>96.55</v>
          </cell>
          <cell r="O13">
            <v>96.06</v>
          </cell>
          <cell r="P13">
            <v>95.25</v>
          </cell>
          <cell r="Q13">
            <v>95.11</v>
          </cell>
          <cell r="R13">
            <v>94.4</v>
          </cell>
          <cell r="S13">
            <v>89.93</v>
          </cell>
          <cell r="T13">
            <v>90.52</v>
          </cell>
        </row>
        <row r="14">
          <cell r="A14" t="str">
            <v>福建省</v>
          </cell>
          <cell r="B14">
            <v>99.97</v>
          </cell>
          <cell r="C14">
            <v>99.97</v>
          </cell>
          <cell r="D14">
            <v>99.92</v>
          </cell>
          <cell r="E14">
            <v>99.9</v>
          </cell>
          <cell r="F14">
            <v>99.86</v>
          </cell>
          <cell r="G14">
            <v>99.69</v>
          </cell>
          <cell r="H14">
            <v>99.56</v>
          </cell>
          <cell r="I14">
            <v>99.52</v>
          </cell>
          <cell r="J14">
            <v>99.55</v>
          </cell>
          <cell r="K14">
            <v>99.49</v>
          </cell>
          <cell r="L14">
            <v>99.42</v>
          </cell>
          <cell r="M14">
            <v>99.13</v>
          </cell>
          <cell r="N14">
            <v>99.11</v>
          </cell>
          <cell r="O14">
            <v>99.5</v>
          </cell>
          <cell r="P14">
            <v>99.18</v>
          </cell>
          <cell r="Q14">
            <v>97.47</v>
          </cell>
          <cell r="R14">
            <v>98.86</v>
          </cell>
          <cell r="S14">
            <v>78.37</v>
          </cell>
          <cell r="T14">
            <v>98.68</v>
          </cell>
        </row>
        <row r="15">
          <cell r="A15" t="str">
            <v>江西省</v>
          </cell>
          <cell r="B15">
            <v>99.5</v>
          </cell>
          <cell r="C15">
            <v>99.37</v>
          </cell>
          <cell r="D15">
            <v>99.17</v>
          </cell>
          <cell r="E15">
            <v>98.62</v>
          </cell>
          <cell r="F15">
            <v>98.45</v>
          </cell>
          <cell r="G15">
            <v>98.31</v>
          </cell>
          <cell r="H15">
            <v>98.11</v>
          </cell>
          <cell r="I15">
            <v>97.69</v>
          </cell>
          <cell r="J15">
            <v>97.55</v>
          </cell>
          <cell r="K15">
            <v>97.78</v>
          </cell>
          <cell r="L15">
            <v>97.73</v>
          </cell>
          <cell r="M15">
            <v>97.67</v>
          </cell>
          <cell r="N15">
            <v>97.94</v>
          </cell>
          <cell r="O15">
            <v>97.43</v>
          </cell>
          <cell r="P15">
            <v>98</v>
          </cell>
          <cell r="Q15">
            <v>96.49</v>
          </cell>
          <cell r="R15">
            <v>94.59</v>
          </cell>
          <cell r="S15">
            <v>91.34</v>
          </cell>
          <cell r="T15">
            <v>92.64</v>
          </cell>
        </row>
        <row r="16">
          <cell r="A16" t="str">
            <v>山东省</v>
          </cell>
          <cell r="B16">
            <v>99.92</v>
          </cell>
          <cell r="C16">
            <v>99.92</v>
          </cell>
          <cell r="D16">
            <v>99.88</v>
          </cell>
          <cell r="E16">
            <v>99.84</v>
          </cell>
          <cell r="F16">
            <v>99.73</v>
          </cell>
          <cell r="G16">
            <v>99.4</v>
          </cell>
          <cell r="H16">
            <v>99.82</v>
          </cell>
          <cell r="I16">
            <v>99.78</v>
          </cell>
          <cell r="J16">
            <v>99.95</v>
          </cell>
          <cell r="K16">
            <v>99.92</v>
          </cell>
          <cell r="L16">
            <v>99.85</v>
          </cell>
          <cell r="M16">
            <v>99.85</v>
          </cell>
          <cell r="N16">
            <v>99.74</v>
          </cell>
          <cell r="O16">
            <v>99.57</v>
          </cell>
          <cell r="P16">
            <v>99.47</v>
          </cell>
          <cell r="Q16">
            <v>99.39</v>
          </cell>
          <cell r="R16">
            <v>98.79</v>
          </cell>
          <cell r="S16">
            <v>97.17</v>
          </cell>
          <cell r="T16">
            <v>77.39</v>
          </cell>
        </row>
        <row r="17">
          <cell r="A17" t="str">
            <v>河南省</v>
          </cell>
          <cell r="B17">
            <v>99.45</v>
          </cell>
          <cell r="C17">
            <v>99.3</v>
          </cell>
          <cell r="D17">
            <v>99.32</v>
          </cell>
          <cell r="E17">
            <v>98.19</v>
          </cell>
          <cell r="F17">
            <v>97.38</v>
          </cell>
          <cell r="G17">
            <v>96.65</v>
          </cell>
          <cell r="H17">
            <v>95.88</v>
          </cell>
          <cell r="I17">
            <v>93.42</v>
          </cell>
          <cell r="J17">
            <v>93.1</v>
          </cell>
          <cell r="K17">
            <v>92.99</v>
          </cell>
          <cell r="L17">
            <v>92.16</v>
          </cell>
          <cell r="M17">
            <v>91.76</v>
          </cell>
          <cell r="N17">
            <v>92.64</v>
          </cell>
          <cell r="O17">
            <v>91.03</v>
          </cell>
          <cell r="P17">
            <v>88.34</v>
          </cell>
          <cell r="Q17">
            <v>85.56</v>
          </cell>
          <cell r="R17">
            <v>88.63</v>
          </cell>
          <cell r="S17">
            <v>87.16</v>
          </cell>
          <cell r="T17">
            <v>91.94</v>
          </cell>
        </row>
        <row r="18">
          <cell r="A18" t="str">
            <v>湖北省</v>
          </cell>
          <cell r="B18">
            <v>99.95</v>
          </cell>
          <cell r="C18">
            <v>99.93</v>
          </cell>
          <cell r="D18">
            <v>99.87</v>
          </cell>
          <cell r="E18">
            <v>99.56</v>
          </cell>
          <cell r="F18">
            <v>99.16</v>
          </cell>
          <cell r="G18">
            <v>99.37</v>
          </cell>
          <cell r="H18">
            <v>99.27</v>
          </cell>
          <cell r="I18">
            <v>99.12</v>
          </cell>
          <cell r="J18">
            <v>98.83</v>
          </cell>
          <cell r="K18">
            <v>98.75</v>
          </cell>
          <cell r="L18">
            <v>98.19</v>
          </cell>
          <cell r="M18">
            <v>98.24</v>
          </cell>
          <cell r="N18">
            <v>98.25</v>
          </cell>
          <cell r="O18">
            <v>97.59</v>
          </cell>
          <cell r="P18">
            <v>97.45</v>
          </cell>
          <cell r="Q18">
            <v>97.88</v>
          </cell>
          <cell r="R18">
            <v>97.56</v>
          </cell>
          <cell r="S18">
            <v>91.45</v>
          </cell>
          <cell r="T18">
            <v>77.62</v>
          </cell>
        </row>
        <row r="19">
          <cell r="A19" t="str">
            <v>湖南省</v>
          </cell>
          <cell r="B19">
            <v>99.86</v>
          </cell>
          <cell r="C19">
            <v>99.01</v>
          </cell>
          <cell r="D19">
            <v>98.99</v>
          </cell>
          <cell r="E19">
            <v>98.94</v>
          </cell>
          <cell r="F19">
            <v>97.71</v>
          </cell>
          <cell r="G19">
            <v>96.35</v>
          </cell>
          <cell r="H19">
            <v>96.52</v>
          </cell>
          <cell r="I19">
            <v>96.81</v>
          </cell>
          <cell r="J19">
            <v>97.3</v>
          </cell>
          <cell r="K19">
            <v>97.05</v>
          </cell>
          <cell r="L19">
            <v>96.86</v>
          </cell>
          <cell r="M19">
            <v>96.42</v>
          </cell>
          <cell r="N19">
            <v>95.68</v>
          </cell>
          <cell r="O19">
            <v>95.17</v>
          </cell>
          <cell r="P19">
            <v>94.82</v>
          </cell>
          <cell r="Q19">
            <v>94.57</v>
          </cell>
          <cell r="R19">
            <v>93.71</v>
          </cell>
          <cell r="S19">
            <v>90.27</v>
          </cell>
          <cell r="T19">
            <v>91.11</v>
          </cell>
        </row>
        <row r="20">
          <cell r="A20" t="str">
            <v>广东省</v>
          </cell>
          <cell r="B20">
            <v>99.7</v>
          </cell>
          <cell r="C20">
            <v>99.74</v>
          </cell>
          <cell r="D20">
            <v>100</v>
          </cell>
          <cell r="E20">
            <v>98.49</v>
          </cell>
          <cell r="F20">
            <v>99.06</v>
          </cell>
          <cell r="G20">
            <v>97.3</v>
          </cell>
          <cell r="H20">
            <v>97.8</v>
          </cell>
          <cell r="I20">
            <v>98.06</v>
          </cell>
          <cell r="J20">
            <v>98.46</v>
          </cell>
          <cell r="K20">
            <v>97.26</v>
          </cell>
          <cell r="L20">
            <v>97.47</v>
          </cell>
          <cell r="M20">
            <v>97.62</v>
          </cell>
          <cell r="N20">
            <v>98.39</v>
          </cell>
          <cell r="O20">
            <v>98.37</v>
          </cell>
          <cell r="P20">
            <v>97.7</v>
          </cell>
          <cell r="Q20">
            <v>93.97</v>
          </cell>
          <cell r="R20">
            <v>84.8</v>
          </cell>
          <cell r="S20">
            <v>76.599999999999994</v>
          </cell>
          <cell r="T20">
            <v>98.8</v>
          </cell>
        </row>
        <row r="21">
          <cell r="A21" t="str">
            <v>广西壮族自治区</v>
          </cell>
          <cell r="B21">
            <v>99.89</v>
          </cell>
          <cell r="C21">
            <v>99.91</v>
          </cell>
          <cell r="D21">
            <v>99.81</v>
          </cell>
          <cell r="E21">
            <v>99.68</v>
          </cell>
          <cell r="F21">
            <v>98.88</v>
          </cell>
          <cell r="G21">
            <v>97.8</v>
          </cell>
          <cell r="H21">
            <v>97.63</v>
          </cell>
          <cell r="I21">
            <v>97.7</v>
          </cell>
          <cell r="J21">
            <v>97.5</v>
          </cell>
          <cell r="K21">
            <v>94.4</v>
          </cell>
          <cell r="L21">
            <v>95.91</v>
          </cell>
          <cell r="M21">
            <v>95.3</v>
          </cell>
          <cell r="N21">
            <v>93.91</v>
          </cell>
          <cell r="O21">
            <v>94.65</v>
          </cell>
          <cell r="P21">
            <v>94.43</v>
          </cell>
          <cell r="Q21">
            <v>92.87</v>
          </cell>
          <cell r="R21">
            <v>91.89</v>
          </cell>
          <cell r="S21">
            <v>79.849999999999994</v>
          </cell>
          <cell r="T21">
            <v>82.28</v>
          </cell>
        </row>
        <row r="22">
          <cell r="A22" t="str">
            <v>海南省</v>
          </cell>
          <cell r="B22">
            <v>99.85</v>
          </cell>
          <cell r="C22">
            <v>99.95</v>
          </cell>
          <cell r="D22">
            <v>95.73</v>
          </cell>
          <cell r="E22">
            <v>98.02</v>
          </cell>
          <cell r="F22">
            <v>98.47</v>
          </cell>
          <cell r="G22">
            <v>97.04</v>
          </cell>
          <cell r="H22">
            <v>98.4</v>
          </cell>
          <cell r="I22">
            <v>97.41</v>
          </cell>
          <cell r="J22">
            <v>98.64</v>
          </cell>
          <cell r="K22">
            <v>98.1</v>
          </cell>
          <cell r="L22">
            <v>98.38</v>
          </cell>
          <cell r="M22">
            <v>97.74</v>
          </cell>
          <cell r="N22">
            <v>96.09</v>
          </cell>
          <cell r="O22">
            <v>89.43</v>
          </cell>
          <cell r="P22">
            <v>89.65</v>
          </cell>
          <cell r="Q22">
            <v>83.87</v>
          </cell>
          <cell r="R22">
            <v>77.150000000000006</v>
          </cell>
          <cell r="S22">
            <v>80.400000000000006</v>
          </cell>
          <cell r="T22">
            <v>85.97</v>
          </cell>
        </row>
        <row r="23">
          <cell r="A23" t="str">
            <v>重庆市</v>
          </cell>
          <cell r="B23">
            <v>99.92</v>
          </cell>
          <cell r="C23">
            <v>98.57</v>
          </cell>
          <cell r="D23">
            <v>96.26</v>
          </cell>
          <cell r="E23">
            <v>94.69</v>
          </cell>
          <cell r="F23">
            <v>97.89</v>
          </cell>
          <cell r="G23">
            <v>98.28</v>
          </cell>
          <cell r="H23">
            <v>98.05</v>
          </cell>
          <cell r="I23">
            <v>97.13</v>
          </cell>
          <cell r="J23">
            <v>96.87</v>
          </cell>
          <cell r="K23">
            <v>96.78</v>
          </cell>
          <cell r="L23">
            <v>96.25</v>
          </cell>
          <cell r="M23">
            <v>93.84</v>
          </cell>
          <cell r="N23">
            <v>93.41</v>
          </cell>
          <cell r="O23">
            <v>94.05</v>
          </cell>
          <cell r="P23">
            <v>94.6</v>
          </cell>
          <cell r="Q23">
            <v>93.2</v>
          </cell>
          <cell r="R23">
            <v>91.49</v>
          </cell>
          <cell r="S23">
            <v>81.38</v>
          </cell>
          <cell r="T23">
            <v>79.38</v>
          </cell>
        </row>
        <row r="24">
          <cell r="A24" t="str">
            <v>四川省</v>
          </cell>
          <cell r="B24">
            <v>99.01</v>
          </cell>
          <cell r="C24">
            <v>97.18</v>
          </cell>
          <cell r="D24">
            <v>98.66</v>
          </cell>
          <cell r="E24">
            <v>98.28</v>
          </cell>
          <cell r="F24">
            <v>95.89</v>
          </cell>
          <cell r="G24">
            <v>95.7</v>
          </cell>
          <cell r="H24">
            <v>94.91</v>
          </cell>
          <cell r="I24">
            <v>93.07</v>
          </cell>
          <cell r="J24">
            <v>93.05</v>
          </cell>
          <cell r="K24">
            <v>91.12</v>
          </cell>
          <cell r="L24">
            <v>91.76</v>
          </cell>
          <cell r="M24">
            <v>92.04</v>
          </cell>
          <cell r="N24">
            <v>91.83</v>
          </cell>
          <cell r="O24">
            <v>90.8</v>
          </cell>
          <cell r="P24">
            <v>89.68</v>
          </cell>
          <cell r="Q24">
            <v>88.09</v>
          </cell>
          <cell r="R24">
            <v>86.55</v>
          </cell>
          <cell r="S24">
            <v>80.83</v>
          </cell>
          <cell r="T24">
            <v>97.22</v>
          </cell>
        </row>
        <row r="25">
          <cell r="A25" t="str">
            <v>贵州省</v>
          </cell>
          <cell r="B25">
            <v>98.1</v>
          </cell>
          <cell r="C25">
            <v>98.88</v>
          </cell>
          <cell r="D25">
            <v>98.44</v>
          </cell>
          <cell r="E25">
            <v>98.9</v>
          </cell>
          <cell r="F25">
            <v>98.33</v>
          </cell>
          <cell r="G25">
            <v>96.68</v>
          </cell>
          <cell r="H25">
            <v>96.54</v>
          </cell>
          <cell r="I25">
            <v>96.03</v>
          </cell>
          <cell r="J25">
            <v>95.43</v>
          </cell>
          <cell r="K25">
            <v>94.47</v>
          </cell>
          <cell r="L25">
            <v>92.86</v>
          </cell>
          <cell r="M25">
            <v>92.07</v>
          </cell>
          <cell r="N25">
            <v>91.55</v>
          </cell>
          <cell r="O25">
            <v>94.1</v>
          </cell>
          <cell r="P25">
            <v>92.09</v>
          </cell>
          <cell r="Q25">
            <v>88.69</v>
          </cell>
          <cell r="R25">
            <v>82.52</v>
          </cell>
          <cell r="S25">
            <v>84.24</v>
          </cell>
          <cell r="T25">
            <v>92.75</v>
          </cell>
        </row>
        <row r="26">
          <cell r="A26" t="str">
            <v>云南省</v>
          </cell>
          <cell r="B26">
            <v>98.94</v>
          </cell>
          <cell r="C26">
            <v>99.01</v>
          </cell>
          <cell r="D26">
            <v>99.02</v>
          </cell>
          <cell r="E26">
            <v>98.1</v>
          </cell>
          <cell r="F26">
            <v>97.08</v>
          </cell>
          <cell r="G26">
            <v>96.6</v>
          </cell>
          <cell r="H26">
            <v>96.71</v>
          </cell>
          <cell r="I26">
            <v>96.66</v>
          </cell>
          <cell r="J26">
            <v>97.33</v>
          </cell>
          <cell r="K26">
            <v>97.85</v>
          </cell>
          <cell r="L26">
            <v>97.92</v>
          </cell>
          <cell r="M26">
            <v>94.32</v>
          </cell>
          <cell r="N26">
            <v>95.09</v>
          </cell>
          <cell r="O26">
            <v>96.5</v>
          </cell>
          <cell r="P26">
            <v>96.23</v>
          </cell>
          <cell r="Q26">
            <v>95.22</v>
          </cell>
          <cell r="R26">
            <v>95.41</v>
          </cell>
          <cell r="S26">
            <v>74.459999999999994</v>
          </cell>
          <cell r="T26">
            <v>82.07</v>
          </cell>
        </row>
        <row r="27">
          <cell r="A27" t="str">
            <v>西藏自治区</v>
          </cell>
          <cell r="B27">
            <v>100</v>
          </cell>
          <cell r="C27">
            <v>99.7</v>
          </cell>
          <cell r="D27">
            <v>98.9</v>
          </cell>
          <cell r="E27">
            <v>98.78</v>
          </cell>
          <cell r="F27">
            <v>95.03</v>
          </cell>
          <cell r="G27">
            <v>85.9</v>
          </cell>
          <cell r="H27">
            <v>92.8</v>
          </cell>
          <cell r="I27">
            <v>67.569999999999993</v>
          </cell>
          <cell r="J27">
            <v>88.06</v>
          </cell>
          <cell r="K27">
            <v>89.07</v>
          </cell>
          <cell r="L27">
            <v>96.95</v>
          </cell>
          <cell r="M27">
            <v>75.39</v>
          </cell>
          <cell r="N27">
            <v>91.93</v>
          </cell>
          <cell r="O27">
            <v>97.42</v>
          </cell>
          <cell r="P27">
            <v>92.53</v>
          </cell>
          <cell r="Q27">
            <v>86.59</v>
          </cell>
          <cell r="R27">
            <v>90.58</v>
          </cell>
          <cell r="S27">
            <v>48.63</v>
          </cell>
          <cell r="T27">
            <v>61.82</v>
          </cell>
        </row>
        <row r="28">
          <cell r="A28" t="str">
            <v>陕西省</v>
          </cell>
          <cell r="B28">
            <v>98.53</v>
          </cell>
          <cell r="C28">
            <v>98.25</v>
          </cell>
          <cell r="D28">
            <v>98.16</v>
          </cell>
          <cell r="E28">
            <v>97.88</v>
          </cell>
          <cell r="F28">
            <v>96.84</v>
          </cell>
          <cell r="G28">
            <v>95.49</v>
          </cell>
          <cell r="H28">
            <v>95.95</v>
          </cell>
          <cell r="I28">
            <v>95.61</v>
          </cell>
          <cell r="J28">
            <v>97.12</v>
          </cell>
          <cell r="K28">
            <v>96.31</v>
          </cell>
          <cell r="L28">
            <v>96.52</v>
          </cell>
          <cell r="M28">
            <v>96.15</v>
          </cell>
          <cell r="N28">
            <v>95.72</v>
          </cell>
          <cell r="O28">
            <v>99.39</v>
          </cell>
          <cell r="P28">
            <v>98.06</v>
          </cell>
          <cell r="Q28">
            <v>96.65</v>
          </cell>
          <cell r="R28">
            <v>95.7</v>
          </cell>
          <cell r="S28">
            <v>85.66</v>
          </cell>
          <cell r="T28">
            <v>93.24</v>
          </cell>
        </row>
        <row r="29">
          <cell r="A29" t="str">
            <v>甘肃省</v>
          </cell>
          <cell r="B29">
            <v>99.67</v>
          </cell>
          <cell r="C29">
            <v>99.5</v>
          </cell>
          <cell r="D29">
            <v>99.46</v>
          </cell>
          <cell r="E29">
            <v>98.15</v>
          </cell>
          <cell r="F29">
            <v>98.04</v>
          </cell>
          <cell r="G29">
            <v>97.9</v>
          </cell>
          <cell r="H29">
            <v>98.81</v>
          </cell>
          <cell r="I29">
            <v>97.93</v>
          </cell>
          <cell r="J29">
            <v>97.28</v>
          </cell>
          <cell r="K29">
            <v>94.95</v>
          </cell>
          <cell r="L29">
            <v>93.68</v>
          </cell>
          <cell r="M29">
            <v>92.77</v>
          </cell>
          <cell r="N29">
            <v>92.5</v>
          </cell>
          <cell r="O29">
            <v>91.57</v>
          </cell>
          <cell r="P29">
            <v>89.66</v>
          </cell>
          <cell r="Q29">
            <v>87.85</v>
          </cell>
          <cell r="R29">
            <v>91.76</v>
          </cell>
          <cell r="S29">
            <v>88.66</v>
          </cell>
          <cell r="T29">
            <v>85.94</v>
          </cell>
        </row>
        <row r="30">
          <cell r="A30" t="str">
            <v>青海省</v>
          </cell>
          <cell r="B30">
            <v>99.53</v>
          </cell>
          <cell r="C30">
            <v>99.57</v>
          </cell>
          <cell r="D30">
            <v>98.83</v>
          </cell>
          <cell r="E30">
            <v>98.69</v>
          </cell>
          <cell r="F30">
            <v>99.24</v>
          </cell>
          <cell r="G30">
            <v>99</v>
          </cell>
          <cell r="H30">
            <v>98.93</v>
          </cell>
          <cell r="I30">
            <v>99.21</v>
          </cell>
          <cell r="J30">
            <v>99.06</v>
          </cell>
          <cell r="K30">
            <v>99.71</v>
          </cell>
          <cell r="L30">
            <v>99.08</v>
          </cell>
          <cell r="M30">
            <v>99.9</v>
          </cell>
          <cell r="N30">
            <v>99.86</v>
          </cell>
          <cell r="O30">
            <v>99.87</v>
          </cell>
          <cell r="P30">
            <v>99.45</v>
          </cell>
          <cell r="Q30">
            <v>100</v>
          </cell>
          <cell r="R30">
            <v>100</v>
          </cell>
          <cell r="S30">
            <v>91.28</v>
          </cell>
          <cell r="T30">
            <v>100</v>
          </cell>
        </row>
        <row r="31">
          <cell r="A31" t="str">
            <v>宁夏回族自治区</v>
          </cell>
          <cell r="B31">
            <v>99.33</v>
          </cell>
          <cell r="C31">
            <v>99.99</v>
          </cell>
          <cell r="D31">
            <v>99.66</v>
          </cell>
          <cell r="E31">
            <v>98.87</v>
          </cell>
          <cell r="F31">
            <v>98.39</v>
          </cell>
          <cell r="G31">
            <v>98.4</v>
          </cell>
          <cell r="H31">
            <v>95.66</v>
          </cell>
          <cell r="I31">
            <v>94.75</v>
          </cell>
          <cell r="J31">
            <v>96.4</v>
          </cell>
          <cell r="K31">
            <v>97.26</v>
          </cell>
          <cell r="L31">
            <v>96.51</v>
          </cell>
          <cell r="M31">
            <v>92.3</v>
          </cell>
          <cell r="N31">
            <v>95.45</v>
          </cell>
          <cell r="O31">
            <v>98.23</v>
          </cell>
          <cell r="P31">
            <v>97.2</v>
          </cell>
          <cell r="Q31">
            <v>87.25</v>
          </cell>
          <cell r="R31">
            <v>90.07</v>
          </cell>
          <cell r="S31">
            <v>84.03</v>
          </cell>
          <cell r="T31">
            <v>62.89</v>
          </cell>
        </row>
        <row r="32">
          <cell r="A32" t="str">
            <v>新疆维吾尔自治区</v>
          </cell>
          <cell r="B32">
            <v>99.64</v>
          </cell>
          <cell r="C32">
            <v>99.49</v>
          </cell>
          <cell r="D32">
            <v>99.43</v>
          </cell>
          <cell r="E32">
            <v>99.52</v>
          </cell>
          <cell r="F32">
            <v>98.55</v>
          </cell>
          <cell r="G32">
            <v>97.66</v>
          </cell>
          <cell r="H32">
            <v>98.75</v>
          </cell>
          <cell r="I32">
            <v>98.86</v>
          </cell>
          <cell r="J32">
            <v>98.81</v>
          </cell>
          <cell r="K32">
            <v>98.15</v>
          </cell>
          <cell r="L32">
            <v>98.08</v>
          </cell>
          <cell r="M32">
            <v>99.13</v>
          </cell>
          <cell r="N32">
            <v>99.17</v>
          </cell>
          <cell r="O32">
            <v>99.17</v>
          </cell>
          <cell r="P32">
            <v>99.03</v>
          </cell>
          <cell r="Q32">
            <v>92.82</v>
          </cell>
          <cell r="R32">
            <v>99.12</v>
          </cell>
          <cell r="S32">
            <v>90.5</v>
          </cell>
          <cell r="T32">
            <v>97.86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分省年度数据"/>
    </sheetNames>
    <sheetDataSet>
      <sheetData sheetId="0">
        <row r="1">
          <cell r="A1" t="str">
            <v>移动电话普及率(部/百人)地区</v>
          </cell>
          <cell r="B1" t="str">
            <v>2023年</v>
          </cell>
          <cell r="C1" t="str">
            <v>2022年</v>
          </cell>
          <cell r="D1" t="str">
            <v>2021年</v>
          </cell>
          <cell r="E1" t="str">
            <v>2020年</v>
          </cell>
          <cell r="F1" t="str">
            <v>2019年</v>
          </cell>
          <cell r="G1" t="str">
            <v>2018年</v>
          </cell>
          <cell r="H1" t="str">
            <v>2017年</v>
          </cell>
          <cell r="I1" t="str">
            <v>2016年</v>
          </cell>
          <cell r="J1" t="str">
            <v>2015年</v>
          </cell>
          <cell r="K1" t="str">
            <v>2014年</v>
          </cell>
          <cell r="L1" t="str">
            <v>2013年</v>
          </cell>
          <cell r="M1" t="str">
            <v>2012年</v>
          </cell>
          <cell r="N1" t="str">
            <v>2011年</v>
          </cell>
          <cell r="O1" t="str">
            <v>2010年</v>
          </cell>
          <cell r="P1" t="str">
            <v>2009年</v>
          </cell>
          <cell r="Q1" t="str">
            <v>2008年</v>
          </cell>
          <cell r="R1" t="str">
            <v>2007年</v>
          </cell>
          <cell r="S1" t="str">
            <v>2006年</v>
          </cell>
          <cell r="T1" t="str">
            <v>2005年</v>
          </cell>
        </row>
        <row r="2">
          <cell r="A2" t="str">
            <v>北京市</v>
          </cell>
          <cell r="B2">
            <v>187.39</v>
          </cell>
          <cell r="C2">
            <v>179.8</v>
          </cell>
          <cell r="D2">
            <v>181.49</v>
          </cell>
          <cell r="E2">
            <v>178.43</v>
          </cell>
          <cell r="F2">
            <v>186.66</v>
          </cell>
          <cell r="G2">
            <v>186.11</v>
          </cell>
          <cell r="H2">
            <v>172.85</v>
          </cell>
          <cell r="I2">
            <v>178.06</v>
          </cell>
          <cell r="J2">
            <v>181.73</v>
          </cell>
          <cell r="K2">
            <v>189.46</v>
          </cell>
          <cell r="L2">
            <v>159.53</v>
          </cell>
          <cell r="M2">
            <v>156.9</v>
          </cell>
          <cell r="N2">
            <v>131.29</v>
          </cell>
          <cell r="O2">
            <v>121.36</v>
          </cell>
          <cell r="P2" t="str">
            <v/>
          </cell>
          <cell r="Q2" t="str">
            <v/>
          </cell>
          <cell r="R2" t="str">
            <v/>
          </cell>
          <cell r="S2" t="str">
            <v/>
          </cell>
          <cell r="T2" t="str">
            <v/>
          </cell>
        </row>
        <row r="3">
          <cell r="A3" t="str">
            <v>天津市</v>
          </cell>
          <cell r="B3">
            <v>139.85</v>
          </cell>
          <cell r="C3">
            <v>132.80000000000001</v>
          </cell>
          <cell r="D3">
            <v>127.1</v>
          </cell>
          <cell r="E3">
            <v>123.4</v>
          </cell>
          <cell r="F3">
            <v>109.15</v>
          </cell>
          <cell r="G3">
            <v>105.7</v>
          </cell>
          <cell r="H3">
            <v>101.49</v>
          </cell>
          <cell r="I3">
            <v>96.01</v>
          </cell>
          <cell r="J3">
            <v>88.54</v>
          </cell>
          <cell r="K3">
            <v>89.12</v>
          </cell>
          <cell r="L3">
            <v>89.88</v>
          </cell>
          <cell r="M3">
            <v>97.8</v>
          </cell>
          <cell r="N3">
            <v>95.12</v>
          </cell>
          <cell r="O3">
            <v>88.75</v>
          </cell>
          <cell r="P3" t="str">
            <v/>
          </cell>
          <cell r="Q3" t="str">
            <v/>
          </cell>
          <cell r="R3" t="str">
            <v/>
          </cell>
          <cell r="S3" t="str">
            <v/>
          </cell>
          <cell r="T3" t="str">
            <v/>
          </cell>
        </row>
        <row r="4">
          <cell r="A4" t="str">
            <v>河北省</v>
          </cell>
          <cell r="B4">
            <v>119.73</v>
          </cell>
          <cell r="C4">
            <v>117.7</v>
          </cell>
          <cell r="D4">
            <v>116.05</v>
          </cell>
          <cell r="E4">
            <v>111.73</v>
          </cell>
          <cell r="F4">
            <v>109.53</v>
          </cell>
          <cell r="G4">
            <v>108.46</v>
          </cell>
          <cell r="H4">
            <v>100.83</v>
          </cell>
          <cell r="I4">
            <v>95.33</v>
          </cell>
          <cell r="J4">
            <v>82.63</v>
          </cell>
          <cell r="K4">
            <v>84.36</v>
          </cell>
          <cell r="L4">
            <v>81.91</v>
          </cell>
          <cell r="M4">
            <v>76.099999999999994</v>
          </cell>
          <cell r="N4">
            <v>70.819999999999993</v>
          </cell>
          <cell r="O4">
            <v>61.89</v>
          </cell>
          <cell r="P4" t="str">
            <v/>
          </cell>
          <cell r="Q4" t="str">
            <v/>
          </cell>
          <cell r="R4" t="str">
            <v/>
          </cell>
          <cell r="S4" t="str">
            <v/>
          </cell>
          <cell r="T4" t="str">
            <v/>
          </cell>
        </row>
        <row r="5">
          <cell r="A5" t="str">
            <v>山西省</v>
          </cell>
          <cell r="B5">
            <v>122.01</v>
          </cell>
          <cell r="C5">
            <v>118.95</v>
          </cell>
          <cell r="D5">
            <v>118.55</v>
          </cell>
          <cell r="E5">
            <v>115.22</v>
          </cell>
          <cell r="F5">
            <v>106.92</v>
          </cell>
          <cell r="G5">
            <v>106.55</v>
          </cell>
          <cell r="H5">
            <v>98.53</v>
          </cell>
          <cell r="I5">
            <v>91.42</v>
          </cell>
          <cell r="J5">
            <v>88.46</v>
          </cell>
          <cell r="K5">
            <v>91.35</v>
          </cell>
          <cell r="L5">
            <v>85.55</v>
          </cell>
          <cell r="M5">
            <v>76.900000000000006</v>
          </cell>
          <cell r="N5">
            <v>68.459999999999994</v>
          </cell>
          <cell r="O5">
            <v>64.349999999999994</v>
          </cell>
          <cell r="P5" t="str">
            <v/>
          </cell>
          <cell r="Q5" t="str">
            <v/>
          </cell>
          <cell r="R5" t="str">
            <v/>
          </cell>
          <cell r="S5" t="str">
            <v/>
          </cell>
          <cell r="T5" t="str">
            <v/>
          </cell>
        </row>
        <row r="6">
          <cell r="A6" t="str">
            <v>内蒙古自治区</v>
          </cell>
          <cell r="B6">
            <v>127.38</v>
          </cell>
          <cell r="C6">
            <v>125.49</v>
          </cell>
          <cell r="D6">
            <v>125.71</v>
          </cell>
          <cell r="E6">
            <v>123.17</v>
          </cell>
          <cell r="F6">
            <v>118.59</v>
          </cell>
          <cell r="G6">
            <v>120.14</v>
          </cell>
          <cell r="H6">
            <v>112.36</v>
          </cell>
          <cell r="I6">
            <v>98.04</v>
          </cell>
          <cell r="J6">
            <v>94.66</v>
          </cell>
          <cell r="K6">
            <v>105.18</v>
          </cell>
          <cell r="L6">
            <v>107.73</v>
          </cell>
          <cell r="M6">
            <v>102.7</v>
          </cell>
          <cell r="N6">
            <v>93.7</v>
          </cell>
          <cell r="O6">
            <v>83.98</v>
          </cell>
          <cell r="P6" t="str">
            <v/>
          </cell>
          <cell r="Q6" t="str">
            <v/>
          </cell>
          <cell r="R6" t="str">
            <v/>
          </cell>
          <cell r="S6" t="str">
            <v/>
          </cell>
          <cell r="T6" t="str">
            <v/>
          </cell>
        </row>
        <row r="7">
          <cell r="A7" t="str">
            <v>辽宁省</v>
          </cell>
          <cell r="B7">
            <v>125.63</v>
          </cell>
          <cell r="C7">
            <v>121.54</v>
          </cell>
          <cell r="D7">
            <v>117.63</v>
          </cell>
          <cell r="E7">
            <v>114.43</v>
          </cell>
          <cell r="F7">
            <v>112.22</v>
          </cell>
          <cell r="G7">
            <v>111.96</v>
          </cell>
          <cell r="H7">
            <v>108.85</v>
          </cell>
          <cell r="I7">
            <v>101.13</v>
          </cell>
          <cell r="J7">
            <v>97.89</v>
          </cell>
          <cell r="K7">
            <v>103.29</v>
          </cell>
          <cell r="L7">
            <v>104.41</v>
          </cell>
          <cell r="M7">
            <v>97.9</v>
          </cell>
          <cell r="N7">
            <v>87.69</v>
          </cell>
          <cell r="O7">
            <v>77.37</v>
          </cell>
          <cell r="P7" t="str">
            <v/>
          </cell>
          <cell r="Q7" t="str">
            <v/>
          </cell>
          <cell r="R7" t="str">
            <v/>
          </cell>
          <cell r="S7" t="str">
            <v/>
          </cell>
          <cell r="T7" t="str">
            <v/>
          </cell>
        </row>
        <row r="8">
          <cell r="A8" t="str">
            <v>吉林省</v>
          </cell>
          <cell r="B8">
            <v>130.6</v>
          </cell>
          <cell r="C8">
            <v>128.12</v>
          </cell>
          <cell r="D8">
            <v>124.88</v>
          </cell>
          <cell r="E8">
            <v>119.22</v>
          </cell>
          <cell r="F8">
            <v>107.69</v>
          </cell>
          <cell r="G8">
            <v>110.98</v>
          </cell>
          <cell r="H8">
            <v>105.57</v>
          </cell>
          <cell r="I8">
            <v>97.14</v>
          </cell>
          <cell r="J8">
            <v>91.22</v>
          </cell>
          <cell r="K8">
            <v>94.91</v>
          </cell>
          <cell r="L8">
            <v>86.22</v>
          </cell>
          <cell r="M8">
            <v>82.1</v>
          </cell>
          <cell r="N8">
            <v>72.959999999999994</v>
          </cell>
          <cell r="O8">
            <v>65.89</v>
          </cell>
          <cell r="P8" t="str">
            <v/>
          </cell>
          <cell r="Q8" t="str">
            <v/>
          </cell>
          <cell r="R8" t="str">
            <v/>
          </cell>
          <cell r="S8" t="str">
            <v/>
          </cell>
          <cell r="T8" t="str">
            <v/>
          </cell>
        </row>
        <row r="9">
          <cell r="A9" t="str">
            <v>黑龙江省</v>
          </cell>
          <cell r="B9">
            <v>128.93</v>
          </cell>
          <cell r="C9">
            <v>123.54</v>
          </cell>
          <cell r="D9">
            <v>120.3</v>
          </cell>
          <cell r="E9">
            <v>120.7</v>
          </cell>
          <cell r="F9">
            <v>104.74</v>
          </cell>
          <cell r="G9">
            <v>101.6</v>
          </cell>
          <cell r="H9">
            <v>96.53</v>
          </cell>
          <cell r="I9">
            <v>90.69</v>
          </cell>
          <cell r="J9">
            <v>87.36</v>
          </cell>
          <cell r="K9">
            <v>90.21</v>
          </cell>
          <cell r="L9">
            <v>78.760000000000005</v>
          </cell>
          <cell r="M9">
            <v>69.5</v>
          </cell>
          <cell r="N9">
            <v>62</v>
          </cell>
          <cell r="O9">
            <v>54.16</v>
          </cell>
          <cell r="P9" t="str">
            <v/>
          </cell>
          <cell r="Q9" t="str">
            <v/>
          </cell>
          <cell r="R9" t="str">
            <v/>
          </cell>
          <cell r="S9" t="str">
            <v/>
          </cell>
          <cell r="T9" t="str">
            <v/>
          </cell>
        </row>
        <row r="10">
          <cell r="A10" t="str">
            <v>上海市</v>
          </cell>
          <cell r="B10">
            <v>188.62</v>
          </cell>
          <cell r="C10">
            <v>179.04</v>
          </cell>
          <cell r="D10">
            <v>176.7</v>
          </cell>
          <cell r="E10">
            <v>171.99</v>
          </cell>
          <cell r="F10">
            <v>165.06</v>
          </cell>
          <cell r="G10">
            <v>153.57</v>
          </cell>
          <cell r="H10">
            <v>136.4</v>
          </cell>
          <cell r="I10">
            <v>130.44</v>
          </cell>
          <cell r="J10">
            <v>129.69</v>
          </cell>
          <cell r="K10">
            <v>135.74</v>
          </cell>
          <cell r="L10">
            <v>132.52000000000001</v>
          </cell>
          <cell r="M10">
            <v>128.19999999999999</v>
          </cell>
          <cell r="N10">
            <v>113.79</v>
          </cell>
          <cell r="O10">
            <v>122.93</v>
          </cell>
          <cell r="P10" t="str">
            <v/>
          </cell>
          <cell r="Q10" t="str">
            <v/>
          </cell>
          <cell r="R10" t="str">
            <v/>
          </cell>
          <cell r="S10" t="str">
            <v/>
          </cell>
          <cell r="T10" t="str">
            <v/>
          </cell>
        </row>
        <row r="11">
          <cell r="A11" t="str">
            <v>江苏省</v>
          </cell>
          <cell r="B11">
            <v>129.34</v>
          </cell>
          <cell r="C11">
            <v>124.1</v>
          </cell>
          <cell r="D11">
            <v>119.68</v>
          </cell>
          <cell r="E11">
            <v>116.78</v>
          </cell>
          <cell r="F11">
            <v>125.97</v>
          </cell>
          <cell r="G11">
            <v>121.65</v>
          </cell>
          <cell r="H11">
            <v>109.69</v>
          </cell>
          <cell r="I11">
            <v>102.5</v>
          </cell>
          <cell r="J11">
            <v>100.21</v>
          </cell>
          <cell r="K11">
            <v>101.39</v>
          </cell>
          <cell r="L11">
            <v>100.03</v>
          </cell>
          <cell r="M11">
            <v>94.6</v>
          </cell>
          <cell r="N11">
            <v>84.95</v>
          </cell>
          <cell r="O11">
            <v>76.67</v>
          </cell>
          <cell r="P11" t="str">
            <v/>
          </cell>
          <cell r="Q11" t="str">
            <v/>
          </cell>
          <cell r="R11" t="str">
            <v/>
          </cell>
          <cell r="S11" t="str">
            <v/>
          </cell>
          <cell r="T11" t="str">
            <v/>
          </cell>
        </row>
        <row r="12">
          <cell r="A12" t="str">
            <v>浙江省</v>
          </cell>
          <cell r="B12">
            <v>141.88999999999999</v>
          </cell>
          <cell r="C12">
            <v>137.19999999999999</v>
          </cell>
          <cell r="D12">
            <v>135.47</v>
          </cell>
          <cell r="E12">
            <v>132.96</v>
          </cell>
          <cell r="F12">
            <v>149.34</v>
          </cell>
          <cell r="G12">
            <v>144.83000000000001</v>
          </cell>
          <cell r="H12">
            <v>134.18</v>
          </cell>
          <cell r="I12">
            <v>129.27000000000001</v>
          </cell>
          <cell r="J12">
            <v>131.5</v>
          </cell>
          <cell r="K12">
            <v>133.82</v>
          </cell>
          <cell r="L12">
            <v>128.62</v>
          </cell>
          <cell r="M12">
            <v>117.9</v>
          </cell>
          <cell r="N12">
            <v>105.67</v>
          </cell>
          <cell r="O12">
            <v>97.44</v>
          </cell>
          <cell r="P12" t="str">
            <v/>
          </cell>
          <cell r="Q12" t="str">
            <v/>
          </cell>
          <cell r="R12" t="str">
            <v/>
          </cell>
          <cell r="S12" t="str">
            <v/>
          </cell>
          <cell r="T12" t="str">
            <v/>
          </cell>
        </row>
        <row r="13">
          <cell r="A13" t="str">
            <v>安徽省</v>
          </cell>
          <cell r="B13">
            <v>108.12</v>
          </cell>
          <cell r="C13">
            <v>104.12</v>
          </cell>
          <cell r="D13">
            <v>101.3</v>
          </cell>
          <cell r="E13">
            <v>98.74</v>
          </cell>
          <cell r="F13">
            <v>91.8</v>
          </cell>
          <cell r="G13">
            <v>87.54</v>
          </cell>
          <cell r="H13">
            <v>78.09</v>
          </cell>
          <cell r="I13">
            <v>70.099999999999994</v>
          </cell>
          <cell r="J13">
            <v>68.17</v>
          </cell>
          <cell r="K13">
            <v>69.31</v>
          </cell>
          <cell r="L13">
            <v>65.650000000000006</v>
          </cell>
          <cell r="M13">
            <v>60.5</v>
          </cell>
          <cell r="N13">
            <v>54.72</v>
          </cell>
          <cell r="O13">
            <v>45.65</v>
          </cell>
          <cell r="P13" t="str">
            <v/>
          </cell>
          <cell r="Q13" t="str">
            <v/>
          </cell>
          <cell r="R13" t="str">
            <v/>
          </cell>
          <cell r="S13" t="str">
            <v/>
          </cell>
          <cell r="T13" t="str">
            <v/>
          </cell>
        </row>
        <row r="14">
          <cell r="A14" t="str">
            <v>福建省</v>
          </cell>
          <cell r="B14">
            <v>118.82</v>
          </cell>
          <cell r="C14">
            <v>116.87</v>
          </cell>
          <cell r="D14">
            <v>115.22</v>
          </cell>
          <cell r="E14">
            <v>114.09</v>
          </cell>
          <cell r="F14">
            <v>118.81</v>
          </cell>
          <cell r="G14">
            <v>115.54</v>
          </cell>
          <cell r="H14">
            <v>109.82</v>
          </cell>
          <cell r="I14">
            <v>107.36</v>
          </cell>
          <cell r="J14">
            <v>108.2</v>
          </cell>
          <cell r="K14">
            <v>112.37</v>
          </cell>
          <cell r="L14">
            <v>114.02</v>
          </cell>
          <cell r="M14">
            <v>108.8</v>
          </cell>
          <cell r="N14">
            <v>96.21</v>
          </cell>
          <cell r="O14">
            <v>83.31</v>
          </cell>
          <cell r="P14" t="str">
            <v/>
          </cell>
          <cell r="Q14" t="str">
            <v/>
          </cell>
          <cell r="R14" t="str">
            <v/>
          </cell>
          <cell r="S14" t="str">
            <v/>
          </cell>
          <cell r="T14" t="str">
            <v/>
          </cell>
        </row>
        <row r="15">
          <cell r="A15" t="str">
            <v>江西省</v>
          </cell>
          <cell r="B15">
            <v>107.44</v>
          </cell>
          <cell r="C15">
            <v>103.68</v>
          </cell>
          <cell r="D15">
            <v>99.54</v>
          </cell>
          <cell r="E15">
            <v>94.04</v>
          </cell>
          <cell r="F15">
            <v>89.09</v>
          </cell>
          <cell r="G15">
            <v>87</v>
          </cell>
          <cell r="H15">
            <v>74.62</v>
          </cell>
          <cell r="I15">
            <v>68.39</v>
          </cell>
          <cell r="J15">
            <v>66.37</v>
          </cell>
          <cell r="K15">
            <v>64.69</v>
          </cell>
          <cell r="L15">
            <v>62.07</v>
          </cell>
          <cell r="M15">
            <v>57.3</v>
          </cell>
          <cell r="N15">
            <v>52.04</v>
          </cell>
          <cell r="O15">
            <v>40.869999999999997</v>
          </cell>
          <cell r="P15" t="str">
            <v/>
          </cell>
          <cell r="Q15" t="str">
            <v/>
          </cell>
          <cell r="R15" t="str">
            <v/>
          </cell>
          <cell r="S15" t="str">
            <v/>
          </cell>
          <cell r="T15" t="str">
            <v/>
          </cell>
        </row>
        <row r="16">
          <cell r="A16" t="str">
            <v>山东省</v>
          </cell>
          <cell r="B16">
            <v>119.92</v>
          </cell>
          <cell r="C16">
            <v>115.13</v>
          </cell>
          <cell r="D16">
            <v>110.6</v>
          </cell>
          <cell r="E16">
            <v>107.43</v>
          </cell>
          <cell r="F16">
            <v>107.1</v>
          </cell>
          <cell r="G16">
            <v>105.2</v>
          </cell>
          <cell r="H16">
            <v>99.38</v>
          </cell>
          <cell r="I16">
            <v>96.46</v>
          </cell>
          <cell r="J16">
            <v>92.3</v>
          </cell>
          <cell r="K16">
            <v>88.5</v>
          </cell>
          <cell r="L16">
            <v>85.62</v>
          </cell>
          <cell r="M16">
            <v>78.7</v>
          </cell>
          <cell r="N16">
            <v>74.239999999999995</v>
          </cell>
          <cell r="O16">
            <v>65.37</v>
          </cell>
          <cell r="P16" t="str">
            <v/>
          </cell>
          <cell r="Q16" t="str">
            <v/>
          </cell>
          <cell r="R16" t="str">
            <v/>
          </cell>
          <cell r="S16" t="str">
            <v/>
          </cell>
          <cell r="T16" t="str">
            <v/>
          </cell>
        </row>
        <row r="17">
          <cell r="A17" t="str">
            <v>河南省</v>
          </cell>
          <cell r="B17">
            <v>111.38</v>
          </cell>
          <cell r="C17">
            <v>107.81</v>
          </cell>
          <cell r="D17">
            <v>104.75</v>
          </cell>
          <cell r="E17">
            <v>101.16</v>
          </cell>
          <cell r="F17">
            <v>102.09</v>
          </cell>
          <cell r="G17">
            <v>97.39</v>
          </cell>
          <cell r="H17">
            <v>89.48</v>
          </cell>
          <cell r="I17">
            <v>82.76</v>
          </cell>
          <cell r="J17">
            <v>79.510000000000005</v>
          </cell>
          <cell r="K17">
            <v>81.739999999999995</v>
          </cell>
          <cell r="L17">
            <v>76.489999999999995</v>
          </cell>
          <cell r="M17">
            <v>61.6</v>
          </cell>
          <cell r="N17">
            <v>53.82</v>
          </cell>
          <cell r="O17">
            <v>46.4</v>
          </cell>
          <cell r="P17" t="str">
            <v/>
          </cell>
          <cell r="Q17" t="str">
            <v/>
          </cell>
          <cell r="R17" t="str">
            <v/>
          </cell>
          <cell r="S17" t="str">
            <v/>
          </cell>
          <cell r="T17" t="str">
            <v/>
          </cell>
        </row>
        <row r="18">
          <cell r="A18" t="str">
            <v>湖北省</v>
          </cell>
          <cell r="B18">
            <v>108.26</v>
          </cell>
          <cell r="C18">
            <v>103.63</v>
          </cell>
          <cell r="D18">
            <v>100.7</v>
          </cell>
          <cell r="E18">
            <v>98.37</v>
          </cell>
          <cell r="F18">
            <v>95.97</v>
          </cell>
          <cell r="G18">
            <v>94.13</v>
          </cell>
          <cell r="H18">
            <v>84.62</v>
          </cell>
          <cell r="I18">
            <v>79.59</v>
          </cell>
          <cell r="J18">
            <v>77.42</v>
          </cell>
          <cell r="K18">
            <v>79.209999999999994</v>
          </cell>
          <cell r="L18">
            <v>76.16</v>
          </cell>
          <cell r="M18">
            <v>79.099999999999994</v>
          </cell>
          <cell r="N18">
            <v>69.02</v>
          </cell>
          <cell r="O18">
            <v>60.4</v>
          </cell>
          <cell r="P18" t="str">
            <v/>
          </cell>
          <cell r="Q18" t="str">
            <v/>
          </cell>
          <cell r="R18" t="str">
            <v/>
          </cell>
          <cell r="S18" t="str">
            <v/>
          </cell>
          <cell r="T18" t="str">
            <v/>
          </cell>
        </row>
        <row r="19">
          <cell r="A19" t="str">
            <v>湖南省</v>
          </cell>
          <cell r="B19">
            <v>117.72</v>
          </cell>
          <cell r="C19">
            <v>108.73</v>
          </cell>
          <cell r="D19">
            <v>104.84</v>
          </cell>
          <cell r="E19">
            <v>101.13</v>
          </cell>
          <cell r="F19">
            <v>96.09</v>
          </cell>
          <cell r="G19">
            <v>91.36</v>
          </cell>
          <cell r="H19">
            <v>82.85</v>
          </cell>
          <cell r="I19">
            <v>73.2</v>
          </cell>
          <cell r="J19">
            <v>69.17</v>
          </cell>
          <cell r="K19">
            <v>70.150000000000006</v>
          </cell>
          <cell r="L19">
            <v>68.3</v>
          </cell>
          <cell r="M19">
            <v>64.599999999999994</v>
          </cell>
          <cell r="N19">
            <v>57.06</v>
          </cell>
          <cell r="O19">
            <v>50.84</v>
          </cell>
          <cell r="P19" t="str">
            <v/>
          </cell>
          <cell r="Q19" t="str">
            <v/>
          </cell>
          <cell r="R19" t="str">
            <v/>
          </cell>
          <cell r="S19" t="str">
            <v/>
          </cell>
          <cell r="T19" t="str">
            <v/>
          </cell>
        </row>
        <row r="20">
          <cell r="A20" t="str">
            <v>广东省</v>
          </cell>
          <cell r="B20">
            <v>135.66</v>
          </cell>
          <cell r="C20">
            <v>131.56</v>
          </cell>
          <cell r="D20">
            <v>128.25</v>
          </cell>
          <cell r="E20">
            <v>123.3</v>
          </cell>
          <cell r="F20">
            <v>143.5</v>
          </cell>
          <cell r="G20">
            <v>148.27000000000001</v>
          </cell>
          <cell r="H20">
            <v>132.47999999999999</v>
          </cell>
          <cell r="I20">
            <v>130.46</v>
          </cell>
          <cell r="J20">
            <v>133.47</v>
          </cell>
          <cell r="K20">
            <v>139.35</v>
          </cell>
          <cell r="L20">
            <v>138.16</v>
          </cell>
          <cell r="M20">
            <v>118.7</v>
          </cell>
          <cell r="N20">
            <v>103.37</v>
          </cell>
          <cell r="O20">
            <v>99.86</v>
          </cell>
          <cell r="P20" t="str">
            <v/>
          </cell>
          <cell r="Q20" t="str">
            <v/>
          </cell>
          <cell r="R20" t="str">
            <v/>
          </cell>
          <cell r="S20" t="str">
            <v/>
          </cell>
          <cell r="T20" t="str">
            <v/>
          </cell>
        </row>
        <row r="21">
          <cell r="A21" t="str">
            <v>广西壮族自治区</v>
          </cell>
          <cell r="B21">
            <v>121.78</v>
          </cell>
          <cell r="C21">
            <v>115.02</v>
          </cell>
          <cell r="D21">
            <v>109.42</v>
          </cell>
          <cell r="E21">
            <v>106.39</v>
          </cell>
          <cell r="F21">
            <v>103.38</v>
          </cell>
          <cell r="G21">
            <v>102.42</v>
          </cell>
          <cell r="H21">
            <v>89.77</v>
          </cell>
          <cell r="I21">
            <v>78.010000000000005</v>
          </cell>
          <cell r="J21">
            <v>74.959999999999994</v>
          </cell>
          <cell r="K21">
            <v>74.75</v>
          </cell>
          <cell r="L21">
            <v>62.2</v>
          </cell>
          <cell r="M21">
            <v>62.1</v>
          </cell>
          <cell r="N21">
            <v>54.94</v>
          </cell>
          <cell r="O21">
            <v>45.6</v>
          </cell>
          <cell r="P21" t="str">
            <v/>
          </cell>
          <cell r="Q21" t="str">
            <v/>
          </cell>
          <cell r="R21" t="str">
            <v/>
          </cell>
          <cell r="S21" t="str">
            <v/>
          </cell>
          <cell r="T21" t="str">
            <v/>
          </cell>
        </row>
        <row r="22">
          <cell r="A22" t="str">
            <v>海南省</v>
          </cell>
          <cell r="B22">
            <v>115.69</v>
          </cell>
          <cell r="C22">
            <v>114.19</v>
          </cell>
          <cell r="D22">
            <v>113.56</v>
          </cell>
          <cell r="E22">
            <v>112.61</v>
          </cell>
          <cell r="F22">
            <v>120.21</v>
          </cell>
          <cell r="G22">
            <v>116.16</v>
          </cell>
          <cell r="H22">
            <v>108.83</v>
          </cell>
          <cell r="I22">
            <v>102.75</v>
          </cell>
          <cell r="J22">
            <v>98.16</v>
          </cell>
          <cell r="K22">
            <v>100.44</v>
          </cell>
          <cell r="L22">
            <v>95.87</v>
          </cell>
          <cell r="M22">
            <v>88.4</v>
          </cell>
          <cell r="N22">
            <v>77.290000000000006</v>
          </cell>
          <cell r="O22">
            <v>68.790000000000006</v>
          </cell>
          <cell r="P22" t="str">
            <v/>
          </cell>
          <cell r="Q22" t="str">
            <v/>
          </cell>
          <cell r="R22" t="str">
            <v/>
          </cell>
          <cell r="S22" t="str">
            <v/>
          </cell>
          <cell r="T22" t="str">
            <v/>
          </cell>
        </row>
        <row r="23">
          <cell r="A23" t="str">
            <v>重庆市</v>
          </cell>
          <cell r="B23">
            <v>137.41999999999999</v>
          </cell>
          <cell r="C23">
            <v>123.3</v>
          </cell>
          <cell r="D23">
            <v>116.77</v>
          </cell>
          <cell r="E23">
            <v>113.56</v>
          </cell>
          <cell r="F23">
            <v>117.75</v>
          </cell>
          <cell r="G23">
            <v>117.7</v>
          </cell>
          <cell r="H23">
            <v>106.49</v>
          </cell>
          <cell r="I23">
            <v>94.48</v>
          </cell>
          <cell r="J23">
            <v>90.76</v>
          </cell>
          <cell r="K23">
            <v>86.58</v>
          </cell>
          <cell r="L23">
            <v>80.16</v>
          </cell>
          <cell r="M23">
            <v>70.900000000000006</v>
          </cell>
          <cell r="N23">
            <v>62.43</v>
          </cell>
          <cell r="O23">
            <v>58.22</v>
          </cell>
          <cell r="P23" t="str">
            <v/>
          </cell>
          <cell r="Q23" t="str">
            <v/>
          </cell>
          <cell r="R23" t="str">
            <v/>
          </cell>
          <cell r="S23" t="str">
            <v/>
          </cell>
          <cell r="T23" t="str">
            <v/>
          </cell>
        </row>
        <row r="24">
          <cell r="A24" t="str">
            <v>四川省</v>
          </cell>
          <cell r="B24">
            <v>115.94</v>
          </cell>
          <cell r="C24">
            <v>114.92</v>
          </cell>
          <cell r="D24">
            <v>111.55</v>
          </cell>
          <cell r="E24">
            <v>109.05</v>
          </cell>
          <cell r="F24">
            <v>112.76</v>
          </cell>
          <cell r="G24">
            <v>108.72</v>
          </cell>
          <cell r="H24">
            <v>92.67</v>
          </cell>
          <cell r="I24">
            <v>88.29</v>
          </cell>
          <cell r="J24">
            <v>82.87</v>
          </cell>
          <cell r="K24">
            <v>81.180000000000007</v>
          </cell>
          <cell r="L24">
            <v>77.5</v>
          </cell>
          <cell r="M24">
            <v>68.3</v>
          </cell>
          <cell r="N24">
            <v>59.89</v>
          </cell>
          <cell r="O24">
            <v>50.78</v>
          </cell>
          <cell r="P24" t="str">
            <v/>
          </cell>
          <cell r="Q24" t="str">
            <v/>
          </cell>
          <cell r="R24" t="str">
            <v/>
          </cell>
          <cell r="S24" t="str">
            <v/>
          </cell>
          <cell r="T24" t="str">
            <v/>
          </cell>
        </row>
        <row r="25">
          <cell r="A25" t="str">
            <v>贵州省</v>
          </cell>
          <cell r="B25">
            <v>117.84</v>
          </cell>
          <cell r="C25">
            <v>115.35</v>
          </cell>
          <cell r="D25">
            <v>110.85</v>
          </cell>
          <cell r="E25">
            <v>106.15</v>
          </cell>
          <cell r="F25">
            <v>111.78</v>
          </cell>
          <cell r="G25">
            <v>109.46</v>
          </cell>
          <cell r="H25">
            <v>97.36</v>
          </cell>
          <cell r="I25">
            <v>86.71</v>
          </cell>
          <cell r="J25">
            <v>83.34</v>
          </cell>
          <cell r="K25">
            <v>82.25</v>
          </cell>
          <cell r="L25">
            <v>76.03</v>
          </cell>
          <cell r="M25">
            <v>66.900000000000006</v>
          </cell>
          <cell r="N25">
            <v>58.76</v>
          </cell>
          <cell r="O25">
            <v>47.41</v>
          </cell>
          <cell r="P25" t="str">
            <v/>
          </cell>
          <cell r="Q25" t="str">
            <v/>
          </cell>
          <cell r="R25" t="str">
            <v/>
          </cell>
          <cell r="S25" t="str">
            <v/>
          </cell>
          <cell r="T25" t="str">
            <v/>
          </cell>
        </row>
        <row r="26">
          <cell r="A26" t="str">
            <v>云南省</v>
          </cell>
          <cell r="B26">
            <v>111.56</v>
          </cell>
          <cell r="C26">
            <v>109.36</v>
          </cell>
          <cell r="D26">
            <v>107.58</v>
          </cell>
          <cell r="E26">
            <v>104.92</v>
          </cell>
          <cell r="F26">
            <v>100.1</v>
          </cell>
          <cell r="G26">
            <v>96.47</v>
          </cell>
          <cell r="H26">
            <v>88.08</v>
          </cell>
          <cell r="I26">
            <v>82.65</v>
          </cell>
          <cell r="J26">
            <v>78.87</v>
          </cell>
          <cell r="K26">
            <v>79.52</v>
          </cell>
          <cell r="L26">
            <v>72.459999999999994</v>
          </cell>
          <cell r="M26">
            <v>62.5</v>
          </cell>
          <cell r="N26">
            <v>56.27</v>
          </cell>
          <cell r="O26">
            <v>49.1</v>
          </cell>
          <cell r="P26" t="str">
            <v/>
          </cell>
          <cell r="Q26" t="str">
            <v/>
          </cell>
          <cell r="R26" t="str">
            <v/>
          </cell>
          <cell r="S26" t="str">
            <v/>
          </cell>
          <cell r="T26" t="str">
            <v/>
          </cell>
        </row>
        <row r="27">
          <cell r="A27" t="str">
            <v>西藏自治区</v>
          </cell>
          <cell r="B27">
            <v>93.83</v>
          </cell>
          <cell r="C27">
            <v>90.64</v>
          </cell>
          <cell r="D27">
            <v>91.1</v>
          </cell>
          <cell r="E27">
            <v>88.24</v>
          </cell>
          <cell r="F27">
            <v>91.69</v>
          </cell>
          <cell r="G27">
            <v>90.84</v>
          </cell>
          <cell r="H27">
            <v>86.11</v>
          </cell>
          <cell r="I27">
            <v>85.9</v>
          </cell>
          <cell r="J27">
            <v>82.93</v>
          </cell>
          <cell r="K27">
            <v>91.9</v>
          </cell>
          <cell r="L27">
            <v>85.13</v>
          </cell>
          <cell r="M27">
            <v>77.7</v>
          </cell>
          <cell r="N27">
            <v>65.25</v>
          </cell>
          <cell r="O27">
            <v>54.36</v>
          </cell>
          <cell r="P27" t="str">
            <v/>
          </cell>
          <cell r="Q27" t="str">
            <v/>
          </cell>
          <cell r="R27" t="str">
            <v/>
          </cell>
          <cell r="S27" t="str">
            <v/>
          </cell>
          <cell r="T27" t="str">
            <v/>
          </cell>
        </row>
        <row r="28">
          <cell r="A28" t="str">
            <v>陕西省</v>
          </cell>
          <cell r="B28">
            <v>125.36</v>
          </cell>
          <cell r="C28">
            <v>122.2</v>
          </cell>
          <cell r="D28">
            <v>120.83</v>
          </cell>
          <cell r="E28">
            <v>116.11</v>
          </cell>
          <cell r="F28">
            <v>119.72</v>
          </cell>
          <cell r="G28">
            <v>121.33</v>
          </cell>
          <cell r="H28">
            <v>110.04</v>
          </cell>
          <cell r="I28">
            <v>100.02</v>
          </cell>
          <cell r="J28">
            <v>94.04</v>
          </cell>
          <cell r="K28">
            <v>95.55</v>
          </cell>
          <cell r="L28">
            <v>93.32</v>
          </cell>
          <cell r="M28">
            <v>87.2</v>
          </cell>
          <cell r="N28">
            <v>77.84</v>
          </cell>
          <cell r="O28">
            <v>66.760000000000005</v>
          </cell>
          <cell r="P28" t="str">
            <v/>
          </cell>
          <cell r="Q28" t="str">
            <v/>
          </cell>
          <cell r="R28" t="str">
            <v/>
          </cell>
          <cell r="S28" t="str">
            <v/>
          </cell>
          <cell r="T28" t="str">
            <v/>
          </cell>
        </row>
        <row r="29">
          <cell r="A29" t="str">
            <v>甘肃省</v>
          </cell>
          <cell r="B29">
            <v>117.38</v>
          </cell>
          <cell r="C29">
            <v>111.73</v>
          </cell>
          <cell r="D29">
            <v>110.23</v>
          </cell>
          <cell r="E29">
            <v>106.87</v>
          </cell>
          <cell r="F29">
            <v>103.92</v>
          </cell>
          <cell r="G29">
            <v>103.74</v>
          </cell>
          <cell r="H29">
            <v>96.22</v>
          </cell>
          <cell r="I29">
            <v>84.44</v>
          </cell>
          <cell r="J29">
            <v>80.989999999999995</v>
          </cell>
          <cell r="K29">
            <v>79.459999999999994</v>
          </cell>
          <cell r="L29">
            <v>76.53</v>
          </cell>
          <cell r="M29">
            <v>68.8</v>
          </cell>
          <cell r="N29">
            <v>63.07</v>
          </cell>
          <cell r="O29">
            <v>52.75</v>
          </cell>
          <cell r="P29" t="str">
            <v/>
          </cell>
          <cell r="Q29" t="str">
            <v/>
          </cell>
          <cell r="R29" t="str">
            <v/>
          </cell>
          <cell r="S29" t="str">
            <v/>
          </cell>
          <cell r="T29" t="str">
            <v/>
          </cell>
        </row>
        <row r="30">
          <cell r="A30" t="str">
            <v>青海省</v>
          </cell>
          <cell r="B30">
            <v>124.43</v>
          </cell>
          <cell r="C30">
            <v>118.38</v>
          </cell>
          <cell r="D30">
            <v>114.56</v>
          </cell>
          <cell r="E30">
            <v>111.31</v>
          </cell>
          <cell r="F30">
            <v>110.73</v>
          </cell>
          <cell r="G30">
            <v>113.79</v>
          </cell>
          <cell r="H30">
            <v>102.09</v>
          </cell>
          <cell r="I30">
            <v>90.95</v>
          </cell>
          <cell r="J30">
            <v>87.88</v>
          </cell>
          <cell r="K30">
            <v>93.24</v>
          </cell>
          <cell r="L30">
            <v>93.88</v>
          </cell>
          <cell r="M30">
            <v>94.6</v>
          </cell>
          <cell r="N30">
            <v>82.32</v>
          </cell>
          <cell r="O30">
            <v>71.42</v>
          </cell>
          <cell r="P30" t="str">
            <v/>
          </cell>
          <cell r="Q30" t="str">
            <v/>
          </cell>
          <cell r="R30" t="str">
            <v/>
          </cell>
          <cell r="S30" t="str">
            <v/>
          </cell>
          <cell r="T30" t="str">
            <v/>
          </cell>
        </row>
        <row r="31">
          <cell r="A31" t="str">
            <v>宁夏回族自治区</v>
          </cell>
          <cell r="B31">
            <v>125.93</v>
          </cell>
          <cell r="C31">
            <v>122.38</v>
          </cell>
          <cell r="D31">
            <v>119.46</v>
          </cell>
          <cell r="E31">
            <v>116.51</v>
          </cell>
          <cell r="F31">
            <v>119.24</v>
          </cell>
          <cell r="G31">
            <v>128.04</v>
          </cell>
          <cell r="H31">
            <v>116.16</v>
          </cell>
          <cell r="I31">
            <v>106.15</v>
          </cell>
          <cell r="J31">
            <v>95.32</v>
          </cell>
          <cell r="K31">
            <v>104.04</v>
          </cell>
          <cell r="L31">
            <v>95.87</v>
          </cell>
          <cell r="M31">
            <v>92.5</v>
          </cell>
          <cell r="N31">
            <v>82.22</v>
          </cell>
          <cell r="O31">
            <v>69.97</v>
          </cell>
          <cell r="P31" t="str">
            <v/>
          </cell>
          <cell r="Q31" t="str">
            <v/>
          </cell>
          <cell r="R31" t="str">
            <v/>
          </cell>
          <cell r="S31" t="str">
            <v/>
          </cell>
          <cell r="T31" t="str">
            <v/>
          </cell>
        </row>
        <row r="32">
          <cell r="A32" t="str">
            <v>新疆维吾尔自治区</v>
          </cell>
          <cell r="B32">
            <v>115.91</v>
          </cell>
          <cell r="C32">
            <v>111.04</v>
          </cell>
          <cell r="D32">
            <v>114.54</v>
          </cell>
          <cell r="E32">
            <v>110.11</v>
          </cell>
          <cell r="F32">
            <v>108.79</v>
          </cell>
          <cell r="G32">
            <v>108.73</v>
          </cell>
          <cell r="H32">
            <v>92.13</v>
          </cell>
          <cell r="I32">
            <v>88.91</v>
          </cell>
          <cell r="J32">
            <v>85.96</v>
          </cell>
          <cell r="K32">
            <v>90.38</v>
          </cell>
          <cell r="L32">
            <v>94.24</v>
          </cell>
          <cell r="M32">
            <v>91</v>
          </cell>
          <cell r="N32">
            <v>76.47</v>
          </cell>
          <cell r="O32">
            <v>62.99</v>
          </cell>
          <cell r="P32" t="str">
            <v/>
          </cell>
          <cell r="Q32" t="str">
            <v/>
          </cell>
          <cell r="R32" t="str">
            <v/>
          </cell>
          <cell r="S32" t="str">
            <v/>
          </cell>
          <cell r="T32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7B3E-0457-D840-B203-EAC99670A7B9}">
  <dimension ref="A1:AP280"/>
  <sheetViews>
    <sheetView tabSelected="1" zoomScale="139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R9" sqref="R9"/>
    </sheetView>
  </sheetViews>
  <sheetFormatPr baseColWidth="10" defaultRowHeight="15"/>
  <cols>
    <col min="2" max="2" width="17.1640625" bestFit="1" customWidth="1"/>
    <col min="4" max="4" width="21.33203125" bestFit="1" customWidth="1"/>
  </cols>
  <sheetData>
    <row r="1" spans="1:42" s="2" customFormat="1" ht="64">
      <c r="A1" s="2" t="s">
        <v>0</v>
      </c>
      <c r="B1" s="2" t="s">
        <v>136</v>
      </c>
      <c r="C1" s="2" t="s">
        <v>39</v>
      </c>
      <c r="D1" s="2" t="s">
        <v>125</v>
      </c>
      <c r="E1" s="2" t="s">
        <v>38</v>
      </c>
      <c r="F1" s="2" t="s">
        <v>63</v>
      </c>
      <c r="G1" s="3" t="s">
        <v>64</v>
      </c>
      <c r="H1" s="1" t="s">
        <v>103</v>
      </c>
      <c r="I1" s="18" t="s">
        <v>127</v>
      </c>
      <c r="J1" s="18" t="s">
        <v>128</v>
      </c>
      <c r="K1" s="18" t="s">
        <v>129</v>
      </c>
      <c r="L1" s="18" t="s">
        <v>130</v>
      </c>
      <c r="M1" s="18" t="s">
        <v>131</v>
      </c>
      <c r="N1" s="18" t="s">
        <v>132</v>
      </c>
      <c r="O1" s="18" t="s">
        <v>133</v>
      </c>
      <c r="P1" s="11" t="s">
        <v>65</v>
      </c>
      <c r="Q1" s="11" t="s">
        <v>134</v>
      </c>
      <c r="R1" s="19" t="s">
        <v>137</v>
      </c>
      <c r="S1" s="2" t="s">
        <v>135</v>
      </c>
      <c r="T1" s="12" t="s">
        <v>68</v>
      </c>
      <c r="U1" s="13" t="s">
        <v>108</v>
      </c>
      <c r="V1" s="14" t="s">
        <v>41</v>
      </c>
      <c r="W1" s="13" t="s">
        <v>106</v>
      </c>
      <c r="X1" s="8" t="s">
        <v>44</v>
      </c>
      <c r="Y1" s="13" t="s">
        <v>107</v>
      </c>
      <c r="Z1" s="10" t="s">
        <v>45</v>
      </c>
      <c r="AA1" s="10" t="s">
        <v>43</v>
      </c>
      <c r="AB1" s="10" t="s">
        <v>42</v>
      </c>
      <c r="AC1" s="15" t="s">
        <v>110</v>
      </c>
      <c r="AD1" s="10" t="s">
        <v>105</v>
      </c>
      <c r="AE1" s="15" t="s">
        <v>109</v>
      </c>
      <c r="AF1" s="9" t="s">
        <v>59</v>
      </c>
      <c r="AG1" s="9" t="s">
        <v>60</v>
      </c>
      <c r="AH1" s="16" t="s">
        <v>61</v>
      </c>
      <c r="AI1" s="16" t="s">
        <v>62</v>
      </c>
      <c r="AJ1" s="2" t="s">
        <v>104</v>
      </c>
      <c r="AK1" s="4" t="s">
        <v>40</v>
      </c>
      <c r="AL1" s="17" t="s">
        <v>126</v>
      </c>
      <c r="AM1" s="17" t="s">
        <v>99</v>
      </c>
      <c r="AN1" s="17" t="s">
        <v>101</v>
      </c>
      <c r="AO1" s="17" t="s">
        <v>100</v>
      </c>
      <c r="AP1" s="17" t="s">
        <v>102</v>
      </c>
    </row>
    <row r="2" spans="1:42">
      <c r="A2">
        <v>11</v>
      </c>
      <c r="B2" t="s">
        <v>1</v>
      </c>
      <c r="C2">
        <v>2010</v>
      </c>
      <c r="D2" t="str">
        <f t="shared" ref="D2:D65" si="0">CONCATENATE(B2,C2)</f>
        <v>北京市2010</v>
      </c>
      <c r="E2" t="s">
        <v>32</v>
      </c>
      <c r="F2" cm="1">
        <f t="array" ref="F2">_xlfn.IFS(
$C2=2010,
VLOOKUP($B2,[1]分省年度数据!$A$1:$T$32,15,FALSE),
$C2=2011,
VLOOKUP($B2,[1]分省年度数据!$A$1:$T$32,14,FALSE),
$C2=2012,
VLOOKUP($B2,[1]分省年度数据!$A$1:$T$32,13,FALSE),
$C2=2013,
VLOOKUP($B2,[1]分省年度数据!$A$1:$T$32,12,FALSE),
$C2=2014,
VLOOKUP($B2,[1]分省年度数据!$A$1:$T$32,11,FALSE),
$C2=2015,
VLOOKUP($B2,[1]分省年度数据!$A$1:$T$32,10,FALSE),
$C2=2016,
VLOOKUP($B2,[1]分省年度数据!$A$1:$T$32,9,FALSE),
$C2=2017,
VLOOKUP($B2,[1]分省年度数据!$A$1:$T$32,8,FALSE),
$C2=2018,
VLOOKUP($B2,[1]分省年度数据!$A$1:$T$32,7,FALSE)
)</f>
        <v>1962</v>
      </c>
      <c r="G2" cm="1">
        <f t="array" ref="G2">_xlfn.IFS(
$C2=2010,
VLOOKUP($B2,[2]分省年度数据!$A$1:$T$32,15,FALSE),
$C2=2011,
VLOOKUP($B2,[2]分省年度数据!$A$1:$T$32,14,FALSE),
$C2=2012,
VLOOKUP($B2,[2]分省年度数据!$A$1:$T$32,13,FALSE),
$C2=2013,
VLOOKUP($B2,[2]分省年度数据!$A$1:$T$32,12,FALSE),
$C2=2014,
VLOOKUP($B2,[2]分省年度数据!$A$1:$T$32,11,FALSE),
$C2=2015,
VLOOKUP($B2,[2]分省年度数据!$A$1:$T$32,10,FALSE),
$C2=2016,
VLOOKUP($B2,[2]分省年度数据!$A$1:$T$32,9,FALSE),
$C2=2017,
VLOOKUP($B2,[2]分省年度数据!$A$1:$T$32,8,FALSE),
$C2=2018,
VLOOKUP($B2,[2]分省年度数据!$A$1:$T$32,7,FALSE)
)</f>
        <v>29228</v>
      </c>
      <c r="H2" cm="1">
        <f t="array" ref="H2">_xlfn.IFS(
$C2=2010,
VLOOKUP($B2,[3]分省年度数据!$A$1:$T$32,15,FALSE),
$C2=2011,
VLOOKUP($B2,[3]分省年度数据!$A$1:$T$32,14,FALSE),
$C2=2012,
VLOOKUP($B2,[3]分省年度数据!$A$1:$T$32,13,FALSE),
$C2=2013,
VLOOKUP($B2,[3]分省年度数据!$A$1:$T$32,12,FALSE),
$C2=2014,
VLOOKUP($B2,[3]分省年度数据!$A$1:$T$32,11,FALSE),
$C2=2015,
VLOOKUP($B2,[3]分省年度数据!$A$1:$T$32,10,FALSE),
$C2=2016,
VLOOKUP($B2,[3]分省年度数据!$A$1:$T$32,9,FALSE),
$C2=2017,
VLOOKUP($B2,[3]分省年度数据!$A$1:$T$32,8,FALSE),
$C2=2018,
VLOOKUP($B2,[3]分省年度数据!$A$1:$T$32,7,FALSE)
)</f>
        <v>11.5</v>
      </c>
      <c r="I2">
        <f>VLOOKUP($D2,[4]Sheet1!$C$1:$J$65536,2,FALSE)</f>
        <v>120.14424896240234</v>
      </c>
      <c r="J2">
        <f>VLOOKUP($D2,[4]Sheet1!$C$1:$J$65536,3,FALSE)</f>
        <v>14.288623809814453</v>
      </c>
      <c r="K2">
        <f>VLOOKUP($D2,[4]Sheet1!$C$1:$J$65536,4,FALSE)</f>
        <v>10161.2001953125</v>
      </c>
      <c r="L2">
        <f>VLOOKUP($D2,[4]Sheet1!$C$1:$J$65536,5,FALSE)</f>
        <v>177.4072265625</v>
      </c>
      <c r="M2">
        <f>VLOOKUP($D2,[4]Sheet1!$C$1:$J$65536,6,FALSE)</f>
        <v>28.964260101318359</v>
      </c>
      <c r="N2">
        <f>VLOOKUP($D2,[4]Sheet1!$C$1:$J$65536,7,FALSE)</f>
        <v>3.1921768188476562</v>
      </c>
      <c r="O2">
        <f>VLOOKUP($D2,[4]Sheet1!$C$1:$J$65536,8,FALSE)</f>
        <v>30.796195983886719</v>
      </c>
      <c r="P2" cm="1">
        <f t="array" ref="P2">_xlfn.IFS(
$C2=2010,
VLOOKUP($B2,[5]各省年均房价!$A$1:$T$32,11,FALSE),
$C2=2011,
VLOOKUP($B2,[5]各省年均房价!$A$1:$T$32,12,FALSE),
$C2=2012,
VLOOKUP($B2,[5]各省年均房价!$A$1:$T$32,13,FALSE),
$C2=2013,
VLOOKUP($B2,[5]各省年均房价!$A$1:$T$32,14,FALSE),
$C2=2014,
VLOOKUP($B2,[5]各省年均房价!$A$1:$T$32,15,FALSE),
$C2=2015,
VLOOKUP($B2,[5]各省年均房价!$A$1:$T$32,16,FALSE),
$C2=2016,
VLOOKUP($B2,[5]各省年均房价!$A$1:$T$32,17,FALSE),
$C2=2017,
VLOOKUP($B2,[5]各省年均房价!$A$1:$T$32,18,FALSE),
$C2=2018,
VLOOKUP($B2,[5]各省年均房价!$A$1:$T$32,19,FALSE)
)</f>
        <v>16845.8</v>
      </c>
      <c r="Q2">
        <f>P2/G2</f>
        <v>0.5763582865745176</v>
      </c>
      <c r="R2" cm="1">
        <f t="array" ref="R2">_xlfn.IFS(
$C2=2010,
VLOOKUP($B2,[27]分省年度数据!$A$1:$T$32,15,FALSE),
$C2=2011,
VLOOKUP($B2,[27]分省年度数据!$A$1:$T$32,14,FALSE),
$C2=2012,
VLOOKUP($B2,[27]分省年度数据!$A$1:$T$32,13,FALSE),
$C2=2013,
VLOOKUP($B2,[27]分省年度数据!$A$1:$T$32,12,FALSE),
$C2=2014,
VLOOKUP($B2,[27]分省年度数据!$A$1:$T$32,11,FALSE),
$C2=2015,
VLOOKUP($B2,[27]分省年度数据!$A$1:$T$32,10,FALSE),
$C2=2016,
VLOOKUP($B2,[27]分省年度数据!$A$1:$T$32,9,FALSE),
$C2=2017,
VLOOKUP($B2,[27]分省年度数据!$A$1:$T$32,8,FALSE),
$C2=2018,
VLOOKUP($B2,[27]分省年度数据!$A$1:$T$32,7,FALSE)
)</f>
        <v>121.36</v>
      </c>
      <c r="S2">
        <f>IFERROR(VLOOKUP(D2,[6]mu_jt_estimates_final!$C:$D,2,FALSE),"")</f>
        <v>6.7327119000000005E-2</v>
      </c>
      <c r="T2" t="str">
        <f>VLOOKUP(B2,方言分布!A:B,2,FALSE)</f>
        <v>北京官话</v>
      </c>
      <c r="U2" cm="1">
        <f t="array" ref="U2">_xlfn.IFS(
$C2=2010,
VLOOKUP($B2,[7]分省年度数据!$A$1:$T$32,15,FALSE),
$C2=2011,
VLOOKUP($B2,[7]分省年度数据!$A$1:$T$32,14,FALSE),
$C2=2012,
VLOOKUP($B2,[7]分省年度数据!$A$1:$T$32,13,FALSE),
$C2=2013,
VLOOKUP($B2,[7]分省年度数据!$A$1:$T$32,12,FALSE),
$C2=2014,
VLOOKUP($B2,[7]分省年度数据!$A$1:$T$32,11,FALSE),
$C2=2015,
VLOOKUP($B2,[7]分省年度数据!$A$1:$T$32,10,FALSE),
$C2=2016,
VLOOKUP($B2,[7]分省年度数据!$A$1:$T$32,9,FALSE),
$C2=2017,
VLOOKUP($B2,[7]分省年度数据!$A$1:$T$32,8,FALSE),
$C2=2018,
VLOOKUP($B2,[7]分省年度数据!$A$1:$T$32,7,FALSE)
)</f>
        <v>9411</v>
      </c>
      <c r="V2" cm="1">
        <f t="array" ref="V2">_xlfn.IFS(
$C2=2010,
VLOOKUP($B2,[8]分省年度数据!$A$1:$T$32,15,FALSE),
$C2=2011,
VLOOKUP($B2,[8]分省年度数据!$A$1:$T$32,14,FALSE),
$C2=2012,
VLOOKUP($B2,[8]分省年度数据!$A$1:$T$32,13,FALSE),
$C2=2013,
VLOOKUP($B2,[8]分省年度数据!$A$1:$T$32,12,FALSE),
$C2=2014,
VLOOKUP($B2,[8]分省年度数据!$A$1:$T$32,11,FALSE),
$C2=2015,
VLOOKUP($B2,[8]分省年度数据!$A$1:$T$32,10,FALSE),
$C2=2016,
VLOOKUP($B2,[8]分省年度数据!$A$1:$T$32,9,FALSE),
$C2=2017,
VLOOKUP($B2,[8]分省年度数据!$A$1:$T$32,8,FALSE),
$C2=2018,
VLOOKUP($B2,[8]分省年度数据!$A$1:$T$32,7,FALSE)
)</f>
        <v>9.2799999999999994</v>
      </c>
      <c r="W2" cm="1">
        <f t="array" ref="W2">_xlfn.IFS(
$C2=2010,
VLOOKUP($B2,[9]分省年度数据!$A$1:$T$32,15,FALSE),
$C2=2011,
VLOOKUP($B2,[9]分省年度数据!$A$1:$T$32,14,FALSE),
$C2=2012,
VLOOKUP($B2,[9]分省年度数据!$A$1:$T$32,13,FALSE),
$C2=2013,
VLOOKUP($B2,[9]分省年度数据!$A$1:$T$32,12,FALSE),
$C2=2014,
VLOOKUP($B2,[9]分省年度数据!$A$1:$T$32,11,FALSE),
$C2=2015,
VLOOKUP($B2,[9]分省年度数据!$A$1:$T$32,10,FALSE),
$C2=2016,
VLOOKUP($B2,[9]分省年度数据!$A$1:$T$32,9,FALSE),
$C2=2017,
VLOOKUP($B2,[9]分省年度数据!$A$1:$T$32,8,FALSE),
$C2=2018,
VLOOKUP($B2,[9]分省年度数据!$A$1:$T$32,7,FALSE)
)</f>
        <v>136</v>
      </c>
      <c r="X2" cm="1">
        <f t="array" ref="X2">_xlfn.IFS(
$C2=2010,
VLOOKUP($B2,[10]分省年度数据!$A$1:$T$32,15,FALSE),
$C2=2011,
VLOOKUP($B2,[10]分省年度数据!$A$1:$T$32,14,FALSE),
$C2=2012,
VLOOKUP($B2,[10]分省年度数据!$A$1:$T$32,13,FALSE),
$C2=2013,
VLOOKUP($B2,[10]分省年度数据!$A$1:$T$32,12,FALSE),
$C2=2014,
VLOOKUP($B2,[10]分省年度数据!$A$1:$T$32,11,FALSE),
$C2=2015,
VLOOKUP($B2,[10]分省年度数据!$A$1:$T$32,10,FALSE),
$C2=2016,
VLOOKUP($B2,[10]分省年度数据!$A$1:$T$32,9,FALSE),
$C2=2017,
VLOOKUP($B2,[10]分省年度数据!$A$1:$T$32,8,FALSE),
$C2=2018,
VLOOKUP($B2,[10]分省年度数据!$A$1:$T$32,7,FALSE)
)</f>
        <v>16.18</v>
      </c>
      <c r="Y2" cm="1">
        <f t="array" ref="Y2">_xlfn.IFS(
$C2=2010,
VLOOKUP($B2,[11]分省年度数据!$A$1:$T$32,15,FALSE),
$C2=2011,
VLOOKUP($B2,[11]分省年度数据!$A$1:$T$32,14,FALSE),
$C2=2012,
VLOOKUP($B2,[11]分省年度数据!$A$1:$T$32,13,FALSE),
$C2=2013,
VLOOKUP($B2,[11]分省年度数据!$A$1:$T$32,12,FALSE),
$C2=2014,
VLOOKUP($B2,[11]分省年度数据!$A$1:$T$32,11,FALSE),
$C2=2015,
VLOOKUP($B2,[11]分省年度数据!$A$1:$T$32,10,FALSE),
$C2=2016,
VLOOKUP($B2,[11]分省年度数据!$A$1:$T$32,9,FALSE),
$C2=2017,
VLOOKUP($B2,[11]分省年度数据!$A$1:$T$32,8,FALSE),
$C2=2018,
VLOOKUP($B2,[11]分省年度数据!$A$1:$T$32,7,FALSE)
)</f>
        <v>186.82</v>
      </c>
      <c r="Z2" cm="1">
        <f t="array" ref="Z2">_xlfn.IFS(
$C2=2010,
VLOOKUP($B2,[12]分省年度数据!$A$1:$T$32,15,FALSE),
$C2=2011,
VLOOKUP($B2,[12]分省年度数据!$A$1:$T$32,14,FALSE),
$C2=2012,
VLOOKUP($B2,[12]分省年度数据!$A$1:$T$32,13,FALSE),
$C2=2013,
VLOOKUP($B2,[12]分省年度数据!$A$1:$T$32,12,FALSE),
$C2=2014,
VLOOKUP($B2,[12]分省年度数据!$A$1:$T$32,11,FALSE),
$C2=2015,
VLOOKUP($B2,[12]分省年度数据!$A$1:$T$32,10,FALSE),
$C2=2016,
VLOOKUP($B2,[12]分省年度数据!$A$1:$T$32,9,FALSE),
$C2=2017,
VLOOKUP($B2,[12]分省年度数据!$A$1:$T$32,8,FALSE),
$C2=2018,
VLOOKUP($B2,[12]分省年度数据!$A$1:$T$32,7,FALSE)
)</f>
        <v>10.11</v>
      </c>
      <c r="AA2" cm="1">
        <f t="array" ref="AA2">_xlfn.IFS(
$C2=2010,
VLOOKUP($B2,[13]分省年度数据!$A$1:$T$32,15,FALSE),
$C2=2011,
VLOOKUP($B2,[13]分省年度数据!$A$1:$T$32,14,FALSE),
$C2=2012,
VLOOKUP($B2,[13]分省年度数据!$A$1:$T$32,13,FALSE),
$C2=2013,
VLOOKUP($B2,[13]分省年度数据!$A$1:$T$32,12,FALSE),
$C2=2014,
VLOOKUP($B2,[13]分省年度数据!$A$1:$T$32,11,FALSE),
$C2=2015,
VLOOKUP($B2,[13]分省年度数据!$A$1:$T$32,10,FALSE),
$C2=2016,
VLOOKUP($B2,[13]分省年度数据!$A$1:$T$32,9,FALSE),
$C2=2017,
VLOOKUP($B2,[13]分省年度数据!$A$1:$T$32,8,FALSE),
$C2=2018,
VLOOKUP($B2,[13]分省年度数据!$A$1:$T$32,7,FALSE)
)</f>
        <v>10.24</v>
      </c>
      <c r="AB2" cm="1">
        <f t="array" ref="AB2">_xlfn.IFS(
$C2=2010,
VLOOKUP($B2,[14]分省年度数据!$A$1:$T$32,15,FALSE),
$C2=2011,
VLOOKUP($B2,[14]分省年度数据!$A$1:$T$32,14,FALSE),
$C2=2012,
VLOOKUP($B2,[14]分省年度数据!$A$1:$T$32,13,FALSE),
$C2=2013,
VLOOKUP($B2,[14]分省年度数据!$A$1:$T$32,12,FALSE),
$C2=2014,
VLOOKUP($B2,[14]分省年度数据!$A$1:$T$32,11,FALSE),
$C2=2015,
VLOOKUP($B2,[14]分省年度数据!$A$1:$T$32,10,FALSE),
$C2=2016,
VLOOKUP($B2,[14]分省年度数据!$A$1:$T$32,9,FALSE),
$C2=2017,
VLOOKUP($B2,[14]分省年度数据!$A$1:$T$32,8,FALSE),
$C2=2018,
VLOOKUP($B2,[14]分省年度数据!$A$1:$T$32,7,FALSE)
)</f>
        <v>13.2</v>
      </c>
      <c r="AD2" cm="1">
        <f t="array" ref="AD2">_xlfn.IFS(
$C2=2010,
VLOOKUP($B2,[15]分省年度数据!$A$1:$T$32,15,FALSE),
$C2=2011,
VLOOKUP($B2,[15]分省年度数据!$A$1:$T$32,14,FALSE),
$C2=2012,
VLOOKUP($B2,[15]分省年度数据!$A$1:$T$32,13,FALSE),
$C2=2013,
VLOOKUP($B2,[15]分省年度数据!$A$1:$T$32,12,FALSE),
$C2=2014,
VLOOKUP($B2,[15]分省年度数据!$A$1:$T$32,11,FALSE),
$C2=2015,
VLOOKUP($B2,[15]分省年度数据!$A$1:$T$32,10,FALSE),
$C2=2016,
VLOOKUP($B2,[15]分省年度数据!$A$1:$T$32,9,FALSE),
$C2=2017,
VLOOKUP($B2,[15]分省年度数据!$A$1:$T$32,8,FALSE),
$C2=2018,
VLOOKUP($B2,[15]分省年度数据!$A$1:$T$32,7,FALSE)
)</f>
        <v>6134448</v>
      </c>
      <c r="AE2" cm="1">
        <f t="array" ref="AE2">_xlfn.IFS(
$C2=2010,
VLOOKUP($B2,[16]分省年度数据!$A$1:$T$32,15,FALSE),
$C2=2011,
VLOOKUP($B2,[16]分省年度数据!$A$1:$T$32,14,FALSE),
$C2=2012,
VLOOKUP($B2,[16]分省年度数据!$A$1:$T$32,13,FALSE),
$C2=2013,
VLOOKUP($B2,[16]分省年度数据!$A$1:$T$32,12,FALSE),
$C2=2014,
VLOOKUP($B2,[16]分省年度数据!$A$1:$T$32,11,FALSE),
$C2=2015,
VLOOKUP($B2,[16]分省年度数据!$A$1:$T$32,10,FALSE),
$C2=2016,
VLOOKUP($B2,[16]分省年度数据!$A$1:$T$32,9,FALSE),
$C2=2017,
VLOOKUP($B2,[16]分省年度数据!$A$1:$T$32,8,FALSE),
$C2=2018,
VLOOKUP($B2,[16]分省年度数据!$A$1:$T$32,7,FALSE)
)</f>
        <v>450.22</v>
      </c>
      <c r="AF2" cm="1">
        <f t="array" ref="AF2">_xlfn.IFS(
$C2=2010,
VLOOKUP($B2,[17]分省年度数据!$A$1:$T$32,15,FALSE),
$C2=2011,
VLOOKUP($B2,[17]分省年度数据!$A$1:$T$32,14,FALSE),
$C2=2012,
VLOOKUP($B2,[17]分省年度数据!$A$1:$T$32,13,FALSE),
$C2=2013,
VLOOKUP($B2,[17]分省年度数据!$A$1:$T$32,12,FALSE),
$C2=2014,
VLOOKUP($B2,[17]分省年度数据!$A$1:$T$32,11,FALSE),
$C2=2015,
VLOOKUP($B2,[17]分省年度数据!$A$1:$T$32,10,FALSE),
$C2=2016,
VLOOKUP($B2,[17]分省年度数据!$A$1:$T$32,9,FALSE),
$C2=2017,
VLOOKUP($B2,[17]分省年度数据!$A$1:$T$32,8,FALSE),
$C2=2018,
VLOOKUP($B2,[17]分省年度数据!$A$1:$T$32,7,FALSE)
)</f>
        <v>2316</v>
      </c>
      <c r="AG2" cm="1">
        <f t="array" ref="AG2">_xlfn.IFS(
$C2=2010,
VLOOKUP($B2,[18]分省年度数据!$A$1:$T$32,15,FALSE),
$C2=2011,
VLOOKUP($B2,[18]分省年度数据!$A$1:$T$32,14,FALSE),
$C2=2012,
VLOOKUP($B2,[18]分省年度数据!$A$1:$T$32,13,FALSE),
$C2=2013,
VLOOKUP($B2,[18]分省年度数据!$A$1:$T$32,12,FALSE),
$C2=2014,
VLOOKUP($B2,[18]分省年度数据!$A$1:$T$32,11,FALSE),
$C2=2015,
VLOOKUP($B2,[18]分省年度数据!$A$1:$T$32,10,FALSE),
$C2=2016,
VLOOKUP($B2,[18]分省年度数据!$A$1:$T$32,9,FALSE),
$C2=2017,
VLOOKUP($B2,[18]分省年度数据!$A$1:$T$32,8,FALSE),
$C2=2018,
VLOOKUP($B2,[18]分省年度数据!$A$1:$T$32,7,FALSE)
)</f>
        <v>6340.3</v>
      </c>
      <c r="AJ2" cm="1">
        <f t="array" ref="AJ2">_xlfn.IFS(
$C2=2010,
VLOOKUP($B2,[19]分省年度数据!$A$1:$T$32,15,FALSE),
$C2=2011,
VLOOKUP($B2,[19]分省年度数据!$A$1:$T$32,14,FALSE),
$C2=2012,
VLOOKUP($B2,[19]分省年度数据!$A$1:$T$32,13,FALSE),
$C2=2013,
VLOOKUP($B2,[19]分省年度数据!$A$1:$T$32,12,FALSE),
$C2=2014,
VLOOKUP($B2,[19]分省年度数据!$A$1:$T$32,11,FALSE),
$C2=2015,
VLOOKUP($B2,[19]分省年度数据!$A$1:$T$32,10,FALSE),
$C2=2016,
VLOOKUP($B2,[19]分省年度数据!$A$1:$T$32,9,FALSE),
$C2=2017,
VLOOKUP($B2,[19]分省年度数据!$A$1:$T$32,8,FALSE),
$C2=2018,
VLOOKUP($B2,[19]分省年度数据!$A$1:$T$32,7,FALSE)
)</f>
        <v>4279</v>
      </c>
      <c r="AK2" cm="1">
        <f t="array" ref="AK2">_xlfn.IFS(
$C2=2010,
VLOOKUP($B2,[20]分省年度数据!$A$1:$T$32,15,FALSE),
$C2=2011,
VLOOKUP($B2,[20]分省年度数据!$A$1:$T$32,14,FALSE),
$C2=2012,
VLOOKUP($B2,[20]分省年度数据!$A$1:$T$32,13,FALSE),
$C2=2013,
VLOOKUP($B2,[20]分省年度数据!$A$1:$T$32,12,FALSE),
$C2=2014,
VLOOKUP($B2,[20]分省年度数据!$A$1:$T$32,11,FALSE),
$C2=2015,
VLOOKUP($B2,[20]分省年度数据!$A$1:$T$32,10,FALSE),
$C2=2016,
VLOOKUP($B2,[20]分省年度数据!$A$1:$T$32,9,FALSE),
$C2=2017,
VLOOKUP($B2,[20]分省年度数据!$A$1:$T$32,8,FALSE),
$C2=2018,
VLOOKUP($B2,[20]分省年度数据!$A$1:$T$32,7,FALSE)
)</f>
        <v>18743</v>
      </c>
      <c r="AL2" cm="1">
        <f t="array" ref="AL2">_xlfn.IFS(
$C2=2010,
VLOOKUP($B2,[21]分省年度数据!$A$1:$T$32,15,FALSE),
$C2=2011,
VLOOKUP($B2,[21]分省年度数据!$A$1:$T$32,14,FALSE),
$C2=2012,
VLOOKUP($B2,[21]分省年度数据!$A$1:$T$32,13,FALSE),
$C2=2013,
VLOOKUP($B2,[21]分省年度数据!$A$1:$T$32,12,FALSE),
$C2=2014,
VLOOKUP($B2,[21]分省年度数据!$A$1:$T$32,11,FALSE),
$C2=2015,
VLOOKUP($B2,[21]分省年度数据!$A$1:$T$32,10,FALSE),
$C2=2016,
VLOOKUP($B2,[21]分省年度数据!$A$1:$T$32,9,FALSE),
$C2=2017,
VLOOKUP($B2,[21]分省年度数据!$A$1:$T$32,8,FALSE),
$C2=2018,
VLOOKUP($B2,[21]分省年度数据!$A$1:$T$32,7,FALSE)
)</f>
        <v>174.92</v>
      </c>
      <c r="AM2" cm="1">
        <f t="array" ref="AM2">_xlfn.IFS(
$C2=2010,
VLOOKUP($B2,[22]分省年度数据!$A$1:$T$32,15,FALSE),
$C2=2011,
VLOOKUP($B2,[22]分省年度数据!$A$1:$T$32,14,FALSE),
$C2=2012,
VLOOKUP($B2,[22]分省年度数据!$A$1:$T$32,13,FALSE),
$C2=2013,
VLOOKUP($B2,[22]分省年度数据!$A$1:$T$32,12,FALSE),
$C2=2014,
VLOOKUP($B2,[22]分省年度数据!$A$1:$T$32,11,FALSE),
$C2=2015,
VLOOKUP($B2,[22]分省年度数据!$A$1:$T$32,10,FALSE),
$C2=2016,
VLOOKUP($B2,[22]分省年度数据!$A$1:$T$32,9,FALSE),
$C2=2017,
VLOOKUP($B2,[22]分省年度数据!$A$1:$T$32,8,FALSE),
$C2=2018,
VLOOKUP($B2,[22]分省年度数据!$A$1:$T$32,7,FALSE)
)</f>
        <v>100</v>
      </c>
      <c r="AN2" cm="1">
        <f t="array" ref="AN2">_xlfn.IFS(
$C2=2010,
VLOOKUP($B2,[23]分省年度数据!$A$1:$T$32,15,FALSE),
$C2=2011,
VLOOKUP($B2,[23]分省年度数据!$A$1:$T$32,14,FALSE),
$C2=2012,
VLOOKUP($B2,[23]分省年度数据!$A$1:$T$32,13,FALSE),
$C2=2013,
VLOOKUP($B2,[23]分省年度数据!$A$1:$T$32,12,FALSE),
$C2=2014,
VLOOKUP($B2,[23]分省年度数据!$A$1:$T$32,11,FALSE),
$C2=2015,
VLOOKUP($B2,[23]分省年度数据!$A$1:$T$32,10,FALSE),
$C2=2016,
VLOOKUP($B2,[23]分省年度数据!$A$1:$T$32,9,FALSE),
$C2=2017,
VLOOKUP($B2,[23]分省年度数据!$A$1:$T$32,8,FALSE),
$C2=2018,
VLOOKUP($B2,[23]分省年度数据!$A$1:$T$32,7,FALSE)
)</f>
        <v>14.24</v>
      </c>
      <c r="AO2" cm="1">
        <f t="array" ref="AO2">_xlfn.IFS(
$C2=2010,
VLOOKUP($B2,[24]分省年度数据!$A$1:$T$32,15,FALSE),
$C2=2011,
VLOOKUP($B2,[24]分省年度数据!$A$1:$T$32,14,FALSE),
$C2=2012,
VLOOKUP($B2,[24]分省年度数据!$A$1:$T$32,13,FALSE),
$C2=2013,
VLOOKUP($B2,[24]分省年度数据!$A$1:$T$32,12,FALSE),
$C2=2014,
VLOOKUP($B2,[24]分省年度数据!$A$1:$T$32,11,FALSE),
$C2=2015,
VLOOKUP($B2,[24]分省年度数据!$A$1:$T$32,10,FALSE),
$C2=2016,
VLOOKUP($B2,[24]分省年度数据!$A$1:$T$32,9,FALSE),
$C2=2017,
VLOOKUP($B2,[24]分省年度数据!$A$1:$T$32,8,FALSE),
$C2=2018,
VLOOKUP($B2,[24]分省年度数据!$A$1:$T$32,7,FALSE)
)</f>
        <v>3.54</v>
      </c>
      <c r="AP2" cm="1">
        <f t="array" ref="AP2">_xlfn.IFS(
$C2=2010,
VLOOKUP($B2,[25]分省年度数据!$A$1:$T$32,15,FALSE),
$C2=2011,
VLOOKUP($B2,[25]分省年度数据!$A$1:$T$32,14,FALSE),
$C2=2012,
VLOOKUP($B2,[25]分省年度数据!$A$1:$T$32,13,FALSE),
$C2=2013,
VLOOKUP($B2,[25]分省年度数据!$A$1:$T$32,12,FALSE),
$C2=2014,
VLOOKUP($B2,[25]分省年度数据!$A$1:$T$32,11,FALSE),
$C2=2015,
VLOOKUP($B2,[25]分省年度数据!$A$1:$T$32,10,FALSE),
$C2=2016,
VLOOKUP($B2,[25]分省年度数据!$A$1:$T$32,9,FALSE),
$C2=2017,
VLOOKUP($B2,[25]分省年度数据!$A$1:$T$32,8,FALSE),
$C2=2018,
VLOOKUP($B2,[25]分省年度数据!$A$1:$T$32,7,FALSE)
)</f>
        <v>11.28</v>
      </c>
    </row>
    <row r="3" spans="1:42">
      <c r="A3">
        <v>11</v>
      </c>
      <c r="B3" t="s">
        <v>1</v>
      </c>
      <c r="C3">
        <v>2011</v>
      </c>
      <c r="D3" t="str">
        <f t="shared" si="0"/>
        <v>北京市2011</v>
      </c>
      <c r="E3" t="s">
        <v>32</v>
      </c>
      <c r="F3" cm="1">
        <f t="array" ref="F3">_xlfn.IFS(
$C3=2010,
VLOOKUP($B3,[1]分省年度数据!$A$1:$T$32,15,FALSE),
$C3=2011,
VLOOKUP($B3,[1]分省年度数据!$A$1:$T$32,14,FALSE),
$C3=2012,
VLOOKUP($B3,[1]分省年度数据!$A$1:$T$32,13,FALSE),
$C3=2013,
VLOOKUP($B3,[1]分省年度数据!$A$1:$T$32,12,FALSE),
$C3=2014,
VLOOKUP($B3,[1]分省年度数据!$A$1:$T$32,11,FALSE),
$C3=2015,
VLOOKUP($B3,[1]分省年度数据!$A$1:$T$32,10,FALSE),
$C3=2016,
VLOOKUP($B3,[1]分省年度数据!$A$1:$T$32,9,FALSE),
$C3=2017,
VLOOKUP($B3,[1]分省年度数据!$A$1:$T$32,8,FALSE),
$C3=2018,
VLOOKUP($B3,[1]分省年度数据!$A$1:$T$32,7,FALSE)
)</f>
        <v>2024</v>
      </c>
      <c r="G3" cm="1">
        <f t="array" ref="G3">_xlfn.IFS(
$C3=2010,
VLOOKUP($B3,[2]分省年度数据!$A$1:$T$32,15,FALSE),
$C3=2011,
VLOOKUP($B3,[2]分省年度数据!$A$1:$T$32,14,FALSE),
$C3=2012,
VLOOKUP($B3,[2]分省年度数据!$A$1:$T$32,13,FALSE),
$C3=2013,
VLOOKUP($B3,[2]分省年度数据!$A$1:$T$32,12,FALSE),
$C3=2014,
VLOOKUP($B3,[2]分省年度数据!$A$1:$T$32,11,FALSE),
$C3=2015,
VLOOKUP($B3,[2]分省年度数据!$A$1:$T$32,10,FALSE),
$C3=2016,
VLOOKUP($B3,[2]分省年度数据!$A$1:$T$32,9,FALSE),
$C3=2017,
VLOOKUP($B3,[2]分省年度数据!$A$1:$T$32,8,FALSE),
$C3=2018,
VLOOKUP($B3,[2]分省年度数据!$A$1:$T$32,7,FALSE)
)</f>
        <v>33176</v>
      </c>
      <c r="H3" cm="1">
        <f t="array" ref="H3">_xlfn.IFS(
$C3=2010,
VLOOKUP($B3,[3]分省年度数据!$A$1:$T$32,15,FALSE),
$C3=2011,
VLOOKUP($B3,[3]分省年度数据!$A$1:$T$32,14,FALSE),
$C3=2012,
VLOOKUP($B3,[3]分省年度数据!$A$1:$T$32,13,FALSE),
$C3=2013,
VLOOKUP($B3,[3]分省年度数据!$A$1:$T$32,12,FALSE),
$C3=2014,
VLOOKUP($B3,[3]分省年度数据!$A$1:$T$32,11,FALSE),
$C3=2015,
VLOOKUP($B3,[3]分省年度数据!$A$1:$T$32,10,FALSE),
$C3=2016,
VLOOKUP($B3,[3]分省年度数据!$A$1:$T$32,9,FALSE),
$C3=2017,
VLOOKUP($B3,[3]分省年度数据!$A$1:$T$32,8,FALSE),
$C3=2018,
VLOOKUP($B3,[3]分省年度数据!$A$1:$T$32,7,FALSE)
)</f>
        <v>25.7</v>
      </c>
      <c r="I3">
        <f>VLOOKUP($D3,[4]Sheet1!$C$1:$J$65536,2,FALSE)</f>
        <v>128.77601623535156</v>
      </c>
      <c r="J3">
        <f>VLOOKUP($D3,[4]Sheet1!$C$1:$J$65536,3,FALSE)</f>
        <v>17.751712799072266</v>
      </c>
      <c r="K3">
        <f>VLOOKUP($D3,[4]Sheet1!$C$1:$J$65536,4,FALSE)</f>
        <v>10170.677734375</v>
      </c>
      <c r="L3">
        <f>VLOOKUP($D3,[4]Sheet1!$C$1:$J$65536,5,FALSE)</f>
        <v>180.09934997558594</v>
      </c>
      <c r="M3">
        <f>VLOOKUP($D3,[4]Sheet1!$C$1:$J$65536,6,FALSE)</f>
        <v>28.299211502075195</v>
      </c>
      <c r="N3">
        <f>VLOOKUP($D3,[4]Sheet1!$C$1:$J$65536,7,FALSE)</f>
        <v>2.8539953231811523</v>
      </c>
      <c r="O3">
        <f>VLOOKUP($D3,[4]Sheet1!$C$1:$J$65536,8,FALSE)</f>
        <v>36.740634918212891</v>
      </c>
      <c r="P3" cm="1">
        <f t="array" ref="P3">_xlfn.IFS(
$C3=2010,
VLOOKUP($B3,[5]各省年均房价!$A$1:$T$32,11,FALSE),
$C3=2011,
VLOOKUP($B3,[5]各省年均房价!$A$1:$T$32,12,FALSE),
$C3=2012,
VLOOKUP($B3,[5]各省年均房价!$A$1:$T$32,13,FALSE),
$C3=2013,
VLOOKUP($B3,[5]各省年均房价!$A$1:$T$32,14,FALSE),
$C3=2014,
VLOOKUP($B3,[5]各省年均房价!$A$1:$T$32,15,FALSE),
$C3=2015,
VLOOKUP($B3,[5]各省年均房价!$A$1:$T$32,16,FALSE),
$C3=2016,
VLOOKUP($B3,[5]各省年均房价!$A$1:$T$32,17,FALSE),
$C3=2017,
VLOOKUP($B3,[5]各省年均房价!$A$1:$T$32,18,FALSE),
$C3=2018,
VLOOKUP($B3,[5]各省年均房价!$A$1:$T$32,19,FALSE)
)</f>
        <v>17021.599999999999</v>
      </c>
      <c r="Q3">
        <f t="shared" ref="Q3:Q66" si="1">P3/G3</f>
        <v>0.51306968893175786</v>
      </c>
      <c r="R3" cm="1">
        <f t="array" ref="R3">_xlfn.IFS(
$C3=2010,
VLOOKUP($B3,[27]分省年度数据!$A$1:$T$32,15,FALSE),
$C3=2011,
VLOOKUP($B3,[27]分省年度数据!$A$1:$T$32,14,FALSE),
$C3=2012,
VLOOKUP($B3,[27]分省年度数据!$A$1:$T$32,13,FALSE),
$C3=2013,
VLOOKUP($B3,[27]分省年度数据!$A$1:$T$32,12,FALSE),
$C3=2014,
VLOOKUP($B3,[27]分省年度数据!$A$1:$T$32,11,FALSE),
$C3=2015,
VLOOKUP($B3,[27]分省年度数据!$A$1:$T$32,10,FALSE),
$C3=2016,
VLOOKUP($B3,[27]分省年度数据!$A$1:$T$32,9,FALSE),
$C3=2017,
VLOOKUP($B3,[27]分省年度数据!$A$1:$T$32,8,FALSE),
$C3=2018,
VLOOKUP($B3,[27]分省年度数据!$A$1:$T$32,7,FALSE)
)</f>
        <v>131.29</v>
      </c>
      <c r="S3">
        <f>IFERROR(VLOOKUP(D3,[6]mu_jt_estimates_final!$C:$D,2,FALSE),"")</f>
        <v>1.2645072E-2</v>
      </c>
      <c r="T3" t="str">
        <f>VLOOKUP(B3,方言分布!A:B,2,FALSE)</f>
        <v>北京官话</v>
      </c>
      <c r="U3" cm="1">
        <f t="array" ref="U3">_xlfn.IFS(
$C3=2010,
VLOOKUP($B3,[7]分省年度数据!$A$1:$T$32,15,FALSE),
$C3=2011,
VLOOKUP($B3,[7]分省年度数据!$A$1:$T$32,14,FALSE),
$C3=2012,
VLOOKUP($B3,[7]分省年度数据!$A$1:$T$32,13,FALSE),
$C3=2013,
VLOOKUP($B3,[7]分省年度数据!$A$1:$T$32,12,FALSE),
$C3=2014,
VLOOKUP($B3,[7]分省年度数据!$A$1:$T$32,11,FALSE),
$C3=2015,
VLOOKUP($B3,[7]分省年度数据!$A$1:$T$32,10,FALSE),
$C3=2016,
VLOOKUP($B3,[7]分省年度数据!$A$1:$T$32,9,FALSE),
$C3=2017,
VLOOKUP($B3,[7]分省年度数据!$A$1:$T$32,8,FALSE),
$C3=2018,
VLOOKUP($B3,[7]分省年度数据!$A$1:$T$32,7,FALSE)
)</f>
        <v>9495</v>
      </c>
      <c r="V3" cm="1">
        <f t="array" ref="V3">_xlfn.IFS(
$C3=2010,
VLOOKUP($B3,[8]分省年度数据!$A$1:$T$32,15,FALSE),
$C3=2011,
VLOOKUP($B3,[8]分省年度数据!$A$1:$T$32,14,FALSE),
$C3=2012,
VLOOKUP($B3,[8]分省年度数据!$A$1:$T$32,13,FALSE),
$C3=2013,
VLOOKUP($B3,[8]分省年度数据!$A$1:$T$32,12,FALSE),
$C3=2014,
VLOOKUP($B3,[8]分省年度数据!$A$1:$T$32,11,FALSE),
$C3=2015,
VLOOKUP($B3,[8]分省年度数据!$A$1:$T$32,10,FALSE),
$C3=2016,
VLOOKUP($B3,[8]分省年度数据!$A$1:$T$32,9,FALSE),
$C3=2017,
VLOOKUP($B3,[8]分省年度数据!$A$1:$T$32,8,FALSE),
$C3=2018,
VLOOKUP($B3,[8]分省年度数据!$A$1:$T$32,7,FALSE)
)</f>
        <v>9.4700000000000006</v>
      </c>
      <c r="W3" cm="1">
        <f t="array" ref="W3">_xlfn.IFS(
$C3=2010,
VLOOKUP($B3,[9]分省年度数据!$A$1:$T$32,15,FALSE),
$C3=2011,
VLOOKUP($B3,[9]分省年度数据!$A$1:$T$32,14,FALSE),
$C3=2012,
VLOOKUP($B3,[9]分省年度数据!$A$1:$T$32,13,FALSE),
$C3=2013,
VLOOKUP($B3,[9]分省年度数据!$A$1:$T$32,12,FALSE),
$C3=2014,
VLOOKUP($B3,[9]分省年度数据!$A$1:$T$32,11,FALSE),
$C3=2015,
VLOOKUP($B3,[9]分省年度数据!$A$1:$T$32,10,FALSE),
$C3=2016,
VLOOKUP($B3,[9]分省年度数据!$A$1:$T$32,9,FALSE),
$C3=2017,
VLOOKUP($B3,[9]分省年度数据!$A$1:$T$32,8,FALSE),
$C3=2018,
VLOOKUP($B3,[9]分省年度数据!$A$1:$T$32,7,FALSE)
)</f>
        <v>142</v>
      </c>
      <c r="X3" cm="1">
        <f t="array" ref="X3">_xlfn.IFS(
$C3=2010,
VLOOKUP($B3,[10]分省年度数据!$A$1:$T$32,15,FALSE),
$C3=2011,
VLOOKUP($B3,[10]分省年度数据!$A$1:$T$32,14,FALSE),
$C3=2012,
VLOOKUP($B3,[10]分省年度数据!$A$1:$T$32,13,FALSE),
$C3=2013,
VLOOKUP($B3,[10]分省年度数据!$A$1:$T$32,12,FALSE),
$C3=2014,
VLOOKUP($B3,[10]分省年度数据!$A$1:$T$32,11,FALSE),
$C3=2015,
VLOOKUP($B3,[10]分省年度数据!$A$1:$T$32,10,FALSE),
$C3=2016,
VLOOKUP($B3,[10]分省年度数据!$A$1:$T$32,9,FALSE),
$C3=2017,
VLOOKUP($B3,[10]分省年度数据!$A$1:$T$32,8,FALSE),
$C3=2018,
VLOOKUP($B3,[10]分省年度数据!$A$1:$T$32,7,FALSE)
)</f>
        <v>14.51</v>
      </c>
      <c r="Y3" cm="1">
        <f t="array" ref="Y3">_xlfn.IFS(
$C3=2010,
VLOOKUP($B3,[11]分省年度数据!$A$1:$T$32,15,FALSE),
$C3=2011,
VLOOKUP($B3,[11]分省年度数据!$A$1:$T$32,14,FALSE),
$C3=2012,
VLOOKUP($B3,[11]分省年度数据!$A$1:$T$32,13,FALSE),
$C3=2013,
VLOOKUP($B3,[11]分省年度数据!$A$1:$T$32,12,FALSE),
$C3=2014,
VLOOKUP($B3,[11]分省年度数据!$A$1:$T$32,11,FALSE),
$C3=2015,
VLOOKUP($B3,[11]分省年度数据!$A$1:$T$32,10,FALSE),
$C3=2016,
VLOOKUP($B3,[11]分省年度数据!$A$1:$T$32,9,FALSE),
$C3=2017,
VLOOKUP($B3,[11]分省年度数据!$A$1:$T$32,8,FALSE),
$C3=2018,
VLOOKUP($B3,[11]分省年度数据!$A$1:$T$32,7,FALSE)
)</f>
        <v>225.49</v>
      </c>
      <c r="Z3" cm="1">
        <f t="array" ref="Z3">_xlfn.IFS(
$C3=2010,
VLOOKUP($B3,[12]分省年度数据!$A$1:$T$32,15,FALSE),
$C3=2011,
VLOOKUP($B3,[12]分省年度数据!$A$1:$T$32,14,FALSE),
$C3=2012,
VLOOKUP($B3,[12]分省年度数据!$A$1:$T$32,13,FALSE),
$C3=2013,
VLOOKUP($B3,[12]分省年度数据!$A$1:$T$32,12,FALSE),
$C3=2014,
VLOOKUP($B3,[12]分省年度数据!$A$1:$T$32,11,FALSE),
$C3=2015,
VLOOKUP($B3,[12]分省年度数据!$A$1:$T$32,10,FALSE),
$C3=2016,
VLOOKUP($B3,[12]分省年度数据!$A$1:$T$32,9,FALSE),
$C3=2017,
VLOOKUP($B3,[12]分省年度数据!$A$1:$T$32,8,FALSE),
$C3=2018,
VLOOKUP($B3,[12]分省年度数据!$A$1:$T$32,7,FALSE)
)</f>
        <v>9.6</v>
      </c>
      <c r="AA3" cm="1">
        <f t="array" ref="AA3">_xlfn.IFS(
$C3=2010,
VLOOKUP($B3,[13]分省年度数据!$A$1:$T$32,15,FALSE),
$C3=2011,
VLOOKUP($B3,[13]分省年度数据!$A$1:$T$32,14,FALSE),
$C3=2012,
VLOOKUP($B3,[13]分省年度数据!$A$1:$T$32,13,FALSE),
$C3=2013,
VLOOKUP($B3,[13]分省年度数据!$A$1:$T$32,12,FALSE),
$C3=2014,
VLOOKUP($B3,[13]分省年度数据!$A$1:$T$32,11,FALSE),
$C3=2015,
VLOOKUP($B3,[13]分省年度数据!$A$1:$T$32,10,FALSE),
$C3=2016,
VLOOKUP($B3,[13]分省年度数据!$A$1:$T$32,9,FALSE),
$C3=2017,
VLOOKUP($B3,[13]分省年度数据!$A$1:$T$32,8,FALSE),
$C3=2018,
VLOOKUP($B3,[13]分省年度数据!$A$1:$T$32,7,FALSE)
)</f>
        <v>9.9</v>
      </c>
      <c r="AB3" cm="1">
        <f t="array" ref="AB3">_xlfn.IFS(
$C3=2010,
VLOOKUP($B3,[14]分省年度数据!$A$1:$T$32,15,FALSE),
$C3=2011,
VLOOKUP($B3,[14]分省年度数据!$A$1:$T$32,14,FALSE),
$C3=2012,
VLOOKUP($B3,[14]分省年度数据!$A$1:$T$32,13,FALSE),
$C3=2013,
VLOOKUP($B3,[14]分省年度数据!$A$1:$T$32,12,FALSE),
$C3=2014,
VLOOKUP($B3,[14]分省年度数据!$A$1:$T$32,11,FALSE),
$C3=2015,
VLOOKUP($B3,[14]分省年度数据!$A$1:$T$32,10,FALSE),
$C3=2016,
VLOOKUP($B3,[14]分省年度数据!$A$1:$T$32,9,FALSE),
$C3=2017,
VLOOKUP($B3,[14]分省年度数据!$A$1:$T$32,8,FALSE),
$C3=2018,
VLOOKUP($B3,[14]分省年度数据!$A$1:$T$32,7,FALSE)
)</f>
        <v>13.38</v>
      </c>
      <c r="AD3" cm="1">
        <f t="array" ref="AD3">_xlfn.IFS(
$C3=2010,
VLOOKUP($B3,[15]分省年度数据!$A$1:$T$32,15,FALSE),
$C3=2011,
VLOOKUP($B3,[15]分省年度数据!$A$1:$T$32,14,FALSE),
$C3=2012,
VLOOKUP($B3,[15]分省年度数据!$A$1:$T$32,13,FALSE),
$C3=2013,
VLOOKUP($B3,[15]分省年度数据!$A$1:$T$32,12,FALSE),
$C3=2014,
VLOOKUP($B3,[15]分省年度数据!$A$1:$T$32,11,FALSE),
$C3=2015,
VLOOKUP($B3,[15]分省年度数据!$A$1:$T$32,10,FALSE),
$C3=2016,
VLOOKUP($B3,[15]分省年度数据!$A$1:$T$32,9,FALSE),
$C3=2017,
VLOOKUP($B3,[15]分省年度数据!$A$1:$T$32,8,FALSE),
$C3=2018,
VLOOKUP($B3,[15]分省年度数据!$A$1:$T$32,7,FALSE)
)</f>
        <v>7373843</v>
      </c>
      <c r="AE3" cm="1">
        <f t="array" ref="AE3">_xlfn.IFS(
$C3=2010,
VLOOKUP($B3,[16]分省年度数据!$A$1:$T$32,15,FALSE),
$C3=2011,
VLOOKUP($B3,[16]分省年度数据!$A$1:$T$32,14,FALSE),
$C3=2012,
VLOOKUP($B3,[16]分省年度数据!$A$1:$T$32,13,FALSE),
$C3=2013,
VLOOKUP($B3,[16]分省年度数据!$A$1:$T$32,12,FALSE),
$C3=2014,
VLOOKUP($B3,[16]分省年度数据!$A$1:$T$32,11,FALSE),
$C3=2015,
VLOOKUP($B3,[16]分省年度数据!$A$1:$T$32,10,FALSE),
$C3=2016,
VLOOKUP($B3,[16]分省年度数据!$A$1:$T$32,9,FALSE),
$C3=2017,
VLOOKUP($B3,[16]分省年度数据!$A$1:$T$32,8,FALSE),
$C3=2018,
VLOOKUP($B3,[16]分省年度数据!$A$1:$T$32,7,FALSE)
)</f>
        <v>520.08000000000004</v>
      </c>
      <c r="AF3" cm="1">
        <f t="array" ref="AF3">_xlfn.IFS(
$C3=2010,
VLOOKUP($B3,[17]分省年度数据!$A$1:$T$32,15,FALSE),
$C3=2011,
VLOOKUP($B3,[17]分省年度数据!$A$1:$T$32,14,FALSE),
$C3=2012,
VLOOKUP($B3,[17]分省年度数据!$A$1:$T$32,13,FALSE),
$C3=2013,
VLOOKUP($B3,[17]分省年度数据!$A$1:$T$32,12,FALSE),
$C3=2014,
VLOOKUP($B3,[17]分省年度数据!$A$1:$T$32,11,FALSE),
$C3=2015,
VLOOKUP($B3,[17]分省年度数据!$A$1:$T$32,10,FALSE),
$C3=2016,
VLOOKUP($B3,[17]分省年度数据!$A$1:$T$32,9,FALSE),
$C3=2017,
VLOOKUP($B3,[17]分省年度数据!$A$1:$T$32,8,FALSE),
$C3=2018,
VLOOKUP($B3,[17]分省年度数据!$A$1:$T$32,7,FALSE)
)</f>
        <v>2776</v>
      </c>
      <c r="AG3" cm="1">
        <f t="array" ref="AG3">_xlfn.IFS(
$C3=2010,
VLOOKUP($B3,[18]分省年度数据!$A$1:$T$32,15,FALSE),
$C3=2011,
VLOOKUP($B3,[18]分省年度数据!$A$1:$T$32,14,FALSE),
$C3=2012,
VLOOKUP($B3,[18]分省年度数据!$A$1:$T$32,13,FALSE),
$C3=2013,
VLOOKUP($B3,[18]分省年度数据!$A$1:$T$32,12,FALSE),
$C3=2014,
VLOOKUP($B3,[18]分省年度数据!$A$1:$T$32,11,FALSE),
$C3=2015,
VLOOKUP($B3,[18]分省年度数据!$A$1:$T$32,10,FALSE),
$C3=2016,
VLOOKUP($B3,[18]分省年度数据!$A$1:$T$32,9,FALSE),
$C3=2017,
VLOOKUP($B3,[18]分省年度数据!$A$1:$T$32,8,FALSE),
$C3=2018,
VLOOKUP($B3,[18]分省年度数据!$A$1:$T$32,7,FALSE)
)</f>
        <v>7222.2</v>
      </c>
      <c r="AJ3" cm="1">
        <f t="array" ref="AJ3">_xlfn.IFS(
$C3=2010,
VLOOKUP($B3,[19]分省年度数据!$A$1:$T$32,15,FALSE),
$C3=2011,
VLOOKUP($B3,[19]分省年度数据!$A$1:$T$32,14,FALSE),
$C3=2012,
VLOOKUP($B3,[19]分省年度数据!$A$1:$T$32,13,FALSE),
$C3=2013,
VLOOKUP($B3,[19]分省年度数据!$A$1:$T$32,12,FALSE),
$C3=2014,
VLOOKUP($B3,[19]分省年度数据!$A$1:$T$32,11,FALSE),
$C3=2015,
VLOOKUP($B3,[19]分省年度数据!$A$1:$T$32,10,FALSE),
$C3=2016,
VLOOKUP($B3,[19]分省年度数据!$A$1:$T$32,9,FALSE),
$C3=2017,
VLOOKUP($B3,[19]分省年度数据!$A$1:$T$32,8,FALSE),
$C3=2018,
VLOOKUP($B3,[19]分省年度数据!$A$1:$T$32,7,FALSE)
)</f>
        <v>3934</v>
      </c>
      <c r="AK3" cm="1">
        <f t="array" ref="AK3">_xlfn.IFS(
$C3=2010,
VLOOKUP($B3,[20]分省年度数据!$A$1:$T$32,15,FALSE),
$C3=2011,
VLOOKUP($B3,[20]分省年度数据!$A$1:$T$32,14,FALSE),
$C3=2012,
VLOOKUP($B3,[20]分省年度数据!$A$1:$T$32,13,FALSE),
$C3=2013,
VLOOKUP($B3,[20]分省年度数据!$A$1:$T$32,12,FALSE),
$C3=2014,
VLOOKUP($B3,[20]分省年度数据!$A$1:$T$32,11,FALSE),
$C3=2015,
VLOOKUP($B3,[20]分省年度数据!$A$1:$T$32,10,FALSE),
$C3=2016,
VLOOKUP($B3,[20]分省年度数据!$A$1:$T$32,9,FALSE),
$C3=2017,
VLOOKUP($B3,[20]分省年度数据!$A$1:$T$32,8,FALSE),
$C3=2018,
VLOOKUP($B3,[20]分省年度数据!$A$1:$T$32,7,FALSE)
)</f>
        <v>19460</v>
      </c>
      <c r="AL3" cm="1">
        <f t="array" ref="AL3">_xlfn.IFS(
$C3=2010,
VLOOKUP($B3,[26]分省年度数据!$A$1:$T$32,15,FALSE),
$C3=2011,
VLOOKUP($B3,[26]分省年度数据!$A$1:$T$32,14,FALSE),
$C3=2012,
VLOOKUP($B3,[26]分省年度数据!$A$1:$T$32,13,FALSE),
$C3=2013,
VLOOKUP($B3,[26]分省年度数据!$A$1:$T$32,12,FALSE),
$C3=2014,
VLOOKUP($B3,[26]分省年度数据!$A$1:$T$32,11,FALSE),
$C3=2015,
VLOOKUP($B3,[26]分省年度数据!$A$1:$T$32,10,FALSE),
$C3=2016,
VLOOKUP($B3,[26]分省年度数据!$A$1:$T$32,9,FALSE),
$C3=2017,
VLOOKUP($B3,[26]分省年度数据!$A$1:$T$32,8,FALSE),
$C3=2018,
VLOOKUP($B3,[26]分省年度数据!$A$1:$T$32,7,FALSE)
)</f>
        <v>100</v>
      </c>
      <c r="AM3" cm="1">
        <f t="array" ref="AM3">_xlfn.IFS(
$C3=2010,
VLOOKUP($B3,[22]分省年度数据!$A$1:$T$32,15,FALSE),
$C3=2011,
VLOOKUP($B3,[22]分省年度数据!$A$1:$T$32,14,FALSE),
$C3=2012,
VLOOKUP($B3,[22]分省年度数据!$A$1:$T$32,13,FALSE),
$C3=2013,
VLOOKUP($B3,[22]分省年度数据!$A$1:$T$32,12,FALSE),
$C3=2014,
VLOOKUP($B3,[22]分省年度数据!$A$1:$T$32,11,FALSE),
$C3=2015,
VLOOKUP($B3,[22]分省年度数据!$A$1:$T$32,10,FALSE),
$C3=2016,
VLOOKUP($B3,[22]分省年度数据!$A$1:$T$32,9,FALSE),
$C3=2017,
VLOOKUP($B3,[22]分省年度数据!$A$1:$T$32,8,FALSE),
$C3=2018,
VLOOKUP($B3,[22]分省年度数据!$A$1:$T$32,7,FALSE)
)</f>
        <v>100</v>
      </c>
      <c r="AN3" cm="1">
        <f t="array" ref="AN3">_xlfn.IFS(
$C3=2010,
VLOOKUP($B3,[23]分省年度数据!$A$1:$T$32,15,FALSE),
$C3=2011,
VLOOKUP($B3,[23]分省年度数据!$A$1:$T$32,14,FALSE),
$C3=2012,
VLOOKUP($B3,[23]分省年度数据!$A$1:$T$32,13,FALSE),
$C3=2013,
VLOOKUP($B3,[23]分省年度数据!$A$1:$T$32,12,FALSE),
$C3=2014,
VLOOKUP($B3,[23]分省年度数据!$A$1:$T$32,11,FALSE),
$C3=2015,
VLOOKUP($B3,[23]分省年度数据!$A$1:$T$32,10,FALSE),
$C3=2016,
VLOOKUP($B3,[23]分省年度数据!$A$1:$T$32,9,FALSE),
$C3=2017,
VLOOKUP($B3,[23]分省年度数据!$A$1:$T$32,8,FALSE),
$C3=2018,
VLOOKUP($B3,[23]分省年度数据!$A$1:$T$32,7,FALSE)
)</f>
        <v>22.38</v>
      </c>
      <c r="AO3" cm="1">
        <f t="array" ref="AO3">_xlfn.IFS(
$C3=2010,
VLOOKUP($B3,[24]分省年度数据!$A$1:$T$32,15,FALSE),
$C3=2011,
VLOOKUP($B3,[24]分省年度数据!$A$1:$T$32,14,FALSE),
$C3=2012,
VLOOKUP($B3,[24]分省年度数据!$A$1:$T$32,13,FALSE),
$C3=2013,
VLOOKUP($B3,[24]分省年度数据!$A$1:$T$32,12,FALSE),
$C3=2014,
VLOOKUP($B3,[24]分省年度数据!$A$1:$T$32,11,FALSE),
$C3=2015,
VLOOKUP($B3,[24]分省年度数据!$A$1:$T$32,10,FALSE),
$C3=2016,
VLOOKUP($B3,[24]分省年度数据!$A$1:$T$32,9,FALSE),
$C3=2017,
VLOOKUP($B3,[24]分省年度数据!$A$1:$T$32,8,FALSE),
$C3=2018,
VLOOKUP($B3,[24]分省年度数据!$A$1:$T$32,7,FALSE)
)</f>
        <v>3.36</v>
      </c>
      <c r="AP3" cm="1">
        <f t="array" ref="AP3">_xlfn.IFS(
$C3=2010,
VLOOKUP($B3,[25]分省年度数据!$A$1:$T$32,15,FALSE),
$C3=2011,
VLOOKUP($B3,[25]分省年度数据!$A$1:$T$32,14,FALSE),
$C3=2012,
VLOOKUP($B3,[25]分省年度数据!$A$1:$T$32,13,FALSE),
$C3=2013,
VLOOKUP($B3,[25]分省年度数据!$A$1:$T$32,12,FALSE),
$C3=2014,
VLOOKUP($B3,[25]分省年度数据!$A$1:$T$32,11,FALSE),
$C3=2015,
VLOOKUP($B3,[25]分省年度数据!$A$1:$T$32,10,FALSE),
$C3=2016,
VLOOKUP($B3,[25]分省年度数据!$A$1:$T$32,9,FALSE),
$C3=2017,
VLOOKUP($B3,[25]分省年度数据!$A$1:$T$32,8,FALSE),
$C3=2018,
VLOOKUP($B3,[25]分省年度数据!$A$1:$T$32,7,FALSE)
)</f>
        <v>11.33</v>
      </c>
    </row>
    <row r="4" spans="1:42">
      <c r="A4">
        <v>11</v>
      </c>
      <c r="B4" t="s">
        <v>1</v>
      </c>
      <c r="C4">
        <v>2012</v>
      </c>
      <c r="D4" t="str">
        <f t="shared" si="0"/>
        <v>北京市2012</v>
      </c>
      <c r="E4" t="s">
        <v>32</v>
      </c>
      <c r="F4" cm="1">
        <f t="array" ref="F4">_xlfn.IFS(
$C4=2010,
VLOOKUP($B4,[1]分省年度数据!$A$1:$T$32,15,FALSE),
$C4=2011,
VLOOKUP($B4,[1]分省年度数据!$A$1:$T$32,14,FALSE),
$C4=2012,
VLOOKUP($B4,[1]分省年度数据!$A$1:$T$32,13,FALSE),
$C4=2013,
VLOOKUP($B4,[1]分省年度数据!$A$1:$T$32,12,FALSE),
$C4=2014,
VLOOKUP($B4,[1]分省年度数据!$A$1:$T$32,11,FALSE),
$C4=2015,
VLOOKUP($B4,[1]分省年度数据!$A$1:$T$32,10,FALSE),
$C4=2016,
VLOOKUP($B4,[1]分省年度数据!$A$1:$T$32,9,FALSE),
$C4=2017,
VLOOKUP($B4,[1]分省年度数据!$A$1:$T$32,8,FALSE),
$C4=2018,
VLOOKUP($B4,[1]分省年度数据!$A$1:$T$32,7,FALSE)
)</f>
        <v>2078</v>
      </c>
      <c r="G4" cm="1">
        <f t="array" ref="G4">_xlfn.IFS(
$C4=2010,
VLOOKUP($B4,[2]分省年度数据!$A$1:$T$32,15,FALSE),
$C4=2011,
VLOOKUP($B4,[2]分省年度数据!$A$1:$T$32,14,FALSE),
$C4=2012,
VLOOKUP($B4,[2]分省年度数据!$A$1:$T$32,13,FALSE),
$C4=2013,
VLOOKUP($B4,[2]分省年度数据!$A$1:$T$32,12,FALSE),
$C4=2014,
VLOOKUP($B4,[2]分省年度数据!$A$1:$T$32,11,FALSE),
$C4=2015,
VLOOKUP($B4,[2]分省年度数据!$A$1:$T$32,10,FALSE),
$C4=2016,
VLOOKUP($B4,[2]分省年度数据!$A$1:$T$32,9,FALSE),
$C4=2017,
VLOOKUP($B4,[2]分省年度数据!$A$1:$T$32,8,FALSE),
$C4=2018,
VLOOKUP($B4,[2]分省年度数据!$A$1:$T$32,7,FALSE)
)</f>
        <v>36817</v>
      </c>
      <c r="H4" cm="1">
        <f t="array" ref="H4">_xlfn.IFS(
$C4=2010,
VLOOKUP($B4,[3]分省年度数据!$A$1:$T$32,15,FALSE),
$C4=2011,
VLOOKUP($B4,[3]分省年度数据!$A$1:$T$32,14,FALSE),
$C4=2012,
VLOOKUP($B4,[3]分省年度数据!$A$1:$T$32,13,FALSE),
$C4=2013,
VLOOKUP($B4,[3]分省年度数据!$A$1:$T$32,12,FALSE),
$C4=2014,
VLOOKUP($B4,[3]分省年度数据!$A$1:$T$32,11,FALSE),
$C4=2015,
VLOOKUP($B4,[3]分省年度数据!$A$1:$T$32,10,FALSE),
$C4=2016,
VLOOKUP($B4,[3]分省年度数据!$A$1:$T$32,9,FALSE),
$C4=2017,
VLOOKUP($B4,[3]分省年度数据!$A$1:$T$32,8,FALSE),
$C4=2018,
VLOOKUP($B4,[3]分省年度数据!$A$1:$T$32,7,FALSE)
)</f>
        <v>95.2</v>
      </c>
      <c r="I4">
        <f>VLOOKUP($D4,[4]Sheet1!$C$1:$J$65536,2,FALSE)</f>
        <v>122.8233642578125</v>
      </c>
      <c r="J4">
        <f>VLOOKUP($D4,[4]Sheet1!$C$1:$J$65536,3,FALSE)</f>
        <v>16.683858871459961</v>
      </c>
      <c r="K4">
        <f>VLOOKUP($D4,[4]Sheet1!$C$1:$J$65536,4,FALSE)</f>
        <v>10160.5205078125</v>
      </c>
      <c r="L4">
        <f>VLOOKUP($D4,[4]Sheet1!$C$1:$J$65536,5,FALSE)</f>
        <v>171.57414245605469</v>
      </c>
      <c r="M4">
        <f>VLOOKUP($D4,[4]Sheet1!$C$1:$J$65536,6,FALSE)</f>
        <v>27.985773086547852</v>
      </c>
      <c r="N4">
        <f>VLOOKUP($D4,[4]Sheet1!$C$1:$J$65536,7,FALSE)</f>
        <v>2.8265931606292725</v>
      </c>
      <c r="O4">
        <f>VLOOKUP($D4,[4]Sheet1!$C$1:$J$65536,8,FALSE)</f>
        <v>36.672100067138672</v>
      </c>
      <c r="P4" cm="1">
        <f t="array" ref="P4">_xlfn.IFS(
$C4=2010,
VLOOKUP($B4,[5]各省年均房价!$A$1:$T$32,11,FALSE),
$C4=2011,
VLOOKUP($B4,[5]各省年均房价!$A$1:$T$32,12,FALSE),
$C4=2012,
VLOOKUP($B4,[5]各省年均房价!$A$1:$T$32,13,FALSE),
$C4=2013,
VLOOKUP($B4,[5]各省年均房价!$A$1:$T$32,14,FALSE),
$C4=2014,
VLOOKUP($B4,[5]各省年均房价!$A$1:$T$32,15,FALSE),
$C4=2015,
VLOOKUP($B4,[5]各省年均房价!$A$1:$T$32,16,FALSE),
$C4=2016,
VLOOKUP($B4,[5]各省年均房价!$A$1:$T$32,17,FALSE),
$C4=2017,
VLOOKUP($B4,[5]各省年均房价!$A$1:$T$32,18,FALSE),
$C4=2018,
VLOOKUP($B4,[5]各省年均房价!$A$1:$T$32,19,FALSE)
)</f>
        <v>18552.900000000001</v>
      </c>
      <c r="Q4">
        <f t="shared" si="1"/>
        <v>0.50392210120324854</v>
      </c>
      <c r="R4" cm="1">
        <f t="array" ref="R4">_xlfn.IFS(
$C4=2010,
VLOOKUP($B4,[27]分省年度数据!$A$1:$T$32,15,FALSE),
$C4=2011,
VLOOKUP($B4,[27]分省年度数据!$A$1:$T$32,14,FALSE),
$C4=2012,
VLOOKUP($B4,[27]分省年度数据!$A$1:$T$32,13,FALSE),
$C4=2013,
VLOOKUP($B4,[27]分省年度数据!$A$1:$T$32,12,FALSE),
$C4=2014,
VLOOKUP($B4,[27]分省年度数据!$A$1:$T$32,11,FALSE),
$C4=2015,
VLOOKUP($B4,[27]分省年度数据!$A$1:$T$32,10,FALSE),
$C4=2016,
VLOOKUP($B4,[27]分省年度数据!$A$1:$T$32,9,FALSE),
$C4=2017,
VLOOKUP($B4,[27]分省年度数据!$A$1:$T$32,8,FALSE),
$C4=2018,
VLOOKUP($B4,[27]分省年度数据!$A$1:$T$32,7,FALSE)
)</f>
        <v>156.9</v>
      </c>
      <c r="S4">
        <f>IFERROR(VLOOKUP(D4,[6]mu_jt_estimates_final!$C:$D,2,FALSE),"")</f>
        <v>-0.29482362000000001</v>
      </c>
      <c r="T4" t="str">
        <f>VLOOKUP(B4,方言分布!A:B,2,FALSE)</f>
        <v>北京官话</v>
      </c>
      <c r="U4" cm="1">
        <f t="array" ref="U4">_xlfn.IFS(
$C4=2010,
VLOOKUP($B4,[7]分省年度数据!$A$1:$T$32,15,FALSE),
$C4=2011,
VLOOKUP($B4,[7]分省年度数据!$A$1:$T$32,14,FALSE),
$C4=2012,
VLOOKUP($B4,[7]分省年度数据!$A$1:$T$32,13,FALSE),
$C4=2013,
VLOOKUP($B4,[7]分省年度数据!$A$1:$T$32,12,FALSE),
$C4=2014,
VLOOKUP($B4,[7]分省年度数据!$A$1:$T$32,11,FALSE),
$C4=2015,
VLOOKUP($B4,[7]分省年度数据!$A$1:$T$32,10,FALSE),
$C4=2016,
VLOOKUP($B4,[7]分省年度数据!$A$1:$T$32,9,FALSE),
$C4=2017,
VLOOKUP($B4,[7]分省年度数据!$A$1:$T$32,8,FALSE),
$C4=2018,
VLOOKUP($B4,[7]分省年度数据!$A$1:$T$32,7,FALSE)
)</f>
        <v>9632</v>
      </c>
      <c r="V4" cm="1">
        <f t="array" ref="V4">_xlfn.IFS(
$C4=2010,
VLOOKUP($B4,[8]分省年度数据!$A$1:$T$32,15,FALSE),
$C4=2011,
VLOOKUP($B4,[8]分省年度数据!$A$1:$T$32,14,FALSE),
$C4=2012,
VLOOKUP($B4,[8]分省年度数据!$A$1:$T$32,13,FALSE),
$C4=2013,
VLOOKUP($B4,[8]分省年度数据!$A$1:$T$32,12,FALSE),
$C4=2014,
VLOOKUP($B4,[8]分省年度数据!$A$1:$T$32,11,FALSE),
$C4=2015,
VLOOKUP($B4,[8]分省年度数据!$A$1:$T$32,10,FALSE),
$C4=2016,
VLOOKUP($B4,[8]分省年度数据!$A$1:$T$32,9,FALSE),
$C4=2017,
VLOOKUP($B4,[8]分省年度数据!$A$1:$T$32,8,FALSE),
$C4=2018,
VLOOKUP($B4,[8]分省年度数据!$A$1:$T$32,7,FALSE)
)</f>
        <v>10.02</v>
      </c>
      <c r="W4" cm="1">
        <f t="array" ref="W4">_xlfn.IFS(
$C4=2010,
VLOOKUP($B4,[9]分省年度数据!$A$1:$T$32,15,FALSE),
$C4=2011,
VLOOKUP($B4,[9]分省年度数据!$A$1:$T$32,14,FALSE),
$C4=2012,
VLOOKUP($B4,[9]分省年度数据!$A$1:$T$32,13,FALSE),
$C4=2013,
VLOOKUP($B4,[9]分省年度数据!$A$1:$T$32,12,FALSE),
$C4=2014,
VLOOKUP($B4,[9]分省年度数据!$A$1:$T$32,11,FALSE),
$C4=2015,
VLOOKUP($B4,[9]分省年度数据!$A$1:$T$32,10,FALSE),
$C4=2016,
VLOOKUP($B4,[9]分省年度数据!$A$1:$T$32,9,FALSE),
$C4=2017,
VLOOKUP($B4,[9]分省年度数据!$A$1:$T$32,8,FALSE),
$C4=2018,
VLOOKUP($B4,[9]分省年度数据!$A$1:$T$32,7,FALSE)
)</f>
        <v>95</v>
      </c>
      <c r="X4" cm="1">
        <f t="array" ref="X4">_xlfn.IFS(
$C4=2010,
VLOOKUP($B4,[10]分省年度数据!$A$1:$T$32,15,FALSE),
$C4=2011,
VLOOKUP($B4,[10]分省年度数据!$A$1:$T$32,14,FALSE),
$C4=2012,
VLOOKUP($B4,[10]分省年度数据!$A$1:$T$32,13,FALSE),
$C4=2013,
VLOOKUP($B4,[10]分省年度数据!$A$1:$T$32,12,FALSE),
$C4=2014,
VLOOKUP($B4,[10]分省年度数据!$A$1:$T$32,11,FALSE),
$C4=2015,
VLOOKUP($B4,[10]分省年度数据!$A$1:$T$32,10,FALSE),
$C4=2016,
VLOOKUP($B4,[10]分省年度数据!$A$1:$T$32,9,FALSE),
$C4=2017,
VLOOKUP($B4,[10]分省年度数据!$A$1:$T$32,8,FALSE),
$C4=2018,
VLOOKUP($B4,[10]分省年度数据!$A$1:$T$32,7,FALSE)
)</f>
        <v>12.83</v>
      </c>
      <c r="Y4" cm="1">
        <f t="array" ref="Y4">_xlfn.IFS(
$C4=2010,
VLOOKUP($B4,[11]分省年度数据!$A$1:$T$32,15,FALSE),
$C4=2011,
VLOOKUP($B4,[11]分省年度数据!$A$1:$T$32,14,FALSE),
$C4=2012,
VLOOKUP($B4,[11]分省年度数据!$A$1:$T$32,13,FALSE),
$C4=2013,
VLOOKUP($B4,[11]分省年度数据!$A$1:$T$32,12,FALSE),
$C4=2014,
VLOOKUP($B4,[11]分省年度数据!$A$1:$T$32,11,FALSE),
$C4=2015,
VLOOKUP($B4,[11]分省年度数据!$A$1:$T$32,10,FALSE),
$C4=2016,
VLOOKUP($B4,[11]分省年度数据!$A$1:$T$32,9,FALSE),
$C4=2017,
VLOOKUP($B4,[11]分省年度数据!$A$1:$T$32,8,FALSE),
$C4=2018,
VLOOKUP($B4,[11]分省年度数据!$A$1:$T$32,7,FALSE)
)</f>
        <v>256.06</v>
      </c>
      <c r="Z4" cm="1">
        <f t="array" ref="Z4">_xlfn.IFS(
$C4=2010,
VLOOKUP($B4,[12]分省年度数据!$A$1:$T$32,15,FALSE),
$C4=2011,
VLOOKUP($B4,[12]分省年度数据!$A$1:$T$32,14,FALSE),
$C4=2012,
VLOOKUP($B4,[12]分省年度数据!$A$1:$T$32,13,FALSE),
$C4=2013,
VLOOKUP($B4,[12]分省年度数据!$A$1:$T$32,12,FALSE),
$C4=2014,
VLOOKUP($B4,[12]分省年度数据!$A$1:$T$32,11,FALSE),
$C4=2015,
VLOOKUP($B4,[12]分省年度数据!$A$1:$T$32,10,FALSE),
$C4=2016,
VLOOKUP($B4,[12]分省年度数据!$A$1:$T$32,9,FALSE),
$C4=2017,
VLOOKUP($B4,[12]分省年度数据!$A$1:$T$32,8,FALSE),
$C4=2018,
VLOOKUP($B4,[12]分省年度数据!$A$1:$T$32,7,FALSE)
)</f>
        <v>9.3800000000000008</v>
      </c>
      <c r="AA4" cm="1">
        <f t="array" ref="AA4">_xlfn.IFS(
$C4=2010,
VLOOKUP($B4,[13]分省年度数据!$A$1:$T$32,15,FALSE),
$C4=2011,
VLOOKUP($B4,[13]分省年度数据!$A$1:$T$32,14,FALSE),
$C4=2012,
VLOOKUP($B4,[13]分省年度数据!$A$1:$T$32,13,FALSE),
$C4=2013,
VLOOKUP($B4,[13]分省年度数据!$A$1:$T$32,12,FALSE),
$C4=2014,
VLOOKUP($B4,[13]分省年度数据!$A$1:$T$32,11,FALSE),
$C4=2015,
VLOOKUP($B4,[13]分省年度数据!$A$1:$T$32,10,FALSE),
$C4=2016,
VLOOKUP($B4,[13]分省年度数据!$A$1:$T$32,9,FALSE),
$C4=2017,
VLOOKUP($B4,[13]分省年度数据!$A$1:$T$32,8,FALSE),
$C4=2018,
VLOOKUP($B4,[13]分省年度数据!$A$1:$T$32,7,FALSE)
)</f>
        <v>9.83</v>
      </c>
      <c r="AB4" cm="1">
        <f t="array" ref="AB4">_xlfn.IFS(
$C4=2010,
VLOOKUP($B4,[14]分省年度数据!$A$1:$T$32,15,FALSE),
$C4=2011,
VLOOKUP($B4,[14]分省年度数据!$A$1:$T$32,14,FALSE),
$C4=2012,
VLOOKUP($B4,[14]分省年度数据!$A$1:$T$32,13,FALSE),
$C4=2013,
VLOOKUP($B4,[14]分省年度数据!$A$1:$T$32,12,FALSE),
$C4=2014,
VLOOKUP($B4,[14]分省年度数据!$A$1:$T$32,11,FALSE),
$C4=2015,
VLOOKUP($B4,[14]分省年度数据!$A$1:$T$32,10,FALSE),
$C4=2016,
VLOOKUP($B4,[14]分省年度数据!$A$1:$T$32,9,FALSE),
$C4=2017,
VLOOKUP($B4,[14]分省年度数据!$A$1:$T$32,8,FALSE),
$C4=2018,
VLOOKUP($B4,[14]分省年度数据!$A$1:$T$32,7,FALSE)
)</f>
        <v>13.7</v>
      </c>
      <c r="AD4" t="str" cm="1">
        <f t="array" ref="AD4">_xlfn.IFS(
$C4=2010,
VLOOKUP($B4,[15]分省年度数据!$A$1:$T$32,15,FALSE),
$C4=2011,
VLOOKUP($B4,[15]分省年度数据!$A$1:$T$32,14,FALSE),
$C4=2012,
VLOOKUP($B4,[15]分省年度数据!$A$1:$T$32,13,FALSE),
$C4=2013,
VLOOKUP($B4,[15]分省年度数据!$A$1:$T$32,12,FALSE),
$C4=2014,
VLOOKUP($B4,[15]分省年度数据!$A$1:$T$32,11,FALSE),
$C4=2015,
VLOOKUP($B4,[15]分省年度数据!$A$1:$T$32,10,FALSE),
$C4=2016,
VLOOKUP($B4,[15]分省年度数据!$A$1:$T$32,9,FALSE),
$C4=2017,
VLOOKUP($B4,[15]分省年度数据!$A$1:$T$32,8,FALSE),
$C4=2018,
VLOOKUP($B4,[15]分省年度数据!$A$1:$T$32,7,FALSE)
)</f>
        <v/>
      </c>
      <c r="AE4" cm="1">
        <f t="array" ref="AE4">_xlfn.IFS(
$C4=2010,
VLOOKUP($B4,[16]分省年度数据!$A$1:$T$32,15,FALSE),
$C4=2011,
VLOOKUP($B4,[16]分省年度数据!$A$1:$T$32,14,FALSE),
$C4=2012,
VLOOKUP($B4,[16]分省年度数据!$A$1:$T$32,13,FALSE),
$C4=2013,
VLOOKUP($B4,[16]分省年度数据!$A$1:$T$32,12,FALSE),
$C4=2014,
VLOOKUP($B4,[16]分省年度数据!$A$1:$T$32,11,FALSE),
$C4=2015,
VLOOKUP($B4,[16]分省年度数据!$A$1:$T$32,10,FALSE),
$C4=2016,
VLOOKUP($B4,[16]分省年度数据!$A$1:$T$32,9,FALSE),
$C4=2017,
VLOOKUP($B4,[16]分省年度数据!$A$1:$T$32,8,FALSE),
$C4=2018,
VLOOKUP($B4,[16]分省年度数据!$A$1:$T$32,7,FALSE)
)</f>
        <v>628.65</v>
      </c>
      <c r="AF4" cm="1">
        <f t="array" ref="AF4">_xlfn.IFS(
$C4=2010,
VLOOKUP($B4,[17]分省年度数据!$A$1:$T$32,15,FALSE),
$C4=2011,
VLOOKUP($B4,[17]分省年度数据!$A$1:$T$32,14,FALSE),
$C4=2012,
VLOOKUP($B4,[17]分省年度数据!$A$1:$T$32,13,FALSE),
$C4=2013,
VLOOKUP($B4,[17]分省年度数据!$A$1:$T$32,12,FALSE),
$C4=2014,
VLOOKUP($B4,[17]分省年度数据!$A$1:$T$32,11,FALSE),
$C4=2015,
VLOOKUP($B4,[17]分省年度数据!$A$1:$T$32,10,FALSE),
$C4=2016,
VLOOKUP($B4,[17]分省年度数据!$A$1:$T$32,9,FALSE),
$C4=2017,
VLOOKUP($B4,[17]分省年度数据!$A$1:$T$32,8,FALSE),
$C4=2018,
VLOOKUP($B4,[17]分省年度数据!$A$1:$T$32,7,FALSE)
)</f>
        <v>3079</v>
      </c>
      <c r="AG4" cm="1">
        <f t="array" ref="AG4">_xlfn.IFS(
$C4=2010,
VLOOKUP($B4,[18]分省年度数据!$A$1:$T$32,15,FALSE),
$C4=2011,
VLOOKUP($B4,[18]分省年度数据!$A$1:$T$32,14,FALSE),
$C4=2012,
VLOOKUP($B4,[18]分省年度数据!$A$1:$T$32,13,FALSE),
$C4=2013,
VLOOKUP($B4,[18]分省年度数据!$A$1:$T$32,12,FALSE),
$C4=2014,
VLOOKUP($B4,[18]分省年度数据!$A$1:$T$32,11,FALSE),
$C4=2015,
VLOOKUP($B4,[18]分省年度数据!$A$1:$T$32,10,FALSE),
$C4=2016,
VLOOKUP($B4,[18]分省年度数据!$A$1:$T$32,9,FALSE),
$C4=2017,
VLOOKUP($B4,[18]分省年度数据!$A$1:$T$32,8,FALSE),
$C4=2018,
VLOOKUP($B4,[18]分省年度数据!$A$1:$T$32,7,FALSE)
)</f>
        <v>8123.5</v>
      </c>
      <c r="AJ4" cm="1">
        <f t="array" ref="AJ4">_xlfn.IFS(
$C4=2010,
VLOOKUP($B4,[19]分省年度数据!$A$1:$T$32,15,FALSE),
$C4=2011,
VLOOKUP($B4,[19]分省年度数据!$A$1:$T$32,14,FALSE),
$C4=2012,
VLOOKUP($B4,[19]分省年度数据!$A$1:$T$32,13,FALSE),
$C4=2013,
VLOOKUP($B4,[19]分省年度数据!$A$1:$T$32,12,FALSE),
$C4=2014,
VLOOKUP($B4,[19]分省年度数据!$A$1:$T$32,11,FALSE),
$C4=2015,
VLOOKUP($B4,[19]分省年度数据!$A$1:$T$32,10,FALSE),
$C4=2016,
VLOOKUP($B4,[19]分省年度数据!$A$1:$T$32,9,FALSE),
$C4=2017,
VLOOKUP($B4,[19]分省年度数据!$A$1:$T$32,8,FALSE),
$C4=2018,
VLOOKUP($B4,[19]分省年度数据!$A$1:$T$32,7,FALSE)
)</f>
        <v>3196</v>
      </c>
      <c r="AK4" cm="1">
        <f t="array" ref="AK4">_xlfn.IFS(
$C4=2010,
VLOOKUP($B4,[20]分省年度数据!$A$1:$T$32,15,FALSE),
$C4=2011,
VLOOKUP($B4,[20]分省年度数据!$A$1:$T$32,14,FALSE),
$C4=2012,
VLOOKUP($B4,[20]分省年度数据!$A$1:$T$32,13,FALSE),
$C4=2013,
VLOOKUP($B4,[20]分省年度数据!$A$1:$T$32,12,FALSE),
$C4=2014,
VLOOKUP($B4,[20]分省年度数据!$A$1:$T$32,11,FALSE),
$C4=2015,
VLOOKUP($B4,[20]分省年度数据!$A$1:$T$32,10,FALSE),
$C4=2016,
VLOOKUP($B4,[20]分省年度数据!$A$1:$T$32,9,FALSE),
$C4=2017,
VLOOKUP($B4,[20]分省年度数据!$A$1:$T$32,8,FALSE),
$C4=2018,
VLOOKUP($B4,[20]分省年度数据!$A$1:$T$32,7,FALSE)
)</f>
        <v>19547</v>
      </c>
      <c r="AL4" cm="1">
        <f t="array" ref="AL4">_xlfn.IFS(
$C4=2010,
VLOOKUP($B4,[26]分省年度数据!$A$1:$T$32,15,FALSE),
$C4=2011,
VLOOKUP($B4,[26]分省年度数据!$A$1:$T$32,14,FALSE),
$C4=2012,
VLOOKUP($B4,[26]分省年度数据!$A$1:$T$32,13,FALSE),
$C4=2013,
VLOOKUP($B4,[26]分省年度数据!$A$1:$T$32,12,FALSE),
$C4=2014,
VLOOKUP($B4,[26]分省年度数据!$A$1:$T$32,11,FALSE),
$C4=2015,
VLOOKUP($B4,[26]分省年度数据!$A$1:$T$32,10,FALSE),
$C4=2016,
VLOOKUP($B4,[26]分省年度数据!$A$1:$T$32,9,FALSE),
$C4=2017,
VLOOKUP($B4,[26]分省年度数据!$A$1:$T$32,8,FALSE),
$C4=2018,
VLOOKUP($B4,[26]分省年度数据!$A$1:$T$32,7,FALSE)
)</f>
        <v>100</v>
      </c>
      <c r="AM4" cm="1">
        <f t="array" ref="AM4">_xlfn.IFS(
$C4=2010,
VLOOKUP($B4,[22]分省年度数据!$A$1:$T$32,15,FALSE),
$C4=2011,
VLOOKUP($B4,[22]分省年度数据!$A$1:$T$32,14,FALSE),
$C4=2012,
VLOOKUP($B4,[22]分省年度数据!$A$1:$T$32,13,FALSE),
$C4=2013,
VLOOKUP($B4,[22]分省年度数据!$A$1:$T$32,12,FALSE),
$C4=2014,
VLOOKUP($B4,[22]分省年度数据!$A$1:$T$32,11,FALSE),
$C4=2015,
VLOOKUP($B4,[22]分省年度数据!$A$1:$T$32,10,FALSE),
$C4=2016,
VLOOKUP($B4,[22]分省年度数据!$A$1:$T$32,9,FALSE),
$C4=2017,
VLOOKUP($B4,[22]分省年度数据!$A$1:$T$32,8,FALSE),
$C4=2018,
VLOOKUP($B4,[22]分省年度数据!$A$1:$T$32,7,FALSE)
)</f>
        <v>100</v>
      </c>
      <c r="AN4" cm="1">
        <f t="array" ref="AN4">_xlfn.IFS(
$C4=2010,
VLOOKUP($B4,[23]分省年度数据!$A$1:$T$32,15,FALSE),
$C4=2011,
VLOOKUP($B4,[23]分省年度数据!$A$1:$T$32,14,FALSE),
$C4=2012,
VLOOKUP($B4,[23]分省年度数据!$A$1:$T$32,13,FALSE),
$C4=2013,
VLOOKUP($B4,[23]分省年度数据!$A$1:$T$32,12,FALSE),
$C4=2014,
VLOOKUP($B4,[23]分省年度数据!$A$1:$T$32,11,FALSE),
$C4=2015,
VLOOKUP($B4,[23]分省年度数据!$A$1:$T$32,10,FALSE),
$C4=2016,
VLOOKUP($B4,[23]分省年度数据!$A$1:$T$32,9,FALSE),
$C4=2017,
VLOOKUP($B4,[23]分省年度数据!$A$1:$T$32,8,FALSE),
$C4=2018,
VLOOKUP($B4,[23]分省年度数据!$A$1:$T$32,7,FALSE)
)</f>
        <v>23.43</v>
      </c>
      <c r="AO4" cm="1">
        <f t="array" ref="AO4">_xlfn.IFS(
$C4=2010,
VLOOKUP($B4,[24]分省年度数据!$A$1:$T$32,15,FALSE),
$C4=2011,
VLOOKUP($B4,[24]分省年度数据!$A$1:$T$32,14,FALSE),
$C4=2012,
VLOOKUP($B4,[24]分省年度数据!$A$1:$T$32,13,FALSE),
$C4=2013,
VLOOKUP($B4,[24]分省年度数据!$A$1:$T$32,12,FALSE),
$C4=2014,
VLOOKUP($B4,[24]分省年度数据!$A$1:$T$32,11,FALSE),
$C4=2015,
VLOOKUP($B4,[24]分省年度数据!$A$1:$T$32,10,FALSE),
$C4=2016,
VLOOKUP($B4,[24]分省年度数据!$A$1:$T$32,9,FALSE),
$C4=2017,
VLOOKUP($B4,[24]分省年度数据!$A$1:$T$32,8,FALSE),
$C4=2018,
VLOOKUP($B4,[24]分省年度数据!$A$1:$T$32,7,FALSE)
)</f>
        <v>3.24</v>
      </c>
      <c r="AP4" cm="1">
        <f t="array" ref="AP4">_xlfn.IFS(
$C4=2010,
VLOOKUP($B4,[25]分省年度数据!$A$1:$T$32,15,FALSE),
$C4=2011,
VLOOKUP($B4,[25]分省年度数据!$A$1:$T$32,14,FALSE),
$C4=2012,
VLOOKUP($B4,[25]分省年度数据!$A$1:$T$32,13,FALSE),
$C4=2013,
VLOOKUP($B4,[25]分省年度数据!$A$1:$T$32,12,FALSE),
$C4=2014,
VLOOKUP($B4,[25]分省年度数据!$A$1:$T$32,11,FALSE),
$C4=2015,
VLOOKUP($B4,[25]分省年度数据!$A$1:$T$32,10,FALSE),
$C4=2016,
VLOOKUP($B4,[25]分省年度数据!$A$1:$T$32,9,FALSE),
$C4=2017,
VLOOKUP($B4,[25]分省年度数据!$A$1:$T$32,8,FALSE),
$C4=2018,
VLOOKUP($B4,[25]分省年度数据!$A$1:$T$32,7,FALSE)
)</f>
        <v>11.87</v>
      </c>
    </row>
    <row r="5" spans="1:42">
      <c r="A5">
        <v>11</v>
      </c>
      <c r="B5" t="s">
        <v>1</v>
      </c>
      <c r="C5">
        <v>2013</v>
      </c>
      <c r="D5" t="str">
        <f t="shared" si="0"/>
        <v>北京市2013</v>
      </c>
      <c r="E5" t="s">
        <v>32</v>
      </c>
      <c r="F5" cm="1">
        <f t="array" ref="F5">_xlfn.IFS(
$C5=2010,
VLOOKUP($B5,[1]分省年度数据!$A$1:$T$32,15,FALSE),
$C5=2011,
VLOOKUP($B5,[1]分省年度数据!$A$1:$T$32,14,FALSE),
$C5=2012,
VLOOKUP($B5,[1]分省年度数据!$A$1:$T$32,13,FALSE),
$C5=2013,
VLOOKUP($B5,[1]分省年度数据!$A$1:$T$32,12,FALSE),
$C5=2014,
VLOOKUP($B5,[1]分省年度数据!$A$1:$T$32,11,FALSE),
$C5=2015,
VLOOKUP($B5,[1]分省年度数据!$A$1:$T$32,10,FALSE),
$C5=2016,
VLOOKUP($B5,[1]分省年度数据!$A$1:$T$32,9,FALSE),
$C5=2017,
VLOOKUP($B5,[1]分省年度数据!$A$1:$T$32,8,FALSE),
$C5=2018,
VLOOKUP($B5,[1]分省年度数据!$A$1:$T$32,7,FALSE)
)</f>
        <v>2125</v>
      </c>
      <c r="G5" cm="1">
        <f t="array" ref="G5">_xlfn.IFS(
$C5=2010,
VLOOKUP($B5,[2]分省年度数据!$A$1:$T$32,15,FALSE),
$C5=2011,
VLOOKUP($B5,[2]分省年度数据!$A$1:$T$32,14,FALSE),
$C5=2012,
VLOOKUP($B5,[2]分省年度数据!$A$1:$T$32,13,FALSE),
$C5=2013,
VLOOKUP($B5,[2]分省年度数据!$A$1:$T$32,12,FALSE),
$C5=2014,
VLOOKUP($B5,[2]分省年度数据!$A$1:$T$32,11,FALSE),
$C5=2015,
VLOOKUP($B5,[2]分省年度数据!$A$1:$T$32,10,FALSE),
$C5=2016,
VLOOKUP($B5,[2]分省年度数据!$A$1:$T$32,9,FALSE),
$C5=2017,
VLOOKUP($B5,[2]分省年度数据!$A$1:$T$32,8,FALSE),
$C5=2018,
VLOOKUP($B5,[2]分省年度数据!$A$1:$T$32,7,FALSE)
)</f>
        <v>40830</v>
      </c>
      <c r="H5" cm="1">
        <f t="array" ref="H5">_xlfn.IFS(
$C5=2010,
VLOOKUP($B5,[3]分省年度数据!$A$1:$T$32,15,FALSE),
$C5=2011,
VLOOKUP($B5,[3]分省年度数据!$A$1:$T$32,14,FALSE),
$C5=2012,
VLOOKUP($B5,[3]分省年度数据!$A$1:$T$32,13,FALSE),
$C5=2013,
VLOOKUP($B5,[3]分省年度数据!$A$1:$T$32,12,FALSE),
$C5=2014,
VLOOKUP($B5,[3]分省年度数据!$A$1:$T$32,11,FALSE),
$C5=2015,
VLOOKUP($B5,[3]分省年度数据!$A$1:$T$32,10,FALSE),
$C5=2016,
VLOOKUP($B5,[3]分省年度数据!$A$1:$T$32,9,FALSE),
$C5=2017,
VLOOKUP($B5,[3]分省年度数据!$A$1:$T$32,8,FALSE),
$C5=2018,
VLOOKUP($B5,[3]分省年度数据!$A$1:$T$32,7,FALSE)
)</f>
        <v>21.1</v>
      </c>
      <c r="I5">
        <f>VLOOKUP($D5,[4]Sheet1!$C$1:$J$65536,2,FALSE)</f>
        <v>125.87873840332031</v>
      </c>
      <c r="J5">
        <f>VLOOKUP($D5,[4]Sheet1!$C$1:$J$65536,3,FALSE)</f>
        <v>17.152933120727539</v>
      </c>
      <c r="K5">
        <f>VLOOKUP($D5,[4]Sheet1!$C$1:$J$65536,4,FALSE)</f>
        <v>10159.8291015625</v>
      </c>
      <c r="L5">
        <f>VLOOKUP($D5,[4]Sheet1!$C$1:$J$65536,5,FALSE)</f>
        <v>173.11729431152344</v>
      </c>
      <c r="M5">
        <f>VLOOKUP($D5,[4]Sheet1!$C$1:$J$65536,6,FALSE)</f>
        <v>26.799736022949219</v>
      </c>
      <c r="N5">
        <f>VLOOKUP($D5,[4]Sheet1!$C$1:$J$65536,7,FALSE)</f>
        <v>3.5768594741821289</v>
      </c>
      <c r="O5">
        <f>VLOOKUP($D5,[4]Sheet1!$C$1:$J$65536,8,FALSE)</f>
        <v>32.594165802001953</v>
      </c>
      <c r="P5" cm="1">
        <f t="array" ref="P5">_xlfn.IFS(
$C5=2010,
VLOOKUP($B5,[5]各省年均房价!$A$1:$T$32,11,FALSE),
$C5=2011,
VLOOKUP($B5,[5]各省年均房价!$A$1:$T$32,12,FALSE),
$C5=2012,
VLOOKUP($B5,[5]各省年均房价!$A$1:$T$32,13,FALSE),
$C5=2013,
VLOOKUP($B5,[5]各省年均房价!$A$1:$T$32,14,FALSE),
$C5=2014,
VLOOKUP($B5,[5]各省年均房价!$A$1:$T$32,15,FALSE),
$C5=2015,
VLOOKUP($B5,[5]各省年均房价!$A$1:$T$32,16,FALSE),
$C5=2016,
VLOOKUP($B5,[5]各省年均房价!$A$1:$T$32,17,FALSE),
$C5=2017,
VLOOKUP($B5,[5]各省年均房价!$A$1:$T$32,18,FALSE),
$C5=2018,
VLOOKUP($B5,[5]各省年均房价!$A$1:$T$32,19,FALSE)
)</f>
        <v>18833</v>
      </c>
      <c r="Q5">
        <f t="shared" si="1"/>
        <v>0.4612539799167279</v>
      </c>
      <c r="R5" cm="1">
        <f t="array" ref="R5">_xlfn.IFS(
$C5=2010,
VLOOKUP($B5,[27]分省年度数据!$A$1:$T$32,15,FALSE),
$C5=2011,
VLOOKUP($B5,[27]分省年度数据!$A$1:$T$32,14,FALSE),
$C5=2012,
VLOOKUP($B5,[27]分省年度数据!$A$1:$T$32,13,FALSE),
$C5=2013,
VLOOKUP($B5,[27]分省年度数据!$A$1:$T$32,12,FALSE),
$C5=2014,
VLOOKUP($B5,[27]分省年度数据!$A$1:$T$32,11,FALSE),
$C5=2015,
VLOOKUP($B5,[27]分省年度数据!$A$1:$T$32,10,FALSE),
$C5=2016,
VLOOKUP($B5,[27]分省年度数据!$A$1:$T$32,9,FALSE),
$C5=2017,
VLOOKUP($B5,[27]分省年度数据!$A$1:$T$32,8,FALSE),
$C5=2018,
VLOOKUP($B5,[27]分省年度数据!$A$1:$T$32,7,FALSE)
)</f>
        <v>159.53</v>
      </c>
      <c r="S5">
        <f>IFERROR(VLOOKUP(D5,[6]mu_jt_estimates_final!$C:$D,2,FALSE),"")</f>
        <v>-0.20380190000000001</v>
      </c>
      <c r="T5" t="str">
        <f>VLOOKUP(B5,方言分布!A:B,2,FALSE)</f>
        <v>北京官话</v>
      </c>
      <c r="U5" cm="1">
        <f t="array" ref="U5">_xlfn.IFS(
$C5=2010,
VLOOKUP($B5,[7]分省年度数据!$A$1:$T$32,15,FALSE),
$C5=2011,
VLOOKUP($B5,[7]分省年度数据!$A$1:$T$32,14,FALSE),
$C5=2012,
VLOOKUP($B5,[7]分省年度数据!$A$1:$T$32,13,FALSE),
$C5=2013,
VLOOKUP($B5,[7]分省年度数据!$A$1:$T$32,12,FALSE),
$C5=2014,
VLOOKUP($B5,[7]分省年度数据!$A$1:$T$32,11,FALSE),
$C5=2015,
VLOOKUP($B5,[7]分省年度数据!$A$1:$T$32,10,FALSE),
$C5=2016,
VLOOKUP($B5,[7]分省年度数据!$A$1:$T$32,9,FALSE),
$C5=2017,
VLOOKUP($B5,[7]分省年度数据!$A$1:$T$32,8,FALSE),
$C5=2018,
VLOOKUP($B5,[7]分省年度数据!$A$1:$T$32,7,FALSE)
)</f>
        <v>9683</v>
      </c>
      <c r="V5" cm="1">
        <f t="array" ref="V5">_xlfn.IFS(
$C5=2010,
VLOOKUP($B5,[8]分省年度数据!$A$1:$T$32,15,FALSE),
$C5=2011,
VLOOKUP($B5,[8]分省年度数据!$A$1:$T$32,14,FALSE),
$C5=2012,
VLOOKUP($B5,[8]分省年度数据!$A$1:$T$32,13,FALSE),
$C5=2013,
VLOOKUP($B5,[8]分省年度数据!$A$1:$T$32,12,FALSE),
$C5=2014,
VLOOKUP($B5,[8]分省年度数据!$A$1:$T$32,11,FALSE),
$C5=2015,
VLOOKUP($B5,[8]分省年度数据!$A$1:$T$32,10,FALSE),
$C5=2016,
VLOOKUP($B5,[8]分省年度数据!$A$1:$T$32,9,FALSE),
$C5=2017,
VLOOKUP($B5,[8]分省年度数据!$A$1:$T$32,8,FALSE),
$C5=2018,
VLOOKUP($B5,[8]分省年度数据!$A$1:$T$32,7,FALSE)
)</f>
        <v>10.4</v>
      </c>
      <c r="W5" cm="1">
        <f t="array" ref="W5">_xlfn.IFS(
$C5=2010,
VLOOKUP($B5,[9]分省年度数据!$A$1:$T$32,15,FALSE),
$C5=2011,
VLOOKUP($B5,[9]分省年度数据!$A$1:$T$32,14,FALSE),
$C5=2012,
VLOOKUP($B5,[9]分省年度数据!$A$1:$T$32,13,FALSE),
$C5=2013,
VLOOKUP($B5,[9]分省年度数据!$A$1:$T$32,12,FALSE),
$C5=2014,
VLOOKUP($B5,[9]分省年度数据!$A$1:$T$32,11,FALSE),
$C5=2015,
VLOOKUP($B5,[9]分省年度数据!$A$1:$T$32,10,FALSE),
$C5=2016,
VLOOKUP($B5,[9]分省年度数据!$A$1:$T$32,9,FALSE),
$C5=2017,
VLOOKUP($B5,[9]分省年度数据!$A$1:$T$32,8,FALSE),
$C5=2018,
VLOOKUP($B5,[9]分省年度数据!$A$1:$T$32,7,FALSE)
)</f>
        <v>155</v>
      </c>
      <c r="X5" cm="1">
        <f t="array" ref="X5">_xlfn.IFS(
$C5=2010,
VLOOKUP($B5,[10]分省年度数据!$A$1:$T$32,15,FALSE),
$C5=2011,
VLOOKUP($B5,[10]分省年度数据!$A$1:$T$32,14,FALSE),
$C5=2012,
VLOOKUP($B5,[10]分省年度数据!$A$1:$T$32,13,FALSE),
$C5=2013,
VLOOKUP($B5,[10]分省年度数据!$A$1:$T$32,12,FALSE),
$C5=2014,
VLOOKUP($B5,[10]分省年度数据!$A$1:$T$32,11,FALSE),
$C5=2015,
VLOOKUP($B5,[10]分省年度数据!$A$1:$T$32,10,FALSE),
$C5=2016,
VLOOKUP($B5,[10]分省年度数据!$A$1:$T$32,9,FALSE),
$C5=2017,
VLOOKUP($B5,[10]分省年度数据!$A$1:$T$32,8,FALSE),
$C5=2018,
VLOOKUP($B5,[10]分省年度数据!$A$1:$T$32,7,FALSE)
)</f>
        <v>11.9</v>
      </c>
      <c r="Y5" cm="1">
        <f t="array" ref="Y5">_xlfn.IFS(
$C5=2010,
VLOOKUP($B5,[11]分省年度数据!$A$1:$T$32,15,FALSE),
$C5=2011,
VLOOKUP($B5,[11]分省年度数据!$A$1:$T$32,14,FALSE),
$C5=2012,
VLOOKUP($B5,[11]分省年度数据!$A$1:$T$32,13,FALSE),
$C5=2013,
VLOOKUP($B5,[11]分省年度数据!$A$1:$T$32,12,FALSE),
$C5=2014,
VLOOKUP($B5,[11]分省年度数据!$A$1:$T$32,11,FALSE),
$C5=2015,
VLOOKUP($B5,[11]分省年度数据!$A$1:$T$32,10,FALSE),
$C5=2016,
VLOOKUP($B5,[11]分省年度数据!$A$1:$T$32,9,FALSE),
$C5=2017,
VLOOKUP($B5,[11]分省年度数据!$A$1:$T$32,8,FALSE),
$C5=2018,
VLOOKUP($B5,[11]分省年度数据!$A$1:$T$32,7,FALSE)
)</f>
        <v>276.13</v>
      </c>
      <c r="Z5" cm="1">
        <f t="array" ref="Z5">_xlfn.IFS(
$C5=2010,
VLOOKUP($B5,[12]分省年度数据!$A$1:$T$32,15,FALSE),
$C5=2011,
VLOOKUP($B5,[12]分省年度数据!$A$1:$T$32,14,FALSE),
$C5=2012,
VLOOKUP($B5,[12]分省年度数据!$A$1:$T$32,13,FALSE),
$C5=2013,
VLOOKUP($B5,[12]分省年度数据!$A$1:$T$32,12,FALSE),
$C5=2014,
VLOOKUP($B5,[12]分省年度数据!$A$1:$T$32,11,FALSE),
$C5=2015,
VLOOKUP($B5,[12]分省年度数据!$A$1:$T$32,10,FALSE),
$C5=2016,
VLOOKUP($B5,[12]分省年度数据!$A$1:$T$32,9,FALSE),
$C5=2017,
VLOOKUP($B5,[12]分省年度数据!$A$1:$T$32,8,FALSE),
$C5=2018,
VLOOKUP($B5,[12]分省年度数据!$A$1:$T$32,7,FALSE)
)</f>
        <v>9</v>
      </c>
      <c r="AA5" cm="1">
        <f t="array" ref="AA5">_xlfn.IFS(
$C5=2010,
VLOOKUP($B5,[13]分省年度数据!$A$1:$T$32,15,FALSE),
$C5=2011,
VLOOKUP($B5,[13]分省年度数据!$A$1:$T$32,14,FALSE),
$C5=2012,
VLOOKUP($B5,[13]分省年度数据!$A$1:$T$32,13,FALSE),
$C5=2013,
VLOOKUP($B5,[13]分省年度数据!$A$1:$T$32,12,FALSE),
$C5=2014,
VLOOKUP($B5,[13]分省年度数据!$A$1:$T$32,11,FALSE),
$C5=2015,
VLOOKUP($B5,[13]分省年度数据!$A$1:$T$32,10,FALSE),
$C5=2016,
VLOOKUP($B5,[13]分省年度数据!$A$1:$T$32,9,FALSE),
$C5=2017,
VLOOKUP($B5,[13]分省年度数据!$A$1:$T$32,8,FALSE),
$C5=2018,
VLOOKUP($B5,[13]分省年度数据!$A$1:$T$32,7,FALSE)
)</f>
        <v>9.75</v>
      </c>
      <c r="AB5" cm="1">
        <f t="array" ref="AB5">_xlfn.IFS(
$C5=2010,
VLOOKUP($B5,[14]分省年度数据!$A$1:$T$32,15,FALSE),
$C5=2011,
VLOOKUP($B5,[14]分省年度数据!$A$1:$T$32,14,FALSE),
$C5=2012,
VLOOKUP($B5,[14]分省年度数据!$A$1:$T$32,13,FALSE),
$C5=2013,
VLOOKUP($B5,[14]分省年度数据!$A$1:$T$32,12,FALSE),
$C5=2014,
VLOOKUP($B5,[14]分省年度数据!$A$1:$T$32,11,FALSE),
$C5=2015,
VLOOKUP($B5,[14]分省年度数据!$A$1:$T$32,10,FALSE),
$C5=2016,
VLOOKUP($B5,[14]分省年度数据!$A$1:$T$32,9,FALSE),
$C5=2017,
VLOOKUP($B5,[14]分省年度数据!$A$1:$T$32,8,FALSE),
$C5=2018,
VLOOKUP($B5,[14]分省年度数据!$A$1:$T$32,7,FALSE)
)</f>
        <v>14.36</v>
      </c>
      <c r="AD5" cm="1">
        <f t="array" ref="AD5">_xlfn.IFS(
$C5=2010,
VLOOKUP($B5,[15]分省年度数据!$A$1:$T$32,15,FALSE),
$C5=2011,
VLOOKUP($B5,[15]分省年度数据!$A$1:$T$32,14,FALSE),
$C5=2012,
VLOOKUP($B5,[15]分省年度数据!$A$1:$T$32,13,FALSE),
$C5=2013,
VLOOKUP($B5,[15]分省年度数据!$A$1:$T$32,12,FALSE),
$C5=2014,
VLOOKUP($B5,[15]分省年度数据!$A$1:$T$32,11,FALSE),
$C5=2015,
VLOOKUP($B5,[15]分省年度数据!$A$1:$T$32,10,FALSE),
$C5=2016,
VLOOKUP($B5,[15]分省年度数据!$A$1:$T$32,9,FALSE),
$C5=2017,
VLOOKUP($B5,[15]分省年度数据!$A$1:$T$32,8,FALSE),
$C5=2018,
VLOOKUP($B5,[15]分省年度数据!$A$1:$T$32,7,FALSE)
)</f>
        <v>9998366</v>
      </c>
      <c r="AE5" cm="1">
        <f t="array" ref="AE5">_xlfn.IFS(
$C5=2010,
VLOOKUP($B5,[16]分省年度数据!$A$1:$T$32,15,FALSE),
$C5=2011,
VLOOKUP($B5,[16]分省年度数据!$A$1:$T$32,14,FALSE),
$C5=2012,
VLOOKUP($B5,[16]分省年度数据!$A$1:$T$32,13,FALSE),
$C5=2013,
VLOOKUP($B5,[16]分省年度数据!$A$1:$T$32,12,FALSE),
$C5=2014,
VLOOKUP($B5,[16]分省年度数据!$A$1:$T$32,11,FALSE),
$C5=2015,
VLOOKUP($B5,[16]分省年度数据!$A$1:$T$32,10,FALSE),
$C5=2016,
VLOOKUP($B5,[16]分省年度数据!$A$1:$T$32,9,FALSE),
$C5=2017,
VLOOKUP($B5,[16]分省年度数据!$A$1:$T$32,8,FALSE),
$C5=2018,
VLOOKUP($B5,[16]分省年度数据!$A$1:$T$32,7,FALSE)
)</f>
        <v>681.18</v>
      </c>
      <c r="AF5" cm="1">
        <f t="array" ref="AF5">_xlfn.IFS(
$C5=2010,
VLOOKUP($B5,[17]分省年度数据!$A$1:$T$32,15,FALSE),
$C5=2011,
VLOOKUP($B5,[17]分省年度数据!$A$1:$T$32,14,FALSE),
$C5=2012,
VLOOKUP($B5,[17]分省年度数据!$A$1:$T$32,13,FALSE),
$C5=2013,
VLOOKUP($B5,[17]分省年度数据!$A$1:$T$32,12,FALSE),
$C5=2014,
VLOOKUP($B5,[17]分省年度数据!$A$1:$T$32,11,FALSE),
$C5=2015,
VLOOKUP($B5,[17]分省年度数据!$A$1:$T$32,10,FALSE),
$C5=2016,
VLOOKUP($B5,[17]分省年度数据!$A$1:$T$32,9,FALSE),
$C5=2017,
VLOOKUP($B5,[17]分省年度数据!$A$1:$T$32,8,FALSE),
$C5=2018,
VLOOKUP($B5,[17]分省年度数据!$A$1:$T$32,7,FALSE)
)</f>
        <v>3596</v>
      </c>
      <c r="AG5" cm="1">
        <f t="array" ref="AG5">_xlfn.IFS(
$C5=2010,
VLOOKUP($B5,[18]分省年度数据!$A$1:$T$32,15,FALSE),
$C5=2011,
VLOOKUP($B5,[18]分省年度数据!$A$1:$T$32,14,FALSE),
$C5=2012,
VLOOKUP($B5,[18]分省年度数据!$A$1:$T$32,13,FALSE),
$C5=2013,
VLOOKUP($B5,[18]分省年度数据!$A$1:$T$32,12,FALSE),
$C5=2014,
VLOOKUP($B5,[18]分省年度数据!$A$1:$T$32,11,FALSE),
$C5=2015,
VLOOKUP($B5,[18]分省年度数据!$A$1:$T$32,10,FALSE),
$C5=2016,
VLOOKUP($B5,[18]分省年度数据!$A$1:$T$32,9,FALSE),
$C5=2017,
VLOOKUP($B5,[18]分省年度数据!$A$1:$T$32,8,FALSE),
$C5=2018,
VLOOKUP($B5,[18]分省年度数据!$A$1:$T$32,7,FALSE)
)</f>
        <v>8872.1</v>
      </c>
      <c r="AJ5" cm="1">
        <f t="array" ref="AJ5">_xlfn.IFS(
$C5=2010,
VLOOKUP($B5,[19]分省年度数据!$A$1:$T$32,15,FALSE),
$C5=2011,
VLOOKUP($B5,[19]分省年度数据!$A$1:$T$32,14,FALSE),
$C5=2012,
VLOOKUP($B5,[19]分省年度数据!$A$1:$T$32,13,FALSE),
$C5=2013,
VLOOKUP($B5,[19]分省年度数据!$A$1:$T$32,12,FALSE),
$C5=2014,
VLOOKUP($B5,[19]分省年度数据!$A$1:$T$32,11,FALSE),
$C5=2015,
VLOOKUP($B5,[19]分省年度数据!$A$1:$T$32,10,FALSE),
$C5=2016,
VLOOKUP($B5,[19]分省年度数据!$A$1:$T$32,9,FALSE),
$C5=2017,
VLOOKUP($B5,[19]分省年度数据!$A$1:$T$32,8,FALSE),
$C5=2018,
VLOOKUP($B5,[19]分省年度数据!$A$1:$T$32,7,FALSE)
)</f>
        <v>3063</v>
      </c>
      <c r="AK5" cm="1">
        <f t="array" ref="AK5">_xlfn.IFS(
$C5=2010,
VLOOKUP($B5,[20]分省年度数据!$A$1:$T$32,15,FALSE),
$C5=2011,
VLOOKUP($B5,[20]分省年度数据!$A$1:$T$32,14,FALSE),
$C5=2012,
VLOOKUP($B5,[20]分省年度数据!$A$1:$T$32,13,FALSE),
$C5=2013,
VLOOKUP($B5,[20]分省年度数据!$A$1:$T$32,12,FALSE),
$C5=2014,
VLOOKUP($B5,[20]分省年度数据!$A$1:$T$32,11,FALSE),
$C5=2015,
VLOOKUP($B5,[20]分省年度数据!$A$1:$T$32,10,FALSE),
$C5=2016,
VLOOKUP($B5,[20]分省年度数据!$A$1:$T$32,9,FALSE),
$C5=2017,
VLOOKUP($B5,[20]分省年度数据!$A$1:$T$32,8,FALSE),
$C5=2018,
VLOOKUP($B5,[20]分省年度数据!$A$1:$T$32,7,FALSE)
)</f>
        <v>19688</v>
      </c>
      <c r="AL5" cm="1">
        <f t="array" ref="AL5">_xlfn.IFS(
$C5=2010,
VLOOKUP($B5,[26]分省年度数据!$A$1:$T$32,15,FALSE),
$C5=2011,
VLOOKUP($B5,[26]分省年度数据!$A$1:$T$32,14,FALSE),
$C5=2012,
VLOOKUP($B5,[26]分省年度数据!$A$1:$T$32,13,FALSE),
$C5=2013,
VLOOKUP($B5,[26]分省年度数据!$A$1:$T$32,12,FALSE),
$C5=2014,
VLOOKUP($B5,[26]分省年度数据!$A$1:$T$32,11,FALSE),
$C5=2015,
VLOOKUP($B5,[26]分省年度数据!$A$1:$T$32,10,FALSE),
$C5=2016,
VLOOKUP($B5,[26]分省年度数据!$A$1:$T$32,9,FALSE),
$C5=2017,
VLOOKUP($B5,[26]分省年度数据!$A$1:$T$32,8,FALSE),
$C5=2018,
VLOOKUP($B5,[26]分省年度数据!$A$1:$T$32,7,FALSE)
)</f>
        <v>100</v>
      </c>
      <c r="AM5" cm="1">
        <f t="array" ref="AM5">_xlfn.IFS(
$C5=2010,
VLOOKUP($B5,[22]分省年度数据!$A$1:$T$32,15,FALSE),
$C5=2011,
VLOOKUP($B5,[22]分省年度数据!$A$1:$T$32,14,FALSE),
$C5=2012,
VLOOKUP($B5,[22]分省年度数据!$A$1:$T$32,13,FALSE),
$C5=2013,
VLOOKUP($B5,[22]分省年度数据!$A$1:$T$32,12,FALSE),
$C5=2014,
VLOOKUP($B5,[22]分省年度数据!$A$1:$T$32,11,FALSE),
$C5=2015,
VLOOKUP($B5,[22]分省年度数据!$A$1:$T$32,10,FALSE),
$C5=2016,
VLOOKUP($B5,[22]分省年度数据!$A$1:$T$32,9,FALSE),
$C5=2017,
VLOOKUP($B5,[22]分省年度数据!$A$1:$T$32,8,FALSE),
$C5=2018,
VLOOKUP($B5,[22]分省年度数据!$A$1:$T$32,7,FALSE)
)</f>
        <v>100</v>
      </c>
      <c r="AN5" cm="1">
        <f t="array" ref="AN5">_xlfn.IFS(
$C5=2010,
VLOOKUP($B5,[23]分省年度数据!$A$1:$T$32,15,FALSE),
$C5=2011,
VLOOKUP($B5,[23]分省年度数据!$A$1:$T$32,14,FALSE),
$C5=2012,
VLOOKUP($B5,[23]分省年度数据!$A$1:$T$32,13,FALSE),
$C5=2013,
VLOOKUP($B5,[23]分省年度数据!$A$1:$T$32,12,FALSE),
$C5=2014,
VLOOKUP($B5,[23]分省年度数据!$A$1:$T$32,11,FALSE),
$C5=2015,
VLOOKUP($B5,[23]分省年度数据!$A$1:$T$32,10,FALSE),
$C5=2016,
VLOOKUP($B5,[23]分省年度数据!$A$1:$T$32,9,FALSE),
$C5=2017,
VLOOKUP($B5,[23]分省年度数据!$A$1:$T$32,8,FALSE),
$C5=2018,
VLOOKUP($B5,[23]分省年度数据!$A$1:$T$32,7,FALSE)
)</f>
        <v>24.39</v>
      </c>
      <c r="AO5" cm="1">
        <f t="array" ref="AO5">_xlfn.IFS(
$C5=2010,
VLOOKUP($B5,[24]分省年度数据!$A$1:$T$32,15,FALSE),
$C5=2011,
VLOOKUP($B5,[24]分省年度数据!$A$1:$T$32,14,FALSE),
$C5=2012,
VLOOKUP($B5,[24]分省年度数据!$A$1:$T$32,13,FALSE),
$C5=2013,
VLOOKUP($B5,[24]分省年度数据!$A$1:$T$32,12,FALSE),
$C5=2014,
VLOOKUP($B5,[24]分省年度数据!$A$1:$T$32,11,FALSE),
$C5=2015,
VLOOKUP($B5,[24]分省年度数据!$A$1:$T$32,10,FALSE),
$C5=2016,
VLOOKUP($B5,[24]分省年度数据!$A$1:$T$32,9,FALSE),
$C5=2017,
VLOOKUP($B5,[24]分省年度数据!$A$1:$T$32,8,FALSE),
$C5=2018,
VLOOKUP($B5,[24]分省年度数据!$A$1:$T$32,7,FALSE)
)</f>
        <v>3.05</v>
      </c>
      <c r="AP5" cm="1">
        <f t="array" ref="AP5">_xlfn.IFS(
$C5=2010,
VLOOKUP($B5,[25]分省年度数据!$A$1:$T$32,15,FALSE),
$C5=2011,
VLOOKUP($B5,[25]分省年度数据!$A$1:$T$32,14,FALSE),
$C5=2012,
VLOOKUP($B5,[25]分省年度数据!$A$1:$T$32,13,FALSE),
$C5=2013,
VLOOKUP($B5,[25]分省年度数据!$A$1:$T$32,12,FALSE),
$C5=2014,
VLOOKUP($B5,[25]分省年度数据!$A$1:$T$32,11,FALSE),
$C5=2015,
VLOOKUP($B5,[25]分省年度数据!$A$1:$T$32,10,FALSE),
$C5=2016,
VLOOKUP($B5,[25]分省年度数据!$A$1:$T$32,9,FALSE),
$C5=2017,
VLOOKUP($B5,[25]分省年度数据!$A$1:$T$32,8,FALSE),
$C5=2018,
VLOOKUP($B5,[25]分省年度数据!$A$1:$T$32,7,FALSE)
)</f>
        <v>12.72</v>
      </c>
    </row>
    <row r="6" spans="1:42">
      <c r="A6">
        <v>11</v>
      </c>
      <c r="B6" t="s">
        <v>1</v>
      </c>
      <c r="C6">
        <v>2014</v>
      </c>
      <c r="D6" t="str">
        <f t="shared" si="0"/>
        <v>北京市2014</v>
      </c>
      <c r="E6" t="s">
        <v>32</v>
      </c>
      <c r="F6" cm="1">
        <f t="array" ref="F6">_xlfn.IFS(
$C6=2010,
VLOOKUP($B6,[1]分省年度数据!$A$1:$T$32,15,FALSE),
$C6=2011,
VLOOKUP($B6,[1]分省年度数据!$A$1:$T$32,14,FALSE),
$C6=2012,
VLOOKUP($B6,[1]分省年度数据!$A$1:$T$32,13,FALSE),
$C6=2013,
VLOOKUP($B6,[1]分省年度数据!$A$1:$T$32,12,FALSE),
$C6=2014,
VLOOKUP($B6,[1]分省年度数据!$A$1:$T$32,11,FALSE),
$C6=2015,
VLOOKUP($B6,[1]分省年度数据!$A$1:$T$32,10,FALSE),
$C6=2016,
VLOOKUP($B6,[1]分省年度数据!$A$1:$T$32,9,FALSE),
$C6=2017,
VLOOKUP($B6,[1]分省年度数据!$A$1:$T$32,8,FALSE),
$C6=2018,
VLOOKUP($B6,[1]分省年度数据!$A$1:$T$32,7,FALSE)
)</f>
        <v>2171</v>
      </c>
      <c r="G6" cm="1">
        <f t="array" ref="G6">_xlfn.IFS(
$C6=2010,
VLOOKUP($B6,[2]分省年度数据!$A$1:$T$32,15,FALSE),
$C6=2011,
VLOOKUP($B6,[2]分省年度数据!$A$1:$T$32,14,FALSE),
$C6=2012,
VLOOKUP($B6,[2]分省年度数据!$A$1:$T$32,13,FALSE),
$C6=2013,
VLOOKUP($B6,[2]分省年度数据!$A$1:$T$32,12,FALSE),
$C6=2014,
VLOOKUP($B6,[2]分省年度数据!$A$1:$T$32,11,FALSE),
$C6=2015,
VLOOKUP($B6,[2]分省年度数据!$A$1:$T$32,10,FALSE),
$C6=2016,
VLOOKUP($B6,[2]分省年度数据!$A$1:$T$32,9,FALSE),
$C6=2017,
VLOOKUP($B6,[2]分省年度数据!$A$1:$T$32,8,FALSE),
$C6=2018,
VLOOKUP($B6,[2]分省年度数据!$A$1:$T$32,7,FALSE)
)</f>
        <v>44489</v>
      </c>
      <c r="H6" cm="1">
        <f t="array" ref="H6">_xlfn.IFS(
$C6=2010,
VLOOKUP($B6,[3]分省年度数据!$A$1:$T$32,15,FALSE),
$C6=2011,
VLOOKUP($B6,[3]分省年度数据!$A$1:$T$32,14,FALSE),
$C6=2012,
VLOOKUP($B6,[3]分省年度数据!$A$1:$T$32,13,FALSE),
$C6=2013,
VLOOKUP($B6,[3]分省年度数据!$A$1:$T$32,12,FALSE),
$C6=2014,
VLOOKUP($B6,[3]分省年度数据!$A$1:$T$32,11,FALSE),
$C6=2015,
VLOOKUP($B6,[3]分省年度数据!$A$1:$T$32,10,FALSE),
$C6=2016,
VLOOKUP($B6,[3]分省年度数据!$A$1:$T$32,9,FALSE),
$C6=2017,
VLOOKUP($B6,[3]分省年度数据!$A$1:$T$32,8,FALSE),
$C6=2018,
VLOOKUP($B6,[3]分省年度数据!$A$1:$T$32,7,FALSE)
)</f>
        <v>32.1</v>
      </c>
      <c r="I6">
        <f>VLOOKUP($D6,[4]Sheet1!$C$1:$J$65536,2,FALSE)</f>
        <v>138.47283935546875</v>
      </c>
      <c r="J6">
        <f>VLOOKUP($D6,[4]Sheet1!$C$1:$J$65536,3,FALSE)</f>
        <v>21.84967041015625</v>
      </c>
      <c r="K6">
        <f>VLOOKUP($D6,[4]Sheet1!$C$1:$J$65536,4,FALSE)</f>
        <v>10167.9599609375</v>
      </c>
      <c r="L6">
        <f>VLOOKUP($D6,[4]Sheet1!$C$1:$J$65536,5,FALSE)</f>
        <v>169.9949951171875</v>
      </c>
      <c r="M6">
        <f>VLOOKUP($D6,[4]Sheet1!$C$1:$J$65536,6,FALSE)</f>
        <v>26.029458999633789</v>
      </c>
      <c r="N6">
        <f>VLOOKUP($D6,[4]Sheet1!$C$1:$J$65536,7,FALSE)</f>
        <v>4.181450366973877</v>
      </c>
      <c r="O6">
        <f>VLOOKUP($D6,[4]Sheet1!$C$1:$J$65536,8,FALSE)</f>
        <v>48.076087951660156</v>
      </c>
      <c r="P6" cm="1">
        <f t="array" ref="P6">_xlfn.IFS(
$C6=2010,
VLOOKUP($B6,[5]各省年均房价!$A$1:$T$32,11,FALSE),
$C6=2011,
VLOOKUP($B6,[5]各省年均房价!$A$1:$T$32,12,FALSE),
$C6=2012,
VLOOKUP($B6,[5]各省年均房价!$A$1:$T$32,13,FALSE),
$C6=2013,
VLOOKUP($B6,[5]各省年均房价!$A$1:$T$32,14,FALSE),
$C6=2014,
VLOOKUP($B6,[5]各省年均房价!$A$1:$T$32,15,FALSE),
$C6=2015,
VLOOKUP($B6,[5]各省年均房价!$A$1:$T$32,16,FALSE),
$C6=2016,
VLOOKUP($B6,[5]各省年均房价!$A$1:$T$32,17,FALSE),
$C6=2017,
VLOOKUP($B6,[5]各省年均房价!$A$1:$T$32,18,FALSE),
$C6=2018,
VLOOKUP($B6,[5]各省年均房价!$A$1:$T$32,19,FALSE)
)</f>
        <v>22632.5</v>
      </c>
      <c r="Q6">
        <f t="shared" si="1"/>
        <v>0.50872125693991777</v>
      </c>
      <c r="R6" cm="1">
        <f t="array" ref="R6">_xlfn.IFS(
$C6=2010,
VLOOKUP($B6,[27]分省年度数据!$A$1:$T$32,15,FALSE),
$C6=2011,
VLOOKUP($B6,[27]分省年度数据!$A$1:$T$32,14,FALSE),
$C6=2012,
VLOOKUP($B6,[27]分省年度数据!$A$1:$T$32,13,FALSE),
$C6=2013,
VLOOKUP($B6,[27]分省年度数据!$A$1:$T$32,12,FALSE),
$C6=2014,
VLOOKUP($B6,[27]分省年度数据!$A$1:$T$32,11,FALSE),
$C6=2015,
VLOOKUP($B6,[27]分省年度数据!$A$1:$T$32,10,FALSE),
$C6=2016,
VLOOKUP($B6,[27]分省年度数据!$A$1:$T$32,9,FALSE),
$C6=2017,
VLOOKUP($B6,[27]分省年度数据!$A$1:$T$32,8,FALSE),
$C6=2018,
VLOOKUP($B6,[27]分省年度数据!$A$1:$T$32,7,FALSE)
)</f>
        <v>189.46</v>
      </c>
      <c r="S6">
        <f>IFERROR(VLOOKUP(D6,[6]mu_jt_estimates_final!$C:$D,2,FALSE),"")</f>
        <v>-9.8557241000000004E-2</v>
      </c>
      <c r="T6" t="str">
        <f>VLOOKUP(B6,方言分布!A:B,2,FALSE)</f>
        <v>北京官话</v>
      </c>
      <c r="U6" cm="1">
        <f t="array" ref="U6">_xlfn.IFS(
$C6=2010,
VLOOKUP($B6,[7]分省年度数据!$A$1:$T$32,15,FALSE),
$C6=2011,
VLOOKUP($B6,[7]分省年度数据!$A$1:$T$32,14,FALSE),
$C6=2012,
VLOOKUP($B6,[7]分省年度数据!$A$1:$T$32,13,FALSE),
$C6=2013,
VLOOKUP($B6,[7]分省年度数据!$A$1:$T$32,12,FALSE),
$C6=2014,
VLOOKUP($B6,[7]分省年度数据!$A$1:$T$32,11,FALSE),
$C6=2015,
VLOOKUP($B6,[7]分省年度数据!$A$1:$T$32,10,FALSE),
$C6=2016,
VLOOKUP($B6,[7]分省年度数据!$A$1:$T$32,9,FALSE),
$C6=2017,
VLOOKUP($B6,[7]分省年度数据!$A$1:$T$32,8,FALSE),
$C6=2018,
VLOOKUP($B6,[7]分省年度数据!$A$1:$T$32,7,FALSE)
)</f>
        <v>9638</v>
      </c>
      <c r="V6" cm="1">
        <f t="array" ref="V6">_xlfn.IFS(
$C6=2010,
VLOOKUP($B6,[8]分省年度数据!$A$1:$T$32,15,FALSE),
$C6=2011,
VLOOKUP($B6,[8]分省年度数据!$A$1:$T$32,14,FALSE),
$C6=2012,
VLOOKUP($B6,[8]分省年度数据!$A$1:$T$32,13,FALSE),
$C6=2013,
VLOOKUP($B6,[8]分省年度数据!$A$1:$T$32,12,FALSE),
$C6=2014,
VLOOKUP($B6,[8]分省年度数据!$A$1:$T$32,11,FALSE),
$C6=2015,
VLOOKUP($B6,[8]分省年度数据!$A$1:$T$32,10,FALSE),
$C6=2016,
VLOOKUP($B6,[8]分省年度数据!$A$1:$T$32,9,FALSE),
$C6=2017,
VLOOKUP($B6,[8]分省年度数据!$A$1:$T$32,8,FALSE),
$C6=2018,
VLOOKUP($B6,[8]分省年度数据!$A$1:$T$32,7,FALSE)
)</f>
        <v>10.98</v>
      </c>
      <c r="W6" cm="1">
        <f t="array" ref="W6">_xlfn.IFS(
$C6=2010,
VLOOKUP($B6,[9]分省年度数据!$A$1:$T$32,15,FALSE),
$C6=2011,
VLOOKUP($B6,[9]分省年度数据!$A$1:$T$32,14,FALSE),
$C6=2012,
VLOOKUP($B6,[9]分省年度数据!$A$1:$T$32,13,FALSE),
$C6=2013,
VLOOKUP($B6,[9]分省年度数据!$A$1:$T$32,12,FALSE),
$C6=2014,
VLOOKUP($B6,[9]分省年度数据!$A$1:$T$32,11,FALSE),
$C6=2015,
VLOOKUP($B6,[9]分省年度数据!$A$1:$T$32,10,FALSE),
$C6=2016,
VLOOKUP($B6,[9]分省年度数据!$A$1:$T$32,9,FALSE),
$C6=2017,
VLOOKUP($B6,[9]分省年度数据!$A$1:$T$32,8,FALSE),
$C6=2018,
VLOOKUP($B6,[9]分省年度数据!$A$1:$T$32,7,FALSE)
)</f>
        <v>99</v>
      </c>
      <c r="X6" cm="1">
        <f t="array" ref="X6">_xlfn.IFS(
$C6=2010,
VLOOKUP($B6,[10]分省年度数据!$A$1:$T$32,15,FALSE),
$C6=2011,
VLOOKUP($B6,[10]分省年度数据!$A$1:$T$32,14,FALSE),
$C6=2012,
VLOOKUP($B6,[10]分省年度数据!$A$1:$T$32,13,FALSE),
$C6=2013,
VLOOKUP($B6,[10]分省年度数据!$A$1:$T$32,12,FALSE),
$C6=2014,
VLOOKUP($B6,[10]分省年度数据!$A$1:$T$32,11,FALSE),
$C6=2015,
VLOOKUP($B6,[10]分省年度数据!$A$1:$T$32,10,FALSE),
$C6=2016,
VLOOKUP($B6,[10]分省年度数据!$A$1:$T$32,9,FALSE),
$C6=2017,
VLOOKUP($B6,[10]分省年度数据!$A$1:$T$32,8,FALSE),
$C6=2018,
VLOOKUP($B6,[10]分省年度数据!$A$1:$T$32,7,FALSE)
)</f>
        <v>10.99</v>
      </c>
      <c r="Y6" cm="1">
        <f t="array" ref="Y6">_xlfn.IFS(
$C6=2010,
VLOOKUP($B6,[11]分省年度数据!$A$1:$T$32,15,FALSE),
$C6=2011,
VLOOKUP($B6,[11]分省年度数据!$A$1:$T$32,14,FALSE),
$C6=2012,
VLOOKUP($B6,[11]分省年度数据!$A$1:$T$32,13,FALSE),
$C6=2013,
VLOOKUP($B6,[11]分省年度数据!$A$1:$T$32,12,FALSE),
$C6=2014,
VLOOKUP($B6,[11]分省年度数据!$A$1:$T$32,11,FALSE),
$C6=2015,
VLOOKUP($B6,[11]分省年度数据!$A$1:$T$32,10,FALSE),
$C6=2016,
VLOOKUP($B6,[11]分省年度数据!$A$1:$T$32,9,FALSE),
$C6=2017,
VLOOKUP($B6,[11]分省年度数据!$A$1:$T$32,8,FALSE),
$C6=2018,
VLOOKUP($B6,[11]分省年度数据!$A$1:$T$32,7,FALSE)
)</f>
        <v>322.29000000000002</v>
      </c>
      <c r="Z6" cm="1">
        <f t="array" ref="Z6">_xlfn.IFS(
$C6=2010,
VLOOKUP($B6,[12]分省年度数据!$A$1:$T$32,15,FALSE),
$C6=2011,
VLOOKUP($B6,[12]分省年度数据!$A$1:$T$32,14,FALSE),
$C6=2012,
VLOOKUP($B6,[12]分省年度数据!$A$1:$T$32,13,FALSE),
$C6=2013,
VLOOKUP($B6,[12]分省年度数据!$A$1:$T$32,12,FALSE),
$C6=2014,
VLOOKUP($B6,[12]分省年度数据!$A$1:$T$32,11,FALSE),
$C6=2015,
VLOOKUP($B6,[12]分省年度数据!$A$1:$T$32,10,FALSE),
$C6=2016,
VLOOKUP($B6,[12]分省年度数据!$A$1:$T$32,9,FALSE),
$C6=2017,
VLOOKUP($B6,[12]分省年度数据!$A$1:$T$32,8,FALSE),
$C6=2018,
VLOOKUP($B6,[12]分省年度数据!$A$1:$T$32,7,FALSE)
)</f>
        <v>8.41</v>
      </c>
      <c r="AA6" cm="1">
        <f t="array" ref="AA6">_xlfn.IFS(
$C6=2010,
VLOOKUP($B6,[13]分省年度数据!$A$1:$T$32,15,FALSE),
$C6=2011,
VLOOKUP($B6,[13]分省年度数据!$A$1:$T$32,14,FALSE),
$C6=2012,
VLOOKUP($B6,[13]分省年度数据!$A$1:$T$32,13,FALSE),
$C6=2013,
VLOOKUP($B6,[13]分省年度数据!$A$1:$T$32,12,FALSE),
$C6=2014,
VLOOKUP($B6,[13]分省年度数据!$A$1:$T$32,11,FALSE),
$C6=2015,
VLOOKUP($B6,[13]分省年度数据!$A$1:$T$32,10,FALSE),
$C6=2016,
VLOOKUP($B6,[13]分省年度数据!$A$1:$T$32,9,FALSE),
$C6=2017,
VLOOKUP($B6,[13]分省年度数据!$A$1:$T$32,8,FALSE),
$C6=2018,
VLOOKUP($B6,[13]分省年度数据!$A$1:$T$32,7,FALSE)
)</f>
        <v>9.44</v>
      </c>
      <c r="AB6" cm="1">
        <f t="array" ref="AB6">_xlfn.IFS(
$C6=2010,
VLOOKUP($B6,[14]分省年度数据!$A$1:$T$32,15,FALSE),
$C6=2011,
VLOOKUP($B6,[14]分省年度数据!$A$1:$T$32,14,FALSE),
$C6=2012,
VLOOKUP($B6,[14]分省年度数据!$A$1:$T$32,13,FALSE),
$C6=2013,
VLOOKUP($B6,[14]分省年度数据!$A$1:$T$32,12,FALSE),
$C6=2014,
VLOOKUP($B6,[14]分省年度数据!$A$1:$T$32,11,FALSE),
$C6=2015,
VLOOKUP($B6,[14]分省年度数据!$A$1:$T$32,10,FALSE),
$C6=2016,
VLOOKUP($B6,[14]分省年度数据!$A$1:$T$32,9,FALSE),
$C6=2017,
VLOOKUP($B6,[14]分省年度数据!$A$1:$T$32,8,FALSE),
$C6=2018,
VLOOKUP($B6,[14]分省年度数据!$A$1:$T$32,7,FALSE)
)</f>
        <v>14.44</v>
      </c>
      <c r="AD6" cm="1">
        <f t="array" ref="AD6">_xlfn.IFS(
$C6=2010,
VLOOKUP($B6,[15]分省年度数据!$A$1:$T$32,15,FALSE),
$C6=2011,
VLOOKUP($B6,[15]分省年度数据!$A$1:$T$32,14,FALSE),
$C6=2012,
VLOOKUP($B6,[15]分省年度数据!$A$1:$T$32,13,FALSE),
$C6=2013,
VLOOKUP($B6,[15]分省年度数据!$A$1:$T$32,12,FALSE),
$C6=2014,
VLOOKUP($B6,[15]分省年度数据!$A$1:$T$32,11,FALSE),
$C6=2015,
VLOOKUP($B6,[15]分省年度数据!$A$1:$T$32,10,FALSE),
$C6=2016,
VLOOKUP($B6,[15]分省年度数据!$A$1:$T$32,9,FALSE),
$C6=2017,
VLOOKUP($B6,[15]分省年度数据!$A$1:$T$32,8,FALSE),
$C6=2018,
VLOOKUP($B6,[15]分省年度数据!$A$1:$T$32,7,FALSE)
)</f>
        <v>10937374</v>
      </c>
      <c r="AE6" cm="1">
        <f t="array" ref="AE6">_xlfn.IFS(
$C6=2010,
VLOOKUP($B6,[16]分省年度数据!$A$1:$T$32,15,FALSE),
$C6=2011,
VLOOKUP($B6,[16]分省年度数据!$A$1:$T$32,14,FALSE),
$C6=2012,
VLOOKUP($B6,[16]分省年度数据!$A$1:$T$32,13,FALSE),
$C6=2013,
VLOOKUP($B6,[16]分省年度数据!$A$1:$T$32,12,FALSE),
$C6=2014,
VLOOKUP($B6,[16]分省年度数据!$A$1:$T$32,11,FALSE),
$C6=2015,
VLOOKUP($B6,[16]分省年度数据!$A$1:$T$32,10,FALSE),
$C6=2016,
VLOOKUP($B6,[16]分省年度数据!$A$1:$T$32,9,FALSE),
$C6=2017,
VLOOKUP($B6,[16]分省年度数据!$A$1:$T$32,8,FALSE),
$C6=2018,
VLOOKUP($B6,[16]分省年度数据!$A$1:$T$32,7,FALSE)
)</f>
        <v>742.05</v>
      </c>
      <c r="AF6" cm="1">
        <f t="array" ref="AF6">_xlfn.IFS(
$C6=2010,
VLOOKUP($B6,[17]分省年度数据!$A$1:$T$32,15,FALSE),
$C6=2011,
VLOOKUP($B6,[17]分省年度数据!$A$1:$T$32,14,FALSE),
$C6=2012,
VLOOKUP($B6,[17]分省年度数据!$A$1:$T$32,13,FALSE),
$C6=2013,
VLOOKUP($B6,[17]分省年度数据!$A$1:$T$32,12,FALSE),
$C6=2014,
VLOOKUP($B6,[17]分省年度数据!$A$1:$T$32,11,FALSE),
$C6=2015,
VLOOKUP($B6,[17]分省年度数据!$A$1:$T$32,10,FALSE),
$C6=2016,
VLOOKUP($B6,[17]分省年度数据!$A$1:$T$32,9,FALSE),
$C6=2017,
VLOOKUP($B6,[17]分省年度数据!$A$1:$T$32,8,FALSE),
$C6=2018,
VLOOKUP($B6,[17]分省年度数据!$A$1:$T$32,7,FALSE)
)</f>
        <v>3871</v>
      </c>
      <c r="AG6" cm="1">
        <f t="array" ref="AG6">_xlfn.IFS(
$C6=2010,
VLOOKUP($B6,[18]分省年度数据!$A$1:$T$32,15,FALSE),
$C6=2011,
VLOOKUP($B6,[18]分省年度数据!$A$1:$T$32,14,FALSE),
$C6=2012,
VLOOKUP($B6,[18]分省年度数据!$A$1:$T$32,13,FALSE),
$C6=2013,
VLOOKUP($B6,[18]分省年度数据!$A$1:$T$32,12,FALSE),
$C6=2014,
VLOOKUP($B6,[18]分省年度数据!$A$1:$T$32,11,FALSE),
$C6=2015,
VLOOKUP($B6,[18]分省年度数据!$A$1:$T$32,10,FALSE),
$C6=2016,
VLOOKUP($B6,[18]分省年度数据!$A$1:$T$32,9,FALSE),
$C6=2017,
VLOOKUP($B6,[18]分省年度数据!$A$1:$T$32,8,FALSE),
$C6=2018,
VLOOKUP($B6,[18]分省年度数据!$A$1:$T$32,7,FALSE)
)</f>
        <v>9638</v>
      </c>
      <c r="AJ6" cm="1">
        <f t="array" ref="AJ6">_xlfn.IFS(
$C6=2010,
VLOOKUP($B6,[19]分省年度数据!$A$1:$T$32,15,FALSE),
$C6=2011,
VLOOKUP($B6,[19]分省年度数据!$A$1:$T$32,14,FALSE),
$C6=2012,
VLOOKUP($B6,[19]分省年度数据!$A$1:$T$32,13,FALSE),
$C6=2013,
VLOOKUP($B6,[19]分省年度数据!$A$1:$T$32,12,FALSE),
$C6=2014,
VLOOKUP($B6,[19]分省年度数据!$A$1:$T$32,11,FALSE),
$C6=2015,
VLOOKUP($B6,[19]分省年度数据!$A$1:$T$32,10,FALSE),
$C6=2016,
VLOOKUP($B6,[19]分省年度数据!$A$1:$T$32,9,FALSE),
$C6=2017,
VLOOKUP($B6,[19]分省年度数据!$A$1:$T$32,8,FALSE),
$C6=2018,
VLOOKUP($B6,[19]分省年度数据!$A$1:$T$32,7,FALSE)
)</f>
        <v>3196</v>
      </c>
      <c r="AK6" cm="1">
        <f t="array" ref="AK6">_xlfn.IFS(
$C6=2010,
VLOOKUP($B6,[20]分省年度数据!$A$1:$T$32,15,FALSE),
$C6=2011,
VLOOKUP($B6,[20]分省年度数据!$A$1:$T$32,14,FALSE),
$C6=2012,
VLOOKUP($B6,[20]分省年度数据!$A$1:$T$32,13,FALSE),
$C6=2013,
VLOOKUP($B6,[20]分省年度数据!$A$1:$T$32,12,FALSE),
$C6=2014,
VLOOKUP($B6,[20]分省年度数据!$A$1:$T$32,11,FALSE),
$C6=2015,
VLOOKUP($B6,[20]分省年度数据!$A$1:$T$32,10,FALSE),
$C6=2016,
VLOOKUP($B6,[20]分省年度数据!$A$1:$T$32,9,FALSE),
$C6=2017,
VLOOKUP($B6,[20]分省年度数据!$A$1:$T$32,8,FALSE),
$C6=2018,
VLOOKUP($B6,[20]分省年度数据!$A$1:$T$32,7,FALSE)
)</f>
        <v>20249</v>
      </c>
      <c r="AL6" cm="1">
        <f t="array" ref="AL6">_xlfn.IFS(
$C6=2010,
VLOOKUP($B6,[26]分省年度数据!$A$1:$T$32,15,FALSE),
$C6=2011,
VLOOKUP($B6,[26]分省年度数据!$A$1:$T$32,14,FALSE),
$C6=2012,
VLOOKUP($B6,[26]分省年度数据!$A$1:$T$32,13,FALSE),
$C6=2013,
VLOOKUP($B6,[26]分省年度数据!$A$1:$T$32,12,FALSE),
$C6=2014,
VLOOKUP($B6,[26]分省年度数据!$A$1:$T$32,11,FALSE),
$C6=2015,
VLOOKUP($B6,[26]分省年度数据!$A$1:$T$32,10,FALSE),
$C6=2016,
VLOOKUP($B6,[26]分省年度数据!$A$1:$T$32,9,FALSE),
$C6=2017,
VLOOKUP($B6,[26]分省年度数据!$A$1:$T$32,8,FALSE),
$C6=2018,
VLOOKUP($B6,[26]分省年度数据!$A$1:$T$32,7,FALSE)
)</f>
        <v>100</v>
      </c>
      <c r="AM6" cm="1">
        <f t="array" ref="AM6">_xlfn.IFS(
$C6=2010,
VLOOKUP($B6,[22]分省年度数据!$A$1:$T$32,15,FALSE),
$C6=2011,
VLOOKUP($B6,[22]分省年度数据!$A$1:$T$32,14,FALSE),
$C6=2012,
VLOOKUP($B6,[22]分省年度数据!$A$1:$T$32,13,FALSE),
$C6=2013,
VLOOKUP($B6,[22]分省年度数据!$A$1:$T$32,12,FALSE),
$C6=2014,
VLOOKUP($B6,[22]分省年度数据!$A$1:$T$32,11,FALSE),
$C6=2015,
VLOOKUP($B6,[22]分省年度数据!$A$1:$T$32,10,FALSE),
$C6=2016,
VLOOKUP($B6,[22]分省年度数据!$A$1:$T$32,9,FALSE),
$C6=2017,
VLOOKUP($B6,[22]分省年度数据!$A$1:$T$32,8,FALSE),
$C6=2018,
VLOOKUP($B6,[22]分省年度数据!$A$1:$T$32,7,FALSE)
)</f>
        <v>100</v>
      </c>
      <c r="AN6" cm="1">
        <f t="array" ref="AN6">_xlfn.IFS(
$C6=2010,
VLOOKUP($B6,[23]分省年度数据!$A$1:$T$32,15,FALSE),
$C6=2011,
VLOOKUP($B6,[23]分省年度数据!$A$1:$T$32,14,FALSE),
$C6=2012,
VLOOKUP($B6,[23]分省年度数据!$A$1:$T$32,13,FALSE),
$C6=2013,
VLOOKUP($B6,[23]分省年度数据!$A$1:$T$32,12,FALSE),
$C6=2014,
VLOOKUP($B6,[23]分省年度数据!$A$1:$T$32,11,FALSE),
$C6=2015,
VLOOKUP($B6,[23]分省年度数据!$A$1:$T$32,10,FALSE),
$C6=2016,
VLOOKUP($B6,[23]分省年度数据!$A$1:$T$32,9,FALSE),
$C6=2017,
VLOOKUP($B6,[23]分省年度数据!$A$1:$T$32,8,FALSE),
$C6=2018,
VLOOKUP($B6,[23]分省年度数据!$A$1:$T$32,7,FALSE)
)</f>
        <v>24.84</v>
      </c>
      <c r="AO6" cm="1">
        <f t="array" ref="AO6">_xlfn.IFS(
$C6=2010,
VLOOKUP($B6,[24]分省年度数据!$A$1:$T$32,15,FALSE),
$C6=2011,
VLOOKUP($B6,[24]分省年度数据!$A$1:$T$32,14,FALSE),
$C6=2012,
VLOOKUP($B6,[24]分省年度数据!$A$1:$T$32,13,FALSE),
$C6=2013,
VLOOKUP($B6,[24]分省年度数据!$A$1:$T$32,12,FALSE),
$C6=2014,
VLOOKUP($B6,[24]分省年度数据!$A$1:$T$32,11,FALSE),
$C6=2015,
VLOOKUP($B6,[24]分省年度数据!$A$1:$T$32,10,FALSE),
$C6=2016,
VLOOKUP($B6,[24]分省年度数据!$A$1:$T$32,9,FALSE),
$C6=2017,
VLOOKUP($B6,[24]分省年度数据!$A$1:$T$32,8,FALSE),
$C6=2018,
VLOOKUP($B6,[24]分省年度数据!$A$1:$T$32,7,FALSE)
)</f>
        <v>2.92</v>
      </c>
      <c r="AP6" cm="1">
        <f t="array" ref="AP6">_xlfn.IFS(
$C6=2010,
VLOOKUP($B6,[25]分省年度数据!$A$1:$T$32,15,FALSE),
$C6=2011,
VLOOKUP($B6,[25]分省年度数据!$A$1:$T$32,14,FALSE),
$C6=2012,
VLOOKUP($B6,[25]分省年度数据!$A$1:$T$32,13,FALSE),
$C6=2013,
VLOOKUP($B6,[25]分省年度数据!$A$1:$T$32,12,FALSE),
$C6=2014,
VLOOKUP($B6,[25]分省年度数据!$A$1:$T$32,11,FALSE),
$C6=2015,
VLOOKUP($B6,[25]分省年度数据!$A$1:$T$32,10,FALSE),
$C6=2016,
VLOOKUP($B6,[25]分省年度数据!$A$1:$T$32,9,FALSE),
$C6=2017,
VLOOKUP($B6,[25]分省年度数据!$A$1:$T$32,8,FALSE),
$C6=2018,
VLOOKUP($B6,[25]分省年度数据!$A$1:$T$32,7,FALSE)
)</f>
        <v>15.94</v>
      </c>
    </row>
    <row r="7" spans="1:42">
      <c r="A7">
        <v>11</v>
      </c>
      <c r="B7" t="s">
        <v>1</v>
      </c>
      <c r="C7">
        <v>2015</v>
      </c>
      <c r="D7" t="str">
        <f t="shared" si="0"/>
        <v>北京市2015</v>
      </c>
      <c r="E7" t="s">
        <v>32</v>
      </c>
      <c r="F7" cm="1">
        <f t="array" ref="F7">_xlfn.IFS(
$C7=2010,
VLOOKUP($B7,[1]分省年度数据!$A$1:$T$32,15,FALSE),
$C7=2011,
VLOOKUP($B7,[1]分省年度数据!$A$1:$T$32,14,FALSE),
$C7=2012,
VLOOKUP($B7,[1]分省年度数据!$A$1:$T$32,13,FALSE),
$C7=2013,
VLOOKUP($B7,[1]分省年度数据!$A$1:$T$32,12,FALSE),
$C7=2014,
VLOOKUP($B7,[1]分省年度数据!$A$1:$T$32,11,FALSE),
$C7=2015,
VLOOKUP($B7,[1]分省年度数据!$A$1:$T$32,10,FALSE),
$C7=2016,
VLOOKUP($B7,[1]分省年度数据!$A$1:$T$32,9,FALSE),
$C7=2017,
VLOOKUP($B7,[1]分省年度数据!$A$1:$T$32,8,FALSE),
$C7=2018,
VLOOKUP($B7,[1]分省年度数据!$A$1:$T$32,7,FALSE)
)</f>
        <v>2188</v>
      </c>
      <c r="G7" cm="1">
        <f t="array" ref="G7">_xlfn.IFS(
$C7=2010,
VLOOKUP($B7,[2]分省年度数据!$A$1:$T$32,15,FALSE),
$C7=2011,
VLOOKUP($B7,[2]分省年度数据!$A$1:$T$32,14,FALSE),
$C7=2012,
VLOOKUP($B7,[2]分省年度数据!$A$1:$T$32,13,FALSE),
$C7=2013,
VLOOKUP($B7,[2]分省年度数据!$A$1:$T$32,12,FALSE),
$C7=2014,
VLOOKUP($B7,[2]分省年度数据!$A$1:$T$32,11,FALSE),
$C7=2015,
VLOOKUP($B7,[2]分省年度数据!$A$1:$T$32,10,FALSE),
$C7=2016,
VLOOKUP($B7,[2]分省年度数据!$A$1:$T$32,9,FALSE),
$C7=2017,
VLOOKUP($B7,[2]分省年度数据!$A$1:$T$32,8,FALSE),
$C7=2018,
VLOOKUP($B7,[2]分省年度数据!$A$1:$T$32,7,FALSE)
)</f>
        <v>48458</v>
      </c>
      <c r="H7" cm="1">
        <f t="array" ref="H7">_xlfn.IFS(
$C7=2010,
VLOOKUP($B7,[3]分省年度数据!$A$1:$T$32,15,FALSE),
$C7=2011,
VLOOKUP($B7,[3]分省年度数据!$A$1:$T$32,14,FALSE),
$C7=2012,
VLOOKUP($B7,[3]分省年度数据!$A$1:$T$32,13,FALSE),
$C7=2013,
VLOOKUP($B7,[3]分省年度数据!$A$1:$T$32,12,FALSE),
$C7=2014,
VLOOKUP($B7,[3]分省年度数据!$A$1:$T$32,11,FALSE),
$C7=2015,
VLOOKUP($B7,[3]分省年度数据!$A$1:$T$32,10,FALSE),
$C7=2016,
VLOOKUP($B7,[3]分省年度数据!$A$1:$T$32,9,FALSE),
$C7=2017,
VLOOKUP($B7,[3]分省年度数据!$A$1:$T$32,8,FALSE),
$C7=2018,
VLOOKUP($B7,[3]分省年度数据!$A$1:$T$32,7,FALSE)
)</f>
        <v>5.5</v>
      </c>
      <c r="I7">
        <f>VLOOKUP($D7,[4]Sheet1!$C$1:$J$65536,2,FALSE)</f>
        <v>132.45362854003906</v>
      </c>
      <c r="J7">
        <f>VLOOKUP($D7,[4]Sheet1!$C$1:$J$65536,3,FALSE)</f>
        <v>32.889442443847656</v>
      </c>
      <c r="K7">
        <f>VLOOKUP($D7,[4]Sheet1!$C$1:$J$65536,4,FALSE)</f>
        <v>10172.1376953125</v>
      </c>
      <c r="L7">
        <f>VLOOKUP($D7,[4]Sheet1!$C$1:$J$65536,5,FALSE)</f>
        <v>173.16522216796875</v>
      </c>
      <c r="M7">
        <f>VLOOKUP($D7,[4]Sheet1!$C$1:$J$65536,6,FALSE)</f>
        <v>26.086166381835938</v>
      </c>
      <c r="N7">
        <f>VLOOKUP($D7,[4]Sheet1!$C$1:$J$65536,7,FALSE)</f>
        <v>4.5107274055480957</v>
      </c>
      <c r="O7">
        <f>VLOOKUP($D7,[4]Sheet1!$C$1:$J$65536,8,FALSE)</f>
        <v>20.615833282470703</v>
      </c>
      <c r="P7" cm="1">
        <f t="array" ref="P7">_xlfn.IFS(
$C7=2010,
VLOOKUP($B7,[5]各省年均房价!$A$1:$T$32,11,FALSE),
$C7=2011,
VLOOKUP($B7,[5]各省年均房价!$A$1:$T$32,12,FALSE),
$C7=2012,
VLOOKUP($B7,[5]各省年均房价!$A$1:$T$32,13,FALSE),
$C7=2013,
VLOOKUP($B7,[5]各省年均房价!$A$1:$T$32,14,FALSE),
$C7=2014,
VLOOKUP($B7,[5]各省年均房价!$A$1:$T$32,15,FALSE),
$C7=2015,
VLOOKUP($B7,[5]各省年均房价!$A$1:$T$32,16,FALSE),
$C7=2016,
VLOOKUP($B7,[5]各省年均房价!$A$1:$T$32,17,FALSE),
$C7=2017,
VLOOKUP($B7,[5]各省年均房价!$A$1:$T$32,18,FALSE),
$C7=2018,
VLOOKUP($B7,[5]各省年均房价!$A$1:$T$32,19,FALSE)
)</f>
        <v>27497.200000000001</v>
      </c>
      <c r="Q7">
        <f t="shared" si="1"/>
        <v>0.56744397209955011</v>
      </c>
      <c r="R7" cm="1">
        <f t="array" ref="R7">_xlfn.IFS(
$C7=2010,
VLOOKUP($B7,[27]分省年度数据!$A$1:$T$32,15,FALSE),
$C7=2011,
VLOOKUP($B7,[27]分省年度数据!$A$1:$T$32,14,FALSE),
$C7=2012,
VLOOKUP($B7,[27]分省年度数据!$A$1:$T$32,13,FALSE),
$C7=2013,
VLOOKUP($B7,[27]分省年度数据!$A$1:$T$32,12,FALSE),
$C7=2014,
VLOOKUP($B7,[27]分省年度数据!$A$1:$T$32,11,FALSE),
$C7=2015,
VLOOKUP($B7,[27]分省年度数据!$A$1:$T$32,10,FALSE),
$C7=2016,
VLOOKUP($B7,[27]分省年度数据!$A$1:$T$32,9,FALSE),
$C7=2017,
VLOOKUP($B7,[27]分省年度数据!$A$1:$T$32,8,FALSE),
$C7=2018,
VLOOKUP($B7,[27]分省年度数据!$A$1:$T$32,7,FALSE)
)</f>
        <v>181.73</v>
      </c>
      <c r="S7">
        <f>IFERROR(VLOOKUP(D7,[6]mu_jt_estimates_final!$C:$D,2,FALSE),"")</f>
        <v>0.16792821999999999</v>
      </c>
      <c r="T7" t="str">
        <f>VLOOKUP(B7,方言分布!A:B,2,FALSE)</f>
        <v>北京官话</v>
      </c>
      <c r="U7" cm="1">
        <f t="array" ref="U7">_xlfn.IFS(
$C7=2010,
VLOOKUP($B7,[7]分省年度数据!$A$1:$T$32,15,FALSE),
$C7=2011,
VLOOKUP($B7,[7]分省年度数据!$A$1:$T$32,14,FALSE),
$C7=2012,
VLOOKUP($B7,[7]分省年度数据!$A$1:$T$32,13,FALSE),
$C7=2013,
VLOOKUP($B7,[7]分省年度数据!$A$1:$T$32,12,FALSE),
$C7=2014,
VLOOKUP($B7,[7]分省年度数据!$A$1:$T$32,11,FALSE),
$C7=2015,
VLOOKUP($B7,[7]分省年度数据!$A$1:$T$32,10,FALSE),
$C7=2016,
VLOOKUP($B7,[7]分省年度数据!$A$1:$T$32,9,FALSE),
$C7=2017,
VLOOKUP($B7,[7]分省年度数据!$A$1:$T$32,8,FALSE),
$C7=2018,
VLOOKUP($B7,[7]分省年度数据!$A$1:$T$32,7,FALSE)
)</f>
        <v>9771</v>
      </c>
      <c r="V7" cm="1">
        <f t="array" ref="V7">_xlfn.IFS(
$C7=2010,
VLOOKUP($B7,[8]分省年度数据!$A$1:$T$32,15,FALSE),
$C7=2011,
VLOOKUP($B7,[8]分省年度数据!$A$1:$T$32,14,FALSE),
$C7=2012,
VLOOKUP($B7,[8]分省年度数据!$A$1:$T$32,13,FALSE),
$C7=2013,
VLOOKUP($B7,[8]分省年度数据!$A$1:$T$32,12,FALSE),
$C7=2014,
VLOOKUP($B7,[8]分省年度数据!$A$1:$T$32,11,FALSE),
$C7=2015,
VLOOKUP($B7,[8]分省年度数据!$A$1:$T$32,10,FALSE),
$C7=2016,
VLOOKUP($B7,[8]分省年度数据!$A$1:$T$32,9,FALSE),
$C7=2017,
VLOOKUP($B7,[8]分省年度数据!$A$1:$T$32,8,FALSE),
$C7=2018,
VLOOKUP($B7,[8]分省年度数据!$A$1:$T$32,7,FALSE)
)</f>
        <v>11.16</v>
      </c>
      <c r="W7" cm="1">
        <f t="array" ref="W7">_xlfn.IFS(
$C7=2010,
VLOOKUP($B7,[9]分省年度数据!$A$1:$T$32,15,FALSE),
$C7=2011,
VLOOKUP($B7,[9]分省年度数据!$A$1:$T$32,14,FALSE),
$C7=2012,
VLOOKUP($B7,[9]分省年度数据!$A$1:$T$32,13,FALSE),
$C7=2013,
VLOOKUP($B7,[9]分省年度数据!$A$1:$T$32,12,FALSE),
$C7=2014,
VLOOKUP($B7,[9]分省年度数据!$A$1:$T$32,11,FALSE),
$C7=2015,
VLOOKUP($B7,[9]分省年度数据!$A$1:$T$32,10,FALSE),
$C7=2016,
VLOOKUP($B7,[9]分省年度数据!$A$1:$T$32,9,FALSE),
$C7=2017,
VLOOKUP($B7,[9]分省年度数据!$A$1:$T$32,8,FALSE),
$C7=2018,
VLOOKUP($B7,[9]分省年度数据!$A$1:$T$32,7,FALSE)
)</f>
        <v>104</v>
      </c>
      <c r="X7" cm="1">
        <f t="array" ref="X7">_xlfn.IFS(
$C7=2010,
VLOOKUP($B7,[10]分省年度数据!$A$1:$T$32,15,FALSE),
$C7=2011,
VLOOKUP($B7,[10]分省年度数据!$A$1:$T$32,14,FALSE),
$C7=2012,
VLOOKUP($B7,[10]分省年度数据!$A$1:$T$32,13,FALSE),
$C7=2013,
VLOOKUP($B7,[10]分省年度数据!$A$1:$T$32,12,FALSE),
$C7=2014,
VLOOKUP($B7,[10]分省年度数据!$A$1:$T$32,11,FALSE),
$C7=2015,
VLOOKUP($B7,[10]分省年度数据!$A$1:$T$32,10,FALSE),
$C7=2016,
VLOOKUP($B7,[10]分省年度数据!$A$1:$T$32,9,FALSE),
$C7=2017,
VLOOKUP($B7,[10]分省年度数据!$A$1:$T$32,8,FALSE),
$C7=2018,
VLOOKUP($B7,[10]分省年度数据!$A$1:$T$32,7,FALSE)
)</f>
        <v>10.9</v>
      </c>
      <c r="Y7" cm="1">
        <f t="array" ref="Y7">_xlfn.IFS(
$C7=2010,
VLOOKUP($B7,[11]分省年度数据!$A$1:$T$32,15,FALSE),
$C7=2011,
VLOOKUP($B7,[11]分省年度数据!$A$1:$T$32,14,FALSE),
$C7=2012,
VLOOKUP($B7,[11]分省年度数据!$A$1:$T$32,13,FALSE),
$C7=2013,
VLOOKUP($B7,[11]分省年度数据!$A$1:$T$32,12,FALSE),
$C7=2014,
VLOOKUP($B7,[11]分省年度数据!$A$1:$T$32,11,FALSE),
$C7=2015,
VLOOKUP($B7,[11]分省年度数据!$A$1:$T$32,10,FALSE),
$C7=2016,
VLOOKUP($B7,[11]分省年度数据!$A$1:$T$32,9,FALSE),
$C7=2017,
VLOOKUP($B7,[11]分省年度数据!$A$1:$T$32,8,FALSE),
$C7=2018,
VLOOKUP($B7,[11]分省年度数据!$A$1:$T$32,7,FALSE)
)</f>
        <v>370.52</v>
      </c>
      <c r="Z7" cm="1">
        <f t="array" ref="Z7">_xlfn.IFS(
$C7=2010,
VLOOKUP($B7,[12]分省年度数据!$A$1:$T$32,15,FALSE),
$C7=2011,
VLOOKUP($B7,[12]分省年度数据!$A$1:$T$32,14,FALSE),
$C7=2012,
VLOOKUP($B7,[12]分省年度数据!$A$1:$T$32,13,FALSE),
$C7=2013,
VLOOKUP($B7,[12]分省年度数据!$A$1:$T$32,12,FALSE),
$C7=2014,
VLOOKUP($B7,[12]分省年度数据!$A$1:$T$32,11,FALSE),
$C7=2015,
VLOOKUP($B7,[12]分省年度数据!$A$1:$T$32,10,FALSE),
$C7=2016,
VLOOKUP($B7,[12]分省年度数据!$A$1:$T$32,9,FALSE),
$C7=2017,
VLOOKUP($B7,[12]分省年度数据!$A$1:$T$32,8,FALSE),
$C7=2018,
VLOOKUP($B7,[12]分省年度数据!$A$1:$T$32,7,FALSE)
)</f>
        <v>7.95</v>
      </c>
      <c r="AA7" cm="1">
        <f t="array" ref="AA7">_xlfn.IFS(
$C7=2010,
VLOOKUP($B7,[13]分省年度数据!$A$1:$T$32,15,FALSE),
$C7=2011,
VLOOKUP($B7,[13]分省年度数据!$A$1:$T$32,14,FALSE),
$C7=2012,
VLOOKUP($B7,[13]分省年度数据!$A$1:$T$32,13,FALSE),
$C7=2013,
VLOOKUP($B7,[13]分省年度数据!$A$1:$T$32,12,FALSE),
$C7=2014,
VLOOKUP($B7,[13]分省年度数据!$A$1:$T$32,11,FALSE),
$C7=2015,
VLOOKUP($B7,[13]分省年度数据!$A$1:$T$32,10,FALSE),
$C7=2016,
VLOOKUP($B7,[13]分省年度数据!$A$1:$T$32,9,FALSE),
$C7=2017,
VLOOKUP($B7,[13]分省年度数据!$A$1:$T$32,8,FALSE),
$C7=2018,
VLOOKUP($B7,[13]分省年度数据!$A$1:$T$32,7,FALSE)
)</f>
        <v>8.6199999999999992</v>
      </c>
      <c r="AB7" cm="1">
        <f t="array" ref="AB7">_xlfn.IFS(
$C7=2010,
VLOOKUP($B7,[14]分省年度数据!$A$1:$T$32,15,FALSE),
$C7=2011,
VLOOKUP($B7,[14]分省年度数据!$A$1:$T$32,14,FALSE),
$C7=2012,
VLOOKUP($B7,[14]分省年度数据!$A$1:$T$32,13,FALSE),
$C7=2013,
VLOOKUP($B7,[14]分省年度数据!$A$1:$T$32,12,FALSE),
$C7=2014,
VLOOKUP($B7,[14]分省年度数据!$A$1:$T$32,11,FALSE),
$C7=2015,
VLOOKUP($B7,[14]分省年度数据!$A$1:$T$32,10,FALSE),
$C7=2016,
VLOOKUP($B7,[14]分省年度数据!$A$1:$T$32,9,FALSE),
$C7=2017,
VLOOKUP($B7,[14]分省年度数据!$A$1:$T$32,8,FALSE),
$C7=2018,
VLOOKUP($B7,[14]分省年度数据!$A$1:$T$32,7,FALSE)
)</f>
        <v>14.35</v>
      </c>
      <c r="AD7" cm="1">
        <f t="array" ref="AD7">_xlfn.IFS(
$C7=2010,
VLOOKUP($B7,[15]分省年度数据!$A$1:$T$32,15,FALSE),
$C7=2011,
VLOOKUP($B7,[15]分省年度数据!$A$1:$T$32,14,FALSE),
$C7=2012,
VLOOKUP($B7,[15]分省年度数据!$A$1:$T$32,13,FALSE),
$C7=2013,
VLOOKUP($B7,[15]分省年度数据!$A$1:$T$32,12,FALSE),
$C7=2014,
VLOOKUP($B7,[15]分省年度数据!$A$1:$T$32,11,FALSE),
$C7=2015,
VLOOKUP($B7,[15]分省年度数据!$A$1:$T$32,10,FALSE),
$C7=2016,
VLOOKUP($B7,[15]分省年度数据!$A$1:$T$32,9,FALSE),
$C7=2017,
VLOOKUP($B7,[15]分省年度数据!$A$1:$T$32,8,FALSE),
$C7=2018,
VLOOKUP($B7,[15]分省年度数据!$A$1:$T$32,7,FALSE)
)</f>
        <v>11171250</v>
      </c>
      <c r="AE7" cm="1">
        <f t="array" ref="AE7">_xlfn.IFS(
$C7=2010,
VLOOKUP($B7,[16]分省年度数据!$A$1:$T$32,15,FALSE),
$C7=2011,
VLOOKUP($B7,[16]分省年度数据!$A$1:$T$32,14,FALSE),
$C7=2012,
VLOOKUP($B7,[16]分省年度数据!$A$1:$T$32,13,FALSE),
$C7=2013,
VLOOKUP($B7,[16]分省年度数据!$A$1:$T$32,12,FALSE),
$C7=2014,
VLOOKUP($B7,[16]分省年度数据!$A$1:$T$32,11,FALSE),
$C7=2015,
VLOOKUP($B7,[16]分省年度数据!$A$1:$T$32,10,FALSE),
$C7=2016,
VLOOKUP($B7,[16]分省年度数据!$A$1:$T$32,9,FALSE),
$C7=2017,
VLOOKUP($B7,[16]分省年度数据!$A$1:$T$32,8,FALSE),
$C7=2018,
VLOOKUP($B7,[16]分省年度数据!$A$1:$T$32,7,FALSE)
)</f>
        <v>855.67</v>
      </c>
      <c r="AF7" cm="1">
        <f t="array" ref="AF7">_xlfn.IFS(
$C7=2010,
VLOOKUP($B7,[17]分省年度数据!$A$1:$T$32,15,FALSE),
$C7=2011,
VLOOKUP($B7,[17]分省年度数据!$A$1:$T$32,14,FALSE),
$C7=2012,
VLOOKUP($B7,[17]分省年度数据!$A$1:$T$32,13,FALSE),
$C7=2013,
VLOOKUP($B7,[17]分省年度数据!$A$1:$T$32,12,FALSE),
$C7=2014,
VLOOKUP($B7,[17]分省年度数据!$A$1:$T$32,11,FALSE),
$C7=2015,
VLOOKUP($B7,[17]分省年度数据!$A$1:$T$32,10,FALSE),
$C7=2016,
VLOOKUP($B7,[17]分省年度数据!$A$1:$T$32,9,FALSE),
$C7=2017,
VLOOKUP($B7,[17]分省年度数据!$A$1:$T$32,8,FALSE),
$C7=2018,
VLOOKUP($B7,[17]分省年度数据!$A$1:$T$32,7,FALSE)
)</f>
        <v>4239</v>
      </c>
      <c r="AG7" cm="1">
        <f t="array" ref="AG7">_xlfn.IFS(
$C7=2010,
VLOOKUP($B7,[18]分省年度数据!$A$1:$T$32,15,FALSE),
$C7=2011,
VLOOKUP($B7,[18]分省年度数据!$A$1:$T$32,14,FALSE),
$C7=2012,
VLOOKUP($B7,[18]分省年度数据!$A$1:$T$32,13,FALSE),
$C7=2013,
VLOOKUP($B7,[18]分省年度数据!$A$1:$T$32,12,FALSE),
$C7=2014,
VLOOKUP($B7,[18]分省年度数据!$A$1:$T$32,11,FALSE),
$C7=2015,
VLOOKUP($B7,[18]分省年度数据!$A$1:$T$32,10,FALSE),
$C7=2016,
VLOOKUP($B7,[18]分省年度数据!$A$1:$T$32,9,FALSE),
$C7=2017,
VLOOKUP($B7,[18]分省年度数据!$A$1:$T$32,8,FALSE),
$C7=2018,
VLOOKUP($B7,[18]分省年度数据!$A$1:$T$32,7,FALSE)
)</f>
        <v>12271.9</v>
      </c>
      <c r="AJ7" cm="1">
        <f t="array" ref="AJ7">_xlfn.IFS(
$C7=2010,
VLOOKUP($B7,[19]分省年度数据!$A$1:$T$32,15,FALSE),
$C7=2011,
VLOOKUP($B7,[19]分省年度数据!$A$1:$T$32,14,FALSE),
$C7=2012,
VLOOKUP($B7,[19]分省年度数据!$A$1:$T$32,13,FALSE),
$C7=2013,
VLOOKUP($B7,[19]分省年度数据!$A$1:$T$32,12,FALSE),
$C7=2014,
VLOOKUP($B7,[19]分省年度数据!$A$1:$T$32,11,FALSE),
$C7=2015,
VLOOKUP($B7,[19]分省年度数据!$A$1:$T$32,10,FALSE),
$C7=2016,
VLOOKUP($B7,[19]分省年度数据!$A$1:$T$32,9,FALSE),
$C7=2017,
VLOOKUP($B7,[19]分省年度数据!$A$1:$T$32,8,FALSE),
$C7=2018,
VLOOKUP($B7,[19]分省年度数据!$A$1:$T$32,7,FALSE)
)</f>
        <v>2637</v>
      </c>
      <c r="AK7" cm="1">
        <f t="array" ref="AK7">_xlfn.IFS(
$C7=2010,
VLOOKUP($B7,[20]分省年度数据!$A$1:$T$32,15,FALSE),
$C7=2011,
VLOOKUP($B7,[20]分省年度数据!$A$1:$T$32,14,FALSE),
$C7=2012,
VLOOKUP($B7,[20]分省年度数据!$A$1:$T$32,13,FALSE),
$C7=2013,
VLOOKUP($B7,[20]分省年度数据!$A$1:$T$32,12,FALSE),
$C7=2014,
VLOOKUP($B7,[20]分省年度数据!$A$1:$T$32,11,FALSE),
$C7=2015,
VLOOKUP($B7,[20]分省年度数据!$A$1:$T$32,10,FALSE),
$C7=2016,
VLOOKUP($B7,[20]分省年度数据!$A$1:$T$32,9,FALSE),
$C7=2017,
VLOOKUP($B7,[20]分省年度数据!$A$1:$T$32,8,FALSE),
$C7=2018,
VLOOKUP($B7,[20]分省年度数据!$A$1:$T$32,7,FALSE)
)</f>
        <v>20186</v>
      </c>
      <c r="AL7" cm="1">
        <f t="array" ref="AL7">_xlfn.IFS(
$C7=2010,
VLOOKUP($B7,[26]分省年度数据!$A$1:$T$32,15,FALSE),
$C7=2011,
VLOOKUP($B7,[26]分省年度数据!$A$1:$T$32,14,FALSE),
$C7=2012,
VLOOKUP($B7,[26]分省年度数据!$A$1:$T$32,13,FALSE),
$C7=2013,
VLOOKUP($B7,[26]分省年度数据!$A$1:$T$32,12,FALSE),
$C7=2014,
VLOOKUP($B7,[26]分省年度数据!$A$1:$T$32,11,FALSE),
$C7=2015,
VLOOKUP($B7,[26]分省年度数据!$A$1:$T$32,10,FALSE),
$C7=2016,
VLOOKUP($B7,[26]分省年度数据!$A$1:$T$32,9,FALSE),
$C7=2017,
VLOOKUP($B7,[26]分省年度数据!$A$1:$T$32,8,FALSE),
$C7=2018,
VLOOKUP($B7,[26]分省年度数据!$A$1:$T$32,7,FALSE)
)</f>
        <v>100</v>
      </c>
      <c r="AM7" cm="1">
        <f t="array" ref="AM7">_xlfn.IFS(
$C7=2010,
VLOOKUP($B7,[22]分省年度数据!$A$1:$T$32,15,FALSE),
$C7=2011,
VLOOKUP($B7,[22]分省年度数据!$A$1:$T$32,14,FALSE),
$C7=2012,
VLOOKUP($B7,[22]分省年度数据!$A$1:$T$32,13,FALSE),
$C7=2013,
VLOOKUP($B7,[22]分省年度数据!$A$1:$T$32,12,FALSE),
$C7=2014,
VLOOKUP($B7,[22]分省年度数据!$A$1:$T$32,11,FALSE),
$C7=2015,
VLOOKUP($B7,[22]分省年度数据!$A$1:$T$32,10,FALSE),
$C7=2016,
VLOOKUP($B7,[22]分省年度数据!$A$1:$T$32,9,FALSE),
$C7=2017,
VLOOKUP($B7,[22]分省年度数据!$A$1:$T$32,8,FALSE),
$C7=2018,
VLOOKUP($B7,[22]分省年度数据!$A$1:$T$32,7,FALSE)
)</f>
        <v>100</v>
      </c>
      <c r="AN7" cm="1">
        <f t="array" ref="AN7">_xlfn.IFS(
$C7=2010,
VLOOKUP($B7,[23]分省年度数据!$A$1:$T$32,15,FALSE),
$C7=2011,
VLOOKUP($B7,[23]分省年度数据!$A$1:$T$32,14,FALSE),
$C7=2012,
VLOOKUP($B7,[23]分省年度数据!$A$1:$T$32,13,FALSE),
$C7=2013,
VLOOKUP($B7,[23]分省年度数据!$A$1:$T$32,12,FALSE),
$C7=2014,
VLOOKUP($B7,[23]分省年度数据!$A$1:$T$32,11,FALSE),
$C7=2015,
VLOOKUP($B7,[23]分省年度数据!$A$1:$T$32,10,FALSE),
$C7=2016,
VLOOKUP($B7,[23]分省年度数据!$A$1:$T$32,9,FALSE),
$C7=2017,
VLOOKUP($B7,[23]分省年度数据!$A$1:$T$32,8,FALSE),
$C7=2018,
VLOOKUP($B7,[23]分省年度数据!$A$1:$T$32,7,FALSE)
)</f>
        <v>24.58</v>
      </c>
      <c r="AO7" cm="1">
        <f t="array" ref="AO7">_xlfn.IFS(
$C7=2010,
VLOOKUP($B7,[24]分省年度数据!$A$1:$T$32,15,FALSE),
$C7=2011,
VLOOKUP($B7,[24]分省年度数据!$A$1:$T$32,14,FALSE),
$C7=2012,
VLOOKUP($B7,[24]分省年度数据!$A$1:$T$32,13,FALSE),
$C7=2013,
VLOOKUP($B7,[24]分省年度数据!$A$1:$T$32,12,FALSE),
$C7=2014,
VLOOKUP($B7,[24]分省年度数据!$A$1:$T$32,11,FALSE),
$C7=2015,
VLOOKUP($B7,[24]分省年度数据!$A$1:$T$32,10,FALSE),
$C7=2016,
VLOOKUP($B7,[24]分省年度数据!$A$1:$T$32,9,FALSE),
$C7=2017,
VLOOKUP($B7,[24]分省年度数据!$A$1:$T$32,8,FALSE),
$C7=2018,
VLOOKUP($B7,[24]分省年度数据!$A$1:$T$32,7,FALSE)
)</f>
        <v>2.88</v>
      </c>
      <c r="AP7" cm="1">
        <f t="array" ref="AP7">_xlfn.IFS(
$C7=2010,
VLOOKUP($B7,[25]分省年度数据!$A$1:$T$32,15,FALSE),
$C7=2011,
VLOOKUP($B7,[25]分省年度数据!$A$1:$T$32,14,FALSE),
$C7=2012,
VLOOKUP($B7,[25]分省年度数据!$A$1:$T$32,13,FALSE),
$C7=2013,
VLOOKUP($B7,[25]分省年度数据!$A$1:$T$32,12,FALSE),
$C7=2014,
VLOOKUP($B7,[25]分省年度数据!$A$1:$T$32,11,FALSE),
$C7=2015,
VLOOKUP($B7,[25]分省年度数据!$A$1:$T$32,10,FALSE),
$C7=2016,
VLOOKUP($B7,[25]分省年度数据!$A$1:$T$32,9,FALSE),
$C7=2017,
VLOOKUP($B7,[25]分省年度数据!$A$1:$T$32,8,FALSE),
$C7=2018,
VLOOKUP($B7,[25]分省年度数据!$A$1:$T$32,7,FALSE)
)</f>
        <v>16</v>
      </c>
    </row>
    <row r="8" spans="1:42">
      <c r="A8">
        <v>11</v>
      </c>
      <c r="B8" t="s">
        <v>1</v>
      </c>
      <c r="C8">
        <v>2016</v>
      </c>
      <c r="D8" t="str">
        <f t="shared" si="0"/>
        <v>北京市2016</v>
      </c>
      <c r="E8" t="s">
        <v>32</v>
      </c>
      <c r="F8" cm="1">
        <f t="array" ref="F8">_xlfn.IFS(
$C8=2010,
VLOOKUP($B8,[1]分省年度数据!$A$1:$T$32,15,FALSE),
$C8=2011,
VLOOKUP($B8,[1]分省年度数据!$A$1:$T$32,14,FALSE),
$C8=2012,
VLOOKUP($B8,[1]分省年度数据!$A$1:$T$32,13,FALSE),
$C8=2013,
VLOOKUP($B8,[1]分省年度数据!$A$1:$T$32,12,FALSE),
$C8=2014,
VLOOKUP($B8,[1]分省年度数据!$A$1:$T$32,11,FALSE),
$C8=2015,
VLOOKUP($B8,[1]分省年度数据!$A$1:$T$32,10,FALSE),
$C8=2016,
VLOOKUP($B8,[1]分省年度数据!$A$1:$T$32,9,FALSE),
$C8=2017,
VLOOKUP($B8,[1]分省年度数据!$A$1:$T$32,8,FALSE),
$C8=2018,
VLOOKUP($B8,[1]分省年度数据!$A$1:$T$32,7,FALSE)
)</f>
        <v>2195</v>
      </c>
      <c r="G8" cm="1">
        <f t="array" ref="G8">_xlfn.IFS(
$C8=2010,
VLOOKUP($B8,[2]分省年度数据!$A$1:$T$32,15,FALSE),
$C8=2011,
VLOOKUP($B8,[2]分省年度数据!$A$1:$T$32,14,FALSE),
$C8=2012,
VLOOKUP($B8,[2]分省年度数据!$A$1:$T$32,13,FALSE),
$C8=2013,
VLOOKUP($B8,[2]分省年度数据!$A$1:$T$32,12,FALSE),
$C8=2014,
VLOOKUP($B8,[2]分省年度数据!$A$1:$T$32,11,FALSE),
$C8=2015,
VLOOKUP($B8,[2]分省年度数据!$A$1:$T$32,10,FALSE),
$C8=2016,
VLOOKUP($B8,[2]分省年度数据!$A$1:$T$32,9,FALSE),
$C8=2017,
VLOOKUP($B8,[2]分省年度数据!$A$1:$T$32,8,FALSE),
$C8=2018,
VLOOKUP($B8,[2]分省年度数据!$A$1:$T$32,7,FALSE)
)</f>
        <v>52530</v>
      </c>
      <c r="H8" cm="1">
        <f t="array" ref="H8">_xlfn.IFS(
$C8=2010,
VLOOKUP($B8,[3]分省年度数据!$A$1:$T$32,15,FALSE),
$C8=2011,
VLOOKUP($B8,[3]分省年度数据!$A$1:$T$32,14,FALSE),
$C8=2012,
VLOOKUP($B8,[3]分省年度数据!$A$1:$T$32,13,FALSE),
$C8=2013,
VLOOKUP($B8,[3]分省年度数据!$A$1:$T$32,12,FALSE),
$C8=2014,
VLOOKUP($B8,[3]分省年度数据!$A$1:$T$32,11,FALSE),
$C8=2015,
VLOOKUP($B8,[3]分省年度数据!$A$1:$T$32,10,FALSE),
$C8=2016,
VLOOKUP($B8,[3]分省年度数据!$A$1:$T$32,9,FALSE),
$C8=2017,
VLOOKUP($B8,[3]分省年度数据!$A$1:$T$32,8,FALSE),
$C8=2018,
VLOOKUP($B8,[3]分省年度数据!$A$1:$T$32,7,FALSE)
)</f>
        <v>24.8</v>
      </c>
      <c r="I8">
        <f>VLOOKUP($D8,[4]Sheet1!$C$1:$J$65536,2,FALSE)</f>
        <v>134.31593322753906</v>
      </c>
      <c r="J8">
        <f>VLOOKUP($D8,[4]Sheet1!$C$1:$J$65536,3,FALSE)</f>
        <v>26.654733657836914</v>
      </c>
      <c r="K8">
        <f>VLOOKUP($D8,[4]Sheet1!$C$1:$J$65536,4,FALSE)</f>
        <v>10169.5849609375</v>
      </c>
      <c r="L8">
        <f>VLOOKUP($D8,[4]Sheet1!$C$1:$J$65536,5,FALSE)</f>
        <v>175.81236267089844</v>
      </c>
      <c r="M8">
        <f>VLOOKUP($D8,[4]Sheet1!$C$1:$J$65536,6,FALSE)</f>
        <v>27.235750198364258</v>
      </c>
      <c r="N8">
        <f>VLOOKUP($D8,[4]Sheet1!$C$1:$J$65536,7,FALSE)</f>
        <v>4.7148585319519043</v>
      </c>
      <c r="O8">
        <f>VLOOKUP($D8,[4]Sheet1!$C$1:$J$65536,8,FALSE)</f>
        <v>32.483936309814453</v>
      </c>
      <c r="P8" cm="1">
        <f t="array" ref="P8">_xlfn.IFS(
$C8=2010,
VLOOKUP($B8,[5]各省年均房价!$A$1:$T$32,11,FALSE),
$C8=2011,
VLOOKUP($B8,[5]各省年均房价!$A$1:$T$32,12,FALSE),
$C8=2012,
VLOOKUP($B8,[5]各省年均房价!$A$1:$T$32,13,FALSE),
$C8=2013,
VLOOKUP($B8,[5]各省年均房价!$A$1:$T$32,14,FALSE),
$C8=2014,
VLOOKUP($B8,[5]各省年均房价!$A$1:$T$32,15,FALSE),
$C8=2015,
VLOOKUP($B8,[5]各省年均房价!$A$1:$T$32,16,FALSE),
$C8=2016,
VLOOKUP($B8,[5]各省年均房价!$A$1:$T$32,17,FALSE),
$C8=2017,
VLOOKUP($B8,[5]各省年均房价!$A$1:$T$32,18,FALSE),
$C8=2018,
VLOOKUP($B8,[5]各省年均房价!$A$1:$T$32,19,FALSE)
)</f>
        <v>25064.9</v>
      </c>
      <c r="Q8">
        <f t="shared" si="1"/>
        <v>0.47715400723396156</v>
      </c>
      <c r="R8" cm="1">
        <f t="array" ref="R8">_xlfn.IFS(
$C8=2010,
VLOOKUP($B8,[27]分省年度数据!$A$1:$T$32,15,FALSE),
$C8=2011,
VLOOKUP($B8,[27]分省年度数据!$A$1:$T$32,14,FALSE),
$C8=2012,
VLOOKUP($B8,[27]分省年度数据!$A$1:$T$32,13,FALSE),
$C8=2013,
VLOOKUP($B8,[27]分省年度数据!$A$1:$T$32,12,FALSE),
$C8=2014,
VLOOKUP($B8,[27]分省年度数据!$A$1:$T$32,11,FALSE),
$C8=2015,
VLOOKUP($B8,[27]分省年度数据!$A$1:$T$32,10,FALSE),
$C8=2016,
VLOOKUP($B8,[27]分省年度数据!$A$1:$T$32,9,FALSE),
$C8=2017,
VLOOKUP($B8,[27]分省年度数据!$A$1:$T$32,8,FALSE),
$C8=2018,
VLOOKUP($B8,[27]分省年度数据!$A$1:$T$32,7,FALSE)
)</f>
        <v>178.06</v>
      </c>
      <c r="S8">
        <f>IFERROR(VLOOKUP(D8,[6]mu_jt_estimates_final!$C:$D,2,FALSE),"")</f>
        <v>0.32714492000000001</v>
      </c>
      <c r="T8" t="str">
        <f>VLOOKUP(B8,方言分布!A:B,2,FALSE)</f>
        <v>北京官话</v>
      </c>
      <c r="U8" cm="1">
        <f t="array" ref="U8">_xlfn.IFS(
$C8=2010,
VLOOKUP($B8,[7]分省年度数据!$A$1:$T$32,15,FALSE),
$C8=2011,
VLOOKUP($B8,[7]分省年度数据!$A$1:$T$32,14,FALSE),
$C8=2012,
VLOOKUP($B8,[7]分省年度数据!$A$1:$T$32,13,FALSE),
$C8=2013,
VLOOKUP($B8,[7]分省年度数据!$A$1:$T$32,12,FALSE),
$C8=2014,
VLOOKUP($B8,[7]分省年度数据!$A$1:$T$32,11,FALSE),
$C8=2015,
VLOOKUP($B8,[7]分省年度数据!$A$1:$T$32,10,FALSE),
$C8=2016,
VLOOKUP($B8,[7]分省年度数据!$A$1:$T$32,9,FALSE),
$C8=2017,
VLOOKUP($B8,[7]分省年度数据!$A$1:$T$32,8,FALSE),
$C8=2018,
VLOOKUP($B8,[7]分省年度数据!$A$1:$T$32,7,FALSE)
)</f>
        <v>9773</v>
      </c>
      <c r="V8" cm="1">
        <f t="array" ref="V8">_xlfn.IFS(
$C8=2010,
VLOOKUP($B8,[8]分省年度数据!$A$1:$T$32,15,FALSE),
$C8=2011,
VLOOKUP($B8,[8]分省年度数据!$A$1:$T$32,14,FALSE),
$C8=2012,
VLOOKUP($B8,[8]分省年度数据!$A$1:$T$32,13,FALSE),
$C8=2013,
VLOOKUP($B8,[8]分省年度数据!$A$1:$T$32,12,FALSE),
$C8=2014,
VLOOKUP($B8,[8]分省年度数据!$A$1:$T$32,11,FALSE),
$C8=2015,
VLOOKUP($B8,[8]分省年度数据!$A$1:$T$32,10,FALSE),
$C8=2016,
VLOOKUP($B8,[8]分省年度数据!$A$1:$T$32,9,FALSE),
$C8=2017,
VLOOKUP($B8,[8]分省年度数据!$A$1:$T$32,8,FALSE),
$C8=2018,
VLOOKUP($B8,[8]分省年度数据!$A$1:$T$32,7,FALSE)
)</f>
        <v>11.7</v>
      </c>
      <c r="W8" cm="1">
        <f t="array" ref="W8">_xlfn.IFS(
$C8=2010,
VLOOKUP($B8,[9]分省年度数据!$A$1:$T$32,15,FALSE),
$C8=2011,
VLOOKUP($B8,[9]分省年度数据!$A$1:$T$32,14,FALSE),
$C8=2012,
VLOOKUP($B8,[9]分省年度数据!$A$1:$T$32,13,FALSE),
$C8=2013,
VLOOKUP($B8,[9]分省年度数据!$A$1:$T$32,12,FALSE),
$C8=2014,
VLOOKUP($B8,[9]分省年度数据!$A$1:$T$32,11,FALSE),
$C8=2015,
VLOOKUP($B8,[9]分省年度数据!$A$1:$T$32,10,FALSE),
$C8=2016,
VLOOKUP($B8,[9]分省年度数据!$A$1:$T$32,9,FALSE),
$C8=2017,
VLOOKUP($B8,[9]分省年度数据!$A$1:$T$32,8,FALSE),
$C8=2018,
VLOOKUP($B8,[9]分省年度数据!$A$1:$T$32,7,FALSE)
)</f>
        <v>108</v>
      </c>
      <c r="X8" cm="1">
        <f t="array" ref="X8">_xlfn.IFS(
$C8=2010,
VLOOKUP($B8,[10]分省年度数据!$A$1:$T$32,15,FALSE),
$C8=2011,
VLOOKUP($B8,[10]分省年度数据!$A$1:$T$32,14,FALSE),
$C8=2012,
VLOOKUP($B8,[10]分省年度数据!$A$1:$T$32,13,FALSE),
$C8=2013,
VLOOKUP($B8,[10]分省年度数据!$A$1:$T$32,12,FALSE),
$C8=2014,
VLOOKUP($B8,[10]分省年度数据!$A$1:$T$32,11,FALSE),
$C8=2015,
VLOOKUP($B8,[10]分省年度数据!$A$1:$T$32,10,FALSE),
$C8=2016,
VLOOKUP($B8,[10]分省年度数据!$A$1:$T$32,9,FALSE),
$C8=2017,
VLOOKUP($B8,[10]分省年度数据!$A$1:$T$32,8,FALSE),
$C8=2018,
VLOOKUP($B8,[10]分省年度数据!$A$1:$T$32,7,FALSE)
)</f>
        <v>10.49</v>
      </c>
      <c r="Y8" cm="1">
        <f t="array" ref="Y8">_xlfn.IFS(
$C8=2010,
VLOOKUP($B8,[11]分省年度数据!$A$1:$T$32,15,FALSE),
$C8=2011,
VLOOKUP($B8,[11]分省年度数据!$A$1:$T$32,14,FALSE),
$C8=2012,
VLOOKUP($B8,[11]分省年度数据!$A$1:$T$32,13,FALSE),
$C8=2013,
VLOOKUP($B8,[11]分省年度数据!$A$1:$T$32,12,FALSE),
$C8=2014,
VLOOKUP($B8,[11]分省年度数据!$A$1:$T$32,11,FALSE),
$C8=2015,
VLOOKUP($B8,[11]分省年度数据!$A$1:$T$32,10,FALSE),
$C8=2016,
VLOOKUP($B8,[11]分省年度数据!$A$1:$T$32,9,FALSE),
$C8=2017,
VLOOKUP($B8,[11]分省年度数据!$A$1:$T$32,8,FALSE),
$C8=2018,
VLOOKUP($B8,[11]分省年度数据!$A$1:$T$32,7,FALSE)
)</f>
        <v>397.95</v>
      </c>
      <c r="Z8" cm="1">
        <f t="array" ref="Z8">_xlfn.IFS(
$C8=2010,
VLOOKUP($B8,[12]分省年度数据!$A$1:$T$32,15,FALSE),
$C8=2011,
VLOOKUP($B8,[12]分省年度数据!$A$1:$T$32,14,FALSE),
$C8=2012,
VLOOKUP($B8,[12]分省年度数据!$A$1:$T$32,13,FALSE),
$C8=2013,
VLOOKUP($B8,[12]分省年度数据!$A$1:$T$32,12,FALSE),
$C8=2014,
VLOOKUP($B8,[12]分省年度数据!$A$1:$T$32,11,FALSE),
$C8=2015,
VLOOKUP($B8,[12]分省年度数据!$A$1:$T$32,10,FALSE),
$C8=2016,
VLOOKUP($B8,[12]分省年度数据!$A$1:$T$32,9,FALSE),
$C8=2017,
VLOOKUP($B8,[12]分省年度数据!$A$1:$T$32,8,FALSE),
$C8=2018,
VLOOKUP($B8,[12]分省年度数据!$A$1:$T$32,7,FALSE)
)</f>
        <v>7.75</v>
      </c>
      <c r="AA8" cm="1">
        <f t="array" ref="AA8">_xlfn.IFS(
$C8=2010,
VLOOKUP($B8,[13]分省年度数据!$A$1:$T$32,15,FALSE),
$C8=2011,
VLOOKUP($B8,[13]分省年度数据!$A$1:$T$32,14,FALSE),
$C8=2012,
VLOOKUP($B8,[13]分省年度数据!$A$1:$T$32,13,FALSE),
$C8=2013,
VLOOKUP($B8,[13]分省年度数据!$A$1:$T$32,12,FALSE),
$C8=2014,
VLOOKUP($B8,[13]分省年度数据!$A$1:$T$32,11,FALSE),
$C8=2015,
VLOOKUP($B8,[13]分省年度数据!$A$1:$T$32,10,FALSE),
$C8=2016,
VLOOKUP($B8,[13]分省年度数据!$A$1:$T$32,9,FALSE),
$C8=2017,
VLOOKUP($B8,[13]分省年度数据!$A$1:$T$32,8,FALSE),
$C8=2018,
VLOOKUP($B8,[13]分省年度数据!$A$1:$T$32,7,FALSE)
)</f>
        <v>8.02</v>
      </c>
      <c r="AB8" cm="1">
        <f t="array" ref="AB8">_xlfn.IFS(
$C8=2010,
VLOOKUP($B8,[14]分省年度数据!$A$1:$T$32,15,FALSE),
$C8=2011,
VLOOKUP($B8,[14]分省年度数据!$A$1:$T$32,14,FALSE),
$C8=2012,
VLOOKUP($B8,[14]分省年度数据!$A$1:$T$32,13,FALSE),
$C8=2013,
VLOOKUP($B8,[14]分省年度数据!$A$1:$T$32,12,FALSE),
$C8=2014,
VLOOKUP($B8,[14]分省年度数据!$A$1:$T$32,11,FALSE),
$C8=2015,
VLOOKUP($B8,[14]分省年度数据!$A$1:$T$32,10,FALSE),
$C8=2016,
VLOOKUP($B8,[14]分省年度数据!$A$1:$T$32,9,FALSE),
$C8=2017,
VLOOKUP($B8,[14]分省年度数据!$A$1:$T$32,8,FALSE),
$C8=2018,
VLOOKUP($B8,[14]分省年度数据!$A$1:$T$32,7,FALSE)
)</f>
        <v>14.05</v>
      </c>
      <c r="AD8" cm="1">
        <f t="array" ref="AD8">_xlfn.IFS(
$C8=2010,
VLOOKUP($B8,[15]分省年度数据!$A$1:$T$32,15,FALSE),
$C8=2011,
VLOOKUP($B8,[15]分省年度数据!$A$1:$T$32,14,FALSE),
$C8=2012,
VLOOKUP($B8,[15]分省年度数据!$A$1:$T$32,13,FALSE),
$C8=2013,
VLOOKUP($B8,[15]分省年度数据!$A$1:$T$32,12,FALSE),
$C8=2014,
VLOOKUP($B8,[15]分省年度数据!$A$1:$T$32,11,FALSE),
$C8=2015,
VLOOKUP($B8,[15]分省年度数据!$A$1:$T$32,10,FALSE),
$C8=2016,
VLOOKUP($B8,[15]分省年度数据!$A$1:$T$32,9,FALSE),
$C8=2017,
VLOOKUP($B8,[15]分省年度数据!$A$1:$T$32,8,FALSE),
$C8=2018,
VLOOKUP($B8,[15]分省年度数据!$A$1:$T$32,7,FALSE)
)</f>
        <v>11934724</v>
      </c>
      <c r="AE8" cm="1">
        <f t="array" ref="AE8">_xlfn.IFS(
$C8=2010,
VLOOKUP($B8,[16]分省年度数据!$A$1:$T$32,15,FALSE),
$C8=2011,
VLOOKUP($B8,[16]分省年度数据!$A$1:$T$32,14,FALSE),
$C8=2012,
VLOOKUP($B8,[16]分省年度数据!$A$1:$T$32,13,FALSE),
$C8=2013,
VLOOKUP($B8,[16]分省年度数据!$A$1:$T$32,12,FALSE),
$C8=2014,
VLOOKUP($B8,[16]分省年度数据!$A$1:$T$32,11,FALSE),
$C8=2015,
VLOOKUP($B8,[16]分省年度数据!$A$1:$T$32,10,FALSE),
$C8=2016,
VLOOKUP($B8,[16]分省年度数据!$A$1:$T$32,9,FALSE),
$C8=2017,
VLOOKUP($B8,[16]分省年度数据!$A$1:$T$32,8,FALSE),
$C8=2018,
VLOOKUP($B8,[16]分省年度数据!$A$1:$T$32,7,FALSE)
)</f>
        <v>887.37</v>
      </c>
      <c r="AF8" cm="1">
        <f t="array" ref="AF8">_xlfn.IFS(
$C8=2010,
VLOOKUP($B8,[17]分省年度数据!$A$1:$T$32,15,FALSE),
$C8=2011,
VLOOKUP($B8,[17]分省年度数据!$A$1:$T$32,14,FALSE),
$C8=2012,
VLOOKUP($B8,[17]分省年度数据!$A$1:$T$32,13,FALSE),
$C8=2013,
VLOOKUP($B8,[17]分省年度数据!$A$1:$T$32,12,FALSE),
$C8=2014,
VLOOKUP($B8,[17]分省年度数据!$A$1:$T$32,11,FALSE),
$C8=2015,
VLOOKUP($B8,[17]分省年度数据!$A$1:$T$32,10,FALSE),
$C8=2016,
VLOOKUP($B8,[17]分省年度数据!$A$1:$T$32,9,FALSE),
$C8=2017,
VLOOKUP($B8,[17]分省年度数据!$A$1:$T$32,8,FALSE),
$C8=2018,
VLOOKUP($B8,[17]分省年度数据!$A$1:$T$32,7,FALSE)
)</f>
        <v>4734</v>
      </c>
      <c r="AG8" cm="1">
        <f t="array" ref="AG8">_xlfn.IFS(
$C8=2010,
VLOOKUP($B8,[18]分省年度数据!$A$1:$T$32,15,FALSE),
$C8=2011,
VLOOKUP($B8,[18]分省年度数据!$A$1:$T$32,14,FALSE),
$C8=2012,
VLOOKUP($B8,[18]分省年度数据!$A$1:$T$32,13,FALSE),
$C8=2013,
VLOOKUP($B8,[18]分省年度数据!$A$1:$T$32,12,FALSE),
$C8=2014,
VLOOKUP($B8,[18]分省年度数据!$A$1:$T$32,11,FALSE),
$C8=2015,
VLOOKUP($B8,[18]分省年度数据!$A$1:$T$32,10,FALSE),
$C8=2016,
VLOOKUP($B8,[18]分省年度数据!$A$1:$T$32,9,FALSE),
$C8=2017,
VLOOKUP($B8,[18]分省年度数据!$A$1:$T$32,8,FALSE),
$C8=2018,
VLOOKUP($B8,[18]分省年度数据!$A$1:$T$32,7,FALSE)
)</f>
        <v>13134.9</v>
      </c>
      <c r="AJ8" cm="1">
        <f t="array" ref="AJ8">_xlfn.IFS(
$C8=2010,
VLOOKUP($B8,[19]分省年度数据!$A$1:$T$32,15,FALSE),
$C8=2011,
VLOOKUP($B8,[19]分省年度数据!$A$1:$T$32,14,FALSE),
$C8=2012,
VLOOKUP($B8,[19]分省年度数据!$A$1:$T$32,13,FALSE),
$C8=2013,
VLOOKUP($B8,[19]分省年度数据!$A$1:$T$32,12,FALSE),
$C8=2014,
VLOOKUP($B8,[19]分省年度数据!$A$1:$T$32,11,FALSE),
$C8=2015,
VLOOKUP($B8,[19]分省年度数据!$A$1:$T$32,10,FALSE),
$C8=2016,
VLOOKUP($B8,[19]分省年度数据!$A$1:$T$32,9,FALSE),
$C8=2017,
VLOOKUP($B8,[19]分省年度数据!$A$1:$T$32,8,FALSE),
$C8=2018,
VLOOKUP($B8,[19]分省年度数据!$A$1:$T$32,7,FALSE)
)</f>
        <v>3163</v>
      </c>
      <c r="AK8" cm="1">
        <f t="array" ref="AK8">_xlfn.IFS(
$C8=2010,
VLOOKUP($B8,[20]分省年度数据!$A$1:$T$32,15,FALSE),
$C8=2011,
VLOOKUP($B8,[20]分省年度数据!$A$1:$T$32,14,FALSE),
$C8=2012,
VLOOKUP($B8,[20]分省年度数据!$A$1:$T$32,13,FALSE),
$C8=2013,
VLOOKUP($B8,[20]分省年度数据!$A$1:$T$32,12,FALSE),
$C8=2014,
VLOOKUP($B8,[20]分省年度数据!$A$1:$T$32,11,FALSE),
$C8=2015,
VLOOKUP($B8,[20]分省年度数据!$A$1:$T$32,10,FALSE),
$C8=2016,
VLOOKUP($B8,[20]分省年度数据!$A$1:$T$32,9,FALSE),
$C8=2017,
VLOOKUP($B8,[20]分省年度数据!$A$1:$T$32,8,FALSE),
$C8=2018,
VLOOKUP($B8,[20]分省年度数据!$A$1:$T$32,7,FALSE)
)</f>
        <v>19818</v>
      </c>
      <c r="AL8" cm="1">
        <f t="array" ref="AL8">_xlfn.IFS(
$C8=2010,
VLOOKUP($B8,[26]分省年度数据!$A$1:$T$32,15,FALSE),
$C8=2011,
VLOOKUP($B8,[26]分省年度数据!$A$1:$T$32,14,FALSE),
$C8=2012,
VLOOKUP($B8,[26]分省年度数据!$A$1:$T$32,13,FALSE),
$C8=2013,
VLOOKUP($B8,[26]分省年度数据!$A$1:$T$32,12,FALSE),
$C8=2014,
VLOOKUP($B8,[26]分省年度数据!$A$1:$T$32,11,FALSE),
$C8=2015,
VLOOKUP($B8,[26]分省年度数据!$A$1:$T$32,10,FALSE),
$C8=2016,
VLOOKUP($B8,[26]分省年度数据!$A$1:$T$32,9,FALSE),
$C8=2017,
VLOOKUP($B8,[26]分省年度数据!$A$1:$T$32,8,FALSE),
$C8=2018,
VLOOKUP($B8,[26]分省年度数据!$A$1:$T$32,7,FALSE)
)</f>
        <v>100</v>
      </c>
      <c r="AM8" cm="1">
        <f t="array" ref="AM8">_xlfn.IFS(
$C8=2010,
VLOOKUP($B8,[22]分省年度数据!$A$1:$T$32,15,FALSE),
$C8=2011,
VLOOKUP($B8,[22]分省年度数据!$A$1:$T$32,14,FALSE),
$C8=2012,
VLOOKUP($B8,[22]分省年度数据!$A$1:$T$32,13,FALSE),
$C8=2013,
VLOOKUP($B8,[22]分省年度数据!$A$1:$T$32,12,FALSE),
$C8=2014,
VLOOKUP($B8,[22]分省年度数据!$A$1:$T$32,11,FALSE),
$C8=2015,
VLOOKUP($B8,[22]分省年度数据!$A$1:$T$32,10,FALSE),
$C8=2016,
VLOOKUP($B8,[22]分省年度数据!$A$1:$T$32,9,FALSE),
$C8=2017,
VLOOKUP($B8,[22]分省年度数据!$A$1:$T$32,8,FALSE),
$C8=2018,
VLOOKUP($B8,[22]分省年度数据!$A$1:$T$32,7,FALSE)
)</f>
        <v>100</v>
      </c>
      <c r="AN8" cm="1">
        <f t="array" ref="AN8">_xlfn.IFS(
$C8=2010,
VLOOKUP($B8,[23]分省年度数据!$A$1:$T$32,15,FALSE),
$C8=2011,
VLOOKUP($B8,[23]分省年度数据!$A$1:$T$32,14,FALSE),
$C8=2012,
VLOOKUP($B8,[23]分省年度数据!$A$1:$T$32,13,FALSE),
$C8=2013,
VLOOKUP($B8,[23]分省年度数据!$A$1:$T$32,12,FALSE),
$C8=2014,
VLOOKUP($B8,[23]分省年度数据!$A$1:$T$32,11,FALSE),
$C8=2015,
VLOOKUP($B8,[23]分省年度数据!$A$1:$T$32,10,FALSE),
$C8=2016,
VLOOKUP($B8,[23]分省年度数据!$A$1:$T$32,9,FALSE),
$C8=2017,
VLOOKUP($B8,[23]分省年度数据!$A$1:$T$32,8,FALSE),
$C8=2018,
VLOOKUP($B8,[23]分省年度数据!$A$1:$T$32,7,FALSE)
)</f>
        <v>24.31</v>
      </c>
      <c r="AO8" cm="1">
        <f t="array" ref="AO8">_xlfn.IFS(
$C8=2010,
VLOOKUP($B8,[24]分省年度数据!$A$1:$T$32,15,FALSE),
$C8=2011,
VLOOKUP($B8,[24]分省年度数据!$A$1:$T$32,14,FALSE),
$C8=2012,
VLOOKUP($B8,[24]分省年度数据!$A$1:$T$32,13,FALSE),
$C8=2013,
VLOOKUP($B8,[24]分省年度数据!$A$1:$T$32,12,FALSE),
$C8=2014,
VLOOKUP($B8,[24]分省年度数据!$A$1:$T$32,11,FALSE),
$C8=2015,
VLOOKUP($B8,[24]分省年度数据!$A$1:$T$32,10,FALSE),
$C8=2016,
VLOOKUP($B8,[24]分省年度数据!$A$1:$T$32,9,FALSE),
$C8=2017,
VLOOKUP($B8,[24]分省年度数据!$A$1:$T$32,8,FALSE),
$C8=2018,
VLOOKUP($B8,[24]分省年度数据!$A$1:$T$32,7,FALSE)
)</f>
        <v>2.87</v>
      </c>
      <c r="AP8" cm="1">
        <f t="array" ref="AP8">_xlfn.IFS(
$C8=2010,
VLOOKUP($B8,[25]分省年度数据!$A$1:$T$32,15,FALSE),
$C8=2011,
VLOOKUP($B8,[25]分省年度数据!$A$1:$T$32,14,FALSE),
$C8=2012,
VLOOKUP($B8,[25]分省年度数据!$A$1:$T$32,13,FALSE),
$C8=2013,
VLOOKUP($B8,[25]分省年度数据!$A$1:$T$32,12,FALSE),
$C8=2014,
VLOOKUP($B8,[25]分省年度数据!$A$1:$T$32,11,FALSE),
$C8=2015,
VLOOKUP($B8,[25]分省年度数据!$A$1:$T$32,10,FALSE),
$C8=2016,
VLOOKUP($B8,[25]分省年度数据!$A$1:$T$32,9,FALSE),
$C8=2017,
VLOOKUP($B8,[25]分省年度数据!$A$1:$T$32,8,FALSE),
$C8=2018,
VLOOKUP($B8,[25]分省年度数据!$A$1:$T$32,7,FALSE)
)</f>
        <v>16.010000000000002</v>
      </c>
    </row>
    <row r="9" spans="1:42">
      <c r="A9">
        <v>11</v>
      </c>
      <c r="B9" t="s">
        <v>1</v>
      </c>
      <c r="C9">
        <v>2017</v>
      </c>
      <c r="D9" t="str">
        <f t="shared" si="0"/>
        <v>北京市2017</v>
      </c>
      <c r="E9" t="s">
        <v>32</v>
      </c>
      <c r="F9" cm="1">
        <f t="array" ref="F9">_xlfn.IFS(
$C9=2010,
VLOOKUP($B9,[1]分省年度数据!$A$1:$T$32,15,FALSE),
$C9=2011,
VLOOKUP($B9,[1]分省年度数据!$A$1:$T$32,14,FALSE),
$C9=2012,
VLOOKUP($B9,[1]分省年度数据!$A$1:$T$32,13,FALSE),
$C9=2013,
VLOOKUP($B9,[1]分省年度数据!$A$1:$T$32,12,FALSE),
$C9=2014,
VLOOKUP($B9,[1]分省年度数据!$A$1:$T$32,11,FALSE),
$C9=2015,
VLOOKUP($B9,[1]分省年度数据!$A$1:$T$32,10,FALSE),
$C9=2016,
VLOOKUP($B9,[1]分省年度数据!$A$1:$T$32,9,FALSE),
$C9=2017,
VLOOKUP($B9,[1]分省年度数据!$A$1:$T$32,8,FALSE),
$C9=2018,
VLOOKUP($B9,[1]分省年度数据!$A$1:$T$32,7,FALSE)
)</f>
        <v>2194</v>
      </c>
      <c r="G9" cm="1">
        <f t="array" ref="G9">_xlfn.IFS(
$C9=2010,
VLOOKUP($B9,[2]分省年度数据!$A$1:$T$32,15,FALSE),
$C9=2011,
VLOOKUP($B9,[2]分省年度数据!$A$1:$T$32,14,FALSE),
$C9=2012,
VLOOKUP($B9,[2]分省年度数据!$A$1:$T$32,13,FALSE),
$C9=2013,
VLOOKUP($B9,[2]分省年度数据!$A$1:$T$32,12,FALSE),
$C9=2014,
VLOOKUP($B9,[2]分省年度数据!$A$1:$T$32,11,FALSE),
$C9=2015,
VLOOKUP($B9,[2]分省年度数据!$A$1:$T$32,10,FALSE),
$C9=2016,
VLOOKUP($B9,[2]分省年度数据!$A$1:$T$32,9,FALSE),
$C9=2017,
VLOOKUP($B9,[2]分省年度数据!$A$1:$T$32,8,FALSE),
$C9=2018,
VLOOKUP($B9,[2]分省年度数据!$A$1:$T$32,7,FALSE)
)</f>
        <v>57230</v>
      </c>
      <c r="H9" cm="1">
        <f t="array" ref="H9">_xlfn.IFS(
$C9=2010,
VLOOKUP($B9,[3]分省年度数据!$A$1:$T$32,15,FALSE),
$C9=2011,
VLOOKUP($B9,[3]分省年度数据!$A$1:$T$32,14,FALSE),
$C9=2012,
VLOOKUP($B9,[3]分省年度数据!$A$1:$T$32,13,FALSE),
$C9=2013,
VLOOKUP($B9,[3]分省年度数据!$A$1:$T$32,12,FALSE),
$C9=2014,
VLOOKUP($B9,[3]分省年度数据!$A$1:$T$32,11,FALSE),
$C9=2015,
VLOOKUP($B9,[3]分省年度数据!$A$1:$T$32,10,FALSE),
$C9=2016,
VLOOKUP($B9,[3]分省年度数据!$A$1:$T$32,9,FALSE),
$C9=2017,
VLOOKUP($B9,[3]分省年度数据!$A$1:$T$32,8,FALSE),
$C9=2018,
VLOOKUP($B9,[3]分省年度数据!$A$1:$T$32,7,FALSE)
)</f>
        <v>4.5999999999999996</v>
      </c>
      <c r="I9">
        <f>VLOOKUP($D9,[4]Sheet1!$C$1:$J$65536,2,FALSE)</f>
        <v>137.9293212890625</v>
      </c>
      <c r="J9">
        <f>VLOOKUP($D9,[4]Sheet1!$C$1:$J$65536,3,FALSE)</f>
        <v>23.37530517578125</v>
      </c>
      <c r="K9">
        <f>VLOOKUP($D9,[4]Sheet1!$C$1:$J$65536,4,FALSE)</f>
        <v>10169.861328125</v>
      </c>
      <c r="L9">
        <f>VLOOKUP($D9,[4]Sheet1!$C$1:$J$65536,5,FALSE)</f>
        <v>177.23403930664062</v>
      </c>
      <c r="M9">
        <f>VLOOKUP($D9,[4]Sheet1!$C$1:$J$65536,6,FALSE)</f>
        <v>27.162677764892578</v>
      </c>
      <c r="N9">
        <f>VLOOKUP($D9,[4]Sheet1!$C$1:$J$65536,7,FALSE)</f>
        <v>4.8250956535339355</v>
      </c>
      <c r="O9">
        <f>VLOOKUP($D9,[4]Sheet1!$C$1:$J$65536,8,FALSE)</f>
        <v>33.146766662597656</v>
      </c>
      <c r="P9" cm="1">
        <f t="array" ref="P9">_xlfn.IFS(
$C9=2010,
VLOOKUP($B9,[5]各省年均房价!$A$1:$T$32,11,FALSE),
$C9=2011,
VLOOKUP($B9,[5]各省年均房价!$A$1:$T$32,12,FALSE),
$C9=2012,
VLOOKUP($B9,[5]各省年均房价!$A$1:$T$32,13,FALSE),
$C9=2013,
VLOOKUP($B9,[5]各省年均房价!$A$1:$T$32,14,FALSE),
$C9=2014,
VLOOKUP($B9,[5]各省年均房价!$A$1:$T$32,15,FALSE),
$C9=2015,
VLOOKUP($B9,[5]各省年均房价!$A$1:$T$32,16,FALSE),
$C9=2016,
VLOOKUP($B9,[5]各省年均房价!$A$1:$T$32,17,FALSE),
$C9=2017,
VLOOKUP($B9,[5]各省年均房价!$A$1:$T$32,18,FALSE),
$C9=2018,
VLOOKUP($B9,[5]各省年均房价!$A$1:$T$32,19,FALSE)
)</f>
        <v>47167.833333333299</v>
      </c>
      <c r="Q9">
        <f t="shared" si="1"/>
        <v>0.82418020851534679</v>
      </c>
      <c r="R9" cm="1">
        <f t="array" ref="R9">_xlfn.IFS(
$C9=2010,
VLOOKUP($B9,[27]分省年度数据!$A$1:$T$32,15,FALSE),
$C9=2011,
VLOOKUP($B9,[27]分省年度数据!$A$1:$T$32,14,FALSE),
$C9=2012,
VLOOKUP($B9,[27]分省年度数据!$A$1:$T$32,13,FALSE),
$C9=2013,
VLOOKUP($B9,[27]分省年度数据!$A$1:$T$32,12,FALSE),
$C9=2014,
VLOOKUP($B9,[27]分省年度数据!$A$1:$T$32,11,FALSE),
$C9=2015,
VLOOKUP($B9,[27]分省年度数据!$A$1:$T$32,10,FALSE),
$C9=2016,
VLOOKUP($B9,[27]分省年度数据!$A$1:$T$32,9,FALSE),
$C9=2017,
VLOOKUP($B9,[27]分省年度数据!$A$1:$T$32,8,FALSE),
$C9=2018,
VLOOKUP($B9,[27]分省年度数据!$A$1:$T$32,7,FALSE)
)</f>
        <v>172.85</v>
      </c>
      <c r="S9">
        <f>IFERROR(VLOOKUP(D9,[6]mu_jt_estimates_final!$C:$D,2,FALSE),"")</f>
        <v>0.51929234999999996</v>
      </c>
      <c r="T9" t="str">
        <f>VLOOKUP(B9,方言分布!A:B,2,FALSE)</f>
        <v>北京官话</v>
      </c>
      <c r="U9" cm="1">
        <f t="array" ref="U9">_xlfn.IFS(
$C9=2010,
VLOOKUP($B9,[7]分省年度数据!$A$1:$T$32,15,FALSE),
$C9=2011,
VLOOKUP($B9,[7]分省年度数据!$A$1:$T$32,14,FALSE),
$C9=2012,
VLOOKUP($B9,[7]分省年度数据!$A$1:$T$32,13,FALSE),
$C9=2013,
VLOOKUP($B9,[7]分省年度数据!$A$1:$T$32,12,FALSE),
$C9=2014,
VLOOKUP($B9,[7]分省年度数据!$A$1:$T$32,11,FALSE),
$C9=2015,
VLOOKUP($B9,[7]分省年度数据!$A$1:$T$32,10,FALSE),
$C9=2016,
VLOOKUP($B9,[7]分省年度数据!$A$1:$T$32,9,FALSE),
$C9=2017,
VLOOKUP($B9,[7]分省年度数据!$A$1:$T$32,8,FALSE),
$C9=2018,
VLOOKUP($B9,[7]分省年度数据!$A$1:$T$32,7,FALSE)
)</f>
        <v>9976</v>
      </c>
      <c r="V9" cm="1">
        <f t="array" ref="V9">_xlfn.IFS(
$C9=2010,
VLOOKUP($B9,[8]分省年度数据!$A$1:$T$32,15,FALSE),
$C9=2011,
VLOOKUP($B9,[8]分省年度数据!$A$1:$T$32,14,FALSE),
$C9=2012,
VLOOKUP($B9,[8]分省年度数据!$A$1:$T$32,13,FALSE),
$C9=2013,
VLOOKUP($B9,[8]分省年度数据!$A$1:$T$32,12,FALSE),
$C9=2014,
VLOOKUP($B9,[8]分省年度数据!$A$1:$T$32,11,FALSE),
$C9=2015,
VLOOKUP($B9,[8]分省年度数据!$A$1:$T$32,10,FALSE),
$C9=2016,
VLOOKUP($B9,[8]分省年度数据!$A$1:$T$32,9,FALSE),
$C9=2017,
VLOOKUP($B9,[8]分省年度数据!$A$1:$T$32,8,FALSE),
$C9=2018,
VLOOKUP($B9,[8]分省年度数据!$A$1:$T$32,7,FALSE)
)</f>
        <v>12.06</v>
      </c>
      <c r="W9" cm="1">
        <f t="array" ref="W9">_xlfn.IFS(
$C9=2010,
VLOOKUP($B9,[9]分省年度数据!$A$1:$T$32,15,FALSE),
$C9=2011,
VLOOKUP($B9,[9]分省年度数据!$A$1:$T$32,14,FALSE),
$C9=2012,
VLOOKUP($B9,[9]分省年度数据!$A$1:$T$32,13,FALSE),
$C9=2013,
VLOOKUP($B9,[9]分省年度数据!$A$1:$T$32,12,FALSE),
$C9=2014,
VLOOKUP($B9,[9]分省年度数据!$A$1:$T$32,11,FALSE),
$C9=2015,
VLOOKUP($B9,[9]分省年度数据!$A$1:$T$32,10,FALSE),
$C9=2016,
VLOOKUP($B9,[9]分省年度数据!$A$1:$T$32,9,FALSE),
$C9=2017,
VLOOKUP($B9,[9]分省年度数据!$A$1:$T$32,8,FALSE),
$C9=2018,
VLOOKUP($B9,[9]分省年度数据!$A$1:$T$32,7,FALSE)
)</f>
        <v>113</v>
      </c>
      <c r="X9" cm="1">
        <f t="array" ref="X9">_xlfn.IFS(
$C9=2010,
VLOOKUP($B9,[10]分省年度数据!$A$1:$T$32,15,FALSE),
$C9=2011,
VLOOKUP($B9,[10]分省年度数据!$A$1:$T$32,14,FALSE),
$C9=2012,
VLOOKUP($B9,[10]分省年度数据!$A$1:$T$32,13,FALSE),
$C9=2013,
VLOOKUP($B9,[10]分省年度数据!$A$1:$T$32,12,FALSE),
$C9=2014,
VLOOKUP($B9,[10]分省年度数据!$A$1:$T$32,11,FALSE),
$C9=2015,
VLOOKUP($B9,[10]分省年度数据!$A$1:$T$32,10,FALSE),
$C9=2016,
VLOOKUP($B9,[10]分省年度数据!$A$1:$T$32,9,FALSE),
$C9=2017,
VLOOKUP($B9,[10]分省年度数据!$A$1:$T$32,8,FALSE),
$C9=2018,
VLOOKUP($B9,[10]分省年度数据!$A$1:$T$32,7,FALSE)
)</f>
        <v>10.08</v>
      </c>
      <c r="Y9" cm="1">
        <f t="array" ref="Y9">_xlfn.IFS(
$C9=2010,
VLOOKUP($B9,[11]分省年度数据!$A$1:$T$32,15,FALSE),
$C9=2011,
VLOOKUP($B9,[11]分省年度数据!$A$1:$T$32,14,FALSE),
$C9=2012,
VLOOKUP($B9,[11]分省年度数据!$A$1:$T$32,13,FALSE),
$C9=2013,
VLOOKUP($B9,[11]分省年度数据!$A$1:$T$32,12,FALSE),
$C9=2014,
VLOOKUP($B9,[11]分省年度数据!$A$1:$T$32,11,FALSE),
$C9=2015,
VLOOKUP($B9,[11]分省年度数据!$A$1:$T$32,10,FALSE),
$C9=2016,
VLOOKUP($B9,[11]分省年度数据!$A$1:$T$32,9,FALSE),
$C9=2017,
VLOOKUP($B9,[11]分省年度数据!$A$1:$T$32,8,FALSE),
$C9=2018,
VLOOKUP($B9,[11]分省年度数据!$A$1:$T$32,7,FALSE)
)</f>
        <v>427.87</v>
      </c>
      <c r="Z9" cm="1">
        <f t="array" ref="Z9">_xlfn.IFS(
$C9=2010,
VLOOKUP($B9,[12]分省年度数据!$A$1:$T$32,15,FALSE),
$C9=2011,
VLOOKUP($B9,[12]分省年度数据!$A$1:$T$32,14,FALSE),
$C9=2012,
VLOOKUP($B9,[12]分省年度数据!$A$1:$T$32,13,FALSE),
$C9=2013,
VLOOKUP($B9,[12]分省年度数据!$A$1:$T$32,12,FALSE),
$C9=2014,
VLOOKUP($B9,[12]分省年度数据!$A$1:$T$32,11,FALSE),
$C9=2015,
VLOOKUP($B9,[12]分省年度数据!$A$1:$T$32,10,FALSE),
$C9=2016,
VLOOKUP($B9,[12]分省年度数据!$A$1:$T$32,9,FALSE),
$C9=2017,
VLOOKUP($B9,[12]分省年度数据!$A$1:$T$32,8,FALSE),
$C9=2018,
VLOOKUP($B9,[12]分省年度数据!$A$1:$T$32,7,FALSE)
)</f>
        <v>7.64</v>
      </c>
      <c r="AA9" cm="1">
        <f t="array" ref="AA9">_xlfn.IFS(
$C9=2010,
VLOOKUP($B9,[13]分省年度数据!$A$1:$T$32,15,FALSE),
$C9=2011,
VLOOKUP($B9,[13]分省年度数据!$A$1:$T$32,14,FALSE),
$C9=2012,
VLOOKUP($B9,[13]分省年度数据!$A$1:$T$32,13,FALSE),
$C9=2013,
VLOOKUP($B9,[13]分省年度数据!$A$1:$T$32,12,FALSE),
$C9=2014,
VLOOKUP($B9,[13]分省年度数据!$A$1:$T$32,11,FALSE),
$C9=2015,
VLOOKUP($B9,[13]分省年度数据!$A$1:$T$32,10,FALSE),
$C9=2016,
VLOOKUP($B9,[13]分省年度数据!$A$1:$T$32,9,FALSE),
$C9=2017,
VLOOKUP($B9,[13]分省年度数据!$A$1:$T$32,8,FALSE),
$C9=2018,
VLOOKUP($B9,[13]分省年度数据!$A$1:$T$32,7,FALSE)
)</f>
        <v>7.73</v>
      </c>
      <c r="AB9" cm="1">
        <f t="array" ref="AB9">_xlfn.IFS(
$C9=2010,
VLOOKUP($B9,[14]分省年度数据!$A$1:$T$32,15,FALSE),
$C9=2011,
VLOOKUP($B9,[14]分省年度数据!$A$1:$T$32,14,FALSE),
$C9=2012,
VLOOKUP($B9,[14]分省年度数据!$A$1:$T$32,13,FALSE),
$C9=2013,
VLOOKUP($B9,[14]分省年度数据!$A$1:$T$32,12,FALSE),
$C9=2014,
VLOOKUP($B9,[14]分省年度数据!$A$1:$T$32,11,FALSE),
$C9=2015,
VLOOKUP($B9,[14]分省年度数据!$A$1:$T$32,10,FALSE),
$C9=2016,
VLOOKUP($B9,[14]分省年度数据!$A$1:$T$32,9,FALSE),
$C9=2017,
VLOOKUP($B9,[14]分省年度数据!$A$1:$T$32,8,FALSE),
$C9=2018,
VLOOKUP($B9,[14]分省年度数据!$A$1:$T$32,7,FALSE)
)</f>
        <v>13.58</v>
      </c>
      <c r="AD9" cm="1">
        <f t="array" ref="AD9">_xlfn.IFS(
$C9=2010,
VLOOKUP($B9,[15]分省年度数据!$A$1:$T$32,15,FALSE),
$C9=2011,
VLOOKUP($B9,[15]分省年度数据!$A$1:$T$32,14,FALSE),
$C9=2012,
VLOOKUP($B9,[15]分省年度数据!$A$1:$T$32,13,FALSE),
$C9=2013,
VLOOKUP($B9,[15]分省年度数据!$A$1:$T$32,12,FALSE),
$C9=2014,
VLOOKUP($B9,[15]分省年度数据!$A$1:$T$32,11,FALSE),
$C9=2015,
VLOOKUP($B9,[15]分省年度数据!$A$1:$T$32,10,FALSE),
$C9=2016,
VLOOKUP($B9,[15]分省年度数据!$A$1:$T$32,9,FALSE),
$C9=2017,
VLOOKUP($B9,[15]分省年度数据!$A$1:$T$32,8,FALSE),
$C9=2018,
VLOOKUP($B9,[15]分省年度数据!$A$1:$T$32,7,FALSE)
)</f>
        <v>12512746</v>
      </c>
      <c r="AE9" cm="1">
        <f t="array" ref="AE9">_xlfn.IFS(
$C9=2010,
VLOOKUP($B9,[16]分省年度数据!$A$1:$T$32,15,FALSE),
$C9=2011,
VLOOKUP($B9,[16]分省年度数据!$A$1:$T$32,14,FALSE),
$C9=2012,
VLOOKUP($B9,[16]分省年度数据!$A$1:$T$32,13,FALSE),
$C9=2013,
VLOOKUP($B9,[16]分省年度数据!$A$1:$T$32,12,FALSE),
$C9=2014,
VLOOKUP($B9,[16]分省年度数据!$A$1:$T$32,11,FALSE),
$C9=2015,
VLOOKUP($B9,[16]分省年度数据!$A$1:$T$32,10,FALSE),
$C9=2016,
VLOOKUP($B9,[16]分省年度数据!$A$1:$T$32,9,FALSE),
$C9=2017,
VLOOKUP($B9,[16]分省年度数据!$A$1:$T$32,8,FALSE),
$C9=2018,
VLOOKUP($B9,[16]分省年度数据!$A$1:$T$32,7,FALSE)
)</f>
        <v>964.62</v>
      </c>
      <c r="AF9" cm="1">
        <f t="array" ref="AF9">_xlfn.IFS(
$C9=2010,
VLOOKUP($B9,[17]分省年度数据!$A$1:$T$32,15,FALSE),
$C9=2011,
VLOOKUP($B9,[17]分省年度数据!$A$1:$T$32,14,FALSE),
$C9=2012,
VLOOKUP($B9,[17]分省年度数据!$A$1:$T$32,13,FALSE),
$C9=2013,
VLOOKUP($B9,[17]分省年度数据!$A$1:$T$32,12,FALSE),
$C9=2014,
VLOOKUP($B9,[17]分省年度数据!$A$1:$T$32,11,FALSE),
$C9=2015,
VLOOKUP($B9,[17]分省年度数据!$A$1:$T$32,10,FALSE),
$C9=2016,
VLOOKUP($B9,[17]分省年度数据!$A$1:$T$32,9,FALSE),
$C9=2017,
VLOOKUP($B9,[17]分省年度数据!$A$1:$T$32,8,FALSE),
$C9=2018,
VLOOKUP($B9,[17]分省年度数据!$A$1:$T$32,7,FALSE)
)</f>
        <v>5133</v>
      </c>
      <c r="AG9" cm="1">
        <f t="array" ref="AG9">_xlfn.IFS(
$C9=2010,
VLOOKUP($B9,[18]分省年度数据!$A$1:$T$32,15,FALSE),
$C9=2011,
VLOOKUP($B9,[18]分省年度数据!$A$1:$T$32,14,FALSE),
$C9=2012,
VLOOKUP($B9,[18]分省年度数据!$A$1:$T$32,13,FALSE),
$C9=2013,
VLOOKUP($B9,[18]分省年度数据!$A$1:$T$32,12,FALSE),
$C9=2014,
VLOOKUP($B9,[18]分省年度数据!$A$1:$T$32,11,FALSE),
$C9=2015,
VLOOKUP($B9,[18]分省年度数据!$A$1:$T$32,10,FALSE),
$C9=2016,
VLOOKUP($B9,[18]分省年度数据!$A$1:$T$32,9,FALSE),
$C9=2017,
VLOOKUP($B9,[18]分省年度数据!$A$1:$T$32,8,FALSE),
$C9=2018,
VLOOKUP($B9,[18]分省年度数据!$A$1:$T$32,7,FALSE)
)</f>
        <v>13933.7</v>
      </c>
      <c r="AJ9" cm="1">
        <f t="array" ref="AJ9">_xlfn.IFS(
$C9=2010,
VLOOKUP($B9,[19]分省年度数据!$A$1:$T$32,15,FALSE),
$C9=2011,
VLOOKUP($B9,[19]分省年度数据!$A$1:$T$32,14,FALSE),
$C9=2012,
VLOOKUP($B9,[19]分省年度数据!$A$1:$T$32,13,FALSE),
$C9=2013,
VLOOKUP($B9,[19]分省年度数据!$A$1:$T$32,12,FALSE),
$C9=2014,
VLOOKUP($B9,[19]分省年度数据!$A$1:$T$32,11,FALSE),
$C9=2015,
VLOOKUP($B9,[19]分省年度数据!$A$1:$T$32,10,FALSE),
$C9=2016,
VLOOKUP($B9,[19]分省年度数据!$A$1:$T$32,9,FALSE),
$C9=2017,
VLOOKUP($B9,[19]分省年度数据!$A$1:$T$32,8,FALSE),
$C9=2018,
VLOOKUP($B9,[19]分省年度数据!$A$1:$T$32,7,FALSE)
)</f>
        <v>3223</v>
      </c>
      <c r="AK9" cm="1">
        <f t="array" ref="AK9">_xlfn.IFS(
$C9=2010,
VLOOKUP($B9,[20]分省年度数据!$A$1:$T$32,15,FALSE),
$C9=2011,
VLOOKUP($B9,[20]分省年度数据!$A$1:$T$32,14,FALSE),
$C9=2012,
VLOOKUP($B9,[20]分省年度数据!$A$1:$T$32,13,FALSE),
$C9=2013,
VLOOKUP($B9,[20]分省年度数据!$A$1:$T$32,12,FALSE),
$C9=2014,
VLOOKUP($B9,[20]分省年度数据!$A$1:$T$32,11,FALSE),
$C9=2015,
VLOOKUP($B9,[20]分省年度数据!$A$1:$T$32,10,FALSE),
$C9=2016,
VLOOKUP($B9,[20]分省年度数据!$A$1:$T$32,9,FALSE),
$C9=2017,
VLOOKUP($B9,[20]分省年度数据!$A$1:$T$32,8,FALSE),
$C9=2018,
VLOOKUP($B9,[20]分省年度数据!$A$1:$T$32,7,FALSE)
)</f>
        <v>19290</v>
      </c>
      <c r="AL9" cm="1">
        <f t="array" ref="AL9">_xlfn.IFS(
$C9=2010,
VLOOKUP($B9,[26]分省年度数据!$A$1:$T$32,15,FALSE),
$C9=2011,
VLOOKUP($B9,[26]分省年度数据!$A$1:$T$32,14,FALSE),
$C9=2012,
VLOOKUP($B9,[26]分省年度数据!$A$1:$T$32,13,FALSE),
$C9=2013,
VLOOKUP($B9,[26]分省年度数据!$A$1:$T$32,12,FALSE),
$C9=2014,
VLOOKUP($B9,[26]分省年度数据!$A$1:$T$32,11,FALSE),
$C9=2015,
VLOOKUP($B9,[26]分省年度数据!$A$1:$T$32,10,FALSE),
$C9=2016,
VLOOKUP($B9,[26]分省年度数据!$A$1:$T$32,9,FALSE),
$C9=2017,
VLOOKUP($B9,[26]分省年度数据!$A$1:$T$32,8,FALSE),
$C9=2018,
VLOOKUP($B9,[26]分省年度数据!$A$1:$T$32,7,FALSE)
)</f>
        <v>100</v>
      </c>
      <c r="AM9" cm="1">
        <f t="array" ref="AM9">_xlfn.IFS(
$C9=2010,
VLOOKUP($B9,[22]分省年度数据!$A$1:$T$32,15,FALSE),
$C9=2011,
VLOOKUP($B9,[22]分省年度数据!$A$1:$T$32,14,FALSE),
$C9=2012,
VLOOKUP($B9,[22]分省年度数据!$A$1:$T$32,13,FALSE),
$C9=2013,
VLOOKUP($B9,[22]分省年度数据!$A$1:$T$32,12,FALSE),
$C9=2014,
VLOOKUP($B9,[22]分省年度数据!$A$1:$T$32,11,FALSE),
$C9=2015,
VLOOKUP($B9,[22]分省年度数据!$A$1:$T$32,10,FALSE),
$C9=2016,
VLOOKUP($B9,[22]分省年度数据!$A$1:$T$32,9,FALSE),
$C9=2017,
VLOOKUP($B9,[22]分省年度数据!$A$1:$T$32,8,FALSE),
$C9=2018,
VLOOKUP($B9,[22]分省年度数据!$A$1:$T$32,7,FALSE)
)</f>
        <v>100</v>
      </c>
      <c r="AN9" cm="1">
        <f t="array" ref="AN9">_xlfn.IFS(
$C9=2010,
VLOOKUP($B9,[23]分省年度数据!$A$1:$T$32,15,FALSE),
$C9=2011,
VLOOKUP($B9,[23]分省年度数据!$A$1:$T$32,14,FALSE),
$C9=2012,
VLOOKUP($B9,[23]分省年度数据!$A$1:$T$32,13,FALSE),
$C9=2013,
VLOOKUP($B9,[23]分省年度数据!$A$1:$T$32,12,FALSE),
$C9=2014,
VLOOKUP($B9,[23]分省年度数据!$A$1:$T$32,11,FALSE),
$C9=2015,
VLOOKUP($B9,[23]分省年度数据!$A$1:$T$32,10,FALSE),
$C9=2016,
VLOOKUP($B9,[23]分省年度数据!$A$1:$T$32,9,FALSE),
$C9=2017,
VLOOKUP($B9,[23]分省年度数据!$A$1:$T$32,8,FALSE),
$C9=2018,
VLOOKUP($B9,[23]分省年度数据!$A$1:$T$32,7,FALSE)
)</f>
        <v>26.55</v>
      </c>
      <c r="AO9" cm="1">
        <f t="array" ref="AO9">_xlfn.IFS(
$C9=2010,
VLOOKUP($B9,[24]分省年度数据!$A$1:$T$32,15,FALSE),
$C9=2011,
VLOOKUP($B9,[24]分省年度数据!$A$1:$T$32,14,FALSE),
$C9=2012,
VLOOKUP($B9,[24]分省年度数据!$A$1:$T$32,13,FALSE),
$C9=2013,
VLOOKUP($B9,[24]分省年度数据!$A$1:$T$32,12,FALSE),
$C9=2014,
VLOOKUP($B9,[24]分省年度数据!$A$1:$T$32,11,FALSE),
$C9=2015,
VLOOKUP($B9,[24]分省年度数据!$A$1:$T$32,10,FALSE),
$C9=2016,
VLOOKUP($B9,[24]分省年度数据!$A$1:$T$32,9,FALSE),
$C9=2017,
VLOOKUP($B9,[24]分省年度数据!$A$1:$T$32,8,FALSE),
$C9=2018,
VLOOKUP($B9,[24]分省年度数据!$A$1:$T$32,7,FALSE)
)</f>
        <v>2.81</v>
      </c>
      <c r="AP9" cm="1">
        <f t="array" ref="AP9">_xlfn.IFS(
$C9=2010,
VLOOKUP($B9,[25]分省年度数据!$A$1:$T$32,15,FALSE),
$C9=2011,
VLOOKUP($B9,[25]分省年度数据!$A$1:$T$32,14,FALSE),
$C9=2012,
VLOOKUP($B9,[25]分省年度数据!$A$1:$T$32,13,FALSE),
$C9=2013,
VLOOKUP($B9,[25]分省年度数据!$A$1:$T$32,12,FALSE),
$C9=2014,
VLOOKUP($B9,[25]分省年度数据!$A$1:$T$32,11,FALSE),
$C9=2015,
VLOOKUP($B9,[25]分省年度数据!$A$1:$T$32,10,FALSE),
$C9=2016,
VLOOKUP($B9,[25]分省年度数据!$A$1:$T$32,9,FALSE),
$C9=2017,
VLOOKUP($B9,[25]分省年度数据!$A$1:$T$32,8,FALSE),
$C9=2018,
VLOOKUP($B9,[25]分省年度数据!$A$1:$T$32,7,FALSE)
)</f>
        <v>16.2</v>
      </c>
    </row>
    <row r="10" spans="1:42">
      <c r="A10">
        <v>11</v>
      </c>
      <c r="B10" t="s">
        <v>1</v>
      </c>
      <c r="C10">
        <v>2018</v>
      </c>
      <c r="D10" t="str">
        <f t="shared" si="0"/>
        <v>北京市2018</v>
      </c>
      <c r="E10" t="s">
        <v>32</v>
      </c>
      <c r="F10" cm="1">
        <f t="array" ref="F10">_xlfn.IFS(
$C10=2010,
VLOOKUP($B10,[1]分省年度数据!$A$1:$T$32,15,FALSE),
$C10=2011,
VLOOKUP($B10,[1]分省年度数据!$A$1:$T$32,14,FALSE),
$C10=2012,
VLOOKUP($B10,[1]分省年度数据!$A$1:$T$32,13,FALSE),
$C10=2013,
VLOOKUP($B10,[1]分省年度数据!$A$1:$T$32,12,FALSE),
$C10=2014,
VLOOKUP($B10,[1]分省年度数据!$A$1:$T$32,11,FALSE),
$C10=2015,
VLOOKUP($B10,[1]分省年度数据!$A$1:$T$32,10,FALSE),
$C10=2016,
VLOOKUP($B10,[1]分省年度数据!$A$1:$T$32,9,FALSE),
$C10=2017,
VLOOKUP($B10,[1]分省年度数据!$A$1:$T$32,8,FALSE),
$C10=2018,
VLOOKUP($B10,[1]分省年度数据!$A$1:$T$32,7,FALSE)
)</f>
        <v>2192</v>
      </c>
      <c r="G10" cm="1">
        <f t="array" ref="G10">_xlfn.IFS(
$C10=2010,
VLOOKUP($B10,[2]分省年度数据!$A$1:$T$32,15,FALSE),
$C10=2011,
VLOOKUP($B10,[2]分省年度数据!$A$1:$T$32,14,FALSE),
$C10=2012,
VLOOKUP($B10,[2]分省年度数据!$A$1:$T$32,13,FALSE),
$C10=2013,
VLOOKUP($B10,[2]分省年度数据!$A$1:$T$32,12,FALSE),
$C10=2014,
VLOOKUP($B10,[2]分省年度数据!$A$1:$T$32,11,FALSE),
$C10=2015,
VLOOKUP($B10,[2]分省年度数据!$A$1:$T$32,10,FALSE),
$C10=2016,
VLOOKUP($B10,[2]分省年度数据!$A$1:$T$32,9,FALSE),
$C10=2017,
VLOOKUP($B10,[2]分省年度数据!$A$1:$T$32,8,FALSE),
$C10=2018,
VLOOKUP($B10,[2]分省年度数据!$A$1:$T$32,7,FALSE)
)</f>
        <v>62361</v>
      </c>
      <c r="H10" cm="1">
        <f t="array" ref="H10">_xlfn.IFS(
$C10=2010,
VLOOKUP($B10,[3]分省年度数据!$A$1:$T$32,15,FALSE),
$C10=2011,
VLOOKUP($B10,[3]分省年度数据!$A$1:$T$32,14,FALSE),
$C10=2012,
VLOOKUP($B10,[3]分省年度数据!$A$1:$T$32,13,FALSE),
$C10=2013,
VLOOKUP($B10,[3]分省年度数据!$A$1:$T$32,12,FALSE),
$C10=2014,
VLOOKUP($B10,[3]分省年度数据!$A$1:$T$32,11,FALSE),
$C10=2015,
VLOOKUP($B10,[3]分省年度数据!$A$1:$T$32,10,FALSE),
$C10=2016,
VLOOKUP($B10,[3]分省年度数据!$A$1:$T$32,9,FALSE),
$C10=2017,
VLOOKUP($B10,[3]分省年度数据!$A$1:$T$32,8,FALSE),
$C10=2018,
VLOOKUP($B10,[3]分省年度数据!$A$1:$T$32,7,FALSE)
)</f>
        <v>15.7</v>
      </c>
      <c r="I10">
        <f>VLOOKUP($D10,[4]Sheet1!$C$1:$J$65536,2,FALSE)</f>
        <v>133.57136535644531</v>
      </c>
      <c r="J10">
        <f>VLOOKUP($D10,[4]Sheet1!$C$1:$J$65536,3,FALSE)</f>
        <v>18.112873077392578</v>
      </c>
      <c r="K10">
        <f>VLOOKUP($D10,[4]Sheet1!$C$1:$J$65536,4,FALSE)</f>
        <v>10168.8955078125</v>
      </c>
      <c r="L10">
        <f>VLOOKUP($D10,[4]Sheet1!$C$1:$J$65536,5,FALSE)</f>
        <v>178.19364929199219</v>
      </c>
      <c r="M10">
        <f>VLOOKUP($D10,[4]Sheet1!$C$1:$J$65536,6,FALSE)</f>
        <v>27.026037216186523</v>
      </c>
      <c r="N10">
        <f>VLOOKUP($D10,[4]Sheet1!$C$1:$J$65536,7,FALSE)</f>
        <v>5.3069601058959961</v>
      </c>
      <c r="O10">
        <f>VLOOKUP($D10,[4]Sheet1!$C$1:$J$65536,8,FALSE)</f>
        <v>39.793651580810547</v>
      </c>
      <c r="P10" cm="1">
        <f t="array" ref="P10">_xlfn.IFS(
$C10=2010,
VLOOKUP($B10,[5]各省年均房价!$A$1:$T$32,11,FALSE),
$C10=2011,
VLOOKUP($B10,[5]各省年均房价!$A$1:$T$32,12,FALSE),
$C10=2012,
VLOOKUP($B10,[5]各省年均房价!$A$1:$T$32,13,FALSE),
$C10=2013,
VLOOKUP($B10,[5]各省年均房价!$A$1:$T$32,14,FALSE),
$C10=2014,
VLOOKUP($B10,[5]各省年均房价!$A$1:$T$32,15,FALSE),
$C10=2015,
VLOOKUP($B10,[5]各省年均房价!$A$1:$T$32,16,FALSE),
$C10=2016,
VLOOKUP($B10,[5]各省年均房价!$A$1:$T$32,17,FALSE),
$C10=2017,
VLOOKUP($B10,[5]各省年均房价!$A$1:$T$32,18,FALSE),
$C10=2018,
VLOOKUP($B10,[5]各省年均房价!$A$1:$T$32,19,FALSE)
)</f>
        <v>56321.416666666701</v>
      </c>
      <c r="Q10">
        <f t="shared" si="1"/>
        <v>0.90315127510249515</v>
      </c>
      <c r="R10" cm="1">
        <f t="array" ref="R10">_xlfn.IFS(
$C10=2010,
VLOOKUP($B10,[27]分省年度数据!$A$1:$T$32,15,FALSE),
$C10=2011,
VLOOKUP($B10,[27]分省年度数据!$A$1:$T$32,14,FALSE),
$C10=2012,
VLOOKUP($B10,[27]分省年度数据!$A$1:$T$32,13,FALSE),
$C10=2013,
VLOOKUP($B10,[27]分省年度数据!$A$1:$T$32,12,FALSE),
$C10=2014,
VLOOKUP($B10,[27]分省年度数据!$A$1:$T$32,11,FALSE),
$C10=2015,
VLOOKUP($B10,[27]分省年度数据!$A$1:$T$32,10,FALSE),
$C10=2016,
VLOOKUP($B10,[27]分省年度数据!$A$1:$T$32,9,FALSE),
$C10=2017,
VLOOKUP($B10,[27]分省年度数据!$A$1:$T$32,8,FALSE),
$C10=2018,
VLOOKUP($B10,[27]分省年度数据!$A$1:$T$32,7,FALSE)
)</f>
        <v>186.11</v>
      </c>
      <c r="S10">
        <f>IFERROR(VLOOKUP(D10,[6]mu_jt_estimates_final!$C:$D,2,FALSE),"")</f>
        <v>0.66195881000000001</v>
      </c>
      <c r="T10" t="str">
        <f>VLOOKUP(B10,方言分布!A:B,2,FALSE)</f>
        <v>北京官话</v>
      </c>
      <c r="U10" cm="1">
        <f t="array" ref="U10">_xlfn.IFS(
$C10=2010,
VLOOKUP($B10,[7]分省年度数据!$A$1:$T$32,15,FALSE),
$C10=2011,
VLOOKUP($B10,[7]分省年度数据!$A$1:$T$32,14,FALSE),
$C10=2012,
VLOOKUP($B10,[7]分省年度数据!$A$1:$T$32,13,FALSE),
$C10=2013,
VLOOKUP($B10,[7]分省年度数据!$A$1:$T$32,12,FALSE),
$C10=2014,
VLOOKUP($B10,[7]分省年度数据!$A$1:$T$32,11,FALSE),
$C10=2015,
VLOOKUP($B10,[7]分省年度数据!$A$1:$T$32,10,FALSE),
$C10=2016,
VLOOKUP($B10,[7]分省年度数据!$A$1:$T$32,9,FALSE),
$C10=2017,
VLOOKUP($B10,[7]分省年度数据!$A$1:$T$32,8,FALSE),
$C10=2018,
VLOOKUP($B10,[7]分省年度数据!$A$1:$T$32,7,FALSE)
)</f>
        <v>10058</v>
      </c>
      <c r="V10" cm="1">
        <f t="array" ref="V10">_xlfn.IFS(
$C10=2010,
VLOOKUP($B10,[8]分省年度数据!$A$1:$T$32,15,FALSE),
$C10=2011,
VLOOKUP($B10,[8]分省年度数据!$A$1:$T$32,14,FALSE),
$C10=2012,
VLOOKUP($B10,[8]分省年度数据!$A$1:$T$32,13,FALSE),
$C10=2013,
VLOOKUP($B10,[8]分省年度数据!$A$1:$T$32,12,FALSE),
$C10=2014,
VLOOKUP($B10,[8]分省年度数据!$A$1:$T$32,11,FALSE),
$C10=2015,
VLOOKUP($B10,[8]分省年度数据!$A$1:$T$32,10,FALSE),
$C10=2016,
VLOOKUP($B10,[8]分省年度数据!$A$1:$T$32,9,FALSE),
$C10=2017,
VLOOKUP($B10,[8]分省年度数据!$A$1:$T$32,8,FALSE),
$C10=2018,
VLOOKUP($B10,[8]分省年度数据!$A$1:$T$32,7,FALSE)
)</f>
        <v>12.36</v>
      </c>
      <c r="W10" cm="1">
        <f t="array" ref="W10">_xlfn.IFS(
$C10=2010,
VLOOKUP($B10,[9]分省年度数据!$A$1:$T$32,15,FALSE),
$C10=2011,
VLOOKUP($B10,[9]分省年度数据!$A$1:$T$32,14,FALSE),
$C10=2012,
VLOOKUP($B10,[9]分省年度数据!$A$1:$T$32,13,FALSE),
$C10=2013,
VLOOKUP($B10,[9]分省年度数据!$A$1:$T$32,12,FALSE),
$C10=2014,
VLOOKUP($B10,[9]分省年度数据!$A$1:$T$32,11,FALSE),
$C10=2015,
VLOOKUP($B10,[9]分省年度数据!$A$1:$T$32,10,FALSE),
$C10=2016,
VLOOKUP($B10,[9]分省年度数据!$A$1:$T$32,9,FALSE),
$C10=2017,
VLOOKUP($B10,[9]分省年度数据!$A$1:$T$32,8,FALSE),
$C10=2018,
VLOOKUP($B10,[9]分省年度数据!$A$1:$T$32,7,FALSE)
)</f>
        <v>119</v>
      </c>
      <c r="X10" cm="1">
        <f t="array" ref="X10">_xlfn.IFS(
$C10=2010,
VLOOKUP($B10,[10]分省年度数据!$A$1:$T$32,15,FALSE),
$C10=2011,
VLOOKUP($B10,[10]分省年度数据!$A$1:$T$32,14,FALSE),
$C10=2012,
VLOOKUP($B10,[10]分省年度数据!$A$1:$T$32,13,FALSE),
$C10=2013,
VLOOKUP($B10,[10]分省年度数据!$A$1:$T$32,12,FALSE),
$C10=2014,
VLOOKUP($B10,[10]分省年度数据!$A$1:$T$32,11,FALSE),
$C10=2015,
VLOOKUP($B10,[10]分省年度数据!$A$1:$T$32,10,FALSE),
$C10=2016,
VLOOKUP($B10,[10]分省年度数据!$A$1:$T$32,9,FALSE),
$C10=2017,
VLOOKUP($B10,[10]分省年度数据!$A$1:$T$32,8,FALSE),
$C10=2018,
VLOOKUP($B10,[10]分省年度数据!$A$1:$T$32,7,FALSE)
)</f>
        <v>10.1</v>
      </c>
      <c r="Y10" cm="1">
        <f t="array" ref="Y10">_xlfn.IFS(
$C10=2010,
VLOOKUP($B10,[11]分省年度数据!$A$1:$T$32,15,FALSE),
$C10=2011,
VLOOKUP($B10,[11]分省年度数据!$A$1:$T$32,14,FALSE),
$C10=2012,
VLOOKUP($B10,[11]分省年度数据!$A$1:$T$32,13,FALSE),
$C10=2013,
VLOOKUP($B10,[11]分省年度数据!$A$1:$T$32,12,FALSE),
$C10=2014,
VLOOKUP($B10,[11]分省年度数据!$A$1:$T$32,11,FALSE),
$C10=2015,
VLOOKUP($B10,[11]分省年度数据!$A$1:$T$32,10,FALSE),
$C10=2016,
VLOOKUP($B10,[11]分省年度数据!$A$1:$T$32,9,FALSE),
$C10=2017,
VLOOKUP($B10,[11]分省年度数据!$A$1:$T$32,8,FALSE),
$C10=2018,
VLOOKUP($B10,[11]分省年度数据!$A$1:$T$32,7,FALSE)
)</f>
        <v>490.09</v>
      </c>
      <c r="Z10" cm="1">
        <f t="array" ref="Z10">_xlfn.IFS(
$C10=2010,
VLOOKUP($B10,[12]分省年度数据!$A$1:$T$32,15,FALSE),
$C10=2011,
VLOOKUP($B10,[12]分省年度数据!$A$1:$T$32,14,FALSE),
$C10=2012,
VLOOKUP($B10,[12]分省年度数据!$A$1:$T$32,13,FALSE),
$C10=2013,
VLOOKUP($B10,[12]分省年度数据!$A$1:$T$32,12,FALSE),
$C10=2014,
VLOOKUP($B10,[12]分省年度数据!$A$1:$T$32,11,FALSE),
$C10=2015,
VLOOKUP($B10,[12]分省年度数据!$A$1:$T$32,10,FALSE),
$C10=2016,
VLOOKUP($B10,[12]分省年度数据!$A$1:$T$32,9,FALSE),
$C10=2017,
VLOOKUP($B10,[12]分省年度数据!$A$1:$T$32,8,FALSE),
$C10=2018,
VLOOKUP($B10,[12]分省年度数据!$A$1:$T$32,7,FALSE)
)</f>
        <v>7.44</v>
      </c>
      <c r="AA10" cm="1">
        <f t="array" ref="AA10">_xlfn.IFS(
$C10=2010,
VLOOKUP($B10,[13]分省年度数据!$A$1:$T$32,15,FALSE),
$C10=2011,
VLOOKUP($B10,[13]分省年度数据!$A$1:$T$32,14,FALSE),
$C10=2012,
VLOOKUP($B10,[13]分省年度数据!$A$1:$T$32,13,FALSE),
$C10=2013,
VLOOKUP($B10,[13]分省年度数据!$A$1:$T$32,12,FALSE),
$C10=2014,
VLOOKUP($B10,[13]分省年度数据!$A$1:$T$32,11,FALSE),
$C10=2015,
VLOOKUP($B10,[13]分省年度数据!$A$1:$T$32,10,FALSE),
$C10=2016,
VLOOKUP($B10,[13]分省年度数据!$A$1:$T$32,9,FALSE),
$C10=2017,
VLOOKUP($B10,[13]分省年度数据!$A$1:$T$32,8,FALSE),
$C10=2018,
VLOOKUP($B10,[13]分省年度数据!$A$1:$T$32,7,FALSE)
)</f>
        <v>7.83</v>
      </c>
      <c r="AB10" cm="1">
        <f t="array" ref="AB10">_xlfn.IFS(
$C10=2010,
VLOOKUP($B10,[14]分省年度数据!$A$1:$T$32,15,FALSE),
$C10=2011,
VLOOKUP($B10,[14]分省年度数据!$A$1:$T$32,14,FALSE),
$C10=2012,
VLOOKUP($B10,[14]分省年度数据!$A$1:$T$32,13,FALSE),
$C10=2013,
VLOOKUP($B10,[14]分省年度数据!$A$1:$T$32,12,FALSE),
$C10=2014,
VLOOKUP($B10,[14]分省年度数据!$A$1:$T$32,11,FALSE),
$C10=2015,
VLOOKUP($B10,[14]分省年度数据!$A$1:$T$32,10,FALSE),
$C10=2016,
VLOOKUP($B10,[14]分省年度数据!$A$1:$T$32,9,FALSE),
$C10=2017,
VLOOKUP($B10,[14]分省年度数据!$A$1:$T$32,8,FALSE),
$C10=2018,
VLOOKUP($B10,[14]分省年度数据!$A$1:$T$32,7,FALSE)
)</f>
        <v>13.65</v>
      </c>
      <c r="AD10" cm="1">
        <f t="array" ref="AD10">_xlfn.IFS(
$C10=2010,
VLOOKUP($B10,[15]分省年度数据!$A$1:$T$32,15,FALSE),
$C10=2011,
VLOOKUP($B10,[15]分省年度数据!$A$1:$T$32,14,FALSE),
$C10=2012,
VLOOKUP($B10,[15]分省年度数据!$A$1:$T$32,13,FALSE),
$C10=2013,
VLOOKUP($B10,[15]分省年度数据!$A$1:$T$32,12,FALSE),
$C10=2014,
VLOOKUP($B10,[15]分省年度数据!$A$1:$T$32,11,FALSE),
$C10=2015,
VLOOKUP($B10,[15]分省年度数据!$A$1:$T$32,10,FALSE),
$C10=2016,
VLOOKUP($B10,[15]分省年度数据!$A$1:$T$32,9,FALSE),
$C10=2017,
VLOOKUP($B10,[15]分省年度数据!$A$1:$T$32,8,FALSE),
$C10=2018,
VLOOKUP($B10,[15]分省年度数据!$A$1:$T$32,7,FALSE)
)</f>
        <v>13525400</v>
      </c>
      <c r="AE10" cm="1">
        <f t="array" ref="AE10">_xlfn.IFS(
$C10=2010,
VLOOKUP($B10,[16]分省年度数据!$A$1:$T$32,15,FALSE),
$C10=2011,
VLOOKUP($B10,[16]分省年度数据!$A$1:$T$32,14,FALSE),
$C10=2012,
VLOOKUP($B10,[16]分省年度数据!$A$1:$T$32,13,FALSE),
$C10=2013,
VLOOKUP($B10,[16]分省年度数据!$A$1:$T$32,12,FALSE),
$C10=2014,
VLOOKUP($B10,[16]分省年度数据!$A$1:$T$32,11,FALSE),
$C10=2015,
VLOOKUP($B10,[16]分省年度数据!$A$1:$T$32,10,FALSE),
$C10=2016,
VLOOKUP($B10,[16]分省年度数据!$A$1:$T$32,9,FALSE),
$C10=2017,
VLOOKUP($B10,[16]分省年度数据!$A$1:$T$32,8,FALSE),
$C10=2018,
VLOOKUP($B10,[16]分省年度数据!$A$1:$T$32,7,FALSE)
)</f>
        <v>1025.51</v>
      </c>
      <c r="AF10" cm="1">
        <f t="array" ref="AF10">_xlfn.IFS(
$C10=2010,
VLOOKUP($B10,[17]分省年度数据!$A$1:$T$32,15,FALSE),
$C10=2011,
VLOOKUP($B10,[17]分省年度数据!$A$1:$T$32,14,FALSE),
$C10=2012,
VLOOKUP($B10,[17]分省年度数据!$A$1:$T$32,13,FALSE),
$C10=2013,
VLOOKUP($B10,[17]分省年度数据!$A$1:$T$32,12,FALSE),
$C10=2014,
VLOOKUP($B10,[17]分省年度数据!$A$1:$T$32,11,FALSE),
$C10=2015,
VLOOKUP($B10,[17]分省年度数据!$A$1:$T$32,10,FALSE),
$C10=2016,
VLOOKUP($B10,[17]分省年度数据!$A$1:$T$32,9,FALSE),
$C10=2017,
VLOOKUP($B10,[17]分省年度数据!$A$1:$T$32,8,FALSE),
$C10=2018,
VLOOKUP($B10,[17]分省年度数据!$A$1:$T$32,7,FALSE)
)</f>
        <v>5624</v>
      </c>
      <c r="AG10" cm="1">
        <f t="array" ref="AG10">_xlfn.IFS(
$C10=2010,
VLOOKUP($B10,[18]分省年度数据!$A$1:$T$32,15,FALSE),
$C10=2011,
VLOOKUP($B10,[18]分省年度数据!$A$1:$T$32,14,FALSE),
$C10=2012,
VLOOKUP($B10,[18]分省年度数据!$A$1:$T$32,13,FALSE),
$C10=2013,
VLOOKUP($B10,[18]分省年度数据!$A$1:$T$32,12,FALSE),
$C10=2014,
VLOOKUP($B10,[18]分省年度数据!$A$1:$T$32,11,FALSE),
$C10=2015,
VLOOKUP($B10,[18]分省年度数据!$A$1:$T$32,10,FALSE),
$C10=2016,
VLOOKUP($B10,[18]分省年度数据!$A$1:$T$32,9,FALSE),
$C10=2017,
VLOOKUP($B10,[18]分省年度数据!$A$1:$T$32,8,FALSE),
$C10=2018,
VLOOKUP($B10,[18]分省年度数据!$A$1:$T$32,7,FALSE)
)</f>
        <v>14422.3</v>
      </c>
      <c r="AJ10" cm="1">
        <f t="array" ref="AJ10">_xlfn.IFS(
$C10=2010,
VLOOKUP($B10,[19]分省年度数据!$A$1:$T$32,15,FALSE),
$C10=2011,
VLOOKUP($B10,[19]分省年度数据!$A$1:$T$32,14,FALSE),
$C10=2012,
VLOOKUP($B10,[19]分省年度数据!$A$1:$T$32,13,FALSE),
$C10=2013,
VLOOKUP($B10,[19]分省年度数据!$A$1:$T$32,12,FALSE),
$C10=2014,
VLOOKUP($B10,[19]分省年度数据!$A$1:$T$32,11,FALSE),
$C10=2015,
VLOOKUP($B10,[19]分省年度数据!$A$1:$T$32,10,FALSE),
$C10=2016,
VLOOKUP($B10,[19]分省年度数据!$A$1:$T$32,9,FALSE),
$C10=2017,
VLOOKUP($B10,[19]分省年度数据!$A$1:$T$32,8,FALSE),
$C10=2018,
VLOOKUP($B10,[19]分省年度数据!$A$1:$T$32,7,FALSE)
)</f>
        <v>3242</v>
      </c>
      <c r="AK10" cm="1">
        <f t="array" ref="AK10">_xlfn.IFS(
$C10=2010,
VLOOKUP($B10,[20]分省年度数据!$A$1:$T$32,15,FALSE),
$C10=2011,
VLOOKUP($B10,[20]分省年度数据!$A$1:$T$32,14,FALSE),
$C10=2012,
VLOOKUP($B10,[20]分省年度数据!$A$1:$T$32,13,FALSE),
$C10=2013,
VLOOKUP($B10,[20]分省年度数据!$A$1:$T$32,12,FALSE),
$C10=2014,
VLOOKUP($B10,[20]分省年度数据!$A$1:$T$32,11,FALSE),
$C10=2015,
VLOOKUP($B10,[20]分省年度数据!$A$1:$T$32,10,FALSE),
$C10=2016,
VLOOKUP($B10,[20]分省年度数据!$A$1:$T$32,9,FALSE),
$C10=2017,
VLOOKUP($B10,[20]分省年度数据!$A$1:$T$32,8,FALSE),
$C10=2018,
VLOOKUP($B10,[20]分省年度数据!$A$1:$T$32,7,FALSE)
)</f>
        <v>19245</v>
      </c>
      <c r="AL10" cm="1">
        <f t="array" ref="AL10">_xlfn.IFS(
$C10=2010,
VLOOKUP($B10,[26]分省年度数据!$A$1:$T$32,15,FALSE),
$C10=2011,
VLOOKUP($B10,[26]分省年度数据!$A$1:$T$32,14,FALSE),
$C10=2012,
VLOOKUP($B10,[26]分省年度数据!$A$1:$T$32,13,FALSE),
$C10=2013,
VLOOKUP($B10,[26]分省年度数据!$A$1:$T$32,12,FALSE),
$C10=2014,
VLOOKUP($B10,[26]分省年度数据!$A$1:$T$32,11,FALSE),
$C10=2015,
VLOOKUP($B10,[26]分省年度数据!$A$1:$T$32,10,FALSE),
$C10=2016,
VLOOKUP($B10,[26]分省年度数据!$A$1:$T$32,9,FALSE),
$C10=2017,
VLOOKUP($B10,[26]分省年度数据!$A$1:$T$32,8,FALSE),
$C10=2018,
VLOOKUP($B10,[26]分省年度数据!$A$1:$T$32,7,FALSE)
)</f>
        <v>100</v>
      </c>
      <c r="AM10" cm="1">
        <f t="array" ref="AM10">_xlfn.IFS(
$C10=2010,
VLOOKUP($B10,[22]分省年度数据!$A$1:$T$32,15,FALSE),
$C10=2011,
VLOOKUP($B10,[22]分省年度数据!$A$1:$T$32,14,FALSE),
$C10=2012,
VLOOKUP($B10,[22]分省年度数据!$A$1:$T$32,13,FALSE),
$C10=2013,
VLOOKUP($B10,[22]分省年度数据!$A$1:$T$32,12,FALSE),
$C10=2014,
VLOOKUP($B10,[22]分省年度数据!$A$1:$T$32,11,FALSE),
$C10=2015,
VLOOKUP($B10,[22]分省年度数据!$A$1:$T$32,10,FALSE),
$C10=2016,
VLOOKUP($B10,[22]分省年度数据!$A$1:$T$32,9,FALSE),
$C10=2017,
VLOOKUP($B10,[22]分省年度数据!$A$1:$T$32,8,FALSE),
$C10=2018,
VLOOKUP($B10,[22]分省年度数据!$A$1:$T$32,7,FALSE)
)</f>
        <v>100</v>
      </c>
      <c r="AN10" cm="1">
        <f t="array" ref="AN10">_xlfn.IFS(
$C10=2010,
VLOOKUP($B10,[23]分省年度数据!$A$1:$T$32,15,FALSE),
$C10=2011,
VLOOKUP($B10,[23]分省年度数据!$A$1:$T$32,14,FALSE),
$C10=2012,
VLOOKUP($B10,[23]分省年度数据!$A$1:$T$32,13,FALSE),
$C10=2013,
VLOOKUP($B10,[23]分省年度数据!$A$1:$T$32,12,FALSE),
$C10=2014,
VLOOKUP($B10,[23]分省年度数据!$A$1:$T$32,11,FALSE),
$C10=2015,
VLOOKUP($B10,[23]分省年度数据!$A$1:$T$32,10,FALSE),
$C10=2016,
VLOOKUP($B10,[23]分省年度数据!$A$1:$T$32,9,FALSE),
$C10=2017,
VLOOKUP($B10,[23]分省年度数据!$A$1:$T$32,8,FALSE),
$C10=2018,
VLOOKUP($B10,[23]分省年度数据!$A$1:$T$32,7,FALSE)
)</f>
        <v>18.239999999999998</v>
      </c>
      <c r="AO10" cm="1">
        <f t="array" ref="AO10">_xlfn.IFS(
$C10=2010,
VLOOKUP($B10,[24]分省年度数据!$A$1:$T$32,15,FALSE),
$C10=2011,
VLOOKUP($B10,[24]分省年度数据!$A$1:$T$32,14,FALSE),
$C10=2012,
VLOOKUP($B10,[24]分省年度数据!$A$1:$T$32,13,FALSE),
$C10=2013,
VLOOKUP($B10,[24]分省年度数据!$A$1:$T$32,12,FALSE),
$C10=2014,
VLOOKUP($B10,[24]分省年度数据!$A$1:$T$32,11,FALSE),
$C10=2015,
VLOOKUP($B10,[24]分省年度数据!$A$1:$T$32,10,FALSE),
$C10=2016,
VLOOKUP($B10,[24]分省年度数据!$A$1:$T$32,9,FALSE),
$C10=2017,
VLOOKUP($B10,[24]分省年度数据!$A$1:$T$32,8,FALSE),
$C10=2018,
VLOOKUP($B10,[24]分省年度数据!$A$1:$T$32,7,FALSE)
)</f>
        <v>2.83</v>
      </c>
      <c r="AP10" cm="1">
        <f t="array" ref="AP10">_xlfn.IFS(
$C10=2010,
VLOOKUP($B10,[25]分省年度数据!$A$1:$T$32,15,FALSE),
$C10=2011,
VLOOKUP($B10,[25]分省年度数据!$A$1:$T$32,14,FALSE),
$C10=2012,
VLOOKUP($B10,[25]分省年度数据!$A$1:$T$32,13,FALSE),
$C10=2013,
VLOOKUP($B10,[25]分省年度数据!$A$1:$T$32,12,FALSE),
$C10=2014,
VLOOKUP($B10,[25]分省年度数据!$A$1:$T$32,11,FALSE),
$C10=2015,
VLOOKUP($B10,[25]分省年度数据!$A$1:$T$32,10,FALSE),
$C10=2016,
VLOOKUP($B10,[25]分省年度数据!$A$1:$T$32,9,FALSE),
$C10=2017,
VLOOKUP($B10,[25]分省年度数据!$A$1:$T$32,8,FALSE),
$C10=2018,
VLOOKUP($B10,[25]分省年度数据!$A$1:$T$32,7,FALSE)
)</f>
        <v>16.3</v>
      </c>
    </row>
    <row r="11" spans="1:42">
      <c r="A11">
        <v>12</v>
      </c>
      <c r="B11" t="s">
        <v>2</v>
      </c>
      <c r="C11">
        <v>2010</v>
      </c>
      <c r="D11" t="str">
        <f t="shared" si="0"/>
        <v>天津市2010</v>
      </c>
      <c r="E11" t="s">
        <v>32</v>
      </c>
      <c r="F11" cm="1">
        <f t="array" ref="F11">_xlfn.IFS(
$C11=2010,
VLOOKUP($B11,[1]分省年度数据!$A$1:$T$32,15,FALSE),
$C11=2011,
VLOOKUP($B11,[1]分省年度数据!$A$1:$T$32,14,FALSE),
$C11=2012,
VLOOKUP($B11,[1]分省年度数据!$A$1:$T$32,13,FALSE),
$C11=2013,
VLOOKUP($B11,[1]分省年度数据!$A$1:$T$32,12,FALSE),
$C11=2014,
VLOOKUP($B11,[1]分省年度数据!$A$1:$T$32,11,FALSE),
$C11=2015,
VLOOKUP($B11,[1]分省年度数据!$A$1:$T$32,10,FALSE),
$C11=2016,
VLOOKUP($B11,[1]分省年度数据!$A$1:$T$32,9,FALSE),
$C11=2017,
VLOOKUP($B11,[1]分省年度数据!$A$1:$T$32,8,FALSE),
$C11=2018,
VLOOKUP($B11,[1]分省年度数据!$A$1:$T$32,7,FALSE)
)</f>
        <v>1299</v>
      </c>
      <c r="G11" cm="1">
        <f t="array" ref="G11">_xlfn.IFS(
$C11=2010,
VLOOKUP($B11,[2]分省年度数据!$A$1:$T$32,15,FALSE),
$C11=2011,
VLOOKUP($B11,[2]分省年度数据!$A$1:$T$32,14,FALSE),
$C11=2012,
VLOOKUP($B11,[2]分省年度数据!$A$1:$T$32,13,FALSE),
$C11=2013,
VLOOKUP($B11,[2]分省年度数据!$A$1:$T$32,12,FALSE),
$C11=2014,
VLOOKUP($B11,[2]分省年度数据!$A$1:$T$32,11,FALSE),
$C11=2015,
VLOOKUP($B11,[2]分省年度数据!$A$1:$T$32,10,FALSE),
$C11=2016,
VLOOKUP($B11,[2]分省年度数据!$A$1:$T$32,9,FALSE),
$C11=2017,
VLOOKUP($B11,[2]分省年度数据!$A$1:$T$32,8,FALSE),
$C11=2018,
VLOOKUP($B11,[2]分省年度数据!$A$1:$T$32,7,FALSE)
)</f>
        <v>19266</v>
      </c>
      <c r="H11" cm="1">
        <f t="array" ref="H11">_xlfn.IFS(
$C11=2010,
VLOOKUP($B11,[3]分省年度数据!$A$1:$T$32,15,FALSE),
$C11=2011,
VLOOKUP($B11,[3]分省年度数据!$A$1:$T$32,14,FALSE),
$C11=2012,
VLOOKUP($B11,[3]分省年度数据!$A$1:$T$32,13,FALSE),
$C11=2013,
VLOOKUP($B11,[3]分省年度数据!$A$1:$T$32,12,FALSE),
$C11=2014,
VLOOKUP($B11,[3]分省年度数据!$A$1:$T$32,11,FALSE),
$C11=2015,
VLOOKUP($B11,[3]分省年度数据!$A$1:$T$32,10,FALSE),
$C11=2016,
VLOOKUP($B11,[3]分省年度数据!$A$1:$T$32,9,FALSE),
$C11=2017,
VLOOKUP($B11,[3]分省年度数据!$A$1:$T$32,8,FALSE),
$C11=2018,
VLOOKUP($B11,[3]分省年度数据!$A$1:$T$32,7,FALSE)
)</f>
        <v>0.6</v>
      </c>
      <c r="I11">
        <f>VLOOKUP($D11,[4]Sheet1!$C$1:$J$65536,2,FALSE)</f>
        <v>125.41584014892578</v>
      </c>
      <c r="J11">
        <f>VLOOKUP($D11,[4]Sheet1!$C$1:$J$65536,3,FALSE)</f>
        <v>31.131826400756836</v>
      </c>
      <c r="K11">
        <f>VLOOKUP($D11,[4]Sheet1!$C$1:$J$65536,4,FALSE)</f>
        <v>10167.953125</v>
      </c>
      <c r="L11">
        <f>VLOOKUP($D11,[4]Sheet1!$C$1:$J$65536,5,FALSE)</f>
        <v>195.854736328125</v>
      </c>
      <c r="M11">
        <f>VLOOKUP($D11,[4]Sheet1!$C$1:$J$65536,6,FALSE)</f>
        <v>31.489889144897461</v>
      </c>
      <c r="N11">
        <f>VLOOKUP($D11,[4]Sheet1!$C$1:$J$65536,7,FALSE)</f>
        <v>3.695009708404541</v>
      </c>
      <c r="O11">
        <f>VLOOKUP($D11,[4]Sheet1!$C$1:$J$65536,8,FALSE)</f>
        <v>23.626712799072266</v>
      </c>
      <c r="P11" cm="1">
        <f t="array" ref="P11">_xlfn.IFS(
$C11=2010,
VLOOKUP($B11,[5]各省年均房价!$A$1:$T$32,11,FALSE),
$C11=2011,
VLOOKUP($B11,[5]各省年均房价!$A$1:$T$32,12,FALSE),
$C11=2012,
VLOOKUP($B11,[5]各省年均房价!$A$1:$T$32,13,FALSE),
$C11=2013,
VLOOKUP($B11,[5]各省年均房价!$A$1:$T$32,14,FALSE),
$C11=2014,
VLOOKUP($B11,[5]各省年均房价!$A$1:$T$32,15,FALSE),
$C11=2015,
VLOOKUP($B11,[5]各省年均房价!$A$1:$T$32,16,FALSE),
$C11=2016,
VLOOKUP($B11,[5]各省年均房价!$A$1:$T$32,17,FALSE),
$C11=2017,
VLOOKUP($B11,[5]各省年均房价!$A$1:$T$32,18,FALSE),
$C11=2018,
VLOOKUP($B11,[5]各省年均房价!$A$1:$T$32,19,FALSE)
)</f>
        <v>9238.31</v>
      </c>
      <c r="Q11">
        <f t="shared" si="1"/>
        <v>0.47951365099138377</v>
      </c>
      <c r="R11" cm="1">
        <f t="array" ref="R11">_xlfn.IFS(
$C11=2010,
VLOOKUP($B11,[27]分省年度数据!$A$1:$T$32,15,FALSE),
$C11=2011,
VLOOKUP($B11,[27]分省年度数据!$A$1:$T$32,14,FALSE),
$C11=2012,
VLOOKUP($B11,[27]分省年度数据!$A$1:$T$32,13,FALSE),
$C11=2013,
VLOOKUP($B11,[27]分省年度数据!$A$1:$T$32,12,FALSE),
$C11=2014,
VLOOKUP($B11,[27]分省年度数据!$A$1:$T$32,11,FALSE),
$C11=2015,
VLOOKUP($B11,[27]分省年度数据!$A$1:$T$32,10,FALSE),
$C11=2016,
VLOOKUP($B11,[27]分省年度数据!$A$1:$T$32,9,FALSE),
$C11=2017,
VLOOKUP($B11,[27]分省年度数据!$A$1:$T$32,8,FALSE),
$C11=2018,
VLOOKUP($B11,[27]分省年度数据!$A$1:$T$32,7,FALSE)
)</f>
        <v>88.75</v>
      </c>
      <c r="S11">
        <f>IFERROR(VLOOKUP(D11,[6]mu_jt_estimates_final!$C:$D,2,FALSE),"")</f>
        <v>-0.78544521</v>
      </c>
      <c r="T11" t="str">
        <f>VLOOKUP(B11,方言分布!A:B,2,FALSE)</f>
        <v>冀鲁官话</v>
      </c>
      <c r="U11" cm="1">
        <f t="array" ref="U11">_xlfn.IFS(
$C11=2010,
VLOOKUP($B11,[7]分省年度数据!$A$1:$T$32,15,FALSE),
$C11=2011,
VLOOKUP($B11,[7]分省年度数据!$A$1:$T$32,14,FALSE),
$C11=2012,
VLOOKUP($B11,[7]分省年度数据!$A$1:$T$32,13,FALSE),
$C11=2013,
VLOOKUP($B11,[7]分省年度数据!$A$1:$T$32,12,FALSE),
$C11=2014,
VLOOKUP($B11,[7]分省年度数据!$A$1:$T$32,11,FALSE),
$C11=2015,
VLOOKUP($B11,[7]分省年度数据!$A$1:$T$32,10,FALSE),
$C11=2016,
VLOOKUP($B11,[7]分省年度数据!$A$1:$T$32,9,FALSE),
$C11=2017,
VLOOKUP($B11,[7]分省年度数据!$A$1:$T$32,8,FALSE),
$C11=2018,
VLOOKUP($B11,[7]分省年度数据!$A$1:$T$32,7,FALSE)
)</f>
        <v>4542</v>
      </c>
      <c r="V11" cm="1">
        <f t="array" ref="V11">_xlfn.IFS(
$C11=2010,
VLOOKUP($B11,[8]分省年度数据!$A$1:$T$32,15,FALSE),
$C11=2011,
VLOOKUP($B11,[8]分省年度数据!$A$1:$T$32,14,FALSE),
$C11=2012,
VLOOKUP($B11,[8]分省年度数据!$A$1:$T$32,13,FALSE),
$C11=2013,
VLOOKUP($B11,[8]分省年度数据!$A$1:$T$32,12,FALSE),
$C11=2014,
VLOOKUP($B11,[8]分省年度数据!$A$1:$T$32,11,FALSE),
$C11=2015,
VLOOKUP($B11,[8]分省年度数据!$A$1:$T$32,10,FALSE),
$C11=2016,
VLOOKUP($B11,[8]分省年度数据!$A$1:$T$32,9,FALSE),
$C11=2017,
VLOOKUP($B11,[8]分省年度数据!$A$1:$T$32,8,FALSE),
$C11=2018,
VLOOKUP($B11,[8]分省年度数据!$A$1:$T$32,7,FALSE)
)</f>
        <v>4.88</v>
      </c>
      <c r="W11" cm="1">
        <f t="array" ref="W11">_xlfn.IFS(
$C11=2010,
VLOOKUP($B11,[9]分省年度数据!$A$1:$T$32,15,FALSE),
$C11=2011,
VLOOKUP($B11,[9]分省年度数据!$A$1:$T$32,14,FALSE),
$C11=2012,
VLOOKUP($B11,[9]分省年度数据!$A$1:$T$32,13,FALSE),
$C11=2013,
VLOOKUP($B11,[9]分省年度数据!$A$1:$T$32,12,FALSE),
$C11=2014,
VLOOKUP($B11,[9]分省年度数据!$A$1:$T$32,11,FALSE),
$C11=2015,
VLOOKUP($B11,[9]分省年度数据!$A$1:$T$32,10,FALSE),
$C11=2016,
VLOOKUP($B11,[9]分省年度数据!$A$1:$T$32,9,FALSE),
$C11=2017,
VLOOKUP($B11,[9]分省年度数据!$A$1:$T$32,8,FALSE),
$C11=2018,
VLOOKUP($B11,[9]分省年度数据!$A$1:$T$32,7,FALSE)
)</f>
        <v>71</v>
      </c>
      <c r="X11" cm="1">
        <f t="array" ref="X11">_xlfn.IFS(
$C11=2010,
VLOOKUP($B11,[10]分省年度数据!$A$1:$T$32,15,FALSE),
$C11=2011,
VLOOKUP($B11,[10]分省年度数据!$A$1:$T$32,14,FALSE),
$C11=2012,
VLOOKUP($B11,[10]分省年度数据!$A$1:$T$32,13,FALSE),
$C11=2013,
VLOOKUP($B11,[10]分省年度数据!$A$1:$T$32,12,FALSE),
$C11=2014,
VLOOKUP($B11,[10]分省年度数据!$A$1:$T$32,11,FALSE),
$C11=2015,
VLOOKUP($B11,[10]分省年度数据!$A$1:$T$32,10,FALSE),
$C11=2016,
VLOOKUP($B11,[10]分省年度数据!$A$1:$T$32,9,FALSE),
$C11=2017,
VLOOKUP($B11,[10]分省年度数据!$A$1:$T$32,8,FALSE),
$C11=2018,
VLOOKUP($B11,[10]分省年度数据!$A$1:$T$32,7,FALSE)
)</f>
        <v>12.56</v>
      </c>
      <c r="Y11" cm="1">
        <f t="array" ref="Y11">_xlfn.IFS(
$C11=2010,
VLOOKUP($B11,[11]分省年度数据!$A$1:$T$32,15,FALSE),
$C11=2011,
VLOOKUP($B11,[11]分省年度数据!$A$1:$T$32,14,FALSE),
$C11=2012,
VLOOKUP($B11,[11]分省年度数据!$A$1:$T$32,13,FALSE),
$C11=2013,
VLOOKUP($B11,[11]分省年度数据!$A$1:$T$32,12,FALSE),
$C11=2014,
VLOOKUP($B11,[11]分省年度数据!$A$1:$T$32,11,FALSE),
$C11=2015,
VLOOKUP($B11,[11]分省年度数据!$A$1:$T$32,10,FALSE),
$C11=2016,
VLOOKUP($B11,[11]分省年度数据!$A$1:$T$32,9,FALSE),
$C11=2017,
VLOOKUP($B11,[11]分省年度数据!$A$1:$T$32,8,FALSE),
$C11=2018,
VLOOKUP($B11,[11]分省年度数据!$A$1:$T$32,7,FALSE)
)</f>
        <v>70.069999999999993</v>
      </c>
      <c r="Z11" cm="1">
        <f t="array" ref="Z11">_xlfn.IFS(
$C11=2010,
VLOOKUP($B11,[12]分省年度数据!$A$1:$T$32,15,FALSE),
$C11=2011,
VLOOKUP($B11,[12]分省年度数据!$A$1:$T$32,14,FALSE),
$C11=2012,
VLOOKUP($B11,[12]分省年度数据!$A$1:$T$32,13,FALSE),
$C11=2013,
VLOOKUP($B11,[12]分省年度数据!$A$1:$T$32,12,FALSE),
$C11=2014,
VLOOKUP($B11,[12]分省年度数据!$A$1:$T$32,11,FALSE),
$C11=2015,
VLOOKUP($B11,[12]分省年度数据!$A$1:$T$32,10,FALSE),
$C11=2016,
VLOOKUP($B11,[12]分省年度数据!$A$1:$T$32,9,FALSE),
$C11=2017,
VLOOKUP($B11,[12]分省年度数据!$A$1:$T$32,8,FALSE),
$C11=2018,
VLOOKUP($B11,[12]分省年度数据!$A$1:$T$32,7,FALSE)
)</f>
        <v>12.49</v>
      </c>
      <c r="AA11" cm="1">
        <f t="array" ref="AA11">_xlfn.IFS(
$C11=2010,
VLOOKUP($B11,[13]分省年度数据!$A$1:$T$32,15,FALSE),
$C11=2011,
VLOOKUP($B11,[13]分省年度数据!$A$1:$T$32,14,FALSE),
$C11=2012,
VLOOKUP($B11,[13]分省年度数据!$A$1:$T$32,13,FALSE),
$C11=2013,
VLOOKUP($B11,[13]分省年度数据!$A$1:$T$32,12,FALSE),
$C11=2014,
VLOOKUP($B11,[13]分省年度数据!$A$1:$T$32,11,FALSE),
$C11=2015,
VLOOKUP($B11,[13]分省年度数据!$A$1:$T$32,10,FALSE),
$C11=2016,
VLOOKUP($B11,[13]分省年度数据!$A$1:$T$32,9,FALSE),
$C11=2017,
VLOOKUP($B11,[13]分省年度数据!$A$1:$T$32,8,FALSE),
$C11=2018,
VLOOKUP($B11,[13]分省年度数据!$A$1:$T$32,7,FALSE)
)</f>
        <v>10.56</v>
      </c>
      <c r="AB11" cm="1">
        <f t="array" ref="AB11">_xlfn.IFS(
$C11=2010,
VLOOKUP($B11,[14]分省年度数据!$A$1:$T$32,15,FALSE),
$C11=2011,
VLOOKUP($B11,[14]分省年度数据!$A$1:$T$32,14,FALSE),
$C11=2012,
VLOOKUP($B11,[14]分省年度数据!$A$1:$T$32,13,FALSE),
$C11=2013,
VLOOKUP($B11,[14]分省年度数据!$A$1:$T$32,12,FALSE),
$C11=2014,
VLOOKUP($B11,[14]分省年度数据!$A$1:$T$32,11,FALSE),
$C11=2015,
VLOOKUP($B11,[14]分省年度数据!$A$1:$T$32,10,FALSE),
$C11=2016,
VLOOKUP($B11,[14]分省年度数据!$A$1:$T$32,9,FALSE),
$C11=2017,
VLOOKUP($B11,[14]分省年度数据!$A$1:$T$32,8,FALSE),
$C11=2018,
VLOOKUP($B11,[14]分省年度数据!$A$1:$T$32,7,FALSE)
)</f>
        <v>13.56</v>
      </c>
      <c r="AD11" cm="1">
        <f t="array" ref="AD11">_xlfn.IFS(
$C11=2010,
VLOOKUP($B11,[15]分省年度数据!$A$1:$T$32,15,FALSE),
$C11=2011,
VLOOKUP($B11,[15]分省年度数据!$A$1:$T$32,14,FALSE),
$C11=2012,
VLOOKUP($B11,[15]分省年度数据!$A$1:$T$32,13,FALSE),
$C11=2013,
VLOOKUP($B11,[15]分省年度数据!$A$1:$T$32,12,FALSE),
$C11=2014,
VLOOKUP($B11,[15]分省年度数据!$A$1:$T$32,11,FALSE),
$C11=2015,
VLOOKUP($B11,[15]分省年度数据!$A$1:$T$32,10,FALSE),
$C11=2016,
VLOOKUP($B11,[15]分省年度数据!$A$1:$T$32,9,FALSE),
$C11=2017,
VLOOKUP($B11,[15]分省年度数据!$A$1:$T$32,8,FALSE),
$C11=2018,
VLOOKUP($B11,[15]分省年度数据!$A$1:$T$32,7,FALSE)
)</f>
        <v>2920970</v>
      </c>
      <c r="AE11" cm="1">
        <f t="array" ref="AE11">_xlfn.IFS(
$C11=2010,
VLOOKUP($B11,[16]分省年度数据!$A$1:$T$32,15,FALSE),
$C11=2011,
VLOOKUP($B11,[16]分省年度数据!$A$1:$T$32,14,FALSE),
$C11=2012,
VLOOKUP($B11,[16]分省年度数据!$A$1:$T$32,13,FALSE),
$C11=2013,
VLOOKUP($B11,[16]分省年度数据!$A$1:$T$32,12,FALSE),
$C11=2014,
VLOOKUP($B11,[16]分省年度数据!$A$1:$T$32,11,FALSE),
$C11=2015,
VLOOKUP($B11,[16]分省年度数据!$A$1:$T$32,10,FALSE),
$C11=2016,
VLOOKUP($B11,[16]分省年度数据!$A$1:$T$32,9,FALSE),
$C11=2017,
VLOOKUP($B11,[16]分省年度数据!$A$1:$T$32,8,FALSE),
$C11=2018,
VLOOKUP($B11,[16]分省年度数据!$A$1:$T$32,7,FALSE)
)</f>
        <v>229.56</v>
      </c>
      <c r="AF11" cm="1">
        <f t="array" ref="AF11">_xlfn.IFS(
$C11=2010,
VLOOKUP($B11,[17]分省年度数据!$A$1:$T$32,15,FALSE),
$C11=2011,
VLOOKUP($B11,[17]分省年度数据!$A$1:$T$32,14,FALSE),
$C11=2012,
VLOOKUP($B11,[17]分省年度数据!$A$1:$T$32,13,FALSE),
$C11=2013,
VLOOKUP($B11,[17]分省年度数据!$A$1:$T$32,12,FALSE),
$C11=2014,
VLOOKUP($B11,[17]分省年度数据!$A$1:$T$32,11,FALSE),
$C11=2015,
VLOOKUP($B11,[17]分省年度数据!$A$1:$T$32,10,FALSE),
$C11=2016,
VLOOKUP($B11,[17]分省年度数据!$A$1:$T$32,9,FALSE),
$C11=2017,
VLOOKUP($B11,[17]分省年度数据!$A$1:$T$32,8,FALSE),
$C11=2018,
VLOOKUP($B11,[17]分省年度数据!$A$1:$T$32,7,FALSE)
)</f>
        <v>307</v>
      </c>
      <c r="AG11" cm="1">
        <f t="array" ref="AG11">_xlfn.IFS(
$C11=2010,
VLOOKUP($B11,[18]分省年度数据!$A$1:$T$32,15,FALSE),
$C11=2011,
VLOOKUP($B11,[18]分省年度数据!$A$1:$T$32,14,FALSE),
$C11=2012,
VLOOKUP($B11,[18]分省年度数据!$A$1:$T$32,13,FALSE),
$C11=2013,
VLOOKUP($B11,[18]分省年度数据!$A$1:$T$32,12,FALSE),
$C11=2014,
VLOOKUP($B11,[18]分省年度数据!$A$1:$T$32,11,FALSE),
$C11=2015,
VLOOKUP($B11,[18]分省年度数据!$A$1:$T$32,10,FALSE),
$C11=2016,
VLOOKUP($B11,[18]分省年度数据!$A$1:$T$32,9,FALSE),
$C11=2017,
VLOOKUP($B11,[18]分省年度数据!$A$1:$T$32,8,FALSE),
$C11=2018,
VLOOKUP($B11,[18]分省年度数据!$A$1:$T$32,7,FALSE)
)</f>
        <v>2860.2</v>
      </c>
      <c r="AJ11" cm="1">
        <f t="array" ref="AJ11">_xlfn.IFS(
$C11=2010,
VLOOKUP($B11,[19]分省年度数据!$A$1:$T$32,15,FALSE),
$C11=2011,
VLOOKUP($B11,[19]分省年度数据!$A$1:$T$32,14,FALSE),
$C11=2012,
VLOOKUP($B11,[19]分省年度数据!$A$1:$T$32,13,FALSE),
$C11=2013,
VLOOKUP($B11,[19]分省年度数据!$A$1:$T$32,12,FALSE),
$C11=2014,
VLOOKUP($B11,[19]分省年度数据!$A$1:$T$32,11,FALSE),
$C11=2015,
VLOOKUP($B11,[19]分省年度数据!$A$1:$T$32,10,FALSE),
$C11=2016,
VLOOKUP($B11,[19]分省年度数据!$A$1:$T$32,9,FALSE),
$C11=2017,
VLOOKUP($B11,[19]分省年度数据!$A$1:$T$32,8,FALSE),
$C11=2018,
VLOOKUP($B11,[19]分省年度数据!$A$1:$T$32,7,FALSE)
)</f>
        <v>3165</v>
      </c>
      <c r="AK11" cm="1">
        <f t="array" ref="AK11">_xlfn.IFS(
$C11=2010,
VLOOKUP($B11,[20]分省年度数据!$A$1:$T$32,15,FALSE),
$C11=2011,
VLOOKUP($B11,[20]分省年度数据!$A$1:$T$32,14,FALSE),
$C11=2012,
VLOOKUP($B11,[20]分省年度数据!$A$1:$T$32,13,FALSE),
$C11=2013,
VLOOKUP($B11,[20]分省年度数据!$A$1:$T$32,12,FALSE),
$C11=2014,
VLOOKUP($B11,[20]分省年度数据!$A$1:$T$32,11,FALSE),
$C11=2015,
VLOOKUP($B11,[20]分省年度数据!$A$1:$T$32,10,FALSE),
$C11=2016,
VLOOKUP($B11,[20]分省年度数据!$A$1:$T$32,9,FALSE),
$C11=2017,
VLOOKUP($B11,[20]分省年度数据!$A$1:$T$32,8,FALSE),
$C11=2018,
VLOOKUP($B11,[20]分省年度数据!$A$1:$T$32,7,FALSE)
)</f>
        <v>12240</v>
      </c>
      <c r="AL11" cm="1">
        <f t="array" ref="AL11">_xlfn.IFS(
$C11=2010,
VLOOKUP($B11,[21]分省年度数据!$A$1:$T$32,15,FALSE),
$C11=2011,
VLOOKUP($B11,[21]分省年度数据!$A$1:$T$32,14,FALSE),
$C11=2012,
VLOOKUP($B11,[21]分省年度数据!$A$1:$T$32,13,FALSE),
$C11=2013,
VLOOKUP($B11,[21]分省年度数据!$A$1:$T$32,12,FALSE),
$C11=2014,
VLOOKUP($B11,[21]分省年度数据!$A$1:$T$32,11,FALSE),
$C11=2015,
VLOOKUP($B11,[21]分省年度数据!$A$1:$T$32,10,FALSE),
$C11=2016,
VLOOKUP($B11,[21]分省年度数据!$A$1:$T$32,9,FALSE),
$C11=2017,
VLOOKUP($B11,[21]分省年度数据!$A$1:$T$32,8,FALSE),
$C11=2018,
VLOOKUP($B11,[21]分省年度数据!$A$1:$T$32,7,FALSE)
)</f>
        <v>132.04</v>
      </c>
      <c r="AM11" cm="1">
        <f t="array" ref="AM11">_xlfn.IFS(
$C11=2010,
VLOOKUP($B11,[22]分省年度数据!$A$1:$T$32,15,FALSE),
$C11=2011,
VLOOKUP($B11,[22]分省年度数据!$A$1:$T$32,14,FALSE),
$C11=2012,
VLOOKUP($B11,[22]分省年度数据!$A$1:$T$32,13,FALSE),
$C11=2013,
VLOOKUP($B11,[22]分省年度数据!$A$1:$T$32,12,FALSE),
$C11=2014,
VLOOKUP($B11,[22]分省年度数据!$A$1:$T$32,11,FALSE),
$C11=2015,
VLOOKUP($B11,[22]分省年度数据!$A$1:$T$32,10,FALSE),
$C11=2016,
VLOOKUP($B11,[22]分省年度数据!$A$1:$T$32,9,FALSE),
$C11=2017,
VLOOKUP($B11,[22]分省年度数据!$A$1:$T$32,8,FALSE),
$C11=2018,
VLOOKUP($B11,[22]分省年度数据!$A$1:$T$32,7,FALSE)
)</f>
        <v>100</v>
      </c>
      <c r="AN11" cm="1">
        <f t="array" ref="AN11">_xlfn.IFS(
$C11=2010,
VLOOKUP($B11,[23]分省年度数据!$A$1:$T$32,15,FALSE),
$C11=2011,
VLOOKUP($B11,[23]分省年度数据!$A$1:$T$32,14,FALSE),
$C11=2012,
VLOOKUP($B11,[23]分省年度数据!$A$1:$T$32,13,FALSE),
$C11=2013,
VLOOKUP($B11,[23]分省年度数据!$A$1:$T$32,12,FALSE),
$C11=2014,
VLOOKUP($B11,[23]分省年度数据!$A$1:$T$32,11,FALSE),
$C11=2015,
VLOOKUP($B11,[23]分省年度数据!$A$1:$T$32,10,FALSE),
$C11=2016,
VLOOKUP($B11,[23]分省年度数据!$A$1:$T$32,9,FALSE),
$C11=2017,
VLOOKUP($B11,[23]分省年度数据!$A$1:$T$32,8,FALSE),
$C11=2018,
VLOOKUP($B11,[23]分省年度数据!$A$1:$T$32,7,FALSE)
)</f>
        <v>12.05</v>
      </c>
      <c r="AO11" cm="1">
        <f t="array" ref="AO11">_xlfn.IFS(
$C11=2010,
VLOOKUP($B11,[24]分省年度数据!$A$1:$T$32,15,FALSE),
$C11=2011,
VLOOKUP($B11,[24]分省年度数据!$A$1:$T$32,14,FALSE),
$C11=2012,
VLOOKUP($B11,[24]分省年度数据!$A$1:$T$32,13,FALSE),
$C11=2013,
VLOOKUP($B11,[24]分省年度数据!$A$1:$T$32,12,FALSE),
$C11=2014,
VLOOKUP($B11,[24]分省年度数据!$A$1:$T$32,11,FALSE),
$C11=2015,
VLOOKUP($B11,[24]分省年度数据!$A$1:$T$32,10,FALSE),
$C11=2016,
VLOOKUP($B11,[24]分省年度数据!$A$1:$T$32,9,FALSE),
$C11=2017,
VLOOKUP($B11,[24]分省年度数据!$A$1:$T$32,8,FALSE),
$C11=2018,
VLOOKUP($B11,[24]分省年度数据!$A$1:$T$32,7,FALSE)
)</f>
        <v>2.0099999999999998</v>
      </c>
      <c r="AP11" cm="1">
        <f t="array" ref="AP11">_xlfn.IFS(
$C11=2010,
VLOOKUP($B11,[25]分省年度数据!$A$1:$T$32,15,FALSE),
$C11=2011,
VLOOKUP($B11,[25]分省年度数据!$A$1:$T$32,14,FALSE),
$C11=2012,
VLOOKUP($B11,[25]分省年度数据!$A$1:$T$32,13,FALSE),
$C11=2013,
VLOOKUP($B11,[25]分省年度数据!$A$1:$T$32,12,FALSE),
$C11=2014,
VLOOKUP($B11,[25]分省年度数据!$A$1:$T$32,11,FALSE),
$C11=2015,
VLOOKUP($B11,[25]分省年度数据!$A$1:$T$32,10,FALSE),
$C11=2016,
VLOOKUP($B11,[25]分省年度数据!$A$1:$T$32,9,FALSE),
$C11=2017,
VLOOKUP($B11,[25]分省年度数据!$A$1:$T$32,8,FALSE),
$C11=2018,
VLOOKUP($B11,[25]分省年度数据!$A$1:$T$32,7,FALSE)
)</f>
        <v>8.56</v>
      </c>
    </row>
    <row r="12" spans="1:42">
      <c r="A12">
        <v>12</v>
      </c>
      <c r="B12" t="s">
        <v>2</v>
      </c>
      <c r="C12">
        <v>2011</v>
      </c>
      <c r="D12" t="str">
        <f t="shared" si="0"/>
        <v>天津市2011</v>
      </c>
      <c r="E12" t="s">
        <v>32</v>
      </c>
      <c r="F12" cm="1">
        <f t="array" ref="F12">_xlfn.IFS(
$C12=2010,
VLOOKUP($B12,[1]分省年度数据!$A$1:$T$32,15,FALSE),
$C12=2011,
VLOOKUP($B12,[1]分省年度数据!$A$1:$T$32,14,FALSE),
$C12=2012,
VLOOKUP($B12,[1]分省年度数据!$A$1:$T$32,13,FALSE),
$C12=2013,
VLOOKUP($B12,[1]分省年度数据!$A$1:$T$32,12,FALSE),
$C12=2014,
VLOOKUP($B12,[1]分省年度数据!$A$1:$T$32,11,FALSE),
$C12=2015,
VLOOKUP($B12,[1]分省年度数据!$A$1:$T$32,10,FALSE),
$C12=2016,
VLOOKUP($B12,[1]分省年度数据!$A$1:$T$32,9,FALSE),
$C12=2017,
VLOOKUP($B12,[1]分省年度数据!$A$1:$T$32,8,FALSE),
$C12=2018,
VLOOKUP($B12,[1]分省年度数据!$A$1:$T$32,7,FALSE)
)</f>
        <v>1341</v>
      </c>
      <c r="G12" cm="1">
        <f t="array" ref="G12">_xlfn.IFS(
$C12=2010,
VLOOKUP($B12,[2]分省年度数据!$A$1:$T$32,15,FALSE),
$C12=2011,
VLOOKUP($B12,[2]分省年度数据!$A$1:$T$32,14,FALSE),
$C12=2012,
VLOOKUP($B12,[2]分省年度数据!$A$1:$T$32,13,FALSE),
$C12=2013,
VLOOKUP($B12,[2]分省年度数据!$A$1:$T$32,12,FALSE),
$C12=2014,
VLOOKUP($B12,[2]分省年度数据!$A$1:$T$32,11,FALSE),
$C12=2015,
VLOOKUP($B12,[2]分省年度数据!$A$1:$T$32,10,FALSE),
$C12=2016,
VLOOKUP($B12,[2]分省年度数据!$A$1:$T$32,9,FALSE),
$C12=2017,
VLOOKUP($B12,[2]分省年度数据!$A$1:$T$32,8,FALSE),
$C12=2018,
VLOOKUP($B12,[2]分省年度数据!$A$1:$T$32,7,FALSE)
)</f>
        <v>21714</v>
      </c>
      <c r="H12" cm="1">
        <f t="array" ref="H12">_xlfn.IFS(
$C12=2010,
VLOOKUP($B12,[3]分省年度数据!$A$1:$T$32,15,FALSE),
$C12=2011,
VLOOKUP($B12,[3]分省年度数据!$A$1:$T$32,14,FALSE),
$C12=2012,
VLOOKUP($B12,[3]分省年度数据!$A$1:$T$32,13,FALSE),
$C12=2013,
VLOOKUP($B12,[3]分省年度数据!$A$1:$T$32,12,FALSE),
$C12=2014,
VLOOKUP($B12,[3]分省年度数据!$A$1:$T$32,11,FALSE),
$C12=2015,
VLOOKUP($B12,[3]分省年度数据!$A$1:$T$32,10,FALSE),
$C12=2016,
VLOOKUP($B12,[3]分省年度数据!$A$1:$T$32,9,FALSE),
$C12=2017,
VLOOKUP($B12,[3]分省年度数据!$A$1:$T$32,8,FALSE),
$C12=2018,
VLOOKUP($B12,[3]分省年度数据!$A$1:$T$32,7,FALSE)
)</f>
        <v>3.6</v>
      </c>
      <c r="I12">
        <f>VLOOKUP($D12,[4]Sheet1!$C$1:$J$65536,2,FALSE)</f>
        <v>133.37051391601562</v>
      </c>
      <c r="J12">
        <f>VLOOKUP($D12,[4]Sheet1!$C$1:$J$65536,3,FALSE)</f>
        <v>20.022890090942383</v>
      </c>
      <c r="K12">
        <f>VLOOKUP($D12,[4]Sheet1!$C$1:$J$65536,4,FALSE)</f>
        <v>10178.4794921875</v>
      </c>
      <c r="L12">
        <f>VLOOKUP($D12,[4]Sheet1!$C$1:$J$65536,5,FALSE)</f>
        <v>207.76869201660156</v>
      </c>
      <c r="M12">
        <f>VLOOKUP($D12,[4]Sheet1!$C$1:$J$65536,6,FALSE)</f>
        <v>31.311220169067383</v>
      </c>
      <c r="N12">
        <f>VLOOKUP($D12,[4]Sheet1!$C$1:$J$65536,7,FALSE)</f>
        <v>3.7115328311920166</v>
      </c>
      <c r="O12">
        <f>VLOOKUP($D12,[4]Sheet1!$C$1:$J$65536,8,FALSE)</f>
        <v>36.935810089111328</v>
      </c>
      <c r="P12" cm="1">
        <f t="array" ref="P12">_xlfn.IFS(
$C12=2010,
VLOOKUP($B12,[5]各省年均房价!$A$1:$T$32,11,FALSE),
$C12=2011,
VLOOKUP($B12,[5]各省年均房价!$A$1:$T$32,12,FALSE),
$C12=2012,
VLOOKUP($B12,[5]各省年均房价!$A$1:$T$32,13,FALSE),
$C12=2013,
VLOOKUP($B12,[5]各省年均房价!$A$1:$T$32,14,FALSE),
$C12=2014,
VLOOKUP($B12,[5]各省年均房价!$A$1:$T$32,15,FALSE),
$C12=2015,
VLOOKUP($B12,[5]各省年均房价!$A$1:$T$32,16,FALSE),
$C12=2016,
VLOOKUP($B12,[5]各省年均房价!$A$1:$T$32,17,FALSE),
$C12=2017,
VLOOKUP($B12,[5]各省年均房价!$A$1:$T$32,18,FALSE),
$C12=2018,
VLOOKUP($B12,[5]各省年均房价!$A$1:$T$32,19,FALSE)
)</f>
        <v>8217.69</v>
      </c>
      <c r="Q12">
        <f t="shared" si="1"/>
        <v>0.3784512296214424</v>
      </c>
      <c r="R12" cm="1">
        <f t="array" ref="R12">_xlfn.IFS(
$C12=2010,
VLOOKUP($B12,[27]分省年度数据!$A$1:$T$32,15,FALSE),
$C12=2011,
VLOOKUP($B12,[27]分省年度数据!$A$1:$T$32,14,FALSE),
$C12=2012,
VLOOKUP($B12,[27]分省年度数据!$A$1:$T$32,13,FALSE),
$C12=2013,
VLOOKUP($B12,[27]分省年度数据!$A$1:$T$32,12,FALSE),
$C12=2014,
VLOOKUP($B12,[27]分省年度数据!$A$1:$T$32,11,FALSE),
$C12=2015,
VLOOKUP($B12,[27]分省年度数据!$A$1:$T$32,10,FALSE),
$C12=2016,
VLOOKUP($B12,[27]分省年度数据!$A$1:$T$32,9,FALSE),
$C12=2017,
VLOOKUP($B12,[27]分省年度数据!$A$1:$T$32,8,FALSE),
$C12=2018,
VLOOKUP($B12,[27]分省年度数据!$A$1:$T$32,7,FALSE)
)</f>
        <v>95.12</v>
      </c>
      <c r="S12">
        <f>IFERROR(VLOOKUP(D12,[6]mu_jt_estimates_final!$C:$D,2,FALSE),"")</f>
        <v>-0.78544521</v>
      </c>
      <c r="T12" t="str">
        <f>VLOOKUP(B12,方言分布!A:B,2,FALSE)</f>
        <v>冀鲁官话</v>
      </c>
      <c r="U12" cm="1">
        <f t="array" ref="U12">_xlfn.IFS(
$C12=2010,
VLOOKUP($B12,[7]分省年度数据!$A$1:$T$32,15,FALSE),
$C12=2011,
VLOOKUP($B12,[7]分省年度数据!$A$1:$T$32,14,FALSE),
$C12=2012,
VLOOKUP($B12,[7]分省年度数据!$A$1:$T$32,13,FALSE),
$C12=2013,
VLOOKUP($B12,[7]分省年度数据!$A$1:$T$32,12,FALSE),
$C12=2014,
VLOOKUP($B12,[7]分省年度数据!$A$1:$T$32,11,FALSE),
$C12=2015,
VLOOKUP($B12,[7]分省年度数据!$A$1:$T$32,10,FALSE),
$C12=2016,
VLOOKUP($B12,[7]分省年度数据!$A$1:$T$32,9,FALSE),
$C12=2017,
VLOOKUP($B12,[7]分省年度数据!$A$1:$T$32,8,FALSE),
$C12=2018,
VLOOKUP($B12,[7]分省年度数据!$A$1:$T$32,7,FALSE)
)</f>
        <v>4428</v>
      </c>
      <c r="V12" cm="1">
        <f t="array" ref="V12">_xlfn.IFS(
$C12=2010,
VLOOKUP($B12,[8]分省年度数据!$A$1:$T$32,15,FALSE),
$C12=2011,
VLOOKUP($B12,[8]分省年度数据!$A$1:$T$32,14,FALSE),
$C12=2012,
VLOOKUP($B12,[8]分省年度数据!$A$1:$T$32,13,FALSE),
$C12=2013,
VLOOKUP($B12,[8]分省年度数据!$A$1:$T$32,12,FALSE),
$C12=2014,
VLOOKUP($B12,[8]分省年度数据!$A$1:$T$32,11,FALSE),
$C12=2015,
VLOOKUP($B12,[8]分省年度数据!$A$1:$T$32,10,FALSE),
$C12=2016,
VLOOKUP($B12,[8]分省年度数据!$A$1:$T$32,9,FALSE),
$C12=2017,
VLOOKUP($B12,[8]分省年度数据!$A$1:$T$32,8,FALSE),
$C12=2018,
VLOOKUP($B12,[8]分省年度数据!$A$1:$T$32,7,FALSE)
)</f>
        <v>4.9400000000000004</v>
      </c>
      <c r="W12" cm="1">
        <f t="array" ref="W12">_xlfn.IFS(
$C12=2010,
VLOOKUP($B12,[9]分省年度数据!$A$1:$T$32,15,FALSE),
$C12=2011,
VLOOKUP($B12,[9]分省年度数据!$A$1:$T$32,14,FALSE),
$C12=2012,
VLOOKUP($B12,[9]分省年度数据!$A$1:$T$32,13,FALSE),
$C12=2013,
VLOOKUP($B12,[9]分省年度数据!$A$1:$T$32,12,FALSE),
$C12=2014,
VLOOKUP($B12,[9]分省年度数据!$A$1:$T$32,11,FALSE),
$C12=2015,
VLOOKUP($B12,[9]分省年度数据!$A$1:$T$32,10,FALSE),
$C12=2016,
VLOOKUP($B12,[9]分省年度数据!$A$1:$T$32,9,FALSE),
$C12=2017,
VLOOKUP($B12,[9]分省年度数据!$A$1:$T$32,8,FALSE),
$C12=2018,
VLOOKUP($B12,[9]分省年度数据!$A$1:$T$32,7,FALSE)
)</f>
        <v>73</v>
      </c>
      <c r="X12" cm="1">
        <f t="array" ref="X12">_xlfn.IFS(
$C12=2010,
VLOOKUP($B12,[10]分省年度数据!$A$1:$T$32,15,FALSE),
$C12=2011,
VLOOKUP($B12,[10]分省年度数据!$A$1:$T$32,14,FALSE),
$C12=2012,
VLOOKUP($B12,[10]分省年度数据!$A$1:$T$32,13,FALSE),
$C12=2013,
VLOOKUP($B12,[10]分省年度数据!$A$1:$T$32,12,FALSE),
$C12=2014,
VLOOKUP($B12,[10]分省年度数据!$A$1:$T$32,11,FALSE),
$C12=2015,
VLOOKUP($B12,[10]分省年度数据!$A$1:$T$32,10,FALSE),
$C12=2016,
VLOOKUP($B12,[10]分省年度数据!$A$1:$T$32,9,FALSE),
$C12=2017,
VLOOKUP($B12,[10]分省年度数据!$A$1:$T$32,8,FALSE),
$C12=2018,
VLOOKUP($B12,[10]分省年度数据!$A$1:$T$32,7,FALSE)
)</f>
        <v>11.83</v>
      </c>
      <c r="Y12" cm="1">
        <f t="array" ref="Y12">_xlfn.IFS(
$C12=2010,
VLOOKUP($B12,[11]分省年度数据!$A$1:$T$32,15,FALSE),
$C12=2011,
VLOOKUP($B12,[11]分省年度数据!$A$1:$T$32,14,FALSE),
$C12=2012,
VLOOKUP($B12,[11]分省年度数据!$A$1:$T$32,13,FALSE),
$C12=2013,
VLOOKUP($B12,[11]分省年度数据!$A$1:$T$32,12,FALSE),
$C12=2014,
VLOOKUP($B12,[11]分省年度数据!$A$1:$T$32,11,FALSE),
$C12=2015,
VLOOKUP($B12,[11]分省年度数据!$A$1:$T$32,10,FALSE),
$C12=2016,
VLOOKUP($B12,[11]分省年度数据!$A$1:$T$32,9,FALSE),
$C12=2017,
VLOOKUP($B12,[11]分省年度数据!$A$1:$T$32,8,FALSE),
$C12=2018,
VLOOKUP($B12,[11]分省年度数据!$A$1:$T$32,7,FALSE)
)</f>
        <v>90.53</v>
      </c>
      <c r="Z12" cm="1">
        <f t="array" ref="Z12">_xlfn.IFS(
$C12=2010,
VLOOKUP($B12,[12]分省年度数据!$A$1:$T$32,15,FALSE),
$C12=2011,
VLOOKUP($B12,[12]分省年度数据!$A$1:$T$32,14,FALSE),
$C12=2012,
VLOOKUP($B12,[12]分省年度数据!$A$1:$T$32,13,FALSE),
$C12=2013,
VLOOKUP($B12,[12]分省年度数据!$A$1:$T$32,12,FALSE),
$C12=2014,
VLOOKUP($B12,[12]分省年度数据!$A$1:$T$32,11,FALSE),
$C12=2015,
VLOOKUP($B12,[12]分省年度数据!$A$1:$T$32,10,FALSE),
$C12=2016,
VLOOKUP($B12,[12]分省年度数据!$A$1:$T$32,9,FALSE),
$C12=2017,
VLOOKUP($B12,[12]分省年度数据!$A$1:$T$32,8,FALSE),
$C12=2018,
VLOOKUP($B12,[12]分省年度数据!$A$1:$T$32,7,FALSE)
)</f>
        <v>12.23</v>
      </c>
      <c r="AA12" cm="1">
        <f t="array" ref="AA12">_xlfn.IFS(
$C12=2010,
VLOOKUP($B12,[13]分省年度数据!$A$1:$T$32,15,FALSE),
$C12=2011,
VLOOKUP($B12,[13]分省年度数据!$A$1:$T$32,14,FALSE),
$C12=2012,
VLOOKUP($B12,[13]分省年度数据!$A$1:$T$32,13,FALSE),
$C12=2013,
VLOOKUP($B12,[13]分省年度数据!$A$1:$T$32,12,FALSE),
$C12=2014,
VLOOKUP($B12,[13]分省年度数据!$A$1:$T$32,11,FALSE),
$C12=2015,
VLOOKUP($B12,[13]分省年度数据!$A$1:$T$32,10,FALSE),
$C12=2016,
VLOOKUP($B12,[13]分省年度数据!$A$1:$T$32,9,FALSE),
$C12=2017,
VLOOKUP($B12,[13]分省年度数据!$A$1:$T$32,8,FALSE),
$C12=2018,
VLOOKUP($B12,[13]分省年度数据!$A$1:$T$32,7,FALSE)
)</f>
        <v>10.130000000000001</v>
      </c>
      <c r="AB12" cm="1">
        <f t="array" ref="AB12">_xlfn.IFS(
$C12=2010,
VLOOKUP($B12,[14]分省年度数据!$A$1:$T$32,15,FALSE),
$C12=2011,
VLOOKUP($B12,[14]分省年度数据!$A$1:$T$32,14,FALSE),
$C12=2012,
VLOOKUP($B12,[14]分省年度数据!$A$1:$T$32,13,FALSE),
$C12=2013,
VLOOKUP($B12,[14]分省年度数据!$A$1:$T$32,12,FALSE),
$C12=2014,
VLOOKUP($B12,[14]分省年度数据!$A$1:$T$32,11,FALSE),
$C12=2015,
VLOOKUP($B12,[14]分省年度数据!$A$1:$T$32,10,FALSE),
$C12=2016,
VLOOKUP($B12,[14]分省年度数据!$A$1:$T$32,9,FALSE),
$C12=2017,
VLOOKUP($B12,[14]分省年度数据!$A$1:$T$32,8,FALSE),
$C12=2018,
VLOOKUP($B12,[14]分省年度数据!$A$1:$T$32,7,FALSE)
)</f>
        <v>13.84</v>
      </c>
      <c r="AD12" cm="1">
        <f t="array" ref="AD12">_xlfn.IFS(
$C12=2010,
VLOOKUP($B12,[15]分省年度数据!$A$1:$T$32,15,FALSE),
$C12=2011,
VLOOKUP($B12,[15]分省年度数据!$A$1:$T$32,14,FALSE),
$C12=2012,
VLOOKUP($B12,[15]分省年度数据!$A$1:$T$32,13,FALSE),
$C12=2013,
VLOOKUP($B12,[15]分省年度数据!$A$1:$T$32,12,FALSE),
$C12=2014,
VLOOKUP($B12,[15]分省年度数据!$A$1:$T$32,11,FALSE),
$C12=2015,
VLOOKUP($B12,[15]分省年度数据!$A$1:$T$32,10,FALSE),
$C12=2016,
VLOOKUP($B12,[15]分省年度数据!$A$1:$T$32,9,FALSE),
$C12=2017,
VLOOKUP($B12,[15]分省年度数据!$A$1:$T$32,8,FALSE),
$C12=2018,
VLOOKUP($B12,[15]分省年度数据!$A$1:$T$32,7,FALSE)
)</f>
        <v>4136097</v>
      </c>
      <c r="AE12" cm="1">
        <f t="array" ref="AE12">_xlfn.IFS(
$C12=2010,
VLOOKUP($B12,[16]分省年度数据!$A$1:$T$32,15,FALSE),
$C12=2011,
VLOOKUP($B12,[16]分省年度数据!$A$1:$T$32,14,FALSE),
$C12=2012,
VLOOKUP($B12,[16]分省年度数据!$A$1:$T$32,13,FALSE),
$C12=2013,
VLOOKUP($B12,[16]分省年度数据!$A$1:$T$32,12,FALSE),
$C12=2014,
VLOOKUP($B12,[16]分省年度数据!$A$1:$T$32,11,FALSE),
$C12=2015,
VLOOKUP($B12,[16]分省年度数据!$A$1:$T$32,10,FALSE),
$C12=2016,
VLOOKUP($B12,[16]分省年度数据!$A$1:$T$32,9,FALSE),
$C12=2017,
VLOOKUP($B12,[16]分省年度数据!$A$1:$T$32,8,FALSE),
$C12=2018,
VLOOKUP($B12,[16]分省年度数据!$A$1:$T$32,7,FALSE)
)</f>
        <v>302.32</v>
      </c>
      <c r="AF12" cm="1">
        <f t="array" ref="AF12">_xlfn.IFS(
$C12=2010,
VLOOKUP($B12,[17]分省年度数据!$A$1:$T$32,15,FALSE),
$C12=2011,
VLOOKUP($B12,[17]分省年度数据!$A$1:$T$32,14,FALSE),
$C12=2012,
VLOOKUP($B12,[17]分省年度数据!$A$1:$T$32,13,FALSE),
$C12=2013,
VLOOKUP($B12,[17]分省年度数据!$A$1:$T$32,12,FALSE),
$C12=2014,
VLOOKUP($B12,[17]分省年度数据!$A$1:$T$32,11,FALSE),
$C12=2015,
VLOOKUP($B12,[17]分省年度数据!$A$1:$T$32,10,FALSE),
$C12=2016,
VLOOKUP($B12,[17]分省年度数据!$A$1:$T$32,9,FALSE),
$C12=2017,
VLOOKUP($B12,[17]分省年度数据!$A$1:$T$32,8,FALSE),
$C12=2018,
VLOOKUP($B12,[17]分省年度数据!$A$1:$T$32,7,FALSE)
)</f>
        <v>331</v>
      </c>
      <c r="AG12" cm="1">
        <f t="array" ref="AG12">_xlfn.IFS(
$C12=2010,
VLOOKUP($B12,[18]分省年度数据!$A$1:$T$32,15,FALSE),
$C12=2011,
VLOOKUP($B12,[18]分省年度数据!$A$1:$T$32,14,FALSE),
$C12=2012,
VLOOKUP($B12,[18]分省年度数据!$A$1:$T$32,13,FALSE),
$C12=2013,
VLOOKUP($B12,[18]分省年度数据!$A$1:$T$32,12,FALSE),
$C12=2014,
VLOOKUP($B12,[18]分省年度数据!$A$1:$T$32,11,FALSE),
$C12=2015,
VLOOKUP($B12,[18]分省年度数据!$A$1:$T$32,10,FALSE),
$C12=2016,
VLOOKUP($B12,[18]分省年度数据!$A$1:$T$32,9,FALSE),
$C12=2017,
VLOOKUP($B12,[18]分省年度数据!$A$1:$T$32,8,FALSE),
$C12=2018,
VLOOKUP($B12,[18]分省年度数据!$A$1:$T$32,7,FALSE)
)</f>
        <v>3395.1</v>
      </c>
      <c r="AJ12" cm="1">
        <f t="array" ref="AJ12">_xlfn.IFS(
$C12=2010,
VLOOKUP($B12,[19]分省年度数据!$A$1:$T$32,15,FALSE),
$C12=2011,
VLOOKUP($B12,[19]分省年度数据!$A$1:$T$32,14,FALSE),
$C12=2012,
VLOOKUP($B12,[19]分省年度数据!$A$1:$T$32,13,FALSE),
$C12=2013,
VLOOKUP($B12,[19]分省年度数据!$A$1:$T$32,12,FALSE),
$C12=2014,
VLOOKUP($B12,[19]分省年度数据!$A$1:$T$32,11,FALSE),
$C12=2015,
VLOOKUP($B12,[19]分省年度数据!$A$1:$T$32,10,FALSE),
$C12=2016,
VLOOKUP($B12,[19]分省年度数据!$A$1:$T$32,9,FALSE),
$C12=2017,
VLOOKUP($B12,[19]分省年度数据!$A$1:$T$32,8,FALSE),
$C12=2018,
VLOOKUP($B12,[19]分省年度数据!$A$1:$T$32,7,FALSE)
)</f>
        <v>2600</v>
      </c>
      <c r="AK12" cm="1">
        <f t="array" ref="AK12">_xlfn.IFS(
$C12=2010,
VLOOKUP($B12,[20]分省年度数据!$A$1:$T$32,15,FALSE),
$C12=2011,
VLOOKUP($B12,[20]分省年度数据!$A$1:$T$32,14,FALSE),
$C12=2012,
VLOOKUP($B12,[20]分省年度数据!$A$1:$T$32,13,FALSE),
$C12=2013,
VLOOKUP($B12,[20]分省年度数据!$A$1:$T$32,12,FALSE),
$C12=2014,
VLOOKUP($B12,[20]分省年度数据!$A$1:$T$32,11,FALSE),
$C12=2015,
VLOOKUP($B12,[20]分省年度数据!$A$1:$T$32,10,FALSE),
$C12=2016,
VLOOKUP($B12,[20]分省年度数据!$A$1:$T$32,9,FALSE),
$C12=2017,
VLOOKUP($B12,[20]分省年度数据!$A$1:$T$32,8,FALSE),
$C12=2018,
VLOOKUP($B12,[20]分省年度数据!$A$1:$T$32,7,FALSE)
)</f>
        <v>12606</v>
      </c>
      <c r="AL12" cm="1">
        <f t="array" ref="AL12">_xlfn.IFS(
$C12=2010,
VLOOKUP($B12,[26]分省年度数据!$A$1:$T$32,15,FALSE),
$C12=2011,
VLOOKUP($B12,[26]分省年度数据!$A$1:$T$32,14,FALSE),
$C12=2012,
VLOOKUP($B12,[26]分省年度数据!$A$1:$T$32,13,FALSE),
$C12=2013,
VLOOKUP($B12,[26]分省年度数据!$A$1:$T$32,12,FALSE),
$C12=2014,
VLOOKUP($B12,[26]分省年度数据!$A$1:$T$32,11,FALSE),
$C12=2015,
VLOOKUP($B12,[26]分省年度数据!$A$1:$T$32,10,FALSE),
$C12=2016,
VLOOKUP($B12,[26]分省年度数据!$A$1:$T$32,9,FALSE),
$C12=2017,
VLOOKUP($B12,[26]分省年度数据!$A$1:$T$32,8,FALSE),
$C12=2018,
VLOOKUP($B12,[26]分省年度数据!$A$1:$T$32,7,FALSE)
)</f>
        <v>100</v>
      </c>
      <c r="AM12" cm="1">
        <f t="array" ref="AM12">_xlfn.IFS(
$C12=2010,
VLOOKUP($B12,[22]分省年度数据!$A$1:$T$32,15,FALSE),
$C12=2011,
VLOOKUP($B12,[22]分省年度数据!$A$1:$T$32,14,FALSE),
$C12=2012,
VLOOKUP($B12,[22]分省年度数据!$A$1:$T$32,13,FALSE),
$C12=2013,
VLOOKUP($B12,[22]分省年度数据!$A$1:$T$32,12,FALSE),
$C12=2014,
VLOOKUP($B12,[22]分省年度数据!$A$1:$T$32,11,FALSE),
$C12=2015,
VLOOKUP($B12,[22]分省年度数据!$A$1:$T$32,10,FALSE),
$C12=2016,
VLOOKUP($B12,[22]分省年度数据!$A$1:$T$32,9,FALSE),
$C12=2017,
VLOOKUP($B12,[22]分省年度数据!$A$1:$T$32,8,FALSE),
$C12=2018,
VLOOKUP($B12,[22]分省年度数据!$A$1:$T$32,7,FALSE)
)</f>
        <v>100</v>
      </c>
      <c r="AN12" cm="1">
        <f t="array" ref="AN12">_xlfn.IFS(
$C12=2010,
VLOOKUP($B12,[23]分省年度数据!$A$1:$T$32,15,FALSE),
$C12=2011,
VLOOKUP($B12,[23]分省年度数据!$A$1:$T$32,14,FALSE),
$C12=2012,
VLOOKUP($B12,[23]分省年度数据!$A$1:$T$32,13,FALSE),
$C12=2013,
VLOOKUP($B12,[23]分省年度数据!$A$1:$T$32,12,FALSE),
$C12=2014,
VLOOKUP($B12,[23]分省年度数据!$A$1:$T$32,11,FALSE),
$C12=2015,
VLOOKUP($B12,[23]分省年度数据!$A$1:$T$32,10,FALSE),
$C12=2016,
VLOOKUP($B12,[23]分省年度数据!$A$1:$T$32,9,FALSE),
$C12=2017,
VLOOKUP($B12,[23]分省年度数据!$A$1:$T$32,8,FALSE),
$C12=2018,
VLOOKUP($B12,[23]分省年度数据!$A$1:$T$32,7,FALSE)
)</f>
        <v>15.19</v>
      </c>
      <c r="AO12" cm="1">
        <f t="array" ref="AO12">_xlfn.IFS(
$C12=2010,
VLOOKUP($B12,[24]分省年度数据!$A$1:$T$32,15,FALSE),
$C12=2011,
VLOOKUP($B12,[24]分省年度数据!$A$1:$T$32,14,FALSE),
$C12=2012,
VLOOKUP($B12,[24]分省年度数据!$A$1:$T$32,13,FALSE),
$C12=2013,
VLOOKUP($B12,[24]分省年度数据!$A$1:$T$32,12,FALSE),
$C12=2014,
VLOOKUP($B12,[24]分省年度数据!$A$1:$T$32,11,FALSE),
$C12=2015,
VLOOKUP($B12,[24]分省年度数据!$A$1:$T$32,10,FALSE),
$C12=2016,
VLOOKUP($B12,[24]分省年度数据!$A$1:$T$32,9,FALSE),
$C12=2017,
VLOOKUP($B12,[24]分省年度数据!$A$1:$T$32,8,FALSE),
$C12=2018,
VLOOKUP($B12,[24]分省年度数据!$A$1:$T$32,7,FALSE)
)</f>
        <v>2</v>
      </c>
      <c r="AP12" cm="1">
        <f t="array" ref="AP12">_xlfn.IFS(
$C12=2010,
VLOOKUP($B12,[25]分省年度数据!$A$1:$T$32,15,FALSE),
$C12=2011,
VLOOKUP($B12,[25]分省年度数据!$A$1:$T$32,14,FALSE),
$C12=2012,
VLOOKUP($B12,[25]分省年度数据!$A$1:$T$32,13,FALSE),
$C12=2013,
VLOOKUP($B12,[25]分省年度数据!$A$1:$T$32,12,FALSE),
$C12=2014,
VLOOKUP($B12,[25]分省年度数据!$A$1:$T$32,11,FALSE),
$C12=2015,
VLOOKUP($B12,[25]分省年度数据!$A$1:$T$32,10,FALSE),
$C12=2016,
VLOOKUP($B12,[25]分省年度数据!$A$1:$T$32,9,FALSE),
$C12=2017,
VLOOKUP($B12,[25]分省年度数据!$A$1:$T$32,8,FALSE),
$C12=2018,
VLOOKUP($B12,[25]分省年度数据!$A$1:$T$32,7,FALSE)
)</f>
        <v>10.3</v>
      </c>
    </row>
    <row r="13" spans="1:42">
      <c r="A13">
        <v>12</v>
      </c>
      <c r="B13" t="s">
        <v>2</v>
      </c>
      <c r="C13">
        <v>2012</v>
      </c>
      <c r="D13" t="str">
        <f t="shared" si="0"/>
        <v>天津市2012</v>
      </c>
      <c r="E13" t="s">
        <v>32</v>
      </c>
      <c r="F13" cm="1">
        <f t="array" ref="F13">_xlfn.IFS(
$C13=2010,
VLOOKUP($B13,[1]分省年度数据!$A$1:$T$32,15,FALSE),
$C13=2011,
VLOOKUP($B13,[1]分省年度数据!$A$1:$T$32,14,FALSE),
$C13=2012,
VLOOKUP($B13,[1]分省年度数据!$A$1:$T$32,13,FALSE),
$C13=2013,
VLOOKUP($B13,[1]分省年度数据!$A$1:$T$32,12,FALSE),
$C13=2014,
VLOOKUP($B13,[1]分省年度数据!$A$1:$T$32,11,FALSE),
$C13=2015,
VLOOKUP($B13,[1]分省年度数据!$A$1:$T$32,10,FALSE),
$C13=2016,
VLOOKUP($B13,[1]分省年度数据!$A$1:$T$32,9,FALSE),
$C13=2017,
VLOOKUP($B13,[1]分省年度数据!$A$1:$T$32,8,FALSE),
$C13=2018,
VLOOKUP($B13,[1]分省年度数据!$A$1:$T$32,7,FALSE)
)</f>
        <v>1378</v>
      </c>
      <c r="G13" cm="1">
        <f t="array" ref="G13">_xlfn.IFS(
$C13=2010,
VLOOKUP($B13,[2]分省年度数据!$A$1:$T$32,15,FALSE),
$C13=2011,
VLOOKUP($B13,[2]分省年度数据!$A$1:$T$32,14,FALSE),
$C13=2012,
VLOOKUP($B13,[2]分省年度数据!$A$1:$T$32,13,FALSE),
$C13=2013,
VLOOKUP($B13,[2]分省年度数据!$A$1:$T$32,12,FALSE),
$C13=2014,
VLOOKUP($B13,[2]分省年度数据!$A$1:$T$32,11,FALSE),
$C13=2015,
VLOOKUP($B13,[2]分省年度数据!$A$1:$T$32,10,FALSE),
$C13=2016,
VLOOKUP($B13,[2]分省年度数据!$A$1:$T$32,9,FALSE),
$C13=2017,
VLOOKUP($B13,[2]分省年度数据!$A$1:$T$32,8,FALSE),
$C13=2018,
VLOOKUP($B13,[2]分省年度数据!$A$1:$T$32,7,FALSE)
)</f>
        <v>24030</v>
      </c>
      <c r="H13" cm="1">
        <f t="array" ref="H13">_xlfn.IFS(
$C13=2010,
VLOOKUP($B13,[3]分省年度数据!$A$1:$T$32,15,FALSE),
$C13=2011,
VLOOKUP($B13,[3]分省年度数据!$A$1:$T$32,14,FALSE),
$C13=2012,
VLOOKUP($B13,[3]分省年度数据!$A$1:$T$32,13,FALSE),
$C13=2013,
VLOOKUP($B13,[3]分省年度数据!$A$1:$T$32,12,FALSE),
$C13=2014,
VLOOKUP($B13,[3]分省年度数据!$A$1:$T$32,11,FALSE),
$C13=2015,
VLOOKUP($B13,[3]分省年度数据!$A$1:$T$32,10,FALSE),
$C13=2016,
VLOOKUP($B13,[3]分省年度数据!$A$1:$T$32,9,FALSE),
$C13=2017,
VLOOKUP($B13,[3]分省年度数据!$A$1:$T$32,8,FALSE),
$C13=2018,
VLOOKUP($B13,[3]分省年度数据!$A$1:$T$32,7,FALSE)
)</f>
        <v>88.4</v>
      </c>
      <c r="I13">
        <f>VLOOKUP($D13,[4]Sheet1!$C$1:$J$65536,2,FALSE)</f>
        <v>128.72117614746094</v>
      </c>
      <c r="J13">
        <f>VLOOKUP($D13,[4]Sheet1!$C$1:$J$65536,3,FALSE)</f>
        <v>27.273906707763672</v>
      </c>
      <c r="K13">
        <f>VLOOKUP($D13,[4]Sheet1!$C$1:$J$65536,4,FALSE)</f>
        <v>10165.2802734375</v>
      </c>
      <c r="L13">
        <f>VLOOKUP($D13,[4]Sheet1!$C$1:$J$65536,5,FALSE)</f>
        <v>195.44593811035156</v>
      </c>
      <c r="M13">
        <f>VLOOKUP($D13,[4]Sheet1!$C$1:$J$65536,6,FALSE)</f>
        <v>29.777517318725586</v>
      </c>
      <c r="N13">
        <f>VLOOKUP($D13,[4]Sheet1!$C$1:$J$65536,7,FALSE)</f>
        <v>3.8538577556610107</v>
      </c>
      <c r="O13">
        <f>VLOOKUP($D13,[4]Sheet1!$C$1:$J$65536,8,FALSE)</f>
        <v>40.828125</v>
      </c>
      <c r="P13" cm="1">
        <f t="array" ref="P13">_xlfn.IFS(
$C13=2010,
VLOOKUP($B13,[5]各省年均房价!$A$1:$T$32,11,FALSE),
$C13=2011,
VLOOKUP($B13,[5]各省年均房价!$A$1:$T$32,12,FALSE),
$C13=2012,
VLOOKUP($B13,[5]各省年均房价!$A$1:$T$32,13,FALSE),
$C13=2013,
VLOOKUP($B13,[5]各省年均房价!$A$1:$T$32,14,FALSE),
$C13=2014,
VLOOKUP($B13,[5]各省年均房价!$A$1:$T$32,15,FALSE),
$C13=2015,
VLOOKUP($B13,[5]各省年均房价!$A$1:$T$32,16,FALSE),
$C13=2016,
VLOOKUP($B13,[5]各省年均房价!$A$1:$T$32,17,FALSE),
$C13=2017,
VLOOKUP($B13,[5]各省年均房价!$A$1:$T$32,18,FALSE),
$C13=2018,
VLOOKUP($B13,[5]各省年均房价!$A$1:$T$32,19,FALSE)
)</f>
        <v>8745.92</v>
      </c>
      <c r="Q13">
        <f t="shared" si="1"/>
        <v>0.36395838535164377</v>
      </c>
      <c r="R13" cm="1">
        <f t="array" ref="R13">_xlfn.IFS(
$C13=2010,
VLOOKUP($B13,[27]分省年度数据!$A$1:$T$32,15,FALSE),
$C13=2011,
VLOOKUP($B13,[27]分省年度数据!$A$1:$T$32,14,FALSE),
$C13=2012,
VLOOKUP($B13,[27]分省年度数据!$A$1:$T$32,13,FALSE),
$C13=2013,
VLOOKUP($B13,[27]分省年度数据!$A$1:$T$32,12,FALSE),
$C13=2014,
VLOOKUP($B13,[27]分省年度数据!$A$1:$T$32,11,FALSE),
$C13=2015,
VLOOKUP($B13,[27]分省年度数据!$A$1:$T$32,10,FALSE),
$C13=2016,
VLOOKUP($B13,[27]分省年度数据!$A$1:$T$32,9,FALSE),
$C13=2017,
VLOOKUP($B13,[27]分省年度数据!$A$1:$T$32,8,FALSE),
$C13=2018,
VLOOKUP($B13,[27]分省年度数据!$A$1:$T$32,7,FALSE)
)</f>
        <v>97.8</v>
      </c>
      <c r="S13">
        <f>IFERROR(VLOOKUP(D13,[6]mu_jt_estimates_final!$C:$D,2,FALSE),"")</f>
        <v>-0.78544521</v>
      </c>
      <c r="T13" t="str">
        <f>VLOOKUP(B13,方言分布!A:B,2,FALSE)</f>
        <v>冀鲁官话</v>
      </c>
      <c r="U13" cm="1">
        <f t="array" ref="U13">_xlfn.IFS(
$C13=2010,
VLOOKUP($B13,[7]分省年度数据!$A$1:$T$32,15,FALSE),
$C13=2011,
VLOOKUP($B13,[7]分省年度数据!$A$1:$T$32,14,FALSE),
$C13=2012,
VLOOKUP($B13,[7]分省年度数据!$A$1:$T$32,13,FALSE),
$C13=2013,
VLOOKUP($B13,[7]分省年度数据!$A$1:$T$32,12,FALSE),
$C13=2014,
VLOOKUP($B13,[7]分省年度数据!$A$1:$T$32,11,FALSE),
$C13=2015,
VLOOKUP($B13,[7]分省年度数据!$A$1:$T$32,10,FALSE),
$C13=2016,
VLOOKUP($B13,[7]分省年度数据!$A$1:$T$32,9,FALSE),
$C13=2017,
VLOOKUP($B13,[7]分省年度数据!$A$1:$T$32,8,FALSE),
$C13=2018,
VLOOKUP($B13,[7]分省年度数据!$A$1:$T$32,7,FALSE)
)</f>
        <v>4551</v>
      </c>
      <c r="V13" cm="1">
        <f t="array" ref="V13">_xlfn.IFS(
$C13=2010,
VLOOKUP($B13,[8]分省年度数据!$A$1:$T$32,15,FALSE),
$C13=2011,
VLOOKUP($B13,[8]分省年度数据!$A$1:$T$32,14,FALSE),
$C13=2012,
VLOOKUP($B13,[8]分省年度数据!$A$1:$T$32,13,FALSE),
$C13=2013,
VLOOKUP($B13,[8]分省年度数据!$A$1:$T$32,12,FALSE),
$C13=2014,
VLOOKUP($B13,[8]分省年度数据!$A$1:$T$32,11,FALSE),
$C13=2015,
VLOOKUP($B13,[8]分省年度数据!$A$1:$T$32,10,FALSE),
$C13=2016,
VLOOKUP($B13,[8]分省年度数据!$A$1:$T$32,9,FALSE),
$C13=2017,
VLOOKUP($B13,[8]分省年度数据!$A$1:$T$32,8,FALSE),
$C13=2018,
VLOOKUP($B13,[8]分省年度数据!$A$1:$T$32,7,FALSE)
)</f>
        <v>5.35</v>
      </c>
      <c r="W13" cm="1">
        <f t="array" ref="W13">_xlfn.IFS(
$C13=2010,
VLOOKUP($B13,[9]分省年度数据!$A$1:$T$32,15,FALSE),
$C13=2011,
VLOOKUP($B13,[9]分省年度数据!$A$1:$T$32,14,FALSE),
$C13=2012,
VLOOKUP($B13,[9]分省年度数据!$A$1:$T$32,13,FALSE),
$C13=2013,
VLOOKUP($B13,[9]分省年度数据!$A$1:$T$32,12,FALSE),
$C13=2014,
VLOOKUP($B13,[9]分省年度数据!$A$1:$T$32,11,FALSE),
$C13=2015,
VLOOKUP($B13,[9]分省年度数据!$A$1:$T$32,10,FALSE),
$C13=2016,
VLOOKUP($B13,[9]分省年度数据!$A$1:$T$32,9,FALSE),
$C13=2017,
VLOOKUP($B13,[9]分省年度数据!$A$1:$T$32,8,FALSE),
$C13=2018,
VLOOKUP($B13,[9]分省年度数据!$A$1:$T$32,7,FALSE)
)</f>
        <v>55</v>
      </c>
      <c r="X13" cm="1">
        <f t="array" ref="X13">_xlfn.IFS(
$C13=2010,
VLOOKUP($B13,[10]分省年度数据!$A$1:$T$32,15,FALSE),
$C13=2011,
VLOOKUP($B13,[10]分省年度数据!$A$1:$T$32,14,FALSE),
$C13=2012,
VLOOKUP($B13,[10]分省年度数据!$A$1:$T$32,13,FALSE),
$C13=2013,
VLOOKUP($B13,[10]分省年度数据!$A$1:$T$32,12,FALSE),
$C13=2014,
VLOOKUP($B13,[10]分省年度数据!$A$1:$T$32,11,FALSE),
$C13=2015,
VLOOKUP($B13,[10]分省年度数据!$A$1:$T$32,10,FALSE),
$C13=2016,
VLOOKUP($B13,[10]分省年度数据!$A$1:$T$32,9,FALSE),
$C13=2017,
VLOOKUP($B13,[10]分省年度数据!$A$1:$T$32,8,FALSE),
$C13=2018,
VLOOKUP($B13,[10]分省年度数据!$A$1:$T$32,7,FALSE)
)</f>
        <v>11.02</v>
      </c>
      <c r="Y13" cm="1">
        <f t="array" ref="Y13">_xlfn.IFS(
$C13=2010,
VLOOKUP($B13,[11]分省年度数据!$A$1:$T$32,15,FALSE),
$C13=2011,
VLOOKUP($B13,[11]分省年度数据!$A$1:$T$32,14,FALSE),
$C13=2012,
VLOOKUP($B13,[11]分省年度数据!$A$1:$T$32,13,FALSE),
$C13=2013,
VLOOKUP($B13,[11]分省年度数据!$A$1:$T$32,12,FALSE),
$C13=2014,
VLOOKUP($B13,[11]分省年度数据!$A$1:$T$32,11,FALSE),
$C13=2015,
VLOOKUP($B13,[11]分省年度数据!$A$1:$T$32,10,FALSE),
$C13=2016,
VLOOKUP($B13,[11]分省年度数据!$A$1:$T$32,9,FALSE),
$C13=2017,
VLOOKUP($B13,[11]分省年度数据!$A$1:$T$32,8,FALSE),
$C13=2018,
VLOOKUP($B13,[11]分省年度数据!$A$1:$T$32,7,FALSE)
)</f>
        <v>105.91</v>
      </c>
      <c r="Z13" cm="1">
        <f t="array" ref="Z13">_xlfn.IFS(
$C13=2010,
VLOOKUP($B13,[12]分省年度数据!$A$1:$T$32,15,FALSE),
$C13=2011,
VLOOKUP($B13,[12]分省年度数据!$A$1:$T$32,14,FALSE),
$C13=2012,
VLOOKUP($B13,[12]分省年度数据!$A$1:$T$32,13,FALSE),
$C13=2013,
VLOOKUP($B13,[12]分省年度数据!$A$1:$T$32,12,FALSE),
$C13=2014,
VLOOKUP($B13,[12]分省年度数据!$A$1:$T$32,11,FALSE),
$C13=2015,
VLOOKUP($B13,[12]分省年度数据!$A$1:$T$32,10,FALSE),
$C13=2016,
VLOOKUP($B13,[12]分省年度数据!$A$1:$T$32,9,FALSE),
$C13=2017,
VLOOKUP($B13,[12]分省年度数据!$A$1:$T$32,8,FALSE),
$C13=2018,
VLOOKUP($B13,[12]分省年度数据!$A$1:$T$32,7,FALSE)
)</f>
        <v>11.74</v>
      </c>
      <c r="AA13" cm="1">
        <f t="array" ref="AA13">_xlfn.IFS(
$C13=2010,
VLOOKUP($B13,[13]分省年度数据!$A$1:$T$32,15,FALSE),
$C13=2011,
VLOOKUP($B13,[13]分省年度数据!$A$1:$T$32,14,FALSE),
$C13=2012,
VLOOKUP($B13,[13]分省年度数据!$A$1:$T$32,13,FALSE),
$C13=2013,
VLOOKUP($B13,[13]分省年度数据!$A$1:$T$32,12,FALSE),
$C13=2014,
VLOOKUP($B13,[13]分省年度数据!$A$1:$T$32,11,FALSE),
$C13=2015,
VLOOKUP($B13,[13]分省年度数据!$A$1:$T$32,10,FALSE),
$C13=2016,
VLOOKUP($B13,[13]分省年度数据!$A$1:$T$32,9,FALSE),
$C13=2017,
VLOOKUP($B13,[13]分省年度数据!$A$1:$T$32,8,FALSE),
$C13=2018,
VLOOKUP($B13,[13]分省年度数据!$A$1:$T$32,7,FALSE)
)</f>
        <v>9.85</v>
      </c>
      <c r="AB13" cm="1">
        <f t="array" ref="AB13">_xlfn.IFS(
$C13=2010,
VLOOKUP($B13,[14]分省年度数据!$A$1:$T$32,15,FALSE),
$C13=2011,
VLOOKUP($B13,[14]分省年度数据!$A$1:$T$32,14,FALSE),
$C13=2012,
VLOOKUP($B13,[14]分省年度数据!$A$1:$T$32,13,FALSE),
$C13=2013,
VLOOKUP($B13,[14]分省年度数据!$A$1:$T$32,12,FALSE),
$C13=2014,
VLOOKUP($B13,[14]分省年度数据!$A$1:$T$32,11,FALSE),
$C13=2015,
VLOOKUP($B13,[14]分省年度数据!$A$1:$T$32,10,FALSE),
$C13=2016,
VLOOKUP($B13,[14]分省年度数据!$A$1:$T$32,9,FALSE),
$C13=2017,
VLOOKUP($B13,[14]分省年度数据!$A$1:$T$32,8,FALSE),
$C13=2018,
VLOOKUP($B13,[14]分省年度数据!$A$1:$T$32,7,FALSE)
)</f>
        <v>14.09</v>
      </c>
      <c r="AD13" t="str" cm="1">
        <f t="array" ref="AD13">_xlfn.IFS(
$C13=2010,
VLOOKUP($B13,[15]分省年度数据!$A$1:$T$32,15,FALSE),
$C13=2011,
VLOOKUP($B13,[15]分省年度数据!$A$1:$T$32,14,FALSE),
$C13=2012,
VLOOKUP($B13,[15]分省年度数据!$A$1:$T$32,13,FALSE),
$C13=2013,
VLOOKUP($B13,[15]分省年度数据!$A$1:$T$32,12,FALSE),
$C13=2014,
VLOOKUP($B13,[15]分省年度数据!$A$1:$T$32,11,FALSE),
$C13=2015,
VLOOKUP($B13,[15]分省年度数据!$A$1:$T$32,10,FALSE),
$C13=2016,
VLOOKUP($B13,[15]分省年度数据!$A$1:$T$32,9,FALSE),
$C13=2017,
VLOOKUP($B13,[15]分省年度数据!$A$1:$T$32,8,FALSE),
$C13=2018,
VLOOKUP($B13,[15]分省年度数据!$A$1:$T$32,7,FALSE)
)</f>
        <v/>
      </c>
      <c r="AE13" cm="1">
        <f t="array" ref="AE13">_xlfn.IFS(
$C13=2010,
VLOOKUP($B13,[16]分省年度数据!$A$1:$T$32,15,FALSE),
$C13=2011,
VLOOKUP($B13,[16]分省年度数据!$A$1:$T$32,14,FALSE),
$C13=2012,
VLOOKUP($B13,[16]分省年度数据!$A$1:$T$32,13,FALSE),
$C13=2013,
VLOOKUP($B13,[16]分省年度数据!$A$1:$T$32,12,FALSE),
$C13=2014,
VLOOKUP($B13,[16]分省年度数据!$A$1:$T$32,11,FALSE),
$C13=2015,
VLOOKUP($B13,[16]分省年度数据!$A$1:$T$32,10,FALSE),
$C13=2016,
VLOOKUP($B13,[16]分省年度数据!$A$1:$T$32,9,FALSE),
$C13=2017,
VLOOKUP($B13,[16]分省年度数据!$A$1:$T$32,8,FALSE),
$C13=2018,
VLOOKUP($B13,[16]分省年度数据!$A$1:$T$32,7,FALSE)
)</f>
        <v>378.75</v>
      </c>
      <c r="AF13" cm="1">
        <f t="array" ref="AF13">_xlfn.IFS(
$C13=2010,
VLOOKUP($B13,[17]分省年度数据!$A$1:$T$32,15,FALSE),
$C13=2011,
VLOOKUP($B13,[17]分省年度数据!$A$1:$T$32,14,FALSE),
$C13=2012,
VLOOKUP($B13,[17]分省年度数据!$A$1:$T$32,13,FALSE),
$C13=2013,
VLOOKUP($B13,[17]分省年度数据!$A$1:$T$32,12,FALSE),
$C13=2014,
VLOOKUP($B13,[17]分省年度数据!$A$1:$T$32,11,FALSE),
$C13=2015,
VLOOKUP($B13,[17]分省年度数据!$A$1:$T$32,10,FALSE),
$C13=2016,
VLOOKUP($B13,[17]分省年度数据!$A$1:$T$32,9,FALSE),
$C13=2017,
VLOOKUP($B13,[17]分省年度数据!$A$1:$T$32,8,FALSE),
$C13=2018,
VLOOKUP($B13,[17]分省年度数据!$A$1:$T$32,7,FALSE)
)</f>
        <v>458</v>
      </c>
      <c r="AG13" cm="1">
        <f t="array" ref="AG13">_xlfn.IFS(
$C13=2010,
VLOOKUP($B13,[18]分省年度数据!$A$1:$T$32,15,FALSE),
$C13=2011,
VLOOKUP($B13,[18]分省年度数据!$A$1:$T$32,14,FALSE),
$C13=2012,
VLOOKUP($B13,[18]分省年度数据!$A$1:$T$32,13,FALSE),
$C13=2013,
VLOOKUP($B13,[18]分省年度数据!$A$1:$T$32,12,FALSE),
$C13=2014,
VLOOKUP($B13,[18]分省年度数据!$A$1:$T$32,11,FALSE),
$C13=2015,
VLOOKUP($B13,[18]分省年度数据!$A$1:$T$32,10,FALSE),
$C13=2016,
VLOOKUP($B13,[18]分省年度数据!$A$1:$T$32,9,FALSE),
$C13=2017,
VLOOKUP($B13,[18]分省年度数据!$A$1:$T$32,8,FALSE),
$C13=2018,
VLOOKUP($B13,[18]分省年度数据!$A$1:$T$32,7,FALSE)
)</f>
        <v>3921.4</v>
      </c>
      <c r="AJ13" cm="1">
        <f t="array" ref="AJ13">_xlfn.IFS(
$C13=2010,
VLOOKUP($B13,[19]分省年度数据!$A$1:$T$32,15,FALSE),
$C13=2011,
VLOOKUP($B13,[19]分省年度数据!$A$1:$T$32,14,FALSE),
$C13=2012,
VLOOKUP($B13,[19]分省年度数据!$A$1:$T$32,13,FALSE),
$C13=2013,
VLOOKUP($B13,[19]分省年度数据!$A$1:$T$32,12,FALSE),
$C13=2014,
VLOOKUP($B13,[19]分省年度数据!$A$1:$T$32,11,FALSE),
$C13=2015,
VLOOKUP($B13,[19]分省年度数据!$A$1:$T$32,10,FALSE),
$C13=2016,
VLOOKUP($B13,[19]分省年度数据!$A$1:$T$32,9,FALSE),
$C13=2017,
VLOOKUP($B13,[19]分省年度数据!$A$1:$T$32,8,FALSE),
$C13=2018,
VLOOKUP($B13,[19]分省年度数据!$A$1:$T$32,7,FALSE)
)</f>
        <v>3101</v>
      </c>
      <c r="AK13" cm="1">
        <f t="array" ref="AK13">_xlfn.IFS(
$C13=2010,
VLOOKUP($B13,[20]分省年度数据!$A$1:$T$32,15,FALSE),
$C13=2011,
VLOOKUP($B13,[20]分省年度数据!$A$1:$T$32,14,FALSE),
$C13=2012,
VLOOKUP($B13,[20]分省年度数据!$A$1:$T$32,13,FALSE),
$C13=2013,
VLOOKUP($B13,[20]分省年度数据!$A$1:$T$32,12,FALSE),
$C13=2014,
VLOOKUP($B13,[20]分省年度数据!$A$1:$T$32,11,FALSE),
$C13=2015,
VLOOKUP($B13,[20]分省年度数据!$A$1:$T$32,10,FALSE),
$C13=2016,
VLOOKUP($B13,[20]分省年度数据!$A$1:$T$32,9,FALSE),
$C13=2017,
VLOOKUP($B13,[20]分省年度数据!$A$1:$T$32,8,FALSE),
$C13=2018,
VLOOKUP($B13,[20]分省年度数据!$A$1:$T$32,7,FALSE)
)</f>
        <v>12732</v>
      </c>
      <c r="AL13" cm="1">
        <f t="array" ref="AL13">_xlfn.IFS(
$C13=2010,
VLOOKUP($B13,[26]分省年度数据!$A$1:$T$32,15,FALSE),
$C13=2011,
VLOOKUP($B13,[26]分省年度数据!$A$1:$T$32,14,FALSE),
$C13=2012,
VLOOKUP($B13,[26]分省年度数据!$A$1:$T$32,13,FALSE),
$C13=2013,
VLOOKUP($B13,[26]分省年度数据!$A$1:$T$32,12,FALSE),
$C13=2014,
VLOOKUP($B13,[26]分省年度数据!$A$1:$T$32,11,FALSE),
$C13=2015,
VLOOKUP($B13,[26]分省年度数据!$A$1:$T$32,10,FALSE),
$C13=2016,
VLOOKUP($B13,[26]分省年度数据!$A$1:$T$32,9,FALSE),
$C13=2017,
VLOOKUP($B13,[26]分省年度数据!$A$1:$T$32,8,FALSE),
$C13=2018,
VLOOKUP($B13,[26]分省年度数据!$A$1:$T$32,7,FALSE)
)</f>
        <v>100</v>
      </c>
      <c r="AM13" cm="1">
        <f t="array" ref="AM13">_xlfn.IFS(
$C13=2010,
VLOOKUP($B13,[22]分省年度数据!$A$1:$T$32,15,FALSE),
$C13=2011,
VLOOKUP($B13,[22]分省年度数据!$A$1:$T$32,14,FALSE),
$C13=2012,
VLOOKUP($B13,[22]分省年度数据!$A$1:$T$32,13,FALSE),
$C13=2013,
VLOOKUP($B13,[22]分省年度数据!$A$1:$T$32,12,FALSE),
$C13=2014,
VLOOKUP($B13,[22]分省年度数据!$A$1:$T$32,11,FALSE),
$C13=2015,
VLOOKUP($B13,[22]分省年度数据!$A$1:$T$32,10,FALSE),
$C13=2016,
VLOOKUP($B13,[22]分省年度数据!$A$1:$T$32,9,FALSE),
$C13=2017,
VLOOKUP($B13,[22]分省年度数据!$A$1:$T$32,8,FALSE),
$C13=2018,
VLOOKUP($B13,[22]分省年度数据!$A$1:$T$32,7,FALSE)
)</f>
        <v>100</v>
      </c>
      <c r="AN13" cm="1">
        <f t="array" ref="AN13">_xlfn.IFS(
$C13=2010,
VLOOKUP($B13,[23]分省年度数据!$A$1:$T$32,15,FALSE),
$C13=2011,
VLOOKUP($B13,[23]分省年度数据!$A$1:$T$32,14,FALSE),
$C13=2012,
VLOOKUP($B13,[23]分省年度数据!$A$1:$T$32,13,FALSE),
$C13=2013,
VLOOKUP($B13,[23]分省年度数据!$A$1:$T$32,12,FALSE),
$C13=2014,
VLOOKUP($B13,[23]分省年度数据!$A$1:$T$32,11,FALSE),
$C13=2015,
VLOOKUP($B13,[23]分省年度数据!$A$1:$T$32,10,FALSE),
$C13=2016,
VLOOKUP($B13,[23]分省年度数据!$A$1:$T$32,9,FALSE),
$C13=2017,
VLOOKUP($B13,[23]分省年度数据!$A$1:$T$32,8,FALSE),
$C13=2018,
VLOOKUP($B13,[23]分省年度数据!$A$1:$T$32,7,FALSE)
)</f>
        <v>17.34</v>
      </c>
      <c r="AO13" cm="1">
        <f t="array" ref="AO13">_xlfn.IFS(
$C13=2010,
VLOOKUP($B13,[24]分省年度数据!$A$1:$T$32,15,FALSE),
$C13=2011,
VLOOKUP($B13,[24]分省年度数据!$A$1:$T$32,14,FALSE),
$C13=2012,
VLOOKUP($B13,[24]分省年度数据!$A$1:$T$32,13,FALSE),
$C13=2013,
VLOOKUP($B13,[24]分省年度数据!$A$1:$T$32,12,FALSE),
$C13=2014,
VLOOKUP($B13,[24]分省年度数据!$A$1:$T$32,11,FALSE),
$C13=2015,
VLOOKUP($B13,[24]分省年度数据!$A$1:$T$32,10,FALSE),
$C13=2016,
VLOOKUP($B13,[24]分省年度数据!$A$1:$T$32,9,FALSE),
$C13=2017,
VLOOKUP($B13,[24]分省年度数据!$A$1:$T$32,8,FALSE),
$C13=2018,
VLOOKUP($B13,[24]分省年度数据!$A$1:$T$32,7,FALSE)
)</f>
        <v>1.84</v>
      </c>
      <c r="AP13" cm="1">
        <f t="array" ref="AP13">_xlfn.IFS(
$C13=2010,
VLOOKUP($B13,[25]分省年度数据!$A$1:$T$32,15,FALSE),
$C13=2011,
VLOOKUP($B13,[25]分省年度数据!$A$1:$T$32,14,FALSE),
$C13=2012,
VLOOKUP($B13,[25]分省年度数据!$A$1:$T$32,13,FALSE),
$C13=2013,
VLOOKUP($B13,[25]分省年度数据!$A$1:$T$32,12,FALSE),
$C13=2014,
VLOOKUP($B13,[25]分省年度数据!$A$1:$T$32,11,FALSE),
$C13=2015,
VLOOKUP($B13,[25]分省年度数据!$A$1:$T$32,10,FALSE),
$C13=2016,
VLOOKUP($B13,[25]分省年度数据!$A$1:$T$32,9,FALSE),
$C13=2017,
VLOOKUP($B13,[25]分省年度数据!$A$1:$T$32,8,FALSE),
$C13=2018,
VLOOKUP($B13,[25]分省年度数据!$A$1:$T$32,7,FALSE)
)</f>
        <v>10.54</v>
      </c>
    </row>
    <row r="14" spans="1:42">
      <c r="A14">
        <v>12</v>
      </c>
      <c r="B14" t="s">
        <v>2</v>
      </c>
      <c r="C14">
        <v>2013</v>
      </c>
      <c r="D14" t="str">
        <f t="shared" si="0"/>
        <v>天津市2013</v>
      </c>
      <c r="E14" t="s">
        <v>32</v>
      </c>
      <c r="F14" cm="1">
        <f t="array" ref="F14">_xlfn.IFS(
$C14=2010,
VLOOKUP($B14,[1]分省年度数据!$A$1:$T$32,15,FALSE),
$C14=2011,
VLOOKUP($B14,[1]分省年度数据!$A$1:$T$32,14,FALSE),
$C14=2012,
VLOOKUP($B14,[1]分省年度数据!$A$1:$T$32,13,FALSE),
$C14=2013,
VLOOKUP($B14,[1]分省年度数据!$A$1:$T$32,12,FALSE),
$C14=2014,
VLOOKUP($B14,[1]分省年度数据!$A$1:$T$32,11,FALSE),
$C14=2015,
VLOOKUP($B14,[1]分省年度数据!$A$1:$T$32,10,FALSE),
$C14=2016,
VLOOKUP($B14,[1]分省年度数据!$A$1:$T$32,9,FALSE),
$C14=2017,
VLOOKUP($B14,[1]分省年度数据!$A$1:$T$32,8,FALSE),
$C14=2018,
VLOOKUP($B14,[1]分省年度数据!$A$1:$T$32,7,FALSE)
)</f>
        <v>1410</v>
      </c>
      <c r="G14" cm="1">
        <f t="array" ref="G14">_xlfn.IFS(
$C14=2010,
VLOOKUP($B14,[2]分省年度数据!$A$1:$T$32,15,FALSE),
$C14=2011,
VLOOKUP($B14,[2]分省年度数据!$A$1:$T$32,14,FALSE),
$C14=2012,
VLOOKUP($B14,[2]分省年度数据!$A$1:$T$32,13,FALSE),
$C14=2013,
VLOOKUP($B14,[2]分省年度数据!$A$1:$T$32,12,FALSE),
$C14=2014,
VLOOKUP($B14,[2]分省年度数据!$A$1:$T$32,11,FALSE),
$C14=2015,
VLOOKUP($B14,[2]分省年度数据!$A$1:$T$32,10,FALSE),
$C14=2016,
VLOOKUP($B14,[2]分省年度数据!$A$1:$T$32,9,FALSE),
$C14=2017,
VLOOKUP($B14,[2]分省年度数据!$A$1:$T$32,8,FALSE),
$C14=2018,
VLOOKUP($B14,[2]分省年度数据!$A$1:$T$32,7,FALSE)
)</f>
        <v>26359</v>
      </c>
      <c r="H14" cm="1">
        <f t="array" ref="H14">_xlfn.IFS(
$C14=2010,
VLOOKUP($B14,[3]分省年度数据!$A$1:$T$32,15,FALSE),
$C14=2011,
VLOOKUP($B14,[3]分省年度数据!$A$1:$T$32,14,FALSE),
$C14=2012,
VLOOKUP($B14,[3]分省年度数据!$A$1:$T$32,13,FALSE),
$C14=2013,
VLOOKUP($B14,[3]分省年度数据!$A$1:$T$32,12,FALSE),
$C14=2014,
VLOOKUP($B14,[3]分省年度数据!$A$1:$T$32,11,FALSE),
$C14=2015,
VLOOKUP($B14,[3]分省年度数据!$A$1:$T$32,10,FALSE),
$C14=2016,
VLOOKUP($B14,[3]分省年度数据!$A$1:$T$32,9,FALSE),
$C14=2017,
VLOOKUP($B14,[3]分省年度数据!$A$1:$T$32,8,FALSE),
$C14=2018,
VLOOKUP($B14,[3]分省年度数据!$A$1:$T$32,7,FALSE)
)</f>
        <v>8.6</v>
      </c>
      <c r="I14">
        <f>VLOOKUP($D14,[4]Sheet1!$C$1:$J$65536,2,FALSE)</f>
        <v>132.08113098144531</v>
      </c>
      <c r="J14">
        <f>VLOOKUP($D14,[4]Sheet1!$C$1:$J$65536,3,FALSE)</f>
        <v>35.532257080078125</v>
      </c>
      <c r="K14">
        <f>VLOOKUP($D14,[4]Sheet1!$C$1:$J$65536,4,FALSE)</f>
        <v>10164.09375</v>
      </c>
      <c r="L14">
        <f>VLOOKUP($D14,[4]Sheet1!$C$1:$J$65536,5,FALSE)</f>
        <v>198.82127380371094</v>
      </c>
      <c r="M14">
        <f>VLOOKUP($D14,[4]Sheet1!$C$1:$J$65536,6,FALSE)</f>
        <v>29.83946418762207</v>
      </c>
      <c r="N14">
        <f>VLOOKUP($D14,[4]Sheet1!$C$1:$J$65536,7,FALSE)</f>
        <v>4.7940101623535156</v>
      </c>
      <c r="O14">
        <f>VLOOKUP($D14,[4]Sheet1!$C$1:$J$65536,8,FALSE)</f>
        <v>25.071941375732422</v>
      </c>
      <c r="P14" cm="1">
        <f t="array" ref="P14">_xlfn.IFS(
$C14=2010,
VLOOKUP($B14,[5]各省年均房价!$A$1:$T$32,11,FALSE),
$C14=2011,
VLOOKUP($B14,[5]各省年均房价!$A$1:$T$32,12,FALSE),
$C14=2012,
VLOOKUP($B14,[5]各省年均房价!$A$1:$T$32,13,FALSE),
$C14=2013,
VLOOKUP($B14,[5]各省年均房价!$A$1:$T$32,14,FALSE),
$C14=2014,
VLOOKUP($B14,[5]各省年均房价!$A$1:$T$32,15,FALSE),
$C14=2015,
VLOOKUP($B14,[5]各省年均房价!$A$1:$T$32,16,FALSE),
$C14=2016,
VLOOKUP($B14,[5]各省年均房价!$A$1:$T$32,17,FALSE),
$C14=2017,
VLOOKUP($B14,[5]各省年均房价!$A$1:$T$32,18,FALSE),
$C14=2018,
VLOOKUP($B14,[5]各省年均房价!$A$1:$T$32,19,FALSE)
)</f>
        <v>9218.59</v>
      </c>
      <c r="Q14">
        <f t="shared" si="1"/>
        <v>0.34973215979361888</v>
      </c>
      <c r="R14" cm="1">
        <f t="array" ref="R14">_xlfn.IFS(
$C14=2010,
VLOOKUP($B14,[27]分省年度数据!$A$1:$T$32,15,FALSE),
$C14=2011,
VLOOKUP($B14,[27]分省年度数据!$A$1:$T$32,14,FALSE),
$C14=2012,
VLOOKUP($B14,[27]分省年度数据!$A$1:$T$32,13,FALSE),
$C14=2013,
VLOOKUP($B14,[27]分省年度数据!$A$1:$T$32,12,FALSE),
$C14=2014,
VLOOKUP($B14,[27]分省年度数据!$A$1:$T$32,11,FALSE),
$C14=2015,
VLOOKUP($B14,[27]分省年度数据!$A$1:$T$32,10,FALSE),
$C14=2016,
VLOOKUP($B14,[27]分省年度数据!$A$1:$T$32,9,FALSE),
$C14=2017,
VLOOKUP($B14,[27]分省年度数据!$A$1:$T$32,8,FALSE),
$C14=2018,
VLOOKUP($B14,[27]分省年度数据!$A$1:$T$32,7,FALSE)
)</f>
        <v>89.88</v>
      </c>
      <c r="S14">
        <f>IFERROR(VLOOKUP(D14,[6]mu_jt_estimates_final!$C:$D,2,FALSE),"")</f>
        <v>-0.49911742999999997</v>
      </c>
      <c r="T14" t="str">
        <f>VLOOKUP(B14,方言分布!A:B,2,FALSE)</f>
        <v>冀鲁官话</v>
      </c>
      <c r="U14" cm="1">
        <f t="array" ref="U14">_xlfn.IFS(
$C14=2010,
VLOOKUP($B14,[7]分省年度数据!$A$1:$T$32,15,FALSE),
$C14=2011,
VLOOKUP($B14,[7]分省年度数据!$A$1:$T$32,14,FALSE),
$C14=2012,
VLOOKUP($B14,[7]分省年度数据!$A$1:$T$32,13,FALSE),
$C14=2013,
VLOOKUP($B14,[7]分省年度数据!$A$1:$T$32,12,FALSE),
$C14=2014,
VLOOKUP($B14,[7]分省年度数据!$A$1:$T$32,11,FALSE),
$C14=2015,
VLOOKUP($B14,[7]分省年度数据!$A$1:$T$32,10,FALSE),
$C14=2016,
VLOOKUP($B14,[7]分省年度数据!$A$1:$T$32,9,FALSE),
$C14=2017,
VLOOKUP($B14,[7]分省年度数据!$A$1:$T$32,8,FALSE),
$C14=2018,
VLOOKUP($B14,[7]分省年度数据!$A$1:$T$32,7,FALSE)
)</f>
        <v>4689</v>
      </c>
      <c r="V14" cm="1">
        <f t="array" ref="V14">_xlfn.IFS(
$C14=2010,
VLOOKUP($B14,[8]分省年度数据!$A$1:$T$32,15,FALSE),
$C14=2011,
VLOOKUP($B14,[8]分省年度数据!$A$1:$T$32,14,FALSE),
$C14=2012,
VLOOKUP($B14,[8]分省年度数据!$A$1:$T$32,13,FALSE),
$C14=2013,
VLOOKUP($B14,[8]分省年度数据!$A$1:$T$32,12,FALSE),
$C14=2014,
VLOOKUP($B14,[8]分省年度数据!$A$1:$T$32,11,FALSE),
$C14=2015,
VLOOKUP($B14,[8]分省年度数据!$A$1:$T$32,10,FALSE),
$C14=2016,
VLOOKUP($B14,[8]分省年度数据!$A$1:$T$32,9,FALSE),
$C14=2017,
VLOOKUP($B14,[8]分省年度数据!$A$1:$T$32,8,FALSE),
$C14=2018,
VLOOKUP($B14,[8]分省年度数据!$A$1:$T$32,7,FALSE)
)</f>
        <v>5.77</v>
      </c>
      <c r="W14" cm="1">
        <f t="array" ref="W14">_xlfn.IFS(
$C14=2010,
VLOOKUP($B14,[9]分省年度数据!$A$1:$T$32,15,FALSE),
$C14=2011,
VLOOKUP($B14,[9]分省年度数据!$A$1:$T$32,14,FALSE),
$C14=2012,
VLOOKUP($B14,[9]分省年度数据!$A$1:$T$32,13,FALSE),
$C14=2013,
VLOOKUP($B14,[9]分省年度数据!$A$1:$T$32,12,FALSE),
$C14=2014,
VLOOKUP($B14,[9]分省年度数据!$A$1:$T$32,11,FALSE),
$C14=2015,
VLOOKUP($B14,[9]分省年度数据!$A$1:$T$32,10,FALSE),
$C14=2016,
VLOOKUP($B14,[9]分省年度数据!$A$1:$T$32,9,FALSE),
$C14=2017,
VLOOKUP($B14,[9]分省年度数据!$A$1:$T$32,8,FALSE),
$C14=2018,
VLOOKUP($B14,[9]分省年度数据!$A$1:$T$32,7,FALSE)
)</f>
        <v>81</v>
      </c>
      <c r="X14" cm="1">
        <f t="array" ref="X14">_xlfn.IFS(
$C14=2010,
VLOOKUP($B14,[10]分省年度数据!$A$1:$T$32,15,FALSE),
$C14=2011,
VLOOKUP($B14,[10]分省年度数据!$A$1:$T$32,14,FALSE),
$C14=2012,
VLOOKUP($B14,[10]分省年度数据!$A$1:$T$32,13,FALSE),
$C14=2013,
VLOOKUP($B14,[10]分省年度数据!$A$1:$T$32,12,FALSE),
$C14=2014,
VLOOKUP($B14,[10]分省年度数据!$A$1:$T$32,11,FALSE),
$C14=2015,
VLOOKUP($B14,[10]分省年度数据!$A$1:$T$32,10,FALSE),
$C14=2016,
VLOOKUP($B14,[10]分省年度数据!$A$1:$T$32,9,FALSE),
$C14=2017,
VLOOKUP($B14,[10]分省年度数据!$A$1:$T$32,8,FALSE),
$C14=2018,
VLOOKUP($B14,[10]分省年度数据!$A$1:$T$32,7,FALSE)
)</f>
        <v>11.23</v>
      </c>
      <c r="Y14" cm="1">
        <f t="array" ref="Y14">_xlfn.IFS(
$C14=2010,
VLOOKUP($B14,[11]分省年度数据!$A$1:$T$32,15,FALSE),
$C14=2011,
VLOOKUP($B14,[11]分省年度数据!$A$1:$T$32,14,FALSE),
$C14=2012,
VLOOKUP($B14,[11]分省年度数据!$A$1:$T$32,13,FALSE),
$C14=2013,
VLOOKUP($B14,[11]分省年度数据!$A$1:$T$32,12,FALSE),
$C14=2014,
VLOOKUP($B14,[11]分省年度数据!$A$1:$T$32,11,FALSE),
$C14=2015,
VLOOKUP($B14,[11]分省年度数据!$A$1:$T$32,10,FALSE),
$C14=2016,
VLOOKUP($B14,[11]分省年度数据!$A$1:$T$32,9,FALSE),
$C14=2017,
VLOOKUP($B14,[11]分省年度数据!$A$1:$T$32,8,FALSE),
$C14=2018,
VLOOKUP($B14,[11]分省年度数据!$A$1:$T$32,7,FALSE)
)</f>
        <v>128.94</v>
      </c>
      <c r="Z14" cm="1">
        <f t="array" ref="Z14">_xlfn.IFS(
$C14=2010,
VLOOKUP($B14,[12]分省年度数据!$A$1:$T$32,15,FALSE),
$C14=2011,
VLOOKUP($B14,[12]分省年度数据!$A$1:$T$32,14,FALSE),
$C14=2012,
VLOOKUP($B14,[12]分省年度数据!$A$1:$T$32,13,FALSE),
$C14=2013,
VLOOKUP($B14,[12]分省年度数据!$A$1:$T$32,12,FALSE),
$C14=2014,
VLOOKUP($B14,[12]分省年度数据!$A$1:$T$32,11,FALSE),
$C14=2015,
VLOOKUP($B14,[12]分省年度数据!$A$1:$T$32,10,FALSE),
$C14=2016,
VLOOKUP($B14,[12]分省年度数据!$A$1:$T$32,9,FALSE),
$C14=2017,
VLOOKUP($B14,[12]分省年度数据!$A$1:$T$32,8,FALSE),
$C14=2018,
VLOOKUP($B14,[12]分省年度数据!$A$1:$T$32,7,FALSE)
)</f>
        <v>11.24</v>
      </c>
      <c r="AA14" cm="1">
        <f t="array" ref="AA14">_xlfn.IFS(
$C14=2010,
VLOOKUP($B14,[13]分省年度数据!$A$1:$T$32,15,FALSE),
$C14=2011,
VLOOKUP($B14,[13]分省年度数据!$A$1:$T$32,14,FALSE),
$C14=2012,
VLOOKUP($B14,[13]分省年度数据!$A$1:$T$32,13,FALSE),
$C14=2013,
VLOOKUP($B14,[13]分省年度数据!$A$1:$T$32,12,FALSE),
$C14=2014,
VLOOKUP($B14,[13]分省年度数据!$A$1:$T$32,11,FALSE),
$C14=2015,
VLOOKUP($B14,[13]分省年度数据!$A$1:$T$32,10,FALSE),
$C14=2016,
VLOOKUP($B14,[13]分省年度数据!$A$1:$T$32,9,FALSE),
$C14=2017,
VLOOKUP($B14,[13]分省年度数据!$A$1:$T$32,8,FALSE),
$C14=2018,
VLOOKUP($B14,[13]分省年度数据!$A$1:$T$32,7,FALSE)
)</f>
        <v>10.039999999999999</v>
      </c>
      <c r="AB14" cm="1">
        <f t="array" ref="AB14">_xlfn.IFS(
$C14=2010,
VLOOKUP($B14,[14]分省年度数据!$A$1:$T$32,15,FALSE),
$C14=2011,
VLOOKUP($B14,[14]分省年度数据!$A$1:$T$32,14,FALSE),
$C14=2012,
VLOOKUP($B14,[14]分省年度数据!$A$1:$T$32,13,FALSE),
$C14=2013,
VLOOKUP($B14,[14]分省年度数据!$A$1:$T$32,12,FALSE),
$C14=2014,
VLOOKUP($B14,[14]分省年度数据!$A$1:$T$32,11,FALSE),
$C14=2015,
VLOOKUP($B14,[14]分省年度数据!$A$1:$T$32,10,FALSE),
$C14=2016,
VLOOKUP($B14,[14]分省年度数据!$A$1:$T$32,9,FALSE),
$C14=2017,
VLOOKUP($B14,[14]分省年度数据!$A$1:$T$32,8,FALSE),
$C14=2018,
VLOOKUP($B14,[14]分省年度数据!$A$1:$T$32,7,FALSE)
)</f>
        <v>14.42</v>
      </c>
      <c r="AD14" cm="1">
        <f t="array" ref="AD14">_xlfn.IFS(
$C14=2010,
VLOOKUP($B14,[15]分省年度数据!$A$1:$T$32,15,FALSE),
$C14=2011,
VLOOKUP($B14,[15]分省年度数据!$A$1:$T$32,14,FALSE),
$C14=2012,
VLOOKUP($B14,[15]分省年度数据!$A$1:$T$32,13,FALSE),
$C14=2013,
VLOOKUP($B14,[15]分省年度数据!$A$1:$T$32,12,FALSE),
$C14=2014,
VLOOKUP($B14,[15]分省年度数据!$A$1:$T$32,11,FALSE),
$C14=2015,
VLOOKUP($B14,[15]分省年度数据!$A$1:$T$32,10,FALSE),
$C14=2016,
VLOOKUP($B14,[15]分省年度数据!$A$1:$T$32,9,FALSE),
$C14=2017,
VLOOKUP($B14,[15]分省年度数据!$A$1:$T$32,8,FALSE),
$C14=2018,
VLOOKUP($B14,[15]分省年度数据!$A$1:$T$32,7,FALSE)
)</f>
        <v>5699615</v>
      </c>
      <c r="AE14" cm="1">
        <f t="array" ref="AE14">_xlfn.IFS(
$C14=2010,
VLOOKUP($B14,[16]分省年度数据!$A$1:$T$32,15,FALSE),
$C14=2011,
VLOOKUP($B14,[16]分省年度数据!$A$1:$T$32,14,FALSE),
$C14=2012,
VLOOKUP($B14,[16]分省年度数据!$A$1:$T$32,13,FALSE),
$C14=2013,
VLOOKUP($B14,[16]分省年度数据!$A$1:$T$32,12,FALSE),
$C14=2014,
VLOOKUP($B14,[16]分省年度数据!$A$1:$T$32,11,FALSE),
$C14=2015,
VLOOKUP($B14,[16]分省年度数据!$A$1:$T$32,10,FALSE),
$C14=2016,
VLOOKUP($B14,[16]分省年度数据!$A$1:$T$32,9,FALSE),
$C14=2017,
VLOOKUP($B14,[16]分省年度数据!$A$1:$T$32,8,FALSE),
$C14=2018,
VLOOKUP($B14,[16]分省年度数据!$A$1:$T$32,7,FALSE)
)</f>
        <v>461.36</v>
      </c>
      <c r="AF14" cm="1">
        <f t="array" ref="AF14">_xlfn.IFS(
$C14=2010,
VLOOKUP($B14,[17]分省年度数据!$A$1:$T$32,15,FALSE),
$C14=2011,
VLOOKUP($B14,[17]分省年度数据!$A$1:$T$32,14,FALSE),
$C14=2012,
VLOOKUP($B14,[17]分省年度数据!$A$1:$T$32,13,FALSE),
$C14=2013,
VLOOKUP($B14,[17]分省年度数据!$A$1:$T$32,12,FALSE),
$C14=2014,
VLOOKUP($B14,[17]分省年度数据!$A$1:$T$32,11,FALSE),
$C14=2015,
VLOOKUP($B14,[17]分省年度数据!$A$1:$T$32,10,FALSE),
$C14=2016,
VLOOKUP($B14,[17]分省年度数据!$A$1:$T$32,9,FALSE),
$C14=2017,
VLOOKUP($B14,[17]分省年度数据!$A$1:$T$32,8,FALSE),
$C14=2018,
VLOOKUP($B14,[17]分省年度数据!$A$1:$T$32,7,FALSE)
)</f>
        <v>491</v>
      </c>
      <c r="AG14" cm="1">
        <f t="array" ref="AG14">_xlfn.IFS(
$C14=2010,
VLOOKUP($B14,[18]分省年度数据!$A$1:$T$32,15,FALSE),
$C14=2011,
VLOOKUP($B14,[18]分省年度数据!$A$1:$T$32,14,FALSE),
$C14=2012,
VLOOKUP($B14,[18]分省年度数据!$A$1:$T$32,13,FALSE),
$C14=2013,
VLOOKUP($B14,[18]分省年度数据!$A$1:$T$32,12,FALSE),
$C14=2014,
VLOOKUP($B14,[18]分省年度数据!$A$1:$T$32,11,FALSE),
$C14=2015,
VLOOKUP($B14,[18]分省年度数据!$A$1:$T$32,10,FALSE),
$C14=2016,
VLOOKUP($B14,[18]分省年度数据!$A$1:$T$32,9,FALSE),
$C14=2017,
VLOOKUP($B14,[18]分省年度数据!$A$1:$T$32,8,FALSE),
$C14=2018,
VLOOKUP($B14,[18]分省年度数据!$A$1:$T$32,7,FALSE)
)</f>
        <v>4470.3999999999996</v>
      </c>
      <c r="AJ14" cm="1">
        <f t="array" ref="AJ14">_xlfn.IFS(
$C14=2010,
VLOOKUP($B14,[19]分省年度数据!$A$1:$T$32,15,FALSE),
$C14=2011,
VLOOKUP($B14,[19]分省年度数据!$A$1:$T$32,14,FALSE),
$C14=2012,
VLOOKUP($B14,[19]分省年度数据!$A$1:$T$32,13,FALSE),
$C14=2013,
VLOOKUP($B14,[19]分省年度数据!$A$1:$T$32,12,FALSE),
$C14=2014,
VLOOKUP($B14,[19]分省年度数据!$A$1:$T$32,11,FALSE),
$C14=2015,
VLOOKUP($B14,[19]分省年度数据!$A$1:$T$32,10,FALSE),
$C14=2016,
VLOOKUP($B14,[19]分省年度数据!$A$1:$T$32,9,FALSE),
$C14=2017,
VLOOKUP($B14,[19]分省年度数据!$A$1:$T$32,8,FALSE),
$C14=2018,
VLOOKUP($B14,[19]分省年度数据!$A$1:$T$32,7,FALSE)
)</f>
        <v>4313</v>
      </c>
      <c r="AK14" cm="1">
        <f t="array" ref="AK14">_xlfn.IFS(
$C14=2010,
VLOOKUP($B14,[20]分省年度数据!$A$1:$T$32,15,FALSE),
$C14=2011,
VLOOKUP($B14,[20]分省年度数据!$A$1:$T$32,14,FALSE),
$C14=2012,
VLOOKUP($B14,[20]分省年度数据!$A$1:$T$32,13,FALSE),
$C14=2013,
VLOOKUP($B14,[20]分省年度数据!$A$1:$T$32,12,FALSE),
$C14=2014,
VLOOKUP($B14,[20]分省年度数据!$A$1:$T$32,11,FALSE),
$C14=2015,
VLOOKUP($B14,[20]分省年度数据!$A$1:$T$32,10,FALSE),
$C14=2016,
VLOOKUP($B14,[20]分省年度数据!$A$1:$T$32,9,FALSE),
$C14=2017,
VLOOKUP($B14,[20]分省年度数据!$A$1:$T$32,8,FALSE),
$C14=2018,
VLOOKUP($B14,[20]分省年度数据!$A$1:$T$32,7,FALSE)
)</f>
        <v>13460</v>
      </c>
      <c r="AL14" cm="1">
        <f t="array" ref="AL14">_xlfn.IFS(
$C14=2010,
VLOOKUP($B14,[26]分省年度数据!$A$1:$T$32,15,FALSE),
$C14=2011,
VLOOKUP($B14,[26]分省年度数据!$A$1:$T$32,14,FALSE),
$C14=2012,
VLOOKUP($B14,[26]分省年度数据!$A$1:$T$32,13,FALSE),
$C14=2013,
VLOOKUP($B14,[26]分省年度数据!$A$1:$T$32,12,FALSE),
$C14=2014,
VLOOKUP($B14,[26]分省年度数据!$A$1:$T$32,11,FALSE),
$C14=2015,
VLOOKUP($B14,[26]分省年度数据!$A$1:$T$32,10,FALSE),
$C14=2016,
VLOOKUP($B14,[26]分省年度数据!$A$1:$T$32,9,FALSE),
$C14=2017,
VLOOKUP($B14,[26]分省年度数据!$A$1:$T$32,8,FALSE),
$C14=2018,
VLOOKUP($B14,[26]分省年度数据!$A$1:$T$32,7,FALSE)
)</f>
        <v>100</v>
      </c>
      <c r="AM14" cm="1">
        <f t="array" ref="AM14">_xlfn.IFS(
$C14=2010,
VLOOKUP($B14,[22]分省年度数据!$A$1:$T$32,15,FALSE),
$C14=2011,
VLOOKUP($B14,[22]分省年度数据!$A$1:$T$32,14,FALSE),
$C14=2012,
VLOOKUP($B14,[22]分省年度数据!$A$1:$T$32,13,FALSE),
$C14=2013,
VLOOKUP($B14,[22]分省年度数据!$A$1:$T$32,12,FALSE),
$C14=2014,
VLOOKUP($B14,[22]分省年度数据!$A$1:$T$32,11,FALSE),
$C14=2015,
VLOOKUP($B14,[22]分省年度数据!$A$1:$T$32,10,FALSE),
$C14=2016,
VLOOKUP($B14,[22]分省年度数据!$A$1:$T$32,9,FALSE),
$C14=2017,
VLOOKUP($B14,[22]分省年度数据!$A$1:$T$32,8,FALSE),
$C14=2018,
VLOOKUP($B14,[22]分省年度数据!$A$1:$T$32,7,FALSE)
)</f>
        <v>100</v>
      </c>
      <c r="AN14" cm="1">
        <f t="array" ref="AN14">_xlfn.IFS(
$C14=2010,
VLOOKUP($B14,[23]分省年度数据!$A$1:$T$32,15,FALSE),
$C14=2011,
VLOOKUP($B14,[23]分省年度数据!$A$1:$T$32,14,FALSE),
$C14=2012,
VLOOKUP($B14,[23]分省年度数据!$A$1:$T$32,13,FALSE),
$C14=2013,
VLOOKUP($B14,[23]分省年度数据!$A$1:$T$32,12,FALSE),
$C14=2014,
VLOOKUP($B14,[23]分省年度数据!$A$1:$T$32,11,FALSE),
$C14=2015,
VLOOKUP($B14,[23]分省年度数据!$A$1:$T$32,10,FALSE),
$C14=2016,
VLOOKUP($B14,[23]分省年度数据!$A$1:$T$32,9,FALSE),
$C14=2017,
VLOOKUP($B14,[23]分省年度数据!$A$1:$T$32,8,FALSE),
$C14=2018,
VLOOKUP($B14,[23]分省年度数据!$A$1:$T$32,7,FALSE)
)</f>
        <v>18.989999999999998</v>
      </c>
      <c r="AO14" cm="1">
        <f t="array" ref="AO14">_xlfn.IFS(
$C14=2010,
VLOOKUP($B14,[24]分省年度数据!$A$1:$T$32,15,FALSE),
$C14=2011,
VLOOKUP($B14,[24]分省年度数据!$A$1:$T$32,14,FALSE),
$C14=2012,
VLOOKUP($B14,[24]分省年度数据!$A$1:$T$32,13,FALSE),
$C14=2013,
VLOOKUP($B14,[24]分省年度数据!$A$1:$T$32,12,FALSE),
$C14=2014,
VLOOKUP($B14,[24]分省年度数据!$A$1:$T$32,11,FALSE),
$C14=2015,
VLOOKUP($B14,[24]分省年度数据!$A$1:$T$32,10,FALSE),
$C14=2016,
VLOOKUP($B14,[24]分省年度数据!$A$1:$T$32,9,FALSE),
$C14=2017,
VLOOKUP($B14,[24]分省年度数据!$A$1:$T$32,8,FALSE),
$C14=2018,
VLOOKUP($B14,[24]分省年度数据!$A$1:$T$32,7,FALSE)
)</f>
        <v>1.8</v>
      </c>
      <c r="AP14" cm="1">
        <f t="array" ref="AP14">_xlfn.IFS(
$C14=2010,
VLOOKUP($B14,[25]分省年度数据!$A$1:$T$32,15,FALSE),
$C14=2011,
VLOOKUP($B14,[25]分省年度数据!$A$1:$T$32,14,FALSE),
$C14=2012,
VLOOKUP($B14,[25]分省年度数据!$A$1:$T$32,13,FALSE),
$C14=2013,
VLOOKUP($B14,[25]分省年度数据!$A$1:$T$32,12,FALSE),
$C14=2014,
VLOOKUP($B14,[25]分省年度数据!$A$1:$T$32,11,FALSE),
$C14=2015,
VLOOKUP($B14,[25]分省年度数据!$A$1:$T$32,10,FALSE),
$C14=2016,
VLOOKUP($B14,[25]分省年度数据!$A$1:$T$32,9,FALSE),
$C14=2017,
VLOOKUP($B14,[25]分省年度数据!$A$1:$T$32,8,FALSE),
$C14=2018,
VLOOKUP($B14,[25]分省年度数据!$A$1:$T$32,7,FALSE)
)</f>
        <v>10.97</v>
      </c>
    </row>
    <row r="15" spans="1:42">
      <c r="A15">
        <v>12</v>
      </c>
      <c r="B15" t="s">
        <v>2</v>
      </c>
      <c r="C15">
        <v>2014</v>
      </c>
      <c r="D15" t="str">
        <f t="shared" si="0"/>
        <v>天津市2014</v>
      </c>
      <c r="E15" t="s">
        <v>32</v>
      </c>
      <c r="F15" cm="1">
        <f t="array" ref="F15">_xlfn.IFS(
$C15=2010,
VLOOKUP($B15,[1]分省年度数据!$A$1:$T$32,15,FALSE),
$C15=2011,
VLOOKUP($B15,[1]分省年度数据!$A$1:$T$32,14,FALSE),
$C15=2012,
VLOOKUP($B15,[1]分省年度数据!$A$1:$T$32,13,FALSE),
$C15=2013,
VLOOKUP($B15,[1]分省年度数据!$A$1:$T$32,12,FALSE),
$C15=2014,
VLOOKUP($B15,[1]分省年度数据!$A$1:$T$32,11,FALSE),
$C15=2015,
VLOOKUP($B15,[1]分省年度数据!$A$1:$T$32,10,FALSE),
$C15=2016,
VLOOKUP($B15,[1]分省年度数据!$A$1:$T$32,9,FALSE),
$C15=2017,
VLOOKUP($B15,[1]分省年度数据!$A$1:$T$32,8,FALSE),
$C15=2018,
VLOOKUP($B15,[1]分省年度数据!$A$1:$T$32,7,FALSE)
)</f>
        <v>1429</v>
      </c>
      <c r="G15" cm="1">
        <f t="array" ref="G15">_xlfn.IFS(
$C15=2010,
VLOOKUP($B15,[2]分省年度数据!$A$1:$T$32,15,FALSE),
$C15=2011,
VLOOKUP($B15,[2]分省年度数据!$A$1:$T$32,14,FALSE),
$C15=2012,
VLOOKUP($B15,[2]分省年度数据!$A$1:$T$32,13,FALSE),
$C15=2013,
VLOOKUP($B15,[2]分省年度数据!$A$1:$T$32,12,FALSE),
$C15=2014,
VLOOKUP($B15,[2]分省年度数据!$A$1:$T$32,11,FALSE),
$C15=2015,
VLOOKUP($B15,[2]分省年度数据!$A$1:$T$32,10,FALSE),
$C15=2016,
VLOOKUP($B15,[2]分省年度数据!$A$1:$T$32,9,FALSE),
$C15=2017,
VLOOKUP($B15,[2]分省年度数据!$A$1:$T$32,8,FALSE),
$C15=2018,
VLOOKUP($B15,[2]分省年度数据!$A$1:$T$32,7,FALSE)
)</f>
        <v>28832</v>
      </c>
      <c r="H15" cm="1">
        <f t="array" ref="H15">_xlfn.IFS(
$C15=2010,
VLOOKUP($B15,[3]分省年度数据!$A$1:$T$32,15,FALSE),
$C15=2011,
VLOOKUP($B15,[3]分省年度数据!$A$1:$T$32,14,FALSE),
$C15=2012,
VLOOKUP($B15,[3]分省年度数据!$A$1:$T$32,13,FALSE),
$C15=2013,
VLOOKUP($B15,[3]分省年度数据!$A$1:$T$32,12,FALSE),
$C15=2014,
VLOOKUP($B15,[3]分省年度数据!$A$1:$T$32,11,FALSE),
$C15=2015,
VLOOKUP($B15,[3]分省年度数据!$A$1:$T$32,10,FALSE),
$C15=2016,
VLOOKUP($B15,[3]分省年度数据!$A$1:$T$32,9,FALSE),
$C15=2017,
VLOOKUP($B15,[3]分省年度数据!$A$1:$T$32,8,FALSE),
$C15=2018,
VLOOKUP($B15,[3]分省年度数据!$A$1:$T$32,7,FALSE)
)</f>
        <v>3.7</v>
      </c>
      <c r="I15">
        <f>VLOOKUP($D15,[4]Sheet1!$C$1:$J$65536,2,FALSE)</f>
        <v>144.27560424804688</v>
      </c>
      <c r="J15">
        <f>VLOOKUP($D15,[4]Sheet1!$C$1:$J$65536,3,FALSE)</f>
        <v>46.030017852783203</v>
      </c>
      <c r="K15">
        <f>VLOOKUP($D15,[4]Sheet1!$C$1:$J$65536,4,FALSE)</f>
        <v>10170.8701171875</v>
      </c>
      <c r="L15">
        <f>VLOOKUP($D15,[4]Sheet1!$C$1:$J$65536,5,FALSE)</f>
        <v>206.34220886230469</v>
      </c>
      <c r="M15">
        <f>VLOOKUP($D15,[4]Sheet1!$C$1:$J$65536,6,FALSE)</f>
        <v>27.74383544921875</v>
      </c>
      <c r="N15">
        <f>VLOOKUP($D15,[4]Sheet1!$C$1:$J$65536,7,FALSE)</f>
        <v>5.3748207092285156</v>
      </c>
      <c r="O15">
        <f>VLOOKUP($D15,[4]Sheet1!$C$1:$J$65536,8,FALSE)</f>
        <v>50.305557250976562</v>
      </c>
      <c r="P15" cm="1">
        <f t="array" ref="P15">_xlfn.IFS(
$C15=2010,
VLOOKUP($B15,[5]各省年均房价!$A$1:$T$32,11,FALSE),
$C15=2011,
VLOOKUP($B15,[5]各省年均房价!$A$1:$T$32,12,FALSE),
$C15=2012,
VLOOKUP($B15,[5]各省年均房价!$A$1:$T$32,13,FALSE),
$C15=2013,
VLOOKUP($B15,[5]各省年均房价!$A$1:$T$32,14,FALSE),
$C15=2014,
VLOOKUP($B15,[5]各省年均房价!$A$1:$T$32,15,FALSE),
$C15=2015,
VLOOKUP($B15,[5]各省年均房价!$A$1:$T$32,16,FALSE),
$C15=2016,
VLOOKUP($B15,[5]各省年均房价!$A$1:$T$32,17,FALSE),
$C15=2017,
VLOOKUP($B15,[5]各省年均房价!$A$1:$T$32,18,FALSE),
$C15=2018,
VLOOKUP($B15,[5]各省年均房价!$A$1:$T$32,19,FALSE)
)</f>
        <v>10106.9</v>
      </c>
      <c r="Q15">
        <f t="shared" si="1"/>
        <v>0.35054453385127637</v>
      </c>
      <c r="R15" cm="1">
        <f t="array" ref="R15">_xlfn.IFS(
$C15=2010,
VLOOKUP($B15,[27]分省年度数据!$A$1:$T$32,15,FALSE),
$C15=2011,
VLOOKUP($B15,[27]分省年度数据!$A$1:$T$32,14,FALSE),
$C15=2012,
VLOOKUP($B15,[27]分省年度数据!$A$1:$T$32,13,FALSE),
$C15=2013,
VLOOKUP($B15,[27]分省年度数据!$A$1:$T$32,12,FALSE),
$C15=2014,
VLOOKUP($B15,[27]分省年度数据!$A$1:$T$32,11,FALSE),
$C15=2015,
VLOOKUP($B15,[27]分省年度数据!$A$1:$T$32,10,FALSE),
$C15=2016,
VLOOKUP($B15,[27]分省年度数据!$A$1:$T$32,9,FALSE),
$C15=2017,
VLOOKUP($B15,[27]分省年度数据!$A$1:$T$32,8,FALSE),
$C15=2018,
VLOOKUP($B15,[27]分省年度数据!$A$1:$T$32,7,FALSE)
)</f>
        <v>89.12</v>
      </c>
      <c r="S15">
        <f>IFERROR(VLOOKUP(D15,[6]mu_jt_estimates_final!$C:$D,2,FALSE),"")</f>
        <v>-0.37022376000000001</v>
      </c>
      <c r="T15" t="str">
        <f>VLOOKUP(B15,方言分布!A:B,2,FALSE)</f>
        <v>冀鲁官话</v>
      </c>
      <c r="U15" cm="1">
        <f t="array" ref="U15">_xlfn.IFS(
$C15=2010,
VLOOKUP($B15,[7]分省年度数据!$A$1:$T$32,15,FALSE),
$C15=2011,
VLOOKUP($B15,[7]分省年度数据!$A$1:$T$32,14,FALSE),
$C15=2012,
VLOOKUP($B15,[7]分省年度数据!$A$1:$T$32,13,FALSE),
$C15=2013,
VLOOKUP($B15,[7]分省年度数据!$A$1:$T$32,12,FALSE),
$C15=2014,
VLOOKUP($B15,[7]分省年度数据!$A$1:$T$32,11,FALSE),
$C15=2015,
VLOOKUP($B15,[7]分省年度数据!$A$1:$T$32,10,FALSE),
$C15=2016,
VLOOKUP($B15,[7]分省年度数据!$A$1:$T$32,9,FALSE),
$C15=2017,
VLOOKUP($B15,[7]分省年度数据!$A$1:$T$32,8,FALSE),
$C15=2018,
VLOOKUP($B15,[7]分省年度数据!$A$1:$T$32,7,FALSE)
)</f>
        <v>4990</v>
      </c>
      <c r="V15" cm="1">
        <f t="array" ref="V15">_xlfn.IFS(
$C15=2010,
VLOOKUP($B15,[8]分省年度数据!$A$1:$T$32,15,FALSE),
$C15=2011,
VLOOKUP($B15,[8]分省年度数据!$A$1:$T$32,14,FALSE),
$C15=2012,
VLOOKUP($B15,[8]分省年度数据!$A$1:$T$32,13,FALSE),
$C15=2013,
VLOOKUP($B15,[8]分省年度数据!$A$1:$T$32,12,FALSE),
$C15=2014,
VLOOKUP($B15,[8]分省年度数据!$A$1:$T$32,11,FALSE),
$C15=2015,
VLOOKUP($B15,[8]分省年度数据!$A$1:$T$32,10,FALSE),
$C15=2016,
VLOOKUP($B15,[8]分省年度数据!$A$1:$T$32,9,FALSE),
$C15=2017,
VLOOKUP($B15,[8]分省年度数据!$A$1:$T$32,8,FALSE),
$C15=2018,
VLOOKUP($B15,[8]分省年度数据!$A$1:$T$32,7,FALSE)
)</f>
        <v>6.09</v>
      </c>
      <c r="W15" cm="1">
        <f t="array" ref="W15">_xlfn.IFS(
$C15=2010,
VLOOKUP($B15,[9]分省年度数据!$A$1:$T$32,15,FALSE),
$C15=2011,
VLOOKUP($B15,[9]分省年度数据!$A$1:$T$32,14,FALSE),
$C15=2012,
VLOOKUP($B15,[9]分省年度数据!$A$1:$T$32,13,FALSE),
$C15=2013,
VLOOKUP($B15,[9]分省年度数据!$A$1:$T$32,12,FALSE),
$C15=2014,
VLOOKUP($B15,[9]分省年度数据!$A$1:$T$32,11,FALSE),
$C15=2015,
VLOOKUP($B15,[9]分省年度数据!$A$1:$T$32,10,FALSE),
$C15=2016,
VLOOKUP($B15,[9]分省年度数据!$A$1:$T$32,9,FALSE),
$C15=2017,
VLOOKUP($B15,[9]分省年度数据!$A$1:$T$32,8,FALSE),
$C15=2018,
VLOOKUP($B15,[9]分省年度数据!$A$1:$T$32,7,FALSE)
)</f>
        <v>56</v>
      </c>
      <c r="X15" cm="1">
        <f t="array" ref="X15">_xlfn.IFS(
$C15=2010,
VLOOKUP($B15,[10]分省年度数据!$A$1:$T$32,15,FALSE),
$C15=2011,
VLOOKUP($B15,[10]分省年度数据!$A$1:$T$32,14,FALSE),
$C15=2012,
VLOOKUP($B15,[10]分省年度数据!$A$1:$T$32,13,FALSE),
$C15=2013,
VLOOKUP($B15,[10]分省年度数据!$A$1:$T$32,12,FALSE),
$C15=2014,
VLOOKUP($B15,[10]分省年度数据!$A$1:$T$32,11,FALSE),
$C15=2015,
VLOOKUP($B15,[10]分省年度数据!$A$1:$T$32,10,FALSE),
$C15=2016,
VLOOKUP($B15,[10]分省年度数据!$A$1:$T$32,9,FALSE),
$C15=2017,
VLOOKUP($B15,[10]分省年度数据!$A$1:$T$32,8,FALSE),
$C15=2018,
VLOOKUP($B15,[10]分省年度数据!$A$1:$T$32,7,FALSE)
)</f>
        <v>10.87</v>
      </c>
      <c r="Y15" cm="1">
        <f t="array" ref="Y15">_xlfn.IFS(
$C15=2010,
VLOOKUP($B15,[11]分省年度数据!$A$1:$T$32,15,FALSE),
$C15=2011,
VLOOKUP($B15,[11]分省年度数据!$A$1:$T$32,14,FALSE),
$C15=2012,
VLOOKUP($B15,[11]分省年度数据!$A$1:$T$32,13,FALSE),
$C15=2013,
VLOOKUP($B15,[11]分省年度数据!$A$1:$T$32,12,FALSE),
$C15=2014,
VLOOKUP($B15,[11]分省年度数据!$A$1:$T$32,11,FALSE),
$C15=2015,
VLOOKUP($B15,[11]分省年度数据!$A$1:$T$32,10,FALSE),
$C15=2016,
VLOOKUP($B15,[11]分省年度数据!$A$1:$T$32,9,FALSE),
$C15=2017,
VLOOKUP($B15,[11]分省年度数据!$A$1:$T$32,8,FALSE),
$C15=2018,
VLOOKUP($B15,[11]分省年度数据!$A$1:$T$32,7,FALSE)
)</f>
        <v>161.33000000000001</v>
      </c>
      <c r="Z15" cm="1">
        <f t="array" ref="Z15">_xlfn.IFS(
$C15=2010,
VLOOKUP($B15,[12]分省年度数据!$A$1:$T$32,15,FALSE),
$C15=2011,
VLOOKUP($B15,[12]分省年度数据!$A$1:$T$32,14,FALSE),
$C15=2012,
VLOOKUP($B15,[12]分省年度数据!$A$1:$T$32,13,FALSE),
$C15=2013,
VLOOKUP($B15,[12]分省年度数据!$A$1:$T$32,12,FALSE),
$C15=2014,
VLOOKUP($B15,[12]分省年度数据!$A$1:$T$32,11,FALSE),
$C15=2015,
VLOOKUP($B15,[12]分省年度数据!$A$1:$T$32,10,FALSE),
$C15=2016,
VLOOKUP($B15,[12]分省年度数据!$A$1:$T$32,9,FALSE),
$C15=2017,
VLOOKUP($B15,[12]分省年度数据!$A$1:$T$32,8,FALSE),
$C15=2018,
VLOOKUP($B15,[12]分省年度数据!$A$1:$T$32,7,FALSE)
)</f>
        <v>10.62</v>
      </c>
      <c r="AA15" cm="1">
        <f t="array" ref="AA15">_xlfn.IFS(
$C15=2010,
VLOOKUP($B15,[13]分省年度数据!$A$1:$T$32,15,FALSE),
$C15=2011,
VLOOKUP($B15,[13]分省年度数据!$A$1:$T$32,14,FALSE),
$C15=2012,
VLOOKUP($B15,[13]分省年度数据!$A$1:$T$32,13,FALSE),
$C15=2013,
VLOOKUP($B15,[13]分省年度数据!$A$1:$T$32,12,FALSE),
$C15=2014,
VLOOKUP($B15,[13]分省年度数据!$A$1:$T$32,11,FALSE),
$C15=2015,
VLOOKUP($B15,[13]分省年度数据!$A$1:$T$32,10,FALSE),
$C15=2016,
VLOOKUP($B15,[13]分省年度数据!$A$1:$T$32,9,FALSE),
$C15=2017,
VLOOKUP($B15,[13]分省年度数据!$A$1:$T$32,8,FALSE),
$C15=2018,
VLOOKUP($B15,[13]分省年度数据!$A$1:$T$32,7,FALSE)
)</f>
        <v>10.210000000000001</v>
      </c>
      <c r="AB15" cm="1">
        <f t="array" ref="AB15">_xlfn.IFS(
$C15=2010,
VLOOKUP($B15,[14]分省年度数据!$A$1:$T$32,15,FALSE),
$C15=2011,
VLOOKUP($B15,[14]分省年度数据!$A$1:$T$32,14,FALSE),
$C15=2012,
VLOOKUP($B15,[14]分省年度数据!$A$1:$T$32,13,FALSE),
$C15=2013,
VLOOKUP($B15,[14]分省年度数据!$A$1:$T$32,12,FALSE),
$C15=2014,
VLOOKUP($B15,[14]分省年度数据!$A$1:$T$32,11,FALSE),
$C15=2015,
VLOOKUP($B15,[14]分省年度数据!$A$1:$T$32,10,FALSE),
$C15=2016,
VLOOKUP($B15,[14]分省年度数据!$A$1:$T$32,9,FALSE),
$C15=2017,
VLOOKUP($B15,[14]分省年度数据!$A$1:$T$32,8,FALSE),
$C15=2018,
VLOOKUP($B15,[14]分省年度数据!$A$1:$T$32,7,FALSE)
)</f>
        <v>14.71</v>
      </c>
      <c r="AD15" cm="1">
        <f t="array" ref="AD15">_xlfn.IFS(
$C15=2010,
VLOOKUP($B15,[15]分省年度数据!$A$1:$T$32,15,FALSE),
$C15=2011,
VLOOKUP($B15,[15]分省年度数据!$A$1:$T$32,14,FALSE),
$C15=2012,
VLOOKUP($B15,[15]分省年度数据!$A$1:$T$32,13,FALSE),
$C15=2013,
VLOOKUP($B15,[15]分省年度数据!$A$1:$T$32,12,FALSE),
$C15=2014,
VLOOKUP($B15,[15]分省年度数据!$A$1:$T$32,11,FALSE),
$C15=2015,
VLOOKUP($B15,[15]分省年度数据!$A$1:$T$32,10,FALSE),
$C15=2016,
VLOOKUP($B15,[15]分省年度数据!$A$1:$T$32,9,FALSE),
$C15=2017,
VLOOKUP($B15,[15]分省年度数据!$A$1:$T$32,8,FALSE),
$C15=2018,
VLOOKUP($B15,[15]分省年度数据!$A$1:$T$32,7,FALSE)
)</f>
        <v>6326265</v>
      </c>
      <c r="AE15" cm="1">
        <f t="array" ref="AE15">_xlfn.IFS(
$C15=2010,
VLOOKUP($B15,[16]分省年度数据!$A$1:$T$32,15,FALSE),
$C15=2011,
VLOOKUP($B15,[16]分省年度数据!$A$1:$T$32,14,FALSE),
$C15=2012,
VLOOKUP($B15,[16]分省年度数据!$A$1:$T$32,13,FALSE),
$C15=2013,
VLOOKUP($B15,[16]分省年度数据!$A$1:$T$32,12,FALSE),
$C15=2014,
VLOOKUP($B15,[16]分省年度数据!$A$1:$T$32,11,FALSE),
$C15=2015,
VLOOKUP($B15,[16]分省年度数据!$A$1:$T$32,10,FALSE),
$C15=2016,
VLOOKUP($B15,[16]分省年度数据!$A$1:$T$32,9,FALSE),
$C15=2017,
VLOOKUP($B15,[16]分省年度数据!$A$1:$T$32,8,FALSE),
$C15=2018,
VLOOKUP($B15,[16]分省年度数据!$A$1:$T$32,7,FALSE)
)</f>
        <v>517.01</v>
      </c>
      <c r="AF15" cm="1">
        <f t="array" ref="AF15">_xlfn.IFS(
$C15=2010,
VLOOKUP($B15,[17]分省年度数据!$A$1:$T$32,15,FALSE),
$C15=2011,
VLOOKUP($B15,[17]分省年度数据!$A$1:$T$32,14,FALSE),
$C15=2012,
VLOOKUP($B15,[17]分省年度数据!$A$1:$T$32,13,FALSE),
$C15=2013,
VLOOKUP($B15,[17]分省年度数据!$A$1:$T$32,12,FALSE),
$C15=2014,
VLOOKUP($B15,[17]分省年度数据!$A$1:$T$32,11,FALSE),
$C15=2015,
VLOOKUP($B15,[17]分省年度数据!$A$1:$T$32,10,FALSE),
$C15=2016,
VLOOKUP($B15,[17]分省年度数据!$A$1:$T$32,9,FALSE),
$C15=2017,
VLOOKUP($B15,[17]分省年度数据!$A$1:$T$32,8,FALSE),
$C15=2018,
VLOOKUP($B15,[17]分省年度数据!$A$1:$T$32,7,FALSE)
)</f>
        <v>503</v>
      </c>
      <c r="AG15" cm="1">
        <f t="array" ref="AG15">_xlfn.IFS(
$C15=2010,
VLOOKUP($B15,[18]分省年度数据!$A$1:$T$32,15,FALSE),
$C15=2011,
VLOOKUP($B15,[18]分省年度数据!$A$1:$T$32,14,FALSE),
$C15=2012,
VLOOKUP($B15,[18]分省年度数据!$A$1:$T$32,13,FALSE),
$C15=2013,
VLOOKUP($B15,[18]分省年度数据!$A$1:$T$32,12,FALSE),
$C15=2014,
VLOOKUP($B15,[18]分省年度数据!$A$1:$T$32,11,FALSE),
$C15=2015,
VLOOKUP($B15,[18]分省年度数据!$A$1:$T$32,10,FALSE),
$C15=2016,
VLOOKUP($B15,[18]分省年度数据!$A$1:$T$32,9,FALSE),
$C15=2017,
VLOOKUP($B15,[18]分省年度数据!$A$1:$T$32,8,FALSE),
$C15=2018,
VLOOKUP($B15,[18]分省年度数据!$A$1:$T$32,7,FALSE)
)</f>
        <v>4738.7</v>
      </c>
      <c r="AJ15" cm="1">
        <f t="array" ref="AJ15">_xlfn.IFS(
$C15=2010,
VLOOKUP($B15,[19]分省年度数据!$A$1:$T$32,15,FALSE),
$C15=2011,
VLOOKUP($B15,[19]分省年度数据!$A$1:$T$32,14,FALSE),
$C15=2012,
VLOOKUP($B15,[19]分省年度数据!$A$1:$T$32,13,FALSE),
$C15=2013,
VLOOKUP($B15,[19]分省年度数据!$A$1:$T$32,12,FALSE),
$C15=2014,
VLOOKUP($B15,[19]分省年度数据!$A$1:$T$32,11,FALSE),
$C15=2015,
VLOOKUP($B15,[19]分省年度数据!$A$1:$T$32,10,FALSE),
$C15=2016,
VLOOKUP($B15,[19]分省年度数据!$A$1:$T$32,9,FALSE),
$C15=2017,
VLOOKUP($B15,[19]分省年度数据!$A$1:$T$32,8,FALSE),
$C15=2018,
VLOOKUP($B15,[19]分省年度数据!$A$1:$T$32,7,FALSE)
)</f>
        <v>5322</v>
      </c>
      <c r="AK15" cm="1">
        <f t="array" ref="AK15">_xlfn.IFS(
$C15=2010,
VLOOKUP($B15,[20]分省年度数据!$A$1:$T$32,15,FALSE),
$C15=2011,
VLOOKUP($B15,[20]分省年度数据!$A$1:$T$32,14,FALSE),
$C15=2012,
VLOOKUP($B15,[20]分省年度数据!$A$1:$T$32,13,FALSE),
$C15=2013,
VLOOKUP($B15,[20]分省年度数据!$A$1:$T$32,12,FALSE),
$C15=2014,
VLOOKUP($B15,[20]分省年度数据!$A$1:$T$32,11,FALSE),
$C15=2015,
VLOOKUP($B15,[20]分省年度数据!$A$1:$T$32,10,FALSE),
$C15=2016,
VLOOKUP($B15,[20]分省年度数据!$A$1:$T$32,9,FALSE),
$C15=2017,
VLOOKUP($B15,[20]分省年度数据!$A$1:$T$32,8,FALSE),
$C15=2018,
VLOOKUP($B15,[20]分省年度数据!$A$1:$T$32,7,FALSE)
)</f>
        <v>14881</v>
      </c>
      <c r="AL15" cm="1">
        <f t="array" ref="AL15">_xlfn.IFS(
$C15=2010,
VLOOKUP($B15,[26]分省年度数据!$A$1:$T$32,15,FALSE),
$C15=2011,
VLOOKUP($B15,[26]分省年度数据!$A$1:$T$32,14,FALSE),
$C15=2012,
VLOOKUP($B15,[26]分省年度数据!$A$1:$T$32,13,FALSE),
$C15=2013,
VLOOKUP($B15,[26]分省年度数据!$A$1:$T$32,12,FALSE),
$C15=2014,
VLOOKUP($B15,[26]分省年度数据!$A$1:$T$32,11,FALSE),
$C15=2015,
VLOOKUP($B15,[26]分省年度数据!$A$1:$T$32,10,FALSE),
$C15=2016,
VLOOKUP($B15,[26]分省年度数据!$A$1:$T$32,9,FALSE),
$C15=2017,
VLOOKUP($B15,[26]分省年度数据!$A$1:$T$32,8,FALSE),
$C15=2018,
VLOOKUP($B15,[26]分省年度数据!$A$1:$T$32,7,FALSE)
)</f>
        <v>100</v>
      </c>
      <c r="AM15" cm="1">
        <f t="array" ref="AM15">_xlfn.IFS(
$C15=2010,
VLOOKUP($B15,[22]分省年度数据!$A$1:$T$32,15,FALSE),
$C15=2011,
VLOOKUP($B15,[22]分省年度数据!$A$1:$T$32,14,FALSE),
$C15=2012,
VLOOKUP($B15,[22]分省年度数据!$A$1:$T$32,13,FALSE),
$C15=2013,
VLOOKUP($B15,[22]分省年度数据!$A$1:$T$32,12,FALSE),
$C15=2014,
VLOOKUP($B15,[22]分省年度数据!$A$1:$T$32,11,FALSE),
$C15=2015,
VLOOKUP($B15,[22]分省年度数据!$A$1:$T$32,10,FALSE),
$C15=2016,
VLOOKUP($B15,[22]分省年度数据!$A$1:$T$32,9,FALSE),
$C15=2017,
VLOOKUP($B15,[22]分省年度数据!$A$1:$T$32,8,FALSE),
$C15=2018,
VLOOKUP($B15,[22]分省年度数据!$A$1:$T$32,7,FALSE)
)</f>
        <v>100</v>
      </c>
      <c r="AN15" cm="1">
        <f t="array" ref="AN15">_xlfn.IFS(
$C15=2010,
VLOOKUP($B15,[23]分省年度数据!$A$1:$T$32,15,FALSE),
$C15=2011,
VLOOKUP($B15,[23]分省年度数据!$A$1:$T$32,14,FALSE),
$C15=2012,
VLOOKUP($B15,[23]分省年度数据!$A$1:$T$32,13,FALSE),
$C15=2013,
VLOOKUP($B15,[23]分省年度数据!$A$1:$T$32,12,FALSE),
$C15=2014,
VLOOKUP($B15,[23]分省年度数据!$A$1:$T$32,11,FALSE),
$C15=2015,
VLOOKUP($B15,[23]分省年度数据!$A$1:$T$32,10,FALSE),
$C15=2016,
VLOOKUP($B15,[23]分省年度数据!$A$1:$T$32,9,FALSE),
$C15=2017,
VLOOKUP($B15,[23]分省年度数据!$A$1:$T$32,8,FALSE),
$C15=2018,
VLOOKUP($B15,[23]分省年度数据!$A$1:$T$32,7,FALSE)
)</f>
        <v>18.14</v>
      </c>
      <c r="AO15" cm="1">
        <f t="array" ref="AO15">_xlfn.IFS(
$C15=2010,
VLOOKUP($B15,[24]分省年度数据!$A$1:$T$32,15,FALSE),
$C15=2011,
VLOOKUP($B15,[24]分省年度数据!$A$1:$T$32,14,FALSE),
$C15=2012,
VLOOKUP($B15,[24]分省年度数据!$A$1:$T$32,13,FALSE),
$C15=2013,
VLOOKUP($B15,[24]分省年度数据!$A$1:$T$32,12,FALSE),
$C15=2014,
VLOOKUP($B15,[24]分省年度数据!$A$1:$T$32,11,FALSE),
$C15=2015,
VLOOKUP($B15,[24]分省年度数据!$A$1:$T$32,10,FALSE),
$C15=2016,
VLOOKUP($B15,[24]分省年度数据!$A$1:$T$32,9,FALSE),
$C15=2017,
VLOOKUP($B15,[24]分省年度数据!$A$1:$T$32,8,FALSE),
$C15=2018,
VLOOKUP($B15,[24]分省年度数据!$A$1:$T$32,7,FALSE)
)</f>
        <v>1.53</v>
      </c>
      <c r="AP15" cm="1">
        <f t="array" ref="AP15">_xlfn.IFS(
$C15=2010,
VLOOKUP($B15,[25]分省年度数据!$A$1:$T$32,15,FALSE),
$C15=2011,
VLOOKUP($B15,[25]分省年度数据!$A$1:$T$32,14,FALSE),
$C15=2012,
VLOOKUP($B15,[25]分省年度数据!$A$1:$T$32,13,FALSE),
$C15=2013,
VLOOKUP($B15,[25]分省年度数据!$A$1:$T$32,12,FALSE),
$C15=2014,
VLOOKUP($B15,[25]分省年度数据!$A$1:$T$32,11,FALSE),
$C15=2015,
VLOOKUP($B15,[25]分省年度数据!$A$1:$T$32,10,FALSE),
$C15=2016,
VLOOKUP($B15,[25]分省年度数据!$A$1:$T$32,9,FALSE),
$C15=2017,
VLOOKUP($B15,[25]分省年度数据!$A$1:$T$32,8,FALSE),
$C15=2018,
VLOOKUP($B15,[25]分省年度数据!$A$1:$T$32,7,FALSE)
)</f>
        <v>9.73</v>
      </c>
    </row>
    <row r="16" spans="1:42">
      <c r="A16">
        <v>12</v>
      </c>
      <c r="B16" t="s">
        <v>2</v>
      </c>
      <c r="C16">
        <v>2015</v>
      </c>
      <c r="D16" t="str">
        <f t="shared" si="0"/>
        <v>天津市2015</v>
      </c>
      <c r="E16" t="s">
        <v>32</v>
      </c>
      <c r="F16" cm="1">
        <f t="array" ref="F16">_xlfn.IFS(
$C16=2010,
VLOOKUP($B16,[1]分省年度数据!$A$1:$T$32,15,FALSE),
$C16=2011,
VLOOKUP($B16,[1]分省年度数据!$A$1:$T$32,14,FALSE),
$C16=2012,
VLOOKUP($B16,[1]分省年度数据!$A$1:$T$32,13,FALSE),
$C16=2013,
VLOOKUP($B16,[1]分省年度数据!$A$1:$T$32,12,FALSE),
$C16=2014,
VLOOKUP($B16,[1]分省年度数据!$A$1:$T$32,11,FALSE),
$C16=2015,
VLOOKUP($B16,[1]分省年度数据!$A$1:$T$32,10,FALSE),
$C16=2016,
VLOOKUP($B16,[1]分省年度数据!$A$1:$T$32,9,FALSE),
$C16=2017,
VLOOKUP($B16,[1]分省年度数据!$A$1:$T$32,8,FALSE),
$C16=2018,
VLOOKUP($B16,[1]分省年度数据!$A$1:$T$32,7,FALSE)
)</f>
        <v>1439</v>
      </c>
      <c r="G16" cm="1">
        <f t="array" ref="G16">_xlfn.IFS(
$C16=2010,
VLOOKUP($B16,[2]分省年度数据!$A$1:$T$32,15,FALSE),
$C16=2011,
VLOOKUP($B16,[2]分省年度数据!$A$1:$T$32,14,FALSE),
$C16=2012,
VLOOKUP($B16,[2]分省年度数据!$A$1:$T$32,13,FALSE),
$C16=2013,
VLOOKUP($B16,[2]分省年度数据!$A$1:$T$32,12,FALSE),
$C16=2014,
VLOOKUP($B16,[2]分省年度数据!$A$1:$T$32,11,FALSE),
$C16=2015,
VLOOKUP($B16,[2]分省年度数据!$A$1:$T$32,10,FALSE),
$C16=2016,
VLOOKUP($B16,[2]分省年度数据!$A$1:$T$32,9,FALSE),
$C16=2017,
VLOOKUP($B16,[2]分省年度数据!$A$1:$T$32,8,FALSE),
$C16=2018,
VLOOKUP($B16,[2]分省年度数据!$A$1:$T$32,7,FALSE)
)</f>
        <v>31291</v>
      </c>
      <c r="H16" t="str" cm="1">
        <f t="array" ref="H16">_xlfn.IFS(
$C16=2010,
VLOOKUP($B16,[3]分省年度数据!$A$1:$T$32,15,FALSE),
$C16=2011,
VLOOKUP($B16,[3]分省年度数据!$A$1:$T$32,14,FALSE),
$C16=2012,
VLOOKUP($B16,[3]分省年度数据!$A$1:$T$32,13,FALSE),
$C16=2013,
VLOOKUP($B16,[3]分省年度数据!$A$1:$T$32,12,FALSE),
$C16=2014,
VLOOKUP($B16,[3]分省年度数据!$A$1:$T$32,11,FALSE),
$C16=2015,
VLOOKUP($B16,[3]分省年度数据!$A$1:$T$32,10,FALSE),
$C16=2016,
VLOOKUP($B16,[3]分省年度数据!$A$1:$T$32,9,FALSE),
$C16=2017,
VLOOKUP($B16,[3]分省年度数据!$A$1:$T$32,8,FALSE),
$C16=2018,
VLOOKUP($B16,[3]分省年度数据!$A$1:$T$32,7,FALSE)
)</f>
        <v/>
      </c>
      <c r="I16">
        <f>VLOOKUP($D16,[4]Sheet1!$C$1:$J$65536,2,FALSE)</f>
        <v>138.94697570800781</v>
      </c>
      <c r="J16">
        <f>VLOOKUP($D16,[4]Sheet1!$C$1:$J$65536,3,FALSE)</f>
        <v>42.773948669433594</v>
      </c>
      <c r="K16">
        <f>VLOOKUP($D16,[4]Sheet1!$C$1:$J$65536,4,FALSE)</f>
        <v>10173.9677734375</v>
      </c>
      <c r="L16">
        <f>VLOOKUP($D16,[4]Sheet1!$C$1:$J$65536,5,FALSE)</f>
        <v>199.38330078125</v>
      </c>
      <c r="M16">
        <f>VLOOKUP($D16,[4]Sheet1!$C$1:$J$65536,6,FALSE)</f>
        <v>27.945322036743164</v>
      </c>
      <c r="N16">
        <f>VLOOKUP($D16,[4]Sheet1!$C$1:$J$65536,7,FALSE)</f>
        <v>5.4037928581237793</v>
      </c>
      <c r="O16">
        <f>VLOOKUP($D16,[4]Sheet1!$C$1:$J$65536,8,FALSE)</f>
        <v>33.091564178466797</v>
      </c>
      <c r="P16" cm="1">
        <f t="array" ref="P16">_xlfn.IFS(
$C16=2010,
VLOOKUP($B16,[5]各省年均房价!$A$1:$T$32,11,FALSE),
$C16=2011,
VLOOKUP($B16,[5]各省年均房价!$A$1:$T$32,12,FALSE),
$C16=2012,
VLOOKUP($B16,[5]各省年均房价!$A$1:$T$32,13,FALSE),
$C16=2013,
VLOOKUP($B16,[5]各省年均房价!$A$1:$T$32,14,FALSE),
$C16=2014,
VLOOKUP($B16,[5]各省年均房价!$A$1:$T$32,15,FALSE),
$C16=2015,
VLOOKUP($B16,[5]各省年均房价!$A$1:$T$32,16,FALSE),
$C16=2016,
VLOOKUP($B16,[5]各省年均房价!$A$1:$T$32,17,FALSE),
$C16=2017,
VLOOKUP($B16,[5]各省年均房价!$A$1:$T$32,18,FALSE),
$C16=2018,
VLOOKUP($B16,[5]各省年均房价!$A$1:$T$32,19,FALSE)
)</f>
        <v>12829.6</v>
      </c>
      <c r="Q16">
        <f t="shared" si="1"/>
        <v>0.41000926784059316</v>
      </c>
      <c r="R16" cm="1">
        <f t="array" ref="R16">_xlfn.IFS(
$C16=2010,
VLOOKUP($B16,[27]分省年度数据!$A$1:$T$32,15,FALSE),
$C16=2011,
VLOOKUP($B16,[27]分省年度数据!$A$1:$T$32,14,FALSE),
$C16=2012,
VLOOKUP($B16,[27]分省年度数据!$A$1:$T$32,13,FALSE),
$C16=2013,
VLOOKUP($B16,[27]分省年度数据!$A$1:$T$32,12,FALSE),
$C16=2014,
VLOOKUP($B16,[27]分省年度数据!$A$1:$T$32,11,FALSE),
$C16=2015,
VLOOKUP($B16,[27]分省年度数据!$A$1:$T$32,10,FALSE),
$C16=2016,
VLOOKUP($B16,[27]分省年度数据!$A$1:$T$32,9,FALSE),
$C16=2017,
VLOOKUP($B16,[27]分省年度数据!$A$1:$T$32,8,FALSE),
$C16=2018,
VLOOKUP($B16,[27]分省年度数据!$A$1:$T$32,7,FALSE)
)</f>
        <v>88.54</v>
      </c>
      <c r="S16">
        <f>IFERROR(VLOOKUP(D16,[6]mu_jt_estimates_final!$C:$D,2,FALSE),"")</f>
        <v>-0.17746804999999999</v>
      </c>
      <c r="T16" t="str">
        <f>VLOOKUP(B16,方言分布!A:B,2,FALSE)</f>
        <v>冀鲁官话</v>
      </c>
      <c r="U16" cm="1">
        <f t="array" ref="U16">_xlfn.IFS(
$C16=2010,
VLOOKUP($B16,[7]分省年度数据!$A$1:$T$32,15,FALSE),
$C16=2011,
VLOOKUP($B16,[7]分省年度数据!$A$1:$T$32,14,FALSE),
$C16=2012,
VLOOKUP($B16,[7]分省年度数据!$A$1:$T$32,13,FALSE),
$C16=2013,
VLOOKUP($B16,[7]分省年度数据!$A$1:$T$32,12,FALSE),
$C16=2014,
VLOOKUP($B16,[7]分省年度数据!$A$1:$T$32,11,FALSE),
$C16=2015,
VLOOKUP($B16,[7]分省年度数据!$A$1:$T$32,10,FALSE),
$C16=2016,
VLOOKUP($B16,[7]分省年度数据!$A$1:$T$32,9,FALSE),
$C16=2017,
VLOOKUP($B16,[7]分省年度数据!$A$1:$T$32,8,FALSE),
$C16=2018,
VLOOKUP($B16,[7]分省年度数据!$A$1:$T$32,7,FALSE)
)</f>
        <v>5223</v>
      </c>
      <c r="V16" cm="1">
        <f t="array" ref="V16">_xlfn.IFS(
$C16=2010,
VLOOKUP($B16,[8]分省年度数据!$A$1:$T$32,15,FALSE),
$C16=2011,
VLOOKUP($B16,[8]分省年度数据!$A$1:$T$32,14,FALSE),
$C16=2012,
VLOOKUP($B16,[8]分省年度数据!$A$1:$T$32,13,FALSE),
$C16=2013,
VLOOKUP($B16,[8]分省年度数据!$A$1:$T$32,12,FALSE),
$C16=2014,
VLOOKUP($B16,[8]分省年度数据!$A$1:$T$32,11,FALSE),
$C16=2015,
VLOOKUP($B16,[8]分省年度数据!$A$1:$T$32,10,FALSE),
$C16=2016,
VLOOKUP($B16,[8]分省年度数据!$A$1:$T$32,9,FALSE),
$C16=2017,
VLOOKUP($B16,[8]分省年度数据!$A$1:$T$32,8,FALSE),
$C16=2018,
VLOOKUP($B16,[8]分省年度数据!$A$1:$T$32,7,FALSE)
)</f>
        <v>6.37</v>
      </c>
      <c r="W16" cm="1">
        <f t="array" ref="W16">_xlfn.IFS(
$C16=2010,
VLOOKUP($B16,[9]分省年度数据!$A$1:$T$32,15,FALSE),
$C16=2011,
VLOOKUP($B16,[9]分省年度数据!$A$1:$T$32,14,FALSE),
$C16=2012,
VLOOKUP($B16,[9]分省年度数据!$A$1:$T$32,13,FALSE),
$C16=2013,
VLOOKUP($B16,[9]分省年度数据!$A$1:$T$32,12,FALSE),
$C16=2014,
VLOOKUP($B16,[9]分省年度数据!$A$1:$T$32,11,FALSE),
$C16=2015,
VLOOKUP($B16,[9]分省年度数据!$A$1:$T$32,10,FALSE),
$C16=2016,
VLOOKUP($B16,[9]分省年度数据!$A$1:$T$32,9,FALSE),
$C16=2017,
VLOOKUP($B16,[9]分省年度数据!$A$1:$T$32,8,FALSE),
$C16=2018,
VLOOKUP($B16,[9]分省年度数据!$A$1:$T$32,7,FALSE)
)</f>
        <v>59</v>
      </c>
      <c r="X16" cm="1">
        <f t="array" ref="X16">_xlfn.IFS(
$C16=2010,
VLOOKUP($B16,[10]分省年度数据!$A$1:$T$32,15,FALSE),
$C16=2011,
VLOOKUP($B16,[10]分省年度数据!$A$1:$T$32,14,FALSE),
$C16=2012,
VLOOKUP($B16,[10]分省年度数据!$A$1:$T$32,13,FALSE),
$C16=2013,
VLOOKUP($B16,[10]分省年度数据!$A$1:$T$32,12,FALSE),
$C16=2014,
VLOOKUP($B16,[10]分省年度数据!$A$1:$T$32,11,FALSE),
$C16=2015,
VLOOKUP($B16,[10]分省年度数据!$A$1:$T$32,10,FALSE),
$C16=2016,
VLOOKUP($B16,[10]分省年度数据!$A$1:$T$32,9,FALSE),
$C16=2017,
VLOOKUP($B16,[10]分省年度数据!$A$1:$T$32,8,FALSE),
$C16=2018,
VLOOKUP($B16,[10]分省年度数据!$A$1:$T$32,7,FALSE)
)</f>
        <v>10.9</v>
      </c>
      <c r="Y16" cm="1">
        <f t="array" ref="Y16">_xlfn.IFS(
$C16=2010,
VLOOKUP($B16,[11]分省年度数据!$A$1:$T$32,15,FALSE),
$C16=2011,
VLOOKUP($B16,[11]分省年度数据!$A$1:$T$32,14,FALSE),
$C16=2012,
VLOOKUP($B16,[11]分省年度数据!$A$1:$T$32,13,FALSE),
$C16=2013,
VLOOKUP($B16,[11]分省年度数据!$A$1:$T$32,12,FALSE),
$C16=2014,
VLOOKUP($B16,[11]分省年度数据!$A$1:$T$32,11,FALSE),
$C16=2015,
VLOOKUP($B16,[11]分省年度数据!$A$1:$T$32,10,FALSE),
$C16=2016,
VLOOKUP($B16,[11]分省年度数据!$A$1:$T$32,9,FALSE),
$C16=2017,
VLOOKUP($B16,[11]分省年度数据!$A$1:$T$32,8,FALSE),
$C16=2018,
VLOOKUP($B16,[11]分省年度数据!$A$1:$T$32,7,FALSE)
)</f>
        <v>195.02</v>
      </c>
      <c r="Z16" cm="1">
        <f t="array" ref="Z16">_xlfn.IFS(
$C16=2010,
VLOOKUP($B16,[12]分省年度数据!$A$1:$T$32,15,FALSE),
$C16=2011,
VLOOKUP($B16,[12]分省年度数据!$A$1:$T$32,14,FALSE),
$C16=2012,
VLOOKUP($B16,[12]分省年度数据!$A$1:$T$32,13,FALSE),
$C16=2013,
VLOOKUP($B16,[12]分省年度数据!$A$1:$T$32,12,FALSE),
$C16=2014,
VLOOKUP($B16,[12]分省年度数据!$A$1:$T$32,11,FALSE),
$C16=2015,
VLOOKUP($B16,[12]分省年度数据!$A$1:$T$32,10,FALSE),
$C16=2016,
VLOOKUP($B16,[12]分省年度数据!$A$1:$T$32,9,FALSE),
$C16=2017,
VLOOKUP($B16,[12]分省年度数据!$A$1:$T$32,8,FALSE),
$C16=2018,
VLOOKUP($B16,[12]分省年度数据!$A$1:$T$32,7,FALSE)
)</f>
        <v>10.24</v>
      </c>
      <c r="AA16" cm="1">
        <f t="array" ref="AA16">_xlfn.IFS(
$C16=2010,
VLOOKUP($B16,[13]分省年度数据!$A$1:$T$32,15,FALSE),
$C16=2011,
VLOOKUP($B16,[13]分省年度数据!$A$1:$T$32,14,FALSE),
$C16=2012,
VLOOKUP($B16,[13]分省年度数据!$A$1:$T$32,13,FALSE),
$C16=2013,
VLOOKUP($B16,[13]分省年度数据!$A$1:$T$32,12,FALSE),
$C16=2014,
VLOOKUP($B16,[13]分省年度数据!$A$1:$T$32,11,FALSE),
$C16=2015,
VLOOKUP($B16,[13]分省年度数据!$A$1:$T$32,10,FALSE),
$C16=2016,
VLOOKUP($B16,[13]分省年度数据!$A$1:$T$32,9,FALSE),
$C16=2017,
VLOOKUP($B16,[13]分省年度数据!$A$1:$T$32,8,FALSE),
$C16=2018,
VLOOKUP($B16,[13]分省年度数据!$A$1:$T$32,7,FALSE)
)</f>
        <v>9.92</v>
      </c>
      <c r="AB16" cm="1">
        <f t="array" ref="AB16">_xlfn.IFS(
$C16=2010,
VLOOKUP($B16,[14]分省年度数据!$A$1:$T$32,15,FALSE),
$C16=2011,
VLOOKUP($B16,[14]分省年度数据!$A$1:$T$32,14,FALSE),
$C16=2012,
VLOOKUP($B16,[14]分省年度数据!$A$1:$T$32,13,FALSE),
$C16=2013,
VLOOKUP($B16,[14]分省年度数据!$A$1:$T$32,12,FALSE),
$C16=2014,
VLOOKUP($B16,[14]分省年度数据!$A$1:$T$32,11,FALSE),
$C16=2015,
VLOOKUP($B16,[14]分省年度数据!$A$1:$T$32,10,FALSE),
$C16=2016,
VLOOKUP($B16,[14]分省年度数据!$A$1:$T$32,9,FALSE),
$C16=2017,
VLOOKUP($B16,[14]分省年度数据!$A$1:$T$32,8,FALSE),
$C16=2018,
VLOOKUP($B16,[14]分省年度数据!$A$1:$T$32,7,FALSE)
)</f>
        <v>14.98</v>
      </c>
      <c r="AD16" cm="1">
        <f t="array" ref="AD16">_xlfn.IFS(
$C16=2010,
VLOOKUP($B16,[15]分省年度数据!$A$1:$T$32,15,FALSE),
$C16=2011,
VLOOKUP($B16,[15]分省年度数据!$A$1:$T$32,14,FALSE),
$C16=2012,
VLOOKUP($B16,[15]分省年度数据!$A$1:$T$32,13,FALSE),
$C16=2013,
VLOOKUP($B16,[15]分省年度数据!$A$1:$T$32,12,FALSE),
$C16=2014,
VLOOKUP($B16,[15]分省年度数据!$A$1:$T$32,11,FALSE),
$C16=2015,
VLOOKUP($B16,[15]分省年度数据!$A$1:$T$32,10,FALSE),
$C16=2016,
VLOOKUP($B16,[15]分省年度数据!$A$1:$T$32,9,FALSE),
$C16=2017,
VLOOKUP($B16,[15]分省年度数据!$A$1:$T$32,8,FALSE),
$C16=2018,
VLOOKUP($B16,[15]分省年度数据!$A$1:$T$32,7,FALSE)
)</f>
        <v>5605736</v>
      </c>
      <c r="AE16" cm="1">
        <f t="array" ref="AE16">_xlfn.IFS(
$C16=2010,
VLOOKUP($B16,[16]分省年度数据!$A$1:$T$32,15,FALSE),
$C16=2011,
VLOOKUP($B16,[16]分省年度数据!$A$1:$T$32,14,FALSE),
$C16=2012,
VLOOKUP($B16,[16]分省年度数据!$A$1:$T$32,13,FALSE),
$C16=2013,
VLOOKUP($B16,[16]分省年度数据!$A$1:$T$32,12,FALSE),
$C16=2014,
VLOOKUP($B16,[16]分省年度数据!$A$1:$T$32,11,FALSE),
$C16=2015,
VLOOKUP($B16,[16]分省年度数据!$A$1:$T$32,10,FALSE),
$C16=2016,
VLOOKUP($B16,[16]分省年度数据!$A$1:$T$32,9,FALSE),
$C16=2017,
VLOOKUP($B16,[16]分省年度数据!$A$1:$T$32,8,FALSE),
$C16=2018,
VLOOKUP($B16,[16]分省年度数据!$A$1:$T$32,7,FALSE)
)</f>
        <v>507.44</v>
      </c>
      <c r="AF16" cm="1">
        <f t="array" ref="AF16">_xlfn.IFS(
$C16=2010,
VLOOKUP($B16,[17]分省年度数据!$A$1:$T$32,15,FALSE),
$C16=2011,
VLOOKUP($B16,[17]分省年度数据!$A$1:$T$32,14,FALSE),
$C16=2012,
VLOOKUP($B16,[17]分省年度数据!$A$1:$T$32,13,FALSE),
$C16=2013,
VLOOKUP($B16,[17]分省年度数据!$A$1:$T$32,12,FALSE),
$C16=2014,
VLOOKUP($B16,[17]分省年度数据!$A$1:$T$32,11,FALSE),
$C16=2015,
VLOOKUP($B16,[17]分省年度数据!$A$1:$T$32,10,FALSE),
$C16=2016,
VLOOKUP($B16,[17]分省年度数据!$A$1:$T$32,9,FALSE),
$C16=2017,
VLOOKUP($B16,[17]分省年度数据!$A$1:$T$32,8,FALSE),
$C16=2018,
VLOOKUP($B16,[17]分省年度数据!$A$1:$T$32,7,FALSE)
)</f>
        <v>497</v>
      </c>
      <c r="AG16" cm="1">
        <f t="array" ref="AG16">_xlfn.IFS(
$C16=2010,
VLOOKUP($B16,[18]分省年度数据!$A$1:$T$32,15,FALSE),
$C16=2011,
VLOOKUP($B16,[18]分省年度数据!$A$1:$T$32,14,FALSE),
$C16=2012,
VLOOKUP($B16,[18]分省年度数据!$A$1:$T$32,13,FALSE),
$C16=2013,
VLOOKUP($B16,[18]分省年度数据!$A$1:$T$32,12,FALSE),
$C16=2014,
VLOOKUP($B16,[18]分省年度数据!$A$1:$T$32,11,FALSE),
$C16=2015,
VLOOKUP($B16,[18]分省年度数据!$A$1:$T$32,10,FALSE),
$C16=2016,
VLOOKUP($B16,[18]分省年度数据!$A$1:$T$32,9,FALSE),
$C16=2017,
VLOOKUP($B16,[18]分省年度数据!$A$1:$T$32,8,FALSE),
$C16=2018,
VLOOKUP($B16,[18]分省年度数据!$A$1:$T$32,7,FALSE)
)</f>
        <v>3963.2</v>
      </c>
      <c r="AJ16" cm="1">
        <f t="array" ref="AJ16">_xlfn.IFS(
$C16=2010,
VLOOKUP($B16,[19]分省年度数据!$A$1:$T$32,15,FALSE),
$C16=2011,
VLOOKUP($B16,[19]分省年度数据!$A$1:$T$32,14,FALSE),
$C16=2012,
VLOOKUP($B16,[19]分省年度数据!$A$1:$T$32,13,FALSE),
$C16=2013,
VLOOKUP($B16,[19]分省年度数据!$A$1:$T$32,12,FALSE),
$C16=2014,
VLOOKUP($B16,[19]分省年度数据!$A$1:$T$32,11,FALSE),
$C16=2015,
VLOOKUP($B16,[19]分省年度数据!$A$1:$T$32,10,FALSE),
$C16=2016,
VLOOKUP($B16,[19]分省年度数据!$A$1:$T$32,9,FALSE),
$C16=2017,
VLOOKUP($B16,[19]分省年度数据!$A$1:$T$32,8,FALSE),
$C16=2018,
VLOOKUP($B16,[19]分省年度数据!$A$1:$T$32,7,FALSE)
)</f>
        <v>5358</v>
      </c>
      <c r="AK16" cm="1">
        <f t="array" ref="AK16">_xlfn.IFS(
$C16=2010,
VLOOKUP($B16,[20]分省年度数据!$A$1:$T$32,15,FALSE),
$C16=2011,
VLOOKUP($B16,[20]分省年度数据!$A$1:$T$32,14,FALSE),
$C16=2012,
VLOOKUP($B16,[20]分省年度数据!$A$1:$T$32,13,FALSE),
$C16=2013,
VLOOKUP($B16,[20]分省年度数据!$A$1:$T$32,12,FALSE),
$C16=2014,
VLOOKUP($B16,[20]分省年度数据!$A$1:$T$32,11,FALSE),
$C16=2015,
VLOOKUP($B16,[20]分省年度数据!$A$1:$T$32,10,FALSE),
$C16=2016,
VLOOKUP($B16,[20]分省年度数据!$A$1:$T$32,9,FALSE),
$C16=2017,
VLOOKUP($B16,[20]分省年度数据!$A$1:$T$32,8,FALSE),
$C16=2018,
VLOOKUP($B16,[20]分省年度数据!$A$1:$T$32,7,FALSE)
)</f>
        <v>15866</v>
      </c>
      <c r="AL16" cm="1">
        <f t="array" ref="AL16">_xlfn.IFS(
$C16=2010,
VLOOKUP($B16,[26]分省年度数据!$A$1:$T$32,15,FALSE),
$C16=2011,
VLOOKUP($B16,[26]分省年度数据!$A$1:$T$32,14,FALSE),
$C16=2012,
VLOOKUP($B16,[26]分省年度数据!$A$1:$T$32,13,FALSE),
$C16=2013,
VLOOKUP($B16,[26]分省年度数据!$A$1:$T$32,12,FALSE),
$C16=2014,
VLOOKUP($B16,[26]分省年度数据!$A$1:$T$32,11,FALSE),
$C16=2015,
VLOOKUP($B16,[26]分省年度数据!$A$1:$T$32,10,FALSE),
$C16=2016,
VLOOKUP($B16,[26]分省年度数据!$A$1:$T$32,9,FALSE),
$C16=2017,
VLOOKUP($B16,[26]分省年度数据!$A$1:$T$32,8,FALSE),
$C16=2018,
VLOOKUP($B16,[26]分省年度数据!$A$1:$T$32,7,FALSE)
)</f>
        <v>100</v>
      </c>
      <c r="AM16" cm="1">
        <f t="array" ref="AM16">_xlfn.IFS(
$C16=2010,
VLOOKUP($B16,[22]分省年度数据!$A$1:$T$32,15,FALSE),
$C16=2011,
VLOOKUP($B16,[22]分省年度数据!$A$1:$T$32,14,FALSE),
$C16=2012,
VLOOKUP($B16,[22]分省年度数据!$A$1:$T$32,13,FALSE),
$C16=2013,
VLOOKUP($B16,[22]分省年度数据!$A$1:$T$32,12,FALSE),
$C16=2014,
VLOOKUP($B16,[22]分省年度数据!$A$1:$T$32,11,FALSE),
$C16=2015,
VLOOKUP($B16,[22]分省年度数据!$A$1:$T$32,10,FALSE),
$C16=2016,
VLOOKUP($B16,[22]分省年度数据!$A$1:$T$32,9,FALSE),
$C16=2017,
VLOOKUP($B16,[22]分省年度数据!$A$1:$T$32,8,FALSE),
$C16=2018,
VLOOKUP($B16,[22]分省年度数据!$A$1:$T$32,7,FALSE)
)</f>
        <v>100</v>
      </c>
      <c r="AN16" cm="1">
        <f t="array" ref="AN16">_xlfn.IFS(
$C16=2010,
VLOOKUP($B16,[23]分省年度数据!$A$1:$T$32,15,FALSE),
$C16=2011,
VLOOKUP($B16,[23]分省年度数据!$A$1:$T$32,14,FALSE),
$C16=2012,
VLOOKUP($B16,[23]分省年度数据!$A$1:$T$32,13,FALSE),
$C16=2013,
VLOOKUP($B16,[23]分省年度数据!$A$1:$T$32,12,FALSE),
$C16=2014,
VLOOKUP($B16,[23]分省年度数据!$A$1:$T$32,11,FALSE),
$C16=2015,
VLOOKUP($B16,[23]分省年度数据!$A$1:$T$32,10,FALSE),
$C16=2016,
VLOOKUP($B16,[23]分省年度数据!$A$1:$T$32,9,FALSE),
$C16=2017,
VLOOKUP($B16,[23]分省年度数据!$A$1:$T$32,8,FALSE),
$C16=2018,
VLOOKUP($B16,[23]分省年度数据!$A$1:$T$32,7,FALSE)
)</f>
        <v>16.3</v>
      </c>
      <c r="AO16" cm="1">
        <f t="array" ref="AO16">_xlfn.IFS(
$C16=2010,
VLOOKUP($B16,[24]分省年度数据!$A$1:$T$32,15,FALSE),
$C16=2011,
VLOOKUP($B16,[24]分省年度数据!$A$1:$T$32,14,FALSE),
$C16=2012,
VLOOKUP($B16,[24]分省年度数据!$A$1:$T$32,13,FALSE),
$C16=2013,
VLOOKUP($B16,[24]分省年度数据!$A$1:$T$32,12,FALSE),
$C16=2014,
VLOOKUP($B16,[24]分省年度数据!$A$1:$T$32,11,FALSE),
$C16=2015,
VLOOKUP($B16,[24]分省年度数据!$A$1:$T$32,10,FALSE),
$C16=2016,
VLOOKUP($B16,[24]分省年度数据!$A$1:$T$32,9,FALSE),
$C16=2017,
VLOOKUP($B16,[24]分省年度数据!$A$1:$T$32,8,FALSE),
$C16=2018,
VLOOKUP($B16,[24]分省年度数据!$A$1:$T$32,7,FALSE)
)</f>
        <v>1.52</v>
      </c>
      <c r="AP16" cm="1">
        <f t="array" ref="AP16">_xlfn.IFS(
$C16=2010,
VLOOKUP($B16,[25]分省年度数据!$A$1:$T$32,15,FALSE),
$C16=2011,
VLOOKUP($B16,[25]分省年度数据!$A$1:$T$32,14,FALSE),
$C16=2012,
VLOOKUP($B16,[25]分省年度数据!$A$1:$T$32,13,FALSE),
$C16=2013,
VLOOKUP($B16,[25]分省年度数据!$A$1:$T$32,12,FALSE),
$C16=2014,
VLOOKUP($B16,[25]分省年度数据!$A$1:$T$32,11,FALSE),
$C16=2015,
VLOOKUP($B16,[25]分省年度数据!$A$1:$T$32,10,FALSE),
$C16=2016,
VLOOKUP($B16,[25]分省年度数据!$A$1:$T$32,9,FALSE),
$C16=2017,
VLOOKUP($B16,[25]分省年度数据!$A$1:$T$32,8,FALSE),
$C16=2018,
VLOOKUP($B16,[25]分省年度数据!$A$1:$T$32,7,FALSE)
)</f>
        <v>10.130000000000001</v>
      </c>
    </row>
    <row r="17" spans="1:42">
      <c r="A17">
        <v>12</v>
      </c>
      <c r="B17" t="s">
        <v>2</v>
      </c>
      <c r="C17">
        <v>2016</v>
      </c>
      <c r="D17" t="str">
        <f t="shared" si="0"/>
        <v>天津市2016</v>
      </c>
      <c r="E17" t="s">
        <v>32</v>
      </c>
      <c r="F17" cm="1">
        <f t="array" ref="F17">_xlfn.IFS(
$C17=2010,
VLOOKUP($B17,[1]分省年度数据!$A$1:$T$32,15,FALSE),
$C17=2011,
VLOOKUP($B17,[1]分省年度数据!$A$1:$T$32,14,FALSE),
$C17=2012,
VLOOKUP($B17,[1]分省年度数据!$A$1:$T$32,13,FALSE),
$C17=2013,
VLOOKUP($B17,[1]分省年度数据!$A$1:$T$32,12,FALSE),
$C17=2014,
VLOOKUP($B17,[1]分省年度数据!$A$1:$T$32,11,FALSE),
$C17=2015,
VLOOKUP($B17,[1]分省年度数据!$A$1:$T$32,10,FALSE),
$C17=2016,
VLOOKUP($B17,[1]分省年度数据!$A$1:$T$32,9,FALSE),
$C17=2017,
VLOOKUP($B17,[1]分省年度数据!$A$1:$T$32,8,FALSE),
$C17=2018,
VLOOKUP($B17,[1]分省年度数据!$A$1:$T$32,7,FALSE)
)</f>
        <v>1443</v>
      </c>
      <c r="G17" cm="1">
        <f t="array" ref="G17">_xlfn.IFS(
$C17=2010,
VLOOKUP($B17,[2]分省年度数据!$A$1:$T$32,15,FALSE),
$C17=2011,
VLOOKUP($B17,[2]分省年度数据!$A$1:$T$32,14,FALSE),
$C17=2012,
VLOOKUP($B17,[2]分省年度数据!$A$1:$T$32,13,FALSE),
$C17=2013,
VLOOKUP($B17,[2]分省年度数据!$A$1:$T$32,12,FALSE),
$C17=2014,
VLOOKUP($B17,[2]分省年度数据!$A$1:$T$32,11,FALSE),
$C17=2015,
VLOOKUP($B17,[2]分省年度数据!$A$1:$T$32,10,FALSE),
$C17=2016,
VLOOKUP($B17,[2]分省年度数据!$A$1:$T$32,9,FALSE),
$C17=2017,
VLOOKUP($B17,[2]分省年度数据!$A$1:$T$32,8,FALSE),
$C17=2018,
VLOOKUP($B17,[2]分省年度数据!$A$1:$T$32,7,FALSE)
)</f>
        <v>34074</v>
      </c>
      <c r="H17" cm="1">
        <f t="array" ref="H17">_xlfn.IFS(
$C17=2010,
VLOOKUP($B17,[3]分省年度数据!$A$1:$T$32,15,FALSE),
$C17=2011,
VLOOKUP($B17,[3]分省年度数据!$A$1:$T$32,14,FALSE),
$C17=2012,
VLOOKUP($B17,[3]分省年度数据!$A$1:$T$32,13,FALSE),
$C17=2013,
VLOOKUP($B17,[3]分省年度数据!$A$1:$T$32,12,FALSE),
$C17=2014,
VLOOKUP($B17,[3]分省年度数据!$A$1:$T$32,11,FALSE),
$C17=2015,
VLOOKUP($B17,[3]分省年度数据!$A$1:$T$32,10,FALSE),
$C17=2016,
VLOOKUP($B17,[3]分省年度数据!$A$1:$T$32,9,FALSE),
$C17=2017,
VLOOKUP($B17,[3]分省年度数据!$A$1:$T$32,8,FALSE),
$C17=2018,
VLOOKUP($B17,[3]分省年度数据!$A$1:$T$32,7,FALSE)
)</f>
        <v>14.5</v>
      </c>
      <c r="I17">
        <f>VLOOKUP($D17,[4]Sheet1!$C$1:$J$65536,2,FALSE)</f>
        <v>141.06919860839844</v>
      </c>
      <c r="J17">
        <f>VLOOKUP($D17,[4]Sheet1!$C$1:$J$65536,3,FALSE)</f>
        <v>41.528518676757812</v>
      </c>
      <c r="K17">
        <f>VLOOKUP($D17,[4]Sheet1!$C$1:$J$65536,4,FALSE)</f>
        <v>10170.869140625</v>
      </c>
      <c r="L17">
        <f>VLOOKUP($D17,[4]Sheet1!$C$1:$J$65536,5,FALSE)</f>
        <v>197.06277465820312</v>
      </c>
      <c r="M17">
        <f>VLOOKUP($D17,[4]Sheet1!$C$1:$J$65536,6,FALSE)</f>
        <v>28.73594856262207</v>
      </c>
      <c r="N17">
        <f>VLOOKUP($D17,[4]Sheet1!$C$1:$J$65536,7,FALSE)</f>
        <v>5.3141231536865234</v>
      </c>
      <c r="O17">
        <f>VLOOKUP($D17,[4]Sheet1!$C$1:$J$65536,8,FALSE)</f>
        <v>35.249031066894531</v>
      </c>
      <c r="P17" cm="1">
        <f t="array" ref="P17">_xlfn.IFS(
$C17=2010,
VLOOKUP($B17,[5]各省年均房价!$A$1:$T$32,11,FALSE),
$C17=2011,
VLOOKUP($B17,[5]各省年均房价!$A$1:$T$32,12,FALSE),
$C17=2012,
VLOOKUP($B17,[5]各省年均房价!$A$1:$T$32,13,FALSE),
$C17=2013,
VLOOKUP($B17,[5]各省年均房价!$A$1:$T$32,14,FALSE),
$C17=2014,
VLOOKUP($B17,[5]各省年均房价!$A$1:$T$32,15,FALSE),
$C17=2015,
VLOOKUP($B17,[5]各省年均房价!$A$1:$T$32,16,FALSE),
$C17=2016,
VLOOKUP($B17,[5]各省年均房价!$A$1:$T$32,17,FALSE),
$C17=2017,
VLOOKUP($B17,[5]各省年均房价!$A$1:$T$32,18,FALSE),
$C17=2018,
VLOOKUP($B17,[5]各省年均房价!$A$1:$T$32,19,FALSE)
)</f>
        <v>15331.4</v>
      </c>
      <c r="Q17">
        <f t="shared" si="1"/>
        <v>0.44994423900921521</v>
      </c>
      <c r="R17" cm="1">
        <f t="array" ref="R17">_xlfn.IFS(
$C17=2010,
VLOOKUP($B17,[27]分省年度数据!$A$1:$T$32,15,FALSE),
$C17=2011,
VLOOKUP($B17,[27]分省年度数据!$A$1:$T$32,14,FALSE),
$C17=2012,
VLOOKUP($B17,[27]分省年度数据!$A$1:$T$32,13,FALSE),
$C17=2013,
VLOOKUP($B17,[27]分省年度数据!$A$1:$T$32,12,FALSE),
$C17=2014,
VLOOKUP($B17,[27]分省年度数据!$A$1:$T$32,11,FALSE),
$C17=2015,
VLOOKUP($B17,[27]分省年度数据!$A$1:$T$32,10,FALSE),
$C17=2016,
VLOOKUP($B17,[27]分省年度数据!$A$1:$T$32,9,FALSE),
$C17=2017,
VLOOKUP($B17,[27]分省年度数据!$A$1:$T$32,8,FALSE),
$C17=2018,
VLOOKUP($B17,[27]分省年度数据!$A$1:$T$32,7,FALSE)
)</f>
        <v>96.01</v>
      </c>
      <c r="S17">
        <f>IFERROR(VLOOKUP(D17,[6]mu_jt_estimates_final!$C:$D,2,FALSE),"")</f>
        <v>1.9461112E-3</v>
      </c>
      <c r="T17" t="str">
        <f>VLOOKUP(B17,方言分布!A:B,2,FALSE)</f>
        <v>冀鲁官话</v>
      </c>
      <c r="U17" cm="1">
        <f t="array" ref="U17">_xlfn.IFS(
$C17=2010,
VLOOKUP($B17,[7]分省年度数据!$A$1:$T$32,15,FALSE),
$C17=2011,
VLOOKUP($B17,[7]分省年度数据!$A$1:$T$32,14,FALSE),
$C17=2012,
VLOOKUP($B17,[7]分省年度数据!$A$1:$T$32,13,FALSE),
$C17=2013,
VLOOKUP($B17,[7]分省年度数据!$A$1:$T$32,12,FALSE),
$C17=2014,
VLOOKUP($B17,[7]分省年度数据!$A$1:$T$32,11,FALSE),
$C17=2015,
VLOOKUP($B17,[7]分省年度数据!$A$1:$T$32,10,FALSE),
$C17=2016,
VLOOKUP($B17,[7]分省年度数据!$A$1:$T$32,9,FALSE),
$C17=2017,
VLOOKUP($B17,[7]分省年度数据!$A$1:$T$32,8,FALSE),
$C17=2018,
VLOOKUP($B17,[7]分省年度数据!$A$1:$T$32,7,FALSE)
)</f>
        <v>5443</v>
      </c>
      <c r="V17" cm="1">
        <f t="array" ref="V17">_xlfn.IFS(
$C17=2010,
VLOOKUP($B17,[8]分省年度数据!$A$1:$T$32,15,FALSE),
$C17=2011,
VLOOKUP($B17,[8]分省年度数据!$A$1:$T$32,14,FALSE),
$C17=2012,
VLOOKUP($B17,[8]分省年度数据!$A$1:$T$32,13,FALSE),
$C17=2013,
VLOOKUP($B17,[8]分省年度数据!$A$1:$T$32,12,FALSE),
$C17=2014,
VLOOKUP($B17,[8]分省年度数据!$A$1:$T$32,11,FALSE),
$C17=2015,
VLOOKUP($B17,[8]分省年度数据!$A$1:$T$32,10,FALSE),
$C17=2016,
VLOOKUP($B17,[8]分省年度数据!$A$1:$T$32,9,FALSE),
$C17=2017,
VLOOKUP($B17,[8]分省年度数据!$A$1:$T$32,8,FALSE),
$C17=2018,
VLOOKUP($B17,[8]分省年度数据!$A$1:$T$32,7,FALSE)
)</f>
        <v>6.58</v>
      </c>
      <c r="W17" cm="1">
        <f t="array" ref="W17">_xlfn.IFS(
$C17=2010,
VLOOKUP($B17,[9]分省年度数据!$A$1:$T$32,15,FALSE),
$C17=2011,
VLOOKUP($B17,[9]分省年度数据!$A$1:$T$32,14,FALSE),
$C17=2012,
VLOOKUP($B17,[9]分省年度数据!$A$1:$T$32,13,FALSE),
$C17=2013,
VLOOKUP($B17,[9]分省年度数据!$A$1:$T$32,12,FALSE),
$C17=2014,
VLOOKUP($B17,[9]分省年度数据!$A$1:$T$32,11,FALSE),
$C17=2015,
VLOOKUP($B17,[9]分省年度数据!$A$1:$T$32,10,FALSE),
$C17=2016,
VLOOKUP($B17,[9]分省年度数据!$A$1:$T$32,9,FALSE),
$C17=2017,
VLOOKUP($B17,[9]分省年度数据!$A$1:$T$32,8,FALSE),
$C17=2018,
VLOOKUP($B17,[9]分省年度数据!$A$1:$T$32,7,FALSE)
)</f>
        <v>61</v>
      </c>
      <c r="X17" cm="1">
        <f t="array" ref="X17">_xlfn.IFS(
$C17=2010,
VLOOKUP($B17,[10]分省年度数据!$A$1:$T$32,15,FALSE),
$C17=2011,
VLOOKUP($B17,[10]分省年度数据!$A$1:$T$32,14,FALSE),
$C17=2012,
VLOOKUP($B17,[10]分省年度数据!$A$1:$T$32,13,FALSE),
$C17=2013,
VLOOKUP($B17,[10]分省年度数据!$A$1:$T$32,12,FALSE),
$C17=2014,
VLOOKUP($B17,[10]分省年度数据!$A$1:$T$32,11,FALSE),
$C17=2015,
VLOOKUP($B17,[10]分省年度数据!$A$1:$T$32,10,FALSE),
$C17=2016,
VLOOKUP($B17,[10]分省年度数据!$A$1:$T$32,9,FALSE),
$C17=2017,
VLOOKUP($B17,[10]分省年度数据!$A$1:$T$32,8,FALSE),
$C17=2018,
VLOOKUP($B17,[10]分省年度数据!$A$1:$T$32,7,FALSE)
)</f>
        <v>10.28</v>
      </c>
      <c r="Y17" cm="1">
        <f t="array" ref="Y17">_xlfn.IFS(
$C17=2010,
VLOOKUP($B17,[11]分省年度数据!$A$1:$T$32,15,FALSE),
$C17=2011,
VLOOKUP($B17,[11]分省年度数据!$A$1:$T$32,14,FALSE),
$C17=2012,
VLOOKUP($B17,[11]分省年度数据!$A$1:$T$32,13,FALSE),
$C17=2013,
VLOOKUP($B17,[11]分省年度数据!$A$1:$T$32,12,FALSE),
$C17=2014,
VLOOKUP($B17,[11]分省年度数据!$A$1:$T$32,11,FALSE),
$C17=2015,
VLOOKUP($B17,[11]分省年度数据!$A$1:$T$32,10,FALSE),
$C17=2016,
VLOOKUP($B17,[11]分省年度数据!$A$1:$T$32,9,FALSE),
$C17=2017,
VLOOKUP($B17,[11]分省年度数据!$A$1:$T$32,8,FALSE),
$C17=2018,
VLOOKUP($B17,[11]分省年度数据!$A$1:$T$32,7,FALSE)
)</f>
        <v>203.23</v>
      </c>
      <c r="Z17" cm="1">
        <f t="array" ref="Z17">_xlfn.IFS(
$C17=2010,
VLOOKUP($B17,[12]分省年度数据!$A$1:$T$32,15,FALSE),
$C17=2011,
VLOOKUP($B17,[12]分省年度数据!$A$1:$T$32,14,FALSE),
$C17=2012,
VLOOKUP($B17,[12]分省年度数据!$A$1:$T$32,13,FALSE),
$C17=2013,
VLOOKUP($B17,[12]分省年度数据!$A$1:$T$32,12,FALSE),
$C17=2014,
VLOOKUP($B17,[12]分省年度数据!$A$1:$T$32,11,FALSE),
$C17=2015,
VLOOKUP($B17,[12]分省年度数据!$A$1:$T$32,10,FALSE),
$C17=2016,
VLOOKUP($B17,[12]分省年度数据!$A$1:$T$32,9,FALSE),
$C17=2017,
VLOOKUP($B17,[12]分省年度数据!$A$1:$T$32,8,FALSE),
$C17=2018,
VLOOKUP($B17,[12]分省年度数据!$A$1:$T$32,7,FALSE)
)</f>
        <v>10</v>
      </c>
      <c r="AA17" cm="1">
        <f t="array" ref="AA17">_xlfn.IFS(
$C17=2010,
VLOOKUP($B17,[13]分省年度数据!$A$1:$T$32,15,FALSE),
$C17=2011,
VLOOKUP($B17,[13]分省年度数据!$A$1:$T$32,14,FALSE),
$C17=2012,
VLOOKUP($B17,[13]分省年度数据!$A$1:$T$32,13,FALSE),
$C17=2013,
VLOOKUP($B17,[13]分省年度数据!$A$1:$T$32,12,FALSE),
$C17=2014,
VLOOKUP($B17,[13]分省年度数据!$A$1:$T$32,11,FALSE),
$C17=2015,
VLOOKUP($B17,[13]分省年度数据!$A$1:$T$32,10,FALSE),
$C17=2016,
VLOOKUP($B17,[13]分省年度数据!$A$1:$T$32,9,FALSE),
$C17=2017,
VLOOKUP($B17,[13]分省年度数据!$A$1:$T$32,8,FALSE),
$C17=2018,
VLOOKUP($B17,[13]分省年度数据!$A$1:$T$32,7,FALSE)
)</f>
        <v>9.6300000000000008</v>
      </c>
      <c r="AB17" cm="1">
        <f t="array" ref="AB17">_xlfn.IFS(
$C17=2010,
VLOOKUP($B17,[14]分省年度数据!$A$1:$T$32,15,FALSE),
$C17=2011,
VLOOKUP($B17,[14]分省年度数据!$A$1:$T$32,14,FALSE),
$C17=2012,
VLOOKUP($B17,[14]分省年度数据!$A$1:$T$32,13,FALSE),
$C17=2013,
VLOOKUP($B17,[14]分省年度数据!$A$1:$T$32,12,FALSE),
$C17=2014,
VLOOKUP($B17,[14]分省年度数据!$A$1:$T$32,11,FALSE),
$C17=2015,
VLOOKUP($B17,[14]分省年度数据!$A$1:$T$32,10,FALSE),
$C17=2016,
VLOOKUP($B17,[14]分省年度数据!$A$1:$T$32,9,FALSE),
$C17=2017,
VLOOKUP($B17,[14]分省年度数据!$A$1:$T$32,8,FALSE),
$C17=2018,
VLOOKUP($B17,[14]分省年度数据!$A$1:$T$32,7,FALSE)
)</f>
        <v>15.19</v>
      </c>
      <c r="AD17" cm="1">
        <f t="array" ref="AD17">_xlfn.IFS(
$C17=2010,
VLOOKUP($B17,[15]分省年度数据!$A$1:$T$32,15,FALSE),
$C17=2011,
VLOOKUP($B17,[15]分省年度数据!$A$1:$T$32,14,FALSE),
$C17=2012,
VLOOKUP($B17,[15]分省年度数据!$A$1:$T$32,13,FALSE),
$C17=2013,
VLOOKUP($B17,[15]分省年度数据!$A$1:$T$32,12,FALSE),
$C17=2014,
VLOOKUP($B17,[15]分省年度数据!$A$1:$T$32,11,FALSE),
$C17=2015,
VLOOKUP($B17,[15]分省年度数据!$A$1:$T$32,10,FALSE),
$C17=2016,
VLOOKUP($B17,[15]分省年度数据!$A$1:$T$32,9,FALSE),
$C17=2017,
VLOOKUP($B17,[15]分省年度数据!$A$1:$T$32,8,FALSE),
$C17=2018,
VLOOKUP($B17,[15]分省年度数据!$A$1:$T$32,7,FALSE)
)</f>
        <v>5365129</v>
      </c>
      <c r="AE17" cm="1">
        <f t="array" ref="AE17">_xlfn.IFS(
$C17=2010,
VLOOKUP($B17,[16]分省年度数据!$A$1:$T$32,15,FALSE),
$C17=2011,
VLOOKUP($B17,[16]分省年度数据!$A$1:$T$32,14,FALSE),
$C17=2012,
VLOOKUP($B17,[16]分省年度数据!$A$1:$T$32,13,FALSE),
$C17=2013,
VLOOKUP($B17,[16]分省年度数据!$A$1:$T$32,12,FALSE),
$C17=2014,
VLOOKUP($B17,[16]分省年度数据!$A$1:$T$32,11,FALSE),
$C17=2015,
VLOOKUP($B17,[16]分省年度数据!$A$1:$T$32,10,FALSE),
$C17=2016,
VLOOKUP($B17,[16]分省年度数据!$A$1:$T$32,9,FALSE),
$C17=2017,
VLOOKUP($B17,[16]分省年度数据!$A$1:$T$32,8,FALSE),
$C17=2018,
VLOOKUP($B17,[16]分省年度数据!$A$1:$T$32,7,FALSE)
)</f>
        <v>502.49</v>
      </c>
      <c r="AF17" cm="1">
        <f t="array" ref="AF17">_xlfn.IFS(
$C17=2010,
VLOOKUP($B17,[17]分省年度数据!$A$1:$T$32,15,FALSE),
$C17=2011,
VLOOKUP($B17,[17]分省年度数据!$A$1:$T$32,14,FALSE),
$C17=2012,
VLOOKUP($B17,[17]分省年度数据!$A$1:$T$32,13,FALSE),
$C17=2013,
VLOOKUP($B17,[17]分省年度数据!$A$1:$T$32,12,FALSE),
$C17=2014,
VLOOKUP($B17,[17]分省年度数据!$A$1:$T$32,11,FALSE),
$C17=2015,
VLOOKUP($B17,[17]分省年度数据!$A$1:$T$32,10,FALSE),
$C17=2016,
VLOOKUP($B17,[17]分省年度数据!$A$1:$T$32,9,FALSE),
$C17=2017,
VLOOKUP($B17,[17]分省年度数据!$A$1:$T$32,8,FALSE),
$C17=2018,
VLOOKUP($B17,[17]分省年度数据!$A$1:$T$32,7,FALSE)
)</f>
        <v>517</v>
      </c>
      <c r="AG17" cm="1">
        <f t="array" ref="AG17">_xlfn.IFS(
$C17=2010,
VLOOKUP($B17,[18]分省年度数据!$A$1:$T$32,15,FALSE),
$C17=2011,
VLOOKUP($B17,[18]分省年度数据!$A$1:$T$32,14,FALSE),
$C17=2012,
VLOOKUP($B17,[18]分省年度数据!$A$1:$T$32,13,FALSE),
$C17=2013,
VLOOKUP($B17,[18]分省年度数据!$A$1:$T$32,12,FALSE),
$C17=2014,
VLOOKUP($B17,[18]分省年度数据!$A$1:$T$32,11,FALSE),
$C17=2015,
VLOOKUP($B17,[18]分省年度数据!$A$1:$T$32,10,FALSE),
$C17=2016,
VLOOKUP($B17,[18]分省年度数据!$A$1:$T$32,9,FALSE),
$C17=2017,
VLOOKUP($B17,[18]分省年度数据!$A$1:$T$32,8,FALSE),
$C17=2018,
VLOOKUP($B17,[18]分省年度数据!$A$1:$T$32,7,FALSE)
)</f>
        <v>4188.1000000000004</v>
      </c>
      <c r="AJ17" cm="1">
        <f t="array" ref="AJ17">_xlfn.IFS(
$C17=2010,
VLOOKUP($B17,[19]分省年度数据!$A$1:$T$32,15,FALSE),
$C17=2011,
VLOOKUP($B17,[19]分省年度数据!$A$1:$T$32,14,FALSE),
$C17=2012,
VLOOKUP($B17,[19]分省年度数据!$A$1:$T$32,13,FALSE),
$C17=2013,
VLOOKUP($B17,[19]分省年度数据!$A$1:$T$32,12,FALSE),
$C17=2014,
VLOOKUP($B17,[19]分省年度数据!$A$1:$T$32,11,FALSE),
$C17=2015,
VLOOKUP($B17,[19]分省年度数据!$A$1:$T$32,10,FALSE),
$C17=2016,
VLOOKUP($B17,[19]分省年度数据!$A$1:$T$32,9,FALSE),
$C17=2017,
VLOOKUP($B17,[19]分省年度数据!$A$1:$T$32,8,FALSE),
$C17=2018,
VLOOKUP($B17,[19]分省年度数据!$A$1:$T$32,7,FALSE)
)</f>
        <v>5912</v>
      </c>
      <c r="AK17" cm="1">
        <f t="array" ref="AK17">_xlfn.IFS(
$C17=2010,
VLOOKUP($B17,[20]分省年度数据!$A$1:$T$32,15,FALSE),
$C17=2011,
VLOOKUP($B17,[20]分省年度数据!$A$1:$T$32,14,FALSE),
$C17=2012,
VLOOKUP($B17,[20]分省年度数据!$A$1:$T$32,13,FALSE),
$C17=2013,
VLOOKUP($B17,[20]分省年度数据!$A$1:$T$32,12,FALSE),
$C17=2014,
VLOOKUP($B17,[20]分省年度数据!$A$1:$T$32,11,FALSE),
$C17=2015,
VLOOKUP($B17,[20]分省年度数据!$A$1:$T$32,10,FALSE),
$C17=2016,
VLOOKUP($B17,[20]分省年度数据!$A$1:$T$32,9,FALSE),
$C17=2017,
VLOOKUP($B17,[20]分省年度数据!$A$1:$T$32,8,FALSE),
$C17=2018,
VLOOKUP($B17,[20]分省年度数据!$A$1:$T$32,7,FALSE)
)</f>
        <v>17757</v>
      </c>
      <c r="AL17" cm="1">
        <f t="array" ref="AL17">_xlfn.IFS(
$C17=2010,
VLOOKUP($B17,[26]分省年度数据!$A$1:$T$32,15,FALSE),
$C17=2011,
VLOOKUP($B17,[26]分省年度数据!$A$1:$T$32,14,FALSE),
$C17=2012,
VLOOKUP($B17,[26]分省年度数据!$A$1:$T$32,13,FALSE),
$C17=2013,
VLOOKUP($B17,[26]分省年度数据!$A$1:$T$32,12,FALSE),
$C17=2014,
VLOOKUP($B17,[26]分省年度数据!$A$1:$T$32,11,FALSE),
$C17=2015,
VLOOKUP($B17,[26]分省年度数据!$A$1:$T$32,10,FALSE),
$C17=2016,
VLOOKUP($B17,[26]分省年度数据!$A$1:$T$32,9,FALSE),
$C17=2017,
VLOOKUP($B17,[26]分省年度数据!$A$1:$T$32,8,FALSE),
$C17=2018,
VLOOKUP($B17,[26]分省年度数据!$A$1:$T$32,7,FALSE)
)</f>
        <v>100</v>
      </c>
      <c r="AM17" cm="1">
        <f t="array" ref="AM17">_xlfn.IFS(
$C17=2010,
VLOOKUP($B17,[22]分省年度数据!$A$1:$T$32,15,FALSE),
$C17=2011,
VLOOKUP($B17,[22]分省年度数据!$A$1:$T$32,14,FALSE),
$C17=2012,
VLOOKUP($B17,[22]分省年度数据!$A$1:$T$32,13,FALSE),
$C17=2013,
VLOOKUP($B17,[22]分省年度数据!$A$1:$T$32,12,FALSE),
$C17=2014,
VLOOKUP($B17,[22]分省年度数据!$A$1:$T$32,11,FALSE),
$C17=2015,
VLOOKUP($B17,[22]分省年度数据!$A$1:$T$32,10,FALSE),
$C17=2016,
VLOOKUP($B17,[22]分省年度数据!$A$1:$T$32,9,FALSE),
$C17=2017,
VLOOKUP($B17,[22]分省年度数据!$A$1:$T$32,8,FALSE),
$C17=2018,
VLOOKUP($B17,[22]分省年度数据!$A$1:$T$32,7,FALSE)
)</f>
        <v>100</v>
      </c>
      <c r="AN17" cm="1">
        <f t="array" ref="AN17">_xlfn.IFS(
$C17=2010,
VLOOKUP($B17,[23]分省年度数据!$A$1:$T$32,15,FALSE),
$C17=2011,
VLOOKUP($B17,[23]分省年度数据!$A$1:$T$32,14,FALSE),
$C17=2012,
VLOOKUP($B17,[23]分省年度数据!$A$1:$T$32,13,FALSE),
$C17=2013,
VLOOKUP($B17,[23]分省年度数据!$A$1:$T$32,12,FALSE),
$C17=2014,
VLOOKUP($B17,[23]分省年度数据!$A$1:$T$32,11,FALSE),
$C17=2015,
VLOOKUP($B17,[23]分省年度数据!$A$1:$T$32,10,FALSE),
$C17=2016,
VLOOKUP($B17,[23]分省年度数据!$A$1:$T$32,9,FALSE),
$C17=2017,
VLOOKUP($B17,[23]分省年度数据!$A$1:$T$32,8,FALSE),
$C17=2018,
VLOOKUP($B17,[23]分省年度数据!$A$1:$T$32,7,FALSE)
)</f>
        <v>18.09</v>
      </c>
      <c r="AO17" cm="1">
        <f t="array" ref="AO17">_xlfn.IFS(
$C17=2010,
VLOOKUP($B17,[24]分省年度数据!$A$1:$T$32,15,FALSE),
$C17=2011,
VLOOKUP($B17,[24]分省年度数据!$A$1:$T$32,14,FALSE),
$C17=2012,
VLOOKUP($B17,[24]分省年度数据!$A$1:$T$32,13,FALSE),
$C17=2013,
VLOOKUP($B17,[24]分省年度数据!$A$1:$T$32,12,FALSE),
$C17=2014,
VLOOKUP($B17,[24]分省年度数据!$A$1:$T$32,11,FALSE),
$C17=2015,
VLOOKUP($B17,[24]分省年度数据!$A$1:$T$32,10,FALSE),
$C17=2016,
VLOOKUP($B17,[24]分省年度数据!$A$1:$T$32,9,FALSE),
$C17=2017,
VLOOKUP($B17,[24]分省年度数据!$A$1:$T$32,8,FALSE),
$C17=2018,
VLOOKUP($B17,[24]分省年度数据!$A$1:$T$32,7,FALSE)
)</f>
        <v>1.44</v>
      </c>
      <c r="AP17" cm="1">
        <f t="array" ref="AP17">_xlfn.IFS(
$C17=2010,
VLOOKUP($B17,[25]分省年度数据!$A$1:$T$32,15,FALSE),
$C17=2011,
VLOOKUP($B17,[25]分省年度数据!$A$1:$T$32,14,FALSE),
$C17=2012,
VLOOKUP($B17,[25]分省年度数据!$A$1:$T$32,13,FALSE),
$C17=2013,
VLOOKUP($B17,[25]分省年度数据!$A$1:$T$32,12,FALSE),
$C17=2014,
VLOOKUP($B17,[25]分省年度数据!$A$1:$T$32,11,FALSE),
$C17=2015,
VLOOKUP($B17,[25]分省年度数据!$A$1:$T$32,10,FALSE),
$C17=2016,
VLOOKUP($B17,[25]分省年度数据!$A$1:$T$32,9,FALSE),
$C17=2017,
VLOOKUP($B17,[25]分省年度数据!$A$1:$T$32,8,FALSE),
$C17=2018,
VLOOKUP($B17,[25]分省年度数据!$A$1:$T$32,7,FALSE)
)</f>
        <v>10.59</v>
      </c>
    </row>
    <row r="18" spans="1:42">
      <c r="A18">
        <v>12</v>
      </c>
      <c r="B18" t="s">
        <v>2</v>
      </c>
      <c r="C18">
        <v>2017</v>
      </c>
      <c r="D18" t="str">
        <f t="shared" si="0"/>
        <v>天津市2017</v>
      </c>
      <c r="E18" t="s">
        <v>32</v>
      </c>
      <c r="F18" cm="1">
        <f t="array" ref="F18">_xlfn.IFS(
$C18=2010,
VLOOKUP($B18,[1]分省年度数据!$A$1:$T$32,15,FALSE),
$C18=2011,
VLOOKUP($B18,[1]分省年度数据!$A$1:$T$32,14,FALSE),
$C18=2012,
VLOOKUP($B18,[1]分省年度数据!$A$1:$T$32,13,FALSE),
$C18=2013,
VLOOKUP($B18,[1]分省年度数据!$A$1:$T$32,12,FALSE),
$C18=2014,
VLOOKUP($B18,[1]分省年度数据!$A$1:$T$32,11,FALSE),
$C18=2015,
VLOOKUP($B18,[1]分省年度数据!$A$1:$T$32,10,FALSE),
$C18=2016,
VLOOKUP($B18,[1]分省年度数据!$A$1:$T$32,9,FALSE),
$C18=2017,
VLOOKUP($B18,[1]分省年度数据!$A$1:$T$32,8,FALSE),
$C18=2018,
VLOOKUP($B18,[1]分省年度数据!$A$1:$T$32,7,FALSE)
)</f>
        <v>1410</v>
      </c>
      <c r="G18" cm="1">
        <f t="array" ref="G18">_xlfn.IFS(
$C18=2010,
VLOOKUP($B18,[2]分省年度数据!$A$1:$T$32,15,FALSE),
$C18=2011,
VLOOKUP($B18,[2]分省年度数据!$A$1:$T$32,14,FALSE),
$C18=2012,
VLOOKUP($B18,[2]分省年度数据!$A$1:$T$32,13,FALSE),
$C18=2013,
VLOOKUP($B18,[2]分省年度数据!$A$1:$T$32,12,FALSE),
$C18=2014,
VLOOKUP($B18,[2]分省年度数据!$A$1:$T$32,11,FALSE),
$C18=2015,
VLOOKUP($B18,[2]分省年度数据!$A$1:$T$32,10,FALSE),
$C18=2016,
VLOOKUP($B18,[2]分省年度数据!$A$1:$T$32,9,FALSE),
$C18=2017,
VLOOKUP($B18,[2]分省年度数据!$A$1:$T$32,8,FALSE),
$C18=2018,
VLOOKUP($B18,[2]分省年度数据!$A$1:$T$32,7,FALSE)
)</f>
        <v>37022</v>
      </c>
      <c r="H18" t="str" cm="1">
        <f t="array" ref="H18">_xlfn.IFS(
$C18=2010,
VLOOKUP($B18,[3]分省年度数据!$A$1:$T$32,15,FALSE),
$C18=2011,
VLOOKUP($B18,[3]分省年度数据!$A$1:$T$32,14,FALSE),
$C18=2012,
VLOOKUP($B18,[3]分省年度数据!$A$1:$T$32,13,FALSE),
$C18=2013,
VLOOKUP($B18,[3]分省年度数据!$A$1:$T$32,12,FALSE),
$C18=2014,
VLOOKUP($B18,[3]分省年度数据!$A$1:$T$32,11,FALSE),
$C18=2015,
VLOOKUP($B18,[3]分省年度数据!$A$1:$T$32,10,FALSE),
$C18=2016,
VLOOKUP($B18,[3]分省年度数据!$A$1:$T$32,9,FALSE),
$C18=2017,
VLOOKUP($B18,[3]分省年度数据!$A$1:$T$32,8,FALSE),
$C18=2018,
VLOOKUP($B18,[3]分省年度数据!$A$1:$T$32,7,FALSE)
)</f>
        <v/>
      </c>
      <c r="I18">
        <f>VLOOKUP($D18,[4]Sheet1!$C$1:$J$65536,2,FALSE)</f>
        <v>146.18460083007812</v>
      </c>
      <c r="J18">
        <f>VLOOKUP($D18,[4]Sheet1!$C$1:$J$65536,3,FALSE)</f>
        <v>35.318004608154297</v>
      </c>
      <c r="K18">
        <f>VLOOKUP($D18,[4]Sheet1!$C$1:$J$65536,4,FALSE)</f>
        <v>10169.404296875</v>
      </c>
      <c r="L18">
        <f>VLOOKUP($D18,[4]Sheet1!$C$1:$J$65536,5,FALSE)</f>
        <v>205.61122131347656</v>
      </c>
      <c r="M18">
        <f>VLOOKUP($D18,[4]Sheet1!$C$1:$J$65536,6,FALSE)</f>
        <v>28.647748947143555</v>
      </c>
      <c r="N18">
        <f>VLOOKUP($D18,[4]Sheet1!$C$1:$J$65536,7,FALSE)</f>
        <v>4.9326286315917969</v>
      </c>
      <c r="O18">
        <f>VLOOKUP($D18,[4]Sheet1!$C$1:$J$65536,8,FALSE)</f>
        <v>44.806495666503906</v>
      </c>
      <c r="P18" cm="1">
        <f t="array" ref="P18">_xlfn.IFS(
$C18=2010,
VLOOKUP($B18,[5]各省年均房价!$A$1:$T$32,11,FALSE),
$C18=2011,
VLOOKUP($B18,[5]各省年均房价!$A$1:$T$32,12,FALSE),
$C18=2012,
VLOOKUP($B18,[5]各省年均房价!$A$1:$T$32,13,FALSE),
$C18=2013,
VLOOKUP($B18,[5]各省年均房价!$A$1:$T$32,14,FALSE),
$C18=2014,
VLOOKUP($B18,[5]各省年均房价!$A$1:$T$32,15,FALSE),
$C18=2015,
VLOOKUP($B18,[5]各省年均房价!$A$1:$T$32,16,FALSE),
$C18=2016,
VLOOKUP($B18,[5]各省年均房价!$A$1:$T$32,17,FALSE),
$C18=2017,
VLOOKUP($B18,[5]各省年均房价!$A$1:$T$32,18,FALSE),
$C18=2018,
VLOOKUP($B18,[5]各省年均房价!$A$1:$T$32,19,FALSE)
)</f>
        <v>18674.083333333299</v>
      </c>
      <c r="Q18">
        <f t="shared" si="1"/>
        <v>0.50440503844560802</v>
      </c>
      <c r="R18" cm="1">
        <f t="array" ref="R18">_xlfn.IFS(
$C18=2010,
VLOOKUP($B18,[27]分省年度数据!$A$1:$T$32,15,FALSE),
$C18=2011,
VLOOKUP($B18,[27]分省年度数据!$A$1:$T$32,14,FALSE),
$C18=2012,
VLOOKUP($B18,[27]分省年度数据!$A$1:$T$32,13,FALSE),
$C18=2013,
VLOOKUP($B18,[27]分省年度数据!$A$1:$T$32,12,FALSE),
$C18=2014,
VLOOKUP($B18,[27]分省年度数据!$A$1:$T$32,11,FALSE),
$C18=2015,
VLOOKUP($B18,[27]分省年度数据!$A$1:$T$32,10,FALSE),
$C18=2016,
VLOOKUP($B18,[27]分省年度数据!$A$1:$T$32,9,FALSE),
$C18=2017,
VLOOKUP($B18,[27]分省年度数据!$A$1:$T$32,8,FALSE),
$C18=2018,
VLOOKUP($B18,[27]分省年度数据!$A$1:$T$32,7,FALSE)
)</f>
        <v>101.49</v>
      </c>
      <c r="S18">
        <f>IFERROR(VLOOKUP(D18,[6]mu_jt_estimates_final!$C:$D,2,FALSE),"")</f>
        <v>0.20714457</v>
      </c>
      <c r="T18" t="str">
        <f>VLOOKUP(B18,方言分布!A:B,2,FALSE)</f>
        <v>冀鲁官话</v>
      </c>
      <c r="U18" cm="1">
        <f t="array" ref="U18">_xlfn.IFS(
$C18=2010,
VLOOKUP($B18,[7]分省年度数据!$A$1:$T$32,15,FALSE),
$C18=2011,
VLOOKUP($B18,[7]分省年度数据!$A$1:$T$32,14,FALSE),
$C18=2012,
VLOOKUP($B18,[7]分省年度数据!$A$1:$T$32,13,FALSE),
$C18=2013,
VLOOKUP($B18,[7]分省年度数据!$A$1:$T$32,12,FALSE),
$C18=2014,
VLOOKUP($B18,[7]分省年度数据!$A$1:$T$32,11,FALSE),
$C18=2015,
VLOOKUP($B18,[7]分省年度数据!$A$1:$T$32,10,FALSE),
$C18=2016,
VLOOKUP($B18,[7]分省年度数据!$A$1:$T$32,9,FALSE),
$C18=2017,
VLOOKUP($B18,[7]分省年度数据!$A$1:$T$32,8,FALSE),
$C18=2018,
VLOOKUP($B18,[7]分省年度数据!$A$1:$T$32,7,FALSE)
)</f>
        <v>5539</v>
      </c>
      <c r="V18" cm="1">
        <f t="array" ref="V18">_xlfn.IFS(
$C18=2010,
VLOOKUP($B18,[8]分省年度数据!$A$1:$T$32,15,FALSE),
$C18=2011,
VLOOKUP($B18,[8]分省年度数据!$A$1:$T$32,14,FALSE),
$C18=2012,
VLOOKUP($B18,[8]分省年度数据!$A$1:$T$32,13,FALSE),
$C18=2013,
VLOOKUP($B18,[8]分省年度数据!$A$1:$T$32,12,FALSE),
$C18=2014,
VLOOKUP($B18,[8]分省年度数据!$A$1:$T$32,11,FALSE),
$C18=2015,
VLOOKUP($B18,[8]分省年度数据!$A$1:$T$32,10,FALSE),
$C18=2016,
VLOOKUP($B18,[8]分省年度数据!$A$1:$T$32,9,FALSE),
$C18=2017,
VLOOKUP($B18,[8]分省年度数据!$A$1:$T$32,8,FALSE),
$C18=2018,
VLOOKUP($B18,[8]分省年度数据!$A$1:$T$32,7,FALSE)
)</f>
        <v>6.84</v>
      </c>
      <c r="W18" cm="1">
        <f t="array" ref="W18">_xlfn.IFS(
$C18=2010,
VLOOKUP($B18,[9]分省年度数据!$A$1:$T$32,15,FALSE),
$C18=2011,
VLOOKUP($B18,[9]分省年度数据!$A$1:$T$32,14,FALSE),
$C18=2012,
VLOOKUP($B18,[9]分省年度数据!$A$1:$T$32,13,FALSE),
$C18=2013,
VLOOKUP($B18,[9]分省年度数据!$A$1:$T$32,12,FALSE),
$C18=2014,
VLOOKUP($B18,[9]分省年度数据!$A$1:$T$32,11,FALSE),
$C18=2015,
VLOOKUP($B18,[9]分省年度数据!$A$1:$T$32,10,FALSE),
$C18=2016,
VLOOKUP($B18,[9]分省年度数据!$A$1:$T$32,9,FALSE),
$C18=2017,
VLOOKUP($B18,[9]分省年度数据!$A$1:$T$32,8,FALSE),
$C18=2018,
VLOOKUP($B18,[9]分省年度数据!$A$1:$T$32,7,FALSE)
)</f>
        <v>65</v>
      </c>
      <c r="X18" cm="1">
        <f t="array" ref="X18">_xlfn.IFS(
$C18=2010,
VLOOKUP($B18,[10]分省年度数据!$A$1:$T$32,15,FALSE),
$C18=2011,
VLOOKUP($B18,[10]分省年度数据!$A$1:$T$32,14,FALSE),
$C18=2012,
VLOOKUP($B18,[10]分省年度数据!$A$1:$T$32,13,FALSE),
$C18=2013,
VLOOKUP($B18,[10]分省年度数据!$A$1:$T$32,12,FALSE),
$C18=2014,
VLOOKUP($B18,[10]分省年度数据!$A$1:$T$32,11,FALSE),
$C18=2015,
VLOOKUP($B18,[10]分省年度数据!$A$1:$T$32,10,FALSE),
$C18=2016,
VLOOKUP($B18,[10]分省年度数据!$A$1:$T$32,9,FALSE),
$C18=2017,
VLOOKUP($B18,[10]分省年度数据!$A$1:$T$32,8,FALSE),
$C18=2018,
VLOOKUP($B18,[10]分省年度数据!$A$1:$T$32,7,FALSE)
)</f>
        <v>10.06</v>
      </c>
      <c r="Y18" cm="1">
        <f t="array" ref="Y18">_xlfn.IFS(
$C18=2010,
VLOOKUP($B18,[11]分省年度数据!$A$1:$T$32,15,FALSE),
$C18=2011,
VLOOKUP($B18,[11]分省年度数据!$A$1:$T$32,14,FALSE),
$C18=2012,
VLOOKUP($B18,[11]分省年度数据!$A$1:$T$32,13,FALSE),
$C18=2013,
VLOOKUP($B18,[11]分省年度数据!$A$1:$T$32,12,FALSE),
$C18=2014,
VLOOKUP($B18,[11]分省年度数据!$A$1:$T$32,11,FALSE),
$C18=2015,
VLOOKUP($B18,[11]分省年度数据!$A$1:$T$32,10,FALSE),
$C18=2016,
VLOOKUP($B18,[11]分省年度数据!$A$1:$T$32,9,FALSE),
$C18=2017,
VLOOKUP($B18,[11]分省年度数据!$A$1:$T$32,8,FALSE),
$C18=2018,
VLOOKUP($B18,[11]分省年度数据!$A$1:$T$32,7,FALSE)
)</f>
        <v>182.1</v>
      </c>
      <c r="Z18" cm="1">
        <f t="array" ref="Z18">_xlfn.IFS(
$C18=2010,
VLOOKUP($B18,[12]分省年度数据!$A$1:$T$32,15,FALSE),
$C18=2011,
VLOOKUP($B18,[12]分省年度数据!$A$1:$T$32,14,FALSE),
$C18=2012,
VLOOKUP($B18,[12]分省年度数据!$A$1:$T$32,13,FALSE),
$C18=2013,
VLOOKUP($B18,[12]分省年度数据!$A$1:$T$32,12,FALSE),
$C18=2014,
VLOOKUP($B18,[12]分省年度数据!$A$1:$T$32,11,FALSE),
$C18=2015,
VLOOKUP($B18,[12]分省年度数据!$A$1:$T$32,10,FALSE),
$C18=2016,
VLOOKUP($B18,[12]分省年度数据!$A$1:$T$32,9,FALSE),
$C18=2017,
VLOOKUP($B18,[12]分省年度数据!$A$1:$T$32,8,FALSE),
$C18=2018,
VLOOKUP($B18,[12]分省年度数据!$A$1:$T$32,7,FALSE)
)</f>
        <v>9.91</v>
      </c>
      <c r="AA18" cm="1">
        <f t="array" ref="AA18">_xlfn.IFS(
$C18=2010,
VLOOKUP($B18,[13]分省年度数据!$A$1:$T$32,15,FALSE),
$C18=2011,
VLOOKUP($B18,[13]分省年度数据!$A$1:$T$32,14,FALSE),
$C18=2012,
VLOOKUP($B18,[13]分省年度数据!$A$1:$T$32,13,FALSE),
$C18=2013,
VLOOKUP($B18,[13]分省年度数据!$A$1:$T$32,12,FALSE),
$C18=2014,
VLOOKUP($B18,[13]分省年度数据!$A$1:$T$32,11,FALSE),
$C18=2015,
VLOOKUP($B18,[13]分省年度数据!$A$1:$T$32,10,FALSE),
$C18=2016,
VLOOKUP($B18,[13]分省年度数据!$A$1:$T$32,9,FALSE),
$C18=2017,
VLOOKUP($B18,[13]分省年度数据!$A$1:$T$32,8,FALSE),
$C18=2018,
VLOOKUP($B18,[13]分省年度数据!$A$1:$T$32,7,FALSE)
)</f>
        <v>9.76</v>
      </c>
      <c r="AB18" cm="1">
        <f t="array" ref="AB18">_xlfn.IFS(
$C18=2010,
VLOOKUP($B18,[14]分省年度数据!$A$1:$T$32,15,FALSE),
$C18=2011,
VLOOKUP($B18,[14]分省年度数据!$A$1:$T$32,14,FALSE),
$C18=2012,
VLOOKUP($B18,[14]分省年度数据!$A$1:$T$32,13,FALSE),
$C18=2013,
VLOOKUP($B18,[14]分省年度数据!$A$1:$T$32,12,FALSE),
$C18=2014,
VLOOKUP($B18,[14]分省年度数据!$A$1:$T$32,11,FALSE),
$C18=2015,
VLOOKUP($B18,[14]分省年度数据!$A$1:$T$32,10,FALSE),
$C18=2016,
VLOOKUP($B18,[14]分省年度数据!$A$1:$T$32,9,FALSE),
$C18=2017,
VLOOKUP($B18,[14]分省年度数据!$A$1:$T$32,8,FALSE),
$C18=2018,
VLOOKUP($B18,[14]分省年度数据!$A$1:$T$32,7,FALSE)
)</f>
        <v>15.06</v>
      </c>
      <c r="AD18" cm="1">
        <f t="array" ref="AD18">_xlfn.IFS(
$C18=2010,
VLOOKUP($B18,[15]分省年度数据!$A$1:$T$32,15,FALSE),
$C18=2011,
VLOOKUP($B18,[15]分省年度数据!$A$1:$T$32,14,FALSE),
$C18=2012,
VLOOKUP($B18,[15]分省年度数据!$A$1:$T$32,13,FALSE),
$C18=2013,
VLOOKUP($B18,[15]分省年度数据!$A$1:$T$32,12,FALSE),
$C18=2014,
VLOOKUP($B18,[15]分省年度数据!$A$1:$T$32,11,FALSE),
$C18=2015,
VLOOKUP($B18,[15]分省年度数据!$A$1:$T$32,10,FALSE),
$C18=2016,
VLOOKUP($B18,[15]分省年度数据!$A$1:$T$32,9,FALSE),
$C18=2017,
VLOOKUP($B18,[15]分省年度数据!$A$1:$T$32,8,FALSE),
$C18=2018,
VLOOKUP($B18,[15]分省年度数据!$A$1:$T$32,7,FALSE)
)</f>
        <v>5850624</v>
      </c>
      <c r="AE18" cm="1">
        <f t="array" ref="AE18">_xlfn.IFS(
$C18=2010,
VLOOKUP($B18,[16]分省年度数据!$A$1:$T$32,15,FALSE),
$C18=2011,
VLOOKUP($B18,[16]分省年度数据!$A$1:$T$32,14,FALSE),
$C18=2012,
VLOOKUP($B18,[16]分省年度数据!$A$1:$T$32,13,FALSE),
$C18=2013,
VLOOKUP($B18,[16]分省年度数据!$A$1:$T$32,12,FALSE),
$C18=2014,
VLOOKUP($B18,[16]分省年度数据!$A$1:$T$32,11,FALSE),
$C18=2015,
VLOOKUP($B18,[16]分省年度数据!$A$1:$T$32,10,FALSE),
$C18=2016,
VLOOKUP($B18,[16]分省年度数据!$A$1:$T$32,9,FALSE),
$C18=2017,
VLOOKUP($B18,[16]分省年度数据!$A$1:$T$32,8,FALSE),
$C18=2018,
VLOOKUP($B18,[16]分省年度数据!$A$1:$T$32,7,FALSE)
)</f>
        <v>434.59</v>
      </c>
      <c r="AF18" cm="1">
        <f t="array" ref="AF18">_xlfn.IFS(
$C18=2010,
VLOOKUP($B18,[17]分省年度数据!$A$1:$T$32,15,FALSE),
$C18=2011,
VLOOKUP($B18,[17]分省年度数据!$A$1:$T$32,14,FALSE),
$C18=2012,
VLOOKUP($B18,[17]分省年度数据!$A$1:$T$32,13,FALSE),
$C18=2013,
VLOOKUP($B18,[17]分省年度数据!$A$1:$T$32,12,FALSE),
$C18=2014,
VLOOKUP($B18,[17]分省年度数据!$A$1:$T$32,11,FALSE),
$C18=2015,
VLOOKUP($B18,[17]分省年度数据!$A$1:$T$32,10,FALSE),
$C18=2016,
VLOOKUP($B18,[17]分省年度数据!$A$1:$T$32,9,FALSE),
$C18=2017,
VLOOKUP($B18,[17]分省年度数据!$A$1:$T$32,8,FALSE),
$C18=2018,
VLOOKUP($B18,[17]分省年度数据!$A$1:$T$32,7,FALSE)
)</f>
        <v>573</v>
      </c>
      <c r="AG18" cm="1">
        <f t="array" ref="AG18">_xlfn.IFS(
$C18=2010,
VLOOKUP($B18,[18]分省年度数据!$A$1:$T$32,15,FALSE),
$C18=2011,
VLOOKUP($B18,[18]分省年度数据!$A$1:$T$32,14,FALSE),
$C18=2012,
VLOOKUP($B18,[18]分省年度数据!$A$1:$T$32,13,FALSE),
$C18=2013,
VLOOKUP($B18,[18]分省年度数据!$A$1:$T$32,12,FALSE),
$C18=2014,
VLOOKUP($B18,[18]分省年度数据!$A$1:$T$32,11,FALSE),
$C18=2015,
VLOOKUP($B18,[18]分省年度数据!$A$1:$T$32,10,FALSE),
$C18=2016,
VLOOKUP($B18,[18]分省年度数据!$A$1:$T$32,9,FALSE),
$C18=2017,
VLOOKUP($B18,[18]分省年度数据!$A$1:$T$32,8,FALSE),
$C18=2018,
VLOOKUP($B18,[18]分省年度数据!$A$1:$T$32,7,FALSE)
)</f>
        <v>4210.3999999999996</v>
      </c>
      <c r="AJ18" cm="1">
        <f t="array" ref="AJ18">_xlfn.IFS(
$C18=2010,
VLOOKUP($B18,[19]分省年度数据!$A$1:$T$32,15,FALSE),
$C18=2011,
VLOOKUP($B18,[19]分省年度数据!$A$1:$T$32,14,FALSE),
$C18=2012,
VLOOKUP($B18,[19]分省年度数据!$A$1:$T$32,13,FALSE),
$C18=2013,
VLOOKUP($B18,[19]分省年度数据!$A$1:$T$32,12,FALSE),
$C18=2014,
VLOOKUP($B18,[19]分省年度数据!$A$1:$T$32,11,FALSE),
$C18=2015,
VLOOKUP($B18,[19]分省年度数据!$A$1:$T$32,10,FALSE),
$C18=2016,
VLOOKUP($B18,[19]分省年度数据!$A$1:$T$32,9,FALSE),
$C18=2017,
VLOOKUP($B18,[19]分省年度数据!$A$1:$T$32,8,FALSE),
$C18=2018,
VLOOKUP($B18,[19]分省年度数据!$A$1:$T$32,7,FALSE)
)</f>
        <v>5564</v>
      </c>
      <c r="AK18" cm="1">
        <f t="array" ref="AK18">_xlfn.IFS(
$C18=2010,
VLOOKUP($B18,[20]分省年度数据!$A$1:$T$32,15,FALSE),
$C18=2011,
VLOOKUP($B18,[20]分省年度数据!$A$1:$T$32,14,FALSE),
$C18=2012,
VLOOKUP($B18,[20]分省年度数据!$A$1:$T$32,13,FALSE),
$C18=2013,
VLOOKUP($B18,[20]分省年度数据!$A$1:$T$32,12,FALSE),
$C18=2014,
VLOOKUP($B18,[20]分省年度数据!$A$1:$T$32,11,FALSE),
$C18=2015,
VLOOKUP($B18,[20]分省年度数据!$A$1:$T$32,10,FALSE),
$C18=2016,
VLOOKUP($B18,[20]分省年度数据!$A$1:$T$32,9,FALSE),
$C18=2017,
VLOOKUP($B18,[20]分省年度数据!$A$1:$T$32,8,FALSE),
$C18=2018,
VLOOKUP($B18,[20]分省年度数据!$A$1:$T$32,7,FALSE)
)</f>
        <v>18883</v>
      </c>
      <c r="AL18" cm="1">
        <f t="array" ref="AL18">_xlfn.IFS(
$C18=2010,
VLOOKUP($B18,[26]分省年度数据!$A$1:$T$32,15,FALSE),
$C18=2011,
VLOOKUP($B18,[26]分省年度数据!$A$1:$T$32,14,FALSE),
$C18=2012,
VLOOKUP($B18,[26]分省年度数据!$A$1:$T$32,13,FALSE),
$C18=2013,
VLOOKUP($B18,[26]分省年度数据!$A$1:$T$32,12,FALSE),
$C18=2014,
VLOOKUP($B18,[26]分省年度数据!$A$1:$T$32,11,FALSE),
$C18=2015,
VLOOKUP($B18,[26]分省年度数据!$A$1:$T$32,10,FALSE),
$C18=2016,
VLOOKUP($B18,[26]分省年度数据!$A$1:$T$32,9,FALSE),
$C18=2017,
VLOOKUP($B18,[26]分省年度数据!$A$1:$T$32,8,FALSE),
$C18=2018,
VLOOKUP($B18,[26]分省年度数据!$A$1:$T$32,7,FALSE)
)</f>
        <v>100</v>
      </c>
      <c r="AM18" cm="1">
        <f t="array" ref="AM18">_xlfn.IFS(
$C18=2010,
VLOOKUP($B18,[22]分省年度数据!$A$1:$T$32,15,FALSE),
$C18=2011,
VLOOKUP($B18,[22]分省年度数据!$A$1:$T$32,14,FALSE),
$C18=2012,
VLOOKUP($B18,[22]分省年度数据!$A$1:$T$32,13,FALSE),
$C18=2013,
VLOOKUP($B18,[22]分省年度数据!$A$1:$T$32,12,FALSE),
$C18=2014,
VLOOKUP($B18,[22]分省年度数据!$A$1:$T$32,11,FALSE),
$C18=2015,
VLOOKUP($B18,[22]分省年度数据!$A$1:$T$32,10,FALSE),
$C18=2016,
VLOOKUP($B18,[22]分省年度数据!$A$1:$T$32,9,FALSE),
$C18=2017,
VLOOKUP($B18,[22]分省年度数据!$A$1:$T$32,8,FALSE),
$C18=2018,
VLOOKUP($B18,[22]分省年度数据!$A$1:$T$32,7,FALSE)
)</f>
        <v>100</v>
      </c>
      <c r="AN18" cm="1">
        <f t="array" ref="AN18">_xlfn.IFS(
$C18=2010,
VLOOKUP($B18,[23]分省年度数据!$A$1:$T$32,15,FALSE),
$C18=2011,
VLOOKUP($B18,[23]分省年度数据!$A$1:$T$32,14,FALSE),
$C18=2012,
VLOOKUP($B18,[23]分省年度数据!$A$1:$T$32,13,FALSE),
$C18=2013,
VLOOKUP($B18,[23]分省年度数据!$A$1:$T$32,12,FALSE),
$C18=2014,
VLOOKUP($B18,[23]分省年度数据!$A$1:$T$32,11,FALSE),
$C18=2015,
VLOOKUP($B18,[23]分省年度数据!$A$1:$T$32,10,FALSE),
$C18=2016,
VLOOKUP($B18,[23]分省年度数据!$A$1:$T$32,9,FALSE),
$C18=2017,
VLOOKUP($B18,[23]分省年度数据!$A$1:$T$32,8,FALSE),
$C18=2018,
VLOOKUP($B18,[23]分省年度数据!$A$1:$T$32,7,FALSE)
)</f>
        <v>19.64</v>
      </c>
      <c r="AO18" cm="1">
        <f t="array" ref="AO18">_xlfn.IFS(
$C18=2010,
VLOOKUP($B18,[24]分省年度数据!$A$1:$T$32,15,FALSE),
$C18=2011,
VLOOKUP($B18,[24]分省年度数据!$A$1:$T$32,14,FALSE),
$C18=2012,
VLOOKUP($B18,[24]分省年度数据!$A$1:$T$32,13,FALSE),
$C18=2013,
VLOOKUP($B18,[24]分省年度数据!$A$1:$T$32,12,FALSE),
$C18=2014,
VLOOKUP($B18,[24]分省年度数据!$A$1:$T$32,11,FALSE),
$C18=2015,
VLOOKUP($B18,[24]分省年度数据!$A$1:$T$32,10,FALSE),
$C18=2016,
VLOOKUP($B18,[24]分省年度数据!$A$1:$T$32,9,FALSE),
$C18=2017,
VLOOKUP($B18,[24]分省年度数据!$A$1:$T$32,8,FALSE),
$C18=2018,
VLOOKUP($B18,[24]分省年度数据!$A$1:$T$32,7,FALSE)
)</f>
        <v>1.74</v>
      </c>
      <c r="AP18" cm="1">
        <f t="array" ref="AP18">_xlfn.IFS(
$C18=2010,
VLOOKUP($B18,[25]分省年度数据!$A$1:$T$32,15,FALSE),
$C18=2011,
VLOOKUP($B18,[25]分省年度数据!$A$1:$T$32,14,FALSE),
$C18=2012,
VLOOKUP($B18,[25]分省年度数据!$A$1:$T$32,13,FALSE),
$C18=2013,
VLOOKUP($B18,[25]分省年度数据!$A$1:$T$32,12,FALSE),
$C18=2014,
VLOOKUP($B18,[25]分省年度数据!$A$1:$T$32,11,FALSE),
$C18=2015,
VLOOKUP($B18,[25]分省年度数据!$A$1:$T$32,10,FALSE),
$C18=2016,
VLOOKUP($B18,[25]分省年度数据!$A$1:$T$32,9,FALSE),
$C18=2017,
VLOOKUP($B18,[25]分省年度数据!$A$1:$T$32,8,FALSE),
$C18=2018,
VLOOKUP($B18,[25]分省年度数据!$A$1:$T$32,7,FALSE)
)</f>
        <v>14.15</v>
      </c>
    </row>
    <row r="19" spans="1:42">
      <c r="A19">
        <v>12</v>
      </c>
      <c r="B19" t="s">
        <v>2</v>
      </c>
      <c r="C19">
        <v>2018</v>
      </c>
      <c r="D19" t="str">
        <f t="shared" si="0"/>
        <v>天津市2018</v>
      </c>
      <c r="E19" t="s">
        <v>32</v>
      </c>
      <c r="F19" cm="1">
        <f t="array" ref="F19">_xlfn.IFS(
$C19=2010,
VLOOKUP($B19,[1]分省年度数据!$A$1:$T$32,15,FALSE),
$C19=2011,
VLOOKUP($B19,[1]分省年度数据!$A$1:$T$32,14,FALSE),
$C19=2012,
VLOOKUP($B19,[1]分省年度数据!$A$1:$T$32,13,FALSE),
$C19=2013,
VLOOKUP($B19,[1]分省年度数据!$A$1:$T$32,12,FALSE),
$C19=2014,
VLOOKUP($B19,[1]分省年度数据!$A$1:$T$32,11,FALSE),
$C19=2015,
VLOOKUP($B19,[1]分省年度数据!$A$1:$T$32,10,FALSE),
$C19=2016,
VLOOKUP($B19,[1]分省年度数据!$A$1:$T$32,9,FALSE),
$C19=2017,
VLOOKUP($B19,[1]分省年度数据!$A$1:$T$32,8,FALSE),
$C19=2018,
VLOOKUP($B19,[1]分省年度数据!$A$1:$T$32,7,FALSE)
)</f>
        <v>1383</v>
      </c>
      <c r="G19" cm="1">
        <f t="array" ref="G19">_xlfn.IFS(
$C19=2010,
VLOOKUP($B19,[2]分省年度数据!$A$1:$T$32,15,FALSE),
$C19=2011,
VLOOKUP($B19,[2]分省年度数据!$A$1:$T$32,14,FALSE),
$C19=2012,
VLOOKUP($B19,[2]分省年度数据!$A$1:$T$32,13,FALSE),
$C19=2013,
VLOOKUP($B19,[2]分省年度数据!$A$1:$T$32,12,FALSE),
$C19=2014,
VLOOKUP($B19,[2]分省年度数据!$A$1:$T$32,11,FALSE),
$C19=2015,
VLOOKUP($B19,[2]分省年度数据!$A$1:$T$32,10,FALSE),
$C19=2016,
VLOOKUP($B19,[2]分省年度数据!$A$1:$T$32,9,FALSE),
$C19=2017,
VLOOKUP($B19,[2]分省年度数据!$A$1:$T$32,8,FALSE),
$C19=2018,
VLOOKUP($B19,[2]分省年度数据!$A$1:$T$32,7,FALSE)
)</f>
        <v>39506</v>
      </c>
      <c r="H19" cm="1">
        <f t="array" ref="H19">_xlfn.IFS(
$C19=2010,
VLOOKUP($B19,[3]分省年度数据!$A$1:$T$32,15,FALSE),
$C19=2011,
VLOOKUP($B19,[3]分省年度数据!$A$1:$T$32,14,FALSE),
$C19=2012,
VLOOKUP($B19,[3]分省年度数据!$A$1:$T$32,13,FALSE),
$C19=2013,
VLOOKUP($B19,[3]分省年度数据!$A$1:$T$32,12,FALSE),
$C19=2014,
VLOOKUP($B19,[3]分省年度数据!$A$1:$T$32,11,FALSE),
$C19=2015,
VLOOKUP($B19,[3]分省年度数据!$A$1:$T$32,10,FALSE),
$C19=2016,
VLOOKUP($B19,[3]分省年度数据!$A$1:$T$32,9,FALSE),
$C19=2017,
VLOOKUP($B19,[3]分省年度数据!$A$1:$T$32,8,FALSE),
$C19=2018,
VLOOKUP($B19,[3]分省年度数据!$A$1:$T$32,7,FALSE)
)</f>
        <v>10.9</v>
      </c>
      <c r="I19">
        <f>VLOOKUP($D19,[4]Sheet1!$C$1:$J$65536,2,FALSE)</f>
        <v>143.09417724609375</v>
      </c>
      <c r="J19">
        <f>VLOOKUP($D19,[4]Sheet1!$C$1:$J$65536,3,FALSE)</f>
        <v>36.726448059082031</v>
      </c>
      <c r="K19">
        <f>VLOOKUP($D19,[4]Sheet1!$C$1:$J$65536,4,FALSE)</f>
        <v>10167.9501953125</v>
      </c>
      <c r="L19">
        <f>VLOOKUP($D19,[4]Sheet1!$C$1:$J$65536,5,FALSE)</f>
        <v>202.64810180664062</v>
      </c>
      <c r="M19">
        <f>VLOOKUP($D19,[4]Sheet1!$C$1:$J$65536,6,FALSE)</f>
        <v>28.887783050537109</v>
      </c>
      <c r="N19">
        <f>VLOOKUP($D19,[4]Sheet1!$C$1:$J$65536,7,FALSE)</f>
        <v>5.2588939666748047</v>
      </c>
      <c r="O19">
        <f>VLOOKUP($D19,[4]Sheet1!$C$1:$J$65536,8,FALSE)</f>
        <v>48.963542938232422</v>
      </c>
      <c r="P19" cm="1">
        <f t="array" ref="P19">_xlfn.IFS(
$C19=2010,
VLOOKUP($B19,[5]各省年均房价!$A$1:$T$32,11,FALSE),
$C19=2011,
VLOOKUP($B19,[5]各省年均房价!$A$1:$T$32,12,FALSE),
$C19=2012,
VLOOKUP($B19,[5]各省年均房价!$A$1:$T$32,13,FALSE),
$C19=2013,
VLOOKUP($B19,[5]各省年均房价!$A$1:$T$32,14,FALSE),
$C19=2014,
VLOOKUP($B19,[5]各省年均房价!$A$1:$T$32,15,FALSE),
$C19=2015,
VLOOKUP($B19,[5]各省年均房价!$A$1:$T$32,16,FALSE),
$C19=2016,
VLOOKUP($B19,[5]各省年均房价!$A$1:$T$32,17,FALSE),
$C19=2017,
VLOOKUP($B19,[5]各省年均房价!$A$1:$T$32,18,FALSE),
$C19=2018,
VLOOKUP($B19,[5]各省年均房价!$A$1:$T$32,19,FALSE)
)</f>
        <v>23973.333333333299</v>
      </c>
      <c r="Q19">
        <f t="shared" si="1"/>
        <v>0.60682765487098922</v>
      </c>
      <c r="R19" cm="1">
        <f t="array" ref="R19">_xlfn.IFS(
$C19=2010,
VLOOKUP($B19,[27]分省年度数据!$A$1:$T$32,15,FALSE),
$C19=2011,
VLOOKUP($B19,[27]分省年度数据!$A$1:$T$32,14,FALSE),
$C19=2012,
VLOOKUP($B19,[27]分省年度数据!$A$1:$T$32,13,FALSE),
$C19=2013,
VLOOKUP($B19,[27]分省年度数据!$A$1:$T$32,12,FALSE),
$C19=2014,
VLOOKUP($B19,[27]分省年度数据!$A$1:$T$32,11,FALSE),
$C19=2015,
VLOOKUP($B19,[27]分省年度数据!$A$1:$T$32,10,FALSE),
$C19=2016,
VLOOKUP($B19,[27]分省年度数据!$A$1:$T$32,9,FALSE),
$C19=2017,
VLOOKUP($B19,[27]分省年度数据!$A$1:$T$32,8,FALSE),
$C19=2018,
VLOOKUP($B19,[27]分省年度数据!$A$1:$T$32,7,FALSE)
)</f>
        <v>105.7</v>
      </c>
      <c r="S19">
        <f>IFERROR(VLOOKUP(D19,[6]mu_jt_estimates_final!$C:$D,2,FALSE),"")</f>
        <v>0.37103117000000002</v>
      </c>
      <c r="T19" t="str">
        <f>VLOOKUP(B19,方言分布!A:B,2,FALSE)</f>
        <v>冀鲁官话</v>
      </c>
      <c r="U19" cm="1">
        <f t="array" ref="U19">_xlfn.IFS(
$C19=2010,
VLOOKUP($B19,[7]分省年度数据!$A$1:$T$32,15,FALSE),
$C19=2011,
VLOOKUP($B19,[7]分省年度数据!$A$1:$T$32,14,FALSE),
$C19=2012,
VLOOKUP($B19,[7]分省年度数据!$A$1:$T$32,13,FALSE),
$C19=2013,
VLOOKUP($B19,[7]分省年度数据!$A$1:$T$32,12,FALSE),
$C19=2014,
VLOOKUP($B19,[7]分省年度数据!$A$1:$T$32,11,FALSE),
$C19=2015,
VLOOKUP($B19,[7]分省年度数据!$A$1:$T$32,10,FALSE),
$C19=2016,
VLOOKUP($B19,[7]分省年度数据!$A$1:$T$32,9,FALSE),
$C19=2017,
VLOOKUP($B19,[7]分省年度数据!$A$1:$T$32,8,FALSE),
$C19=2018,
VLOOKUP($B19,[7]分省年度数据!$A$1:$T$32,7,FALSE)
)</f>
        <v>5686</v>
      </c>
      <c r="V19" cm="1">
        <f t="array" ref="V19">_xlfn.IFS(
$C19=2010,
VLOOKUP($B19,[8]分省年度数据!$A$1:$T$32,15,FALSE),
$C19=2011,
VLOOKUP($B19,[8]分省年度数据!$A$1:$T$32,14,FALSE),
$C19=2012,
VLOOKUP($B19,[8]分省年度数据!$A$1:$T$32,13,FALSE),
$C19=2013,
VLOOKUP($B19,[8]分省年度数据!$A$1:$T$32,12,FALSE),
$C19=2014,
VLOOKUP($B19,[8]分省年度数据!$A$1:$T$32,11,FALSE),
$C19=2015,
VLOOKUP($B19,[8]分省年度数据!$A$1:$T$32,10,FALSE),
$C19=2016,
VLOOKUP($B19,[8]分省年度数据!$A$1:$T$32,9,FALSE),
$C19=2017,
VLOOKUP($B19,[8]分省年度数据!$A$1:$T$32,8,FALSE),
$C19=2018,
VLOOKUP($B19,[8]分省年度数据!$A$1:$T$32,7,FALSE)
)</f>
        <v>6.82</v>
      </c>
      <c r="W19" cm="1">
        <f t="array" ref="W19">_xlfn.IFS(
$C19=2010,
VLOOKUP($B19,[9]分省年度数据!$A$1:$T$32,15,FALSE),
$C19=2011,
VLOOKUP($B19,[9]分省年度数据!$A$1:$T$32,14,FALSE),
$C19=2012,
VLOOKUP($B19,[9]分省年度数据!$A$1:$T$32,13,FALSE),
$C19=2013,
VLOOKUP($B19,[9]分省年度数据!$A$1:$T$32,12,FALSE),
$C19=2014,
VLOOKUP($B19,[9]分省年度数据!$A$1:$T$32,11,FALSE),
$C19=2015,
VLOOKUP($B19,[9]分省年度数据!$A$1:$T$32,10,FALSE),
$C19=2016,
VLOOKUP($B19,[9]分省年度数据!$A$1:$T$32,9,FALSE),
$C19=2017,
VLOOKUP($B19,[9]分省年度数据!$A$1:$T$32,8,FALSE),
$C19=2018,
VLOOKUP($B19,[9]分省年度数据!$A$1:$T$32,7,FALSE)
)</f>
        <v>67</v>
      </c>
      <c r="X19" cm="1">
        <f t="array" ref="X19">_xlfn.IFS(
$C19=2010,
VLOOKUP($B19,[10]分省年度数据!$A$1:$T$32,15,FALSE),
$C19=2011,
VLOOKUP($B19,[10]分省年度数据!$A$1:$T$32,14,FALSE),
$C19=2012,
VLOOKUP($B19,[10]分省年度数据!$A$1:$T$32,13,FALSE),
$C19=2013,
VLOOKUP($B19,[10]分省年度数据!$A$1:$T$32,12,FALSE),
$C19=2014,
VLOOKUP($B19,[10]分省年度数据!$A$1:$T$32,11,FALSE),
$C19=2015,
VLOOKUP($B19,[10]分省年度数据!$A$1:$T$32,10,FALSE),
$C19=2016,
VLOOKUP($B19,[10]分省年度数据!$A$1:$T$32,9,FALSE),
$C19=2017,
VLOOKUP($B19,[10]分省年度数据!$A$1:$T$32,8,FALSE),
$C19=2018,
VLOOKUP($B19,[10]分省年度数据!$A$1:$T$32,7,FALSE)
)</f>
        <v>9.1999999999999993</v>
      </c>
      <c r="Y19" cm="1">
        <f t="array" ref="Y19">_xlfn.IFS(
$C19=2010,
VLOOKUP($B19,[11]分省年度数据!$A$1:$T$32,15,FALSE),
$C19=2011,
VLOOKUP($B19,[11]分省年度数据!$A$1:$T$32,14,FALSE),
$C19=2012,
VLOOKUP($B19,[11]分省年度数据!$A$1:$T$32,13,FALSE),
$C19=2013,
VLOOKUP($B19,[11]分省年度数据!$A$1:$T$32,12,FALSE),
$C19=2014,
VLOOKUP($B19,[11]分省年度数据!$A$1:$T$32,11,FALSE),
$C19=2015,
VLOOKUP($B19,[11]分省年度数据!$A$1:$T$32,10,FALSE),
$C19=2016,
VLOOKUP($B19,[11]分省年度数据!$A$1:$T$32,9,FALSE),
$C19=2017,
VLOOKUP($B19,[11]分省年度数据!$A$1:$T$32,8,FALSE),
$C19=2018,
VLOOKUP($B19,[11]分省年度数据!$A$1:$T$32,7,FALSE)
)</f>
        <v>192.76</v>
      </c>
      <c r="Z19" cm="1">
        <f t="array" ref="Z19">_xlfn.IFS(
$C19=2010,
VLOOKUP($B19,[12]分省年度数据!$A$1:$T$32,15,FALSE),
$C19=2011,
VLOOKUP($B19,[12]分省年度数据!$A$1:$T$32,14,FALSE),
$C19=2012,
VLOOKUP($B19,[12]分省年度数据!$A$1:$T$32,13,FALSE),
$C19=2013,
VLOOKUP($B19,[12]分省年度数据!$A$1:$T$32,12,FALSE),
$C19=2014,
VLOOKUP($B19,[12]分省年度数据!$A$1:$T$32,11,FALSE),
$C19=2015,
VLOOKUP($B19,[12]分省年度数据!$A$1:$T$32,10,FALSE),
$C19=2016,
VLOOKUP($B19,[12]分省年度数据!$A$1:$T$32,9,FALSE),
$C19=2017,
VLOOKUP($B19,[12]分省年度数据!$A$1:$T$32,8,FALSE),
$C19=2018,
VLOOKUP($B19,[12]分省年度数据!$A$1:$T$32,7,FALSE)
)</f>
        <v>9.6300000000000008</v>
      </c>
      <c r="AA19" cm="1">
        <f t="array" ref="AA19">_xlfn.IFS(
$C19=2010,
VLOOKUP($B19,[13]分省年度数据!$A$1:$T$32,15,FALSE),
$C19=2011,
VLOOKUP($B19,[13]分省年度数据!$A$1:$T$32,14,FALSE),
$C19=2012,
VLOOKUP($B19,[13]分省年度数据!$A$1:$T$32,13,FALSE),
$C19=2013,
VLOOKUP($B19,[13]分省年度数据!$A$1:$T$32,12,FALSE),
$C19=2014,
VLOOKUP($B19,[13]分省年度数据!$A$1:$T$32,11,FALSE),
$C19=2015,
VLOOKUP($B19,[13]分省年度数据!$A$1:$T$32,10,FALSE),
$C19=2016,
VLOOKUP($B19,[13]分省年度数据!$A$1:$T$32,9,FALSE),
$C19=2017,
VLOOKUP($B19,[13]分省年度数据!$A$1:$T$32,8,FALSE),
$C19=2018,
VLOOKUP($B19,[13]分省年度数据!$A$1:$T$32,7,FALSE)
)</f>
        <v>10.199999999999999</v>
      </c>
      <c r="AB19" cm="1">
        <f t="array" ref="AB19">_xlfn.IFS(
$C19=2010,
VLOOKUP($B19,[14]分省年度数据!$A$1:$T$32,15,FALSE),
$C19=2011,
VLOOKUP($B19,[14]分省年度数据!$A$1:$T$32,14,FALSE),
$C19=2012,
VLOOKUP($B19,[14]分省年度数据!$A$1:$T$32,13,FALSE),
$C19=2013,
VLOOKUP($B19,[14]分省年度数据!$A$1:$T$32,12,FALSE),
$C19=2014,
VLOOKUP($B19,[14]分省年度数据!$A$1:$T$32,11,FALSE),
$C19=2015,
VLOOKUP($B19,[14]分省年度数据!$A$1:$T$32,10,FALSE),
$C19=2016,
VLOOKUP($B19,[14]分省年度数据!$A$1:$T$32,9,FALSE),
$C19=2017,
VLOOKUP($B19,[14]分省年度数据!$A$1:$T$32,8,FALSE),
$C19=2018,
VLOOKUP($B19,[14]分省年度数据!$A$1:$T$32,7,FALSE)
)</f>
        <v>15.03</v>
      </c>
      <c r="AD19" cm="1">
        <f t="array" ref="AD19">_xlfn.IFS(
$C19=2010,
VLOOKUP($B19,[15]分省年度数据!$A$1:$T$32,15,FALSE),
$C19=2011,
VLOOKUP($B19,[15]分省年度数据!$A$1:$T$32,14,FALSE),
$C19=2012,
VLOOKUP($B19,[15]分省年度数据!$A$1:$T$32,13,FALSE),
$C19=2013,
VLOOKUP($B19,[15]分省年度数据!$A$1:$T$32,12,FALSE),
$C19=2014,
VLOOKUP($B19,[15]分省年度数据!$A$1:$T$32,11,FALSE),
$C19=2015,
VLOOKUP($B19,[15]分省年度数据!$A$1:$T$32,10,FALSE),
$C19=2016,
VLOOKUP($B19,[15]分省年度数据!$A$1:$T$32,9,FALSE),
$C19=2017,
VLOOKUP($B19,[15]分省年度数据!$A$1:$T$32,8,FALSE),
$C19=2018,
VLOOKUP($B19,[15]分省年度数据!$A$1:$T$32,7,FALSE)
)</f>
        <v>6351712</v>
      </c>
      <c r="AE19" cm="1">
        <f t="array" ref="AE19">_xlfn.IFS(
$C19=2010,
VLOOKUP($B19,[16]分省年度数据!$A$1:$T$32,15,FALSE),
$C19=2011,
VLOOKUP($B19,[16]分省年度数据!$A$1:$T$32,14,FALSE),
$C19=2012,
VLOOKUP($B19,[16]分省年度数据!$A$1:$T$32,13,FALSE),
$C19=2013,
VLOOKUP($B19,[16]分省年度数据!$A$1:$T$32,12,FALSE),
$C19=2014,
VLOOKUP($B19,[16]分省年度数据!$A$1:$T$32,11,FALSE),
$C19=2015,
VLOOKUP($B19,[16]分省年度数据!$A$1:$T$32,10,FALSE),
$C19=2016,
VLOOKUP($B19,[16]分省年度数据!$A$1:$T$32,9,FALSE),
$C19=2017,
VLOOKUP($B19,[16]分省年度数据!$A$1:$T$32,8,FALSE),
$C19=2018,
VLOOKUP($B19,[16]分省年度数据!$A$1:$T$32,7,FALSE)
)</f>
        <v>448.19</v>
      </c>
      <c r="AF19" cm="1">
        <f t="array" ref="AF19">_xlfn.IFS(
$C19=2010,
VLOOKUP($B19,[17]分省年度数据!$A$1:$T$32,15,FALSE),
$C19=2011,
VLOOKUP($B19,[17]分省年度数据!$A$1:$T$32,14,FALSE),
$C19=2012,
VLOOKUP($B19,[17]分省年度数据!$A$1:$T$32,13,FALSE),
$C19=2013,
VLOOKUP($B19,[17]分省年度数据!$A$1:$T$32,12,FALSE),
$C19=2014,
VLOOKUP($B19,[17]分省年度数据!$A$1:$T$32,11,FALSE),
$C19=2015,
VLOOKUP($B19,[17]分省年度数据!$A$1:$T$32,10,FALSE),
$C19=2016,
VLOOKUP($B19,[17]分省年度数据!$A$1:$T$32,9,FALSE),
$C19=2017,
VLOOKUP($B19,[17]分省年度数据!$A$1:$T$32,8,FALSE),
$C19=2018,
VLOOKUP($B19,[17]分省年度数据!$A$1:$T$32,7,FALSE)
)</f>
        <v>595</v>
      </c>
      <c r="AG19" cm="1">
        <f t="array" ref="AG19">_xlfn.IFS(
$C19=2010,
VLOOKUP($B19,[18]分省年度数据!$A$1:$T$32,15,FALSE),
$C19=2011,
VLOOKUP($B19,[18]分省年度数据!$A$1:$T$32,14,FALSE),
$C19=2012,
VLOOKUP($B19,[18]分省年度数据!$A$1:$T$32,13,FALSE),
$C19=2013,
VLOOKUP($B19,[18]分省年度数据!$A$1:$T$32,12,FALSE),
$C19=2014,
VLOOKUP($B19,[18]分省年度数据!$A$1:$T$32,11,FALSE),
$C19=2015,
VLOOKUP($B19,[18]分省年度数据!$A$1:$T$32,10,FALSE),
$C19=2016,
VLOOKUP($B19,[18]分省年度数据!$A$1:$T$32,9,FALSE),
$C19=2017,
VLOOKUP($B19,[18]分省年度数据!$A$1:$T$32,8,FALSE),
$C19=2018,
VLOOKUP($B19,[18]分省年度数据!$A$1:$T$32,7,FALSE)
)</f>
        <v>4231.2</v>
      </c>
      <c r="AJ19" cm="1">
        <f t="array" ref="AJ19">_xlfn.IFS(
$C19=2010,
VLOOKUP($B19,[19]分省年度数据!$A$1:$T$32,15,FALSE),
$C19=2011,
VLOOKUP($B19,[19]分省年度数据!$A$1:$T$32,14,FALSE),
$C19=2012,
VLOOKUP($B19,[19]分省年度数据!$A$1:$T$32,13,FALSE),
$C19=2013,
VLOOKUP($B19,[19]分省年度数据!$A$1:$T$32,12,FALSE),
$C19=2014,
VLOOKUP($B19,[19]分省年度数据!$A$1:$T$32,11,FALSE),
$C19=2015,
VLOOKUP($B19,[19]分省年度数据!$A$1:$T$32,10,FALSE),
$C19=2016,
VLOOKUP($B19,[19]分省年度数据!$A$1:$T$32,9,FALSE),
$C19=2017,
VLOOKUP($B19,[19]分省年度数据!$A$1:$T$32,8,FALSE),
$C19=2018,
VLOOKUP($B19,[19]分省年度数据!$A$1:$T$32,7,FALSE)
)</f>
        <v>6223</v>
      </c>
      <c r="AK19" cm="1">
        <f t="array" ref="AK19">_xlfn.IFS(
$C19=2010,
VLOOKUP($B19,[20]分省年度数据!$A$1:$T$32,15,FALSE),
$C19=2011,
VLOOKUP($B19,[20]分省年度数据!$A$1:$T$32,14,FALSE),
$C19=2012,
VLOOKUP($B19,[20]分省年度数据!$A$1:$T$32,13,FALSE),
$C19=2013,
VLOOKUP($B19,[20]分省年度数据!$A$1:$T$32,12,FALSE),
$C19=2014,
VLOOKUP($B19,[20]分省年度数据!$A$1:$T$32,11,FALSE),
$C19=2015,
VLOOKUP($B19,[20]分省年度数据!$A$1:$T$32,10,FALSE),
$C19=2016,
VLOOKUP($B19,[20]分省年度数据!$A$1:$T$32,9,FALSE),
$C19=2017,
VLOOKUP($B19,[20]分省年度数据!$A$1:$T$32,8,FALSE),
$C19=2018,
VLOOKUP($B19,[20]分省年度数据!$A$1:$T$32,7,FALSE)
)</f>
        <v>23920</v>
      </c>
      <c r="AL19" cm="1">
        <f t="array" ref="AL19">_xlfn.IFS(
$C19=2010,
VLOOKUP($B19,[26]分省年度数据!$A$1:$T$32,15,FALSE),
$C19=2011,
VLOOKUP($B19,[26]分省年度数据!$A$1:$T$32,14,FALSE),
$C19=2012,
VLOOKUP($B19,[26]分省年度数据!$A$1:$T$32,13,FALSE),
$C19=2013,
VLOOKUP($B19,[26]分省年度数据!$A$1:$T$32,12,FALSE),
$C19=2014,
VLOOKUP($B19,[26]分省年度数据!$A$1:$T$32,11,FALSE),
$C19=2015,
VLOOKUP($B19,[26]分省年度数据!$A$1:$T$32,10,FALSE),
$C19=2016,
VLOOKUP($B19,[26]分省年度数据!$A$1:$T$32,9,FALSE),
$C19=2017,
VLOOKUP($B19,[26]分省年度数据!$A$1:$T$32,8,FALSE),
$C19=2018,
VLOOKUP($B19,[26]分省年度数据!$A$1:$T$32,7,FALSE)
)</f>
        <v>100</v>
      </c>
      <c r="AM19" cm="1">
        <f t="array" ref="AM19">_xlfn.IFS(
$C19=2010,
VLOOKUP($B19,[22]分省年度数据!$A$1:$T$32,15,FALSE),
$C19=2011,
VLOOKUP($B19,[22]分省年度数据!$A$1:$T$32,14,FALSE),
$C19=2012,
VLOOKUP($B19,[22]分省年度数据!$A$1:$T$32,13,FALSE),
$C19=2013,
VLOOKUP($B19,[22]分省年度数据!$A$1:$T$32,12,FALSE),
$C19=2014,
VLOOKUP($B19,[22]分省年度数据!$A$1:$T$32,11,FALSE),
$C19=2015,
VLOOKUP($B19,[22]分省年度数据!$A$1:$T$32,10,FALSE),
$C19=2016,
VLOOKUP($B19,[22]分省年度数据!$A$1:$T$32,9,FALSE),
$C19=2017,
VLOOKUP($B19,[22]分省年度数据!$A$1:$T$32,8,FALSE),
$C19=2018,
VLOOKUP($B19,[22]分省年度数据!$A$1:$T$32,7,FALSE)
)</f>
        <v>100</v>
      </c>
      <c r="AN19" cm="1">
        <f t="array" ref="AN19">_xlfn.IFS(
$C19=2010,
VLOOKUP($B19,[23]分省年度数据!$A$1:$T$32,15,FALSE),
$C19=2011,
VLOOKUP($B19,[23]分省年度数据!$A$1:$T$32,14,FALSE),
$C19=2012,
VLOOKUP($B19,[23]分省年度数据!$A$1:$T$32,13,FALSE),
$C19=2013,
VLOOKUP($B19,[23]分省年度数据!$A$1:$T$32,12,FALSE),
$C19=2014,
VLOOKUP($B19,[23]分省年度数据!$A$1:$T$32,11,FALSE),
$C19=2015,
VLOOKUP($B19,[23]分省年度数据!$A$1:$T$32,10,FALSE),
$C19=2016,
VLOOKUP($B19,[23]分省年度数据!$A$1:$T$32,9,FALSE),
$C19=2017,
VLOOKUP($B19,[23]分省年度数据!$A$1:$T$32,8,FALSE),
$C19=2018,
VLOOKUP($B19,[23]分省年度数据!$A$1:$T$32,7,FALSE)
)</f>
        <v>11.93</v>
      </c>
      <c r="AO19" cm="1">
        <f t="array" ref="AO19">_xlfn.IFS(
$C19=2010,
VLOOKUP($B19,[24]分省年度数据!$A$1:$T$32,15,FALSE),
$C19=2011,
VLOOKUP($B19,[24]分省年度数据!$A$1:$T$32,14,FALSE),
$C19=2012,
VLOOKUP($B19,[24]分省年度数据!$A$1:$T$32,13,FALSE),
$C19=2013,
VLOOKUP($B19,[24]分省年度数据!$A$1:$T$32,12,FALSE),
$C19=2014,
VLOOKUP($B19,[24]分省年度数据!$A$1:$T$32,11,FALSE),
$C19=2015,
VLOOKUP($B19,[24]分省年度数据!$A$1:$T$32,10,FALSE),
$C19=2016,
VLOOKUP($B19,[24]分省年度数据!$A$1:$T$32,9,FALSE),
$C19=2017,
VLOOKUP($B19,[24]分省年度数据!$A$1:$T$32,8,FALSE),
$C19=2018,
VLOOKUP($B19,[24]分省年度数据!$A$1:$T$32,7,FALSE)
)</f>
        <v>1.07</v>
      </c>
      <c r="AP19" cm="1">
        <f t="array" ref="AP19">_xlfn.IFS(
$C19=2010,
VLOOKUP($B19,[25]分省年度数据!$A$1:$T$32,15,FALSE),
$C19=2011,
VLOOKUP($B19,[25]分省年度数据!$A$1:$T$32,14,FALSE),
$C19=2012,
VLOOKUP($B19,[25]分省年度数据!$A$1:$T$32,13,FALSE),
$C19=2013,
VLOOKUP($B19,[25]分省年度数据!$A$1:$T$32,12,FALSE),
$C19=2014,
VLOOKUP($B19,[25]分省年度数据!$A$1:$T$32,11,FALSE),
$C19=2015,
VLOOKUP($B19,[25]分省年度数据!$A$1:$T$32,10,FALSE),
$C19=2016,
VLOOKUP($B19,[25]分省年度数据!$A$1:$T$32,9,FALSE),
$C19=2017,
VLOOKUP($B19,[25]分省年度数据!$A$1:$T$32,8,FALSE),
$C19=2018,
VLOOKUP($B19,[25]分省年度数据!$A$1:$T$32,7,FALSE)
)</f>
        <v>9.3800000000000008</v>
      </c>
    </row>
    <row r="20" spans="1:42">
      <c r="A20">
        <v>13</v>
      </c>
      <c r="B20" t="s">
        <v>3</v>
      </c>
      <c r="C20">
        <v>2010</v>
      </c>
      <c r="D20" t="str">
        <f t="shared" si="0"/>
        <v>河北省2010</v>
      </c>
      <c r="E20" t="s">
        <v>32</v>
      </c>
      <c r="F20" cm="1">
        <f t="array" ref="F20">_xlfn.IFS(
$C20=2010,
VLOOKUP($B20,[1]分省年度数据!$A$1:$T$32,15,FALSE),
$C20=2011,
VLOOKUP($B20,[1]分省年度数据!$A$1:$T$32,14,FALSE),
$C20=2012,
VLOOKUP($B20,[1]分省年度数据!$A$1:$T$32,13,FALSE),
$C20=2013,
VLOOKUP($B20,[1]分省年度数据!$A$1:$T$32,12,FALSE),
$C20=2014,
VLOOKUP($B20,[1]分省年度数据!$A$1:$T$32,11,FALSE),
$C20=2015,
VLOOKUP($B20,[1]分省年度数据!$A$1:$T$32,10,FALSE),
$C20=2016,
VLOOKUP($B20,[1]分省年度数据!$A$1:$T$32,9,FALSE),
$C20=2017,
VLOOKUP($B20,[1]分省年度数据!$A$1:$T$32,8,FALSE),
$C20=2018,
VLOOKUP($B20,[1]分省年度数据!$A$1:$T$32,7,FALSE)
)</f>
        <v>7194</v>
      </c>
      <c r="G20" cm="1">
        <f t="array" ref="G20">_xlfn.IFS(
$C20=2010,
VLOOKUP($B20,[2]分省年度数据!$A$1:$T$32,15,FALSE),
$C20=2011,
VLOOKUP($B20,[2]分省年度数据!$A$1:$T$32,14,FALSE),
$C20=2012,
VLOOKUP($B20,[2]分省年度数据!$A$1:$T$32,13,FALSE),
$C20=2013,
VLOOKUP($B20,[2]分省年度数据!$A$1:$T$32,12,FALSE),
$C20=2014,
VLOOKUP($B20,[2]分省年度数据!$A$1:$T$32,11,FALSE),
$C20=2015,
VLOOKUP($B20,[2]分省年度数据!$A$1:$T$32,10,FALSE),
$C20=2016,
VLOOKUP($B20,[2]分省年度数据!$A$1:$T$32,9,FALSE),
$C20=2017,
VLOOKUP($B20,[2]分省年度数据!$A$1:$T$32,8,FALSE),
$C20=2018,
VLOOKUP($B20,[2]分省年度数据!$A$1:$T$32,7,FALSE)
)</f>
        <v>10428</v>
      </c>
      <c r="H20" cm="1">
        <f t="array" ref="H20">_xlfn.IFS(
$C20=2010,
VLOOKUP($B20,[3]分省年度数据!$A$1:$T$32,15,FALSE),
$C20=2011,
VLOOKUP($B20,[3]分省年度数据!$A$1:$T$32,14,FALSE),
$C20=2012,
VLOOKUP($B20,[3]分省年度数据!$A$1:$T$32,13,FALSE),
$C20=2013,
VLOOKUP($B20,[3]分省年度数据!$A$1:$T$32,12,FALSE),
$C20=2014,
VLOOKUP($B20,[3]分省年度数据!$A$1:$T$32,11,FALSE),
$C20=2015,
VLOOKUP($B20,[3]分省年度数据!$A$1:$T$32,10,FALSE),
$C20=2016,
VLOOKUP($B20,[3]分省年度数据!$A$1:$T$32,9,FALSE),
$C20=2017,
VLOOKUP($B20,[3]分省年度数据!$A$1:$T$32,8,FALSE),
$C20=2018,
VLOOKUP($B20,[3]分省年度数据!$A$1:$T$32,7,FALSE)
)</f>
        <v>2280.5</v>
      </c>
      <c r="I20">
        <f>VLOOKUP($D20,[4]Sheet1!$C$1:$J$65536,2,FALSE)</f>
        <v>98.5196533203125</v>
      </c>
      <c r="J20">
        <f>VLOOKUP($D20,[4]Sheet1!$C$1:$J$65536,3,FALSE)</f>
        <v>1.7553683519363403</v>
      </c>
      <c r="K20">
        <f>VLOOKUP($D20,[4]Sheet1!$C$1:$J$65536,4,FALSE)</f>
        <v>10171.162109375</v>
      </c>
      <c r="L20">
        <f>VLOOKUP($D20,[4]Sheet1!$C$1:$J$65536,5,FALSE)</f>
        <v>190.06088256835938</v>
      </c>
      <c r="M20">
        <f>VLOOKUP($D20,[4]Sheet1!$C$1:$J$65536,6,FALSE)</f>
        <v>24.562318801879883</v>
      </c>
      <c r="N20">
        <f>VLOOKUP($D20,[4]Sheet1!$C$1:$J$65536,7,FALSE)</f>
        <v>4.0539464950561523</v>
      </c>
      <c r="O20">
        <f>VLOOKUP($D20,[4]Sheet1!$C$1:$J$65536,8,FALSE)</f>
        <v>29.893442153930664</v>
      </c>
      <c r="P20" cm="1">
        <f t="array" ref="P20">_xlfn.IFS(
$C20=2010,
VLOOKUP($B20,[5]各省年均房价!$A$1:$T$32,11,FALSE),
$C20=2011,
VLOOKUP($B20,[5]各省年均房价!$A$1:$T$32,12,FALSE),
$C20=2012,
VLOOKUP($B20,[5]各省年均房价!$A$1:$T$32,13,FALSE),
$C20=2013,
VLOOKUP($B20,[5]各省年均房价!$A$1:$T$32,14,FALSE),
$C20=2014,
VLOOKUP($B20,[5]各省年均房价!$A$1:$T$32,15,FALSE),
$C20=2015,
VLOOKUP($B20,[5]各省年均房价!$A$1:$T$32,16,FALSE),
$C20=2016,
VLOOKUP($B20,[5]各省年均房价!$A$1:$T$32,17,FALSE),
$C20=2017,
VLOOKUP($B20,[5]各省年均房价!$A$1:$T$32,18,FALSE),
$C20=2018,
VLOOKUP($B20,[5]各省年均房价!$A$1:$T$32,19,FALSE)
)</f>
        <v>3823.2436363636371</v>
      </c>
      <c r="Q20">
        <f t="shared" si="1"/>
        <v>0.36663249293859196</v>
      </c>
      <c r="R20" cm="1">
        <f t="array" ref="R20">_xlfn.IFS(
$C20=2010,
VLOOKUP($B20,[27]分省年度数据!$A$1:$T$32,15,FALSE),
$C20=2011,
VLOOKUP($B20,[27]分省年度数据!$A$1:$T$32,14,FALSE),
$C20=2012,
VLOOKUP($B20,[27]分省年度数据!$A$1:$T$32,13,FALSE),
$C20=2013,
VLOOKUP($B20,[27]分省年度数据!$A$1:$T$32,12,FALSE),
$C20=2014,
VLOOKUP($B20,[27]分省年度数据!$A$1:$T$32,11,FALSE),
$C20=2015,
VLOOKUP($B20,[27]分省年度数据!$A$1:$T$32,10,FALSE),
$C20=2016,
VLOOKUP($B20,[27]分省年度数据!$A$1:$T$32,9,FALSE),
$C20=2017,
VLOOKUP($B20,[27]分省年度数据!$A$1:$T$32,8,FALSE),
$C20=2018,
VLOOKUP($B20,[27]分省年度数据!$A$1:$T$32,7,FALSE)
)</f>
        <v>61.89</v>
      </c>
      <c r="S20">
        <f>IFERROR(VLOOKUP(D20,[6]mu_jt_estimates_final!$C:$D,2,FALSE),"")</f>
        <v>-1.5746164</v>
      </c>
      <c r="T20" t="str">
        <f>VLOOKUP(B20,方言分布!A:B,2,FALSE)</f>
        <v>冀鲁官话</v>
      </c>
      <c r="U20" cm="1">
        <f t="array" ref="U20">_xlfn.IFS(
$C20=2010,
VLOOKUP($B20,[7]分省年度数据!$A$1:$T$32,15,FALSE),
$C20=2011,
VLOOKUP($B20,[7]分省年度数据!$A$1:$T$32,14,FALSE),
$C20=2012,
VLOOKUP($B20,[7]分省年度数据!$A$1:$T$32,13,FALSE),
$C20=2013,
VLOOKUP($B20,[7]分省年度数据!$A$1:$T$32,12,FALSE),
$C20=2014,
VLOOKUP($B20,[7]分省年度数据!$A$1:$T$32,11,FALSE),
$C20=2015,
VLOOKUP($B20,[7]分省年度数据!$A$1:$T$32,10,FALSE),
$C20=2016,
VLOOKUP($B20,[7]分省年度数据!$A$1:$T$32,9,FALSE),
$C20=2017,
VLOOKUP($B20,[7]分省年度数据!$A$1:$T$32,8,FALSE),
$C20=2018,
VLOOKUP($B20,[7]分省年度数据!$A$1:$T$32,7,FALSE)
)</f>
        <v>81403</v>
      </c>
      <c r="V20" cm="1">
        <f t="array" ref="V20">_xlfn.IFS(
$C20=2010,
VLOOKUP($B20,[8]分省年度数据!$A$1:$T$32,15,FALSE),
$C20=2011,
VLOOKUP($B20,[8]分省年度数据!$A$1:$T$32,14,FALSE),
$C20=2012,
VLOOKUP($B20,[8]分省年度数据!$A$1:$T$32,13,FALSE),
$C20=2013,
VLOOKUP($B20,[8]分省年度数据!$A$1:$T$32,12,FALSE),
$C20=2014,
VLOOKUP($B20,[8]分省年度数据!$A$1:$T$32,11,FALSE),
$C20=2015,
VLOOKUP($B20,[8]分省年度数据!$A$1:$T$32,10,FALSE),
$C20=2016,
VLOOKUP($B20,[8]分省年度数据!$A$1:$T$32,9,FALSE),
$C20=2017,
VLOOKUP($B20,[8]分省年度数据!$A$1:$T$32,8,FALSE),
$C20=2018,
VLOOKUP($B20,[8]分省年度数据!$A$1:$T$32,7,FALSE)
)</f>
        <v>24.97</v>
      </c>
      <c r="W20" cm="1">
        <f t="array" ref="W20">_xlfn.IFS(
$C20=2010,
VLOOKUP($B20,[9]分省年度数据!$A$1:$T$32,15,FALSE),
$C20=2011,
VLOOKUP($B20,[9]分省年度数据!$A$1:$T$32,14,FALSE),
$C20=2012,
VLOOKUP($B20,[9]分省年度数据!$A$1:$T$32,13,FALSE),
$C20=2013,
VLOOKUP($B20,[9]分省年度数据!$A$1:$T$32,12,FALSE),
$C20=2014,
VLOOKUP($B20,[9]分省年度数据!$A$1:$T$32,11,FALSE),
$C20=2015,
VLOOKUP($B20,[9]分省年度数据!$A$1:$T$32,10,FALSE),
$C20=2016,
VLOOKUP($B20,[9]分省年度数据!$A$1:$T$32,9,FALSE),
$C20=2017,
VLOOKUP($B20,[9]分省年度数据!$A$1:$T$32,8,FALSE),
$C20=2018,
VLOOKUP($B20,[9]分省年度数据!$A$1:$T$32,7,FALSE)
)</f>
        <v>40</v>
      </c>
      <c r="X20" cm="1">
        <f t="array" ref="X20">_xlfn.IFS(
$C20=2010,
VLOOKUP($B20,[10]分省年度数据!$A$1:$T$32,15,FALSE),
$C20=2011,
VLOOKUP($B20,[10]分省年度数据!$A$1:$T$32,14,FALSE),
$C20=2012,
VLOOKUP($B20,[10]分省年度数据!$A$1:$T$32,13,FALSE),
$C20=2013,
VLOOKUP($B20,[10]分省年度数据!$A$1:$T$32,12,FALSE),
$C20=2014,
VLOOKUP($B20,[10]分省年度数据!$A$1:$T$32,11,FALSE),
$C20=2015,
VLOOKUP($B20,[10]分省年度数据!$A$1:$T$32,10,FALSE),
$C20=2016,
VLOOKUP($B20,[10]分省年度数据!$A$1:$T$32,9,FALSE),
$C20=2017,
VLOOKUP($B20,[10]分省年度数据!$A$1:$T$32,8,FALSE),
$C20=2018,
VLOOKUP($B20,[10]分省年度数据!$A$1:$T$32,7,FALSE)
)</f>
        <v>9.36</v>
      </c>
      <c r="Y20" cm="1">
        <f t="array" ref="Y20">_xlfn.IFS(
$C20=2010,
VLOOKUP($B20,[11]分省年度数据!$A$1:$T$32,15,FALSE),
$C20=2011,
VLOOKUP($B20,[11]分省年度数据!$A$1:$T$32,14,FALSE),
$C20=2012,
VLOOKUP($B20,[11]分省年度数据!$A$1:$T$32,13,FALSE),
$C20=2013,
VLOOKUP($B20,[11]分省年度数据!$A$1:$T$32,12,FALSE),
$C20=2014,
VLOOKUP($B20,[11]分省年度数据!$A$1:$T$32,11,FALSE),
$C20=2015,
VLOOKUP($B20,[11]分省年度数据!$A$1:$T$32,10,FALSE),
$C20=2016,
VLOOKUP($B20,[11]分省年度数据!$A$1:$T$32,9,FALSE),
$C20=2017,
VLOOKUP($B20,[11]分省年度数据!$A$1:$T$32,8,FALSE),
$C20=2018,
VLOOKUP($B20,[11]分省年度数据!$A$1:$T$32,7,FALSE)
)</f>
        <v>235.48</v>
      </c>
      <c r="Z20" cm="1">
        <f t="array" ref="Z20">_xlfn.IFS(
$C20=2010,
VLOOKUP($B20,[12]分省年度数据!$A$1:$T$32,15,FALSE),
$C20=2011,
VLOOKUP($B20,[12]分省年度数据!$A$1:$T$32,14,FALSE),
$C20=2012,
VLOOKUP($B20,[12]分省年度数据!$A$1:$T$32,13,FALSE),
$C20=2013,
VLOOKUP($B20,[12]分省年度数据!$A$1:$T$32,12,FALSE),
$C20=2014,
VLOOKUP($B20,[12]分省年度数据!$A$1:$T$32,11,FALSE),
$C20=2015,
VLOOKUP($B20,[12]分省年度数据!$A$1:$T$32,10,FALSE),
$C20=2016,
VLOOKUP($B20,[12]分省年度数据!$A$1:$T$32,9,FALSE),
$C20=2017,
VLOOKUP($B20,[12]分省年度数据!$A$1:$T$32,8,FALSE),
$C20=2018,
VLOOKUP($B20,[12]分省年度数据!$A$1:$T$32,7,FALSE)
)</f>
        <v>15.37</v>
      </c>
      <c r="AA20" cm="1">
        <f t="array" ref="AA20">_xlfn.IFS(
$C20=2010,
VLOOKUP($B20,[13]分省年度数据!$A$1:$T$32,15,FALSE),
$C20=2011,
VLOOKUP($B20,[13]分省年度数据!$A$1:$T$32,14,FALSE),
$C20=2012,
VLOOKUP($B20,[13]分省年度数据!$A$1:$T$32,13,FALSE),
$C20=2013,
VLOOKUP($B20,[13]分省年度数据!$A$1:$T$32,12,FALSE),
$C20=2014,
VLOOKUP($B20,[13]分省年度数据!$A$1:$T$32,11,FALSE),
$C20=2015,
VLOOKUP($B20,[13]分省年度数据!$A$1:$T$32,10,FALSE),
$C20=2016,
VLOOKUP($B20,[13]分省年度数据!$A$1:$T$32,9,FALSE),
$C20=2017,
VLOOKUP($B20,[13]分省年度数据!$A$1:$T$32,8,FALSE),
$C20=2018,
VLOOKUP($B20,[13]分省年度数据!$A$1:$T$32,7,FALSE)
)</f>
        <v>12.45</v>
      </c>
      <c r="AB20" cm="1">
        <f t="array" ref="AB20">_xlfn.IFS(
$C20=2010,
VLOOKUP($B20,[14]分省年度数据!$A$1:$T$32,15,FALSE),
$C20=2011,
VLOOKUP($B20,[14]分省年度数据!$A$1:$T$32,14,FALSE),
$C20=2012,
VLOOKUP($B20,[14]分省年度数据!$A$1:$T$32,13,FALSE),
$C20=2013,
VLOOKUP($B20,[14]分省年度数据!$A$1:$T$32,12,FALSE),
$C20=2014,
VLOOKUP($B20,[14]分省年度数据!$A$1:$T$32,11,FALSE),
$C20=2015,
VLOOKUP($B20,[14]分省年度数据!$A$1:$T$32,10,FALSE),
$C20=2016,
VLOOKUP($B20,[14]分省年度数据!$A$1:$T$32,9,FALSE),
$C20=2017,
VLOOKUP($B20,[14]分省年度数据!$A$1:$T$32,8,FALSE),
$C20=2018,
VLOOKUP($B20,[14]分省年度数据!$A$1:$T$32,7,FALSE)
)</f>
        <v>16.04</v>
      </c>
      <c r="AD20" cm="1">
        <f t="array" ref="AD20">_xlfn.IFS(
$C20=2010,
VLOOKUP($B20,[15]分省年度数据!$A$1:$T$32,15,FALSE),
$C20=2011,
VLOOKUP($B20,[15]分省年度数据!$A$1:$T$32,14,FALSE),
$C20=2012,
VLOOKUP($B20,[15]分省年度数据!$A$1:$T$32,13,FALSE),
$C20=2013,
VLOOKUP($B20,[15]分省年度数据!$A$1:$T$32,12,FALSE),
$C20=2014,
VLOOKUP($B20,[15]分省年度数据!$A$1:$T$32,11,FALSE),
$C20=2015,
VLOOKUP($B20,[15]分省年度数据!$A$1:$T$32,10,FALSE),
$C20=2016,
VLOOKUP($B20,[15]分省年度数据!$A$1:$T$32,9,FALSE),
$C20=2017,
VLOOKUP($B20,[15]分省年度数据!$A$1:$T$32,8,FALSE),
$C20=2018,
VLOOKUP($B20,[15]分省年度数据!$A$1:$T$32,7,FALSE)
)</f>
        <v>7192734</v>
      </c>
      <c r="AE20" cm="1">
        <f t="array" ref="AE20">_xlfn.IFS(
$C20=2010,
VLOOKUP($B20,[16]分省年度数据!$A$1:$T$32,15,FALSE),
$C20=2011,
VLOOKUP($B20,[16]分省年度数据!$A$1:$T$32,14,FALSE),
$C20=2012,
VLOOKUP($B20,[16]分省年度数据!$A$1:$T$32,13,FALSE),
$C20=2013,
VLOOKUP($B20,[16]分省年度数据!$A$1:$T$32,12,FALSE),
$C20=2014,
VLOOKUP($B20,[16]分省年度数据!$A$1:$T$32,11,FALSE),
$C20=2015,
VLOOKUP($B20,[16]分省年度数据!$A$1:$T$32,10,FALSE),
$C20=2016,
VLOOKUP($B20,[16]分省年度数据!$A$1:$T$32,9,FALSE),
$C20=2017,
VLOOKUP($B20,[16]分省年度数据!$A$1:$T$32,8,FALSE),
$C20=2018,
VLOOKUP($B20,[16]分省年度数据!$A$1:$T$32,7,FALSE)
)</f>
        <v>514.29999999999995</v>
      </c>
      <c r="AF20" cm="1">
        <f t="array" ref="AF20">_xlfn.IFS(
$C20=2010,
VLOOKUP($B20,[17]分省年度数据!$A$1:$T$32,15,FALSE),
$C20=2011,
VLOOKUP($B20,[17]分省年度数据!$A$1:$T$32,14,FALSE),
$C20=2012,
VLOOKUP($B20,[17]分省年度数据!$A$1:$T$32,13,FALSE),
$C20=2013,
VLOOKUP($B20,[17]分省年度数据!$A$1:$T$32,12,FALSE),
$C20=2014,
VLOOKUP($B20,[17]分省年度数据!$A$1:$T$32,11,FALSE),
$C20=2015,
VLOOKUP($B20,[17]分省年度数据!$A$1:$T$32,10,FALSE),
$C20=2016,
VLOOKUP($B20,[17]分省年度数据!$A$1:$T$32,9,FALSE),
$C20=2017,
VLOOKUP($B20,[17]分省年度数据!$A$1:$T$32,8,FALSE),
$C20=2018,
VLOOKUP($B20,[17]分省年度数据!$A$1:$T$32,7,FALSE)
)</f>
        <v>7</v>
      </c>
      <c r="AG20" cm="1">
        <f t="array" ref="AG20">_xlfn.IFS(
$C20=2010,
VLOOKUP($B20,[18]分省年度数据!$A$1:$T$32,15,FALSE),
$C20=2011,
VLOOKUP($B20,[18]分省年度数据!$A$1:$T$32,14,FALSE),
$C20=2012,
VLOOKUP($B20,[18]分省年度数据!$A$1:$T$32,13,FALSE),
$C20=2013,
VLOOKUP($B20,[18]分省年度数据!$A$1:$T$32,12,FALSE),
$C20=2014,
VLOOKUP($B20,[18]分省年度数据!$A$1:$T$32,11,FALSE),
$C20=2015,
VLOOKUP($B20,[18]分省年度数据!$A$1:$T$32,10,FALSE),
$C20=2016,
VLOOKUP($B20,[18]分省年度数据!$A$1:$T$32,9,FALSE),
$C20=2017,
VLOOKUP($B20,[18]分省年度数据!$A$1:$T$32,8,FALSE),
$C20=2018,
VLOOKUP($B20,[18]分省年度数据!$A$1:$T$32,7,FALSE)
)</f>
        <v>6821.8</v>
      </c>
      <c r="AJ20" cm="1">
        <f t="array" ref="AJ20">_xlfn.IFS(
$C20=2010,
VLOOKUP($B20,[19]分省年度数据!$A$1:$T$32,15,FALSE),
$C20=2011,
VLOOKUP($B20,[19]分省年度数据!$A$1:$T$32,14,FALSE),
$C20=2012,
VLOOKUP($B20,[19]分省年度数据!$A$1:$T$32,13,FALSE),
$C20=2013,
VLOOKUP($B20,[19]分省年度数据!$A$1:$T$32,12,FALSE),
$C20=2014,
VLOOKUP($B20,[19]分省年度数据!$A$1:$T$32,11,FALSE),
$C20=2015,
VLOOKUP($B20,[19]分省年度数据!$A$1:$T$32,10,FALSE),
$C20=2016,
VLOOKUP($B20,[19]分省年度数据!$A$1:$T$32,9,FALSE),
$C20=2017,
VLOOKUP($B20,[19]分省年度数据!$A$1:$T$32,8,FALSE),
$C20=2018,
VLOOKUP($B20,[19]分省年度数据!$A$1:$T$32,7,FALSE)
)</f>
        <v>5959</v>
      </c>
      <c r="AK20" cm="1">
        <f t="array" ref="AK20">_xlfn.IFS(
$C20=2010,
VLOOKUP($B20,[20]分省年度数据!$A$1:$T$32,15,FALSE),
$C20=2011,
VLOOKUP($B20,[20]分省年度数据!$A$1:$T$32,14,FALSE),
$C20=2012,
VLOOKUP($B20,[20]分省年度数据!$A$1:$T$32,13,FALSE),
$C20=2013,
VLOOKUP($B20,[20]分省年度数据!$A$1:$T$32,12,FALSE),
$C20=2014,
VLOOKUP($B20,[20]分省年度数据!$A$1:$T$32,11,FALSE),
$C20=2015,
VLOOKUP($B20,[20]分省年度数据!$A$1:$T$32,10,FALSE),
$C20=2016,
VLOOKUP($B20,[20]分省年度数据!$A$1:$T$32,9,FALSE),
$C20=2017,
VLOOKUP($B20,[20]分省年度数据!$A$1:$T$32,8,FALSE),
$C20=2018,
VLOOKUP($B20,[20]分省年度数据!$A$1:$T$32,7,FALSE)
)</f>
        <v>14869</v>
      </c>
      <c r="AL20" cm="1">
        <f t="array" ref="AL20">_xlfn.IFS(
$C20=2010,
VLOOKUP($B20,[26]分省年度数据!$A$1:$T$32,15,FALSE),
$C20=2011,
VLOOKUP($B20,[26]分省年度数据!$A$1:$T$32,14,FALSE),
$C20=2012,
VLOOKUP($B20,[26]分省年度数据!$A$1:$T$32,13,FALSE),
$C20=2013,
VLOOKUP($B20,[26]分省年度数据!$A$1:$T$32,12,FALSE),
$C20=2014,
VLOOKUP($B20,[26]分省年度数据!$A$1:$T$32,11,FALSE),
$C20=2015,
VLOOKUP($B20,[26]分省年度数据!$A$1:$T$32,10,FALSE),
$C20=2016,
VLOOKUP($B20,[26]分省年度数据!$A$1:$T$32,9,FALSE),
$C20=2017,
VLOOKUP($B20,[26]分省年度数据!$A$1:$T$32,8,FALSE),
$C20=2018,
VLOOKUP($B20,[26]分省年度数据!$A$1:$T$32,7,FALSE)
)</f>
        <v>99.97</v>
      </c>
      <c r="AM20" cm="1">
        <f t="array" ref="AM20">_xlfn.IFS(
$C20=2010,
VLOOKUP($B20,[22]分省年度数据!$A$1:$T$32,15,FALSE),
$C20=2011,
VLOOKUP($B20,[22]分省年度数据!$A$1:$T$32,14,FALSE),
$C20=2012,
VLOOKUP($B20,[22]分省年度数据!$A$1:$T$32,13,FALSE),
$C20=2013,
VLOOKUP($B20,[22]分省年度数据!$A$1:$T$32,12,FALSE),
$C20=2014,
VLOOKUP($B20,[22]分省年度数据!$A$1:$T$32,11,FALSE),
$C20=2015,
VLOOKUP($B20,[22]分省年度数据!$A$1:$T$32,10,FALSE),
$C20=2016,
VLOOKUP($B20,[22]分省年度数据!$A$1:$T$32,9,FALSE),
$C20=2017,
VLOOKUP($B20,[22]分省年度数据!$A$1:$T$32,8,FALSE),
$C20=2018,
VLOOKUP($B20,[22]分省年度数据!$A$1:$T$32,7,FALSE)
)</f>
        <v>99.07</v>
      </c>
      <c r="AN20" cm="1">
        <f t="array" ref="AN20">_xlfn.IFS(
$C20=2010,
VLOOKUP($B20,[23]分省年度数据!$A$1:$T$32,15,FALSE),
$C20=2011,
VLOOKUP($B20,[23]分省年度数据!$A$1:$T$32,14,FALSE),
$C20=2012,
VLOOKUP($B20,[23]分省年度数据!$A$1:$T$32,13,FALSE),
$C20=2013,
VLOOKUP($B20,[23]分省年度数据!$A$1:$T$32,12,FALSE),
$C20=2014,
VLOOKUP($B20,[23]分省年度数据!$A$1:$T$32,11,FALSE),
$C20=2015,
VLOOKUP($B20,[23]分省年度数据!$A$1:$T$32,10,FALSE),
$C20=2016,
VLOOKUP($B20,[23]分省年度数据!$A$1:$T$32,9,FALSE),
$C20=2017,
VLOOKUP($B20,[23]分省年度数据!$A$1:$T$32,8,FALSE),
$C20=2018,
VLOOKUP($B20,[23]分省年度数据!$A$1:$T$32,7,FALSE)
)</f>
        <v>9.5299999999999994</v>
      </c>
      <c r="AO20" cm="1">
        <f t="array" ref="AO20">_xlfn.IFS(
$C20=2010,
VLOOKUP($B20,[24]分省年度数据!$A$1:$T$32,15,FALSE),
$C20=2011,
VLOOKUP($B20,[24]分省年度数据!$A$1:$T$32,14,FALSE),
$C20=2012,
VLOOKUP($B20,[24]分省年度数据!$A$1:$T$32,13,FALSE),
$C20=2013,
VLOOKUP($B20,[24]分省年度数据!$A$1:$T$32,12,FALSE),
$C20=2014,
VLOOKUP($B20,[24]分省年度数据!$A$1:$T$32,11,FALSE),
$C20=2015,
VLOOKUP($B20,[24]分省年度数据!$A$1:$T$32,10,FALSE),
$C20=2016,
VLOOKUP($B20,[24]分省年度数据!$A$1:$T$32,9,FALSE),
$C20=2017,
VLOOKUP($B20,[24]分省年度数据!$A$1:$T$32,8,FALSE),
$C20=2018,
VLOOKUP($B20,[24]分省年度数据!$A$1:$T$32,7,FALSE)
)</f>
        <v>4.22</v>
      </c>
      <c r="AP20" cm="1">
        <f t="array" ref="AP20">_xlfn.IFS(
$C20=2010,
VLOOKUP($B20,[25]分省年度数据!$A$1:$T$32,15,FALSE),
$C20=2011,
VLOOKUP($B20,[25]分省年度数据!$A$1:$T$32,14,FALSE),
$C20=2012,
VLOOKUP($B20,[25]分省年度数据!$A$1:$T$32,13,FALSE),
$C20=2013,
VLOOKUP($B20,[25]分省年度数据!$A$1:$T$32,12,FALSE),
$C20=2014,
VLOOKUP($B20,[25]分省年度数据!$A$1:$T$32,11,FALSE),
$C20=2015,
VLOOKUP($B20,[25]分省年度数据!$A$1:$T$32,10,FALSE),
$C20=2016,
VLOOKUP($B20,[25]分省年度数据!$A$1:$T$32,9,FALSE),
$C20=2017,
VLOOKUP($B20,[25]分省年度数据!$A$1:$T$32,8,FALSE),
$C20=2018,
VLOOKUP($B20,[25]分省年度数据!$A$1:$T$32,7,FALSE)
)</f>
        <v>14.23</v>
      </c>
    </row>
    <row r="21" spans="1:42">
      <c r="A21">
        <v>13</v>
      </c>
      <c r="B21" t="s">
        <v>3</v>
      </c>
      <c r="C21">
        <v>2011</v>
      </c>
      <c r="D21" t="str">
        <f t="shared" si="0"/>
        <v>河北省2011</v>
      </c>
      <c r="E21" t="s">
        <v>32</v>
      </c>
      <c r="F21" cm="1">
        <f t="array" ref="F21">_xlfn.IFS(
$C21=2010,
VLOOKUP($B21,[1]分省年度数据!$A$1:$T$32,15,FALSE),
$C21=2011,
VLOOKUP($B21,[1]分省年度数据!$A$1:$T$32,14,FALSE),
$C21=2012,
VLOOKUP($B21,[1]分省年度数据!$A$1:$T$32,13,FALSE),
$C21=2013,
VLOOKUP($B21,[1]分省年度数据!$A$1:$T$32,12,FALSE),
$C21=2014,
VLOOKUP($B21,[1]分省年度数据!$A$1:$T$32,11,FALSE),
$C21=2015,
VLOOKUP($B21,[1]分省年度数据!$A$1:$T$32,10,FALSE),
$C21=2016,
VLOOKUP($B21,[1]分省年度数据!$A$1:$T$32,9,FALSE),
$C21=2017,
VLOOKUP($B21,[1]分省年度数据!$A$1:$T$32,8,FALSE),
$C21=2018,
VLOOKUP($B21,[1]分省年度数据!$A$1:$T$32,7,FALSE)
)</f>
        <v>7232</v>
      </c>
      <c r="G21" cm="1">
        <f t="array" ref="G21">_xlfn.IFS(
$C21=2010,
VLOOKUP($B21,[2]分省年度数据!$A$1:$T$32,15,FALSE),
$C21=2011,
VLOOKUP($B21,[2]分省年度数据!$A$1:$T$32,14,FALSE),
$C21=2012,
VLOOKUP($B21,[2]分省年度数据!$A$1:$T$32,13,FALSE),
$C21=2013,
VLOOKUP($B21,[2]分省年度数据!$A$1:$T$32,12,FALSE),
$C21=2014,
VLOOKUP($B21,[2]分省年度数据!$A$1:$T$32,11,FALSE),
$C21=2015,
VLOOKUP($B21,[2]分省年度数据!$A$1:$T$32,10,FALSE),
$C21=2016,
VLOOKUP($B21,[2]分省年度数据!$A$1:$T$32,9,FALSE),
$C21=2017,
VLOOKUP($B21,[2]分省年度数据!$A$1:$T$32,8,FALSE),
$C21=2018,
VLOOKUP($B21,[2]分省年度数据!$A$1:$T$32,7,FALSE)
)</f>
        <v>12059</v>
      </c>
      <c r="H21" cm="1">
        <f t="array" ref="H21">_xlfn.IFS(
$C21=2010,
VLOOKUP($B21,[3]分省年度数据!$A$1:$T$32,15,FALSE),
$C21=2011,
VLOOKUP($B21,[3]分省年度数据!$A$1:$T$32,14,FALSE),
$C21=2012,
VLOOKUP($B21,[3]分省年度数据!$A$1:$T$32,13,FALSE),
$C21=2013,
VLOOKUP($B21,[3]分省年度数据!$A$1:$T$32,12,FALSE),
$C21=2014,
VLOOKUP($B21,[3]分省年度数据!$A$1:$T$32,11,FALSE),
$C21=2015,
VLOOKUP($B21,[3]分省年度数据!$A$1:$T$32,10,FALSE),
$C21=2016,
VLOOKUP($B21,[3]分省年度数据!$A$1:$T$32,9,FALSE),
$C21=2017,
VLOOKUP($B21,[3]分省年度数据!$A$1:$T$32,8,FALSE),
$C21=2018,
VLOOKUP($B21,[3]分省年度数据!$A$1:$T$32,7,FALSE)
)</f>
        <v>2181.9</v>
      </c>
      <c r="I21">
        <f>VLOOKUP($D21,[4]Sheet1!$C$1:$J$65536,2,FALSE)</f>
        <v>103.44874572753906</v>
      </c>
      <c r="J21">
        <f>VLOOKUP($D21,[4]Sheet1!$C$1:$J$65536,3,FALSE)</f>
        <v>-1.051784873008728</v>
      </c>
      <c r="K21">
        <f>VLOOKUP($D21,[4]Sheet1!$C$1:$J$65536,4,FALSE)</f>
        <v>10182.1982421875</v>
      </c>
      <c r="L21">
        <f>VLOOKUP($D21,[4]Sheet1!$C$1:$J$65536,5,FALSE)</f>
        <v>196.24247741699219</v>
      </c>
      <c r="M21">
        <f>VLOOKUP($D21,[4]Sheet1!$C$1:$J$65536,6,FALSE)</f>
        <v>23.940073013305664</v>
      </c>
      <c r="N21">
        <f>VLOOKUP($D21,[4]Sheet1!$C$1:$J$65536,7,FALSE)</f>
        <v>3.9942123889923096</v>
      </c>
      <c r="O21">
        <f>VLOOKUP($D21,[4]Sheet1!$C$1:$J$65536,8,FALSE)</f>
        <v>30.721195220947266</v>
      </c>
      <c r="P21" cm="1">
        <f t="array" ref="P21">_xlfn.IFS(
$C21=2010,
VLOOKUP($B21,[5]各省年均房价!$A$1:$T$32,11,FALSE),
$C21=2011,
VLOOKUP($B21,[5]各省年均房价!$A$1:$T$32,12,FALSE),
$C21=2012,
VLOOKUP($B21,[5]各省年均房价!$A$1:$T$32,13,FALSE),
$C21=2013,
VLOOKUP($B21,[5]各省年均房价!$A$1:$T$32,14,FALSE),
$C21=2014,
VLOOKUP($B21,[5]各省年均房价!$A$1:$T$32,15,FALSE),
$C21=2015,
VLOOKUP($B21,[5]各省年均房价!$A$1:$T$32,16,FALSE),
$C21=2016,
VLOOKUP($B21,[5]各省年均房价!$A$1:$T$32,17,FALSE),
$C21=2017,
VLOOKUP($B21,[5]各省年均房价!$A$1:$T$32,18,FALSE),
$C21=2018,
VLOOKUP($B21,[5]各省年均房价!$A$1:$T$32,19,FALSE)
)</f>
        <v>4125.1527272727271</v>
      </c>
      <c r="Q21">
        <f t="shared" si="1"/>
        <v>0.34208082985925259</v>
      </c>
      <c r="R21" cm="1">
        <f t="array" ref="R21">_xlfn.IFS(
$C21=2010,
VLOOKUP($B21,[27]分省年度数据!$A$1:$T$32,15,FALSE),
$C21=2011,
VLOOKUP($B21,[27]分省年度数据!$A$1:$T$32,14,FALSE),
$C21=2012,
VLOOKUP($B21,[27]分省年度数据!$A$1:$T$32,13,FALSE),
$C21=2013,
VLOOKUP($B21,[27]分省年度数据!$A$1:$T$32,12,FALSE),
$C21=2014,
VLOOKUP($B21,[27]分省年度数据!$A$1:$T$32,11,FALSE),
$C21=2015,
VLOOKUP($B21,[27]分省年度数据!$A$1:$T$32,10,FALSE),
$C21=2016,
VLOOKUP($B21,[27]分省年度数据!$A$1:$T$32,9,FALSE),
$C21=2017,
VLOOKUP($B21,[27]分省年度数据!$A$1:$T$32,8,FALSE),
$C21=2018,
VLOOKUP($B21,[27]分省年度数据!$A$1:$T$32,7,FALSE)
)</f>
        <v>70.819999999999993</v>
      </c>
      <c r="S21">
        <f>IFERROR(VLOOKUP(D21,[6]mu_jt_estimates_final!$C:$D,2,FALSE),"")</f>
        <v>-1.5746164</v>
      </c>
      <c r="T21" t="str">
        <f>VLOOKUP(B21,方言分布!A:B,2,FALSE)</f>
        <v>冀鲁官话</v>
      </c>
      <c r="U21" cm="1">
        <f t="array" ref="U21">_xlfn.IFS(
$C21=2010,
VLOOKUP($B21,[7]分省年度数据!$A$1:$T$32,15,FALSE),
$C21=2011,
VLOOKUP($B21,[7]分省年度数据!$A$1:$T$32,14,FALSE),
$C21=2012,
VLOOKUP($B21,[7]分省年度数据!$A$1:$T$32,13,FALSE),
$C21=2013,
VLOOKUP($B21,[7]分省年度数据!$A$1:$T$32,12,FALSE),
$C21=2014,
VLOOKUP($B21,[7]分省年度数据!$A$1:$T$32,11,FALSE),
$C21=2015,
VLOOKUP($B21,[7]分省年度数据!$A$1:$T$32,10,FALSE),
$C21=2016,
VLOOKUP($B21,[7]分省年度数据!$A$1:$T$32,9,FALSE),
$C21=2017,
VLOOKUP($B21,[7]分省年度数据!$A$1:$T$32,8,FALSE),
$C21=2018,
VLOOKUP($B21,[7]分省年度数据!$A$1:$T$32,7,FALSE)
)</f>
        <v>80185</v>
      </c>
      <c r="V21" cm="1">
        <f t="array" ref="V21">_xlfn.IFS(
$C21=2010,
VLOOKUP($B21,[8]分省年度数据!$A$1:$T$32,15,FALSE),
$C21=2011,
VLOOKUP($B21,[8]分省年度数据!$A$1:$T$32,14,FALSE),
$C21=2012,
VLOOKUP($B21,[8]分省年度数据!$A$1:$T$32,13,FALSE),
$C21=2013,
VLOOKUP($B21,[8]分省年度数据!$A$1:$T$32,12,FALSE),
$C21=2014,
VLOOKUP($B21,[8]分省年度数据!$A$1:$T$32,11,FALSE),
$C21=2015,
VLOOKUP($B21,[8]分省年度数据!$A$1:$T$32,10,FALSE),
$C21=2016,
VLOOKUP($B21,[8]分省年度数据!$A$1:$T$32,9,FALSE),
$C21=2017,
VLOOKUP($B21,[8]分省年度数据!$A$1:$T$32,8,FALSE),
$C21=2018,
VLOOKUP($B21,[8]分省年度数据!$A$1:$T$32,7,FALSE)
)</f>
        <v>26.65</v>
      </c>
      <c r="W21" cm="1">
        <f t="array" ref="W21">_xlfn.IFS(
$C21=2010,
VLOOKUP($B21,[9]分省年度数据!$A$1:$T$32,15,FALSE),
$C21=2011,
VLOOKUP($B21,[9]分省年度数据!$A$1:$T$32,14,FALSE),
$C21=2012,
VLOOKUP($B21,[9]分省年度数据!$A$1:$T$32,13,FALSE),
$C21=2013,
VLOOKUP($B21,[9]分省年度数据!$A$1:$T$32,12,FALSE),
$C21=2014,
VLOOKUP($B21,[9]分省年度数据!$A$1:$T$32,11,FALSE),
$C21=2015,
VLOOKUP($B21,[9]分省年度数据!$A$1:$T$32,10,FALSE),
$C21=2016,
VLOOKUP($B21,[9]分省年度数据!$A$1:$T$32,9,FALSE),
$C21=2017,
VLOOKUP($B21,[9]分省年度数据!$A$1:$T$32,8,FALSE),
$C21=2018,
VLOOKUP($B21,[9]分省年度数据!$A$1:$T$32,7,FALSE)
)</f>
        <v>41</v>
      </c>
      <c r="X21" cm="1">
        <f t="array" ref="X21">_xlfn.IFS(
$C21=2010,
VLOOKUP($B21,[10]分省年度数据!$A$1:$T$32,15,FALSE),
$C21=2011,
VLOOKUP($B21,[10]分省年度数据!$A$1:$T$32,14,FALSE),
$C21=2012,
VLOOKUP($B21,[10]分省年度数据!$A$1:$T$32,13,FALSE),
$C21=2013,
VLOOKUP($B21,[10]分省年度数据!$A$1:$T$32,12,FALSE),
$C21=2014,
VLOOKUP($B21,[10]分省年度数据!$A$1:$T$32,11,FALSE),
$C21=2015,
VLOOKUP($B21,[10]分省年度数据!$A$1:$T$32,10,FALSE),
$C21=2016,
VLOOKUP($B21,[10]分省年度数据!$A$1:$T$32,9,FALSE),
$C21=2017,
VLOOKUP($B21,[10]分省年度数据!$A$1:$T$32,8,FALSE),
$C21=2018,
VLOOKUP($B21,[10]分省年度数据!$A$1:$T$32,7,FALSE)
)</f>
        <v>9.2799999999999994</v>
      </c>
      <c r="Y21" cm="1">
        <f t="array" ref="Y21">_xlfn.IFS(
$C21=2010,
VLOOKUP($B21,[11]分省年度数据!$A$1:$T$32,15,FALSE),
$C21=2011,
VLOOKUP($B21,[11]分省年度数据!$A$1:$T$32,14,FALSE),
$C21=2012,
VLOOKUP($B21,[11]分省年度数据!$A$1:$T$32,13,FALSE),
$C21=2013,
VLOOKUP($B21,[11]分省年度数据!$A$1:$T$32,12,FALSE),
$C21=2014,
VLOOKUP($B21,[11]分省年度数据!$A$1:$T$32,11,FALSE),
$C21=2015,
VLOOKUP($B21,[11]分省年度数据!$A$1:$T$32,10,FALSE),
$C21=2016,
VLOOKUP($B21,[11]分省年度数据!$A$1:$T$32,9,FALSE),
$C21=2017,
VLOOKUP($B21,[11]分省年度数据!$A$1:$T$32,8,FALSE),
$C21=2018,
VLOOKUP($B21,[11]分省年度数据!$A$1:$T$32,7,FALSE)
)</f>
        <v>302.75</v>
      </c>
      <c r="Z21" cm="1">
        <f t="array" ref="Z21">_xlfn.IFS(
$C21=2010,
VLOOKUP($B21,[12]分省年度数据!$A$1:$T$32,15,FALSE),
$C21=2011,
VLOOKUP($B21,[12]分省年度数据!$A$1:$T$32,14,FALSE),
$C21=2012,
VLOOKUP($B21,[12]分省年度数据!$A$1:$T$32,13,FALSE),
$C21=2013,
VLOOKUP($B21,[12]分省年度数据!$A$1:$T$32,12,FALSE),
$C21=2014,
VLOOKUP($B21,[12]分省年度数据!$A$1:$T$32,11,FALSE),
$C21=2015,
VLOOKUP($B21,[12]分省年度数据!$A$1:$T$32,10,FALSE),
$C21=2016,
VLOOKUP($B21,[12]分省年度数据!$A$1:$T$32,9,FALSE),
$C21=2017,
VLOOKUP($B21,[12]分省年度数据!$A$1:$T$32,8,FALSE),
$C21=2018,
VLOOKUP($B21,[12]分省年度数据!$A$1:$T$32,7,FALSE)
)</f>
        <v>14.77</v>
      </c>
      <c r="AA21" cm="1">
        <f t="array" ref="AA21">_xlfn.IFS(
$C21=2010,
VLOOKUP($B21,[13]分省年度数据!$A$1:$T$32,15,FALSE),
$C21=2011,
VLOOKUP($B21,[13]分省年度数据!$A$1:$T$32,14,FALSE),
$C21=2012,
VLOOKUP($B21,[13]分省年度数据!$A$1:$T$32,13,FALSE),
$C21=2013,
VLOOKUP($B21,[13]分省年度数据!$A$1:$T$32,12,FALSE),
$C21=2014,
VLOOKUP($B21,[13]分省年度数据!$A$1:$T$32,11,FALSE),
$C21=2015,
VLOOKUP($B21,[13]分省年度数据!$A$1:$T$32,10,FALSE),
$C21=2016,
VLOOKUP($B21,[13]分省年度数据!$A$1:$T$32,9,FALSE),
$C21=2017,
VLOOKUP($B21,[13]分省年度数据!$A$1:$T$32,8,FALSE),
$C21=2018,
VLOOKUP($B21,[13]分省年度数据!$A$1:$T$32,7,FALSE)
)</f>
        <v>12.47</v>
      </c>
      <c r="AB21" cm="1">
        <f t="array" ref="AB21">_xlfn.IFS(
$C21=2010,
VLOOKUP($B21,[14]分省年度数据!$A$1:$T$32,15,FALSE),
$C21=2011,
VLOOKUP($B21,[14]分省年度数据!$A$1:$T$32,14,FALSE),
$C21=2012,
VLOOKUP($B21,[14]分省年度数据!$A$1:$T$32,13,FALSE),
$C21=2013,
VLOOKUP($B21,[14]分省年度数据!$A$1:$T$32,12,FALSE),
$C21=2014,
VLOOKUP($B21,[14]分省年度数据!$A$1:$T$32,11,FALSE),
$C21=2015,
VLOOKUP($B21,[14]分省年度数据!$A$1:$T$32,10,FALSE),
$C21=2016,
VLOOKUP($B21,[14]分省年度数据!$A$1:$T$32,9,FALSE),
$C21=2017,
VLOOKUP($B21,[14]分省年度数据!$A$1:$T$32,8,FALSE),
$C21=2018,
VLOOKUP($B21,[14]分省年度数据!$A$1:$T$32,7,FALSE)
)</f>
        <v>17.09</v>
      </c>
      <c r="AD21" cm="1">
        <f t="array" ref="AD21">_xlfn.IFS(
$C21=2010,
VLOOKUP($B21,[15]分省年度数据!$A$1:$T$32,15,FALSE),
$C21=2011,
VLOOKUP($B21,[15]分省年度数据!$A$1:$T$32,14,FALSE),
$C21=2012,
VLOOKUP($B21,[15]分省年度数据!$A$1:$T$32,13,FALSE),
$C21=2013,
VLOOKUP($B21,[15]分省年度数据!$A$1:$T$32,12,FALSE),
$C21=2014,
VLOOKUP($B21,[15]分省年度数据!$A$1:$T$32,11,FALSE),
$C21=2015,
VLOOKUP($B21,[15]分省年度数据!$A$1:$T$32,10,FALSE),
$C21=2016,
VLOOKUP($B21,[15]分省年度数据!$A$1:$T$32,9,FALSE),
$C21=2017,
VLOOKUP($B21,[15]分省年度数据!$A$1:$T$32,8,FALSE),
$C21=2018,
VLOOKUP($B21,[15]分省年度数据!$A$1:$T$32,7,FALSE)
)</f>
        <v>8447882</v>
      </c>
      <c r="AE21" cm="1">
        <f t="array" ref="AE21">_xlfn.IFS(
$C21=2010,
VLOOKUP($B21,[16]分省年度数据!$A$1:$T$32,15,FALSE),
$C21=2011,
VLOOKUP($B21,[16]分省年度数据!$A$1:$T$32,14,FALSE),
$C21=2012,
VLOOKUP($B21,[16]分省年度数据!$A$1:$T$32,13,FALSE),
$C21=2013,
VLOOKUP($B21,[16]分省年度数据!$A$1:$T$32,12,FALSE),
$C21=2014,
VLOOKUP($B21,[16]分省年度数据!$A$1:$T$32,11,FALSE),
$C21=2015,
VLOOKUP($B21,[16]分省年度数据!$A$1:$T$32,10,FALSE),
$C21=2016,
VLOOKUP($B21,[16]分省年度数据!$A$1:$T$32,9,FALSE),
$C21=2017,
VLOOKUP($B21,[16]分省年度数据!$A$1:$T$32,8,FALSE),
$C21=2018,
VLOOKUP($B21,[16]分省年度数据!$A$1:$T$32,7,FALSE)
)</f>
        <v>652.11</v>
      </c>
      <c r="AF21" cm="1">
        <f t="array" ref="AF21">_xlfn.IFS(
$C21=2010,
VLOOKUP($B21,[17]分省年度数据!$A$1:$T$32,15,FALSE),
$C21=2011,
VLOOKUP($B21,[17]分省年度数据!$A$1:$T$32,14,FALSE),
$C21=2012,
VLOOKUP($B21,[17]分省年度数据!$A$1:$T$32,13,FALSE),
$C21=2013,
VLOOKUP($B21,[17]分省年度数据!$A$1:$T$32,12,FALSE),
$C21=2014,
VLOOKUP($B21,[17]分省年度数据!$A$1:$T$32,11,FALSE),
$C21=2015,
VLOOKUP($B21,[17]分省年度数据!$A$1:$T$32,10,FALSE),
$C21=2016,
VLOOKUP($B21,[17]分省年度数据!$A$1:$T$32,9,FALSE),
$C21=2017,
VLOOKUP($B21,[17]分省年度数据!$A$1:$T$32,8,FALSE),
$C21=2018,
VLOOKUP($B21,[17]分省年度数据!$A$1:$T$32,7,FALSE)
)</f>
        <v>7</v>
      </c>
      <c r="AG21" cm="1">
        <f t="array" ref="AG21">_xlfn.IFS(
$C21=2010,
VLOOKUP($B21,[18]分省年度数据!$A$1:$T$32,15,FALSE),
$C21=2011,
VLOOKUP($B21,[18]分省年度数据!$A$1:$T$32,14,FALSE),
$C21=2012,
VLOOKUP($B21,[18]分省年度数据!$A$1:$T$32,13,FALSE),
$C21=2013,
VLOOKUP($B21,[18]分省年度数据!$A$1:$T$32,12,FALSE),
$C21=2014,
VLOOKUP($B21,[18]分省年度数据!$A$1:$T$32,11,FALSE),
$C21=2015,
VLOOKUP($B21,[18]分省年度数据!$A$1:$T$32,10,FALSE),
$C21=2016,
VLOOKUP($B21,[18]分省年度数据!$A$1:$T$32,9,FALSE),
$C21=2017,
VLOOKUP($B21,[18]分省年度数据!$A$1:$T$32,8,FALSE),
$C21=2018,
VLOOKUP($B21,[18]分省年度数据!$A$1:$T$32,7,FALSE)
)</f>
        <v>8035.5</v>
      </c>
      <c r="AJ21" cm="1">
        <f t="array" ref="AJ21">_xlfn.IFS(
$C21=2010,
VLOOKUP($B21,[19]分省年度数据!$A$1:$T$32,15,FALSE),
$C21=2011,
VLOOKUP($B21,[19]分省年度数据!$A$1:$T$32,14,FALSE),
$C21=2012,
VLOOKUP($B21,[19]分省年度数据!$A$1:$T$32,13,FALSE),
$C21=2013,
VLOOKUP($B21,[19]分省年度数据!$A$1:$T$32,12,FALSE),
$C21=2014,
VLOOKUP($B21,[19]分省年度数据!$A$1:$T$32,11,FALSE),
$C21=2015,
VLOOKUP($B21,[19]分省年度数据!$A$1:$T$32,10,FALSE),
$C21=2016,
VLOOKUP($B21,[19]分省年度数据!$A$1:$T$32,9,FALSE),
$C21=2017,
VLOOKUP($B21,[19]分省年度数据!$A$1:$T$32,8,FALSE),
$C21=2018,
VLOOKUP($B21,[19]分省年度数据!$A$1:$T$32,7,FALSE)
)</f>
        <v>5197</v>
      </c>
      <c r="AK21" cm="1">
        <f t="array" ref="AK21">_xlfn.IFS(
$C21=2010,
VLOOKUP($B21,[20]分省年度数据!$A$1:$T$32,15,FALSE),
$C21=2011,
VLOOKUP($B21,[20]分省年度数据!$A$1:$T$32,14,FALSE),
$C21=2012,
VLOOKUP($B21,[20]分省年度数据!$A$1:$T$32,13,FALSE),
$C21=2013,
VLOOKUP($B21,[20]分省年度数据!$A$1:$T$32,12,FALSE),
$C21=2014,
VLOOKUP($B21,[20]分省年度数据!$A$1:$T$32,11,FALSE),
$C21=2015,
VLOOKUP($B21,[20]分省年度数据!$A$1:$T$32,10,FALSE),
$C21=2016,
VLOOKUP($B21,[20]分省年度数据!$A$1:$T$32,9,FALSE),
$C21=2017,
VLOOKUP($B21,[20]分省年度数据!$A$1:$T$32,8,FALSE),
$C21=2018,
VLOOKUP($B21,[20]分省年度数据!$A$1:$T$32,7,FALSE)
)</f>
        <v>17512</v>
      </c>
      <c r="AL21" cm="1">
        <f t="array" ref="AL21">_xlfn.IFS(
$C21=2010,
VLOOKUP($B21,[26]分省年度数据!$A$1:$T$32,15,FALSE),
$C21=2011,
VLOOKUP($B21,[26]分省年度数据!$A$1:$T$32,14,FALSE),
$C21=2012,
VLOOKUP($B21,[26]分省年度数据!$A$1:$T$32,13,FALSE),
$C21=2013,
VLOOKUP($B21,[26]分省年度数据!$A$1:$T$32,12,FALSE),
$C21=2014,
VLOOKUP($B21,[26]分省年度数据!$A$1:$T$32,11,FALSE),
$C21=2015,
VLOOKUP($B21,[26]分省年度数据!$A$1:$T$32,10,FALSE),
$C21=2016,
VLOOKUP($B21,[26]分省年度数据!$A$1:$T$32,9,FALSE),
$C21=2017,
VLOOKUP($B21,[26]分省年度数据!$A$1:$T$32,8,FALSE),
$C21=2018,
VLOOKUP($B21,[26]分省年度数据!$A$1:$T$32,7,FALSE)
)</f>
        <v>100</v>
      </c>
      <c r="AM21" cm="1">
        <f t="array" ref="AM21">_xlfn.IFS(
$C21=2010,
VLOOKUP($B21,[22]分省年度数据!$A$1:$T$32,15,FALSE),
$C21=2011,
VLOOKUP($B21,[22]分省年度数据!$A$1:$T$32,14,FALSE),
$C21=2012,
VLOOKUP($B21,[22]分省年度数据!$A$1:$T$32,13,FALSE),
$C21=2013,
VLOOKUP($B21,[22]分省年度数据!$A$1:$T$32,12,FALSE),
$C21=2014,
VLOOKUP($B21,[22]分省年度数据!$A$1:$T$32,11,FALSE),
$C21=2015,
VLOOKUP($B21,[22]分省年度数据!$A$1:$T$32,10,FALSE),
$C21=2016,
VLOOKUP($B21,[22]分省年度数据!$A$1:$T$32,9,FALSE),
$C21=2017,
VLOOKUP($B21,[22]分省年度数据!$A$1:$T$32,8,FALSE),
$C21=2018,
VLOOKUP($B21,[22]分省年度数据!$A$1:$T$32,7,FALSE)
)</f>
        <v>99.86</v>
      </c>
      <c r="AN21" cm="1">
        <f t="array" ref="AN21">_xlfn.IFS(
$C21=2010,
VLOOKUP($B21,[23]分省年度数据!$A$1:$T$32,15,FALSE),
$C21=2011,
VLOOKUP($B21,[23]分省年度数据!$A$1:$T$32,14,FALSE),
$C21=2012,
VLOOKUP($B21,[23]分省年度数据!$A$1:$T$32,13,FALSE),
$C21=2013,
VLOOKUP($B21,[23]分省年度数据!$A$1:$T$32,12,FALSE),
$C21=2014,
VLOOKUP($B21,[23]分省年度数据!$A$1:$T$32,11,FALSE),
$C21=2015,
VLOOKUP($B21,[23]分省年度数据!$A$1:$T$32,10,FALSE),
$C21=2016,
VLOOKUP($B21,[23]分省年度数据!$A$1:$T$32,9,FALSE),
$C21=2017,
VLOOKUP($B21,[23]分省年度数据!$A$1:$T$32,8,FALSE),
$C21=2018,
VLOOKUP($B21,[23]分省年度数据!$A$1:$T$32,7,FALSE)
)</f>
        <v>10.44</v>
      </c>
      <c r="AO21" cm="1">
        <f t="array" ref="AO21">_xlfn.IFS(
$C21=2010,
VLOOKUP($B21,[24]分省年度数据!$A$1:$T$32,15,FALSE),
$C21=2011,
VLOOKUP($B21,[24]分省年度数据!$A$1:$T$32,14,FALSE),
$C21=2012,
VLOOKUP($B21,[24]分省年度数据!$A$1:$T$32,13,FALSE),
$C21=2013,
VLOOKUP($B21,[24]分省年度数据!$A$1:$T$32,12,FALSE),
$C21=2014,
VLOOKUP($B21,[24]分省年度数据!$A$1:$T$32,11,FALSE),
$C21=2015,
VLOOKUP($B21,[24]分省年度数据!$A$1:$T$32,10,FALSE),
$C21=2016,
VLOOKUP($B21,[24]分省年度数据!$A$1:$T$32,9,FALSE),
$C21=2017,
VLOOKUP($B21,[24]分省年度数据!$A$1:$T$32,8,FALSE),
$C21=2018,
VLOOKUP($B21,[24]分省年度数据!$A$1:$T$32,7,FALSE)
)</f>
        <v>4.2300000000000004</v>
      </c>
      <c r="AP21" cm="1">
        <f t="array" ref="AP21">_xlfn.IFS(
$C21=2010,
VLOOKUP($B21,[25]分省年度数据!$A$1:$T$32,15,FALSE),
$C21=2011,
VLOOKUP($B21,[25]分省年度数据!$A$1:$T$32,14,FALSE),
$C21=2012,
VLOOKUP($B21,[25]分省年度数据!$A$1:$T$32,13,FALSE),
$C21=2013,
VLOOKUP($B21,[25]分省年度数据!$A$1:$T$32,12,FALSE),
$C21=2014,
VLOOKUP($B21,[25]分省年度数据!$A$1:$T$32,11,FALSE),
$C21=2015,
VLOOKUP($B21,[25]分省年度数据!$A$1:$T$32,10,FALSE),
$C21=2016,
VLOOKUP($B21,[25]分省年度数据!$A$1:$T$32,9,FALSE),
$C21=2017,
VLOOKUP($B21,[25]分省年度数据!$A$1:$T$32,8,FALSE),
$C21=2018,
VLOOKUP($B21,[25]分省年度数据!$A$1:$T$32,7,FALSE)
)</f>
        <v>14.26</v>
      </c>
    </row>
    <row r="22" spans="1:42">
      <c r="A22">
        <v>13</v>
      </c>
      <c r="B22" t="s">
        <v>3</v>
      </c>
      <c r="C22">
        <v>2012</v>
      </c>
      <c r="D22" t="str">
        <f t="shared" si="0"/>
        <v>河北省2012</v>
      </c>
      <c r="E22" t="s">
        <v>32</v>
      </c>
      <c r="F22" cm="1">
        <f t="array" ref="F22">_xlfn.IFS(
$C22=2010,
VLOOKUP($B22,[1]分省年度数据!$A$1:$T$32,15,FALSE),
$C22=2011,
VLOOKUP($B22,[1]分省年度数据!$A$1:$T$32,14,FALSE),
$C22=2012,
VLOOKUP($B22,[1]分省年度数据!$A$1:$T$32,13,FALSE),
$C22=2013,
VLOOKUP($B22,[1]分省年度数据!$A$1:$T$32,12,FALSE),
$C22=2014,
VLOOKUP($B22,[1]分省年度数据!$A$1:$T$32,11,FALSE),
$C22=2015,
VLOOKUP($B22,[1]分省年度数据!$A$1:$T$32,10,FALSE),
$C22=2016,
VLOOKUP($B22,[1]分省年度数据!$A$1:$T$32,9,FALSE),
$C22=2017,
VLOOKUP($B22,[1]分省年度数据!$A$1:$T$32,8,FALSE),
$C22=2018,
VLOOKUP($B22,[1]分省年度数据!$A$1:$T$32,7,FALSE)
)</f>
        <v>7262</v>
      </c>
      <c r="G22" cm="1">
        <f t="array" ref="G22">_xlfn.IFS(
$C22=2010,
VLOOKUP($B22,[2]分省年度数据!$A$1:$T$32,15,FALSE),
$C22=2011,
VLOOKUP($B22,[2]分省年度数据!$A$1:$T$32,14,FALSE),
$C22=2012,
VLOOKUP($B22,[2]分省年度数据!$A$1:$T$32,13,FALSE),
$C22=2013,
VLOOKUP($B22,[2]分省年度数据!$A$1:$T$32,12,FALSE),
$C22=2014,
VLOOKUP($B22,[2]分省年度数据!$A$1:$T$32,11,FALSE),
$C22=2015,
VLOOKUP($B22,[2]分省年度数据!$A$1:$T$32,10,FALSE),
$C22=2016,
VLOOKUP($B22,[2]分省年度数据!$A$1:$T$32,9,FALSE),
$C22=2017,
VLOOKUP($B22,[2]分省年度数据!$A$1:$T$32,8,FALSE),
$C22=2018,
VLOOKUP($B22,[2]分省年度数据!$A$1:$T$32,7,FALSE)
)</f>
        <v>13647</v>
      </c>
      <c r="H22" cm="1">
        <f t="array" ref="H22">_xlfn.IFS(
$C22=2010,
VLOOKUP($B22,[3]分省年度数据!$A$1:$T$32,15,FALSE),
$C22=2011,
VLOOKUP($B22,[3]分省年度数据!$A$1:$T$32,14,FALSE),
$C22=2012,
VLOOKUP($B22,[3]分省年度数据!$A$1:$T$32,13,FALSE),
$C22=2013,
VLOOKUP($B22,[3]分省年度数据!$A$1:$T$32,12,FALSE),
$C22=2014,
VLOOKUP($B22,[3]分省年度数据!$A$1:$T$32,11,FALSE),
$C22=2015,
VLOOKUP($B22,[3]分省年度数据!$A$1:$T$32,10,FALSE),
$C22=2016,
VLOOKUP($B22,[3]分省年度数据!$A$1:$T$32,9,FALSE),
$C22=2017,
VLOOKUP($B22,[3]分省年度数据!$A$1:$T$32,8,FALSE),
$C22=2018,
VLOOKUP($B22,[3]分省年度数据!$A$1:$T$32,7,FALSE)
)</f>
        <v>2112.1</v>
      </c>
      <c r="I22">
        <f>VLOOKUP($D22,[4]Sheet1!$C$1:$J$65536,2,FALSE)</f>
        <v>97.23028564453125</v>
      </c>
      <c r="J22">
        <f>VLOOKUP($D22,[4]Sheet1!$C$1:$J$65536,3,FALSE)</f>
        <v>-4.3261961936950684</v>
      </c>
      <c r="K22">
        <f>VLOOKUP($D22,[4]Sheet1!$C$1:$J$65536,4,FALSE)</f>
        <v>10171.2890625</v>
      </c>
      <c r="L22">
        <f>VLOOKUP($D22,[4]Sheet1!$C$1:$J$65536,5,FALSE)</f>
        <v>189.99577331542969</v>
      </c>
      <c r="M22">
        <f>VLOOKUP($D22,[4]Sheet1!$C$1:$J$65536,6,FALSE)</f>
        <v>25.005128860473633</v>
      </c>
      <c r="N22">
        <f>VLOOKUP($D22,[4]Sheet1!$C$1:$J$65536,7,FALSE)</f>
        <v>3.8969006538391113</v>
      </c>
      <c r="O22">
        <f>VLOOKUP($D22,[4]Sheet1!$C$1:$J$65536,8,FALSE)</f>
        <v>31.087226867675781</v>
      </c>
      <c r="P22" cm="1">
        <f t="array" ref="P22">_xlfn.IFS(
$C22=2010,
VLOOKUP($B22,[5]各省年均房价!$A$1:$T$32,11,FALSE),
$C22=2011,
VLOOKUP($B22,[5]各省年均房价!$A$1:$T$32,12,FALSE),
$C22=2012,
VLOOKUP($B22,[5]各省年均房价!$A$1:$T$32,13,FALSE),
$C22=2013,
VLOOKUP($B22,[5]各省年均房价!$A$1:$T$32,14,FALSE),
$C22=2014,
VLOOKUP($B22,[5]各省年均房价!$A$1:$T$32,15,FALSE),
$C22=2015,
VLOOKUP($B22,[5]各省年均房价!$A$1:$T$32,16,FALSE),
$C22=2016,
VLOOKUP($B22,[5]各省年均房价!$A$1:$T$32,17,FALSE),
$C22=2017,
VLOOKUP($B22,[5]各省年均房价!$A$1:$T$32,18,FALSE),
$C22=2018,
VLOOKUP($B22,[5]各省年均房价!$A$1:$T$32,19,FALSE)
)</f>
        <v>4611.7736363636368</v>
      </c>
      <c r="Q22">
        <f t="shared" si="1"/>
        <v>0.33793314547985909</v>
      </c>
      <c r="R22" cm="1">
        <f t="array" ref="R22">_xlfn.IFS(
$C22=2010,
VLOOKUP($B22,[27]分省年度数据!$A$1:$T$32,15,FALSE),
$C22=2011,
VLOOKUP($B22,[27]分省年度数据!$A$1:$T$32,14,FALSE),
$C22=2012,
VLOOKUP($B22,[27]分省年度数据!$A$1:$T$32,13,FALSE),
$C22=2013,
VLOOKUP($B22,[27]分省年度数据!$A$1:$T$32,12,FALSE),
$C22=2014,
VLOOKUP($B22,[27]分省年度数据!$A$1:$T$32,11,FALSE),
$C22=2015,
VLOOKUP($B22,[27]分省年度数据!$A$1:$T$32,10,FALSE),
$C22=2016,
VLOOKUP($B22,[27]分省年度数据!$A$1:$T$32,9,FALSE),
$C22=2017,
VLOOKUP($B22,[27]分省年度数据!$A$1:$T$32,8,FALSE),
$C22=2018,
VLOOKUP($B22,[27]分省年度数据!$A$1:$T$32,7,FALSE)
)</f>
        <v>76.099999999999994</v>
      </c>
      <c r="S22">
        <f>IFERROR(VLOOKUP(D22,[6]mu_jt_estimates_final!$C:$D,2,FALSE),"")</f>
        <v>-0.55951476</v>
      </c>
      <c r="T22" t="str">
        <f>VLOOKUP(B22,方言分布!A:B,2,FALSE)</f>
        <v>冀鲁官话</v>
      </c>
      <c r="U22" cm="1">
        <f t="array" ref="U22">_xlfn.IFS(
$C22=2010,
VLOOKUP($B22,[7]分省年度数据!$A$1:$T$32,15,FALSE),
$C22=2011,
VLOOKUP($B22,[7]分省年度数据!$A$1:$T$32,14,FALSE),
$C22=2012,
VLOOKUP($B22,[7]分省年度数据!$A$1:$T$32,13,FALSE),
$C22=2013,
VLOOKUP($B22,[7]分省年度数据!$A$1:$T$32,12,FALSE),
$C22=2014,
VLOOKUP($B22,[7]分省年度数据!$A$1:$T$32,11,FALSE),
$C22=2015,
VLOOKUP($B22,[7]分省年度数据!$A$1:$T$32,10,FALSE),
$C22=2016,
VLOOKUP($B22,[7]分省年度数据!$A$1:$T$32,9,FALSE),
$C22=2017,
VLOOKUP($B22,[7]分省年度数据!$A$1:$T$32,8,FALSE),
$C22=2018,
VLOOKUP($B22,[7]分省年度数据!$A$1:$T$32,7,FALSE)
)</f>
        <v>79119</v>
      </c>
      <c r="V22" cm="1">
        <f t="array" ref="V22">_xlfn.IFS(
$C22=2010,
VLOOKUP($B22,[8]分省年度数据!$A$1:$T$32,15,FALSE),
$C22=2011,
VLOOKUP($B22,[8]分省年度数据!$A$1:$T$32,14,FALSE),
$C22=2012,
VLOOKUP($B22,[8]分省年度数据!$A$1:$T$32,13,FALSE),
$C22=2013,
VLOOKUP($B22,[8]分省年度数据!$A$1:$T$32,12,FALSE),
$C22=2014,
VLOOKUP($B22,[8]分省年度数据!$A$1:$T$32,11,FALSE),
$C22=2015,
VLOOKUP($B22,[8]分省年度数据!$A$1:$T$32,10,FALSE),
$C22=2016,
VLOOKUP($B22,[8]分省年度数据!$A$1:$T$32,9,FALSE),
$C22=2017,
VLOOKUP($B22,[8]分省年度数据!$A$1:$T$32,8,FALSE),
$C22=2018,
VLOOKUP($B22,[8]分省年度数据!$A$1:$T$32,7,FALSE)
)</f>
        <v>28.44</v>
      </c>
      <c r="W22" cm="1">
        <f t="array" ref="W22">_xlfn.IFS(
$C22=2010,
VLOOKUP($B22,[9]分省年度数据!$A$1:$T$32,15,FALSE),
$C22=2011,
VLOOKUP($B22,[9]分省年度数据!$A$1:$T$32,14,FALSE),
$C22=2012,
VLOOKUP($B22,[9]分省年度数据!$A$1:$T$32,13,FALSE),
$C22=2013,
VLOOKUP($B22,[9]分省年度数据!$A$1:$T$32,12,FALSE),
$C22=2014,
VLOOKUP($B22,[9]分省年度数据!$A$1:$T$32,11,FALSE),
$C22=2015,
VLOOKUP($B22,[9]分省年度数据!$A$1:$T$32,10,FALSE),
$C22=2016,
VLOOKUP($B22,[9]分省年度数据!$A$1:$T$32,9,FALSE),
$C22=2017,
VLOOKUP($B22,[9]分省年度数据!$A$1:$T$32,8,FALSE),
$C22=2018,
VLOOKUP($B22,[9]分省年度数据!$A$1:$T$32,7,FALSE)
)</f>
        <v>43</v>
      </c>
      <c r="X22" cm="1">
        <f t="array" ref="X22">_xlfn.IFS(
$C22=2010,
VLOOKUP($B22,[10]分省年度数据!$A$1:$T$32,15,FALSE),
$C22=2011,
VLOOKUP($B22,[10]分省年度数据!$A$1:$T$32,14,FALSE),
$C22=2012,
VLOOKUP($B22,[10]分省年度数据!$A$1:$T$32,13,FALSE),
$C22=2013,
VLOOKUP($B22,[10]分省年度数据!$A$1:$T$32,12,FALSE),
$C22=2014,
VLOOKUP($B22,[10]分省年度数据!$A$1:$T$32,11,FALSE),
$C22=2015,
VLOOKUP($B22,[10]分省年度数据!$A$1:$T$32,10,FALSE),
$C22=2016,
VLOOKUP($B22,[10]分省年度数据!$A$1:$T$32,9,FALSE),
$C22=2017,
VLOOKUP($B22,[10]分省年度数据!$A$1:$T$32,8,FALSE),
$C22=2018,
VLOOKUP($B22,[10]分省年度数据!$A$1:$T$32,7,FALSE)
)</f>
        <v>9.1</v>
      </c>
      <c r="Y22" cm="1">
        <f t="array" ref="Y22">_xlfn.IFS(
$C22=2010,
VLOOKUP($B22,[11]分省年度数据!$A$1:$T$32,15,FALSE),
$C22=2011,
VLOOKUP($B22,[11]分省年度数据!$A$1:$T$32,14,FALSE),
$C22=2012,
VLOOKUP($B22,[11]分省年度数据!$A$1:$T$32,13,FALSE),
$C22=2013,
VLOOKUP($B22,[11]分省年度数据!$A$1:$T$32,12,FALSE),
$C22=2014,
VLOOKUP($B22,[11]分省年度数据!$A$1:$T$32,11,FALSE),
$C22=2015,
VLOOKUP($B22,[11]分省年度数据!$A$1:$T$32,10,FALSE),
$C22=2016,
VLOOKUP($B22,[11]分省年度数据!$A$1:$T$32,9,FALSE),
$C22=2017,
VLOOKUP($B22,[11]分省年度数据!$A$1:$T$32,8,FALSE),
$C22=2018,
VLOOKUP($B22,[11]分省年度数据!$A$1:$T$32,7,FALSE)
)</f>
        <v>323.17</v>
      </c>
      <c r="Z22" cm="1">
        <f t="array" ref="Z22">_xlfn.IFS(
$C22=2010,
VLOOKUP($B22,[12]分省年度数据!$A$1:$T$32,15,FALSE),
$C22=2011,
VLOOKUP($B22,[12]分省年度数据!$A$1:$T$32,14,FALSE),
$C22=2012,
VLOOKUP($B22,[12]分省年度数据!$A$1:$T$32,13,FALSE),
$C22=2013,
VLOOKUP($B22,[12]分省年度数据!$A$1:$T$32,12,FALSE),
$C22=2014,
VLOOKUP($B22,[12]分省年度数据!$A$1:$T$32,11,FALSE),
$C22=2015,
VLOOKUP($B22,[12]分省年度数据!$A$1:$T$32,10,FALSE),
$C22=2016,
VLOOKUP($B22,[12]分省年度数据!$A$1:$T$32,9,FALSE),
$C22=2017,
VLOOKUP($B22,[12]分省年度数据!$A$1:$T$32,8,FALSE),
$C22=2018,
VLOOKUP($B22,[12]分省年度数据!$A$1:$T$32,7,FALSE)
)</f>
        <v>14.19</v>
      </c>
      <c r="AA22" cm="1">
        <f t="array" ref="AA22">_xlfn.IFS(
$C22=2010,
VLOOKUP($B22,[13]分省年度数据!$A$1:$T$32,15,FALSE),
$C22=2011,
VLOOKUP($B22,[13]分省年度数据!$A$1:$T$32,14,FALSE),
$C22=2012,
VLOOKUP($B22,[13]分省年度数据!$A$1:$T$32,13,FALSE),
$C22=2013,
VLOOKUP($B22,[13]分省年度数据!$A$1:$T$32,12,FALSE),
$C22=2014,
VLOOKUP($B22,[13]分省年度数据!$A$1:$T$32,11,FALSE),
$C22=2015,
VLOOKUP($B22,[13]分省年度数据!$A$1:$T$32,10,FALSE),
$C22=2016,
VLOOKUP($B22,[13]分省年度数据!$A$1:$T$32,9,FALSE),
$C22=2017,
VLOOKUP($B22,[13]分省年度数据!$A$1:$T$32,8,FALSE),
$C22=2018,
VLOOKUP($B22,[13]分省年度数据!$A$1:$T$32,7,FALSE)
)</f>
        <v>12.95</v>
      </c>
      <c r="AB22" cm="1">
        <f t="array" ref="AB22">_xlfn.IFS(
$C22=2010,
VLOOKUP($B22,[14]分省年度数据!$A$1:$T$32,15,FALSE),
$C22=2011,
VLOOKUP($B22,[14]分省年度数据!$A$1:$T$32,14,FALSE),
$C22=2012,
VLOOKUP($B22,[14]分省年度数据!$A$1:$T$32,13,FALSE),
$C22=2013,
VLOOKUP($B22,[14]分省年度数据!$A$1:$T$32,12,FALSE),
$C22=2014,
VLOOKUP($B22,[14]分省年度数据!$A$1:$T$32,11,FALSE),
$C22=2015,
VLOOKUP($B22,[14]分省年度数据!$A$1:$T$32,10,FALSE),
$C22=2016,
VLOOKUP($B22,[14]分省年度数据!$A$1:$T$32,9,FALSE),
$C22=2017,
VLOOKUP($B22,[14]分省年度数据!$A$1:$T$32,8,FALSE),
$C22=2018,
VLOOKUP($B22,[14]分省年度数据!$A$1:$T$32,7,FALSE)
)</f>
        <v>17.739999999999998</v>
      </c>
      <c r="AD22" t="str" cm="1">
        <f t="array" ref="AD22">_xlfn.IFS(
$C22=2010,
VLOOKUP($B22,[15]分省年度数据!$A$1:$T$32,15,FALSE),
$C22=2011,
VLOOKUP($B22,[15]分省年度数据!$A$1:$T$32,14,FALSE),
$C22=2012,
VLOOKUP($B22,[15]分省年度数据!$A$1:$T$32,13,FALSE),
$C22=2013,
VLOOKUP($B22,[15]分省年度数据!$A$1:$T$32,12,FALSE),
$C22=2014,
VLOOKUP($B22,[15]分省年度数据!$A$1:$T$32,11,FALSE),
$C22=2015,
VLOOKUP($B22,[15]分省年度数据!$A$1:$T$32,10,FALSE),
$C22=2016,
VLOOKUP($B22,[15]分省年度数据!$A$1:$T$32,9,FALSE),
$C22=2017,
VLOOKUP($B22,[15]分省年度数据!$A$1:$T$32,8,FALSE),
$C22=2018,
VLOOKUP($B22,[15]分省年度数据!$A$1:$T$32,7,FALSE)
)</f>
        <v/>
      </c>
      <c r="AE22" cm="1">
        <f t="array" ref="AE22">_xlfn.IFS(
$C22=2010,
VLOOKUP($B22,[16]分省年度数据!$A$1:$T$32,15,FALSE),
$C22=2011,
VLOOKUP($B22,[16]分省年度数据!$A$1:$T$32,14,FALSE),
$C22=2012,
VLOOKUP($B22,[16]分省年度数据!$A$1:$T$32,13,FALSE),
$C22=2013,
VLOOKUP($B22,[16]分省年度数据!$A$1:$T$32,12,FALSE),
$C22=2014,
VLOOKUP($B22,[16]分省年度数据!$A$1:$T$32,11,FALSE),
$C22=2015,
VLOOKUP($B22,[16]分省年度数据!$A$1:$T$32,10,FALSE),
$C22=2016,
VLOOKUP($B22,[16]分省年度数据!$A$1:$T$32,9,FALSE),
$C22=2017,
VLOOKUP($B22,[16]分省年度数据!$A$1:$T$32,8,FALSE),
$C22=2018,
VLOOKUP($B22,[16]分省年度数据!$A$1:$T$32,7,FALSE)
)</f>
        <v>865.54</v>
      </c>
      <c r="AF22" cm="1">
        <f t="array" ref="AF22">_xlfn.IFS(
$C22=2010,
VLOOKUP($B22,[17]分省年度数据!$A$1:$T$32,15,FALSE),
$C22=2011,
VLOOKUP($B22,[17]分省年度数据!$A$1:$T$32,14,FALSE),
$C22=2012,
VLOOKUP($B22,[17]分省年度数据!$A$1:$T$32,13,FALSE),
$C22=2013,
VLOOKUP($B22,[17]分省年度数据!$A$1:$T$32,12,FALSE),
$C22=2014,
VLOOKUP($B22,[17]分省年度数据!$A$1:$T$32,11,FALSE),
$C22=2015,
VLOOKUP($B22,[17]分省年度数据!$A$1:$T$32,10,FALSE),
$C22=2016,
VLOOKUP($B22,[17]分省年度数据!$A$1:$T$32,9,FALSE),
$C22=2017,
VLOOKUP($B22,[17]分省年度数据!$A$1:$T$32,8,FALSE),
$C22=2018,
VLOOKUP($B22,[17]分省年度数据!$A$1:$T$32,7,FALSE)
)</f>
        <v>7</v>
      </c>
      <c r="AG22" cm="1">
        <f t="array" ref="AG22">_xlfn.IFS(
$C22=2010,
VLOOKUP($B22,[18]分省年度数据!$A$1:$T$32,15,FALSE),
$C22=2011,
VLOOKUP($B22,[18]分省年度数据!$A$1:$T$32,14,FALSE),
$C22=2012,
VLOOKUP($B22,[18]分省年度数据!$A$1:$T$32,13,FALSE),
$C22=2013,
VLOOKUP($B22,[18]分省年度数据!$A$1:$T$32,12,FALSE),
$C22=2014,
VLOOKUP($B22,[18]分省年度数据!$A$1:$T$32,11,FALSE),
$C22=2015,
VLOOKUP($B22,[18]分省年度数据!$A$1:$T$32,10,FALSE),
$C22=2016,
VLOOKUP($B22,[18]分省年度数据!$A$1:$T$32,9,FALSE),
$C22=2017,
VLOOKUP($B22,[18]分省年度数据!$A$1:$T$32,8,FALSE),
$C22=2018,
VLOOKUP($B22,[18]分省年度数据!$A$1:$T$32,7,FALSE)
)</f>
        <v>9254</v>
      </c>
      <c r="AJ22" cm="1">
        <f t="array" ref="AJ22">_xlfn.IFS(
$C22=2010,
VLOOKUP($B22,[19]分省年度数据!$A$1:$T$32,15,FALSE),
$C22=2011,
VLOOKUP($B22,[19]分省年度数据!$A$1:$T$32,14,FALSE),
$C22=2012,
VLOOKUP($B22,[19]分省年度数据!$A$1:$T$32,13,FALSE),
$C22=2013,
VLOOKUP($B22,[19]分省年度数据!$A$1:$T$32,12,FALSE),
$C22=2014,
VLOOKUP($B22,[19]分省年度数据!$A$1:$T$32,11,FALSE),
$C22=2015,
VLOOKUP($B22,[19]分省年度数据!$A$1:$T$32,10,FALSE),
$C22=2016,
VLOOKUP($B22,[19]分省年度数据!$A$1:$T$32,9,FALSE),
$C22=2017,
VLOOKUP($B22,[19]分省年度数据!$A$1:$T$32,8,FALSE),
$C22=2018,
VLOOKUP($B22,[19]分省年度数据!$A$1:$T$32,7,FALSE)
)</f>
        <v>5285</v>
      </c>
      <c r="AK22" cm="1">
        <f t="array" ref="AK22">_xlfn.IFS(
$C22=2010,
VLOOKUP($B22,[20]分省年度数据!$A$1:$T$32,15,FALSE),
$C22=2011,
VLOOKUP($B22,[20]分省年度数据!$A$1:$T$32,14,FALSE),
$C22=2012,
VLOOKUP($B22,[20]分省年度数据!$A$1:$T$32,13,FALSE),
$C22=2013,
VLOOKUP($B22,[20]分省年度数据!$A$1:$T$32,12,FALSE),
$C22=2014,
VLOOKUP($B22,[20]分省年度数据!$A$1:$T$32,11,FALSE),
$C22=2015,
VLOOKUP($B22,[20]分省年度数据!$A$1:$T$32,10,FALSE),
$C22=2016,
VLOOKUP($B22,[20]分省年度数据!$A$1:$T$32,9,FALSE),
$C22=2017,
VLOOKUP($B22,[20]分省年度数据!$A$1:$T$32,8,FALSE),
$C22=2018,
VLOOKUP($B22,[20]分省年度数据!$A$1:$T$32,7,FALSE)
)</f>
        <v>18812</v>
      </c>
      <c r="AL22" cm="1">
        <f t="array" ref="AL22">_xlfn.IFS(
$C22=2010,
VLOOKUP($B22,[26]分省年度数据!$A$1:$T$32,15,FALSE),
$C22=2011,
VLOOKUP($B22,[26]分省年度数据!$A$1:$T$32,14,FALSE),
$C22=2012,
VLOOKUP($B22,[26]分省年度数据!$A$1:$T$32,13,FALSE),
$C22=2013,
VLOOKUP($B22,[26]分省年度数据!$A$1:$T$32,12,FALSE),
$C22=2014,
VLOOKUP($B22,[26]分省年度数据!$A$1:$T$32,11,FALSE),
$C22=2015,
VLOOKUP($B22,[26]分省年度数据!$A$1:$T$32,10,FALSE),
$C22=2016,
VLOOKUP($B22,[26]分省年度数据!$A$1:$T$32,9,FALSE),
$C22=2017,
VLOOKUP($B22,[26]分省年度数据!$A$1:$T$32,8,FALSE),
$C22=2018,
VLOOKUP($B22,[26]分省年度数据!$A$1:$T$32,7,FALSE)
)</f>
        <v>99.96</v>
      </c>
      <c r="AM22" cm="1">
        <f t="array" ref="AM22">_xlfn.IFS(
$C22=2010,
VLOOKUP($B22,[22]分省年度数据!$A$1:$T$32,15,FALSE),
$C22=2011,
VLOOKUP($B22,[22]分省年度数据!$A$1:$T$32,14,FALSE),
$C22=2012,
VLOOKUP($B22,[22]分省年度数据!$A$1:$T$32,13,FALSE),
$C22=2013,
VLOOKUP($B22,[22]分省年度数据!$A$1:$T$32,12,FALSE),
$C22=2014,
VLOOKUP($B22,[22]分省年度数据!$A$1:$T$32,11,FALSE),
$C22=2015,
VLOOKUP($B22,[22]分省年度数据!$A$1:$T$32,10,FALSE),
$C22=2016,
VLOOKUP($B22,[22]分省年度数据!$A$1:$T$32,9,FALSE),
$C22=2017,
VLOOKUP($B22,[22]分省年度数据!$A$1:$T$32,8,FALSE),
$C22=2018,
VLOOKUP($B22,[22]分省年度数据!$A$1:$T$32,7,FALSE)
)</f>
        <v>99.79</v>
      </c>
      <c r="AN22" cm="1">
        <f t="array" ref="AN22">_xlfn.IFS(
$C22=2010,
VLOOKUP($B22,[23]分省年度数据!$A$1:$T$32,15,FALSE),
$C22=2011,
VLOOKUP($B22,[23]分省年度数据!$A$1:$T$32,14,FALSE),
$C22=2012,
VLOOKUP($B22,[23]分省年度数据!$A$1:$T$32,13,FALSE),
$C22=2013,
VLOOKUP($B22,[23]分省年度数据!$A$1:$T$32,12,FALSE),
$C22=2014,
VLOOKUP($B22,[23]分省年度数据!$A$1:$T$32,11,FALSE),
$C22=2015,
VLOOKUP($B22,[23]分省年度数据!$A$1:$T$32,10,FALSE),
$C22=2016,
VLOOKUP($B22,[23]分省年度数据!$A$1:$T$32,9,FALSE),
$C22=2017,
VLOOKUP($B22,[23]分省年度数据!$A$1:$T$32,8,FALSE),
$C22=2018,
VLOOKUP($B22,[23]分省年度数据!$A$1:$T$32,7,FALSE)
)</f>
        <v>11.29</v>
      </c>
      <c r="AO22" cm="1">
        <f t="array" ref="AO22">_xlfn.IFS(
$C22=2010,
VLOOKUP($B22,[24]分省年度数据!$A$1:$T$32,15,FALSE),
$C22=2011,
VLOOKUP($B22,[24]分省年度数据!$A$1:$T$32,14,FALSE),
$C22=2012,
VLOOKUP($B22,[24]分省年度数据!$A$1:$T$32,13,FALSE),
$C22=2013,
VLOOKUP($B22,[24]分省年度数据!$A$1:$T$32,12,FALSE),
$C22=2014,
VLOOKUP($B22,[24]分省年度数据!$A$1:$T$32,11,FALSE),
$C22=2015,
VLOOKUP($B22,[24]分省年度数据!$A$1:$T$32,10,FALSE),
$C22=2016,
VLOOKUP($B22,[24]分省年度数据!$A$1:$T$32,9,FALSE),
$C22=2017,
VLOOKUP($B22,[24]分省年度数据!$A$1:$T$32,8,FALSE),
$C22=2018,
VLOOKUP($B22,[24]分省年度数据!$A$1:$T$32,7,FALSE)
)</f>
        <v>4.18</v>
      </c>
      <c r="AP22" cm="1">
        <f t="array" ref="AP22">_xlfn.IFS(
$C22=2010,
VLOOKUP($B22,[25]分省年度数据!$A$1:$T$32,15,FALSE),
$C22=2011,
VLOOKUP($B22,[25]分省年度数据!$A$1:$T$32,14,FALSE),
$C22=2012,
VLOOKUP($B22,[25]分省年度数据!$A$1:$T$32,13,FALSE),
$C22=2013,
VLOOKUP($B22,[25]分省年度数据!$A$1:$T$32,12,FALSE),
$C22=2014,
VLOOKUP($B22,[25]分省年度数据!$A$1:$T$32,11,FALSE),
$C22=2015,
VLOOKUP($B22,[25]分省年度数据!$A$1:$T$32,10,FALSE),
$C22=2016,
VLOOKUP($B22,[25]分省年度数据!$A$1:$T$32,9,FALSE),
$C22=2017,
VLOOKUP($B22,[25]分省年度数据!$A$1:$T$32,8,FALSE),
$C22=2018,
VLOOKUP($B22,[25]分省年度数据!$A$1:$T$32,7,FALSE)
)</f>
        <v>14</v>
      </c>
    </row>
    <row r="23" spans="1:42">
      <c r="A23">
        <v>13</v>
      </c>
      <c r="B23" t="s">
        <v>3</v>
      </c>
      <c r="C23">
        <v>2013</v>
      </c>
      <c r="D23" t="str">
        <f t="shared" si="0"/>
        <v>河北省2013</v>
      </c>
      <c r="E23" t="s">
        <v>32</v>
      </c>
      <c r="F23" cm="1">
        <f t="array" ref="F23">_xlfn.IFS(
$C23=2010,
VLOOKUP($B23,[1]分省年度数据!$A$1:$T$32,15,FALSE),
$C23=2011,
VLOOKUP($B23,[1]分省年度数据!$A$1:$T$32,14,FALSE),
$C23=2012,
VLOOKUP($B23,[1]分省年度数据!$A$1:$T$32,13,FALSE),
$C23=2013,
VLOOKUP($B23,[1]分省年度数据!$A$1:$T$32,12,FALSE),
$C23=2014,
VLOOKUP($B23,[1]分省年度数据!$A$1:$T$32,11,FALSE),
$C23=2015,
VLOOKUP($B23,[1]分省年度数据!$A$1:$T$32,10,FALSE),
$C23=2016,
VLOOKUP($B23,[1]分省年度数据!$A$1:$T$32,9,FALSE),
$C23=2017,
VLOOKUP($B23,[1]分省年度数据!$A$1:$T$32,8,FALSE),
$C23=2018,
VLOOKUP($B23,[1]分省年度数据!$A$1:$T$32,7,FALSE)
)</f>
        <v>7288</v>
      </c>
      <c r="G23" cm="1">
        <f t="array" ref="G23">_xlfn.IFS(
$C23=2010,
VLOOKUP($B23,[2]分省年度数据!$A$1:$T$32,15,FALSE),
$C23=2011,
VLOOKUP($B23,[2]分省年度数据!$A$1:$T$32,14,FALSE),
$C23=2012,
VLOOKUP($B23,[2]分省年度数据!$A$1:$T$32,13,FALSE),
$C23=2013,
VLOOKUP($B23,[2]分省年度数据!$A$1:$T$32,12,FALSE),
$C23=2014,
VLOOKUP($B23,[2]分省年度数据!$A$1:$T$32,11,FALSE),
$C23=2015,
VLOOKUP($B23,[2]分省年度数据!$A$1:$T$32,10,FALSE),
$C23=2016,
VLOOKUP($B23,[2]分省年度数据!$A$1:$T$32,9,FALSE),
$C23=2017,
VLOOKUP($B23,[2]分省年度数据!$A$1:$T$32,8,FALSE),
$C23=2018,
VLOOKUP($B23,[2]分省年度数据!$A$1:$T$32,7,FALSE)
)</f>
        <v>15190</v>
      </c>
      <c r="H23" cm="1">
        <f t="array" ref="H23">_xlfn.IFS(
$C23=2010,
VLOOKUP($B23,[3]分省年度数据!$A$1:$T$32,15,FALSE),
$C23=2011,
VLOOKUP($B23,[3]分省年度数据!$A$1:$T$32,14,FALSE),
$C23=2012,
VLOOKUP($B23,[3]分省年度数据!$A$1:$T$32,13,FALSE),
$C23=2013,
VLOOKUP($B23,[3]分省年度数据!$A$1:$T$32,12,FALSE),
$C23=2014,
VLOOKUP($B23,[3]分省年度数据!$A$1:$T$32,11,FALSE),
$C23=2015,
VLOOKUP($B23,[3]分省年度数据!$A$1:$T$32,10,FALSE),
$C23=2016,
VLOOKUP($B23,[3]分省年度数据!$A$1:$T$32,9,FALSE),
$C23=2017,
VLOOKUP($B23,[3]分省年度数据!$A$1:$T$32,8,FALSE),
$C23=2018,
VLOOKUP($B23,[3]分省年度数据!$A$1:$T$32,7,FALSE)
)</f>
        <v>1709.6</v>
      </c>
      <c r="I23">
        <f>VLOOKUP($D23,[4]Sheet1!$C$1:$J$65536,2,FALSE)</f>
        <v>102.83846282958984</v>
      </c>
      <c r="J23">
        <f>VLOOKUP($D23,[4]Sheet1!$C$1:$J$65536,3,FALSE)</f>
        <v>8.0647745132446289</v>
      </c>
      <c r="K23">
        <f>VLOOKUP($D23,[4]Sheet1!$C$1:$J$65536,4,FALSE)</f>
        <v>10168.0263671875</v>
      </c>
      <c r="L23">
        <f>VLOOKUP($D23,[4]Sheet1!$C$1:$J$65536,5,FALSE)</f>
        <v>187.96812438964844</v>
      </c>
      <c r="M23">
        <f>VLOOKUP($D23,[4]Sheet1!$C$1:$J$65536,6,FALSE)</f>
        <v>24.96623420715332</v>
      </c>
      <c r="N23">
        <f>VLOOKUP($D23,[4]Sheet1!$C$1:$J$65536,7,FALSE)</f>
        <v>4.2914094924926758</v>
      </c>
      <c r="O23">
        <f>VLOOKUP($D23,[4]Sheet1!$C$1:$J$65536,8,FALSE)</f>
        <v>33.733478546142578</v>
      </c>
      <c r="P23" cm="1">
        <f t="array" ref="P23">_xlfn.IFS(
$C23=2010,
VLOOKUP($B23,[5]各省年均房价!$A$1:$T$32,11,FALSE),
$C23=2011,
VLOOKUP($B23,[5]各省年均房价!$A$1:$T$32,12,FALSE),
$C23=2012,
VLOOKUP($B23,[5]各省年均房价!$A$1:$T$32,13,FALSE),
$C23=2013,
VLOOKUP($B23,[5]各省年均房价!$A$1:$T$32,14,FALSE),
$C23=2014,
VLOOKUP($B23,[5]各省年均房价!$A$1:$T$32,15,FALSE),
$C23=2015,
VLOOKUP($B23,[5]各省年均房价!$A$1:$T$32,16,FALSE),
$C23=2016,
VLOOKUP($B23,[5]各省年均房价!$A$1:$T$32,17,FALSE),
$C23=2017,
VLOOKUP($B23,[5]各省年均房价!$A$1:$T$32,18,FALSE),
$C23=2018,
VLOOKUP($B23,[5]各省年均房价!$A$1:$T$32,19,FALSE)
)</f>
        <v>4763.545454545455</v>
      </c>
      <c r="Q23">
        <f t="shared" si="1"/>
        <v>0.31359746244538872</v>
      </c>
      <c r="R23" cm="1">
        <f t="array" ref="R23">_xlfn.IFS(
$C23=2010,
VLOOKUP($B23,[27]分省年度数据!$A$1:$T$32,15,FALSE),
$C23=2011,
VLOOKUP($B23,[27]分省年度数据!$A$1:$T$32,14,FALSE),
$C23=2012,
VLOOKUP($B23,[27]分省年度数据!$A$1:$T$32,13,FALSE),
$C23=2013,
VLOOKUP($B23,[27]分省年度数据!$A$1:$T$32,12,FALSE),
$C23=2014,
VLOOKUP($B23,[27]分省年度数据!$A$1:$T$32,11,FALSE),
$C23=2015,
VLOOKUP($B23,[27]分省年度数据!$A$1:$T$32,10,FALSE),
$C23=2016,
VLOOKUP($B23,[27]分省年度数据!$A$1:$T$32,9,FALSE),
$C23=2017,
VLOOKUP($B23,[27]分省年度数据!$A$1:$T$32,8,FALSE),
$C23=2018,
VLOOKUP($B23,[27]分省年度数据!$A$1:$T$32,7,FALSE)
)</f>
        <v>81.91</v>
      </c>
      <c r="S23">
        <f>IFERROR(VLOOKUP(D23,[6]mu_jt_estimates_final!$C:$D,2,FALSE),"")</f>
        <v>-0.50066549000000005</v>
      </c>
      <c r="T23" t="str">
        <f>VLOOKUP(B23,方言分布!A:B,2,FALSE)</f>
        <v>冀鲁官话</v>
      </c>
      <c r="U23" cm="1">
        <f t="array" ref="U23">_xlfn.IFS(
$C23=2010,
VLOOKUP($B23,[7]分省年度数据!$A$1:$T$32,15,FALSE),
$C23=2011,
VLOOKUP($B23,[7]分省年度数据!$A$1:$T$32,14,FALSE),
$C23=2012,
VLOOKUP($B23,[7]分省年度数据!$A$1:$T$32,13,FALSE),
$C23=2013,
VLOOKUP($B23,[7]分省年度数据!$A$1:$T$32,12,FALSE),
$C23=2014,
VLOOKUP($B23,[7]分省年度数据!$A$1:$T$32,11,FALSE),
$C23=2015,
VLOOKUP($B23,[7]分省年度数据!$A$1:$T$32,10,FALSE),
$C23=2016,
VLOOKUP($B23,[7]分省年度数据!$A$1:$T$32,9,FALSE),
$C23=2017,
VLOOKUP($B23,[7]分省年度数据!$A$1:$T$32,8,FALSE),
$C23=2018,
VLOOKUP($B23,[7]分省年度数据!$A$1:$T$32,7,FALSE)
)</f>
        <v>78485</v>
      </c>
      <c r="V23" cm="1">
        <f t="array" ref="V23">_xlfn.IFS(
$C23=2010,
VLOOKUP($B23,[8]分省年度数据!$A$1:$T$32,15,FALSE),
$C23=2011,
VLOOKUP($B23,[8]分省年度数据!$A$1:$T$32,14,FALSE),
$C23=2012,
VLOOKUP($B23,[8]分省年度数据!$A$1:$T$32,13,FALSE),
$C23=2013,
VLOOKUP($B23,[8]分省年度数据!$A$1:$T$32,12,FALSE),
$C23=2014,
VLOOKUP($B23,[8]分省年度数据!$A$1:$T$32,11,FALSE),
$C23=2015,
VLOOKUP($B23,[8]分省年度数据!$A$1:$T$32,10,FALSE),
$C23=2016,
VLOOKUP($B23,[8]分省年度数据!$A$1:$T$32,9,FALSE),
$C23=2017,
VLOOKUP($B23,[8]分省年度数据!$A$1:$T$32,8,FALSE),
$C23=2018,
VLOOKUP($B23,[8]分省年度数据!$A$1:$T$32,7,FALSE)
)</f>
        <v>30.35</v>
      </c>
      <c r="W23" cm="1">
        <f t="array" ref="W23">_xlfn.IFS(
$C23=2010,
VLOOKUP($B23,[9]分省年度数据!$A$1:$T$32,15,FALSE),
$C23=2011,
VLOOKUP($B23,[9]分省年度数据!$A$1:$T$32,14,FALSE),
$C23=2012,
VLOOKUP($B23,[9]分省年度数据!$A$1:$T$32,13,FALSE),
$C23=2013,
VLOOKUP($B23,[9]分省年度数据!$A$1:$T$32,12,FALSE),
$C23=2014,
VLOOKUP($B23,[9]分省年度数据!$A$1:$T$32,11,FALSE),
$C23=2015,
VLOOKUP($B23,[9]分省年度数据!$A$1:$T$32,10,FALSE),
$C23=2016,
VLOOKUP($B23,[9]分省年度数据!$A$1:$T$32,9,FALSE),
$C23=2017,
VLOOKUP($B23,[9]分省年度数据!$A$1:$T$32,8,FALSE),
$C23=2018,
VLOOKUP($B23,[9]分省年度数据!$A$1:$T$32,7,FALSE)
)</f>
        <v>44</v>
      </c>
      <c r="X23" cm="1">
        <f t="array" ref="X23">_xlfn.IFS(
$C23=2010,
VLOOKUP($B23,[10]分省年度数据!$A$1:$T$32,15,FALSE),
$C23=2011,
VLOOKUP($B23,[10]分省年度数据!$A$1:$T$32,14,FALSE),
$C23=2012,
VLOOKUP($B23,[10]分省年度数据!$A$1:$T$32,13,FALSE),
$C23=2013,
VLOOKUP($B23,[10]分省年度数据!$A$1:$T$32,12,FALSE),
$C23=2014,
VLOOKUP($B23,[10]分省年度数据!$A$1:$T$32,11,FALSE),
$C23=2015,
VLOOKUP($B23,[10]分省年度数据!$A$1:$T$32,10,FALSE),
$C23=2016,
VLOOKUP($B23,[10]分省年度数据!$A$1:$T$32,9,FALSE),
$C23=2017,
VLOOKUP($B23,[10]分省年度数据!$A$1:$T$32,8,FALSE),
$C23=2018,
VLOOKUP($B23,[10]分省年度数据!$A$1:$T$32,7,FALSE)
)</f>
        <v>9.25</v>
      </c>
      <c r="Y23" cm="1">
        <f t="array" ref="Y23">_xlfn.IFS(
$C23=2010,
VLOOKUP($B23,[11]分省年度数据!$A$1:$T$32,15,FALSE),
$C23=2011,
VLOOKUP($B23,[11]分省年度数据!$A$1:$T$32,14,FALSE),
$C23=2012,
VLOOKUP($B23,[11]分省年度数据!$A$1:$T$32,13,FALSE),
$C23=2013,
VLOOKUP($B23,[11]分省年度数据!$A$1:$T$32,12,FALSE),
$C23=2014,
VLOOKUP($B23,[11]分省年度数据!$A$1:$T$32,11,FALSE),
$C23=2015,
VLOOKUP($B23,[11]分省年度数据!$A$1:$T$32,10,FALSE),
$C23=2016,
VLOOKUP($B23,[11]分省年度数据!$A$1:$T$32,9,FALSE),
$C23=2017,
VLOOKUP($B23,[11]分省年度数据!$A$1:$T$32,8,FALSE),
$C23=2018,
VLOOKUP($B23,[11]分省年度数据!$A$1:$T$32,7,FALSE)
)</f>
        <v>380.75</v>
      </c>
      <c r="Z23" cm="1">
        <f t="array" ref="Z23">_xlfn.IFS(
$C23=2010,
VLOOKUP($B23,[12]分省年度数据!$A$1:$T$32,15,FALSE),
$C23=2011,
VLOOKUP($B23,[12]分省年度数据!$A$1:$T$32,14,FALSE),
$C23=2012,
VLOOKUP($B23,[12]分省年度数据!$A$1:$T$32,13,FALSE),
$C23=2013,
VLOOKUP($B23,[12]分省年度数据!$A$1:$T$32,12,FALSE),
$C23=2014,
VLOOKUP($B23,[12]分省年度数据!$A$1:$T$32,11,FALSE),
$C23=2015,
VLOOKUP($B23,[12]分省年度数据!$A$1:$T$32,10,FALSE),
$C23=2016,
VLOOKUP($B23,[12]分省年度数据!$A$1:$T$32,9,FALSE),
$C23=2017,
VLOOKUP($B23,[12]分省年度数据!$A$1:$T$32,8,FALSE),
$C23=2018,
VLOOKUP($B23,[12]分省年度数据!$A$1:$T$32,7,FALSE)
)</f>
        <v>13.28</v>
      </c>
      <c r="AA23" cm="1">
        <f t="array" ref="AA23">_xlfn.IFS(
$C23=2010,
VLOOKUP($B23,[13]分省年度数据!$A$1:$T$32,15,FALSE),
$C23=2011,
VLOOKUP($B23,[13]分省年度数据!$A$1:$T$32,14,FALSE),
$C23=2012,
VLOOKUP($B23,[13]分省年度数据!$A$1:$T$32,13,FALSE),
$C23=2013,
VLOOKUP($B23,[13]分省年度数据!$A$1:$T$32,12,FALSE),
$C23=2014,
VLOOKUP($B23,[13]分省年度数据!$A$1:$T$32,11,FALSE),
$C23=2015,
VLOOKUP($B23,[13]分省年度数据!$A$1:$T$32,10,FALSE),
$C23=2016,
VLOOKUP($B23,[13]分省年度数据!$A$1:$T$32,9,FALSE),
$C23=2017,
VLOOKUP($B23,[13]分省年度数据!$A$1:$T$32,8,FALSE),
$C23=2018,
VLOOKUP($B23,[13]分省年度数据!$A$1:$T$32,7,FALSE)
)</f>
        <v>12.67</v>
      </c>
      <c r="AB23" cm="1">
        <f t="array" ref="AB23">_xlfn.IFS(
$C23=2010,
VLOOKUP($B23,[14]分省年度数据!$A$1:$T$32,15,FALSE),
$C23=2011,
VLOOKUP($B23,[14]分省年度数据!$A$1:$T$32,14,FALSE),
$C23=2012,
VLOOKUP($B23,[14]分省年度数据!$A$1:$T$32,13,FALSE),
$C23=2013,
VLOOKUP($B23,[14]分省年度数据!$A$1:$T$32,12,FALSE),
$C23=2014,
VLOOKUP($B23,[14]分省年度数据!$A$1:$T$32,11,FALSE),
$C23=2015,
VLOOKUP($B23,[14]分省年度数据!$A$1:$T$32,10,FALSE),
$C23=2016,
VLOOKUP($B23,[14]分省年度数据!$A$1:$T$32,9,FALSE),
$C23=2017,
VLOOKUP($B23,[14]分省年度数据!$A$1:$T$32,8,FALSE),
$C23=2018,
VLOOKUP($B23,[14]分省年度数据!$A$1:$T$32,7,FALSE)
)</f>
        <v>17.13</v>
      </c>
      <c r="AD23" cm="1">
        <f t="array" ref="AD23">_xlfn.IFS(
$C23=2010,
VLOOKUP($B23,[15]分省年度数据!$A$1:$T$32,15,FALSE),
$C23=2011,
VLOOKUP($B23,[15]分省年度数据!$A$1:$T$32,14,FALSE),
$C23=2012,
VLOOKUP($B23,[15]分省年度数据!$A$1:$T$32,13,FALSE),
$C23=2013,
VLOOKUP($B23,[15]分省年度数据!$A$1:$T$32,12,FALSE),
$C23=2014,
VLOOKUP($B23,[15]分省年度数据!$A$1:$T$32,11,FALSE),
$C23=2015,
VLOOKUP($B23,[15]分省年度数据!$A$1:$T$32,10,FALSE),
$C23=2016,
VLOOKUP($B23,[15]分省年度数据!$A$1:$T$32,9,FALSE),
$C23=2017,
VLOOKUP($B23,[15]分省年度数据!$A$1:$T$32,8,FALSE),
$C23=2018,
VLOOKUP($B23,[15]分省年度数据!$A$1:$T$32,7,FALSE)
)</f>
        <v>10298143</v>
      </c>
      <c r="AE23" cm="1">
        <f t="array" ref="AE23">_xlfn.IFS(
$C23=2010,
VLOOKUP($B23,[16]分省年度数据!$A$1:$T$32,15,FALSE),
$C23=2011,
VLOOKUP($B23,[16]分省年度数据!$A$1:$T$32,14,FALSE),
$C23=2012,
VLOOKUP($B23,[16]分省年度数据!$A$1:$T$32,13,FALSE),
$C23=2013,
VLOOKUP($B23,[16]分省年度数据!$A$1:$T$32,12,FALSE),
$C23=2014,
VLOOKUP($B23,[16]分省年度数据!$A$1:$T$32,11,FALSE),
$C23=2015,
VLOOKUP($B23,[16]分省年度数据!$A$1:$T$32,10,FALSE),
$C23=2016,
VLOOKUP($B23,[16]分省年度数据!$A$1:$T$32,9,FALSE),
$C23=2017,
VLOOKUP($B23,[16]分省年度数据!$A$1:$T$32,8,FALSE),
$C23=2018,
VLOOKUP($B23,[16]分省年度数据!$A$1:$T$32,7,FALSE)
)</f>
        <v>837.63</v>
      </c>
      <c r="AF23" cm="1">
        <f t="array" ref="AF23">_xlfn.IFS(
$C23=2010,
VLOOKUP($B23,[17]分省年度数据!$A$1:$T$32,15,FALSE),
$C23=2011,
VLOOKUP($B23,[17]分省年度数据!$A$1:$T$32,14,FALSE),
$C23=2012,
VLOOKUP($B23,[17]分省年度数据!$A$1:$T$32,13,FALSE),
$C23=2013,
VLOOKUP($B23,[17]分省年度数据!$A$1:$T$32,12,FALSE),
$C23=2014,
VLOOKUP($B23,[17]分省年度数据!$A$1:$T$32,11,FALSE),
$C23=2015,
VLOOKUP($B23,[17]分省年度数据!$A$1:$T$32,10,FALSE),
$C23=2016,
VLOOKUP($B23,[17]分省年度数据!$A$1:$T$32,9,FALSE),
$C23=2017,
VLOOKUP($B23,[17]分省年度数据!$A$1:$T$32,8,FALSE),
$C23=2018,
VLOOKUP($B23,[17]分省年度数据!$A$1:$T$32,7,FALSE)
)</f>
        <v>6</v>
      </c>
      <c r="AG23" cm="1">
        <f t="array" ref="AG23">_xlfn.IFS(
$C23=2010,
VLOOKUP($B23,[18]分省年度数据!$A$1:$T$32,15,FALSE),
$C23=2011,
VLOOKUP($B23,[18]分省年度数据!$A$1:$T$32,14,FALSE),
$C23=2012,
VLOOKUP($B23,[18]分省年度数据!$A$1:$T$32,13,FALSE),
$C23=2013,
VLOOKUP($B23,[18]分省年度数据!$A$1:$T$32,12,FALSE),
$C23=2014,
VLOOKUP($B23,[18]分省年度数据!$A$1:$T$32,11,FALSE),
$C23=2015,
VLOOKUP($B23,[18]分省年度数据!$A$1:$T$32,10,FALSE),
$C23=2016,
VLOOKUP($B23,[18]分省年度数据!$A$1:$T$32,9,FALSE),
$C23=2017,
VLOOKUP($B23,[18]分省年度数据!$A$1:$T$32,8,FALSE),
$C23=2018,
VLOOKUP($B23,[18]分省年度数据!$A$1:$T$32,7,FALSE)
)</f>
        <v>10516.7</v>
      </c>
      <c r="AJ23" cm="1">
        <f t="array" ref="AJ23">_xlfn.IFS(
$C23=2010,
VLOOKUP($B23,[19]分省年度数据!$A$1:$T$32,15,FALSE),
$C23=2011,
VLOOKUP($B23,[19]分省年度数据!$A$1:$T$32,14,FALSE),
$C23=2012,
VLOOKUP($B23,[19]分省年度数据!$A$1:$T$32,13,FALSE),
$C23=2013,
VLOOKUP($B23,[19]分省年度数据!$A$1:$T$32,12,FALSE),
$C23=2014,
VLOOKUP($B23,[19]分省年度数据!$A$1:$T$32,11,FALSE),
$C23=2015,
VLOOKUP($B23,[19]分省年度数据!$A$1:$T$32,10,FALSE),
$C23=2016,
VLOOKUP($B23,[19]分省年度数据!$A$1:$T$32,9,FALSE),
$C23=2017,
VLOOKUP($B23,[19]分省年度数据!$A$1:$T$32,8,FALSE),
$C23=2018,
VLOOKUP($B23,[19]分省年度数据!$A$1:$T$32,7,FALSE)
)</f>
        <v>5204</v>
      </c>
      <c r="AK23" cm="1">
        <f t="array" ref="AK23">_xlfn.IFS(
$C23=2010,
VLOOKUP($B23,[20]分省年度数据!$A$1:$T$32,15,FALSE),
$C23=2011,
VLOOKUP($B23,[20]分省年度数据!$A$1:$T$32,14,FALSE),
$C23=2012,
VLOOKUP($B23,[20]分省年度数据!$A$1:$T$32,13,FALSE),
$C23=2013,
VLOOKUP($B23,[20]分省年度数据!$A$1:$T$32,12,FALSE),
$C23=2014,
VLOOKUP($B23,[20]分省年度数据!$A$1:$T$32,11,FALSE),
$C23=2015,
VLOOKUP($B23,[20]分省年度数据!$A$1:$T$32,10,FALSE),
$C23=2016,
VLOOKUP($B23,[20]分省年度数据!$A$1:$T$32,9,FALSE),
$C23=2017,
VLOOKUP($B23,[20]分省年度数据!$A$1:$T$32,8,FALSE),
$C23=2018,
VLOOKUP($B23,[20]分省年度数据!$A$1:$T$32,7,FALSE)
)</f>
        <v>19647</v>
      </c>
      <c r="AL23" cm="1">
        <f t="array" ref="AL23">_xlfn.IFS(
$C23=2010,
VLOOKUP($B23,[26]分省年度数据!$A$1:$T$32,15,FALSE),
$C23=2011,
VLOOKUP($B23,[26]分省年度数据!$A$1:$T$32,14,FALSE),
$C23=2012,
VLOOKUP($B23,[26]分省年度数据!$A$1:$T$32,13,FALSE),
$C23=2013,
VLOOKUP($B23,[26]分省年度数据!$A$1:$T$32,12,FALSE),
$C23=2014,
VLOOKUP($B23,[26]分省年度数据!$A$1:$T$32,11,FALSE),
$C23=2015,
VLOOKUP($B23,[26]分省年度数据!$A$1:$T$32,10,FALSE),
$C23=2016,
VLOOKUP($B23,[26]分省年度数据!$A$1:$T$32,9,FALSE),
$C23=2017,
VLOOKUP($B23,[26]分省年度数据!$A$1:$T$32,8,FALSE),
$C23=2018,
VLOOKUP($B23,[26]分省年度数据!$A$1:$T$32,7,FALSE)
)</f>
        <v>99.85</v>
      </c>
      <c r="AM23" cm="1">
        <f t="array" ref="AM23">_xlfn.IFS(
$C23=2010,
VLOOKUP($B23,[22]分省年度数据!$A$1:$T$32,15,FALSE),
$C23=2011,
VLOOKUP($B23,[22]分省年度数据!$A$1:$T$32,14,FALSE),
$C23=2012,
VLOOKUP($B23,[22]分省年度数据!$A$1:$T$32,13,FALSE),
$C23=2013,
VLOOKUP($B23,[22]分省年度数据!$A$1:$T$32,12,FALSE),
$C23=2014,
VLOOKUP($B23,[22]分省年度数据!$A$1:$T$32,11,FALSE),
$C23=2015,
VLOOKUP($B23,[22]分省年度数据!$A$1:$T$32,10,FALSE),
$C23=2016,
VLOOKUP($B23,[22]分省年度数据!$A$1:$T$32,9,FALSE),
$C23=2017,
VLOOKUP($B23,[22]分省年度数据!$A$1:$T$32,8,FALSE),
$C23=2018,
VLOOKUP($B23,[22]分省年度数据!$A$1:$T$32,7,FALSE)
)</f>
        <v>98.35</v>
      </c>
      <c r="AN23" cm="1">
        <f t="array" ref="AN23">_xlfn.IFS(
$C23=2010,
VLOOKUP($B23,[23]分省年度数据!$A$1:$T$32,15,FALSE),
$C23=2011,
VLOOKUP($B23,[23]分省年度数据!$A$1:$T$32,14,FALSE),
$C23=2012,
VLOOKUP($B23,[23]分省年度数据!$A$1:$T$32,13,FALSE),
$C23=2013,
VLOOKUP($B23,[23]分省年度数据!$A$1:$T$32,12,FALSE),
$C23=2014,
VLOOKUP($B23,[23]分省年度数据!$A$1:$T$32,11,FALSE),
$C23=2015,
VLOOKUP($B23,[23]分省年度数据!$A$1:$T$32,10,FALSE),
$C23=2016,
VLOOKUP($B23,[23]分省年度数据!$A$1:$T$32,9,FALSE),
$C23=2017,
VLOOKUP($B23,[23]分省年度数据!$A$1:$T$32,8,FALSE),
$C23=2018,
VLOOKUP($B23,[23]分省年度数据!$A$1:$T$32,7,FALSE)
)</f>
        <v>12.62</v>
      </c>
      <c r="AO23" cm="1">
        <f t="array" ref="AO23">_xlfn.IFS(
$C23=2010,
VLOOKUP($B23,[24]分省年度数据!$A$1:$T$32,15,FALSE),
$C23=2011,
VLOOKUP($B23,[24]分省年度数据!$A$1:$T$32,14,FALSE),
$C23=2012,
VLOOKUP($B23,[24]分省年度数据!$A$1:$T$32,13,FALSE),
$C23=2013,
VLOOKUP($B23,[24]分省年度数据!$A$1:$T$32,12,FALSE),
$C23=2014,
VLOOKUP($B23,[24]分省年度数据!$A$1:$T$32,11,FALSE),
$C23=2015,
VLOOKUP($B23,[24]分省年度数据!$A$1:$T$32,10,FALSE),
$C23=2016,
VLOOKUP($B23,[24]分省年度数据!$A$1:$T$32,9,FALSE),
$C23=2017,
VLOOKUP($B23,[24]分省年度数据!$A$1:$T$32,8,FALSE),
$C23=2018,
VLOOKUP($B23,[24]分省年度数据!$A$1:$T$32,7,FALSE)
)</f>
        <v>4.07</v>
      </c>
      <c r="AP23" cm="1">
        <f t="array" ref="AP23">_xlfn.IFS(
$C23=2010,
VLOOKUP($B23,[25]分省年度数据!$A$1:$T$32,15,FALSE),
$C23=2011,
VLOOKUP($B23,[25]分省年度数据!$A$1:$T$32,14,FALSE),
$C23=2012,
VLOOKUP($B23,[25]分省年度数据!$A$1:$T$32,13,FALSE),
$C23=2013,
VLOOKUP($B23,[25]分省年度数据!$A$1:$T$32,12,FALSE),
$C23=2014,
VLOOKUP($B23,[25]分省年度数据!$A$1:$T$32,11,FALSE),
$C23=2015,
VLOOKUP($B23,[25]分省年度数据!$A$1:$T$32,10,FALSE),
$C23=2016,
VLOOKUP($B23,[25]分省年度数据!$A$1:$T$32,9,FALSE),
$C23=2017,
VLOOKUP($B23,[25]分省年度数据!$A$1:$T$32,8,FALSE),
$C23=2018,
VLOOKUP($B23,[25]分省年度数据!$A$1:$T$32,7,FALSE)
)</f>
        <v>14.05</v>
      </c>
    </row>
    <row r="24" spans="1:42">
      <c r="A24">
        <v>13</v>
      </c>
      <c r="B24" t="s">
        <v>3</v>
      </c>
      <c r="C24">
        <v>2014</v>
      </c>
      <c r="D24" t="str">
        <f t="shared" si="0"/>
        <v>河北省2014</v>
      </c>
      <c r="E24" t="s">
        <v>32</v>
      </c>
      <c r="F24" cm="1">
        <f t="array" ref="F24">_xlfn.IFS(
$C24=2010,
VLOOKUP($B24,[1]分省年度数据!$A$1:$T$32,15,FALSE),
$C24=2011,
VLOOKUP($B24,[1]分省年度数据!$A$1:$T$32,14,FALSE),
$C24=2012,
VLOOKUP($B24,[1]分省年度数据!$A$1:$T$32,13,FALSE),
$C24=2013,
VLOOKUP($B24,[1]分省年度数据!$A$1:$T$32,12,FALSE),
$C24=2014,
VLOOKUP($B24,[1]分省年度数据!$A$1:$T$32,11,FALSE),
$C24=2015,
VLOOKUP($B24,[1]分省年度数据!$A$1:$T$32,10,FALSE),
$C24=2016,
VLOOKUP($B24,[1]分省年度数据!$A$1:$T$32,9,FALSE),
$C24=2017,
VLOOKUP($B24,[1]分省年度数据!$A$1:$T$32,8,FALSE),
$C24=2018,
VLOOKUP($B24,[1]分省年度数据!$A$1:$T$32,7,FALSE)
)</f>
        <v>7323</v>
      </c>
      <c r="G24" cm="1">
        <f t="array" ref="G24">_xlfn.IFS(
$C24=2010,
VLOOKUP($B24,[2]分省年度数据!$A$1:$T$32,15,FALSE),
$C24=2011,
VLOOKUP($B24,[2]分省年度数据!$A$1:$T$32,14,FALSE),
$C24=2012,
VLOOKUP($B24,[2]分省年度数据!$A$1:$T$32,13,FALSE),
$C24=2013,
VLOOKUP($B24,[2]分省年度数据!$A$1:$T$32,12,FALSE),
$C24=2014,
VLOOKUP($B24,[2]分省年度数据!$A$1:$T$32,11,FALSE),
$C24=2015,
VLOOKUP($B24,[2]分省年度数据!$A$1:$T$32,10,FALSE),
$C24=2016,
VLOOKUP($B24,[2]分省年度数据!$A$1:$T$32,9,FALSE),
$C24=2017,
VLOOKUP($B24,[2]分省年度数据!$A$1:$T$32,8,FALSE),
$C24=2018,
VLOOKUP($B24,[2]分省年度数据!$A$1:$T$32,7,FALSE)
)</f>
        <v>16647</v>
      </c>
      <c r="H24" cm="1">
        <f t="array" ref="H24">_xlfn.IFS(
$C24=2010,
VLOOKUP($B24,[3]分省年度数据!$A$1:$T$32,15,FALSE),
$C24=2011,
VLOOKUP($B24,[3]分省年度数据!$A$1:$T$32,14,FALSE),
$C24=2012,
VLOOKUP($B24,[3]分省年度数据!$A$1:$T$32,13,FALSE),
$C24=2013,
VLOOKUP($B24,[3]分省年度数据!$A$1:$T$32,12,FALSE),
$C24=2014,
VLOOKUP($B24,[3]分省年度数据!$A$1:$T$32,11,FALSE),
$C24=2015,
VLOOKUP($B24,[3]分省年度数据!$A$1:$T$32,10,FALSE),
$C24=2016,
VLOOKUP($B24,[3]分省年度数据!$A$1:$T$32,9,FALSE),
$C24=2017,
VLOOKUP($B24,[3]分省年度数据!$A$1:$T$32,8,FALSE),
$C24=2018,
VLOOKUP($B24,[3]分省年度数据!$A$1:$T$32,7,FALSE)
)</f>
        <v>1716.1</v>
      </c>
      <c r="I24">
        <f>VLOOKUP($D24,[4]Sheet1!$C$1:$J$65536,2,FALSE)</f>
        <v>113.10823059082031</v>
      </c>
      <c r="J24">
        <f>VLOOKUP($D24,[4]Sheet1!$C$1:$J$65536,3,FALSE)</f>
        <v>11.629660606384277</v>
      </c>
      <c r="K24">
        <f>VLOOKUP($D24,[4]Sheet1!$C$1:$J$65536,4,FALSE)</f>
        <v>10174.8505859375</v>
      </c>
      <c r="L24">
        <f>VLOOKUP($D24,[4]Sheet1!$C$1:$J$65536,5,FALSE)</f>
        <v>178.74729919433594</v>
      </c>
      <c r="M24">
        <f>VLOOKUP($D24,[4]Sheet1!$C$1:$J$65536,6,FALSE)</f>
        <v>24.038095474243164</v>
      </c>
      <c r="N24">
        <f>VLOOKUP($D24,[4]Sheet1!$C$1:$J$65536,7,FALSE)</f>
        <v>5.8765296936035156</v>
      </c>
      <c r="O24">
        <f>VLOOKUP($D24,[4]Sheet1!$C$1:$J$65536,8,FALSE)</f>
        <v>30.028619766235352</v>
      </c>
      <c r="P24" cm="1">
        <f t="array" ref="P24">_xlfn.IFS(
$C24=2010,
VLOOKUP($B24,[5]各省年均房价!$A$1:$T$32,11,FALSE),
$C24=2011,
VLOOKUP($B24,[5]各省年均房价!$A$1:$T$32,12,FALSE),
$C24=2012,
VLOOKUP($B24,[5]各省年均房价!$A$1:$T$32,13,FALSE),
$C24=2013,
VLOOKUP($B24,[5]各省年均房价!$A$1:$T$32,14,FALSE),
$C24=2014,
VLOOKUP($B24,[5]各省年均房价!$A$1:$T$32,15,FALSE),
$C24=2015,
VLOOKUP($B24,[5]各省年均房价!$A$1:$T$32,16,FALSE),
$C24=2016,
VLOOKUP($B24,[5]各省年均房价!$A$1:$T$32,17,FALSE),
$C24=2017,
VLOOKUP($B24,[5]各省年均房价!$A$1:$T$32,18,FALSE),
$C24=2018,
VLOOKUP($B24,[5]各省年均房价!$A$1:$T$32,19,FALSE)
)</f>
        <v>5195.1663636363637</v>
      </c>
      <c r="Q24">
        <f t="shared" si="1"/>
        <v>0.31207823413446051</v>
      </c>
      <c r="R24" cm="1">
        <f t="array" ref="R24">_xlfn.IFS(
$C24=2010,
VLOOKUP($B24,[27]分省年度数据!$A$1:$T$32,15,FALSE),
$C24=2011,
VLOOKUP($B24,[27]分省年度数据!$A$1:$T$32,14,FALSE),
$C24=2012,
VLOOKUP($B24,[27]分省年度数据!$A$1:$T$32,13,FALSE),
$C24=2013,
VLOOKUP($B24,[27]分省年度数据!$A$1:$T$32,12,FALSE),
$C24=2014,
VLOOKUP($B24,[27]分省年度数据!$A$1:$T$32,11,FALSE),
$C24=2015,
VLOOKUP($B24,[27]分省年度数据!$A$1:$T$32,10,FALSE),
$C24=2016,
VLOOKUP($B24,[27]分省年度数据!$A$1:$T$32,9,FALSE),
$C24=2017,
VLOOKUP($B24,[27]分省年度数据!$A$1:$T$32,8,FALSE),
$C24=2018,
VLOOKUP($B24,[27]分省年度数据!$A$1:$T$32,7,FALSE)
)</f>
        <v>84.36</v>
      </c>
      <c r="S24">
        <f>IFERROR(VLOOKUP(D24,[6]mu_jt_estimates_final!$C:$D,2,FALSE),"")</f>
        <v>-0.40481222</v>
      </c>
      <c r="T24" t="str">
        <f>VLOOKUP(B24,方言分布!A:B,2,FALSE)</f>
        <v>冀鲁官话</v>
      </c>
      <c r="U24" cm="1">
        <f t="array" ref="U24">_xlfn.IFS(
$C24=2010,
VLOOKUP($B24,[7]分省年度数据!$A$1:$T$32,15,FALSE),
$C24=2011,
VLOOKUP($B24,[7]分省年度数据!$A$1:$T$32,14,FALSE),
$C24=2012,
VLOOKUP($B24,[7]分省年度数据!$A$1:$T$32,13,FALSE),
$C24=2013,
VLOOKUP($B24,[7]分省年度数据!$A$1:$T$32,12,FALSE),
$C24=2014,
VLOOKUP($B24,[7]分省年度数据!$A$1:$T$32,11,FALSE),
$C24=2015,
VLOOKUP($B24,[7]分省年度数据!$A$1:$T$32,10,FALSE),
$C24=2016,
VLOOKUP($B24,[7]分省年度数据!$A$1:$T$32,9,FALSE),
$C24=2017,
VLOOKUP($B24,[7]分省年度数据!$A$1:$T$32,8,FALSE),
$C24=2018,
VLOOKUP($B24,[7]分省年度数据!$A$1:$T$32,7,FALSE)
)</f>
        <v>78895</v>
      </c>
      <c r="V24" cm="1">
        <f t="array" ref="V24">_xlfn.IFS(
$C24=2010,
VLOOKUP($B24,[8]分省年度数据!$A$1:$T$32,15,FALSE),
$C24=2011,
VLOOKUP($B24,[8]分省年度数据!$A$1:$T$32,14,FALSE),
$C24=2012,
VLOOKUP($B24,[8]分省年度数据!$A$1:$T$32,13,FALSE),
$C24=2013,
VLOOKUP($B24,[8]分省年度数据!$A$1:$T$32,12,FALSE),
$C24=2014,
VLOOKUP($B24,[8]分省年度数据!$A$1:$T$32,11,FALSE),
$C24=2015,
VLOOKUP($B24,[8]分省年度数据!$A$1:$T$32,10,FALSE),
$C24=2016,
VLOOKUP($B24,[8]分省年度数据!$A$1:$T$32,9,FALSE),
$C24=2017,
VLOOKUP($B24,[8]分省年度数据!$A$1:$T$32,8,FALSE),
$C24=2018,
VLOOKUP($B24,[8]分省年度数据!$A$1:$T$32,7,FALSE)
)</f>
        <v>32.29</v>
      </c>
      <c r="W24" cm="1">
        <f t="array" ref="W24">_xlfn.IFS(
$C24=2010,
VLOOKUP($B24,[9]分省年度数据!$A$1:$T$32,15,FALSE),
$C24=2011,
VLOOKUP($B24,[9]分省年度数据!$A$1:$T$32,14,FALSE),
$C24=2012,
VLOOKUP($B24,[9]分省年度数据!$A$1:$T$32,13,FALSE),
$C24=2013,
VLOOKUP($B24,[9]分省年度数据!$A$1:$T$32,12,FALSE),
$C24=2014,
VLOOKUP($B24,[9]分省年度数据!$A$1:$T$32,11,FALSE),
$C24=2015,
VLOOKUP($B24,[9]分省年度数据!$A$1:$T$32,10,FALSE),
$C24=2016,
VLOOKUP($B24,[9]分省年度数据!$A$1:$T$32,9,FALSE),
$C24=2017,
VLOOKUP($B24,[9]分省年度数据!$A$1:$T$32,8,FALSE),
$C24=2018,
VLOOKUP($B24,[9]分省年度数据!$A$1:$T$32,7,FALSE)
)</f>
        <v>48</v>
      </c>
      <c r="X24" cm="1">
        <f t="array" ref="X24">_xlfn.IFS(
$C24=2010,
VLOOKUP($B24,[10]分省年度数据!$A$1:$T$32,15,FALSE),
$C24=2011,
VLOOKUP($B24,[10]分省年度数据!$A$1:$T$32,14,FALSE),
$C24=2012,
VLOOKUP($B24,[10]分省年度数据!$A$1:$T$32,13,FALSE),
$C24=2013,
VLOOKUP($B24,[10]分省年度数据!$A$1:$T$32,12,FALSE),
$C24=2014,
VLOOKUP($B24,[10]分省年度数据!$A$1:$T$32,11,FALSE),
$C24=2015,
VLOOKUP($B24,[10]分省年度数据!$A$1:$T$32,10,FALSE),
$C24=2016,
VLOOKUP($B24,[10]分省年度数据!$A$1:$T$32,9,FALSE),
$C24=2017,
VLOOKUP($B24,[10]分省年度数据!$A$1:$T$32,8,FALSE),
$C24=2018,
VLOOKUP($B24,[10]分省年度数据!$A$1:$T$32,7,FALSE)
)</f>
        <v>9.0399999999999991</v>
      </c>
      <c r="Y24" cm="1">
        <f t="array" ref="Y24">_xlfn.IFS(
$C24=2010,
VLOOKUP($B24,[11]分省年度数据!$A$1:$T$32,15,FALSE),
$C24=2011,
VLOOKUP($B24,[11]分省年度数据!$A$1:$T$32,14,FALSE),
$C24=2012,
VLOOKUP($B24,[11]分省年度数据!$A$1:$T$32,13,FALSE),
$C24=2013,
VLOOKUP($B24,[11]分省年度数据!$A$1:$T$32,12,FALSE),
$C24=2014,
VLOOKUP($B24,[11]分省年度数据!$A$1:$T$32,11,FALSE),
$C24=2015,
VLOOKUP($B24,[11]分省年度数据!$A$1:$T$32,10,FALSE),
$C24=2016,
VLOOKUP($B24,[11]分省年度数据!$A$1:$T$32,9,FALSE),
$C24=2017,
VLOOKUP($B24,[11]分省年度数据!$A$1:$T$32,8,FALSE),
$C24=2018,
VLOOKUP($B24,[11]分省年度数据!$A$1:$T$32,7,FALSE)
)</f>
        <v>446.79</v>
      </c>
      <c r="Z24" cm="1">
        <f t="array" ref="Z24">_xlfn.IFS(
$C24=2010,
VLOOKUP($B24,[12]分省年度数据!$A$1:$T$32,15,FALSE),
$C24=2011,
VLOOKUP($B24,[12]分省年度数据!$A$1:$T$32,14,FALSE),
$C24=2012,
VLOOKUP($B24,[12]分省年度数据!$A$1:$T$32,13,FALSE),
$C24=2013,
VLOOKUP($B24,[12]分省年度数据!$A$1:$T$32,12,FALSE),
$C24=2014,
VLOOKUP($B24,[12]分省年度数据!$A$1:$T$32,11,FALSE),
$C24=2015,
VLOOKUP($B24,[12]分省年度数据!$A$1:$T$32,10,FALSE),
$C24=2016,
VLOOKUP($B24,[12]分省年度数据!$A$1:$T$32,9,FALSE),
$C24=2017,
VLOOKUP($B24,[12]分省年度数据!$A$1:$T$32,8,FALSE),
$C24=2018,
VLOOKUP($B24,[12]分省年度数据!$A$1:$T$32,7,FALSE)
)</f>
        <v>13.23</v>
      </c>
      <c r="AA24" cm="1">
        <f t="array" ref="AA24">_xlfn.IFS(
$C24=2010,
VLOOKUP($B24,[13]分省年度数据!$A$1:$T$32,15,FALSE),
$C24=2011,
VLOOKUP($B24,[13]分省年度数据!$A$1:$T$32,14,FALSE),
$C24=2012,
VLOOKUP($B24,[13]分省年度数据!$A$1:$T$32,13,FALSE),
$C24=2013,
VLOOKUP($B24,[13]分省年度数据!$A$1:$T$32,12,FALSE),
$C24=2014,
VLOOKUP($B24,[13]分省年度数据!$A$1:$T$32,11,FALSE),
$C24=2015,
VLOOKUP($B24,[13]分省年度数据!$A$1:$T$32,10,FALSE),
$C24=2016,
VLOOKUP($B24,[13]分省年度数据!$A$1:$T$32,9,FALSE),
$C24=2017,
VLOOKUP($B24,[13]分省年度数据!$A$1:$T$32,8,FALSE),
$C24=2018,
VLOOKUP($B24,[13]分省年度数据!$A$1:$T$32,7,FALSE)
)</f>
        <v>13.45</v>
      </c>
      <c r="AB24" cm="1">
        <f t="array" ref="AB24">_xlfn.IFS(
$C24=2010,
VLOOKUP($B24,[14]分省年度数据!$A$1:$T$32,15,FALSE),
$C24=2011,
VLOOKUP($B24,[14]分省年度数据!$A$1:$T$32,14,FALSE),
$C24=2012,
VLOOKUP($B24,[14]分省年度数据!$A$1:$T$32,13,FALSE),
$C24=2013,
VLOOKUP($B24,[14]分省年度数据!$A$1:$T$32,12,FALSE),
$C24=2014,
VLOOKUP($B24,[14]分省年度数据!$A$1:$T$32,11,FALSE),
$C24=2015,
VLOOKUP($B24,[14]分省年度数据!$A$1:$T$32,10,FALSE),
$C24=2016,
VLOOKUP($B24,[14]分省年度数据!$A$1:$T$32,9,FALSE),
$C24=2017,
VLOOKUP($B24,[14]分省年度数据!$A$1:$T$32,8,FALSE),
$C24=2018,
VLOOKUP($B24,[14]分省年度数据!$A$1:$T$32,7,FALSE)
)</f>
        <v>16.920000000000002</v>
      </c>
      <c r="AD24" cm="1">
        <f t="array" ref="AD24">_xlfn.IFS(
$C24=2010,
VLOOKUP($B24,[15]分省年度数据!$A$1:$T$32,15,FALSE),
$C24=2011,
VLOOKUP($B24,[15]分省年度数据!$A$1:$T$32,14,FALSE),
$C24=2012,
VLOOKUP($B24,[15]分省年度数据!$A$1:$T$32,13,FALSE),
$C24=2013,
VLOOKUP($B24,[15]分省年度数据!$A$1:$T$32,12,FALSE),
$C24=2014,
VLOOKUP($B24,[15]分省年度数据!$A$1:$T$32,11,FALSE),
$C24=2015,
VLOOKUP($B24,[15]分省年度数据!$A$1:$T$32,10,FALSE),
$C24=2016,
VLOOKUP($B24,[15]分省年度数据!$A$1:$T$32,9,FALSE),
$C24=2017,
VLOOKUP($B24,[15]分省年度数据!$A$1:$T$32,8,FALSE),
$C24=2018,
VLOOKUP($B24,[15]分省年度数据!$A$1:$T$32,7,FALSE)
)</f>
        <v>10861672</v>
      </c>
      <c r="AE24" cm="1">
        <f t="array" ref="AE24">_xlfn.IFS(
$C24=2010,
VLOOKUP($B24,[16]分省年度数据!$A$1:$T$32,15,FALSE),
$C24=2011,
VLOOKUP($B24,[16]分省年度数据!$A$1:$T$32,14,FALSE),
$C24=2012,
VLOOKUP($B24,[16]分省年度数据!$A$1:$T$32,13,FALSE),
$C24=2013,
VLOOKUP($B24,[16]分省年度数据!$A$1:$T$32,12,FALSE),
$C24=2014,
VLOOKUP($B24,[16]分省年度数据!$A$1:$T$32,11,FALSE),
$C24=2015,
VLOOKUP($B24,[16]分省年度数据!$A$1:$T$32,10,FALSE),
$C24=2016,
VLOOKUP($B24,[16]分省年度数据!$A$1:$T$32,9,FALSE),
$C24=2017,
VLOOKUP($B24,[16]分省年度数据!$A$1:$T$32,8,FALSE),
$C24=2018,
VLOOKUP($B24,[16]分省年度数据!$A$1:$T$32,7,FALSE)
)</f>
        <v>868.87</v>
      </c>
      <c r="AF24" cm="1">
        <f t="array" ref="AF24">_xlfn.IFS(
$C24=2010,
VLOOKUP($B24,[17]分省年度数据!$A$1:$T$32,15,FALSE),
$C24=2011,
VLOOKUP($B24,[17]分省年度数据!$A$1:$T$32,14,FALSE),
$C24=2012,
VLOOKUP($B24,[17]分省年度数据!$A$1:$T$32,13,FALSE),
$C24=2013,
VLOOKUP($B24,[17]分省年度数据!$A$1:$T$32,12,FALSE),
$C24=2014,
VLOOKUP($B24,[17]分省年度数据!$A$1:$T$32,11,FALSE),
$C24=2015,
VLOOKUP($B24,[17]分省年度数据!$A$1:$T$32,10,FALSE),
$C24=2016,
VLOOKUP($B24,[17]分省年度数据!$A$1:$T$32,9,FALSE),
$C24=2017,
VLOOKUP($B24,[17]分省年度数据!$A$1:$T$32,8,FALSE),
$C24=2018,
VLOOKUP($B24,[17]分省年度数据!$A$1:$T$32,7,FALSE)
)</f>
        <v>6</v>
      </c>
      <c r="AG24" cm="1">
        <f t="array" ref="AG24">_xlfn.IFS(
$C24=2010,
VLOOKUP($B24,[18]分省年度数据!$A$1:$T$32,15,FALSE),
$C24=2011,
VLOOKUP($B24,[18]分省年度数据!$A$1:$T$32,14,FALSE),
$C24=2012,
VLOOKUP($B24,[18]分省年度数据!$A$1:$T$32,13,FALSE),
$C24=2013,
VLOOKUP($B24,[18]分省年度数据!$A$1:$T$32,12,FALSE),
$C24=2014,
VLOOKUP($B24,[18]分省年度数据!$A$1:$T$32,11,FALSE),
$C24=2015,
VLOOKUP($B24,[18]分省年度数据!$A$1:$T$32,10,FALSE),
$C24=2016,
VLOOKUP($B24,[18]分省年度数据!$A$1:$T$32,9,FALSE),
$C24=2017,
VLOOKUP($B24,[18]分省年度数据!$A$1:$T$32,8,FALSE),
$C24=2018,
VLOOKUP($B24,[18]分省年度数据!$A$1:$T$32,7,FALSE)
)</f>
        <v>11820.5</v>
      </c>
      <c r="AJ24" cm="1">
        <f t="array" ref="AJ24">_xlfn.IFS(
$C24=2010,
VLOOKUP($B24,[19]分省年度数据!$A$1:$T$32,15,FALSE),
$C24=2011,
VLOOKUP($B24,[19]分省年度数据!$A$1:$T$32,14,FALSE),
$C24=2012,
VLOOKUP($B24,[19]分省年度数据!$A$1:$T$32,13,FALSE),
$C24=2013,
VLOOKUP($B24,[19]分省年度数据!$A$1:$T$32,12,FALSE),
$C24=2014,
VLOOKUP($B24,[19]分省年度数据!$A$1:$T$32,11,FALSE),
$C24=2015,
VLOOKUP($B24,[19]分省年度数据!$A$1:$T$32,10,FALSE),
$C24=2016,
VLOOKUP($B24,[19]分省年度数据!$A$1:$T$32,9,FALSE),
$C24=2017,
VLOOKUP($B24,[19]分省年度数据!$A$1:$T$32,8,FALSE),
$C24=2018,
VLOOKUP($B24,[19]分省年度数据!$A$1:$T$32,7,FALSE)
)</f>
        <v>5009</v>
      </c>
      <c r="AK24" cm="1">
        <f t="array" ref="AK24">_xlfn.IFS(
$C24=2010,
VLOOKUP($B24,[20]分省年度数据!$A$1:$T$32,15,FALSE),
$C24=2011,
VLOOKUP($B24,[20]分省年度数据!$A$1:$T$32,14,FALSE),
$C24=2012,
VLOOKUP($B24,[20]分省年度数据!$A$1:$T$32,13,FALSE),
$C24=2013,
VLOOKUP($B24,[20]分省年度数据!$A$1:$T$32,12,FALSE),
$C24=2014,
VLOOKUP($B24,[20]分省年度数据!$A$1:$T$32,11,FALSE),
$C24=2015,
VLOOKUP($B24,[20]分省年度数据!$A$1:$T$32,10,FALSE),
$C24=2016,
VLOOKUP($B24,[20]分省年度数据!$A$1:$T$32,9,FALSE),
$C24=2017,
VLOOKUP($B24,[20]分省年度数据!$A$1:$T$32,8,FALSE),
$C24=2018,
VLOOKUP($B24,[20]分省年度数据!$A$1:$T$32,7,FALSE)
)</f>
        <v>20305</v>
      </c>
      <c r="AL24" cm="1">
        <f t="array" ref="AL24">_xlfn.IFS(
$C24=2010,
VLOOKUP($B24,[26]分省年度数据!$A$1:$T$32,15,FALSE),
$C24=2011,
VLOOKUP($B24,[26]分省年度数据!$A$1:$T$32,14,FALSE),
$C24=2012,
VLOOKUP($B24,[26]分省年度数据!$A$1:$T$32,13,FALSE),
$C24=2013,
VLOOKUP($B24,[26]分省年度数据!$A$1:$T$32,12,FALSE),
$C24=2014,
VLOOKUP($B24,[26]分省年度数据!$A$1:$T$32,11,FALSE),
$C24=2015,
VLOOKUP($B24,[26]分省年度数据!$A$1:$T$32,10,FALSE),
$C24=2016,
VLOOKUP($B24,[26]分省年度数据!$A$1:$T$32,9,FALSE),
$C24=2017,
VLOOKUP($B24,[26]分省年度数据!$A$1:$T$32,8,FALSE),
$C24=2018,
VLOOKUP($B24,[26]分省年度数据!$A$1:$T$32,7,FALSE)
)</f>
        <v>99.29</v>
      </c>
      <c r="AM24" cm="1">
        <f t="array" ref="AM24">_xlfn.IFS(
$C24=2010,
VLOOKUP($B24,[22]分省年度数据!$A$1:$T$32,15,FALSE),
$C24=2011,
VLOOKUP($B24,[22]分省年度数据!$A$1:$T$32,14,FALSE),
$C24=2012,
VLOOKUP($B24,[22]分省年度数据!$A$1:$T$32,13,FALSE),
$C24=2013,
VLOOKUP($B24,[22]分省年度数据!$A$1:$T$32,12,FALSE),
$C24=2014,
VLOOKUP($B24,[22]分省年度数据!$A$1:$T$32,11,FALSE),
$C24=2015,
VLOOKUP($B24,[22]分省年度数据!$A$1:$T$32,10,FALSE),
$C24=2016,
VLOOKUP($B24,[22]分省年度数据!$A$1:$T$32,9,FALSE),
$C24=2017,
VLOOKUP($B24,[22]分省年度数据!$A$1:$T$32,8,FALSE),
$C24=2018,
VLOOKUP($B24,[22]分省年度数据!$A$1:$T$32,7,FALSE)
)</f>
        <v>94.26</v>
      </c>
      <c r="AN24" cm="1">
        <f t="array" ref="AN24">_xlfn.IFS(
$C24=2010,
VLOOKUP($B24,[23]分省年度数据!$A$1:$T$32,15,FALSE),
$C24=2011,
VLOOKUP($B24,[23]分省年度数据!$A$1:$T$32,14,FALSE),
$C24=2012,
VLOOKUP($B24,[23]分省年度数据!$A$1:$T$32,13,FALSE),
$C24=2013,
VLOOKUP($B24,[23]分省年度数据!$A$1:$T$32,12,FALSE),
$C24=2014,
VLOOKUP($B24,[23]分省年度数据!$A$1:$T$32,11,FALSE),
$C24=2015,
VLOOKUP($B24,[23]分省年度数据!$A$1:$T$32,10,FALSE),
$C24=2016,
VLOOKUP($B24,[23]分省年度数据!$A$1:$T$32,9,FALSE),
$C24=2017,
VLOOKUP($B24,[23]分省年度数据!$A$1:$T$32,8,FALSE),
$C24=2018,
VLOOKUP($B24,[23]分省年度数据!$A$1:$T$32,7,FALSE)
)</f>
        <v>11.34</v>
      </c>
      <c r="AO24" cm="1">
        <f t="array" ref="AO24">_xlfn.IFS(
$C24=2010,
VLOOKUP($B24,[24]分省年度数据!$A$1:$T$32,15,FALSE),
$C24=2011,
VLOOKUP($B24,[24]分省年度数据!$A$1:$T$32,14,FALSE),
$C24=2012,
VLOOKUP($B24,[24]分省年度数据!$A$1:$T$32,13,FALSE),
$C24=2013,
VLOOKUP($B24,[24]分省年度数据!$A$1:$T$32,12,FALSE),
$C24=2014,
VLOOKUP($B24,[24]分省年度数据!$A$1:$T$32,11,FALSE),
$C24=2015,
VLOOKUP($B24,[24]分省年度数据!$A$1:$T$32,10,FALSE),
$C24=2016,
VLOOKUP($B24,[24]分省年度数据!$A$1:$T$32,9,FALSE),
$C24=2017,
VLOOKUP($B24,[24]分省年度数据!$A$1:$T$32,8,FALSE),
$C24=2018,
VLOOKUP($B24,[24]分省年度数据!$A$1:$T$32,7,FALSE)
)</f>
        <v>3.92</v>
      </c>
      <c r="AP24" cm="1">
        <f t="array" ref="AP24">_xlfn.IFS(
$C24=2010,
VLOOKUP($B24,[25]分省年度数据!$A$1:$T$32,15,FALSE),
$C24=2011,
VLOOKUP($B24,[25]分省年度数据!$A$1:$T$32,14,FALSE),
$C24=2012,
VLOOKUP($B24,[25]分省年度数据!$A$1:$T$32,13,FALSE),
$C24=2013,
VLOOKUP($B24,[25]分省年度数据!$A$1:$T$32,12,FALSE),
$C24=2014,
VLOOKUP($B24,[25]分省年度数据!$A$1:$T$32,11,FALSE),
$C24=2015,
VLOOKUP($B24,[25]分省年度数据!$A$1:$T$32,10,FALSE),
$C24=2016,
VLOOKUP($B24,[25]分省年度数据!$A$1:$T$32,9,FALSE),
$C24=2017,
VLOOKUP($B24,[25]分省年度数据!$A$1:$T$32,8,FALSE),
$C24=2018,
VLOOKUP($B24,[25]分省年度数据!$A$1:$T$32,7,FALSE)
)</f>
        <v>14.45</v>
      </c>
    </row>
    <row r="25" spans="1:42">
      <c r="A25">
        <v>13</v>
      </c>
      <c r="B25" t="s">
        <v>3</v>
      </c>
      <c r="C25">
        <v>2015</v>
      </c>
      <c r="D25" t="str">
        <f t="shared" si="0"/>
        <v>河北省2015</v>
      </c>
      <c r="E25" t="s">
        <v>32</v>
      </c>
      <c r="F25" cm="1">
        <f t="array" ref="F25">_xlfn.IFS(
$C25=2010,
VLOOKUP($B25,[1]分省年度数据!$A$1:$T$32,15,FALSE),
$C25=2011,
VLOOKUP($B25,[1]分省年度数据!$A$1:$T$32,14,FALSE),
$C25=2012,
VLOOKUP($B25,[1]分省年度数据!$A$1:$T$32,13,FALSE),
$C25=2013,
VLOOKUP($B25,[1]分省年度数据!$A$1:$T$32,12,FALSE),
$C25=2014,
VLOOKUP($B25,[1]分省年度数据!$A$1:$T$32,11,FALSE),
$C25=2015,
VLOOKUP($B25,[1]分省年度数据!$A$1:$T$32,10,FALSE),
$C25=2016,
VLOOKUP($B25,[1]分省年度数据!$A$1:$T$32,9,FALSE),
$C25=2017,
VLOOKUP($B25,[1]分省年度数据!$A$1:$T$32,8,FALSE),
$C25=2018,
VLOOKUP($B25,[1]分省年度数据!$A$1:$T$32,7,FALSE)
)</f>
        <v>7345</v>
      </c>
      <c r="G25" cm="1">
        <f t="array" ref="G25">_xlfn.IFS(
$C25=2010,
VLOOKUP($B25,[2]分省年度数据!$A$1:$T$32,15,FALSE),
$C25=2011,
VLOOKUP($B25,[2]分省年度数据!$A$1:$T$32,14,FALSE),
$C25=2012,
VLOOKUP($B25,[2]分省年度数据!$A$1:$T$32,13,FALSE),
$C25=2013,
VLOOKUP($B25,[2]分省年度数据!$A$1:$T$32,12,FALSE),
$C25=2014,
VLOOKUP($B25,[2]分省年度数据!$A$1:$T$32,11,FALSE),
$C25=2015,
VLOOKUP($B25,[2]分省年度数据!$A$1:$T$32,10,FALSE),
$C25=2016,
VLOOKUP($B25,[2]分省年度数据!$A$1:$T$32,9,FALSE),
$C25=2017,
VLOOKUP($B25,[2]分省年度数据!$A$1:$T$32,8,FALSE),
$C25=2018,
VLOOKUP($B25,[2]分省年度数据!$A$1:$T$32,7,FALSE)
)</f>
        <v>18118</v>
      </c>
      <c r="H25" cm="1">
        <f t="array" ref="H25">_xlfn.IFS(
$C25=2010,
VLOOKUP($B25,[3]分省年度数据!$A$1:$T$32,15,FALSE),
$C25=2011,
VLOOKUP($B25,[3]分省年度数据!$A$1:$T$32,14,FALSE),
$C25=2012,
VLOOKUP($B25,[3]分省年度数据!$A$1:$T$32,13,FALSE),
$C25=2013,
VLOOKUP($B25,[3]分省年度数据!$A$1:$T$32,12,FALSE),
$C25=2014,
VLOOKUP($B25,[3]分省年度数据!$A$1:$T$32,11,FALSE),
$C25=2015,
VLOOKUP($B25,[3]分省年度数据!$A$1:$T$32,10,FALSE),
$C25=2016,
VLOOKUP($B25,[3]分省年度数据!$A$1:$T$32,9,FALSE),
$C25=2017,
VLOOKUP($B25,[3]分省年度数据!$A$1:$T$32,8,FALSE),
$C25=2018,
VLOOKUP($B25,[3]分省年度数据!$A$1:$T$32,7,FALSE)
)</f>
        <v>1699.5</v>
      </c>
      <c r="I25">
        <f>VLOOKUP($D25,[4]Sheet1!$C$1:$J$65536,2,FALSE)</f>
        <v>107.23512268066406</v>
      </c>
      <c r="J25">
        <f>VLOOKUP($D25,[4]Sheet1!$C$1:$J$65536,3,FALSE)</f>
        <v>13.355587005615234</v>
      </c>
      <c r="K25">
        <f>VLOOKUP($D25,[4]Sheet1!$C$1:$J$65536,4,FALSE)</f>
        <v>10178.8779296875</v>
      </c>
      <c r="L25">
        <f>VLOOKUP($D25,[4]Sheet1!$C$1:$J$65536,5,FALSE)</f>
        <v>185.90933227539062</v>
      </c>
      <c r="M25">
        <f>VLOOKUP($D25,[4]Sheet1!$C$1:$J$65536,6,FALSE)</f>
        <v>25.359992980957031</v>
      </c>
      <c r="N25">
        <f>VLOOKUP($D25,[4]Sheet1!$C$1:$J$65536,7,FALSE)</f>
        <v>5.8605399131774902</v>
      </c>
      <c r="O25">
        <f>VLOOKUP($D25,[4]Sheet1!$C$1:$J$65536,8,FALSE)</f>
        <v>30.127098083496094</v>
      </c>
      <c r="P25" cm="1">
        <f t="array" ref="P25">_xlfn.IFS(
$C25=2010,
VLOOKUP($B25,[5]各省年均房价!$A$1:$T$32,11,FALSE),
$C25=2011,
VLOOKUP($B25,[5]各省年均房价!$A$1:$T$32,12,FALSE),
$C25=2012,
VLOOKUP($B25,[5]各省年均房价!$A$1:$T$32,13,FALSE),
$C25=2013,
VLOOKUP($B25,[5]各省年均房价!$A$1:$T$32,14,FALSE),
$C25=2014,
VLOOKUP($B25,[5]各省年均房价!$A$1:$T$32,15,FALSE),
$C25=2015,
VLOOKUP($B25,[5]各省年均房价!$A$1:$T$32,16,FALSE),
$C25=2016,
VLOOKUP($B25,[5]各省年均房价!$A$1:$T$32,17,FALSE),
$C25=2017,
VLOOKUP($B25,[5]各省年均房价!$A$1:$T$32,18,FALSE),
$C25=2018,
VLOOKUP($B25,[5]各省年均房价!$A$1:$T$32,19,FALSE)
)</f>
        <v>5699.6372727272728</v>
      </c>
      <c r="Q25">
        <f t="shared" si="1"/>
        <v>0.31458424068480367</v>
      </c>
      <c r="R25" cm="1">
        <f t="array" ref="R25">_xlfn.IFS(
$C25=2010,
VLOOKUP($B25,[27]分省年度数据!$A$1:$T$32,15,FALSE),
$C25=2011,
VLOOKUP($B25,[27]分省年度数据!$A$1:$T$32,14,FALSE),
$C25=2012,
VLOOKUP($B25,[27]分省年度数据!$A$1:$T$32,13,FALSE),
$C25=2013,
VLOOKUP($B25,[27]分省年度数据!$A$1:$T$32,12,FALSE),
$C25=2014,
VLOOKUP($B25,[27]分省年度数据!$A$1:$T$32,11,FALSE),
$C25=2015,
VLOOKUP($B25,[27]分省年度数据!$A$1:$T$32,10,FALSE),
$C25=2016,
VLOOKUP($B25,[27]分省年度数据!$A$1:$T$32,9,FALSE),
$C25=2017,
VLOOKUP($B25,[27]分省年度数据!$A$1:$T$32,8,FALSE),
$C25=2018,
VLOOKUP($B25,[27]分省年度数据!$A$1:$T$32,7,FALSE)
)</f>
        <v>82.63</v>
      </c>
      <c r="S25">
        <f>IFERROR(VLOOKUP(D25,[6]mu_jt_estimates_final!$C:$D,2,FALSE),"")</f>
        <v>-0.15964876</v>
      </c>
      <c r="T25" t="str">
        <f>VLOOKUP(B25,方言分布!A:B,2,FALSE)</f>
        <v>冀鲁官话</v>
      </c>
      <c r="U25" cm="1">
        <f t="array" ref="U25">_xlfn.IFS(
$C25=2010,
VLOOKUP($B25,[7]分省年度数据!$A$1:$T$32,15,FALSE),
$C25=2011,
VLOOKUP($B25,[7]分省年度数据!$A$1:$T$32,14,FALSE),
$C25=2012,
VLOOKUP($B25,[7]分省年度数据!$A$1:$T$32,13,FALSE),
$C25=2013,
VLOOKUP($B25,[7]分省年度数据!$A$1:$T$32,12,FALSE),
$C25=2014,
VLOOKUP($B25,[7]分省年度数据!$A$1:$T$32,11,FALSE),
$C25=2015,
VLOOKUP($B25,[7]分省年度数据!$A$1:$T$32,10,FALSE),
$C25=2016,
VLOOKUP($B25,[7]分省年度数据!$A$1:$T$32,9,FALSE),
$C25=2017,
VLOOKUP($B25,[7]分省年度数据!$A$1:$T$32,8,FALSE),
$C25=2018,
VLOOKUP($B25,[7]分省年度数据!$A$1:$T$32,7,FALSE)
)</f>
        <v>78594</v>
      </c>
      <c r="V25" cm="1">
        <f t="array" ref="V25">_xlfn.IFS(
$C25=2010,
VLOOKUP($B25,[8]分省年度数据!$A$1:$T$32,15,FALSE),
$C25=2011,
VLOOKUP($B25,[8]分省年度数据!$A$1:$T$32,14,FALSE),
$C25=2012,
VLOOKUP($B25,[8]分省年度数据!$A$1:$T$32,13,FALSE),
$C25=2013,
VLOOKUP($B25,[8]分省年度数据!$A$1:$T$32,12,FALSE),
$C25=2014,
VLOOKUP($B25,[8]分省年度数据!$A$1:$T$32,11,FALSE),
$C25=2015,
VLOOKUP($B25,[8]分省年度数据!$A$1:$T$32,10,FALSE),
$C25=2016,
VLOOKUP($B25,[8]分省年度数据!$A$1:$T$32,9,FALSE),
$C25=2017,
VLOOKUP($B25,[8]分省年度数据!$A$1:$T$32,8,FALSE),
$C25=2018,
VLOOKUP($B25,[8]分省年度数据!$A$1:$T$32,7,FALSE)
)</f>
        <v>34.21</v>
      </c>
      <c r="W25" cm="1">
        <f t="array" ref="W25">_xlfn.IFS(
$C25=2010,
VLOOKUP($B25,[9]分省年度数据!$A$1:$T$32,15,FALSE),
$C25=2011,
VLOOKUP($B25,[9]分省年度数据!$A$1:$T$32,14,FALSE),
$C25=2012,
VLOOKUP($B25,[9]分省年度数据!$A$1:$T$32,13,FALSE),
$C25=2013,
VLOOKUP($B25,[9]分省年度数据!$A$1:$T$32,12,FALSE),
$C25=2014,
VLOOKUP($B25,[9]分省年度数据!$A$1:$T$32,11,FALSE),
$C25=2015,
VLOOKUP($B25,[9]分省年度数据!$A$1:$T$32,10,FALSE),
$C25=2016,
VLOOKUP($B25,[9]分省年度数据!$A$1:$T$32,9,FALSE),
$C25=2017,
VLOOKUP($B25,[9]分省年度数据!$A$1:$T$32,8,FALSE),
$C25=2018,
VLOOKUP($B25,[9]分省年度数据!$A$1:$T$32,7,FALSE)
)</f>
        <v>50</v>
      </c>
      <c r="X25" cm="1">
        <f t="array" ref="X25">_xlfn.IFS(
$C25=2010,
VLOOKUP($B25,[10]分省年度数据!$A$1:$T$32,15,FALSE),
$C25=2011,
VLOOKUP($B25,[10]分省年度数据!$A$1:$T$32,14,FALSE),
$C25=2012,
VLOOKUP($B25,[10]分省年度数据!$A$1:$T$32,13,FALSE),
$C25=2013,
VLOOKUP($B25,[10]分省年度数据!$A$1:$T$32,12,FALSE),
$C25=2014,
VLOOKUP($B25,[10]分省年度数据!$A$1:$T$32,11,FALSE),
$C25=2015,
VLOOKUP($B25,[10]分省年度数据!$A$1:$T$32,10,FALSE),
$C25=2016,
VLOOKUP($B25,[10]分省年度数据!$A$1:$T$32,9,FALSE),
$C25=2017,
VLOOKUP($B25,[10]分省年度数据!$A$1:$T$32,8,FALSE),
$C25=2018,
VLOOKUP($B25,[10]分省年度数据!$A$1:$T$32,7,FALSE)
)</f>
        <v>9.1</v>
      </c>
      <c r="Y25" cm="1">
        <f t="array" ref="Y25">_xlfn.IFS(
$C25=2010,
VLOOKUP($B25,[11]分省年度数据!$A$1:$T$32,15,FALSE),
$C25=2011,
VLOOKUP($B25,[11]分省年度数据!$A$1:$T$32,14,FALSE),
$C25=2012,
VLOOKUP($B25,[11]分省年度数据!$A$1:$T$32,13,FALSE),
$C25=2013,
VLOOKUP($B25,[11]分省年度数据!$A$1:$T$32,12,FALSE),
$C25=2014,
VLOOKUP($B25,[11]分省年度数据!$A$1:$T$32,11,FALSE),
$C25=2015,
VLOOKUP($B25,[11]分省年度数据!$A$1:$T$32,10,FALSE),
$C25=2016,
VLOOKUP($B25,[11]分省年度数据!$A$1:$T$32,9,FALSE),
$C25=2017,
VLOOKUP($B25,[11]分省年度数据!$A$1:$T$32,8,FALSE),
$C25=2018,
VLOOKUP($B25,[11]分省年度数据!$A$1:$T$32,7,FALSE)
)</f>
        <v>535.09</v>
      </c>
      <c r="Z25" cm="1">
        <f t="array" ref="Z25">_xlfn.IFS(
$C25=2010,
VLOOKUP($B25,[12]分省年度数据!$A$1:$T$32,15,FALSE),
$C25=2011,
VLOOKUP($B25,[12]分省年度数据!$A$1:$T$32,14,FALSE),
$C25=2012,
VLOOKUP($B25,[12]分省年度数据!$A$1:$T$32,13,FALSE),
$C25=2013,
VLOOKUP($B25,[12]分省年度数据!$A$1:$T$32,12,FALSE),
$C25=2014,
VLOOKUP($B25,[12]分省年度数据!$A$1:$T$32,11,FALSE),
$C25=2015,
VLOOKUP($B25,[12]分省年度数据!$A$1:$T$32,10,FALSE),
$C25=2016,
VLOOKUP($B25,[12]分省年度数据!$A$1:$T$32,9,FALSE),
$C25=2017,
VLOOKUP($B25,[12]分省年度数据!$A$1:$T$32,8,FALSE),
$C25=2018,
VLOOKUP($B25,[12]分省年度数据!$A$1:$T$32,7,FALSE)
)</f>
        <v>13.57</v>
      </c>
      <c r="AA25" cm="1">
        <f t="array" ref="AA25">_xlfn.IFS(
$C25=2010,
VLOOKUP($B25,[13]分省年度数据!$A$1:$T$32,15,FALSE),
$C25=2011,
VLOOKUP($B25,[13]分省年度数据!$A$1:$T$32,14,FALSE),
$C25=2012,
VLOOKUP($B25,[13]分省年度数据!$A$1:$T$32,13,FALSE),
$C25=2013,
VLOOKUP($B25,[13]分省年度数据!$A$1:$T$32,12,FALSE),
$C25=2014,
VLOOKUP($B25,[13]分省年度数据!$A$1:$T$32,11,FALSE),
$C25=2015,
VLOOKUP($B25,[13]分省年度数据!$A$1:$T$32,10,FALSE),
$C25=2016,
VLOOKUP($B25,[13]分省年度数据!$A$1:$T$32,9,FALSE),
$C25=2017,
VLOOKUP($B25,[13]分省年度数据!$A$1:$T$32,8,FALSE),
$C25=2018,
VLOOKUP($B25,[13]分省年度数据!$A$1:$T$32,7,FALSE)
)</f>
        <v>13.58</v>
      </c>
      <c r="AB25" cm="1">
        <f t="array" ref="AB25">_xlfn.IFS(
$C25=2010,
VLOOKUP($B25,[14]分省年度数据!$A$1:$T$32,15,FALSE),
$C25=2011,
VLOOKUP($B25,[14]分省年度数据!$A$1:$T$32,14,FALSE),
$C25=2012,
VLOOKUP($B25,[14]分省年度数据!$A$1:$T$32,13,FALSE),
$C25=2013,
VLOOKUP($B25,[14]分省年度数据!$A$1:$T$32,12,FALSE),
$C25=2014,
VLOOKUP($B25,[14]分省年度数据!$A$1:$T$32,11,FALSE),
$C25=2015,
VLOOKUP($B25,[14]分省年度数据!$A$1:$T$32,10,FALSE),
$C25=2016,
VLOOKUP($B25,[14]分省年度数据!$A$1:$T$32,9,FALSE),
$C25=2017,
VLOOKUP($B25,[14]分省年度数据!$A$1:$T$32,8,FALSE),
$C25=2018,
VLOOKUP($B25,[14]分省年度数据!$A$1:$T$32,7,FALSE)
)</f>
        <v>17.59</v>
      </c>
      <c r="AD25" cm="1">
        <f t="array" ref="AD25">_xlfn.IFS(
$C25=2010,
VLOOKUP($B25,[15]分省年度数据!$A$1:$T$32,15,FALSE),
$C25=2011,
VLOOKUP($B25,[15]分省年度数据!$A$1:$T$32,14,FALSE),
$C25=2012,
VLOOKUP($B25,[15]分省年度数据!$A$1:$T$32,13,FALSE),
$C25=2013,
VLOOKUP($B25,[15]分省年度数据!$A$1:$T$32,12,FALSE),
$C25=2014,
VLOOKUP($B25,[15]分省年度数据!$A$1:$T$32,11,FALSE),
$C25=2015,
VLOOKUP($B25,[15]分省年度数据!$A$1:$T$32,10,FALSE),
$C25=2016,
VLOOKUP($B25,[15]分省年度数据!$A$1:$T$32,9,FALSE),
$C25=2017,
VLOOKUP($B25,[15]分省年度数据!$A$1:$T$32,8,FALSE),
$C25=2018,
VLOOKUP($B25,[15]分省年度数据!$A$1:$T$32,7,FALSE)
)</f>
        <v>12861641</v>
      </c>
      <c r="AE25" cm="1">
        <f t="array" ref="AE25">_xlfn.IFS(
$C25=2010,
VLOOKUP($B25,[16]分省年度数据!$A$1:$T$32,15,FALSE),
$C25=2011,
VLOOKUP($B25,[16]分省年度数据!$A$1:$T$32,14,FALSE),
$C25=2012,
VLOOKUP($B25,[16]分省年度数据!$A$1:$T$32,13,FALSE),
$C25=2013,
VLOOKUP($B25,[16]分省年度数据!$A$1:$T$32,12,FALSE),
$C25=2014,
VLOOKUP($B25,[16]分省年度数据!$A$1:$T$32,11,FALSE),
$C25=2015,
VLOOKUP($B25,[16]分省年度数据!$A$1:$T$32,10,FALSE),
$C25=2016,
VLOOKUP($B25,[16]分省年度数据!$A$1:$T$32,9,FALSE),
$C25=2017,
VLOOKUP($B25,[16]分省年度数据!$A$1:$T$32,8,FALSE),
$C25=2018,
VLOOKUP($B25,[16]分省年度数据!$A$1:$T$32,7,FALSE)
)</f>
        <v>1041.1600000000001</v>
      </c>
      <c r="AF25" cm="1">
        <f t="array" ref="AF25">_xlfn.IFS(
$C25=2010,
VLOOKUP($B25,[17]分省年度数据!$A$1:$T$32,15,FALSE),
$C25=2011,
VLOOKUP($B25,[17]分省年度数据!$A$1:$T$32,14,FALSE),
$C25=2012,
VLOOKUP($B25,[17]分省年度数据!$A$1:$T$32,13,FALSE),
$C25=2013,
VLOOKUP($B25,[17]分省年度数据!$A$1:$T$32,12,FALSE),
$C25=2014,
VLOOKUP($B25,[17]分省年度数据!$A$1:$T$32,11,FALSE),
$C25=2015,
VLOOKUP($B25,[17]分省年度数据!$A$1:$T$32,10,FALSE),
$C25=2016,
VLOOKUP($B25,[17]分省年度数据!$A$1:$T$32,9,FALSE),
$C25=2017,
VLOOKUP($B25,[17]分省年度数据!$A$1:$T$32,8,FALSE),
$C25=2018,
VLOOKUP($B25,[17]分省年度数据!$A$1:$T$32,7,FALSE)
)</f>
        <v>6</v>
      </c>
      <c r="AG25" cm="1">
        <f t="array" ref="AG25">_xlfn.IFS(
$C25=2010,
VLOOKUP($B25,[18]分省年度数据!$A$1:$T$32,15,FALSE),
$C25=2011,
VLOOKUP($B25,[18]分省年度数据!$A$1:$T$32,14,FALSE),
$C25=2012,
VLOOKUP($B25,[18]分省年度数据!$A$1:$T$32,13,FALSE),
$C25=2013,
VLOOKUP($B25,[18]分省年度数据!$A$1:$T$32,12,FALSE),
$C25=2014,
VLOOKUP($B25,[18]分省年度数据!$A$1:$T$32,11,FALSE),
$C25=2015,
VLOOKUP($B25,[18]分省年度数据!$A$1:$T$32,10,FALSE),
$C25=2016,
VLOOKUP($B25,[18]分省年度数据!$A$1:$T$32,9,FALSE),
$C25=2017,
VLOOKUP($B25,[18]分省年度数据!$A$1:$T$32,8,FALSE),
$C25=2018,
VLOOKUP($B25,[18]分省年度数据!$A$1:$T$32,7,FALSE)
)</f>
        <v>9367.5</v>
      </c>
      <c r="AJ25" cm="1">
        <f t="array" ref="AJ25">_xlfn.IFS(
$C25=2010,
VLOOKUP($B25,[19]分省年度数据!$A$1:$T$32,15,FALSE),
$C25=2011,
VLOOKUP($B25,[19]分省年度数据!$A$1:$T$32,14,FALSE),
$C25=2012,
VLOOKUP($B25,[19]分省年度数据!$A$1:$T$32,13,FALSE),
$C25=2013,
VLOOKUP($B25,[19]分省年度数据!$A$1:$T$32,12,FALSE),
$C25=2014,
VLOOKUP($B25,[19]分省年度数据!$A$1:$T$32,11,FALSE),
$C25=2015,
VLOOKUP($B25,[19]分省年度数据!$A$1:$T$32,10,FALSE),
$C25=2016,
VLOOKUP($B25,[19]分省年度数据!$A$1:$T$32,9,FALSE),
$C25=2017,
VLOOKUP($B25,[19]分省年度数据!$A$1:$T$32,8,FALSE),
$C25=2018,
VLOOKUP($B25,[19]分省年度数据!$A$1:$T$32,7,FALSE)
)</f>
        <v>4852</v>
      </c>
      <c r="AK25" cm="1">
        <f t="array" ref="AK25">_xlfn.IFS(
$C25=2010,
VLOOKUP($B25,[20]分省年度数据!$A$1:$T$32,15,FALSE),
$C25=2011,
VLOOKUP($B25,[20]分省年度数据!$A$1:$T$32,14,FALSE),
$C25=2012,
VLOOKUP($B25,[20]分省年度数据!$A$1:$T$32,13,FALSE),
$C25=2013,
VLOOKUP($B25,[20]分省年度数据!$A$1:$T$32,12,FALSE),
$C25=2014,
VLOOKUP($B25,[20]分省年度数据!$A$1:$T$32,11,FALSE),
$C25=2015,
VLOOKUP($B25,[20]分省年度数据!$A$1:$T$32,10,FALSE),
$C25=2016,
VLOOKUP($B25,[20]分省年度数据!$A$1:$T$32,9,FALSE),
$C25=2017,
VLOOKUP($B25,[20]分省年度数据!$A$1:$T$32,8,FALSE),
$C25=2018,
VLOOKUP($B25,[20]分省年度数据!$A$1:$T$32,7,FALSE)
)</f>
        <v>22940</v>
      </c>
      <c r="AL25" cm="1">
        <f t="array" ref="AL25">_xlfn.IFS(
$C25=2010,
VLOOKUP($B25,[26]分省年度数据!$A$1:$T$32,15,FALSE),
$C25=2011,
VLOOKUP($B25,[26]分省年度数据!$A$1:$T$32,14,FALSE),
$C25=2012,
VLOOKUP($B25,[26]分省年度数据!$A$1:$T$32,13,FALSE),
$C25=2013,
VLOOKUP($B25,[26]分省年度数据!$A$1:$T$32,12,FALSE),
$C25=2014,
VLOOKUP($B25,[26]分省年度数据!$A$1:$T$32,11,FALSE),
$C25=2015,
VLOOKUP($B25,[26]分省年度数据!$A$1:$T$32,10,FALSE),
$C25=2016,
VLOOKUP($B25,[26]分省年度数据!$A$1:$T$32,9,FALSE),
$C25=2017,
VLOOKUP($B25,[26]分省年度数据!$A$1:$T$32,8,FALSE),
$C25=2018,
VLOOKUP($B25,[26]分省年度数据!$A$1:$T$32,7,FALSE)
)</f>
        <v>99.56</v>
      </c>
      <c r="AM25" cm="1">
        <f t="array" ref="AM25">_xlfn.IFS(
$C25=2010,
VLOOKUP($B25,[22]分省年度数据!$A$1:$T$32,15,FALSE),
$C25=2011,
VLOOKUP($B25,[22]分省年度数据!$A$1:$T$32,14,FALSE),
$C25=2012,
VLOOKUP($B25,[22]分省年度数据!$A$1:$T$32,13,FALSE),
$C25=2013,
VLOOKUP($B25,[22]分省年度数据!$A$1:$T$32,12,FALSE),
$C25=2014,
VLOOKUP($B25,[22]分省年度数据!$A$1:$T$32,11,FALSE),
$C25=2015,
VLOOKUP($B25,[22]分省年度数据!$A$1:$T$32,10,FALSE),
$C25=2016,
VLOOKUP($B25,[22]分省年度数据!$A$1:$T$32,9,FALSE),
$C25=2017,
VLOOKUP($B25,[22]分省年度数据!$A$1:$T$32,8,FALSE),
$C25=2018,
VLOOKUP($B25,[22]分省年度数据!$A$1:$T$32,7,FALSE)
)</f>
        <v>98.81</v>
      </c>
      <c r="AN25" cm="1">
        <f t="array" ref="AN25">_xlfn.IFS(
$C25=2010,
VLOOKUP($B25,[23]分省年度数据!$A$1:$T$32,15,FALSE),
$C25=2011,
VLOOKUP($B25,[23]分省年度数据!$A$1:$T$32,14,FALSE),
$C25=2012,
VLOOKUP($B25,[23]分省年度数据!$A$1:$T$32,13,FALSE),
$C25=2013,
VLOOKUP($B25,[23]分省年度数据!$A$1:$T$32,12,FALSE),
$C25=2014,
VLOOKUP($B25,[23]分省年度数据!$A$1:$T$32,11,FALSE),
$C25=2015,
VLOOKUP($B25,[23]分省年度数据!$A$1:$T$32,10,FALSE),
$C25=2016,
VLOOKUP($B25,[23]分省年度数据!$A$1:$T$32,9,FALSE),
$C25=2017,
VLOOKUP($B25,[23]分省年度数据!$A$1:$T$32,8,FALSE),
$C25=2018,
VLOOKUP($B25,[23]分省年度数据!$A$1:$T$32,7,FALSE)
)</f>
        <v>12.94</v>
      </c>
      <c r="AO25" cm="1">
        <f t="array" ref="AO25">_xlfn.IFS(
$C25=2010,
VLOOKUP($B25,[24]分省年度数据!$A$1:$T$32,15,FALSE),
$C25=2011,
VLOOKUP($B25,[24]分省年度数据!$A$1:$T$32,14,FALSE),
$C25=2012,
VLOOKUP($B25,[24]分省年度数据!$A$1:$T$32,13,FALSE),
$C25=2013,
VLOOKUP($B25,[24]分省年度数据!$A$1:$T$32,12,FALSE),
$C25=2014,
VLOOKUP($B25,[24]分省年度数据!$A$1:$T$32,11,FALSE),
$C25=2015,
VLOOKUP($B25,[24]分省年度数据!$A$1:$T$32,10,FALSE),
$C25=2016,
VLOOKUP($B25,[24]分省年度数据!$A$1:$T$32,9,FALSE),
$C25=2017,
VLOOKUP($B25,[24]分省年度数据!$A$1:$T$32,8,FALSE),
$C25=2018,
VLOOKUP($B25,[24]分省年度数据!$A$1:$T$32,7,FALSE)
)</f>
        <v>3.72</v>
      </c>
      <c r="AP25" cm="1">
        <f t="array" ref="AP25">_xlfn.IFS(
$C25=2010,
VLOOKUP($B25,[25]分省年度数据!$A$1:$T$32,15,FALSE),
$C25=2011,
VLOOKUP($B25,[25]分省年度数据!$A$1:$T$32,14,FALSE),
$C25=2012,
VLOOKUP($B25,[25]分省年度数据!$A$1:$T$32,13,FALSE),
$C25=2013,
VLOOKUP($B25,[25]分省年度数据!$A$1:$T$32,12,FALSE),
$C25=2014,
VLOOKUP($B25,[25]分省年度数据!$A$1:$T$32,11,FALSE),
$C25=2015,
VLOOKUP($B25,[25]分省年度数据!$A$1:$T$32,10,FALSE),
$C25=2016,
VLOOKUP($B25,[25]分省年度数据!$A$1:$T$32,9,FALSE),
$C25=2017,
VLOOKUP($B25,[25]分省年度数据!$A$1:$T$32,8,FALSE),
$C25=2018,
VLOOKUP($B25,[25]分省年度数据!$A$1:$T$32,7,FALSE)
)</f>
        <v>14.18</v>
      </c>
    </row>
    <row r="26" spans="1:42">
      <c r="A26">
        <v>13</v>
      </c>
      <c r="B26" t="s">
        <v>3</v>
      </c>
      <c r="C26">
        <v>2016</v>
      </c>
      <c r="D26" t="str">
        <f t="shared" si="0"/>
        <v>河北省2016</v>
      </c>
      <c r="E26" t="s">
        <v>32</v>
      </c>
      <c r="F26" cm="1">
        <f t="array" ref="F26">_xlfn.IFS(
$C26=2010,
VLOOKUP($B26,[1]分省年度数据!$A$1:$T$32,15,FALSE),
$C26=2011,
VLOOKUP($B26,[1]分省年度数据!$A$1:$T$32,14,FALSE),
$C26=2012,
VLOOKUP($B26,[1]分省年度数据!$A$1:$T$32,13,FALSE),
$C26=2013,
VLOOKUP($B26,[1]分省年度数据!$A$1:$T$32,12,FALSE),
$C26=2014,
VLOOKUP($B26,[1]分省年度数据!$A$1:$T$32,11,FALSE),
$C26=2015,
VLOOKUP($B26,[1]分省年度数据!$A$1:$T$32,10,FALSE),
$C26=2016,
VLOOKUP($B26,[1]分省年度数据!$A$1:$T$32,9,FALSE),
$C26=2017,
VLOOKUP($B26,[1]分省年度数据!$A$1:$T$32,8,FALSE),
$C26=2018,
VLOOKUP($B26,[1]分省年度数据!$A$1:$T$32,7,FALSE)
)</f>
        <v>7375</v>
      </c>
      <c r="G26" cm="1">
        <f t="array" ref="G26">_xlfn.IFS(
$C26=2010,
VLOOKUP($B26,[2]分省年度数据!$A$1:$T$32,15,FALSE),
$C26=2011,
VLOOKUP($B26,[2]分省年度数据!$A$1:$T$32,14,FALSE),
$C26=2012,
VLOOKUP($B26,[2]分省年度数据!$A$1:$T$32,13,FALSE),
$C26=2013,
VLOOKUP($B26,[2]分省年度数据!$A$1:$T$32,12,FALSE),
$C26=2014,
VLOOKUP($B26,[2]分省年度数据!$A$1:$T$32,11,FALSE),
$C26=2015,
VLOOKUP($B26,[2]分省年度数据!$A$1:$T$32,10,FALSE),
$C26=2016,
VLOOKUP($B26,[2]分省年度数据!$A$1:$T$32,9,FALSE),
$C26=2017,
VLOOKUP($B26,[2]分省年度数据!$A$1:$T$32,8,FALSE),
$C26=2018,
VLOOKUP($B26,[2]分省年度数据!$A$1:$T$32,7,FALSE)
)</f>
        <v>19725</v>
      </c>
      <c r="H26" cm="1">
        <f t="array" ref="H26">_xlfn.IFS(
$C26=2010,
VLOOKUP($B26,[3]分省年度数据!$A$1:$T$32,15,FALSE),
$C26=2011,
VLOOKUP($B26,[3]分省年度数据!$A$1:$T$32,14,FALSE),
$C26=2012,
VLOOKUP($B26,[3]分省年度数据!$A$1:$T$32,13,FALSE),
$C26=2013,
VLOOKUP($B26,[3]分省年度数据!$A$1:$T$32,12,FALSE),
$C26=2014,
VLOOKUP($B26,[3]分省年度数据!$A$1:$T$32,11,FALSE),
$C26=2015,
VLOOKUP($B26,[3]分省年度数据!$A$1:$T$32,10,FALSE),
$C26=2016,
VLOOKUP($B26,[3]分省年度数据!$A$1:$T$32,9,FALSE),
$C26=2017,
VLOOKUP($B26,[3]分省年度数据!$A$1:$T$32,8,FALSE),
$C26=2018,
VLOOKUP($B26,[3]分省年度数据!$A$1:$T$32,7,FALSE)
)</f>
        <v>1428.2</v>
      </c>
      <c r="I26">
        <f>VLOOKUP($D26,[4]Sheet1!$C$1:$J$65536,2,FALSE)</f>
        <v>108.5128173828125</v>
      </c>
      <c r="J26">
        <f>VLOOKUP($D26,[4]Sheet1!$C$1:$J$65536,3,FALSE)</f>
        <v>13.561320304870605</v>
      </c>
      <c r="K26">
        <f>VLOOKUP($D26,[4]Sheet1!$C$1:$J$65536,4,FALSE)</f>
        <v>10176.537109375</v>
      </c>
      <c r="L26">
        <f>VLOOKUP($D26,[4]Sheet1!$C$1:$J$65536,5,FALSE)</f>
        <v>185.37086486816406</v>
      </c>
      <c r="M26">
        <f>VLOOKUP($D26,[4]Sheet1!$C$1:$J$65536,6,FALSE)</f>
        <v>26.279912948608398</v>
      </c>
      <c r="N26">
        <f>VLOOKUP($D26,[4]Sheet1!$C$1:$J$65536,7,FALSE)</f>
        <v>5.8212623596191406</v>
      </c>
      <c r="O26">
        <f>VLOOKUP($D26,[4]Sheet1!$C$1:$J$65536,8,FALSE)</f>
        <v>40.677993774414062</v>
      </c>
      <c r="P26" cm="1">
        <f t="array" ref="P26">_xlfn.IFS(
$C26=2010,
VLOOKUP($B26,[5]各省年均房价!$A$1:$T$32,11,FALSE),
$C26=2011,
VLOOKUP($B26,[5]各省年均房价!$A$1:$T$32,12,FALSE),
$C26=2012,
VLOOKUP($B26,[5]各省年均房价!$A$1:$T$32,13,FALSE),
$C26=2013,
VLOOKUP($B26,[5]各省年均房价!$A$1:$T$32,14,FALSE),
$C26=2014,
VLOOKUP($B26,[5]各省年均房价!$A$1:$T$32,15,FALSE),
$C26=2015,
VLOOKUP($B26,[5]各省年均房价!$A$1:$T$32,16,FALSE),
$C26=2016,
VLOOKUP($B26,[5]各省年均房价!$A$1:$T$32,17,FALSE),
$C26=2017,
VLOOKUP($B26,[5]各省年均房价!$A$1:$T$32,18,FALSE),
$C26=2018,
VLOOKUP($B26,[5]各省年均房价!$A$1:$T$32,19,FALSE)
)</f>
        <v>6655.613636363636</v>
      </c>
      <c r="Q26">
        <f t="shared" si="1"/>
        <v>0.33742020970157849</v>
      </c>
      <c r="R26" cm="1">
        <f t="array" ref="R26">_xlfn.IFS(
$C26=2010,
VLOOKUP($B26,[27]分省年度数据!$A$1:$T$32,15,FALSE),
$C26=2011,
VLOOKUP($B26,[27]分省年度数据!$A$1:$T$32,14,FALSE),
$C26=2012,
VLOOKUP($B26,[27]分省年度数据!$A$1:$T$32,13,FALSE),
$C26=2013,
VLOOKUP($B26,[27]分省年度数据!$A$1:$T$32,12,FALSE),
$C26=2014,
VLOOKUP($B26,[27]分省年度数据!$A$1:$T$32,11,FALSE),
$C26=2015,
VLOOKUP($B26,[27]分省年度数据!$A$1:$T$32,10,FALSE),
$C26=2016,
VLOOKUP($B26,[27]分省年度数据!$A$1:$T$32,9,FALSE),
$C26=2017,
VLOOKUP($B26,[27]分省年度数据!$A$1:$T$32,8,FALSE),
$C26=2018,
VLOOKUP($B26,[27]分省年度数据!$A$1:$T$32,7,FALSE)
)</f>
        <v>95.33</v>
      </c>
      <c r="S26">
        <f>IFERROR(VLOOKUP(D26,[6]mu_jt_estimates_final!$C:$D,2,FALSE),"")</f>
        <v>5.0573637999999999E-3</v>
      </c>
      <c r="T26" t="str">
        <f>VLOOKUP(B26,方言分布!A:B,2,FALSE)</f>
        <v>冀鲁官话</v>
      </c>
      <c r="U26" cm="1">
        <f t="array" ref="U26">_xlfn.IFS(
$C26=2010,
VLOOKUP($B26,[7]分省年度数据!$A$1:$T$32,15,FALSE),
$C26=2011,
VLOOKUP($B26,[7]分省年度数据!$A$1:$T$32,14,FALSE),
$C26=2012,
VLOOKUP($B26,[7]分省年度数据!$A$1:$T$32,13,FALSE),
$C26=2013,
VLOOKUP($B26,[7]分省年度数据!$A$1:$T$32,12,FALSE),
$C26=2014,
VLOOKUP($B26,[7]分省年度数据!$A$1:$T$32,11,FALSE),
$C26=2015,
VLOOKUP($B26,[7]分省年度数据!$A$1:$T$32,10,FALSE),
$C26=2016,
VLOOKUP($B26,[7]分省年度数据!$A$1:$T$32,9,FALSE),
$C26=2017,
VLOOKUP($B26,[7]分省年度数据!$A$1:$T$32,8,FALSE),
$C26=2018,
VLOOKUP($B26,[7]分省年度数据!$A$1:$T$32,7,FALSE)
)</f>
        <v>78795</v>
      </c>
      <c r="V26" cm="1">
        <f t="array" ref="V26">_xlfn.IFS(
$C26=2010,
VLOOKUP($B26,[8]分省年度数据!$A$1:$T$32,15,FALSE),
$C26=2011,
VLOOKUP($B26,[8]分省年度数据!$A$1:$T$32,14,FALSE),
$C26=2012,
VLOOKUP($B26,[8]分省年度数据!$A$1:$T$32,13,FALSE),
$C26=2013,
VLOOKUP($B26,[8]分省年度数据!$A$1:$T$32,12,FALSE),
$C26=2014,
VLOOKUP($B26,[8]分省年度数据!$A$1:$T$32,11,FALSE),
$C26=2015,
VLOOKUP($B26,[8]分省年度数据!$A$1:$T$32,10,FALSE),
$C26=2016,
VLOOKUP($B26,[8]分省年度数据!$A$1:$T$32,9,FALSE),
$C26=2017,
VLOOKUP($B26,[8]分省年度数据!$A$1:$T$32,8,FALSE),
$C26=2018,
VLOOKUP($B26,[8]分省年度数据!$A$1:$T$32,7,FALSE)
)</f>
        <v>36.049999999999997</v>
      </c>
      <c r="W26" cm="1">
        <f t="array" ref="W26">_xlfn.IFS(
$C26=2010,
VLOOKUP($B26,[9]分省年度数据!$A$1:$T$32,15,FALSE),
$C26=2011,
VLOOKUP($B26,[9]分省年度数据!$A$1:$T$32,14,FALSE),
$C26=2012,
VLOOKUP($B26,[9]分省年度数据!$A$1:$T$32,13,FALSE),
$C26=2013,
VLOOKUP($B26,[9]分省年度数据!$A$1:$T$32,12,FALSE),
$C26=2014,
VLOOKUP($B26,[9]分省年度数据!$A$1:$T$32,11,FALSE),
$C26=2015,
VLOOKUP($B26,[9]分省年度数据!$A$1:$T$32,10,FALSE),
$C26=2016,
VLOOKUP($B26,[9]分省年度数据!$A$1:$T$32,9,FALSE),
$C26=2017,
VLOOKUP($B26,[9]分省年度数据!$A$1:$T$32,8,FALSE),
$C26=2018,
VLOOKUP($B26,[9]分省年度数据!$A$1:$T$32,7,FALSE)
)</f>
        <v>53</v>
      </c>
      <c r="X26" cm="1">
        <f t="array" ref="X26">_xlfn.IFS(
$C26=2010,
VLOOKUP($B26,[10]分省年度数据!$A$1:$T$32,15,FALSE),
$C26=2011,
VLOOKUP($B26,[10]分省年度数据!$A$1:$T$32,14,FALSE),
$C26=2012,
VLOOKUP($B26,[10]分省年度数据!$A$1:$T$32,13,FALSE),
$C26=2013,
VLOOKUP($B26,[10]分省年度数据!$A$1:$T$32,12,FALSE),
$C26=2014,
VLOOKUP($B26,[10]分省年度数据!$A$1:$T$32,11,FALSE),
$C26=2015,
VLOOKUP($B26,[10]分省年度数据!$A$1:$T$32,10,FALSE),
$C26=2016,
VLOOKUP($B26,[10]分省年度数据!$A$1:$T$32,9,FALSE),
$C26=2017,
VLOOKUP($B26,[10]分省年度数据!$A$1:$T$32,8,FALSE),
$C26=2018,
VLOOKUP($B26,[10]分省年度数据!$A$1:$T$32,7,FALSE)
)</f>
        <v>8.7899999999999991</v>
      </c>
      <c r="Y26" cm="1">
        <f t="array" ref="Y26">_xlfn.IFS(
$C26=2010,
VLOOKUP($B26,[11]分省年度数据!$A$1:$T$32,15,FALSE),
$C26=2011,
VLOOKUP($B26,[11]分省年度数据!$A$1:$T$32,14,FALSE),
$C26=2012,
VLOOKUP($B26,[11]分省年度数据!$A$1:$T$32,13,FALSE),
$C26=2013,
VLOOKUP($B26,[11]分省年度数据!$A$1:$T$32,12,FALSE),
$C26=2014,
VLOOKUP($B26,[11]分省年度数据!$A$1:$T$32,11,FALSE),
$C26=2015,
VLOOKUP($B26,[11]分省年度数据!$A$1:$T$32,10,FALSE),
$C26=2016,
VLOOKUP($B26,[11]分省年度数据!$A$1:$T$32,9,FALSE),
$C26=2017,
VLOOKUP($B26,[11]分省年度数据!$A$1:$T$32,8,FALSE),
$C26=2018,
VLOOKUP($B26,[11]分省年度数据!$A$1:$T$32,7,FALSE)
)</f>
        <v>547.86</v>
      </c>
      <c r="Z26" cm="1">
        <f t="array" ref="Z26">_xlfn.IFS(
$C26=2010,
VLOOKUP($B26,[12]分省年度数据!$A$1:$T$32,15,FALSE),
$C26=2011,
VLOOKUP($B26,[12]分省年度数据!$A$1:$T$32,14,FALSE),
$C26=2012,
VLOOKUP($B26,[12]分省年度数据!$A$1:$T$32,13,FALSE),
$C26=2013,
VLOOKUP($B26,[12]分省年度数据!$A$1:$T$32,12,FALSE),
$C26=2014,
VLOOKUP($B26,[12]分省年度数据!$A$1:$T$32,11,FALSE),
$C26=2015,
VLOOKUP($B26,[12]分省年度数据!$A$1:$T$32,10,FALSE),
$C26=2016,
VLOOKUP($B26,[12]分省年度数据!$A$1:$T$32,9,FALSE),
$C26=2017,
VLOOKUP($B26,[12]分省年度数据!$A$1:$T$32,8,FALSE),
$C26=2018,
VLOOKUP($B26,[12]分省年度数据!$A$1:$T$32,7,FALSE)
)</f>
        <v>13.61</v>
      </c>
      <c r="AA26" cm="1">
        <f t="array" ref="AA26">_xlfn.IFS(
$C26=2010,
VLOOKUP($B26,[13]分省年度数据!$A$1:$T$32,15,FALSE),
$C26=2011,
VLOOKUP($B26,[13]分省年度数据!$A$1:$T$32,14,FALSE),
$C26=2012,
VLOOKUP($B26,[13]分省年度数据!$A$1:$T$32,13,FALSE),
$C26=2013,
VLOOKUP($B26,[13]分省年度数据!$A$1:$T$32,12,FALSE),
$C26=2014,
VLOOKUP($B26,[13]分省年度数据!$A$1:$T$32,11,FALSE),
$C26=2015,
VLOOKUP($B26,[13]分省年度数据!$A$1:$T$32,10,FALSE),
$C26=2016,
VLOOKUP($B26,[13]分省年度数据!$A$1:$T$32,9,FALSE),
$C26=2017,
VLOOKUP($B26,[13]分省年度数据!$A$1:$T$32,8,FALSE),
$C26=2018,
VLOOKUP($B26,[13]分省年度数据!$A$1:$T$32,7,FALSE)
)</f>
        <v>13.59</v>
      </c>
      <c r="AB26" cm="1">
        <f t="array" ref="AB26">_xlfn.IFS(
$C26=2010,
VLOOKUP($B26,[14]分省年度数据!$A$1:$T$32,15,FALSE),
$C26=2011,
VLOOKUP($B26,[14]分省年度数据!$A$1:$T$32,14,FALSE),
$C26=2012,
VLOOKUP($B26,[14]分省年度数据!$A$1:$T$32,13,FALSE),
$C26=2013,
VLOOKUP($B26,[14]分省年度数据!$A$1:$T$32,12,FALSE),
$C26=2014,
VLOOKUP($B26,[14]分省年度数据!$A$1:$T$32,11,FALSE),
$C26=2015,
VLOOKUP($B26,[14]分省年度数据!$A$1:$T$32,10,FALSE),
$C26=2016,
VLOOKUP($B26,[14]分省年度数据!$A$1:$T$32,9,FALSE),
$C26=2017,
VLOOKUP($B26,[14]分省年度数据!$A$1:$T$32,8,FALSE),
$C26=2018,
VLOOKUP($B26,[14]分省年度数据!$A$1:$T$32,7,FALSE)
)</f>
        <v>17.66</v>
      </c>
      <c r="AD26" cm="1">
        <f t="array" ref="AD26">_xlfn.IFS(
$C26=2010,
VLOOKUP($B26,[15]分省年度数据!$A$1:$T$32,15,FALSE),
$C26=2011,
VLOOKUP($B26,[15]分省年度数据!$A$1:$T$32,14,FALSE),
$C26=2012,
VLOOKUP($B26,[15]分省年度数据!$A$1:$T$32,13,FALSE),
$C26=2013,
VLOOKUP($B26,[15]分省年度数据!$A$1:$T$32,12,FALSE),
$C26=2014,
VLOOKUP($B26,[15]分省年度数据!$A$1:$T$32,11,FALSE),
$C26=2015,
VLOOKUP($B26,[15]分省年度数据!$A$1:$T$32,10,FALSE),
$C26=2016,
VLOOKUP($B26,[15]分省年度数据!$A$1:$T$32,9,FALSE),
$C26=2017,
VLOOKUP($B26,[15]分省年度数据!$A$1:$T$32,8,FALSE),
$C26=2018,
VLOOKUP($B26,[15]分省年度数据!$A$1:$T$32,7,FALSE)
)</f>
        <v>14203834</v>
      </c>
      <c r="AE26" cm="1">
        <f t="array" ref="AE26">_xlfn.IFS(
$C26=2010,
VLOOKUP($B26,[16]分省年度数据!$A$1:$T$32,15,FALSE),
$C26=2011,
VLOOKUP($B26,[16]分省年度数据!$A$1:$T$32,14,FALSE),
$C26=2012,
VLOOKUP($B26,[16]分省年度数据!$A$1:$T$32,13,FALSE),
$C26=2013,
VLOOKUP($B26,[16]分省年度数据!$A$1:$T$32,12,FALSE),
$C26=2014,
VLOOKUP($B26,[16]分省年度数据!$A$1:$T$32,11,FALSE),
$C26=2015,
VLOOKUP($B26,[16]分省年度数据!$A$1:$T$32,10,FALSE),
$C26=2016,
VLOOKUP($B26,[16]分省年度数据!$A$1:$T$32,9,FALSE),
$C26=2017,
VLOOKUP($B26,[16]分省年度数据!$A$1:$T$32,8,FALSE),
$C26=2018,
VLOOKUP($B26,[16]分省年度数据!$A$1:$T$32,7,FALSE)
)</f>
        <v>1134.9000000000001</v>
      </c>
      <c r="AF26" cm="1">
        <f t="array" ref="AF26">_xlfn.IFS(
$C26=2010,
VLOOKUP($B26,[17]分省年度数据!$A$1:$T$32,15,FALSE),
$C26=2011,
VLOOKUP($B26,[17]分省年度数据!$A$1:$T$32,14,FALSE),
$C26=2012,
VLOOKUP($B26,[17]分省年度数据!$A$1:$T$32,13,FALSE),
$C26=2013,
VLOOKUP($B26,[17]分省年度数据!$A$1:$T$32,12,FALSE),
$C26=2014,
VLOOKUP($B26,[17]分省年度数据!$A$1:$T$32,11,FALSE),
$C26=2015,
VLOOKUP($B26,[17]分省年度数据!$A$1:$T$32,10,FALSE),
$C26=2016,
VLOOKUP($B26,[17]分省年度数据!$A$1:$T$32,9,FALSE),
$C26=2017,
VLOOKUP($B26,[17]分省年度数据!$A$1:$T$32,8,FALSE),
$C26=2018,
VLOOKUP($B26,[17]分省年度数据!$A$1:$T$32,7,FALSE)
)</f>
        <v>6</v>
      </c>
      <c r="AG26" cm="1">
        <f t="array" ref="AG26">_xlfn.IFS(
$C26=2010,
VLOOKUP($B26,[18]分省年度数据!$A$1:$T$32,15,FALSE),
$C26=2011,
VLOOKUP($B26,[18]分省年度数据!$A$1:$T$32,14,FALSE),
$C26=2012,
VLOOKUP($B26,[18]分省年度数据!$A$1:$T$32,13,FALSE),
$C26=2013,
VLOOKUP($B26,[18]分省年度数据!$A$1:$T$32,12,FALSE),
$C26=2014,
VLOOKUP($B26,[18]分省年度数据!$A$1:$T$32,11,FALSE),
$C26=2015,
VLOOKUP($B26,[18]分省年度数据!$A$1:$T$32,10,FALSE),
$C26=2016,
VLOOKUP($B26,[18]分省年度数据!$A$1:$T$32,9,FALSE),
$C26=2017,
VLOOKUP($B26,[18]分省年度数据!$A$1:$T$32,8,FALSE),
$C26=2018,
VLOOKUP($B26,[18]分省年度数据!$A$1:$T$32,7,FALSE)
)</f>
        <v>10191.4</v>
      </c>
      <c r="AJ26" cm="1">
        <f t="array" ref="AJ26">_xlfn.IFS(
$C26=2010,
VLOOKUP($B26,[19]分省年度数据!$A$1:$T$32,15,FALSE),
$C26=2011,
VLOOKUP($B26,[19]分省年度数据!$A$1:$T$32,14,FALSE),
$C26=2012,
VLOOKUP($B26,[19]分省年度数据!$A$1:$T$32,13,FALSE),
$C26=2013,
VLOOKUP($B26,[19]分省年度数据!$A$1:$T$32,12,FALSE),
$C26=2014,
VLOOKUP($B26,[19]分省年度数据!$A$1:$T$32,11,FALSE),
$C26=2015,
VLOOKUP($B26,[19]分省年度数据!$A$1:$T$32,10,FALSE),
$C26=2016,
VLOOKUP($B26,[19]分省年度数据!$A$1:$T$32,9,FALSE),
$C26=2017,
VLOOKUP($B26,[19]分省年度数据!$A$1:$T$32,8,FALSE),
$C26=2018,
VLOOKUP($B26,[19]分省年度数据!$A$1:$T$32,7,FALSE)
)</f>
        <v>4919</v>
      </c>
      <c r="AK26" cm="1">
        <f t="array" ref="AK26">_xlfn.IFS(
$C26=2010,
VLOOKUP($B26,[20]分省年度数据!$A$1:$T$32,15,FALSE),
$C26=2011,
VLOOKUP($B26,[20]分省年度数据!$A$1:$T$32,14,FALSE),
$C26=2012,
VLOOKUP($B26,[20]分省年度数据!$A$1:$T$32,13,FALSE),
$C26=2013,
VLOOKUP($B26,[20]分省年度数据!$A$1:$T$32,12,FALSE),
$C26=2014,
VLOOKUP($B26,[20]分省年度数据!$A$1:$T$32,11,FALSE),
$C26=2015,
VLOOKUP($B26,[20]分省年度数据!$A$1:$T$32,10,FALSE),
$C26=2016,
VLOOKUP($B26,[20]分省年度数据!$A$1:$T$32,9,FALSE),
$C26=2017,
VLOOKUP($B26,[20]分省年度数据!$A$1:$T$32,8,FALSE),
$C26=2018,
VLOOKUP($B26,[20]分省年度数据!$A$1:$T$32,7,FALSE)
)</f>
        <v>26077</v>
      </c>
      <c r="AL26" cm="1">
        <f t="array" ref="AL26">_xlfn.IFS(
$C26=2010,
VLOOKUP($B26,[26]分省年度数据!$A$1:$T$32,15,FALSE),
$C26=2011,
VLOOKUP($B26,[26]分省年度数据!$A$1:$T$32,14,FALSE),
$C26=2012,
VLOOKUP($B26,[26]分省年度数据!$A$1:$T$32,13,FALSE),
$C26=2013,
VLOOKUP($B26,[26]分省年度数据!$A$1:$T$32,12,FALSE),
$C26=2014,
VLOOKUP($B26,[26]分省年度数据!$A$1:$T$32,11,FALSE),
$C26=2015,
VLOOKUP($B26,[26]分省年度数据!$A$1:$T$32,10,FALSE),
$C26=2016,
VLOOKUP($B26,[26]分省年度数据!$A$1:$T$32,9,FALSE),
$C26=2017,
VLOOKUP($B26,[26]分省年度数据!$A$1:$T$32,8,FALSE),
$C26=2018,
VLOOKUP($B26,[26]分省年度数据!$A$1:$T$32,7,FALSE)
)</f>
        <v>99.52</v>
      </c>
      <c r="AM26" cm="1">
        <f t="array" ref="AM26">_xlfn.IFS(
$C26=2010,
VLOOKUP($B26,[22]分省年度数据!$A$1:$T$32,15,FALSE),
$C26=2011,
VLOOKUP($B26,[22]分省年度数据!$A$1:$T$32,14,FALSE),
$C26=2012,
VLOOKUP($B26,[22]分省年度数据!$A$1:$T$32,13,FALSE),
$C26=2013,
VLOOKUP($B26,[22]分省年度数据!$A$1:$T$32,12,FALSE),
$C26=2014,
VLOOKUP($B26,[22]分省年度数据!$A$1:$T$32,11,FALSE),
$C26=2015,
VLOOKUP($B26,[22]分省年度数据!$A$1:$T$32,10,FALSE),
$C26=2016,
VLOOKUP($B26,[22]分省年度数据!$A$1:$T$32,9,FALSE),
$C26=2017,
VLOOKUP($B26,[22]分省年度数据!$A$1:$T$32,8,FALSE),
$C26=2018,
VLOOKUP($B26,[22]分省年度数据!$A$1:$T$32,7,FALSE)
)</f>
        <v>98.88</v>
      </c>
      <c r="AN26" cm="1">
        <f t="array" ref="AN26">_xlfn.IFS(
$C26=2010,
VLOOKUP($B26,[23]分省年度数据!$A$1:$T$32,15,FALSE),
$C26=2011,
VLOOKUP($B26,[23]分省年度数据!$A$1:$T$32,14,FALSE),
$C26=2012,
VLOOKUP($B26,[23]分省年度数据!$A$1:$T$32,13,FALSE),
$C26=2013,
VLOOKUP($B26,[23]分省年度数据!$A$1:$T$32,12,FALSE),
$C26=2014,
VLOOKUP($B26,[23]分省年度数据!$A$1:$T$32,11,FALSE),
$C26=2015,
VLOOKUP($B26,[23]分省年度数据!$A$1:$T$32,10,FALSE),
$C26=2016,
VLOOKUP($B26,[23]分省年度数据!$A$1:$T$32,9,FALSE),
$C26=2017,
VLOOKUP($B26,[23]分省年度数据!$A$1:$T$32,8,FALSE),
$C26=2018,
VLOOKUP($B26,[23]分省年度数据!$A$1:$T$32,7,FALSE)
)</f>
        <v>13.68</v>
      </c>
      <c r="AO26" cm="1">
        <f t="array" ref="AO26">_xlfn.IFS(
$C26=2010,
VLOOKUP($B26,[24]分省年度数据!$A$1:$T$32,15,FALSE),
$C26=2011,
VLOOKUP($B26,[24]分省年度数据!$A$1:$T$32,14,FALSE),
$C26=2012,
VLOOKUP($B26,[24]分省年度数据!$A$1:$T$32,13,FALSE),
$C26=2013,
VLOOKUP($B26,[24]分省年度数据!$A$1:$T$32,12,FALSE),
$C26=2014,
VLOOKUP($B26,[24]分省年度数据!$A$1:$T$32,11,FALSE),
$C26=2015,
VLOOKUP($B26,[24]分省年度数据!$A$1:$T$32,10,FALSE),
$C26=2016,
VLOOKUP($B26,[24]分省年度数据!$A$1:$T$32,9,FALSE),
$C26=2017,
VLOOKUP($B26,[24]分省年度数据!$A$1:$T$32,8,FALSE),
$C26=2018,
VLOOKUP($B26,[24]分省年度数据!$A$1:$T$32,7,FALSE)
)</f>
        <v>3.15</v>
      </c>
      <c r="AP26" cm="1">
        <f t="array" ref="AP26">_xlfn.IFS(
$C26=2010,
VLOOKUP($B26,[25]分省年度数据!$A$1:$T$32,15,FALSE),
$C26=2011,
VLOOKUP($B26,[25]分省年度数据!$A$1:$T$32,14,FALSE),
$C26=2012,
VLOOKUP($B26,[25]分省年度数据!$A$1:$T$32,13,FALSE),
$C26=2013,
VLOOKUP($B26,[25]分省年度数据!$A$1:$T$32,12,FALSE),
$C26=2014,
VLOOKUP($B26,[25]分省年度数据!$A$1:$T$32,11,FALSE),
$C26=2015,
VLOOKUP($B26,[25]分省年度数据!$A$1:$T$32,10,FALSE),
$C26=2016,
VLOOKUP($B26,[25]分省年度数据!$A$1:$T$32,9,FALSE),
$C26=2017,
VLOOKUP($B26,[25]分省年度数据!$A$1:$T$32,8,FALSE),
$C26=2018,
VLOOKUP($B26,[25]分省年度数据!$A$1:$T$32,7,FALSE)
)</f>
        <v>14.31</v>
      </c>
    </row>
    <row r="27" spans="1:42">
      <c r="A27">
        <v>13</v>
      </c>
      <c r="B27" t="s">
        <v>3</v>
      </c>
      <c r="C27">
        <v>2017</v>
      </c>
      <c r="D27" t="str">
        <f t="shared" si="0"/>
        <v>河北省2017</v>
      </c>
      <c r="E27" t="s">
        <v>32</v>
      </c>
      <c r="F27" cm="1">
        <f t="array" ref="F27">_xlfn.IFS(
$C27=2010,
VLOOKUP($B27,[1]分省年度数据!$A$1:$T$32,15,FALSE),
$C27=2011,
VLOOKUP($B27,[1]分省年度数据!$A$1:$T$32,14,FALSE),
$C27=2012,
VLOOKUP($B27,[1]分省年度数据!$A$1:$T$32,13,FALSE),
$C27=2013,
VLOOKUP($B27,[1]分省年度数据!$A$1:$T$32,12,FALSE),
$C27=2014,
VLOOKUP($B27,[1]分省年度数据!$A$1:$T$32,11,FALSE),
$C27=2015,
VLOOKUP($B27,[1]分省年度数据!$A$1:$T$32,10,FALSE),
$C27=2016,
VLOOKUP($B27,[1]分省年度数据!$A$1:$T$32,9,FALSE),
$C27=2017,
VLOOKUP($B27,[1]分省年度数据!$A$1:$T$32,8,FALSE),
$C27=2018,
VLOOKUP($B27,[1]分省年度数据!$A$1:$T$32,7,FALSE)
)</f>
        <v>7409</v>
      </c>
      <c r="G27" cm="1">
        <f t="array" ref="G27">_xlfn.IFS(
$C27=2010,
VLOOKUP($B27,[2]分省年度数据!$A$1:$T$32,15,FALSE),
$C27=2011,
VLOOKUP($B27,[2]分省年度数据!$A$1:$T$32,14,FALSE),
$C27=2012,
VLOOKUP($B27,[2]分省年度数据!$A$1:$T$32,13,FALSE),
$C27=2013,
VLOOKUP($B27,[2]分省年度数据!$A$1:$T$32,12,FALSE),
$C27=2014,
VLOOKUP($B27,[2]分省年度数据!$A$1:$T$32,11,FALSE),
$C27=2015,
VLOOKUP($B27,[2]分省年度数据!$A$1:$T$32,10,FALSE),
$C27=2016,
VLOOKUP($B27,[2]分省年度数据!$A$1:$T$32,9,FALSE),
$C27=2017,
VLOOKUP($B27,[2]分省年度数据!$A$1:$T$32,8,FALSE),
$C27=2018,
VLOOKUP($B27,[2]分省年度数据!$A$1:$T$32,7,FALSE)
)</f>
        <v>21484</v>
      </c>
      <c r="H27" cm="1">
        <f t="array" ref="H27">_xlfn.IFS(
$C27=2010,
VLOOKUP($B27,[3]分省年度数据!$A$1:$T$32,15,FALSE),
$C27=2011,
VLOOKUP($B27,[3]分省年度数据!$A$1:$T$32,14,FALSE),
$C27=2012,
VLOOKUP($B27,[3]分省年度数据!$A$1:$T$32,13,FALSE),
$C27=2013,
VLOOKUP($B27,[3]分省年度数据!$A$1:$T$32,12,FALSE),
$C27=2014,
VLOOKUP($B27,[3]分省年度数据!$A$1:$T$32,11,FALSE),
$C27=2015,
VLOOKUP($B27,[3]分省年度数据!$A$1:$T$32,10,FALSE),
$C27=2016,
VLOOKUP($B27,[3]分省年度数据!$A$1:$T$32,9,FALSE),
$C27=2017,
VLOOKUP($B27,[3]分省年度数据!$A$1:$T$32,8,FALSE),
$C27=2018,
VLOOKUP($B27,[3]分省年度数据!$A$1:$T$32,7,FALSE)
)</f>
        <v>722</v>
      </c>
      <c r="I27">
        <f>VLOOKUP($D27,[4]Sheet1!$C$1:$J$65536,2,FALSE)</f>
        <v>113.11674499511719</v>
      </c>
      <c r="J27">
        <f>VLOOKUP($D27,[4]Sheet1!$C$1:$J$65536,3,FALSE)</f>
        <v>7.2446484565734863</v>
      </c>
      <c r="K27">
        <f>VLOOKUP($D27,[4]Sheet1!$C$1:$J$65536,4,FALSE)</f>
        <v>10176.330078125</v>
      </c>
      <c r="L27">
        <f>VLOOKUP($D27,[4]Sheet1!$C$1:$J$65536,5,FALSE)</f>
        <v>192.03634643554688</v>
      </c>
      <c r="M27">
        <f>VLOOKUP($D27,[4]Sheet1!$C$1:$J$65536,6,FALSE)</f>
        <v>25.636241912841797</v>
      </c>
      <c r="N27">
        <f>VLOOKUP($D27,[4]Sheet1!$C$1:$J$65536,7,FALSE)</f>
        <v>5.5675997734069824</v>
      </c>
      <c r="O27">
        <f>VLOOKUP($D27,[4]Sheet1!$C$1:$J$65536,8,FALSE)</f>
        <v>39.8487548828125</v>
      </c>
      <c r="P27" cm="1">
        <f t="array" ref="P27">_xlfn.IFS(
$C27=2010,
VLOOKUP($B27,[5]各省年均房价!$A$1:$T$32,11,FALSE),
$C27=2011,
VLOOKUP($B27,[5]各省年均房价!$A$1:$T$32,12,FALSE),
$C27=2012,
VLOOKUP($B27,[5]各省年均房价!$A$1:$T$32,13,FALSE),
$C27=2013,
VLOOKUP($B27,[5]各省年均房价!$A$1:$T$32,14,FALSE),
$C27=2014,
VLOOKUP($B27,[5]各省年均房价!$A$1:$T$32,15,FALSE),
$C27=2015,
VLOOKUP($B27,[5]各省年均房价!$A$1:$T$32,16,FALSE),
$C27=2016,
VLOOKUP($B27,[5]各省年均房价!$A$1:$T$32,17,FALSE),
$C27=2017,
VLOOKUP($B27,[5]各省年均房价!$A$1:$T$32,18,FALSE),
$C27=2018,
VLOOKUP($B27,[5]各省年均房价!$A$1:$T$32,19,FALSE)
)</f>
        <v>7227.4318181818226</v>
      </c>
      <c r="Q27">
        <f t="shared" si="1"/>
        <v>0.33640997105668508</v>
      </c>
      <c r="R27" cm="1">
        <f t="array" ref="R27">_xlfn.IFS(
$C27=2010,
VLOOKUP($B27,[27]分省年度数据!$A$1:$T$32,15,FALSE),
$C27=2011,
VLOOKUP($B27,[27]分省年度数据!$A$1:$T$32,14,FALSE),
$C27=2012,
VLOOKUP($B27,[27]分省年度数据!$A$1:$T$32,13,FALSE),
$C27=2013,
VLOOKUP($B27,[27]分省年度数据!$A$1:$T$32,12,FALSE),
$C27=2014,
VLOOKUP($B27,[27]分省年度数据!$A$1:$T$32,11,FALSE),
$C27=2015,
VLOOKUP($B27,[27]分省年度数据!$A$1:$T$32,10,FALSE),
$C27=2016,
VLOOKUP($B27,[27]分省年度数据!$A$1:$T$32,9,FALSE),
$C27=2017,
VLOOKUP($B27,[27]分省年度数据!$A$1:$T$32,8,FALSE),
$C27=2018,
VLOOKUP($B27,[27]分省年度数据!$A$1:$T$32,7,FALSE)
)</f>
        <v>100.83</v>
      </c>
      <c r="S27">
        <f>IFERROR(VLOOKUP(D27,[6]mu_jt_estimates_final!$C:$D,2,FALSE),"")</f>
        <v>0.20361124</v>
      </c>
      <c r="T27" t="str">
        <f>VLOOKUP(B27,方言分布!A:B,2,FALSE)</f>
        <v>冀鲁官话</v>
      </c>
      <c r="U27" cm="1">
        <f t="array" ref="U27">_xlfn.IFS(
$C27=2010,
VLOOKUP($B27,[7]分省年度数据!$A$1:$T$32,15,FALSE),
$C27=2011,
VLOOKUP($B27,[7]分省年度数据!$A$1:$T$32,14,FALSE),
$C27=2012,
VLOOKUP($B27,[7]分省年度数据!$A$1:$T$32,13,FALSE),
$C27=2013,
VLOOKUP($B27,[7]分省年度数据!$A$1:$T$32,12,FALSE),
$C27=2014,
VLOOKUP($B27,[7]分省年度数据!$A$1:$T$32,11,FALSE),
$C27=2015,
VLOOKUP($B27,[7]分省年度数据!$A$1:$T$32,10,FALSE),
$C27=2016,
VLOOKUP($B27,[7]分省年度数据!$A$1:$T$32,9,FALSE),
$C27=2017,
VLOOKUP($B27,[7]分省年度数据!$A$1:$T$32,8,FALSE),
$C27=2018,
VLOOKUP($B27,[7]分省年度数据!$A$1:$T$32,7,FALSE)
)</f>
        <v>80912</v>
      </c>
      <c r="V27" cm="1">
        <f t="array" ref="V27">_xlfn.IFS(
$C27=2010,
VLOOKUP($B27,[8]分省年度数据!$A$1:$T$32,15,FALSE),
$C27=2011,
VLOOKUP($B27,[8]分省年度数据!$A$1:$T$32,14,FALSE),
$C27=2012,
VLOOKUP($B27,[8]分省年度数据!$A$1:$T$32,13,FALSE),
$C27=2013,
VLOOKUP($B27,[8]分省年度数据!$A$1:$T$32,12,FALSE),
$C27=2014,
VLOOKUP($B27,[8]分省年度数据!$A$1:$T$32,11,FALSE),
$C27=2015,
VLOOKUP($B27,[8]分省年度数据!$A$1:$T$32,10,FALSE),
$C27=2016,
VLOOKUP($B27,[8]分省年度数据!$A$1:$T$32,9,FALSE),
$C27=2017,
VLOOKUP($B27,[8]分省年度数据!$A$1:$T$32,8,FALSE),
$C27=2018,
VLOOKUP($B27,[8]分省年度数据!$A$1:$T$32,7,FALSE)
)</f>
        <v>39.5</v>
      </c>
      <c r="W27" cm="1">
        <f t="array" ref="W27">_xlfn.IFS(
$C27=2010,
VLOOKUP($B27,[9]分省年度数据!$A$1:$T$32,15,FALSE),
$C27=2011,
VLOOKUP($B27,[9]分省年度数据!$A$1:$T$32,14,FALSE),
$C27=2012,
VLOOKUP($B27,[9]分省年度数据!$A$1:$T$32,13,FALSE),
$C27=2013,
VLOOKUP($B27,[9]分省年度数据!$A$1:$T$32,12,FALSE),
$C27=2014,
VLOOKUP($B27,[9]分省年度数据!$A$1:$T$32,11,FALSE),
$C27=2015,
VLOOKUP($B27,[9]分省年度数据!$A$1:$T$32,10,FALSE),
$C27=2016,
VLOOKUP($B27,[9]分省年度数据!$A$1:$T$32,9,FALSE),
$C27=2017,
VLOOKUP($B27,[9]分省年度数据!$A$1:$T$32,8,FALSE),
$C27=2018,
VLOOKUP($B27,[9]分省年度数据!$A$1:$T$32,7,FALSE)
)</f>
        <v>57</v>
      </c>
      <c r="X27" cm="1">
        <f t="array" ref="X27">_xlfn.IFS(
$C27=2010,
VLOOKUP($B27,[10]分省年度数据!$A$1:$T$32,15,FALSE),
$C27=2011,
VLOOKUP($B27,[10]分省年度数据!$A$1:$T$32,14,FALSE),
$C27=2012,
VLOOKUP($B27,[10]分省年度数据!$A$1:$T$32,13,FALSE),
$C27=2013,
VLOOKUP($B27,[10]分省年度数据!$A$1:$T$32,12,FALSE),
$C27=2014,
VLOOKUP($B27,[10]分省年度数据!$A$1:$T$32,11,FALSE),
$C27=2015,
VLOOKUP($B27,[10]分省年度数据!$A$1:$T$32,10,FALSE),
$C27=2016,
VLOOKUP($B27,[10]分省年度数据!$A$1:$T$32,9,FALSE),
$C27=2017,
VLOOKUP($B27,[10]分省年度数据!$A$1:$T$32,8,FALSE),
$C27=2018,
VLOOKUP($B27,[10]分省年度数据!$A$1:$T$32,7,FALSE)
)</f>
        <v>8.7899999999999991</v>
      </c>
      <c r="Y27" cm="1">
        <f t="array" ref="Y27">_xlfn.IFS(
$C27=2010,
VLOOKUP($B27,[11]分省年度数据!$A$1:$T$32,15,FALSE),
$C27=2011,
VLOOKUP($B27,[11]分省年度数据!$A$1:$T$32,14,FALSE),
$C27=2012,
VLOOKUP($B27,[11]分省年度数据!$A$1:$T$32,13,FALSE),
$C27=2013,
VLOOKUP($B27,[11]分省年度数据!$A$1:$T$32,12,FALSE),
$C27=2014,
VLOOKUP($B27,[11]分省年度数据!$A$1:$T$32,11,FALSE),
$C27=2015,
VLOOKUP($B27,[11]分省年度数据!$A$1:$T$32,10,FALSE),
$C27=2016,
VLOOKUP($B27,[11]分省年度数据!$A$1:$T$32,9,FALSE),
$C27=2017,
VLOOKUP($B27,[11]分省年度数据!$A$1:$T$32,8,FALSE),
$C27=2018,
VLOOKUP($B27,[11]分省年度数据!$A$1:$T$32,7,FALSE)
)</f>
        <v>605.1</v>
      </c>
      <c r="Z27" cm="1">
        <f t="array" ref="Z27">_xlfn.IFS(
$C27=2010,
VLOOKUP($B27,[12]分省年度数据!$A$1:$T$32,15,FALSE),
$C27=2011,
VLOOKUP($B27,[12]分省年度数据!$A$1:$T$32,14,FALSE),
$C27=2012,
VLOOKUP($B27,[12]分省年度数据!$A$1:$T$32,13,FALSE),
$C27=2013,
VLOOKUP($B27,[12]分省年度数据!$A$1:$T$32,12,FALSE),
$C27=2014,
VLOOKUP($B27,[12]分省年度数据!$A$1:$T$32,11,FALSE),
$C27=2015,
VLOOKUP($B27,[12]分省年度数据!$A$1:$T$32,10,FALSE),
$C27=2016,
VLOOKUP($B27,[12]分省年度数据!$A$1:$T$32,9,FALSE),
$C27=2017,
VLOOKUP($B27,[12]分省年度数据!$A$1:$T$32,8,FALSE),
$C27=2018,
VLOOKUP($B27,[12]分省年度数据!$A$1:$T$32,7,FALSE)
)</f>
        <v>13.68</v>
      </c>
      <c r="AA27" cm="1">
        <f t="array" ref="AA27">_xlfn.IFS(
$C27=2010,
VLOOKUP($B27,[13]分省年度数据!$A$1:$T$32,15,FALSE),
$C27=2011,
VLOOKUP($B27,[13]分省年度数据!$A$1:$T$32,14,FALSE),
$C27=2012,
VLOOKUP($B27,[13]分省年度数据!$A$1:$T$32,13,FALSE),
$C27=2013,
VLOOKUP($B27,[13]分省年度数据!$A$1:$T$32,12,FALSE),
$C27=2014,
VLOOKUP($B27,[13]分省年度数据!$A$1:$T$32,11,FALSE),
$C27=2015,
VLOOKUP($B27,[13]分省年度数据!$A$1:$T$32,10,FALSE),
$C27=2016,
VLOOKUP($B27,[13]分省年度数据!$A$1:$T$32,9,FALSE),
$C27=2017,
VLOOKUP($B27,[13]分省年度数据!$A$1:$T$32,8,FALSE),
$C27=2018,
VLOOKUP($B27,[13]分省年度数据!$A$1:$T$32,7,FALSE)
)</f>
        <v>13.87</v>
      </c>
      <c r="AB27" cm="1">
        <f t="array" ref="AB27">_xlfn.IFS(
$C27=2010,
VLOOKUP($B27,[14]分省年度数据!$A$1:$T$32,15,FALSE),
$C27=2011,
VLOOKUP($B27,[14]分省年度数据!$A$1:$T$32,14,FALSE),
$C27=2012,
VLOOKUP($B27,[14]分省年度数据!$A$1:$T$32,13,FALSE),
$C27=2013,
VLOOKUP($B27,[14]分省年度数据!$A$1:$T$32,12,FALSE),
$C27=2014,
VLOOKUP($B27,[14]分省年度数据!$A$1:$T$32,11,FALSE),
$C27=2015,
VLOOKUP($B27,[14]分省年度数据!$A$1:$T$32,10,FALSE),
$C27=2016,
VLOOKUP($B27,[14]分省年度数据!$A$1:$T$32,9,FALSE),
$C27=2017,
VLOOKUP($B27,[14]分省年度数据!$A$1:$T$32,8,FALSE),
$C27=2018,
VLOOKUP($B27,[14]分省年度数据!$A$1:$T$32,7,FALSE)
)</f>
        <v>17.420000000000002</v>
      </c>
      <c r="AD27" cm="1">
        <f t="array" ref="AD27">_xlfn.IFS(
$C27=2010,
VLOOKUP($B27,[15]分省年度数据!$A$1:$T$32,15,FALSE),
$C27=2011,
VLOOKUP($B27,[15]分省年度数据!$A$1:$T$32,14,FALSE),
$C27=2012,
VLOOKUP($B27,[15]分省年度数据!$A$1:$T$32,13,FALSE),
$C27=2013,
VLOOKUP($B27,[15]分省年度数据!$A$1:$T$32,12,FALSE),
$C27=2014,
VLOOKUP($B27,[15]分省年度数据!$A$1:$T$32,11,FALSE),
$C27=2015,
VLOOKUP($B27,[15]分省年度数据!$A$1:$T$32,10,FALSE),
$C27=2016,
VLOOKUP($B27,[15]分省年度数据!$A$1:$T$32,9,FALSE),
$C27=2017,
VLOOKUP($B27,[15]分省年度数据!$A$1:$T$32,8,FALSE),
$C27=2018,
VLOOKUP($B27,[15]分省年度数据!$A$1:$T$32,7,FALSE)
)</f>
        <v>15938479</v>
      </c>
      <c r="AE27" cm="1">
        <f t="array" ref="AE27">_xlfn.IFS(
$C27=2010,
VLOOKUP($B27,[16]分省年度数据!$A$1:$T$32,15,FALSE),
$C27=2011,
VLOOKUP($B27,[16]分省年度数据!$A$1:$T$32,14,FALSE),
$C27=2012,
VLOOKUP($B27,[16]分省年度数据!$A$1:$T$32,13,FALSE),
$C27=2013,
VLOOKUP($B27,[16]分省年度数据!$A$1:$T$32,12,FALSE),
$C27=2014,
VLOOKUP($B27,[16]分省年度数据!$A$1:$T$32,11,FALSE),
$C27=2015,
VLOOKUP($B27,[16]分省年度数据!$A$1:$T$32,10,FALSE),
$C27=2016,
VLOOKUP($B27,[16]分省年度数据!$A$1:$T$32,9,FALSE),
$C27=2017,
VLOOKUP($B27,[16]分省年度数据!$A$1:$T$32,8,FALSE),
$C27=2018,
VLOOKUP($B27,[16]分省年度数据!$A$1:$T$32,7,FALSE)
)</f>
        <v>1276.55</v>
      </c>
      <c r="AF27" cm="1">
        <f t="array" ref="AF27">_xlfn.IFS(
$C27=2010,
VLOOKUP($B27,[17]分省年度数据!$A$1:$T$32,15,FALSE),
$C27=2011,
VLOOKUP($B27,[17]分省年度数据!$A$1:$T$32,14,FALSE),
$C27=2012,
VLOOKUP($B27,[17]分省年度数据!$A$1:$T$32,13,FALSE),
$C27=2013,
VLOOKUP($B27,[17]分省年度数据!$A$1:$T$32,12,FALSE),
$C27=2014,
VLOOKUP($B27,[17]分省年度数据!$A$1:$T$32,11,FALSE),
$C27=2015,
VLOOKUP($B27,[17]分省年度数据!$A$1:$T$32,10,FALSE),
$C27=2016,
VLOOKUP($B27,[17]分省年度数据!$A$1:$T$32,9,FALSE),
$C27=2017,
VLOOKUP($B27,[17]分省年度数据!$A$1:$T$32,8,FALSE),
$C27=2018,
VLOOKUP($B27,[17]分省年度数据!$A$1:$T$32,7,FALSE)
)</f>
        <v>18</v>
      </c>
      <c r="AG27" cm="1">
        <f t="array" ref="AG27">_xlfn.IFS(
$C27=2010,
VLOOKUP($B27,[18]分省年度数据!$A$1:$T$32,15,FALSE),
$C27=2011,
VLOOKUP($B27,[18]分省年度数据!$A$1:$T$32,14,FALSE),
$C27=2012,
VLOOKUP($B27,[18]分省年度数据!$A$1:$T$32,13,FALSE),
$C27=2013,
VLOOKUP($B27,[18]分省年度数据!$A$1:$T$32,12,FALSE),
$C27=2014,
VLOOKUP($B27,[18]分省年度数据!$A$1:$T$32,11,FALSE),
$C27=2015,
VLOOKUP($B27,[18]分省年度数据!$A$1:$T$32,10,FALSE),
$C27=2016,
VLOOKUP($B27,[18]分省年度数据!$A$1:$T$32,9,FALSE),
$C27=2017,
VLOOKUP($B27,[18]分省年度数据!$A$1:$T$32,8,FALSE),
$C27=2018,
VLOOKUP($B27,[18]分省年度数据!$A$1:$T$32,7,FALSE)
)</f>
        <v>11138.5</v>
      </c>
      <c r="AJ27" cm="1">
        <f t="array" ref="AJ27">_xlfn.IFS(
$C27=2010,
VLOOKUP($B27,[19]分省年度数据!$A$1:$T$32,15,FALSE),
$C27=2011,
VLOOKUP($B27,[19]分省年度数据!$A$1:$T$32,14,FALSE),
$C27=2012,
VLOOKUP($B27,[19]分省年度数据!$A$1:$T$32,13,FALSE),
$C27=2013,
VLOOKUP($B27,[19]分省年度数据!$A$1:$T$32,12,FALSE),
$C27=2014,
VLOOKUP($B27,[19]分省年度数据!$A$1:$T$32,11,FALSE),
$C27=2015,
VLOOKUP($B27,[19]分省年度数据!$A$1:$T$32,10,FALSE),
$C27=2016,
VLOOKUP($B27,[19]分省年度数据!$A$1:$T$32,9,FALSE),
$C27=2017,
VLOOKUP($B27,[19]分省年度数据!$A$1:$T$32,8,FALSE),
$C27=2018,
VLOOKUP($B27,[19]分省年度数据!$A$1:$T$32,7,FALSE)
)</f>
        <v>4848</v>
      </c>
      <c r="AK27" cm="1">
        <f t="array" ref="AK27">_xlfn.IFS(
$C27=2010,
VLOOKUP($B27,[20]分省年度数据!$A$1:$T$32,15,FALSE),
$C27=2011,
VLOOKUP($B27,[20]分省年度数据!$A$1:$T$32,14,FALSE),
$C27=2012,
VLOOKUP($B27,[20]分省年度数据!$A$1:$T$32,13,FALSE),
$C27=2013,
VLOOKUP($B27,[20]分省年度数据!$A$1:$T$32,12,FALSE),
$C27=2014,
VLOOKUP($B27,[20]分省年度数据!$A$1:$T$32,11,FALSE),
$C27=2015,
VLOOKUP($B27,[20]分省年度数据!$A$1:$T$32,10,FALSE),
$C27=2016,
VLOOKUP($B27,[20]分省年度数据!$A$1:$T$32,9,FALSE),
$C27=2017,
VLOOKUP($B27,[20]分省年度数据!$A$1:$T$32,8,FALSE),
$C27=2018,
VLOOKUP($B27,[20]分省年度数据!$A$1:$T$32,7,FALSE)
)</f>
        <v>37362</v>
      </c>
      <c r="AL27" cm="1">
        <f t="array" ref="AL27">_xlfn.IFS(
$C27=2010,
VLOOKUP($B27,[26]分省年度数据!$A$1:$T$32,15,FALSE),
$C27=2011,
VLOOKUP($B27,[26]分省年度数据!$A$1:$T$32,14,FALSE),
$C27=2012,
VLOOKUP($B27,[26]分省年度数据!$A$1:$T$32,13,FALSE),
$C27=2013,
VLOOKUP($B27,[26]分省年度数据!$A$1:$T$32,12,FALSE),
$C27=2014,
VLOOKUP($B27,[26]分省年度数据!$A$1:$T$32,11,FALSE),
$C27=2015,
VLOOKUP($B27,[26]分省年度数据!$A$1:$T$32,10,FALSE),
$C27=2016,
VLOOKUP($B27,[26]分省年度数据!$A$1:$T$32,9,FALSE),
$C27=2017,
VLOOKUP($B27,[26]分省年度数据!$A$1:$T$32,8,FALSE),
$C27=2018,
VLOOKUP($B27,[26]分省年度数据!$A$1:$T$32,7,FALSE)
)</f>
        <v>99.05</v>
      </c>
      <c r="AM27" cm="1">
        <f t="array" ref="AM27">_xlfn.IFS(
$C27=2010,
VLOOKUP($B27,[22]分省年度数据!$A$1:$T$32,15,FALSE),
$C27=2011,
VLOOKUP($B27,[22]分省年度数据!$A$1:$T$32,14,FALSE),
$C27=2012,
VLOOKUP($B27,[22]分省年度数据!$A$1:$T$32,13,FALSE),
$C27=2013,
VLOOKUP($B27,[22]分省年度数据!$A$1:$T$32,12,FALSE),
$C27=2014,
VLOOKUP($B27,[22]分省年度数据!$A$1:$T$32,11,FALSE),
$C27=2015,
VLOOKUP($B27,[22]分省年度数据!$A$1:$T$32,10,FALSE),
$C27=2016,
VLOOKUP($B27,[22]分省年度数据!$A$1:$T$32,9,FALSE),
$C27=2017,
VLOOKUP($B27,[22]分省年度数据!$A$1:$T$32,8,FALSE),
$C27=2018,
VLOOKUP($B27,[22]分省年度数据!$A$1:$T$32,7,FALSE)
)</f>
        <v>98.78</v>
      </c>
      <c r="AN27" cm="1">
        <f t="array" ref="AN27">_xlfn.IFS(
$C27=2010,
VLOOKUP($B27,[23]分省年度数据!$A$1:$T$32,15,FALSE),
$C27=2011,
VLOOKUP($B27,[23]分省年度数据!$A$1:$T$32,14,FALSE),
$C27=2012,
VLOOKUP($B27,[23]分省年度数据!$A$1:$T$32,13,FALSE),
$C27=2013,
VLOOKUP($B27,[23]分省年度数据!$A$1:$T$32,12,FALSE),
$C27=2014,
VLOOKUP($B27,[23]分省年度数据!$A$1:$T$32,11,FALSE),
$C27=2015,
VLOOKUP($B27,[23]分省年度数据!$A$1:$T$32,10,FALSE),
$C27=2016,
VLOOKUP($B27,[23]分省年度数据!$A$1:$T$32,9,FALSE),
$C27=2017,
VLOOKUP($B27,[23]分省年度数据!$A$1:$T$32,8,FALSE),
$C27=2018,
VLOOKUP($B27,[23]分省年度数据!$A$1:$T$32,7,FALSE)
)</f>
        <v>15.34</v>
      </c>
      <c r="AO27" cm="1">
        <f t="array" ref="AO27">_xlfn.IFS(
$C27=2010,
VLOOKUP($B27,[24]分省年度数据!$A$1:$T$32,15,FALSE),
$C27=2011,
VLOOKUP($B27,[24]分省年度数据!$A$1:$T$32,14,FALSE),
$C27=2012,
VLOOKUP($B27,[24]分省年度数据!$A$1:$T$32,13,FALSE),
$C27=2013,
VLOOKUP($B27,[24]分省年度数据!$A$1:$T$32,12,FALSE),
$C27=2014,
VLOOKUP($B27,[24]分省年度数据!$A$1:$T$32,11,FALSE),
$C27=2015,
VLOOKUP($B27,[24]分省年度数据!$A$1:$T$32,10,FALSE),
$C27=2016,
VLOOKUP($B27,[24]分省年度数据!$A$1:$T$32,9,FALSE),
$C27=2017,
VLOOKUP($B27,[24]分省年度数据!$A$1:$T$32,8,FALSE),
$C27=2018,
VLOOKUP($B27,[24]分省年度数据!$A$1:$T$32,7,FALSE)
)</f>
        <v>2.95</v>
      </c>
      <c r="AP27" cm="1">
        <f t="array" ref="AP27">_xlfn.IFS(
$C27=2010,
VLOOKUP($B27,[25]分省年度数据!$A$1:$T$32,15,FALSE),
$C27=2011,
VLOOKUP($B27,[25]分省年度数据!$A$1:$T$32,14,FALSE),
$C27=2012,
VLOOKUP($B27,[25]分省年度数据!$A$1:$T$32,13,FALSE),
$C27=2013,
VLOOKUP($B27,[25]分省年度数据!$A$1:$T$32,12,FALSE),
$C27=2014,
VLOOKUP($B27,[25]分省年度数据!$A$1:$T$32,11,FALSE),
$C27=2015,
VLOOKUP($B27,[25]分省年度数据!$A$1:$T$32,10,FALSE),
$C27=2016,
VLOOKUP($B27,[25]分省年度数据!$A$1:$T$32,9,FALSE),
$C27=2017,
VLOOKUP($B27,[25]分省年度数据!$A$1:$T$32,8,FALSE),
$C27=2018,
VLOOKUP($B27,[25]分省年度数据!$A$1:$T$32,7,FALSE)
)</f>
        <v>14.52</v>
      </c>
    </row>
    <row r="28" spans="1:42">
      <c r="A28">
        <v>13</v>
      </c>
      <c r="B28" t="s">
        <v>3</v>
      </c>
      <c r="C28">
        <v>2018</v>
      </c>
      <c r="D28" t="str">
        <f t="shared" si="0"/>
        <v>河北省2018</v>
      </c>
      <c r="E28" t="s">
        <v>32</v>
      </c>
      <c r="F28" cm="1">
        <f t="array" ref="F28">_xlfn.IFS(
$C28=2010,
VLOOKUP($B28,[1]分省年度数据!$A$1:$T$32,15,FALSE),
$C28=2011,
VLOOKUP($B28,[1]分省年度数据!$A$1:$T$32,14,FALSE),
$C28=2012,
VLOOKUP($B28,[1]分省年度数据!$A$1:$T$32,13,FALSE),
$C28=2013,
VLOOKUP($B28,[1]分省年度数据!$A$1:$T$32,12,FALSE),
$C28=2014,
VLOOKUP($B28,[1]分省年度数据!$A$1:$T$32,11,FALSE),
$C28=2015,
VLOOKUP($B28,[1]分省年度数据!$A$1:$T$32,10,FALSE),
$C28=2016,
VLOOKUP($B28,[1]分省年度数据!$A$1:$T$32,9,FALSE),
$C28=2017,
VLOOKUP($B28,[1]分省年度数据!$A$1:$T$32,8,FALSE),
$C28=2018,
VLOOKUP($B28,[1]分省年度数据!$A$1:$T$32,7,FALSE)
)</f>
        <v>7426</v>
      </c>
      <c r="G28" cm="1">
        <f t="array" ref="G28">_xlfn.IFS(
$C28=2010,
VLOOKUP($B28,[2]分省年度数据!$A$1:$T$32,15,FALSE),
$C28=2011,
VLOOKUP($B28,[2]分省年度数据!$A$1:$T$32,14,FALSE),
$C28=2012,
VLOOKUP($B28,[2]分省年度数据!$A$1:$T$32,13,FALSE),
$C28=2013,
VLOOKUP($B28,[2]分省年度数据!$A$1:$T$32,12,FALSE),
$C28=2014,
VLOOKUP($B28,[2]分省年度数据!$A$1:$T$32,11,FALSE),
$C28=2015,
VLOOKUP($B28,[2]分省年度数据!$A$1:$T$32,10,FALSE),
$C28=2016,
VLOOKUP($B28,[2]分省年度数据!$A$1:$T$32,9,FALSE),
$C28=2017,
VLOOKUP($B28,[2]分省年度数据!$A$1:$T$32,8,FALSE),
$C28=2018,
VLOOKUP($B28,[2]分省年度数据!$A$1:$T$32,7,FALSE)
)</f>
        <v>23446</v>
      </c>
      <c r="H28" cm="1">
        <f t="array" ref="H28">_xlfn.IFS(
$C28=2010,
VLOOKUP($B28,[3]分省年度数据!$A$1:$T$32,15,FALSE),
$C28=2011,
VLOOKUP($B28,[3]分省年度数据!$A$1:$T$32,14,FALSE),
$C28=2012,
VLOOKUP($B28,[3]分省年度数据!$A$1:$T$32,13,FALSE),
$C28=2013,
VLOOKUP($B28,[3]分省年度数据!$A$1:$T$32,12,FALSE),
$C28=2014,
VLOOKUP($B28,[3]分省年度数据!$A$1:$T$32,11,FALSE),
$C28=2015,
VLOOKUP($B28,[3]分省年度数据!$A$1:$T$32,10,FALSE),
$C28=2016,
VLOOKUP($B28,[3]分省年度数据!$A$1:$T$32,9,FALSE),
$C28=2017,
VLOOKUP($B28,[3]分省年度数据!$A$1:$T$32,8,FALSE),
$C28=2018,
VLOOKUP($B28,[3]分省年度数据!$A$1:$T$32,7,FALSE)
)</f>
        <v>503.9</v>
      </c>
      <c r="I28">
        <f>VLOOKUP($D28,[4]Sheet1!$C$1:$J$65536,2,FALSE)</f>
        <v>110.80447387695312</v>
      </c>
      <c r="J28">
        <f>VLOOKUP($D28,[4]Sheet1!$C$1:$J$65536,3,FALSE)</f>
        <v>4.8409056663513184</v>
      </c>
      <c r="K28">
        <f>VLOOKUP($D28,[4]Sheet1!$C$1:$J$65536,4,FALSE)</f>
        <v>10174.9765625</v>
      </c>
      <c r="L28">
        <f>VLOOKUP($D28,[4]Sheet1!$C$1:$J$65536,5,FALSE)</f>
        <v>192.07785034179688</v>
      </c>
      <c r="M28">
        <f>VLOOKUP($D28,[4]Sheet1!$C$1:$J$65536,6,FALSE)</f>
        <v>25.598211288452148</v>
      </c>
      <c r="N28">
        <f>VLOOKUP($D28,[4]Sheet1!$C$1:$J$65536,7,FALSE)</f>
        <v>6.3011970520019531</v>
      </c>
      <c r="O28">
        <f>VLOOKUP($D28,[4]Sheet1!$C$1:$J$65536,8,FALSE)</f>
        <v>36.656173706054688</v>
      </c>
      <c r="P28" cm="1">
        <f t="array" ref="P28">_xlfn.IFS(
$C28=2010,
VLOOKUP($B28,[5]各省年均房价!$A$1:$T$32,11,FALSE),
$C28=2011,
VLOOKUP($B28,[5]各省年均房价!$A$1:$T$32,12,FALSE),
$C28=2012,
VLOOKUP($B28,[5]各省年均房价!$A$1:$T$32,13,FALSE),
$C28=2013,
VLOOKUP($B28,[5]各省年均房价!$A$1:$T$32,14,FALSE),
$C28=2014,
VLOOKUP($B28,[5]各省年均房价!$A$1:$T$32,15,FALSE),
$C28=2015,
VLOOKUP($B28,[5]各省年均房价!$A$1:$T$32,16,FALSE),
$C28=2016,
VLOOKUP($B28,[5]各省年均房价!$A$1:$T$32,17,FALSE),
$C28=2017,
VLOOKUP($B28,[5]各省年均房价!$A$1:$T$32,18,FALSE),
$C28=2018,
VLOOKUP($B28,[5]各省年均房价!$A$1:$T$32,19,FALSE)
)</f>
        <v>10811.113636363651</v>
      </c>
      <c r="Q28">
        <f t="shared" si="1"/>
        <v>0.46110695369630855</v>
      </c>
      <c r="R28" cm="1">
        <f t="array" ref="R28">_xlfn.IFS(
$C28=2010,
VLOOKUP($B28,[27]分省年度数据!$A$1:$T$32,15,FALSE),
$C28=2011,
VLOOKUP($B28,[27]分省年度数据!$A$1:$T$32,14,FALSE),
$C28=2012,
VLOOKUP($B28,[27]分省年度数据!$A$1:$T$32,13,FALSE),
$C28=2013,
VLOOKUP($B28,[27]分省年度数据!$A$1:$T$32,12,FALSE),
$C28=2014,
VLOOKUP($B28,[27]分省年度数据!$A$1:$T$32,11,FALSE),
$C28=2015,
VLOOKUP($B28,[27]分省年度数据!$A$1:$T$32,10,FALSE),
$C28=2016,
VLOOKUP($B28,[27]分省年度数据!$A$1:$T$32,9,FALSE),
$C28=2017,
VLOOKUP($B28,[27]分省年度数据!$A$1:$T$32,8,FALSE),
$C28=2018,
VLOOKUP($B28,[27]分省年度数据!$A$1:$T$32,7,FALSE)
)</f>
        <v>108.46</v>
      </c>
      <c r="S28">
        <f>IFERROR(VLOOKUP(D28,[6]mu_jt_estimates_final!$C:$D,2,FALSE),"")</f>
        <v>0.36010700000000001</v>
      </c>
      <c r="T28" t="str">
        <f>VLOOKUP(B28,方言分布!A:B,2,FALSE)</f>
        <v>冀鲁官话</v>
      </c>
      <c r="U28" cm="1">
        <f t="array" ref="U28">_xlfn.IFS(
$C28=2010,
VLOOKUP($B28,[7]分省年度数据!$A$1:$T$32,15,FALSE),
$C28=2011,
VLOOKUP($B28,[7]分省年度数据!$A$1:$T$32,14,FALSE),
$C28=2012,
VLOOKUP($B28,[7]分省年度数据!$A$1:$T$32,13,FALSE),
$C28=2013,
VLOOKUP($B28,[7]分省年度数据!$A$1:$T$32,12,FALSE),
$C28=2014,
VLOOKUP($B28,[7]分省年度数据!$A$1:$T$32,11,FALSE),
$C28=2015,
VLOOKUP($B28,[7]分省年度数据!$A$1:$T$32,10,FALSE),
$C28=2016,
VLOOKUP($B28,[7]分省年度数据!$A$1:$T$32,9,FALSE),
$C28=2017,
VLOOKUP($B28,[7]分省年度数据!$A$1:$T$32,8,FALSE),
$C28=2018,
VLOOKUP($B28,[7]分省年度数据!$A$1:$T$32,7,FALSE)
)</f>
        <v>85088</v>
      </c>
      <c r="V28" cm="1">
        <f t="array" ref="V28">_xlfn.IFS(
$C28=2010,
VLOOKUP($B28,[8]分省年度数据!$A$1:$T$32,15,FALSE),
$C28=2011,
VLOOKUP($B28,[8]分省年度数据!$A$1:$T$32,14,FALSE),
$C28=2012,
VLOOKUP($B28,[8]分省年度数据!$A$1:$T$32,13,FALSE),
$C28=2013,
VLOOKUP($B28,[8]分省年度数据!$A$1:$T$32,12,FALSE),
$C28=2014,
VLOOKUP($B28,[8]分省年度数据!$A$1:$T$32,11,FALSE),
$C28=2015,
VLOOKUP($B28,[8]分省年度数据!$A$1:$T$32,10,FALSE),
$C28=2016,
VLOOKUP($B28,[8]分省年度数据!$A$1:$T$32,9,FALSE),
$C28=2017,
VLOOKUP($B28,[8]分省年度数据!$A$1:$T$32,8,FALSE),
$C28=2018,
VLOOKUP($B28,[8]分省年度数据!$A$1:$T$32,7,FALSE)
)</f>
        <v>42.19</v>
      </c>
      <c r="W28" cm="1">
        <f t="array" ref="W28">_xlfn.IFS(
$C28=2010,
VLOOKUP($B28,[9]分省年度数据!$A$1:$T$32,15,FALSE),
$C28=2011,
VLOOKUP($B28,[9]分省年度数据!$A$1:$T$32,14,FALSE),
$C28=2012,
VLOOKUP($B28,[9]分省年度数据!$A$1:$T$32,13,FALSE),
$C28=2013,
VLOOKUP($B28,[9]分省年度数据!$A$1:$T$32,12,FALSE),
$C28=2014,
VLOOKUP($B28,[9]分省年度数据!$A$1:$T$32,11,FALSE),
$C28=2015,
VLOOKUP($B28,[9]分省年度数据!$A$1:$T$32,10,FALSE),
$C28=2016,
VLOOKUP($B28,[9]分省年度数据!$A$1:$T$32,9,FALSE),
$C28=2017,
VLOOKUP($B28,[9]分省年度数据!$A$1:$T$32,8,FALSE),
$C28=2018,
VLOOKUP($B28,[9]分省年度数据!$A$1:$T$32,7,FALSE)
)</f>
        <v>61</v>
      </c>
      <c r="X28" cm="1">
        <f t="array" ref="X28">_xlfn.IFS(
$C28=2010,
VLOOKUP($B28,[10]分省年度数据!$A$1:$T$32,15,FALSE),
$C28=2011,
VLOOKUP($B28,[10]分省年度数据!$A$1:$T$32,14,FALSE),
$C28=2012,
VLOOKUP($B28,[10]分省年度数据!$A$1:$T$32,13,FALSE),
$C28=2013,
VLOOKUP($B28,[10]分省年度数据!$A$1:$T$32,12,FALSE),
$C28=2014,
VLOOKUP($B28,[10]分省年度数据!$A$1:$T$32,11,FALSE),
$C28=2015,
VLOOKUP($B28,[10]分省年度数据!$A$1:$T$32,10,FALSE),
$C28=2016,
VLOOKUP($B28,[10]分省年度数据!$A$1:$T$32,9,FALSE),
$C28=2017,
VLOOKUP($B28,[10]分省年度数据!$A$1:$T$32,8,FALSE),
$C28=2018,
VLOOKUP($B28,[10]分省年度数据!$A$1:$T$32,7,FALSE)
)</f>
        <v>9</v>
      </c>
      <c r="Y28" cm="1">
        <f t="array" ref="Y28">_xlfn.IFS(
$C28=2010,
VLOOKUP($B28,[11]分省年度数据!$A$1:$T$32,15,FALSE),
$C28=2011,
VLOOKUP($B28,[11]分省年度数据!$A$1:$T$32,14,FALSE),
$C28=2012,
VLOOKUP($B28,[11]分省年度数据!$A$1:$T$32,13,FALSE),
$C28=2013,
VLOOKUP($B28,[11]分省年度数据!$A$1:$T$32,12,FALSE),
$C28=2014,
VLOOKUP($B28,[11]分省年度数据!$A$1:$T$32,11,FALSE),
$C28=2015,
VLOOKUP($B28,[11]分省年度数据!$A$1:$T$32,10,FALSE),
$C28=2016,
VLOOKUP($B28,[11]分省年度数据!$A$1:$T$32,9,FALSE),
$C28=2017,
VLOOKUP($B28,[11]分省年度数据!$A$1:$T$32,8,FALSE),
$C28=2018,
VLOOKUP($B28,[11]分省年度数据!$A$1:$T$32,7,FALSE)
)</f>
        <v>691.33</v>
      </c>
      <c r="Z28" cm="1">
        <f t="array" ref="Z28">_xlfn.IFS(
$C28=2010,
VLOOKUP($B28,[12]分省年度数据!$A$1:$T$32,15,FALSE),
$C28=2011,
VLOOKUP($B28,[12]分省年度数据!$A$1:$T$32,14,FALSE),
$C28=2012,
VLOOKUP($B28,[12]分省年度数据!$A$1:$T$32,13,FALSE),
$C28=2013,
VLOOKUP($B28,[12]分省年度数据!$A$1:$T$32,12,FALSE),
$C28=2014,
VLOOKUP($B28,[12]分省年度数据!$A$1:$T$32,11,FALSE),
$C28=2015,
VLOOKUP($B28,[12]分省年度数据!$A$1:$T$32,10,FALSE),
$C28=2016,
VLOOKUP($B28,[12]分省年度数据!$A$1:$T$32,9,FALSE),
$C28=2017,
VLOOKUP($B28,[12]分省年度数据!$A$1:$T$32,8,FALSE),
$C28=2018,
VLOOKUP($B28,[12]分省年度数据!$A$1:$T$32,7,FALSE)
)</f>
        <v>13.37</v>
      </c>
      <c r="AA28" cm="1">
        <f t="array" ref="AA28">_xlfn.IFS(
$C28=2010,
VLOOKUP($B28,[13]分省年度数据!$A$1:$T$32,15,FALSE),
$C28=2011,
VLOOKUP($B28,[13]分省年度数据!$A$1:$T$32,14,FALSE),
$C28=2012,
VLOOKUP($B28,[13]分省年度数据!$A$1:$T$32,13,FALSE),
$C28=2013,
VLOOKUP($B28,[13]分省年度数据!$A$1:$T$32,12,FALSE),
$C28=2014,
VLOOKUP($B28,[13]分省年度数据!$A$1:$T$32,11,FALSE),
$C28=2015,
VLOOKUP($B28,[13]分省年度数据!$A$1:$T$32,10,FALSE),
$C28=2016,
VLOOKUP($B28,[13]分省年度数据!$A$1:$T$32,9,FALSE),
$C28=2017,
VLOOKUP($B28,[13]分省年度数据!$A$1:$T$32,8,FALSE),
$C28=2018,
VLOOKUP($B28,[13]分省年度数据!$A$1:$T$32,7,FALSE)
)</f>
        <v>14.17</v>
      </c>
      <c r="AB28" cm="1">
        <f t="array" ref="AB28">_xlfn.IFS(
$C28=2010,
VLOOKUP($B28,[14]分省年度数据!$A$1:$T$32,15,FALSE),
$C28=2011,
VLOOKUP($B28,[14]分省年度数据!$A$1:$T$32,14,FALSE),
$C28=2012,
VLOOKUP($B28,[14]分省年度数据!$A$1:$T$32,13,FALSE),
$C28=2013,
VLOOKUP($B28,[14]分省年度数据!$A$1:$T$32,12,FALSE),
$C28=2014,
VLOOKUP($B28,[14]分省年度数据!$A$1:$T$32,11,FALSE),
$C28=2015,
VLOOKUP($B28,[14]分省年度数据!$A$1:$T$32,10,FALSE),
$C28=2016,
VLOOKUP($B28,[14]分省年度数据!$A$1:$T$32,9,FALSE),
$C28=2017,
VLOOKUP($B28,[14]分省年度数据!$A$1:$T$32,8,FALSE),
$C28=2018,
VLOOKUP($B28,[14]分省年度数据!$A$1:$T$32,7,FALSE)
)</f>
        <v>17.32</v>
      </c>
      <c r="AD28" cm="1">
        <f t="array" ref="AD28">_xlfn.IFS(
$C28=2010,
VLOOKUP($B28,[15]分省年度数据!$A$1:$T$32,15,FALSE),
$C28=2011,
VLOOKUP($B28,[15]分省年度数据!$A$1:$T$32,14,FALSE),
$C28=2012,
VLOOKUP($B28,[15]分省年度数据!$A$1:$T$32,13,FALSE),
$C28=2013,
VLOOKUP($B28,[15]分省年度数据!$A$1:$T$32,12,FALSE),
$C28=2014,
VLOOKUP($B28,[15]分省年度数据!$A$1:$T$32,11,FALSE),
$C28=2015,
VLOOKUP($B28,[15]分省年度数据!$A$1:$T$32,10,FALSE),
$C28=2016,
VLOOKUP($B28,[15]分省年度数据!$A$1:$T$32,9,FALSE),
$C28=2017,
VLOOKUP($B28,[15]分省年度数据!$A$1:$T$32,8,FALSE),
$C28=2018,
VLOOKUP($B28,[15]分省年度数据!$A$1:$T$32,7,FALSE)
)</f>
        <v>17389625</v>
      </c>
      <c r="AE28" cm="1">
        <f t="array" ref="AE28">_xlfn.IFS(
$C28=2010,
VLOOKUP($B28,[16]分省年度数据!$A$1:$T$32,15,FALSE),
$C28=2011,
VLOOKUP($B28,[16]分省年度数据!$A$1:$T$32,14,FALSE),
$C28=2012,
VLOOKUP($B28,[16]分省年度数据!$A$1:$T$32,13,FALSE),
$C28=2013,
VLOOKUP($B28,[16]分省年度数据!$A$1:$T$32,12,FALSE),
$C28=2014,
VLOOKUP($B28,[16]分省年度数据!$A$1:$T$32,11,FALSE),
$C28=2015,
VLOOKUP($B28,[16]分省年度数据!$A$1:$T$32,10,FALSE),
$C28=2016,
VLOOKUP($B28,[16]分省年度数据!$A$1:$T$32,9,FALSE),
$C28=2017,
VLOOKUP($B28,[16]分省年度数据!$A$1:$T$32,8,FALSE),
$C28=2018,
VLOOKUP($B28,[16]分省年度数据!$A$1:$T$32,7,FALSE)
)</f>
        <v>1385.59</v>
      </c>
      <c r="AF28" cm="1">
        <f t="array" ref="AF28">_xlfn.IFS(
$C28=2010,
VLOOKUP($B28,[17]分省年度数据!$A$1:$T$32,15,FALSE),
$C28=2011,
VLOOKUP($B28,[17]分省年度数据!$A$1:$T$32,14,FALSE),
$C28=2012,
VLOOKUP($B28,[17]分省年度数据!$A$1:$T$32,13,FALSE),
$C28=2013,
VLOOKUP($B28,[17]分省年度数据!$A$1:$T$32,12,FALSE),
$C28=2014,
VLOOKUP($B28,[17]分省年度数据!$A$1:$T$32,11,FALSE),
$C28=2015,
VLOOKUP($B28,[17]分省年度数据!$A$1:$T$32,10,FALSE),
$C28=2016,
VLOOKUP($B28,[17]分省年度数据!$A$1:$T$32,9,FALSE),
$C28=2017,
VLOOKUP($B28,[17]分省年度数据!$A$1:$T$32,8,FALSE),
$C28=2018,
VLOOKUP($B28,[17]分省年度数据!$A$1:$T$32,7,FALSE)
)</f>
        <v>18</v>
      </c>
      <c r="AG28" cm="1">
        <f t="array" ref="AG28">_xlfn.IFS(
$C28=2010,
VLOOKUP($B28,[18]分省年度数据!$A$1:$T$32,15,FALSE),
$C28=2011,
VLOOKUP($B28,[18]分省年度数据!$A$1:$T$32,14,FALSE),
$C28=2012,
VLOOKUP($B28,[18]分省年度数据!$A$1:$T$32,13,FALSE),
$C28=2013,
VLOOKUP($B28,[18]分省年度数据!$A$1:$T$32,12,FALSE),
$C28=2014,
VLOOKUP($B28,[18]分省年度数据!$A$1:$T$32,11,FALSE),
$C28=2015,
VLOOKUP($B28,[18]分省年度数据!$A$1:$T$32,10,FALSE),
$C28=2016,
VLOOKUP($B28,[18]分省年度数据!$A$1:$T$32,9,FALSE),
$C28=2017,
VLOOKUP($B28,[18]分省年度数据!$A$1:$T$32,8,FALSE),
$C28=2018,
VLOOKUP($B28,[18]分省年度数据!$A$1:$T$32,7,FALSE)
)</f>
        <v>11973.9</v>
      </c>
      <c r="AJ28" cm="1">
        <f t="array" ref="AJ28">_xlfn.IFS(
$C28=2010,
VLOOKUP($B28,[19]分省年度数据!$A$1:$T$32,15,FALSE),
$C28=2011,
VLOOKUP($B28,[19]分省年度数据!$A$1:$T$32,14,FALSE),
$C28=2012,
VLOOKUP($B28,[19]分省年度数据!$A$1:$T$32,13,FALSE),
$C28=2013,
VLOOKUP($B28,[19]分省年度数据!$A$1:$T$32,12,FALSE),
$C28=2014,
VLOOKUP($B28,[19]分省年度数据!$A$1:$T$32,11,FALSE),
$C28=2015,
VLOOKUP($B28,[19]分省年度数据!$A$1:$T$32,10,FALSE),
$C28=2016,
VLOOKUP($B28,[19]分省年度数据!$A$1:$T$32,9,FALSE),
$C28=2017,
VLOOKUP($B28,[19]分省年度数据!$A$1:$T$32,8,FALSE),
$C28=2018,
VLOOKUP($B28,[19]分省年度数据!$A$1:$T$32,7,FALSE)
)</f>
        <v>4923</v>
      </c>
      <c r="AK28" cm="1">
        <f t="array" ref="AK28">_xlfn.IFS(
$C28=2010,
VLOOKUP($B28,[20]分省年度数据!$A$1:$T$32,15,FALSE),
$C28=2011,
VLOOKUP($B28,[20]分省年度数据!$A$1:$T$32,14,FALSE),
$C28=2012,
VLOOKUP($B28,[20]分省年度数据!$A$1:$T$32,13,FALSE),
$C28=2013,
VLOOKUP($B28,[20]分省年度数据!$A$1:$T$32,12,FALSE),
$C28=2014,
VLOOKUP($B28,[20]分省年度数据!$A$1:$T$32,11,FALSE),
$C28=2015,
VLOOKUP($B28,[20]分省年度数据!$A$1:$T$32,10,FALSE),
$C28=2016,
VLOOKUP($B28,[20]分省年度数据!$A$1:$T$32,9,FALSE),
$C28=2017,
VLOOKUP($B28,[20]分省年度数据!$A$1:$T$32,8,FALSE),
$C28=2018,
VLOOKUP($B28,[20]分省年度数据!$A$1:$T$32,7,FALSE)
)</f>
        <v>40819</v>
      </c>
      <c r="AL28" cm="1">
        <f t="array" ref="AL28">_xlfn.IFS(
$C28=2010,
VLOOKUP($B28,[26]分省年度数据!$A$1:$T$32,15,FALSE),
$C28=2011,
VLOOKUP($B28,[26]分省年度数据!$A$1:$T$32,14,FALSE),
$C28=2012,
VLOOKUP($B28,[26]分省年度数据!$A$1:$T$32,13,FALSE),
$C28=2013,
VLOOKUP($B28,[26]分省年度数据!$A$1:$T$32,12,FALSE),
$C28=2014,
VLOOKUP($B28,[26]分省年度数据!$A$1:$T$32,11,FALSE),
$C28=2015,
VLOOKUP($B28,[26]分省年度数据!$A$1:$T$32,10,FALSE),
$C28=2016,
VLOOKUP($B28,[26]分省年度数据!$A$1:$T$32,9,FALSE),
$C28=2017,
VLOOKUP($B28,[26]分省年度数据!$A$1:$T$32,8,FALSE),
$C28=2018,
VLOOKUP($B28,[26]分省年度数据!$A$1:$T$32,7,FALSE)
)</f>
        <v>99.7</v>
      </c>
      <c r="AM28" cm="1">
        <f t="array" ref="AM28">_xlfn.IFS(
$C28=2010,
VLOOKUP($B28,[22]分省年度数据!$A$1:$T$32,15,FALSE),
$C28=2011,
VLOOKUP($B28,[22]分省年度数据!$A$1:$T$32,14,FALSE),
$C28=2012,
VLOOKUP($B28,[22]分省年度数据!$A$1:$T$32,13,FALSE),
$C28=2013,
VLOOKUP($B28,[22]分省年度数据!$A$1:$T$32,12,FALSE),
$C28=2014,
VLOOKUP($B28,[22]分省年度数据!$A$1:$T$32,11,FALSE),
$C28=2015,
VLOOKUP($B28,[22]分省年度数据!$A$1:$T$32,10,FALSE),
$C28=2016,
VLOOKUP($B28,[22]分省年度数据!$A$1:$T$32,9,FALSE),
$C28=2017,
VLOOKUP($B28,[22]分省年度数据!$A$1:$T$32,8,FALSE),
$C28=2018,
VLOOKUP($B28,[22]分省年度数据!$A$1:$T$32,7,FALSE)
)</f>
        <v>99.28</v>
      </c>
      <c r="AN28" cm="1">
        <f t="array" ref="AN28">_xlfn.IFS(
$C28=2010,
VLOOKUP($B28,[23]分省年度数据!$A$1:$T$32,15,FALSE),
$C28=2011,
VLOOKUP($B28,[23]分省年度数据!$A$1:$T$32,14,FALSE),
$C28=2012,
VLOOKUP($B28,[23]分省年度数据!$A$1:$T$32,13,FALSE),
$C28=2013,
VLOOKUP($B28,[23]分省年度数据!$A$1:$T$32,12,FALSE),
$C28=2014,
VLOOKUP($B28,[23]分省年度数据!$A$1:$T$32,11,FALSE),
$C28=2015,
VLOOKUP($B28,[23]分省年度数据!$A$1:$T$32,10,FALSE),
$C28=2016,
VLOOKUP($B28,[23]分省年度数据!$A$1:$T$32,9,FALSE),
$C28=2017,
VLOOKUP($B28,[23]分省年度数据!$A$1:$T$32,8,FALSE),
$C28=2018,
VLOOKUP($B28,[23]分省年度数据!$A$1:$T$32,7,FALSE)
)</f>
        <v>14.62</v>
      </c>
      <c r="AO28" cm="1">
        <f t="array" ref="AO28">_xlfn.IFS(
$C28=2010,
VLOOKUP($B28,[24]分省年度数据!$A$1:$T$32,15,FALSE),
$C28=2011,
VLOOKUP($B28,[24]分省年度数据!$A$1:$T$32,14,FALSE),
$C28=2012,
VLOOKUP($B28,[24]分省年度数据!$A$1:$T$32,13,FALSE),
$C28=2013,
VLOOKUP($B28,[24]分省年度数据!$A$1:$T$32,12,FALSE),
$C28=2014,
VLOOKUP($B28,[24]分省年度数据!$A$1:$T$32,11,FALSE),
$C28=2015,
VLOOKUP($B28,[24]分省年度数据!$A$1:$T$32,10,FALSE),
$C28=2016,
VLOOKUP($B28,[24]分省年度数据!$A$1:$T$32,9,FALSE),
$C28=2017,
VLOOKUP($B28,[24]分省年度数据!$A$1:$T$32,8,FALSE),
$C28=2018,
VLOOKUP($B28,[24]分省年度数据!$A$1:$T$32,7,FALSE)
)</f>
        <v>3.18</v>
      </c>
      <c r="AP28" cm="1">
        <f t="array" ref="AP28">_xlfn.IFS(
$C28=2010,
VLOOKUP($B28,[25]分省年度数据!$A$1:$T$32,15,FALSE),
$C28=2011,
VLOOKUP($B28,[25]分省年度数据!$A$1:$T$32,14,FALSE),
$C28=2012,
VLOOKUP($B28,[25]分省年度数据!$A$1:$T$32,13,FALSE),
$C28=2013,
VLOOKUP($B28,[25]分省年度数据!$A$1:$T$32,12,FALSE),
$C28=2014,
VLOOKUP($B28,[25]分省年度数据!$A$1:$T$32,11,FALSE),
$C28=2015,
VLOOKUP($B28,[25]分省年度数据!$A$1:$T$32,10,FALSE),
$C28=2016,
VLOOKUP($B28,[25]分省年度数据!$A$1:$T$32,9,FALSE),
$C28=2017,
VLOOKUP($B28,[25]分省年度数据!$A$1:$T$32,8,FALSE),
$C28=2018,
VLOOKUP($B28,[25]分省年度数据!$A$1:$T$32,7,FALSE)
)</f>
        <v>14.23</v>
      </c>
    </row>
    <row r="29" spans="1:42">
      <c r="A29">
        <v>14</v>
      </c>
      <c r="B29" t="s">
        <v>4</v>
      </c>
      <c r="C29">
        <v>2010</v>
      </c>
      <c r="D29" t="str">
        <f t="shared" si="0"/>
        <v>山西省2010</v>
      </c>
      <c r="E29" t="s">
        <v>32</v>
      </c>
      <c r="F29" cm="1">
        <f t="array" ref="F29">_xlfn.IFS(
$C29=2010,
VLOOKUP($B29,[1]分省年度数据!$A$1:$T$32,15,FALSE),
$C29=2011,
VLOOKUP($B29,[1]分省年度数据!$A$1:$T$32,14,FALSE),
$C29=2012,
VLOOKUP($B29,[1]分省年度数据!$A$1:$T$32,13,FALSE),
$C29=2013,
VLOOKUP($B29,[1]分省年度数据!$A$1:$T$32,12,FALSE),
$C29=2014,
VLOOKUP($B29,[1]分省年度数据!$A$1:$T$32,11,FALSE),
$C29=2015,
VLOOKUP($B29,[1]分省年度数据!$A$1:$T$32,10,FALSE),
$C29=2016,
VLOOKUP($B29,[1]分省年度数据!$A$1:$T$32,9,FALSE),
$C29=2017,
VLOOKUP($B29,[1]分省年度数据!$A$1:$T$32,8,FALSE),
$C29=2018,
VLOOKUP($B29,[1]分省年度数据!$A$1:$T$32,7,FALSE)
)</f>
        <v>3574</v>
      </c>
      <c r="G29" cm="1">
        <f t="array" ref="G29">_xlfn.IFS(
$C29=2010,
VLOOKUP($B29,[2]分省年度数据!$A$1:$T$32,15,FALSE),
$C29=2011,
VLOOKUP($B29,[2]分省年度数据!$A$1:$T$32,14,FALSE),
$C29=2012,
VLOOKUP($B29,[2]分省年度数据!$A$1:$T$32,13,FALSE),
$C29=2013,
VLOOKUP($B29,[2]分省年度数据!$A$1:$T$32,12,FALSE),
$C29=2014,
VLOOKUP($B29,[2]分省年度数据!$A$1:$T$32,11,FALSE),
$C29=2015,
VLOOKUP($B29,[2]分省年度数据!$A$1:$T$32,10,FALSE),
$C29=2016,
VLOOKUP($B29,[2]分省年度数据!$A$1:$T$32,9,FALSE),
$C29=2017,
VLOOKUP($B29,[2]分省年度数据!$A$1:$T$32,8,FALSE),
$C29=2018,
VLOOKUP($B29,[2]分省年度数据!$A$1:$T$32,7,FALSE)
)</f>
        <v>10149</v>
      </c>
      <c r="H29" cm="1">
        <f t="array" ref="H29">_xlfn.IFS(
$C29=2010,
VLOOKUP($B29,[3]分省年度数据!$A$1:$T$32,15,FALSE),
$C29=2011,
VLOOKUP($B29,[3]分省年度数据!$A$1:$T$32,14,FALSE),
$C29=2012,
VLOOKUP($B29,[3]分省年度数据!$A$1:$T$32,13,FALSE),
$C29=2013,
VLOOKUP($B29,[3]分省年度数据!$A$1:$T$32,12,FALSE),
$C29=2014,
VLOOKUP($B29,[3]分省年度数据!$A$1:$T$32,11,FALSE),
$C29=2015,
VLOOKUP($B29,[3]分省年度数据!$A$1:$T$32,10,FALSE),
$C29=2016,
VLOOKUP($B29,[3]分省年度数据!$A$1:$T$32,9,FALSE),
$C29=2017,
VLOOKUP($B29,[3]分省年度数据!$A$1:$T$32,8,FALSE),
$C29=2018,
VLOOKUP($B29,[3]分省年度数据!$A$1:$T$32,7,FALSE)
)</f>
        <v>1330.1</v>
      </c>
      <c r="I29">
        <f>VLOOKUP($D29,[4]Sheet1!$C$1:$J$65536,2,FALSE)</f>
        <v>98.683395385742188</v>
      </c>
      <c r="J29">
        <f>VLOOKUP($D29,[4]Sheet1!$C$1:$J$65536,3,FALSE)</f>
        <v>-5.1481070518493652</v>
      </c>
      <c r="K29">
        <f>VLOOKUP($D29,[4]Sheet1!$C$1:$J$65536,4,FALSE)</f>
        <v>10173.42578125</v>
      </c>
      <c r="L29">
        <f>VLOOKUP($D29,[4]Sheet1!$C$1:$J$65536,5,FALSE)</f>
        <v>184.53326416015625</v>
      </c>
      <c r="M29">
        <f>VLOOKUP($D29,[4]Sheet1!$C$1:$J$65536,6,FALSE)</f>
        <v>25.880615234375</v>
      </c>
      <c r="N29">
        <f>VLOOKUP($D29,[4]Sheet1!$C$1:$J$65536,7,FALSE)</f>
        <v>3.6589295864105225</v>
      </c>
      <c r="O29">
        <f>VLOOKUP($D29,[4]Sheet1!$C$1:$J$65536,8,FALSE)</f>
        <v>23.960380554199219</v>
      </c>
      <c r="P29" cm="1">
        <f t="array" ref="P29">_xlfn.IFS(
$C29=2010,
VLOOKUP($B29,[5]各省年均房价!$A$1:$T$32,11,FALSE),
$C29=2011,
VLOOKUP($B29,[5]各省年均房价!$A$1:$T$32,12,FALSE),
$C29=2012,
VLOOKUP($B29,[5]各省年均房价!$A$1:$T$32,13,FALSE),
$C29=2013,
VLOOKUP($B29,[5]各省年均房价!$A$1:$T$32,14,FALSE),
$C29=2014,
VLOOKUP($B29,[5]各省年均房价!$A$1:$T$32,15,FALSE),
$C29=2015,
VLOOKUP($B29,[5]各省年均房价!$A$1:$T$32,16,FALSE),
$C29=2016,
VLOOKUP($B29,[5]各省年均房价!$A$1:$T$32,17,FALSE),
$C29=2017,
VLOOKUP($B29,[5]各省年均房价!$A$1:$T$32,18,FALSE),
$C29=2018,
VLOOKUP($B29,[5]各省年均房价!$A$1:$T$32,19,FALSE)
)</f>
        <v>3125.1272727272731</v>
      </c>
      <c r="Q29">
        <f t="shared" si="1"/>
        <v>0.30792464998790747</v>
      </c>
      <c r="R29" cm="1">
        <f t="array" ref="R29">_xlfn.IFS(
$C29=2010,
VLOOKUP($B29,[27]分省年度数据!$A$1:$T$32,15,FALSE),
$C29=2011,
VLOOKUP($B29,[27]分省年度数据!$A$1:$T$32,14,FALSE),
$C29=2012,
VLOOKUP($B29,[27]分省年度数据!$A$1:$T$32,13,FALSE),
$C29=2013,
VLOOKUP($B29,[27]分省年度数据!$A$1:$T$32,12,FALSE),
$C29=2014,
VLOOKUP($B29,[27]分省年度数据!$A$1:$T$32,11,FALSE),
$C29=2015,
VLOOKUP($B29,[27]分省年度数据!$A$1:$T$32,10,FALSE),
$C29=2016,
VLOOKUP($B29,[27]分省年度数据!$A$1:$T$32,9,FALSE),
$C29=2017,
VLOOKUP($B29,[27]分省年度数据!$A$1:$T$32,8,FALSE),
$C29=2018,
VLOOKUP($B29,[27]分省年度数据!$A$1:$T$32,7,FALSE)
)</f>
        <v>64.349999999999994</v>
      </c>
      <c r="S29">
        <f>IFERROR(VLOOKUP(D29,[6]mu_jt_estimates_final!$C:$D,2,FALSE),"")</f>
        <v>-0.87046378999999996</v>
      </c>
      <c r="T29" t="str">
        <f>VLOOKUP(B29,方言分布!A:B,2,FALSE)</f>
        <v>晋语</v>
      </c>
      <c r="U29" cm="1">
        <f t="array" ref="U29">_xlfn.IFS(
$C29=2010,
VLOOKUP($B29,[7]分省年度数据!$A$1:$T$32,15,FALSE),
$C29=2011,
VLOOKUP($B29,[7]分省年度数据!$A$1:$T$32,14,FALSE),
$C29=2012,
VLOOKUP($B29,[7]分省年度数据!$A$1:$T$32,13,FALSE),
$C29=2013,
VLOOKUP($B29,[7]分省年度数据!$A$1:$T$32,12,FALSE),
$C29=2014,
VLOOKUP($B29,[7]分省年度数据!$A$1:$T$32,11,FALSE),
$C29=2015,
VLOOKUP($B29,[7]分省年度数据!$A$1:$T$32,10,FALSE),
$C29=2016,
VLOOKUP($B29,[7]分省年度数据!$A$1:$T$32,9,FALSE),
$C29=2017,
VLOOKUP($B29,[7]分省年度数据!$A$1:$T$32,8,FALSE),
$C29=2018,
VLOOKUP($B29,[7]分省年度数据!$A$1:$T$32,7,FALSE)
)</f>
        <v>41098</v>
      </c>
      <c r="V29" cm="1">
        <f t="array" ref="V29">_xlfn.IFS(
$C29=2010,
VLOOKUP($B29,[8]分省年度数据!$A$1:$T$32,15,FALSE),
$C29=2011,
VLOOKUP($B29,[8]分省年度数据!$A$1:$T$32,14,FALSE),
$C29=2012,
VLOOKUP($B29,[8]分省年度数据!$A$1:$T$32,13,FALSE),
$C29=2013,
VLOOKUP($B29,[8]分省年度数据!$A$1:$T$32,12,FALSE),
$C29=2014,
VLOOKUP($B29,[8]分省年度数据!$A$1:$T$32,11,FALSE),
$C29=2015,
VLOOKUP($B29,[8]分省年度数据!$A$1:$T$32,10,FALSE),
$C29=2016,
VLOOKUP($B29,[8]分省年度数据!$A$1:$T$32,9,FALSE),
$C29=2017,
VLOOKUP($B29,[8]分省年度数据!$A$1:$T$32,8,FALSE),
$C29=2018,
VLOOKUP($B29,[8]分省年度数据!$A$1:$T$32,7,FALSE)
)</f>
        <v>15.59</v>
      </c>
      <c r="W29" cm="1">
        <f t="array" ref="W29">_xlfn.IFS(
$C29=2010,
VLOOKUP($B29,[9]分省年度数据!$A$1:$T$32,15,FALSE),
$C29=2011,
VLOOKUP($B29,[9]分省年度数据!$A$1:$T$32,14,FALSE),
$C29=2012,
VLOOKUP($B29,[9]分省年度数据!$A$1:$T$32,13,FALSE),
$C29=2013,
VLOOKUP($B29,[9]分省年度数据!$A$1:$T$32,12,FALSE),
$C29=2014,
VLOOKUP($B29,[9]分省年度数据!$A$1:$T$32,11,FALSE),
$C29=2015,
VLOOKUP($B29,[9]分省年度数据!$A$1:$T$32,10,FALSE),
$C29=2016,
VLOOKUP($B29,[9]分省年度数据!$A$1:$T$32,9,FALSE),
$C29=2017,
VLOOKUP($B29,[9]分省年度数据!$A$1:$T$32,8,FALSE),
$C29=2018,
VLOOKUP($B29,[9]分省年度数据!$A$1:$T$32,7,FALSE)
)</f>
        <v>56</v>
      </c>
      <c r="X29" cm="1">
        <f t="array" ref="X29">_xlfn.IFS(
$C29=2010,
VLOOKUP($B29,[10]分省年度数据!$A$1:$T$32,15,FALSE),
$C29=2011,
VLOOKUP($B29,[10]分省年度数据!$A$1:$T$32,14,FALSE),
$C29=2012,
VLOOKUP($B29,[10]分省年度数据!$A$1:$T$32,13,FALSE),
$C29=2013,
VLOOKUP($B29,[10]分省年度数据!$A$1:$T$32,12,FALSE),
$C29=2014,
VLOOKUP($B29,[10]分省年度数据!$A$1:$T$32,11,FALSE),
$C29=2015,
VLOOKUP($B29,[10]分省年度数据!$A$1:$T$32,10,FALSE),
$C29=2016,
VLOOKUP($B29,[10]分省年度数据!$A$1:$T$32,9,FALSE),
$C29=2017,
VLOOKUP($B29,[10]分省年度数据!$A$1:$T$32,8,FALSE),
$C29=2018,
VLOOKUP($B29,[10]分省年度数据!$A$1:$T$32,7,FALSE)
)</f>
        <v>11.56</v>
      </c>
      <c r="Y29" cm="1">
        <f t="array" ref="Y29">_xlfn.IFS(
$C29=2010,
VLOOKUP($B29,[11]分省年度数据!$A$1:$T$32,15,FALSE),
$C29=2011,
VLOOKUP($B29,[11]分省年度数据!$A$1:$T$32,14,FALSE),
$C29=2012,
VLOOKUP($B29,[11]分省年度数据!$A$1:$T$32,13,FALSE),
$C29=2013,
VLOOKUP($B29,[11]分省年度数据!$A$1:$T$32,12,FALSE),
$C29=2014,
VLOOKUP($B29,[11]分省年度数据!$A$1:$T$32,11,FALSE),
$C29=2015,
VLOOKUP($B29,[11]分省年度数据!$A$1:$T$32,10,FALSE),
$C29=2016,
VLOOKUP($B29,[11]分省年度数据!$A$1:$T$32,9,FALSE),
$C29=2017,
VLOOKUP($B29,[11]分省年度数据!$A$1:$T$32,8,FALSE),
$C29=2018,
VLOOKUP($B29,[11]分省年度数据!$A$1:$T$32,7,FALSE)
)</f>
        <v>113.86</v>
      </c>
      <c r="Z29" cm="1">
        <f t="array" ref="Z29">_xlfn.IFS(
$C29=2010,
VLOOKUP($B29,[12]分省年度数据!$A$1:$T$32,15,FALSE),
$C29=2011,
VLOOKUP($B29,[12]分省年度数据!$A$1:$T$32,14,FALSE),
$C29=2012,
VLOOKUP($B29,[12]分省年度数据!$A$1:$T$32,13,FALSE),
$C29=2013,
VLOOKUP($B29,[12]分省年度数据!$A$1:$T$32,12,FALSE),
$C29=2014,
VLOOKUP($B29,[12]分省年度数据!$A$1:$T$32,11,FALSE),
$C29=2015,
VLOOKUP($B29,[12]分省年度数据!$A$1:$T$32,10,FALSE),
$C29=2016,
VLOOKUP($B29,[12]分省年度数据!$A$1:$T$32,9,FALSE),
$C29=2017,
VLOOKUP($B29,[12]分省年度数据!$A$1:$T$32,8,FALSE),
$C29=2018,
VLOOKUP($B29,[12]分省年度数据!$A$1:$T$32,7,FALSE)
)</f>
        <v>15.36</v>
      </c>
      <c r="AA29" cm="1">
        <f t="array" ref="AA29">_xlfn.IFS(
$C29=2010,
VLOOKUP($B29,[13]分省年度数据!$A$1:$T$32,15,FALSE),
$C29=2011,
VLOOKUP($B29,[13]分省年度数据!$A$1:$T$32,14,FALSE),
$C29=2012,
VLOOKUP($B29,[13]分省年度数据!$A$1:$T$32,13,FALSE),
$C29=2013,
VLOOKUP($B29,[13]分省年度数据!$A$1:$T$32,12,FALSE),
$C29=2014,
VLOOKUP($B29,[13]分省年度数据!$A$1:$T$32,11,FALSE),
$C29=2015,
VLOOKUP($B29,[13]分省年度数据!$A$1:$T$32,10,FALSE),
$C29=2016,
VLOOKUP($B29,[13]分省年度数据!$A$1:$T$32,9,FALSE),
$C29=2017,
VLOOKUP($B29,[13]分省年度数据!$A$1:$T$32,8,FALSE),
$C29=2018,
VLOOKUP($B29,[13]分省年度数据!$A$1:$T$32,7,FALSE)
)</f>
        <v>14.37</v>
      </c>
      <c r="AB29" cm="1">
        <f t="array" ref="AB29">_xlfn.IFS(
$C29=2010,
VLOOKUP($B29,[14]分省年度数据!$A$1:$T$32,15,FALSE),
$C29=2011,
VLOOKUP($B29,[14]分省年度数据!$A$1:$T$32,14,FALSE),
$C29=2012,
VLOOKUP($B29,[14]分省年度数据!$A$1:$T$32,13,FALSE),
$C29=2013,
VLOOKUP($B29,[14]分省年度数据!$A$1:$T$32,12,FALSE),
$C29=2014,
VLOOKUP($B29,[14]分省年度数据!$A$1:$T$32,11,FALSE),
$C29=2015,
VLOOKUP($B29,[14]分省年度数据!$A$1:$T$32,10,FALSE),
$C29=2016,
VLOOKUP($B29,[14]分省年度数据!$A$1:$T$32,9,FALSE),
$C29=2017,
VLOOKUP($B29,[14]分省年度数据!$A$1:$T$32,8,FALSE),
$C29=2018,
VLOOKUP($B29,[14]分省年度数据!$A$1:$T$32,7,FALSE)
)</f>
        <v>15.28</v>
      </c>
      <c r="AD29" cm="1">
        <f t="array" ref="AD29">_xlfn.IFS(
$C29=2010,
VLOOKUP($B29,[15]分省年度数据!$A$1:$T$32,15,FALSE),
$C29=2011,
VLOOKUP($B29,[15]分省年度数据!$A$1:$T$32,14,FALSE),
$C29=2012,
VLOOKUP($B29,[15]分省年度数据!$A$1:$T$32,13,FALSE),
$C29=2013,
VLOOKUP($B29,[15]分省年度数据!$A$1:$T$32,12,FALSE),
$C29=2014,
VLOOKUP($B29,[15]分省年度数据!$A$1:$T$32,11,FALSE),
$C29=2015,
VLOOKUP($B29,[15]分省年度数据!$A$1:$T$32,10,FALSE),
$C29=2016,
VLOOKUP($B29,[15]分省年度数据!$A$1:$T$32,9,FALSE),
$C29=2017,
VLOOKUP($B29,[15]分省年度数据!$A$1:$T$32,8,FALSE),
$C29=2018,
VLOOKUP($B29,[15]分省年度数据!$A$1:$T$32,7,FALSE)
)</f>
        <v>4508195</v>
      </c>
      <c r="AE29" cm="1">
        <f t="array" ref="AE29">_xlfn.IFS(
$C29=2010,
VLOOKUP($B29,[16]分省年度数据!$A$1:$T$32,15,FALSE),
$C29=2011,
VLOOKUP($B29,[16]分省年度数据!$A$1:$T$32,14,FALSE),
$C29=2012,
VLOOKUP($B29,[16]分省年度数据!$A$1:$T$32,13,FALSE),
$C29=2013,
VLOOKUP($B29,[16]分省年度数据!$A$1:$T$32,12,FALSE),
$C29=2014,
VLOOKUP($B29,[16]分省年度数据!$A$1:$T$32,11,FALSE),
$C29=2015,
VLOOKUP($B29,[16]分省年度数据!$A$1:$T$32,10,FALSE),
$C29=2016,
VLOOKUP($B29,[16]分省年度数据!$A$1:$T$32,9,FALSE),
$C29=2017,
VLOOKUP($B29,[16]分省年度数据!$A$1:$T$32,8,FALSE),
$C29=2018,
VLOOKUP($B29,[16]分省年度数据!$A$1:$T$32,7,FALSE)
)</f>
        <v>328.58</v>
      </c>
      <c r="AF29" cm="1">
        <f t="array" ref="AF29">_xlfn.IFS(
$C29=2010,
VLOOKUP($B29,[17]分省年度数据!$A$1:$T$32,15,FALSE),
$C29=2011,
VLOOKUP($B29,[17]分省年度数据!$A$1:$T$32,14,FALSE),
$C29=2012,
VLOOKUP($B29,[17]分省年度数据!$A$1:$T$32,13,FALSE),
$C29=2013,
VLOOKUP($B29,[17]分省年度数据!$A$1:$T$32,12,FALSE),
$C29=2014,
VLOOKUP($B29,[17]分省年度数据!$A$1:$T$32,11,FALSE),
$C29=2015,
VLOOKUP($B29,[17]分省年度数据!$A$1:$T$32,10,FALSE),
$C29=2016,
VLOOKUP($B29,[17]分省年度数据!$A$1:$T$32,9,FALSE),
$C29=2017,
VLOOKUP($B29,[17]分省年度数据!$A$1:$T$32,8,FALSE),
$C29=2018,
VLOOKUP($B29,[17]分省年度数据!$A$1:$T$32,7,FALSE)
)</f>
        <v>93</v>
      </c>
      <c r="AG29" cm="1">
        <f t="array" ref="AG29">_xlfn.IFS(
$C29=2010,
VLOOKUP($B29,[18]分省年度数据!$A$1:$T$32,15,FALSE),
$C29=2011,
VLOOKUP($B29,[18]分省年度数据!$A$1:$T$32,14,FALSE),
$C29=2012,
VLOOKUP($B29,[18]分省年度数据!$A$1:$T$32,13,FALSE),
$C29=2013,
VLOOKUP($B29,[18]分省年度数据!$A$1:$T$32,12,FALSE),
$C29=2014,
VLOOKUP($B29,[18]分省年度数据!$A$1:$T$32,11,FALSE),
$C29=2015,
VLOOKUP($B29,[18]分省年度数据!$A$1:$T$32,10,FALSE),
$C29=2016,
VLOOKUP($B29,[18]分省年度数据!$A$1:$T$32,9,FALSE),
$C29=2017,
VLOOKUP($B29,[18]分省年度数据!$A$1:$T$32,8,FALSE),
$C29=2018,
VLOOKUP($B29,[18]分省年度数据!$A$1:$T$32,7,FALSE)
)</f>
        <v>3318.2</v>
      </c>
      <c r="AJ29" cm="1">
        <f t="array" ref="AJ29">_xlfn.IFS(
$C29=2010,
VLOOKUP($B29,[19]分省年度数据!$A$1:$T$32,15,FALSE),
$C29=2011,
VLOOKUP($B29,[19]分省年度数据!$A$1:$T$32,14,FALSE),
$C29=2012,
VLOOKUP($B29,[19]分省年度数据!$A$1:$T$32,13,FALSE),
$C29=2013,
VLOOKUP($B29,[19]分省年度数据!$A$1:$T$32,12,FALSE),
$C29=2014,
VLOOKUP($B29,[19]分省年度数据!$A$1:$T$32,11,FALSE),
$C29=2015,
VLOOKUP($B29,[19]分省年度数据!$A$1:$T$32,10,FALSE),
$C29=2016,
VLOOKUP($B29,[19]分省年度数据!$A$1:$T$32,9,FALSE),
$C29=2017,
VLOOKUP($B29,[19]分省年度数据!$A$1:$T$32,8,FALSE),
$C29=2018,
VLOOKUP($B29,[19]分省年度数据!$A$1:$T$32,7,FALSE)
)</f>
        <v>6962</v>
      </c>
      <c r="AK29" cm="1">
        <f t="array" ref="AK29">_xlfn.IFS(
$C29=2010,
VLOOKUP($B29,[20]分省年度数据!$A$1:$T$32,15,FALSE),
$C29=2011,
VLOOKUP($B29,[20]分省年度数据!$A$1:$T$32,14,FALSE),
$C29=2012,
VLOOKUP($B29,[20]分省年度数据!$A$1:$T$32,13,FALSE),
$C29=2013,
VLOOKUP($B29,[20]分省年度数据!$A$1:$T$32,12,FALSE),
$C29=2014,
VLOOKUP($B29,[20]分省年度数据!$A$1:$T$32,11,FALSE),
$C29=2015,
VLOOKUP($B29,[20]分省年度数据!$A$1:$T$32,10,FALSE),
$C29=2016,
VLOOKUP($B29,[20]分省年度数据!$A$1:$T$32,9,FALSE),
$C29=2017,
VLOOKUP($B29,[20]分省年度数据!$A$1:$T$32,8,FALSE),
$C29=2018,
VLOOKUP($B29,[20]分省年度数据!$A$1:$T$32,7,FALSE)
)</f>
        <v>12200</v>
      </c>
      <c r="AL29" cm="1">
        <f t="array" ref="AL29">_xlfn.IFS(
$C29=2010,
VLOOKUP($B29,[26]分省年度数据!$A$1:$T$32,15,FALSE),
$C29=2011,
VLOOKUP($B29,[26]分省年度数据!$A$1:$T$32,14,FALSE),
$C29=2012,
VLOOKUP($B29,[26]分省年度数据!$A$1:$T$32,13,FALSE),
$C29=2013,
VLOOKUP($B29,[26]分省年度数据!$A$1:$T$32,12,FALSE),
$C29=2014,
VLOOKUP($B29,[26]分省年度数据!$A$1:$T$32,11,FALSE),
$C29=2015,
VLOOKUP($B29,[26]分省年度数据!$A$1:$T$32,10,FALSE),
$C29=2016,
VLOOKUP($B29,[26]分省年度数据!$A$1:$T$32,9,FALSE),
$C29=2017,
VLOOKUP($B29,[26]分省年度数据!$A$1:$T$32,8,FALSE),
$C29=2018,
VLOOKUP($B29,[26]分省年度数据!$A$1:$T$32,7,FALSE)
)</f>
        <v>97.26</v>
      </c>
      <c r="AM29" cm="1">
        <f t="array" ref="AM29">_xlfn.IFS(
$C29=2010,
VLOOKUP($B29,[22]分省年度数据!$A$1:$T$32,15,FALSE),
$C29=2011,
VLOOKUP($B29,[22]分省年度数据!$A$1:$T$32,14,FALSE),
$C29=2012,
VLOOKUP($B29,[22]分省年度数据!$A$1:$T$32,13,FALSE),
$C29=2013,
VLOOKUP($B29,[22]分省年度数据!$A$1:$T$32,12,FALSE),
$C29=2014,
VLOOKUP($B29,[22]分省年度数据!$A$1:$T$32,11,FALSE),
$C29=2015,
VLOOKUP($B29,[22]分省年度数据!$A$1:$T$32,10,FALSE),
$C29=2016,
VLOOKUP($B29,[22]分省年度数据!$A$1:$T$32,9,FALSE),
$C29=2017,
VLOOKUP($B29,[22]分省年度数据!$A$1:$T$32,8,FALSE),
$C29=2018,
VLOOKUP($B29,[22]分省年度数据!$A$1:$T$32,7,FALSE)
)</f>
        <v>89.94</v>
      </c>
      <c r="AN29" cm="1">
        <f t="array" ref="AN29">_xlfn.IFS(
$C29=2010,
VLOOKUP($B29,[23]分省年度数据!$A$1:$T$32,15,FALSE),
$C29=2011,
VLOOKUP($B29,[23]分省年度数据!$A$1:$T$32,14,FALSE),
$C29=2012,
VLOOKUP($B29,[23]分省年度数据!$A$1:$T$32,13,FALSE),
$C29=2013,
VLOOKUP($B29,[23]分省年度数据!$A$1:$T$32,12,FALSE),
$C29=2014,
VLOOKUP($B29,[23]分省年度数据!$A$1:$T$32,11,FALSE),
$C29=2015,
VLOOKUP($B29,[23]分省年度数据!$A$1:$T$32,10,FALSE),
$C29=2016,
VLOOKUP($B29,[23]分省年度数据!$A$1:$T$32,9,FALSE),
$C29=2017,
VLOOKUP($B29,[23]分省年度数据!$A$1:$T$32,8,FALSE),
$C29=2018,
VLOOKUP($B29,[23]分省年度数据!$A$1:$T$32,7,FALSE)
)</f>
        <v>6.83</v>
      </c>
      <c r="AO29" cm="1">
        <f t="array" ref="AO29">_xlfn.IFS(
$C29=2010,
VLOOKUP($B29,[24]分省年度数据!$A$1:$T$32,15,FALSE),
$C29=2011,
VLOOKUP($B29,[24]分省年度数据!$A$1:$T$32,14,FALSE),
$C29=2012,
VLOOKUP($B29,[24]分省年度数据!$A$1:$T$32,13,FALSE),
$C29=2013,
VLOOKUP($B29,[24]分省年度数据!$A$1:$T$32,12,FALSE),
$C29=2014,
VLOOKUP($B29,[24]分省年度数据!$A$1:$T$32,11,FALSE),
$C29=2015,
VLOOKUP($B29,[24]分省年度数据!$A$1:$T$32,10,FALSE),
$C29=2016,
VLOOKUP($B29,[24]分省年度数据!$A$1:$T$32,9,FALSE),
$C29=2017,
VLOOKUP($B29,[24]分省年度数据!$A$1:$T$32,8,FALSE),
$C29=2018,
VLOOKUP($B29,[24]分省年度数据!$A$1:$T$32,7,FALSE)
)</f>
        <v>3.32</v>
      </c>
      <c r="AP29" cm="1">
        <f t="array" ref="AP29">_xlfn.IFS(
$C29=2010,
VLOOKUP($B29,[25]分省年度数据!$A$1:$T$32,15,FALSE),
$C29=2011,
VLOOKUP($B29,[25]分省年度数据!$A$1:$T$32,14,FALSE),
$C29=2012,
VLOOKUP($B29,[25]分省年度数据!$A$1:$T$32,13,FALSE),
$C29=2013,
VLOOKUP($B29,[25]分省年度数据!$A$1:$T$32,12,FALSE),
$C29=2014,
VLOOKUP($B29,[25]分省年度数据!$A$1:$T$32,11,FALSE),
$C29=2015,
VLOOKUP($B29,[25]分省年度数据!$A$1:$T$32,10,FALSE),
$C29=2016,
VLOOKUP($B29,[25]分省年度数据!$A$1:$T$32,9,FALSE),
$C29=2017,
VLOOKUP($B29,[25]分省年度数据!$A$1:$T$32,8,FALSE),
$C29=2018,
VLOOKUP($B29,[25]分省年度数据!$A$1:$T$32,7,FALSE)
)</f>
        <v>9.36</v>
      </c>
    </row>
    <row r="30" spans="1:42">
      <c r="A30">
        <v>14</v>
      </c>
      <c r="B30" t="s">
        <v>4</v>
      </c>
      <c r="C30">
        <v>2011</v>
      </c>
      <c r="D30" t="str">
        <f t="shared" si="0"/>
        <v>山西省2011</v>
      </c>
      <c r="E30" t="s">
        <v>32</v>
      </c>
      <c r="F30" cm="1">
        <f t="array" ref="F30">_xlfn.IFS(
$C30=2010,
VLOOKUP($B30,[1]分省年度数据!$A$1:$T$32,15,FALSE),
$C30=2011,
VLOOKUP($B30,[1]分省年度数据!$A$1:$T$32,14,FALSE),
$C30=2012,
VLOOKUP($B30,[1]分省年度数据!$A$1:$T$32,13,FALSE),
$C30=2013,
VLOOKUP($B30,[1]分省年度数据!$A$1:$T$32,12,FALSE),
$C30=2014,
VLOOKUP($B30,[1]分省年度数据!$A$1:$T$32,11,FALSE),
$C30=2015,
VLOOKUP($B30,[1]分省年度数据!$A$1:$T$32,10,FALSE),
$C30=2016,
VLOOKUP($B30,[1]分省年度数据!$A$1:$T$32,9,FALSE),
$C30=2017,
VLOOKUP($B30,[1]分省年度数据!$A$1:$T$32,8,FALSE),
$C30=2018,
VLOOKUP($B30,[1]分省年度数据!$A$1:$T$32,7,FALSE)
)</f>
        <v>3562</v>
      </c>
      <c r="G30" cm="1">
        <f t="array" ref="G30">_xlfn.IFS(
$C30=2010,
VLOOKUP($B30,[2]分省年度数据!$A$1:$T$32,15,FALSE),
$C30=2011,
VLOOKUP($B30,[2]分省年度数据!$A$1:$T$32,14,FALSE),
$C30=2012,
VLOOKUP($B30,[2]分省年度数据!$A$1:$T$32,13,FALSE),
$C30=2013,
VLOOKUP($B30,[2]分省年度数据!$A$1:$T$32,12,FALSE),
$C30=2014,
VLOOKUP($B30,[2]分省年度数据!$A$1:$T$32,11,FALSE),
$C30=2015,
VLOOKUP($B30,[2]分省年度数据!$A$1:$T$32,10,FALSE),
$C30=2016,
VLOOKUP($B30,[2]分省年度数据!$A$1:$T$32,9,FALSE),
$C30=2017,
VLOOKUP($B30,[2]分省年度数据!$A$1:$T$32,8,FALSE),
$C30=2018,
VLOOKUP($B30,[2]分省年度数据!$A$1:$T$32,7,FALSE)
)</f>
        <v>11959</v>
      </c>
      <c r="H30" cm="1">
        <f t="array" ref="H30">_xlfn.IFS(
$C30=2010,
VLOOKUP($B30,[3]分省年度数据!$A$1:$T$32,15,FALSE),
$C30=2011,
VLOOKUP($B30,[3]分省年度数据!$A$1:$T$32,14,FALSE),
$C30=2012,
VLOOKUP($B30,[3]分省年度数据!$A$1:$T$32,13,FALSE),
$C30=2013,
VLOOKUP($B30,[3]分省年度数据!$A$1:$T$32,12,FALSE),
$C30=2014,
VLOOKUP($B30,[3]分省年度数据!$A$1:$T$32,11,FALSE),
$C30=2015,
VLOOKUP($B30,[3]分省年度数据!$A$1:$T$32,10,FALSE),
$C30=2016,
VLOOKUP($B30,[3]分省年度数据!$A$1:$T$32,9,FALSE),
$C30=2017,
VLOOKUP($B30,[3]分省年度数据!$A$1:$T$32,8,FALSE),
$C30=2018,
VLOOKUP($B30,[3]分省年度数据!$A$1:$T$32,7,FALSE)
)</f>
        <v>1273.5999999999999</v>
      </c>
      <c r="I30">
        <f>VLOOKUP($D30,[4]Sheet1!$C$1:$J$65536,2,FALSE)</f>
        <v>94.734642028808594</v>
      </c>
      <c r="J30">
        <f>VLOOKUP($D30,[4]Sheet1!$C$1:$J$65536,3,FALSE)</f>
        <v>-9.919189453125</v>
      </c>
      <c r="K30">
        <f>VLOOKUP($D30,[4]Sheet1!$C$1:$J$65536,4,FALSE)</f>
        <v>10187.7119140625</v>
      </c>
      <c r="L30">
        <f>VLOOKUP($D30,[4]Sheet1!$C$1:$J$65536,5,FALSE)</f>
        <v>184.61515808105469</v>
      </c>
      <c r="M30">
        <f>VLOOKUP($D30,[4]Sheet1!$C$1:$J$65536,6,FALSE)</f>
        <v>23.372156143188477</v>
      </c>
      <c r="N30">
        <f>VLOOKUP($D30,[4]Sheet1!$C$1:$J$65536,7,FALSE)</f>
        <v>3.8990397453308105</v>
      </c>
      <c r="O30">
        <f>VLOOKUP($D30,[4]Sheet1!$C$1:$J$65536,8,FALSE)</f>
        <v>23.787631988525391</v>
      </c>
      <c r="P30" cm="1">
        <f t="array" ref="P30">_xlfn.IFS(
$C30=2010,
VLOOKUP($B30,[5]各省年均房价!$A$1:$T$32,11,FALSE),
$C30=2011,
VLOOKUP($B30,[5]各省年均房价!$A$1:$T$32,12,FALSE),
$C30=2012,
VLOOKUP($B30,[5]各省年均房价!$A$1:$T$32,13,FALSE),
$C30=2013,
VLOOKUP($B30,[5]各省年均房价!$A$1:$T$32,14,FALSE),
$C30=2014,
VLOOKUP($B30,[5]各省年均房价!$A$1:$T$32,15,FALSE),
$C30=2015,
VLOOKUP($B30,[5]各省年均房价!$A$1:$T$32,16,FALSE),
$C30=2016,
VLOOKUP($B30,[5]各省年均房价!$A$1:$T$32,17,FALSE),
$C30=2017,
VLOOKUP($B30,[5]各省年均房价!$A$1:$T$32,18,FALSE),
$C30=2018,
VLOOKUP($B30,[5]各省年均房价!$A$1:$T$32,19,FALSE)
)</f>
        <v>3426.9854545454541</v>
      </c>
      <c r="Q30">
        <f t="shared" si="1"/>
        <v>0.28656120533033314</v>
      </c>
      <c r="R30" cm="1">
        <f t="array" ref="R30">_xlfn.IFS(
$C30=2010,
VLOOKUP($B30,[27]分省年度数据!$A$1:$T$32,15,FALSE),
$C30=2011,
VLOOKUP($B30,[27]分省年度数据!$A$1:$T$32,14,FALSE),
$C30=2012,
VLOOKUP($B30,[27]分省年度数据!$A$1:$T$32,13,FALSE),
$C30=2013,
VLOOKUP($B30,[27]分省年度数据!$A$1:$T$32,12,FALSE),
$C30=2014,
VLOOKUP($B30,[27]分省年度数据!$A$1:$T$32,11,FALSE),
$C30=2015,
VLOOKUP($B30,[27]分省年度数据!$A$1:$T$32,10,FALSE),
$C30=2016,
VLOOKUP($B30,[27]分省年度数据!$A$1:$T$32,9,FALSE),
$C30=2017,
VLOOKUP($B30,[27]分省年度数据!$A$1:$T$32,8,FALSE),
$C30=2018,
VLOOKUP($B30,[27]分省年度数据!$A$1:$T$32,7,FALSE)
)</f>
        <v>68.459999999999994</v>
      </c>
      <c r="S30">
        <f>IFERROR(VLOOKUP(D30,[6]mu_jt_estimates_final!$C:$D,2,FALSE),"")</f>
        <v>-0.87046378999999996</v>
      </c>
      <c r="T30" t="str">
        <f>VLOOKUP(B30,方言分布!A:B,2,FALSE)</f>
        <v>晋语</v>
      </c>
      <c r="U30" cm="1">
        <f t="array" ref="U30">_xlfn.IFS(
$C30=2010,
VLOOKUP($B30,[7]分省年度数据!$A$1:$T$32,15,FALSE),
$C30=2011,
VLOOKUP($B30,[7]分省年度数据!$A$1:$T$32,14,FALSE),
$C30=2012,
VLOOKUP($B30,[7]分省年度数据!$A$1:$T$32,13,FALSE),
$C30=2013,
VLOOKUP($B30,[7]分省年度数据!$A$1:$T$32,12,FALSE),
$C30=2014,
VLOOKUP($B30,[7]分省年度数据!$A$1:$T$32,11,FALSE),
$C30=2015,
VLOOKUP($B30,[7]分省年度数据!$A$1:$T$32,10,FALSE),
$C30=2016,
VLOOKUP($B30,[7]分省年度数据!$A$1:$T$32,9,FALSE),
$C30=2017,
VLOOKUP($B30,[7]分省年度数据!$A$1:$T$32,8,FALSE),
$C30=2018,
VLOOKUP($B30,[7]分省年度数据!$A$1:$T$32,7,FALSE)
)</f>
        <v>40339</v>
      </c>
      <c r="V30" cm="1">
        <f t="array" ref="V30">_xlfn.IFS(
$C30=2010,
VLOOKUP($B30,[8]分省年度数据!$A$1:$T$32,15,FALSE),
$C30=2011,
VLOOKUP($B30,[8]分省年度数据!$A$1:$T$32,14,FALSE),
$C30=2012,
VLOOKUP($B30,[8]分省年度数据!$A$1:$T$32,13,FALSE),
$C30=2013,
VLOOKUP($B30,[8]分省年度数据!$A$1:$T$32,12,FALSE),
$C30=2014,
VLOOKUP($B30,[8]分省年度数据!$A$1:$T$32,11,FALSE),
$C30=2015,
VLOOKUP($B30,[8]分省年度数据!$A$1:$T$32,10,FALSE),
$C30=2016,
VLOOKUP($B30,[8]分省年度数据!$A$1:$T$32,9,FALSE),
$C30=2017,
VLOOKUP($B30,[8]分省年度数据!$A$1:$T$32,8,FALSE),
$C30=2018,
VLOOKUP($B30,[8]分省年度数据!$A$1:$T$32,7,FALSE)
)</f>
        <v>15.71</v>
      </c>
      <c r="W30" cm="1">
        <f t="array" ref="W30">_xlfn.IFS(
$C30=2010,
VLOOKUP($B30,[9]分省年度数据!$A$1:$T$32,15,FALSE),
$C30=2011,
VLOOKUP($B30,[9]分省年度数据!$A$1:$T$32,14,FALSE),
$C30=2012,
VLOOKUP($B30,[9]分省年度数据!$A$1:$T$32,13,FALSE),
$C30=2013,
VLOOKUP($B30,[9]分省年度数据!$A$1:$T$32,12,FALSE),
$C30=2014,
VLOOKUP($B30,[9]分省年度数据!$A$1:$T$32,11,FALSE),
$C30=2015,
VLOOKUP($B30,[9]分省年度数据!$A$1:$T$32,10,FALSE),
$C30=2016,
VLOOKUP($B30,[9]分省年度数据!$A$1:$T$32,9,FALSE),
$C30=2017,
VLOOKUP($B30,[9]分省年度数据!$A$1:$T$32,8,FALSE),
$C30=2018,
VLOOKUP($B30,[9]分省年度数据!$A$1:$T$32,7,FALSE)
)</f>
        <v>55</v>
      </c>
      <c r="X30" cm="1">
        <f t="array" ref="X30">_xlfn.IFS(
$C30=2010,
VLOOKUP($B30,[10]分省年度数据!$A$1:$T$32,15,FALSE),
$C30=2011,
VLOOKUP($B30,[10]分省年度数据!$A$1:$T$32,14,FALSE),
$C30=2012,
VLOOKUP($B30,[10]分省年度数据!$A$1:$T$32,13,FALSE),
$C30=2013,
VLOOKUP($B30,[10]分省年度数据!$A$1:$T$32,12,FALSE),
$C30=2014,
VLOOKUP($B30,[10]分省年度数据!$A$1:$T$32,11,FALSE),
$C30=2015,
VLOOKUP($B30,[10]分省年度数据!$A$1:$T$32,10,FALSE),
$C30=2016,
VLOOKUP($B30,[10]分省年度数据!$A$1:$T$32,9,FALSE),
$C30=2017,
VLOOKUP($B30,[10]分省年度数据!$A$1:$T$32,8,FALSE),
$C30=2018,
VLOOKUP($B30,[10]分省年度数据!$A$1:$T$32,7,FALSE)
)</f>
        <v>11.77</v>
      </c>
      <c r="Y30" cm="1">
        <f t="array" ref="Y30">_xlfn.IFS(
$C30=2010,
VLOOKUP($B30,[11]分省年度数据!$A$1:$T$32,15,FALSE),
$C30=2011,
VLOOKUP($B30,[11]分省年度数据!$A$1:$T$32,14,FALSE),
$C30=2012,
VLOOKUP($B30,[11]分省年度数据!$A$1:$T$32,13,FALSE),
$C30=2013,
VLOOKUP($B30,[11]分省年度数据!$A$1:$T$32,12,FALSE),
$C30=2014,
VLOOKUP($B30,[11]分省年度数据!$A$1:$T$32,11,FALSE),
$C30=2015,
VLOOKUP($B30,[11]分省年度数据!$A$1:$T$32,10,FALSE),
$C30=2016,
VLOOKUP($B30,[11]分省年度数据!$A$1:$T$32,9,FALSE),
$C30=2017,
VLOOKUP($B30,[11]分省年度数据!$A$1:$T$32,8,FALSE),
$C30=2018,
VLOOKUP($B30,[11]分省年度数据!$A$1:$T$32,7,FALSE)
)</f>
        <v>159.62</v>
      </c>
      <c r="Z30" cm="1">
        <f t="array" ref="Z30">_xlfn.IFS(
$C30=2010,
VLOOKUP($B30,[12]分省年度数据!$A$1:$T$32,15,FALSE),
$C30=2011,
VLOOKUP($B30,[12]分省年度数据!$A$1:$T$32,14,FALSE),
$C30=2012,
VLOOKUP($B30,[12]分省年度数据!$A$1:$T$32,13,FALSE),
$C30=2013,
VLOOKUP($B30,[12]分省年度数据!$A$1:$T$32,12,FALSE),
$C30=2014,
VLOOKUP($B30,[12]分省年度数据!$A$1:$T$32,11,FALSE),
$C30=2015,
VLOOKUP($B30,[12]分省年度数据!$A$1:$T$32,10,FALSE),
$C30=2016,
VLOOKUP($B30,[12]分省年度数据!$A$1:$T$32,9,FALSE),
$C30=2017,
VLOOKUP($B30,[12]分省年度数据!$A$1:$T$32,8,FALSE),
$C30=2018,
VLOOKUP($B30,[12]分省年度数据!$A$1:$T$32,7,FALSE)
)</f>
        <v>15.19</v>
      </c>
      <c r="AA30" cm="1">
        <f t="array" ref="AA30">_xlfn.IFS(
$C30=2010,
VLOOKUP($B30,[13]分省年度数据!$A$1:$T$32,15,FALSE),
$C30=2011,
VLOOKUP($B30,[13]分省年度数据!$A$1:$T$32,14,FALSE),
$C30=2012,
VLOOKUP($B30,[13]分省年度数据!$A$1:$T$32,13,FALSE),
$C30=2013,
VLOOKUP($B30,[13]分省年度数据!$A$1:$T$32,12,FALSE),
$C30=2014,
VLOOKUP($B30,[13]分省年度数据!$A$1:$T$32,11,FALSE),
$C30=2015,
VLOOKUP($B30,[13]分省年度数据!$A$1:$T$32,10,FALSE),
$C30=2016,
VLOOKUP($B30,[13]分省年度数据!$A$1:$T$32,9,FALSE),
$C30=2017,
VLOOKUP($B30,[13]分省年度数据!$A$1:$T$32,8,FALSE),
$C30=2018,
VLOOKUP($B30,[13]分省年度数据!$A$1:$T$32,7,FALSE)
)</f>
        <v>13.77</v>
      </c>
      <c r="AB30" cm="1">
        <f t="array" ref="AB30">_xlfn.IFS(
$C30=2010,
VLOOKUP($B30,[14]分省年度数据!$A$1:$T$32,15,FALSE),
$C30=2011,
VLOOKUP($B30,[14]分省年度数据!$A$1:$T$32,14,FALSE),
$C30=2012,
VLOOKUP($B30,[14]分省年度数据!$A$1:$T$32,13,FALSE),
$C30=2013,
VLOOKUP($B30,[14]分省年度数据!$A$1:$T$32,12,FALSE),
$C30=2014,
VLOOKUP($B30,[14]分省年度数据!$A$1:$T$32,11,FALSE),
$C30=2015,
VLOOKUP($B30,[14]分省年度数据!$A$1:$T$32,10,FALSE),
$C30=2016,
VLOOKUP($B30,[14]分省年度数据!$A$1:$T$32,9,FALSE),
$C30=2017,
VLOOKUP($B30,[14]分省年度数据!$A$1:$T$32,8,FALSE),
$C30=2018,
VLOOKUP($B30,[14]分省年度数据!$A$1:$T$32,7,FALSE)
)</f>
        <v>14.68</v>
      </c>
      <c r="AD30" cm="1">
        <f t="array" ref="AD30">_xlfn.IFS(
$C30=2010,
VLOOKUP($B30,[15]分省年度数据!$A$1:$T$32,15,FALSE),
$C30=2011,
VLOOKUP($B30,[15]分省年度数据!$A$1:$T$32,14,FALSE),
$C30=2012,
VLOOKUP($B30,[15]分省年度数据!$A$1:$T$32,13,FALSE),
$C30=2013,
VLOOKUP($B30,[15]分省年度数据!$A$1:$T$32,12,FALSE),
$C30=2014,
VLOOKUP($B30,[15]分省年度数据!$A$1:$T$32,11,FALSE),
$C30=2015,
VLOOKUP($B30,[15]分省年度数据!$A$1:$T$32,10,FALSE),
$C30=2016,
VLOOKUP($B30,[15]分省年度数据!$A$1:$T$32,9,FALSE),
$C30=2017,
VLOOKUP($B30,[15]分省年度数据!$A$1:$T$32,8,FALSE),
$C30=2018,
VLOOKUP($B30,[15]分省年度数据!$A$1:$T$32,7,FALSE)
)</f>
        <v>5494903</v>
      </c>
      <c r="AE30" cm="1">
        <f t="array" ref="AE30">_xlfn.IFS(
$C30=2010,
VLOOKUP($B30,[16]分省年度数据!$A$1:$T$32,15,FALSE),
$C30=2011,
VLOOKUP($B30,[16]分省年度数据!$A$1:$T$32,14,FALSE),
$C30=2012,
VLOOKUP($B30,[16]分省年度数据!$A$1:$T$32,13,FALSE),
$C30=2013,
VLOOKUP($B30,[16]分省年度数据!$A$1:$T$32,12,FALSE),
$C30=2014,
VLOOKUP($B30,[16]分省年度数据!$A$1:$T$32,11,FALSE),
$C30=2015,
VLOOKUP($B30,[16]分省年度数据!$A$1:$T$32,10,FALSE),
$C30=2016,
VLOOKUP($B30,[16]分省年度数据!$A$1:$T$32,9,FALSE),
$C30=2017,
VLOOKUP($B30,[16]分省年度数据!$A$1:$T$32,8,FALSE),
$C30=2018,
VLOOKUP($B30,[16]分省年度数据!$A$1:$T$32,7,FALSE)
)</f>
        <v>421.79</v>
      </c>
      <c r="AF30" cm="1">
        <f t="array" ref="AF30">_xlfn.IFS(
$C30=2010,
VLOOKUP($B30,[17]分省年度数据!$A$1:$T$32,15,FALSE),
$C30=2011,
VLOOKUP($B30,[17]分省年度数据!$A$1:$T$32,14,FALSE),
$C30=2012,
VLOOKUP($B30,[17]分省年度数据!$A$1:$T$32,13,FALSE),
$C30=2013,
VLOOKUP($B30,[17]分省年度数据!$A$1:$T$32,12,FALSE),
$C30=2014,
VLOOKUP($B30,[17]分省年度数据!$A$1:$T$32,11,FALSE),
$C30=2015,
VLOOKUP($B30,[17]分省年度数据!$A$1:$T$32,10,FALSE),
$C30=2016,
VLOOKUP($B30,[17]分省年度数据!$A$1:$T$32,9,FALSE),
$C30=2017,
VLOOKUP($B30,[17]分省年度数据!$A$1:$T$32,8,FALSE),
$C30=2018,
VLOOKUP($B30,[17]分省年度数据!$A$1:$T$32,7,FALSE)
)</f>
        <v>95</v>
      </c>
      <c r="AG30" cm="1">
        <f t="array" ref="AG30">_xlfn.IFS(
$C30=2010,
VLOOKUP($B30,[18]分省年度数据!$A$1:$T$32,15,FALSE),
$C30=2011,
VLOOKUP($B30,[18]分省年度数据!$A$1:$T$32,14,FALSE),
$C30=2012,
VLOOKUP($B30,[18]分省年度数据!$A$1:$T$32,13,FALSE),
$C30=2013,
VLOOKUP($B30,[18]分省年度数据!$A$1:$T$32,12,FALSE),
$C30=2014,
VLOOKUP($B30,[18]分省年度数据!$A$1:$T$32,11,FALSE),
$C30=2015,
VLOOKUP($B30,[18]分省年度数据!$A$1:$T$32,10,FALSE),
$C30=2016,
VLOOKUP($B30,[18]分省年度数据!$A$1:$T$32,9,FALSE),
$C30=2017,
VLOOKUP($B30,[18]分省年度数据!$A$1:$T$32,8,FALSE),
$C30=2018,
VLOOKUP($B30,[18]分省年度数据!$A$1:$T$32,7,FALSE)
)</f>
        <v>3903.4</v>
      </c>
      <c r="AJ30" cm="1">
        <f t="array" ref="AJ30">_xlfn.IFS(
$C30=2010,
VLOOKUP($B30,[19]分省年度数据!$A$1:$T$32,15,FALSE),
$C30=2011,
VLOOKUP($B30,[19]分省年度数据!$A$1:$T$32,14,FALSE),
$C30=2012,
VLOOKUP($B30,[19]分省年度数据!$A$1:$T$32,13,FALSE),
$C30=2013,
VLOOKUP($B30,[19]分省年度数据!$A$1:$T$32,12,FALSE),
$C30=2014,
VLOOKUP($B30,[19]分省年度数据!$A$1:$T$32,11,FALSE),
$C30=2015,
VLOOKUP($B30,[19]分省年度数据!$A$1:$T$32,10,FALSE),
$C30=2016,
VLOOKUP($B30,[19]分省年度数据!$A$1:$T$32,9,FALSE),
$C30=2017,
VLOOKUP($B30,[19]分省年度数据!$A$1:$T$32,8,FALSE),
$C30=2018,
VLOOKUP($B30,[19]分省年度数据!$A$1:$T$32,7,FALSE)
)</f>
        <v>6239</v>
      </c>
      <c r="AK30" cm="1">
        <f t="array" ref="AK30">_xlfn.IFS(
$C30=2010,
VLOOKUP($B30,[20]分省年度数据!$A$1:$T$32,15,FALSE),
$C30=2011,
VLOOKUP($B30,[20]分省年度数据!$A$1:$T$32,14,FALSE),
$C30=2012,
VLOOKUP($B30,[20]分省年度数据!$A$1:$T$32,13,FALSE),
$C30=2013,
VLOOKUP($B30,[20]分省年度数据!$A$1:$T$32,12,FALSE),
$C30=2014,
VLOOKUP($B30,[20]分省年度数据!$A$1:$T$32,11,FALSE),
$C30=2015,
VLOOKUP($B30,[20]分省年度数据!$A$1:$T$32,10,FALSE),
$C30=2016,
VLOOKUP($B30,[20]分省年度数据!$A$1:$T$32,9,FALSE),
$C30=2017,
VLOOKUP($B30,[20]分省年度数据!$A$1:$T$32,8,FALSE),
$C30=2018,
VLOOKUP($B30,[20]分省年度数据!$A$1:$T$32,7,FALSE)
)</f>
        <v>12592</v>
      </c>
      <c r="AL30" cm="1">
        <f t="array" ref="AL30">_xlfn.IFS(
$C30=2010,
VLOOKUP($B30,[26]分省年度数据!$A$1:$T$32,15,FALSE),
$C30=2011,
VLOOKUP($B30,[26]分省年度数据!$A$1:$T$32,14,FALSE),
$C30=2012,
VLOOKUP($B30,[26]分省年度数据!$A$1:$T$32,13,FALSE),
$C30=2013,
VLOOKUP($B30,[26]分省年度数据!$A$1:$T$32,12,FALSE),
$C30=2014,
VLOOKUP($B30,[26]分省年度数据!$A$1:$T$32,11,FALSE),
$C30=2015,
VLOOKUP($B30,[26]分省年度数据!$A$1:$T$32,10,FALSE),
$C30=2016,
VLOOKUP($B30,[26]分省年度数据!$A$1:$T$32,9,FALSE),
$C30=2017,
VLOOKUP($B30,[26]分省年度数据!$A$1:$T$32,8,FALSE),
$C30=2018,
VLOOKUP($B30,[26]分省年度数据!$A$1:$T$32,7,FALSE)
)</f>
        <v>97.48</v>
      </c>
      <c r="AM30" cm="1">
        <f t="array" ref="AM30">_xlfn.IFS(
$C30=2010,
VLOOKUP($B30,[22]分省年度数据!$A$1:$T$32,15,FALSE),
$C30=2011,
VLOOKUP($B30,[22]分省年度数据!$A$1:$T$32,14,FALSE),
$C30=2012,
VLOOKUP($B30,[22]分省年度数据!$A$1:$T$32,13,FALSE),
$C30=2013,
VLOOKUP($B30,[22]分省年度数据!$A$1:$T$32,12,FALSE),
$C30=2014,
VLOOKUP($B30,[22]分省年度数据!$A$1:$T$32,11,FALSE),
$C30=2015,
VLOOKUP($B30,[22]分省年度数据!$A$1:$T$32,10,FALSE),
$C30=2016,
VLOOKUP($B30,[22]分省年度数据!$A$1:$T$32,9,FALSE),
$C30=2017,
VLOOKUP($B30,[22]分省年度数据!$A$1:$T$32,8,FALSE),
$C30=2018,
VLOOKUP($B30,[22]分省年度数据!$A$1:$T$32,7,FALSE)
)</f>
        <v>94.63</v>
      </c>
      <c r="AN30" cm="1">
        <f t="array" ref="AN30">_xlfn.IFS(
$C30=2010,
VLOOKUP($B30,[23]分省年度数据!$A$1:$T$32,15,FALSE),
$C30=2011,
VLOOKUP($B30,[23]分省年度数据!$A$1:$T$32,14,FALSE),
$C30=2012,
VLOOKUP($B30,[23]分省年度数据!$A$1:$T$32,13,FALSE),
$C30=2013,
VLOOKUP($B30,[23]分省年度数据!$A$1:$T$32,12,FALSE),
$C30=2014,
VLOOKUP($B30,[23]分省年度数据!$A$1:$T$32,11,FALSE),
$C30=2015,
VLOOKUP($B30,[23]分省年度数据!$A$1:$T$32,10,FALSE),
$C30=2016,
VLOOKUP($B30,[23]分省年度数据!$A$1:$T$32,9,FALSE),
$C30=2017,
VLOOKUP($B30,[23]分省年度数据!$A$1:$T$32,8,FALSE),
$C30=2018,
VLOOKUP($B30,[23]分省年度数据!$A$1:$T$32,7,FALSE)
)</f>
        <v>7.87</v>
      </c>
      <c r="AO30" cm="1">
        <f t="array" ref="AO30">_xlfn.IFS(
$C30=2010,
VLOOKUP($B30,[24]分省年度数据!$A$1:$T$32,15,FALSE),
$C30=2011,
VLOOKUP($B30,[24]分省年度数据!$A$1:$T$32,14,FALSE),
$C30=2012,
VLOOKUP($B30,[24]分省年度数据!$A$1:$T$32,13,FALSE),
$C30=2013,
VLOOKUP($B30,[24]分省年度数据!$A$1:$T$32,12,FALSE),
$C30=2014,
VLOOKUP($B30,[24]分省年度数据!$A$1:$T$32,11,FALSE),
$C30=2015,
VLOOKUP($B30,[24]分省年度数据!$A$1:$T$32,10,FALSE),
$C30=2016,
VLOOKUP($B30,[24]分省年度数据!$A$1:$T$32,9,FALSE),
$C30=2017,
VLOOKUP($B30,[24]分省年度数据!$A$1:$T$32,8,FALSE),
$C30=2018,
VLOOKUP($B30,[24]分省年度数据!$A$1:$T$32,7,FALSE)
)</f>
        <v>3.14</v>
      </c>
      <c r="AP30" cm="1">
        <f t="array" ref="AP30">_xlfn.IFS(
$C30=2010,
VLOOKUP($B30,[25]分省年度数据!$A$1:$T$32,15,FALSE),
$C30=2011,
VLOOKUP($B30,[25]分省年度数据!$A$1:$T$32,14,FALSE),
$C30=2012,
VLOOKUP($B30,[25]分省年度数据!$A$1:$T$32,13,FALSE),
$C30=2013,
VLOOKUP($B30,[25]分省年度数据!$A$1:$T$32,12,FALSE),
$C30=2014,
VLOOKUP($B30,[25]分省年度数据!$A$1:$T$32,11,FALSE),
$C30=2015,
VLOOKUP($B30,[25]分省年度数据!$A$1:$T$32,10,FALSE),
$C30=2016,
VLOOKUP($B30,[25]分省年度数据!$A$1:$T$32,9,FALSE),
$C30=2017,
VLOOKUP($B30,[25]分省年度数据!$A$1:$T$32,8,FALSE),
$C30=2018,
VLOOKUP($B30,[25]分省年度数据!$A$1:$T$32,7,FALSE)
)</f>
        <v>10.17</v>
      </c>
    </row>
    <row r="31" spans="1:42">
      <c r="A31">
        <v>14</v>
      </c>
      <c r="B31" t="s">
        <v>4</v>
      </c>
      <c r="C31">
        <v>2012</v>
      </c>
      <c r="D31" t="str">
        <f t="shared" si="0"/>
        <v>山西省2012</v>
      </c>
      <c r="E31" t="s">
        <v>32</v>
      </c>
      <c r="F31" cm="1">
        <f t="array" ref="F31">_xlfn.IFS(
$C31=2010,
VLOOKUP($B31,[1]分省年度数据!$A$1:$T$32,15,FALSE),
$C31=2011,
VLOOKUP($B31,[1]分省年度数据!$A$1:$T$32,14,FALSE),
$C31=2012,
VLOOKUP($B31,[1]分省年度数据!$A$1:$T$32,13,FALSE),
$C31=2013,
VLOOKUP($B31,[1]分省年度数据!$A$1:$T$32,12,FALSE),
$C31=2014,
VLOOKUP($B31,[1]分省年度数据!$A$1:$T$32,11,FALSE),
$C31=2015,
VLOOKUP($B31,[1]分省年度数据!$A$1:$T$32,10,FALSE),
$C31=2016,
VLOOKUP($B31,[1]分省年度数据!$A$1:$T$32,9,FALSE),
$C31=2017,
VLOOKUP($B31,[1]分省年度数据!$A$1:$T$32,8,FALSE),
$C31=2018,
VLOOKUP($B31,[1]分省年度数据!$A$1:$T$32,7,FALSE)
)</f>
        <v>3548</v>
      </c>
      <c r="G31" cm="1">
        <f t="array" ref="G31">_xlfn.IFS(
$C31=2010,
VLOOKUP($B31,[2]分省年度数据!$A$1:$T$32,15,FALSE),
$C31=2011,
VLOOKUP($B31,[2]分省年度数据!$A$1:$T$32,14,FALSE),
$C31=2012,
VLOOKUP($B31,[2]分省年度数据!$A$1:$T$32,13,FALSE),
$C31=2013,
VLOOKUP($B31,[2]分省年度数据!$A$1:$T$32,12,FALSE),
$C31=2014,
VLOOKUP($B31,[2]分省年度数据!$A$1:$T$32,11,FALSE),
$C31=2015,
VLOOKUP($B31,[2]分省年度数据!$A$1:$T$32,10,FALSE),
$C31=2016,
VLOOKUP($B31,[2]分省年度数据!$A$1:$T$32,9,FALSE),
$C31=2017,
VLOOKUP($B31,[2]分省年度数据!$A$1:$T$32,8,FALSE),
$C31=2018,
VLOOKUP($B31,[2]分省年度数据!$A$1:$T$32,7,FALSE)
)</f>
        <v>13592</v>
      </c>
      <c r="H31" cm="1">
        <f t="array" ref="H31">_xlfn.IFS(
$C31=2010,
VLOOKUP($B31,[3]分省年度数据!$A$1:$T$32,15,FALSE),
$C31=2011,
VLOOKUP($B31,[3]分省年度数据!$A$1:$T$32,14,FALSE),
$C31=2012,
VLOOKUP($B31,[3]分省年度数据!$A$1:$T$32,13,FALSE),
$C31=2013,
VLOOKUP($B31,[3]分省年度数据!$A$1:$T$32,12,FALSE),
$C31=2014,
VLOOKUP($B31,[3]分省年度数据!$A$1:$T$32,11,FALSE),
$C31=2015,
VLOOKUP($B31,[3]分省年度数据!$A$1:$T$32,10,FALSE),
$C31=2016,
VLOOKUP($B31,[3]分省年度数据!$A$1:$T$32,9,FALSE),
$C31=2017,
VLOOKUP($B31,[3]分省年度数据!$A$1:$T$32,8,FALSE),
$C31=2018,
VLOOKUP($B31,[3]分省年度数据!$A$1:$T$32,7,FALSE)
)</f>
        <v>546.70000000000005</v>
      </c>
      <c r="I31">
        <f>VLOOKUP($D31,[4]Sheet1!$C$1:$J$65536,2,FALSE)</f>
        <v>92.397071838378906</v>
      </c>
      <c r="J31">
        <f>VLOOKUP($D31,[4]Sheet1!$C$1:$J$65536,3,FALSE)</f>
        <v>-11.557902336120605</v>
      </c>
      <c r="K31">
        <f>VLOOKUP($D31,[4]Sheet1!$C$1:$J$65536,4,FALSE)</f>
        <v>10174.7998046875</v>
      </c>
      <c r="L31">
        <f>VLOOKUP($D31,[4]Sheet1!$C$1:$J$65536,5,FALSE)</f>
        <v>187.91883850097656</v>
      </c>
      <c r="M31">
        <f>VLOOKUP($D31,[4]Sheet1!$C$1:$J$65536,6,FALSE)</f>
        <v>23.980819702148438</v>
      </c>
      <c r="N31">
        <f>VLOOKUP($D31,[4]Sheet1!$C$1:$J$65536,7,FALSE)</f>
        <v>3.7552857398986816</v>
      </c>
      <c r="O31">
        <f>VLOOKUP($D31,[4]Sheet1!$C$1:$J$65536,8,FALSE)</f>
        <v>23.590791702270508</v>
      </c>
      <c r="P31" cm="1">
        <f t="array" ref="P31">_xlfn.IFS(
$C31=2010,
VLOOKUP($B31,[5]各省年均房价!$A$1:$T$32,11,FALSE),
$C31=2011,
VLOOKUP($B31,[5]各省年均房价!$A$1:$T$32,12,FALSE),
$C31=2012,
VLOOKUP($B31,[5]各省年均房价!$A$1:$T$32,13,FALSE),
$C31=2013,
VLOOKUP($B31,[5]各省年均房价!$A$1:$T$32,14,FALSE),
$C31=2014,
VLOOKUP($B31,[5]各省年均房价!$A$1:$T$32,15,FALSE),
$C31=2015,
VLOOKUP($B31,[5]各省年均房价!$A$1:$T$32,16,FALSE),
$C31=2016,
VLOOKUP($B31,[5]各省年均房价!$A$1:$T$32,17,FALSE),
$C31=2017,
VLOOKUP($B31,[5]各省年均房价!$A$1:$T$32,18,FALSE),
$C31=2018,
VLOOKUP($B31,[5]各省年均房价!$A$1:$T$32,19,FALSE)
)</f>
        <v>3877.9781818181818</v>
      </c>
      <c r="Q31">
        <f t="shared" si="1"/>
        <v>0.2853132858900958</v>
      </c>
      <c r="R31" cm="1">
        <f t="array" ref="R31">_xlfn.IFS(
$C31=2010,
VLOOKUP($B31,[27]分省年度数据!$A$1:$T$32,15,FALSE),
$C31=2011,
VLOOKUP($B31,[27]分省年度数据!$A$1:$T$32,14,FALSE),
$C31=2012,
VLOOKUP($B31,[27]分省年度数据!$A$1:$T$32,13,FALSE),
$C31=2013,
VLOOKUP($B31,[27]分省年度数据!$A$1:$T$32,12,FALSE),
$C31=2014,
VLOOKUP($B31,[27]分省年度数据!$A$1:$T$32,11,FALSE),
$C31=2015,
VLOOKUP($B31,[27]分省年度数据!$A$1:$T$32,10,FALSE),
$C31=2016,
VLOOKUP($B31,[27]分省年度数据!$A$1:$T$32,9,FALSE),
$C31=2017,
VLOOKUP($B31,[27]分省年度数据!$A$1:$T$32,8,FALSE),
$C31=2018,
VLOOKUP($B31,[27]分省年度数据!$A$1:$T$32,7,FALSE)
)</f>
        <v>76.900000000000006</v>
      </c>
      <c r="S31">
        <f>IFERROR(VLOOKUP(D31,[6]mu_jt_estimates_final!$C:$D,2,FALSE),"")</f>
        <v>-0.87046378999999996</v>
      </c>
      <c r="T31" t="str">
        <f>VLOOKUP(B31,方言分布!A:B,2,FALSE)</f>
        <v>晋语</v>
      </c>
      <c r="U31" cm="1">
        <f t="array" ref="U31">_xlfn.IFS(
$C31=2010,
VLOOKUP($B31,[7]分省年度数据!$A$1:$T$32,15,FALSE),
$C31=2011,
VLOOKUP($B31,[7]分省年度数据!$A$1:$T$32,14,FALSE),
$C31=2012,
VLOOKUP($B31,[7]分省年度数据!$A$1:$T$32,13,FALSE),
$C31=2013,
VLOOKUP($B31,[7]分省年度数据!$A$1:$T$32,12,FALSE),
$C31=2014,
VLOOKUP($B31,[7]分省年度数据!$A$1:$T$32,11,FALSE),
$C31=2015,
VLOOKUP($B31,[7]分省年度数据!$A$1:$T$32,10,FALSE),
$C31=2016,
VLOOKUP($B31,[7]分省年度数据!$A$1:$T$32,9,FALSE),
$C31=2017,
VLOOKUP($B31,[7]分省年度数据!$A$1:$T$32,8,FALSE),
$C31=2018,
VLOOKUP($B31,[7]分省年度数据!$A$1:$T$32,7,FALSE)
)</f>
        <v>40192</v>
      </c>
      <c r="V31" cm="1">
        <f t="array" ref="V31">_xlfn.IFS(
$C31=2010,
VLOOKUP($B31,[8]分省年度数据!$A$1:$T$32,15,FALSE),
$C31=2011,
VLOOKUP($B31,[8]分省年度数据!$A$1:$T$32,14,FALSE),
$C31=2012,
VLOOKUP($B31,[8]分省年度数据!$A$1:$T$32,13,FALSE),
$C31=2013,
VLOOKUP($B31,[8]分省年度数据!$A$1:$T$32,12,FALSE),
$C31=2014,
VLOOKUP($B31,[8]分省年度数据!$A$1:$T$32,11,FALSE),
$C31=2015,
VLOOKUP($B31,[8]分省年度数据!$A$1:$T$32,10,FALSE),
$C31=2016,
VLOOKUP($B31,[8]分省年度数据!$A$1:$T$32,9,FALSE),
$C31=2017,
VLOOKUP($B31,[8]分省年度数据!$A$1:$T$32,8,FALSE),
$C31=2018,
VLOOKUP($B31,[8]分省年度数据!$A$1:$T$32,7,FALSE)
)</f>
        <v>16.53</v>
      </c>
      <c r="W31" cm="1">
        <f t="array" ref="W31">_xlfn.IFS(
$C31=2010,
VLOOKUP($B31,[9]分省年度数据!$A$1:$T$32,15,FALSE),
$C31=2011,
VLOOKUP($B31,[9]分省年度数据!$A$1:$T$32,14,FALSE),
$C31=2012,
VLOOKUP($B31,[9]分省年度数据!$A$1:$T$32,13,FALSE),
$C31=2013,
VLOOKUP($B31,[9]分省年度数据!$A$1:$T$32,12,FALSE),
$C31=2014,
VLOOKUP($B31,[9]分省年度数据!$A$1:$T$32,11,FALSE),
$C31=2015,
VLOOKUP($B31,[9]分省年度数据!$A$1:$T$32,10,FALSE),
$C31=2016,
VLOOKUP($B31,[9]分省年度数据!$A$1:$T$32,9,FALSE),
$C31=2017,
VLOOKUP($B31,[9]分省年度数据!$A$1:$T$32,8,FALSE),
$C31=2018,
VLOOKUP($B31,[9]分省年度数据!$A$1:$T$32,7,FALSE)
)</f>
        <v>55</v>
      </c>
      <c r="X31" cm="1">
        <f t="array" ref="X31">_xlfn.IFS(
$C31=2010,
VLOOKUP($B31,[10]分省年度数据!$A$1:$T$32,15,FALSE),
$C31=2011,
VLOOKUP($B31,[10]分省年度数据!$A$1:$T$32,14,FALSE),
$C31=2012,
VLOOKUP($B31,[10]分省年度数据!$A$1:$T$32,13,FALSE),
$C31=2013,
VLOOKUP($B31,[10]分省年度数据!$A$1:$T$32,12,FALSE),
$C31=2014,
VLOOKUP($B31,[10]分省年度数据!$A$1:$T$32,11,FALSE),
$C31=2015,
VLOOKUP($B31,[10]分省年度数据!$A$1:$T$32,10,FALSE),
$C31=2016,
VLOOKUP($B31,[10]分省年度数据!$A$1:$T$32,9,FALSE),
$C31=2017,
VLOOKUP($B31,[10]分省年度数据!$A$1:$T$32,8,FALSE),
$C31=2018,
VLOOKUP($B31,[10]分省年度数据!$A$1:$T$32,7,FALSE)
)</f>
        <v>11.22</v>
      </c>
      <c r="Y31" cm="1">
        <f t="array" ref="Y31">_xlfn.IFS(
$C31=2010,
VLOOKUP($B31,[11]分省年度数据!$A$1:$T$32,15,FALSE),
$C31=2011,
VLOOKUP($B31,[11]分省年度数据!$A$1:$T$32,14,FALSE),
$C31=2012,
VLOOKUP($B31,[11]分省年度数据!$A$1:$T$32,13,FALSE),
$C31=2013,
VLOOKUP($B31,[11]分省年度数据!$A$1:$T$32,12,FALSE),
$C31=2014,
VLOOKUP($B31,[11]分省年度数据!$A$1:$T$32,11,FALSE),
$C31=2015,
VLOOKUP($B31,[11]分省年度数据!$A$1:$T$32,10,FALSE),
$C31=2016,
VLOOKUP($B31,[11]分省年度数据!$A$1:$T$32,9,FALSE),
$C31=2017,
VLOOKUP($B31,[11]分省年度数据!$A$1:$T$32,8,FALSE),
$C31=2018,
VLOOKUP($B31,[11]分省年度数据!$A$1:$T$32,7,FALSE)
)</f>
        <v>180.34</v>
      </c>
      <c r="Z31" cm="1">
        <f t="array" ref="Z31">_xlfn.IFS(
$C31=2010,
VLOOKUP($B31,[12]分省年度数据!$A$1:$T$32,15,FALSE),
$C31=2011,
VLOOKUP($B31,[12]分省年度数据!$A$1:$T$32,14,FALSE),
$C31=2012,
VLOOKUP($B31,[12]分省年度数据!$A$1:$T$32,13,FALSE),
$C31=2013,
VLOOKUP($B31,[12]分省年度数据!$A$1:$T$32,12,FALSE),
$C31=2014,
VLOOKUP($B31,[12]分省年度数据!$A$1:$T$32,11,FALSE),
$C31=2015,
VLOOKUP($B31,[12]分省年度数据!$A$1:$T$32,10,FALSE),
$C31=2016,
VLOOKUP($B31,[12]分省年度数据!$A$1:$T$32,9,FALSE),
$C31=2017,
VLOOKUP($B31,[12]分省年度数据!$A$1:$T$32,8,FALSE),
$C31=2018,
VLOOKUP($B31,[12]分省年度数据!$A$1:$T$32,7,FALSE)
)</f>
        <v>14.72</v>
      </c>
      <c r="AA31" cm="1">
        <f t="array" ref="AA31">_xlfn.IFS(
$C31=2010,
VLOOKUP($B31,[13]分省年度数据!$A$1:$T$32,15,FALSE),
$C31=2011,
VLOOKUP($B31,[13]分省年度数据!$A$1:$T$32,14,FALSE),
$C31=2012,
VLOOKUP($B31,[13]分省年度数据!$A$1:$T$32,13,FALSE),
$C31=2013,
VLOOKUP($B31,[13]分省年度数据!$A$1:$T$32,12,FALSE),
$C31=2014,
VLOOKUP($B31,[13]分省年度数据!$A$1:$T$32,11,FALSE),
$C31=2015,
VLOOKUP($B31,[13]分省年度数据!$A$1:$T$32,10,FALSE),
$C31=2016,
VLOOKUP($B31,[13]分省年度数据!$A$1:$T$32,9,FALSE),
$C31=2017,
VLOOKUP($B31,[13]分省年度数据!$A$1:$T$32,8,FALSE),
$C31=2018,
VLOOKUP($B31,[13]分省年度数据!$A$1:$T$32,7,FALSE)
)</f>
        <v>12.71</v>
      </c>
      <c r="AB31" cm="1">
        <f t="array" ref="AB31">_xlfn.IFS(
$C31=2010,
VLOOKUP($B31,[14]分省年度数据!$A$1:$T$32,15,FALSE),
$C31=2011,
VLOOKUP($B31,[14]分省年度数据!$A$1:$T$32,14,FALSE),
$C31=2012,
VLOOKUP($B31,[14]分省年度数据!$A$1:$T$32,13,FALSE),
$C31=2013,
VLOOKUP($B31,[14]分省年度数据!$A$1:$T$32,12,FALSE),
$C31=2014,
VLOOKUP($B31,[14]分省年度数据!$A$1:$T$32,11,FALSE),
$C31=2015,
VLOOKUP($B31,[14]分省年度数据!$A$1:$T$32,10,FALSE),
$C31=2016,
VLOOKUP($B31,[14]分省年度数据!$A$1:$T$32,9,FALSE),
$C31=2017,
VLOOKUP($B31,[14]分省年度数据!$A$1:$T$32,8,FALSE),
$C31=2018,
VLOOKUP($B31,[14]分省年度数据!$A$1:$T$32,7,FALSE)
)</f>
        <v>14.2</v>
      </c>
      <c r="AD31" t="str" cm="1">
        <f t="array" ref="AD31">_xlfn.IFS(
$C31=2010,
VLOOKUP($B31,[15]分省年度数据!$A$1:$T$32,15,FALSE),
$C31=2011,
VLOOKUP($B31,[15]分省年度数据!$A$1:$T$32,14,FALSE),
$C31=2012,
VLOOKUP($B31,[15]分省年度数据!$A$1:$T$32,13,FALSE),
$C31=2013,
VLOOKUP($B31,[15]分省年度数据!$A$1:$T$32,12,FALSE),
$C31=2014,
VLOOKUP($B31,[15]分省年度数据!$A$1:$T$32,11,FALSE),
$C31=2015,
VLOOKUP($B31,[15]分省年度数据!$A$1:$T$32,10,FALSE),
$C31=2016,
VLOOKUP($B31,[15]分省年度数据!$A$1:$T$32,9,FALSE),
$C31=2017,
VLOOKUP($B31,[15]分省年度数据!$A$1:$T$32,8,FALSE),
$C31=2018,
VLOOKUP($B31,[15]分省年度数据!$A$1:$T$32,7,FALSE)
)</f>
        <v/>
      </c>
      <c r="AE31" cm="1">
        <f t="array" ref="AE31">_xlfn.IFS(
$C31=2010,
VLOOKUP($B31,[16]分省年度数据!$A$1:$T$32,15,FALSE),
$C31=2011,
VLOOKUP($B31,[16]分省年度数据!$A$1:$T$32,14,FALSE),
$C31=2012,
VLOOKUP($B31,[16]分省年度数据!$A$1:$T$32,13,FALSE),
$C31=2013,
VLOOKUP($B31,[16]分省年度数据!$A$1:$T$32,12,FALSE),
$C31=2014,
VLOOKUP($B31,[16]分省年度数据!$A$1:$T$32,11,FALSE),
$C31=2015,
VLOOKUP($B31,[16]分省年度数据!$A$1:$T$32,10,FALSE),
$C31=2016,
VLOOKUP($B31,[16]分省年度数据!$A$1:$T$32,9,FALSE),
$C31=2017,
VLOOKUP($B31,[16]分省年度数据!$A$1:$T$32,8,FALSE),
$C31=2018,
VLOOKUP($B31,[16]分省年度数据!$A$1:$T$32,7,FALSE)
)</f>
        <v>558.03</v>
      </c>
      <c r="AF31" cm="1">
        <f t="array" ref="AF31">_xlfn.IFS(
$C31=2010,
VLOOKUP($B31,[17]分省年度数据!$A$1:$T$32,15,FALSE),
$C31=2011,
VLOOKUP($B31,[17]分省年度数据!$A$1:$T$32,14,FALSE),
$C31=2012,
VLOOKUP($B31,[17]分省年度数据!$A$1:$T$32,13,FALSE),
$C31=2013,
VLOOKUP($B31,[17]分省年度数据!$A$1:$T$32,12,FALSE),
$C31=2014,
VLOOKUP($B31,[17]分省年度数据!$A$1:$T$32,11,FALSE),
$C31=2015,
VLOOKUP($B31,[17]分省年度数据!$A$1:$T$32,10,FALSE),
$C31=2016,
VLOOKUP($B31,[17]分省年度数据!$A$1:$T$32,9,FALSE),
$C31=2017,
VLOOKUP($B31,[17]分省年度数据!$A$1:$T$32,8,FALSE),
$C31=2018,
VLOOKUP($B31,[17]分省年度数据!$A$1:$T$32,7,FALSE)
)</f>
        <v>106</v>
      </c>
      <c r="AG31" cm="1">
        <f t="array" ref="AG31">_xlfn.IFS(
$C31=2010,
VLOOKUP($B31,[18]分省年度数据!$A$1:$T$32,15,FALSE),
$C31=2011,
VLOOKUP($B31,[18]分省年度数据!$A$1:$T$32,14,FALSE),
$C31=2012,
VLOOKUP($B31,[18]分省年度数据!$A$1:$T$32,13,FALSE),
$C31=2013,
VLOOKUP($B31,[18]分省年度数据!$A$1:$T$32,12,FALSE),
$C31=2014,
VLOOKUP($B31,[18]分省年度数据!$A$1:$T$32,11,FALSE),
$C31=2015,
VLOOKUP($B31,[18]分省年度数据!$A$1:$T$32,10,FALSE),
$C31=2016,
VLOOKUP($B31,[18]分省年度数据!$A$1:$T$32,9,FALSE),
$C31=2017,
VLOOKUP($B31,[18]分省年度数据!$A$1:$T$32,8,FALSE),
$C31=2018,
VLOOKUP($B31,[18]分省年度数据!$A$1:$T$32,7,FALSE)
)</f>
        <v>4506.8</v>
      </c>
      <c r="AJ31" cm="1">
        <f t="array" ref="AJ31">_xlfn.IFS(
$C31=2010,
VLOOKUP($B31,[19]分省年度数据!$A$1:$T$32,15,FALSE),
$C31=2011,
VLOOKUP($B31,[19]分省年度数据!$A$1:$T$32,14,FALSE),
$C31=2012,
VLOOKUP($B31,[19]分省年度数据!$A$1:$T$32,13,FALSE),
$C31=2013,
VLOOKUP($B31,[19]分省年度数据!$A$1:$T$32,12,FALSE),
$C31=2014,
VLOOKUP($B31,[19]分省年度数据!$A$1:$T$32,11,FALSE),
$C31=2015,
VLOOKUP($B31,[19]分省年度数据!$A$1:$T$32,10,FALSE),
$C31=2016,
VLOOKUP($B31,[19]分省年度数据!$A$1:$T$32,9,FALSE),
$C31=2017,
VLOOKUP($B31,[19]分省年度数据!$A$1:$T$32,8,FALSE),
$C31=2018,
VLOOKUP($B31,[19]分省年度数据!$A$1:$T$32,7,FALSE)
)</f>
        <v>5587</v>
      </c>
      <c r="AK31" cm="1">
        <f t="array" ref="AK31">_xlfn.IFS(
$C31=2010,
VLOOKUP($B31,[20]分省年度数据!$A$1:$T$32,15,FALSE),
$C31=2011,
VLOOKUP($B31,[20]分省年度数据!$A$1:$T$32,14,FALSE),
$C31=2012,
VLOOKUP($B31,[20]分省年度数据!$A$1:$T$32,13,FALSE),
$C31=2013,
VLOOKUP($B31,[20]分省年度数据!$A$1:$T$32,12,FALSE),
$C31=2014,
VLOOKUP($B31,[20]分省年度数据!$A$1:$T$32,11,FALSE),
$C31=2015,
VLOOKUP($B31,[20]分省年度数据!$A$1:$T$32,10,FALSE),
$C31=2016,
VLOOKUP($B31,[20]分省年度数据!$A$1:$T$32,9,FALSE),
$C31=2017,
VLOOKUP($B31,[20]分省年度数据!$A$1:$T$32,8,FALSE),
$C31=2018,
VLOOKUP($B31,[20]分省年度数据!$A$1:$T$32,7,FALSE)
)</f>
        <v>13369</v>
      </c>
      <c r="AL31" cm="1">
        <f t="array" ref="AL31">_xlfn.IFS(
$C31=2010,
VLOOKUP($B31,[26]分省年度数据!$A$1:$T$32,15,FALSE),
$C31=2011,
VLOOKUP($B31,[26]分省年度数据!$A$1:$T$32,14,FALSE),
$C31=2012,
VLOOKUP($B31,[26]分省年度数据!$A$1:$T$32,13,FALSE),
$C31=2013,
VLOOKUP($B31,[26]分省年度数据!$A$1:$T$32,12,FALSE),
$C31=2014,
VLOOKUP($B31,[26]分省年度数据!$A$1:$T$32,11,FALSE),
$C31=2015,
VLOOKUP($B31,[26]分省年度数据!$A$1:$T$32,10,FALSE),
$C31=2016,
VLOOKUP($B31,[26]分省年度数据!$A$1:$T$32,9,FALSE),
$C31=2017,
VLOOKUP($B31,[26]分省年度数据!$A$1:$T$32,8,FALSE),
$C31=2018,
VLOOKUP($B31,[26]分省年度数据!$A$1:$T$32,7,FALSE)
)</f>
        <v>97.64</v>
      </c>
      <c r="AM31" cm="1">
        <f t="array" ref="AM31">_xlfn.IFS(
$C31=2010,
VLOOKUP($B31,[22]分省年度数据!$A$1:$T$32,15,FALSE),
$C31=2011,
VLOOKUP($B31,[22]分省年度数据!$A$1:$T$32,14,FALSE),
$C31=2012,
VLOOKUP($B31,[22]分省年度数据!$A$1:$T$32,13,FALSE),
$C31=2013,
VLOOKUP($B31,[22]分省年度数据!$A$1:$T$32,12,FALSE),
$C31=2014,
VLOOKUP($B31,[22]分省年度数据!$A$1:$T$32,11,FALSE),
$C31=2015,
VLOOKUP($B31,[22]分省年度数据!$A$1:$T$32,10,FALSE),
$C31=2016,
VLOOKUP($B31,[22]分省年度数据!$A$1:$T$32,9,FALSE),
$C31=2017,
VLOOKUP($B31,[22]分省年度数据!$A$1:$T$32,8,FALSE),
$C31=2018,
VLOOKUP($B31,[22]分省年度数据!$A$1:$T$32,7,FALSE)
)</f>
        <v>95.18</v>
      </c>
      <c r="AN31" cm="1">
        <f t="array" ref="AN31">_xlfn.IFS(
$C31=2010,
VLOOKUP($B31,[23]分省年度数据!$A$1:$T$32,15,FALSE),
$C31=2011,
VLOOKUP($B31,[23]分省年度数据!$A$1:$T$32,14,FALSE),
$C31=2012,
VLOOKUP($B31,[23]分省年度数据!$A$1:$T$32,13,FALSE),
$C31=2013,
VLOOKUP($B31,[23]分省年度数据!$A$1:$T$32,12,FALSE),
$C31=2014,
VLOOKUP($B31,[23]分省年度数据!$A$1:$T$32,11,FALSE),
$C31=2015,
VLOOKUP($B31,[23]分省年度数据!$A$1:$T$32,10,FALSE),
$C31=2016,
VLOOKUP($B31,[23]分省年度数据!$A$1:$T$32,9,FALSE),
$C31=2017,
VLOOKUP($B31,[23]分省年度数据!$A$1:$T$32,8,FALSE),
$C31=2018,
VLOOKUP($B31,[23]分省年度数据!$A$1:$T$32,7,FALSE)
)</f>
        <v>8.4700000000000006</v>
      </c>
      <c r="AO31" cm="1">
        <f t="array" ref="AO31">_xlfn.IFS(
$C31=2010,
VLOOKUP($B31,[24]分省年度数据!$A$1:$T$32,15,FALSE),
$C31=2011,
VLOOKUP($B31,[24]分省年度数据!$A$1:$T$32,14,FALSE),
$C31=2012,
VLOOKUP($B31,[24]分省年度数据!$A$1:$T$32,13,FALSE),
$C31=2013,
VLOOKUP($B31,[24]分省年度数据!$A$1:$T$32,12,FALSE),
$C31=2014,
VLOOKUP($B31,[24]分省年度数据!$A$1:$T$32,11,FALSE),
$C31=2015,
VLOOKUP($B31,[24]分省年度数据!$A$1:$T$32,10,FALSE),
$C31=2016,
VLOOKUP($B31,[24]分省年度数据!$A$1:$T$32,9,FALSE),
$C31=2017,
VLOOKUP($B31,[24]分省年度数据!$A$1:$T$32,8,FALSE),
$C31=2018,
VLOOKUP($B31,[24]分省年度数据!$A$1:$T$32,7,FALSE)
)</f>
        <v>3.09</v>
      </c>
      <c r="AP31" cm="1">
        <f t="array" ref="AP31">_xlfn.IFS(
$C31=2010,
VLOOKUP($B31,[25]分省年度数据!$A$1:$T$32,15,FALSE),
$C31=2011,
VLOOKUP($B31,[25]分省年度数据!$A$1:$T$32,14,FALSE),
$C31=2012,
VLOOKUP($B31,[25]分省年度数据!$A$1:$T$32,13,FALSE),
$C31=2013,
VLOOKUP($B31,[25]分省年度数据!$A$1:$T$32,12,FALSE),
$C31=2014,
VLOOKUP($B31,[25]分省年度数据!$A$1:$T$32,11,FALSE),
$C31=2015,
VLOOKUP($B31,[25]分省年度数据!$A$1:$T$32,10,FALSE),
$C31=2016,
VLOOKUP($B31,[25]分省年度数据!$A$1:$T$32,9,FALSE),
$C31=2017,
VLOOKUP($B31,[25]分省年度数据!$A$1:$T$32,8,FALSE),
$C31=2018,
VLOOKUP($B31,[25]分省年度数据!$A$1:$T$32,7,FALSE)
)</f>
        <v>10.82</v>
      </c>
    </row>
    <row r="32" spans="1:42">
      <c r="A32">
        <v>14</v>
      </c>
      <c r="B32" t="s">
        <v>4</v>
      </c>
      <c r="C32">
        <v>2013</v>
      </c>
      <c r="D32" t="str">
        <f t="shared" si="0"/>
        <v>山西省2013</v>
      </c>
      <c r="E32" t="s">
        <v>32</v>
      </c>
      <c r="F32" cm="1">
        <f t="array" ref="F32">_xlfn.IFS(
$C32=2010,
VLOOKUP($B32,[1]分省年度数据!$A$1:$T$32,15,FALSE),
$C32=2011,
VLOOKUP($B32,[1]分省年度数据!$A$1:$T$32,14,FALSE),
$C32=2012,
VLOOKUP($B32,[1]分省年度数据!$A$1:$T$32,13,FALSE),
$C32=2013,
VLOOKUP($B32,[1]分省年度数据!$A$1:$T$32,12,FALSE),
$C32=2014,
VLOOKUP($B32,[1]分省年度数据!$A$1:$T$32,11,FALSE),
$C32=2015,
VLOOKUP($B32,[1]分省年度数据!$A$1:$T$32,10,FALSE),
$C32=2016,
VLOOKUP($B32,[1]分省年度数据!$A$1:$T$32,9,FALSE),
$C32=2017,
VLOOKUP($B32,[1]分省年度数据!$A$1:$T$32,8,FALSE),
$C32=2018,
VLOOKUP($B32,[1]分省年度数据!$A$1:$T$32,7,FALSE)
)</f>
        <v>3535</v>
      </c>
      <c r="G32" cm="1">
        <f t="array" ref="G32">_xlfn.IFS(
$C32=2010,
VLOOKUP($B32,[2]分省年度数据!$A$1:$T$32,15,FALSE),
$C32=2011,
VLOOKUP($B32,[2]分省年度数据!$A$1:$T$32,14,FALSE),
$C32=2012,
VLOOKUP($B32,[2]分省年度数据!$A$1:$T$32,13,FALSE),
$C32=2013,
VLOOKUP($B32,[2]分省年度数据!$A$1:$T$32,12,FALSE),
$C32=2014,
VLOOKUP($B32,[2]分省年度数据!$A$1:$T$32,11,FALSE),
$C32=2015,
VLOOKUP($B32,[2]分省年度数据!$A$1:$T$32,10,FALSE),
$C32=2016,
VLOOKUP($B32,[2]分省年度数据!$A$1:$T$32,9,FALSE),
$C32=2017,
VLOOKUP($B32,[2]分省年度数据!$A$1:$T$32,8,FALSE),
$C32=2018,
VLOOKUP($B32,[2]分省年度数据!$A$1:$T$32,7,FALSE)
)</f>
        <v>15120</v>
      </c>
      <c r="H32" cm="1">
        <f t="array" ref="H32">_xlfn.IFS(
$C32=2010,
VLOOKUP($B32,[3]分省年度数据!$A$1:$T$32,15,FALSE),
$C32=2011,
VLOOKUP($B32,[3]分省年度数据!$A$1:$T$32,14,FALSE),
$C32=2012,
VLOOKUP($B32,[3]分省年度数据!$A$1:$T$32,13,FALSE),
$C32=2013,
VLOOKUP($B32,[3]分省年度数据!$A$1:$T$32,12,FALSE),
$C32=2014,
VLOOKUP($B32,[3]分省年度数据!$A$1:$T$32,11,FALSE),
$C32=2015,
VLOOKUP($B32,[3]分省年度数据!$A$1:$T$32,10,FALSE),
$C32=2016,
VLOOKUP($B32,[3]分省年度数据!$A$1:$T$32,9,FALSE),
$C32=2017,
VLOOKUP($B32,[3]分省年度数据!$A$1:$T$32,8,FALSE),
$C32=2018,
VLOOKUP($B32,[3]分省年度数据!$A$1:$T$32,7,FALSE)
)</f>
        <v>1465.9</v>
      </c>
      <c r="I32">
        <f>VLOOKUP($D32,[4]Sheet1!$C$1:$J$65536,2,FALSE)</f>
        <v>105.35266876220703</v>
      </c>
      <c r="J32">
        <f>VLOOKUP($D32,[4]Sheet1!$C$1:$J$65536,3,FALSE)</f>
        <v>-4.4548254013061523</v>
      </c>
      <c r="K32">
        <f>VLOOKUP($D32,[4]Sheet1!$C$1:$J$65536,4,FALSE)</f>
        <v>10168.3828125</v>
      </c>
      <c r="L32">
        <f>VLOOKUP($D32,[4]Sheet1!$C$1:$J$65536,5,FALSE)</f>
        <v>182.83644104003906</v>
      </c>
      <c r="M32">
        <f>VLOOKUP($D32,[4]Sheet1!$C$1:$J$65536,6,FALSE)</f>
        <v>25.53656005859375</v>
      </c>
      <c r="N32">
        <f>VLOOKUP($D32,[4]Sheet1!$C$1:$J$65536,7,FALSE)</f>
        <v>3.7920863628387451</v>
      </c>
      <c r="O32">
        <f>VLOOKUP($D32,[4]Sheet1!$C$1:$J$65536,8,FALSE)</f>
        <v>30.374601364135742</v>
      </c>
      <c r="P32" cm="1">
        <f t="array" ref="P32">_xlfn.IFS(
$C32=2010,
VLOOKUP($B32,[5]各省年均房价!$A$1:$T$32,11,FALSE),
$C32=2011,
VLOOKUP($B32,[5]各省年均房价!$A$1:$T$32,12,FALSE),
$C32=2012,
VLOOKUP($B32,[5]各省年均房价!$A$1:$T$32,13,FALSE),
$C32=2013,
VLOOKUP($B32,[5]各省年均房价!$A$1:$T$32,14,FALSE),
$C32=2014,
VLOOKUP($B32,[5]各省年均房价!$A$1:$T$32,15,FALSE),
$C32=2015,
VLOOKUP($B32,[5]各省年均房价!$A$1:$T$32,16,FALSE),
$C32=2016,
VLOOKUP($B32,[5]各省年均房价!$A$1:$T$32,17,FALSE),
$C32=2017,
VLOOKUP($B32,[5]各省年均房价!$A$1:$T$32,18,FALSE),
$C32=2018,
VLOOKUP($B32,[5]各省年均房价!$A$1:$T$32,19,FALSE)
)</f>
        <v>4047.4845454545462</v>
      </c>
      <c r="Q32">
        <f t="shared" si="1"/>
        <v>0.26769077681577685</v>
      </c>
      <c r="R32" cm="1">
        <f t="array" ref="R32">_xlfn.IFS(
$C32=2010,
VLOOKUP($B32,[27]分省年度数据!$A$1:$T$32,15,FALSE),
$C32=2011,
VLOOKUP($B32,[27]分省年度数据!$A$1:$T$32,14,FALSE),
$C32=2012,
VLOOKUP($B32,[27]分省年度数据!$A$1:$T$32,13,FALSE),
$C32=2013,
VLOOKUP($B32,[27]分省年度数据!$A$1:$T$32,12,FALSE),
$C32=2014,
VLOOKUP($B32,[27]分省年度数据!$A$1:$T$32,11,FALSE),
$C32=2015,
VLOOKUP($B32,[27]分省年度数据!$A$1:$T$32,10,FALSE),
$C32=2016,
VLOOKUP($B32,[27]分省年度数据!$A$1:$T$32,9,FALSE),
$C32=2017,
VLOOKUP($B32,[27]分省年度数据!$A$1:$T$32,8,FALSE),
$C32=2018,
VLOOKUP($B32,[27]分省年度数据!$A$1:$T$32,7,FALSE)
)</f>
        <v>85.55</v>
      </c>
      <c r="S32">
        <f>IFERROR(VLOOKUP(D32,[6]mu_jt_estimates_final!$C:$D,2,FALSE),"")</f>
        <v>-0.26690403000000001</v>
      </c>
      <c r="T32" t="str">
        <f>VLOOKUP(B32,方言分布!A:B,2,FALSE)</f>
        <v>晋语</v>
      </c>
      <c r="U32" cm="1">
        <f t="array" ref="U32">_xlfn.IFS(
$C32=2010,
VLOOKUP($B32,[7]分省年度数据!$A$1:$T$32,15,FALSE),
$C32=2011,
VLOOKUP($B32,[7]分省年度数据!$A$1:$T$32,14,FALSE),
$C32=2012,
VLOOKUP($B32,[7]分省年度数据!$A$1:$T$32,13,FALSE),
$C32=2013,
VLOOKUP($B32,[7]分省年度数据!$A$1:$T$32,12,FALSE),
$C32=2014,
VLOOKUP($B32,[7]分省年度数据!$A$1:$T$32,11,FALSE),
$C32=2015,
VLOOKUP($B32,[7]分省年度数据!$A$1:$T$32,10,FALSE),
$C32=2016,
VLOOKUP($B32,[7]分省年度数据!$A$1:$T$32,9,FALSE),
$C32=2017,
VLOOKUP($B32,[7]分省年度数据!$A$1:$T$32,8,FALSE),
$C32=2018,
VLOOKUP($B32,[7]分省年度数据!$A$1:$T$32,7,FALSE)
)</f>
        <v>40281</v>
      </c>
      <c r="V32" cm="1">
        <f t="array" ref="V32">_xlfn.IFS(
$C32=2010,
VLOOKUP($B32,[8]分省年度数据!$A$1:$T$32,15,FALSE),
$C32=2011,
VLOOKUP($B32,[8]分省年度数据!$A$1:$T$32,14,FALSE),
$C32=2012,
VLOOKUP($B32,[8]分省年度数据!$A$1:$T$32,13,FALSE),
$C32=2013,
VLOOKUP($B32,[8]分省年度数据!$A$1:$T$32,12,FALSE),
$C32=2014,
VLOOKUP($B32,[8]分省年度数据!$A$1:$T$32,11,FALSE),
$C32=2015,
VLOOKUP($B32,[8]分省年度数据!$A$1:$T$32,10,FALSE),
$C32=2016,
VLOOKUP($B32,[8]分省年度数据!$A$1:$T$32,9,FALSE),
$C32=2017,
VLOOKUP($B32,[8]分省年度数据!$A$1:$T$32,8,FALSE),
$C32=2018,
VLOOKUP($B32,[8]分省年度数据!$A$1:$T$32,7,FALSE)
)</f>
        <v>17.260000000000002</v>
      </c>
      <c r="W32" cm="1">
        <f t="array" ref="W32">_xlfn.IFS(
$C32=2010,
VLOOKUP($B32,[9]分省年度数据!$A$1:$T$32,15,FALSE),
$C32=2011,
VLOOKUP($B32,[9]分省年度数据!$A$1:$T$32,14,FALSE),
$C32=2012,
VLOOKUP($B32,[9]分省年度数据!$A$1:$T$32,13,FALSE),
$C32=2013,
VLOOKUP($B32,[9]分省年度数据!$A$1:$T$32,12,FALSE),
$C32=2014,
VLOOKUP($B32,[9]分省年度数据!$A$1:$T$32,11,FALSE),
$C32=2015,
VLOOKUP($B32,[9]分省年度数据!$A$1:$T$32,10,FALSE),
$C32=2016,
VLOOKUP($B32,[9]分省年度数据!$A$1:$T$32,9,FALSE),
$C32=2017,
VLOOKUP($B32,[9]分省年度数据!$A$1:$T$32,8,FALSE),
$C32=2018,
VLOOKUP($B32,[9]分省年度数据!$A$1:$T$32,7,FALSE)
)</f>
        <v>58</v>
      </c>
      <c r="X32" cm="1">
        <f t="array" ref="X32">_xlfn.IFS(
$C32=2010,
VLOOKUP($B32,[10]分省年度数据!$A$1:$T$32,15,FALSE),
$C32=2011,
VLOOKUP($B32,[10]分省年度数据!$A$1:$T$32,14,FALSE),
$C32=2012,
VLOOKUP($B32,[10]分省年度数据!$A$1:$T$32,13,FALSE),
$C32=2013,
VLOOKUP($B32,[10]分省年度数据!$A$1:$T$32,12,FALSE),
$C32=2014,
VLOOKUP($B32,[10]分省年度数据!$A$1:$T$32,11,FALSE),
$C32=2015,
VLOOKUP($B32,[10]分省年度数据!$A$1:$T$32,10,FALSE),
$C32=2016,
VLOOKUP($B32,[10]分省年度数据!$A$1:$T$32,9,FALSE),
$C32=2017,
VLOOKUP($B32,[10]分省年度数据!$A$1:$T$32,8,FALSE),
$C32=2018,
VLOOKUP($B32,[10]分省年度数据!$A$1:$T$32,7,FALSE)
)</f>
        <v>11.08</v>
      </c>
      <c r="Y32" cm="1">
        <f t="array" ref="Y32">_xlfn.IFS(
$C32=2010,
VLOOKUP($B32,[11]分省年度数据!$A$1:$T$32,15,FALSE),
$C32=2011,
VLOOKUP($B32,[11]分省年度数据!$A$1:$T$32,14,FALSE),
$C32=2012,
VLOOKUP($B32,[11]分省年度数据!$A$1:$T$32,13,FALSE),
$C32=2013,
VLOOKUP($B32,[11]分省年度数据!$A$1:$T$32,12,FALSE),
$C32=2014,
VLOOKUP($B32,[11]分省年度数据!$A$1:$T$32,11,FALSE),
$C32=2015,
VLOOKUP($B32,[11]分省年度数据!$A$1:$T$32,10,FALSE),
$C32=2016,
VLOOKUP($B32,[11]分省年度数据!$A$1:$T$32,9,FALSE),
$C32=2017,
VLOOKUP($B32,[11]分省年度数据!$A$1:$T$32,8,FALSE),
$C32=2018,
VLOOKUP($B32,[11]分省年度数据!$A$1:$T$32,7,FALSE)
)</f>
        <v>201.63</v>
      </c>
      <c r="Z32" cm="1">
        <f t="array" ref="Z32">_xlfn.IFS(
$C32=2010,
VLOOKUP($B32,[12]分省年度数据!$A$1:$T$32,15,FALSE),
$C32=2011,
VLOOKUP($B32,[12]分省年度数据!$A$1:$T$32,14,FALSE),
$C32=2012,
VLOOKUP($B32,[12]分省年度数据!$A$1:$T$32,13,FALSE),
$C32=2013,
VLOOKUP($B32,[12]分省年度数据!$A$1:$T$32,12,FALSE),
$C32=2014,
VLOOKUP($B32,[12]分省年度数据!$A$1:$T$32,11,FALSE),
$C32=2015,
VLOOKUP($B32,[12]分省年度数据!$A$1:$T$32,10,FALSE),
$C32=2016,
VLOOKUP($B32,[12]分省年度数据!$A$1:$T$32,9,FALSE),
$C32=2017,
VLOOKUP($B32,[12]分省年度数据!$A$1:$T$32,8,FALSE),
$C32=2018,
VLOOKUP($B32,[12]分省年度数据!$A$1:$T$32,7,FALSE)
)</f>
        <v>14.16</v>
      </c>
      <c r="AA32" cm="1">
        <f t="array" ref="AA32">_xlfn.IFS(
$C32=2010,
VLOOKUP($B32,[13]分省年度数据!$A$1:$T$32,15,FALSE),
$C32=2011,
VLOOKUP($B32,[13]分省年度数据!$A$1:$T$32,14,FALSE),
$C32=2012,
VLOOKUP($B32,[13]分省年度数据!$A$1:$T$32,13,FALSE),
$C32=2013,
VLOOKUP($B32,[13]分省年度数据!$A$1:$T$32,12,FALSE),
$C32=2014,
VLOOKUP($B32,[13]分省年度数据!$A$1:$T$32,11,FALSE),
$C32=2015,
VLOOKUP($B32,[13]分省年度数据!$A$1:$T$32,10,FALSE),
$C32=2016,
VLOOKUP($B32,[13]分省年度数据!$A$1:$T$32,9,FALSE),
$C32=2017,
VLOOKUP($B32,[13]分省年度数据!$A$1:$T$32,8,FALSE),
$C32=2018,
VLOOKUP($B32,[13]分省年度数据!$A$1:$T$32,7,FALSE)
)</f>
        <v>11</v>
      </c>
      <c r="AB32" cm="1">
        <f t="array" ref="AB32">_xlfn.IFS(
$C32=2010,
VLOOKUP($B32,[14]分省年度数据!$A$1:$T$32,15,FALSE),
$C32=2011,
VLOOKUP($B32,[14]分省年度数据!$A$1:$T$32,14,FALSE),
$C32=2012,
VLOOKUP($B32,[14]分省年度数据!$A$1:$T$32,13,FALSE),
$C32=2013,
VLOOKUP($B32,[14]分省年度数据!$A$1:$T$32,12,FALSE),
$C32=2014,
VLOOKUP($B32,[14]分省年度数据!$A$1:$T$32,11,FALSE),
$C32=2015,
VLOOKUP($B32,[14]分省年度数据!$A$1:$T$32,10,FALSE),
$C32=2016,
VLOOKUP($B32,[14]分省年度数据!$A$1:$T$32,9,FALSE),
$C32=2017,
VLOOKUP($B32,[14]分省年度数据!$A$1:$T$32,8,FALSE),
$C32=2018,
VLOOKUP($B32,[14]分省年度数据!$A$1:$T$32,7,FALSE)
)</f>
        <v>12.72</v>
      </c>
      <c r="AD32" cm="1">
        <f t="array" ref="AD32">_xlfn.IFS(
$C32=2010,
VLOOKUP($B32,[15]分省年度数据!$A$1:$T$32,15,FALSE),
$C32=2011,
VLOOKUP($B32,[15]分省年度数据!$A$1:$T$32,14,FALSE),
$C32=2012,
VLOOKUP($B32,[15]分省年度数据!$A$1:$T$32,13,FALSE),
$C32=2013,
VLOOKUP($B32,[15]分省年度数据!$A$1:$T$32,12,FALSE),
$C32=2014,
VLOOKUP($B32,[15]分省年度数据!$A$1:$T$32,11,FALSE),
$C32=2015,
VLOOKUP($B32,[15]分省年度数据!$A$1:$T$32,10,FALSE),
$C32=2016,
VLOOKUP($B32,[15]分省年度数据!$A$1:$T$32,9,FALSE),
$C32=2017,
VLOOKUP($B32,[15]分省年度数据!$A$1:$T$32,8,FALSE),
$C32=2018,
VLOOKUP($B32,[15]分省年度数据!$A$1:$T$32,7,FALSE)
)</f>
        <v>6918247</v>
      </c>
      <c r="AE32" cm="1">
        <f t="array" ref="AE32">_xlfn.IFS(
$C32=2010,
VLOOKUP($B32,[16]分省年度数据!$A$1:$T$32,15,FALSE),
$C32=2011,
VLOOKUP($B32,[16]分省年度数据!$A$1:$T$32,14,FALSE),
$C32=2012,
VLOOKUP($B32,[16]分省年度数据!$A$1:$T$32,13,FALSE),
$C32=2013,
VLOOKUP($B32,[16]分省年度数据!$A$1:$T$32,12,FALSE),
$C32=2014,
VLOOKUP($B32,[16]分省年度数据!$A$1:$T$32,11,FALSE),
$C32=2015,
VLOOKUP($B32,[16]分省年度数据!$A$1:$T$32,10,FALSE),
$C32=2016,
VLOOKUP($B32,[16]分省年度数据!$A$1:$T$32,9,FALSE),
$C32=2017,
VLOOKUP($B32,[16]分省年度数据!$A$1:$T$32,8,FALSE),
$C32=2018,
VLOOKUP($B32,[16]分省年度数据!$A$1:$T$32,7,FALSE)
)</f>
        <v>542.44000000000005</v>
      </c>
      <c r="AF32" cm="1">
        <f t="array" ref="AF32">_xlfn.IFS(
$C32=2010,
VLOOKUP($B32,[17]分省年度数据!$A$1:$T$32,15,FALSE),
$C32=2011,
VLOOKUP($B32,[17]分省年度数据!$A$1:$T$32,14,FALSE),
$C32=2012,
VLOOKUP($B32,[17]分省年度数据!$A$1:$T$32,13,FALSE),
$C32=2013,
VLOOKUP($B32,[17]分省年度数据!$A$1:$T$32,12,FALSE),
$C32=2014,
VLOOKUP($B32,[17]分省年度数据!$A$1:$T$32,11,FALSE),
$C32=2015,
VLOOKUP($B32,[17]分省年度数据!$A$1:$T$32,10,FALSE),
$C32=2016,
VLOOKUP($B32,[17]分省年度数据!$A$1:$T$32,9,FALSE),
$C32=2017,
VLOOKUP($B32,[17]分省年度数据!$A$1:$T$32,8,FALSE),
$C32=2018,
VLOOKUP($B32,[17]分省年度数据!$A$1:$T$32,7,FALSE)
)</f>
        <v>113</v>
      </c>
      <c r="AG32" cm="1">
        <f t="array" ref="AG32">_xlfn.IFS(
$C32=2010,
VLOOKUP($B32,[18]分省年度数据!$A$1:$T$32,15,FALSE),
$C32=2011,
VLOOKUP($B32,[18]分省年度数据!$A$1:$T$32,14,FALSE),
$C32=2012,
VLOOKUP($B32,[18]分省年度数据!$A$1:$T$32,13,FALSE),
$C32=2013,
VLOOKUP($B32,[18]分省年度数据!$A$1:$T$32,12,FALSE),
$C32=2014,
VLOOKUP($B32,[18]分省年度数据!$A$1:$T$32,11,FALSE),
$C32=2015,
VLOOKUP($B32,[18]分省年度数据!$A$1:$T$32,10,FALSE),
$C32=2016,
VLOOKUP($B32,[18]分省年度数据!$A$1:$T$32,9,FALSE),
$C32=2017,
VLOOKUP($B32,[18]分省年度数据!$A$1:$T$32,8,FALSE),
$C32=2018,
VLOOKUP($B32,[18]分省年度数据!$A$1:$T$32,7,FALSE)
)</f>
        <v>5139.3</v>
      </c>
      <c r="AJ32" cm="1">
        <f t="array" ref="AJ32">_xlfn.IFS(
$C32=2010,
VLOOKUP($B32,[19]分省年度数据!$A$1:$T$32,15,FALSE),
$C32=2011,
VLOOKUP($B32,[19]分省年度数据!$A$1:$T$32,14,FALSE),
$C32=2012,
VLOOKUP($B32,[19]分省年度数据!$A$1:$T$32,13,FALSE),
$C32=2013,
VLOOKUP($B32,[19]分省年度数据!$A$1:$T$32,12,FALSE),
$C32=2014,
VLOOKUP($B32,[19]分省年度数据!$A$1:$T$32,11,FALSE),
$C32=2015,
VLOOKUP($B32,[19]分省年度数据!$A$1:$T$32,10,FALSE),
$C32=2016,
VLOOKUP($B32,[19]分省年度数据!$A$1:$T$32,9,FALSE),
$C32=2017,
VLOOKUP($B32,[19]分省年度数据!$A$1:$T$32,8,FALSE),
$C32=2018,
VLOOKUP($B32,[19]分省年度数据!$A$1:$T$32,7,FALSE)
)</f>
        <v>5303</v>
      </c>
      <c r="AK32" cm="1">
        <f t="array" ref="AK32">_xlfn.IFS(
$C32=2010,
VLOOKUP($B32,[20]分省年度数据!$A$1:$T$32,15,FALSE),
$C32=2011,
VLOOKUP($B32,[20]分省年度数据!$A$1:$T$32,14,FALSE),
$C32=2012,
VLOOKUP($B32,[20]分省年度数据!$A$1:$T$32,13,FALSE),
$C32=2013,
VLOOKUP($B32,[20]分省年度数据!$A$1:$T$32,12,FALSE),
$C32=2014,
VLOOKUP($B32,[20]分省年度数据!$A$1:$T$32,11,FALSE),
$C32=2015,
VLOOKUP($B32,[20]分省年度数据!$A$1:$T$32,10,FALSE),
$C32=2016,
VLOOKUP($B32,[20]分省年度数据!$A$1:$T$32,9,FALSE),
$C32=2017,
VLOOKUP($B32,[20]分省年度数据!$A$1:$T$32,8,FALSE),
$C32=2018,
VLOOKUP($B32,[20]分省年度数据!$A$1:$T$32,7,FALSE)
)</f>
        <v>14655</v>
      </c>
      <c r="AL32" cm="1">
        <f t="array" ref="AL32">_xlfn.IFS(
$C32=2010,
VLOOKUP($B32,[26]分省年度数据!$A$1:$T$32,15,FALSE),
$C32=2011,
VLOOKUP($B32,[26]分省年度数据!$A$1:$T$32,14,FALSE),
$C32=2012,
VLOOKUP($B32,[26]分省年度数据!$A$1:$T$32,13,FALSE),
$C32=2013,
VLOOKUP($B32,[26]分省年度数据!$A$1:$T$32,12,FALSE),
$C32=2014,
VLOOKUP($B32,[26]分省年度数据!$A$1:$T$32,11,FALSE),
$C32=2015,
VLOOKUP($B32,[26]分省年度数据!$A$1:$T$32,10,FALSE),
$C32=2016,
VLOOKUP($B32,[26]分省年度数据!$A$1:$T$32,9,FALSE),
$C32=2017,
VLOOKUP($B32,[26]分省年度数据!$A$1:$T$32,8,FALSE),
$C32=2018,
VLOOKUP($B32,[26]分省年度数据!$A$1:$T$32,7,FALSE)
)</f>
        <v>98.14</v>
      </c>
      <c r="AM32" cm="1">
        <f t="array" ref="AM32">_xlfn.IFS(
$C32=2010,
VLOOKUP($B32,[22]分省年度数据!$A$1:$T$32,15,FALSE),
$C32=2011,
VLOOKUP($B32,[22]分省年度数据!$A$1:$T$32,14,FALSE),
$C32=2012,
VLOOKUP($B32,[22]分省年度数据!$A$1:$T$32,13,FALSE),
$C32=2013,
VLOOKUP($B32,[22]分省年度数据!$A$1:$T$32,12,FALSE),
$C32=2014,
VLOOKUP($B32,[22]分省年度数据!$A$1:$T$32,11,FALSE),
$C32=2015,
VLOOKUP($B32,[22]分省年度数据!$A$1:$T$32,10,FALSE),
$C32=2016,
VLOOKUP($B32,[22]分省年度数据!$A$1:$T$32,9,FALSE),
$C32=2017,
VLOOKUP($B32,[22]分省年度数据!$A$1:$T$32,8,FALSE),
$C32=2018,
VLOOKUP($B32,[22]分省年度数据!$A$1:$T$32,7,FALSE)
)</f>
        <v>96.1</v>
      </c>
      <c r="AN32" cm="1">
        <f t="array" ref="AN32">_xlfn.IFS(
$C32=2010,
VLOOKUP($B32,[23]分省年度数据!$A$1:$T$32,15,FALSE),
$C32=2011,
VLOOKUP($B32,[23]分省年度数据!$A$1:$T$32,14,FALSE),
$C32=2012,
VLOOKUP($B32,[23]分省年度数据!$A$1:$T$32,13,FALSE),
$C32=2013,
VLOOKUP($B32,[23]分省年度数据!$A$1:$T$32,12,FALSE),
$C32=2014,
VLOOKUP($B32,[23]分省年度数据!$A$1:$T$32,11,FALSE),
$C32=2015,
VLOOKUP($B32,[23]分省年度数据!$A$1:$T$32,10,FALSE),
$C32=2016,
VLOOKUP($B32,[23]分省年度数据!$A$1:$T$32,9,FALSE),
$C32=2017,
VLOOKUP($B32,[23]分省年度数据!$A$1:$T$32,8,FALSE),
$C32=2018,
VLOOKUP($B32,[23]分省年度数据!$A$1:$T$32,7,FALSE)
)</f>
        <v>9.9</v>
      </c>
      <c r="AO32" cm="1">
        <f t="array" ref="AO32">_xlfn.IFS(
$C32=2010,
VLOOKUP($B32,[24]分省年度数据!$A$1:$T$32,15,FALSE),
$C32=2011,
VLOOKUP($B32,[24]分省年度数据!$A$1:$T$32,14,FALSE),
$C32=2012,
VLOOKUP($B32,[24]分省年度数据!$A$1:$T$32,13,FALSE),
$C32=2013,
VLOOKUP($B32,[24]分省年度数据!$A$1:$T$32,12,FALSE),
$C32=2014,
VLOOKUP($B32,[24]分省年度数据!$A$1:$T$32,11,FALSE),
$C32=2015,
VLOOKUP($B32,[24]分省年度数据!$A$1:$T$32,10,FALSE),
$C32=2016,
VLOOKUP($B32,[24]分省年度数据!$A$1:$T$32,9,FALSE),
$C32=2017,
VLOOKUP($B32,[24]分省年度数据!$A$1:$T$32,8,FALSE),
$C32=2018,
VLOOKUP($B32,[24]分省年度数据!$A$1:$T$32,7,FALSE)
)</f>
        <v>3.19</v>
      </c>
      <c r="AP32" cm="1">
        <f t="array" ref="AP32">_xlfn.IFS(
$C32=2010,
VLOOKUP($B32,[25]分省年度数据!$A$1:$T$32,15,FALSE),
$C32=2011,
VLOOKUP($B32,[25]分省年度数据!$A$1:$T$32,14,FALSE),
$C32=2012,
VLOOKUP($B32,[25]分省年度数据!$A$1:$T$32,13,FALSE),
$C32=2013,
VLOOKUP($B32,[25]分省年度数据!$A$1:$T$32,12,FALSE),
$C32=2014,
VLOOKUP($B32,[25]分省年度数据!$A$1:$T$32,11,FALSE),
$C32=2015,
VLOOKUP($B32,[25]分省年度数据!$A$1:$T$32,10,FALSE),
$C32=2016,
VLOOKUP($B32,[25]分省年度数据!$A$1:$T$32,9,FALSE),
$C32=2017,
VLOOKUP($B32,[25]分省年度数据!$A$1:$T$32,8,FALSE),
$C32=2018,
VLOOKUP($B32,[25]分省年度数据!$A$1:$T$32,7,FALSE)
)</f>
        <v>11.18</v>
      </c>
    </row>
    <row r="33" spans="1:42">
      <c r="A33">
        <v>14</v>
      </c>
      <c r="B33" t="s">
        <v>4</v>
      </c>
      <c r="C33">
        <v>2014</v>
      </c>
      <c r="D33" t="str">
        <f t="shared" si="0"/>
        <v>山西省2014</v>
      </c>
      <c r="E33" t="s">
        <v>32</v>
      </c>
      <c r="F33" cm="1">
        <f t="array" ref="F33">_xlfn.IFS(
$C33=2010,
VLOOKUP($B33,[1]分省年度数据!$A$1:$T$32,15,FALSE),
$C33=2011,
VLOOKUP($B33,[1]分省年度数据!$A$1:$T$32,14,FALSE),
$C33=2012,
VLOOKUP($B33,[1]分省年度数据!$A$1:$T$32,13,FALSE),
$C33=2013,
VLOOKUP($B33,[1]分省年度数据!$A$1:$T$32,12,FALSE),
$C33=2014,
VLOOKUP($B33,[1]分省年度数据!$A$1:$T$32,11,FALSE),
$C33=2015,
VLOOKUP($B33,[1]分省年度数据!$A$1:$T$32,10,FALSE),
$C33=2016,
VLOOKUP($B33,[1]分省年度数据!$A$1:$T$32,9,FALSE),
$C33=2017,
VLOOKUP($B33,[1]分省年度数据!$A$1:$T$32,8,FALSE),
$C33=2018,
VLOOKUP($B33,[1]分省年度数据!$A$1:$T$32,7,FALSE)
)</f>
        <v>3528</v>
      </c>
      <c r="G33" cm="1">
        <f t="array" ref="G33">_xlfn.IFS(
$C33=2010,
VLOOKUP($B33,[2]分省年度数据!$A$1:$T$32,15,FALSE),
$C33=2011,
VLOOKUP($B33,[2]分省年度数据!$A$1:$T$32,14,FALSE),
$C33=2012,
VLOOKUP($B33,[2]分省年度数据!$A$1:$T$32,13,FALSE),
$C33=2013,
VLOOKUP($B33,[2]分省年度数据!$A$1:$T$32,12,FALSE),
$C33=2014,
VLOOKUP($B33,[2]分省年度数据!$A$1:$T$32,11,FALSE),
$C33=2015,
VLOOKUP($B33,[2]分省年度数据!$A$1:$T$32,10,FALSE),
$C33=2016,
VLOOKUP($B33,[2]分省年度数据!$A$1:$T$32,9,FALSE),
$C33=2017,
VLOOKUP($B33,[2]分省年度数据!$A$1:$T$32,8,FALSE),
$C33=2018,
VLOOKUP($B33,[2]分省年度数据!$A$1:$T$32,7,FALSE)
)</f>
        <v>16538</v>
      </c>
      <c r="H33" cm="1">
        <f t="array" ref="H33">_xlfn.IFS(
$C33=2010,
VLOOKUP($B33,[3]分省年度数据!$A$1:$T$32,15,FALSE),
$C33=2011,
VLOOKUP($B33,[3]分省年度数据!$A$1:$T$32,14,FALSE),
$C33=2012,
VLOOKUP($B33,[3]分省年度数据!$A$1:$T$32,13,FALSE),
$C33=2013,
VLOOKUP($B33,[3]分省年度数据!$A$1:$T$32,12,FALSE),
$C33=2014,
VLOOKUP($B33,[3]分省年度数据!$A$1:$T$32,11,FALSE),
$C33=2015,
VLOOKUP($B33,[3]分省年度数据!$A$1:$T$32,10,FALSE),
$C33=2016,
VLOOKUP($B33,[3]分省年度数据!$A$1:$T$32,9,FALSE),
$C33=2017,
VLOOKUP($B33,[3]分省年度数据!$A$1:$T$32,8,FALSE),
$C33=2018,
VLOOKUP($B33,[3]分省年度数据!$A$1:$T$32,7,FALSE)
)</f>
        <v>476</v>
      </c>
      <c r="I33">
        <f>VLOOKUP($D33,[4]Sheet1!$C$1:$J$65536,2,FALSE)</f>
        <v>102.59272003173828</v>
      </c>
      <c r="J33">
        <f>VLOOKUP($D33,[4]Sheet1!$C$1:$J$65536,3,FALSE)</f>
        <v>0.30086344480514526</v>
      </c>
      <c r="K33">
        <f>VLOOKUP($D33,[4]Sheet1!$C$1:$J$65536,4,FALSE)</f>
        <v>10179.501953125</v>
      </c>
      <c r="L33">
        <f>VLOOKUP($D33,[4]Sheet1!$C$1:$J$65536,5,FALSE)</f>
        <v>185.91384887695312</v>
      </c>
      <c r="M33">
        <f>VLOOKUP($D33,[4]Sheet1!$C$1:$J$65536,6,FALSE)</f>
        <v>24.006410598754883</v>
      </c>
      <c r="N33">
        <f>VLOOKUP($D33,[4]Sheet1!$C$1:$J$65536,7,FALSE)</f>
        <v>5.5556650161743164</v>
      </c>
      <c r="O33">
        <f>VLOOKUP($D33,[4]Sheet1!$C$1:$J$65536,8,FALSE)</f>
        <v>24.42103385925293</v>
      </c>
      <c r="P33" cm="1">
        <f t="array" ref="P33">_xlfn.IFS(
$C33=2010,
VLOOKUP($B33,[5]各省年均房价!$A$1:$T$32,11,FALSE),
$C33=2011,
VLOOKUP($B33,[5]各省年均房价!$A$1:$T$32,12,FALSE),
$C33=2012,
VLOOKUP($B33,[5]各省年均房价!$A$1:$T$32,13,FALSE),
$C33=2013,
VLOOKUP($B33,[5]各省年均房价!$A$1:$T$32,14,FALSE),
$C33=2014,
VLOOKUP($B33,[5]各省年均房价!$A$1:$T$32,15,FALSE),
$C33=2015,
VLOOKUP($B33,[5]各省年均房价!$A$1:$T$32,16,FALSE),
$C33=2016,
VLOOKUP($B33,[5]各省年均房价!$A$1:$T$32,17,FALSE),
$C33=2017,
VLOOKUP($B33,[5]各省年均房价!$A$1:$T$32,18,FALSE),
$C33=2018,
VLOOKUP($B33,[5]各省年均房价!$A$1:$T$32,19,FALSE)
)</f>
        <v>4112.8927272727269</v>
      </c>
      <c r="Q33">
        <f t="shared" si="1"/>
        <v>0.24869347728097271</v>
      </c>
      <c r="R33" cm="1">
        <f t="array" ref="R33">_xlfn.IFS(
$C33=2010,
VLOOKUP($B33,[27]分省年度数据!$A$1:$T$32,15,FALSE),
$C33=2011,
VLOOKUP($B33,[27]分省年度数据!$A$1:$T$32,14,FALSE),
$C33=2012,
VLOOKUP($B33,[27]分省年度数据!$A$1:$T$32,13,FALSE),
$C33=2013,
VLOOKUP($B33,[27]分省年度数据!$A$1:$T$32,12,FALSE),
$C33=2014,
VLOOKUP($B33,[27]分省年度数据!$A$1:$T$32,11,FALSE),
$C33=2015,
VLOOKUP($B33,[27]分省年度数据!$A$1:$T$32,10,FALSE),
$C33=2016,
VLOOKUP($B33,[27]分省年度数据!$A$1:$T$32,9,FALSE),
$C33=2017,
VLOOKUP($B33,[27]分省年度数据!$A$1:$T$32,8,FALSE),
$C33=2018,
VLOOKUP($B33,[27]分省年度数据!$A$1:$T$32,7,FALSE)
)</f>
        <v>91.35</v>
      </c>
      <c r="S33">
        <f>IFERROR(VLOOKUP(D33,[6]mu_jt_estimates_final!$C:$D,2,FALSE),"")</f>
        <v>-0.19695686000000001</v>
      </c>
      <c r="T33" t="str">
        <f>VLOOKUP(B33,方言分布!A:B,2,FALSE)</f>
        <v>晋语</v>
      </c>
      <c r="U33" cm="1">
        <f t="array" ref="U33">_xlfn.IFS(
$C33=2010,
VLOOKUP($B33,[7]分省年度数据!$A$1:$T$32,15,FALSE),
$C33=2011,
VLOOKUP($B33,[7]分省年度数据!$A$1:$T$32,14,FALSE),
$C33=2012,
VLOOKUP($B33,[7]分省年度数据!$A$1:$T$32,13,FALSE),
$C33=2013,
VLOOKUP($B33,[7]分省年度数据!$A$1:$T$32,12,FALSE),
$C33=2014,
VLOOKUP($B33,[7]分省年度数据!$A$1:$T$32,11,FALSE),
$C33=2015,
VLOOKUP($B33,[7]分省年度数据!$A$1:$T$32,10,FALSE),
$C33=2016,
VLOOKUP($B33,[7]分省年度数据!$A$1:$T$32,9,FALSE),
$C33=2017,
VLOOKUP($B33,[7]分省年度数据!$A$1:$T$32,8,FALSE),
$C33=2018,
VLOOKUP($B33,[7]分省年度数据!$A$1:$T$32,7,FALSE)
)</f>
        <v>40777</v>
      </c>
      <c r="V33" cm="1">
        <f t="array" ref="V33">_xlfn.IFS(
$C33=2010,
VLOOKUP($B33,[8]分省年度数据!$A$1:$T$32,15,FALSE),
$C33=2011,
VLOOKUP($B33,[8]分省年度数据!$A$1:$T$32,14,FALSE),
$C33=2012,
VLOOKUP($B33,[8]分省年度数据!$A$1:$T$32,13,FALSE),
$C33=2013,
VLOOKUP($B33,[8]分省年度数据!$A$1:$T$32,12,FALSE),
$C33=2014,
VLOOKUP($B33,[8]分省年度数据!$A$1:$T$32,11,FALSE),
$C33=2015,
VLOOKUP($B33,[8]分省年度数据!$A$1:$T$32,10,FALSE),
$C33=2016,
VLOOKUP($B33,[8]分省年度数据!$A$1:$T$32,9,FALSE),
$C33=2017,
VLOOKUP($B33,[8]分省年度数据!$A$1:$T$32,8,FALSE),
$C33=2018,
VLOOKUP($B33,[8]分省年度数据!$A$1:$T$32,7,FALSE)
)</f>
        <v>17.739999999999998</v>
      </c>
      <c r="W33" cm="1">
        <f t="array" ref="W33">_xlfn.IFS(
$C33=2010,
VLOOKUP($B33,[9]分省年度数据!$A$1:$T$32,15,FALSE),
$C33=2011,
VLOOKUP($B33,[9]分省年度数据!$A$1:$T$32,14,FALSE),
$C33=2012,
VLOOKUP($B33,[9]分省年度数据!$A$1:$T$32,13,FALSE),
$C33=2013,
VLOOKUP($B33,[9]分省年度数据!$A$1:$T$32,12,FALSE),
$C33=2014,
VLOOKUP($B33,[9]分省年度数据!$A$1:$T$32,11,FALSE),
$C33=2015,
VLOOKUP($B33,[9]分省年度数据!$A$1:$T$32,10,FALSE),
$C33=2016,
VLOOKUP($B33,[9]分省年度数据!$A$1:$T$32,9,FALSE),
$C33=2017,
VLOOKUP($B33,[9]分省年度数据!$A$1:$T$32,8,FALSE),
$C33=2018,
VLOOKUP($B33,[9]分省年度数据!$A$1:$T$32,7,FALSE)
)</f>
        <v>57</v>
      </c>
      <c r="X33" cm="1">
        <f t="array" ref="X33">_xlfn.IFS(
$C33=2010,
VLOOKUP($B33,[10]分省年度数据!$A$1:$T$32,15,FALSE),
$C33=2011,
VLOOKUP($B33,[10]分省年度数据!$A$1:$T$32,14,FALSE),
$C33=2012,
VLOOKUP($B33,[10]分省年度数据!$A$1:$T$32,13,FALSE),
$C33=2013,
VLOOKUP($B33,[10]分省年度数据!$A$1:$T$32,12,FALSE),
$C33=2014,
VLOOKUP($B33,[10]分省年度数据!$A$1:$T$32,11,FALSE),
$C33=2015,
VLOOKUP($B33,[10]分省年度数据!$A$1:$T$32,10,FALSE),
$C33=2016,
VLOOKUP($B33,[10]分省年度数据!$A$1:$T$32,9,FALSE),
$C33=2017,
VLOOKUP($B33,[10]分省年度数据!$A$1:$T$32,8,FALSE),
$C33=2018,
VLOOKUP($B33,[10]分省年度数据!$A$1:$T$32,7,FALSE)
)</f>
        <v>10.79</v>
      </c>
      <c r="Y33" cm="1">
        <f t="array" ref="Y33">_xlfn.IFS(
$C33=2010,
VLOOKUP($B33,[11]分省年度数据!$A$1:$T$32,15,FALSE),
$C33=2011,
VLOOKUP($B33,[11]分省年度数据!$A$1:$T$32,14,FALSE),
$C33=2012,
VLOOKUP($B33,[11]分省年度数据!$A$1:$T$32,13,FALSE),
$C33=2013,
VLOOKUP($B33,[11]分省年度数据!$A$1:$T$32,12,FALSE),
$C33=2014,
VLOOKUP($B33,[11]分省年度数据!$A$1:$T$32,11,FALSE),
$C33=2015,
VLOOKUP($B33,[11]分省年度数据!$A$1:$T$32,10,FALSE),
$C33=2016,
VLOOKUP($B33,[11]分省年度数据!$A$1:$T$32,9,FALSE),
$C33=2017,
VLOOKUP($B33,[11]分省年度数据!$A$1:$T$32,8,FALSE),
$C33=2018,
VLOOKUP($B33,[11]分省年度数据!$A$1:$T$32,7,FALSE)
)</f>
        <v>243.94</v>
      </c>
      <c r="Z33" cm="1">
        <f t="array" ref="Z33">_xlfn.IFS(
$C33=2010,
VLOOKUP($B33,[12]分省年度数据!$A$1:$T$32,15,FALSE),
$C33=2011,
VLOOKUP($B33,[12]分省年度数据!$A$1:$T$32,14,FALSE),
$C33=2012,
VLOOKUP($B33,[12]分省年度数据!$A$1:$T$32,13,FALSE),
$C33=2013,
VLOOKUP($B33,[12]分省年度数据!$A$1:$T$32,12,FALSE),
$C33=2014,
VLOOKUP($B33,[12]分省年度数据!$A$1:$T$32,11,FALSE),
$C33=2015,
VLOOKUP($B33,[12]分省年度数据!$A$1:$T$32,10,FALSE),
$C33=2016,
VLOOKUP($B33,[12]分省年度数据!$A$1:$T$32,9,FALSE),
$C33=2017,
VLOOKUP($B33,[12]分省年度数据!$A$1:$T$32,8,FALSE),
$C33=2018,
VLOOKUP($B33,[12]分省年度数据!$A$1:$T$32,7,FALSE)
)</f>
        <v>13.59</v>
      </c>
      <c r="AA33" cm="1">
        <f t="array" ref="AA33">_xlfn.IFS(
$C33=2010,
VLOOKUP($B33,[13]分省年度数据!$A$1:$T$32,15,FALSE),
$C33=2011,
VLOOKUP($B33,[13]分省年度数据!$A$1:$T$32,14,FALSE),
$C33=2012,
VLOOKUP($B33,[13]分省年度数据!$A$1:$T$32,13,FALSE),
$C33=2013,
VLOOKUP($B33,[13]分省年度数据!$A$1:$T$32,12,FALSE),
$C33=2014,
VLOOKUP($B33,[13]分省年度数据!$A$1:$T$32,11,FALSE),
$C33=2015,
VLOOKUP($B33,[13]分省年度数据!$A$1:$T$32,10,FALSE),
$C33=2016,
VLOOKUP($B33,[13]分省年度数据!$A$1:$T$32,9,FALSE),
$C33=2017,
VLOOKUP($B33,[13]分省年度数据!$A$1:$T$32,8,FALSE),
$C33=2018,
VLOOKUP($B33,[13]分省年度数据!$A$1:$T$32,7,FALSE)
)</f>
        <v>10.52</v>
      </c>
      <c r="AB33" cm="1">
        <f t="array" ref="AB33">_xlfn.IFS(
$C33=2010,
VLOOKUP($B33,[14]分省年度数据!$A$1:$T$32,15,FALSE),
$C33=2011,
VLOOKUP($B33,[14]分省年度数据!$A$1:$T$32,14,FALSE),
$C33=2012,
VLOOKUP($B33,[14]分省年度数据!$A$1:$T$32,13,FALSE),
$C33=2013,
VLOOKUP($B33,[14]分省年度数据!$A$1:$T$32,12,FALSE),
$C33=2014,
VLOOKUP($B33,[14]分省年度数据!$A$1:$T$32,11,FALSE),
$C33=2015,
VLOOKUP($B33,[14]分省年度数据!$A$1:$T$32,10,FALSE),
$C33=2016,
VLOOKUP($B33,[14]分省年度数据!$A$1:$T$32,9,FALSE),
$C33=2017,
VLOOKUP($B33,[14]分省年度数据!$A$1:$T$32,8,FALSE),
$C33=2018,
VLOOKUP($B33,[14]分省年度数据!$A$1:$T$32,7,FALSE)
)</f>
        <v>12.7</v>
      </c>
      <c r="AD33" cm="1">
        <f t="array" ref="AD33">_xlfn.IFS(
$C33=2010,
VLOOKUP($B33,[15]分省年度数据!$A$1:$T$32,15,FALSE),
$C33=2011,
VLOOKUP($B33,[15]分省年度数据!$A$1:$T$32,14,FALSE),
$C33=2012,
VLOOKUP($B33,[15]分省年度数据!$A$1:$T$32,13,FALSE),
$C33=2013,
VLOOKUP($B33,[15]分省年度数据!$A$1:$T$32,12,FALSE),
$C33=2014,
VLOOKUP($B33,[15]分省年度数据!$A$1:$T$32,11,FALSE),
$C33=2015,
VLOOKUP($B33,[15]分省年度数据!$A$1:$T$32,10,FALSE),
$C33=2016,
VLOOKUP($B33,[15]分省年度数据!$A$1:$T$32,9,FALSE),
$C33=2017,
VLOOKUP($B33,[15]分省年度数据!$A$1:$T$32,8,FALSE),
$C33=2018,
VLOOKUP($B33,[15]分省年度数据!$A$1:$T$32,7,FALSE)
)</f>
        <v>7036233</v>
      </c>
      <c r="AE33" cm="1">
        <f t="array" ref="AE33">_xlfn.IFS(
$C33=2010,
VLOOKUP($B33,[16]分省年度数据!$A$1:$T$32,15,FALSE),
$C33=2011,
VLOOKUP($B33,[16]分省年度数据!$A$1:$T$32,14,FALSE),
$C33=2012,
VLOOKUP($B33,[16]分省年度数据!$A$1:$T$32,13,FALSE),
$C33=2013,
VLOOKUP($B33,[16]分省年度数据!$A$1:$T$32,12,FALSE),
$C33=2014,
VLOOKUP($B33,[16]分省年度数据!$A$1:$T$32,11,FALSE),
$C33=2015,
VLOOKUP($B33,[16]分省年度数据!$A$1:$T$32,10,FALSE),
$C33=2016,
VLOOKUP($B33,[16]分省年度数据!$A$1:$T$32,9,FALSE),
$C33=2017,
VLOOKUP($B33,[16]分省年度数据!$A$1:$T$32,8,FALSE),
$C33=2018,
VLOOKUP($B33,[16]分省年度数据!$A$1:$T$32,7,FALSE)
)</f>
        <v>507.28</v>
      </c>
      <c r="AF33" cm="1">
        <f t="array" ref="AF33">_xlfn.IFS(
$C33=2010,
VLOOKUP($B33,[17]分省年度数据!$A$1:$T$32,15,FALSE),
$C33=2011,
VLOOKUP($B33,[17]分省年度数据!$A$1:$T$32,14,FALSE),
$C33=2012,
VLOOKUP($B33,[17]分省年度数据!$A$1:$T$32,13,FALSE),
$C33=2013,
VLOOKUP($B33,[17]分省年度数据!$A$1:$T$32,12,FALSE),
$C33=2014,
VLOOKUP($B33,[17]分省年度数据!$A$1:$T$32,11,FALSE),
$C33=2015,
VLOOKUP($B33,[17]分省年度数据!$A$1:$T$32,10,FALSE),
$C33=2016,
VLOOKUP($B33,[17]分省年度数据!$A$1:$T$32,9,FALSE),
$C33=2017,
VLOOKUP($B33,[17]分省年度数据!$A$1:$T$32,8,FALSE),
$C33=2018,
VLOOKUP($B33,[17]分省年度数据!$A$1:$T$32,7,FALSE)
)</f>
        <v>115</v>
      </c>
      <c r="AG33" cm="1">
        <f t="array" ref="AG33">_xlfn.IFS(
$C33=2010,
VLOOKUP($B33,[18]分省年度数据!$A$1:$T$32,15,FALSE),
$C33=2011,
VLOOKUP($B33,[18]分省年度数据!$A$1:$T$32,14,FALSE),
$C33=2012,
VLOOKUP($B33,[18]分省年度数据!$A$1:$T$32,13,FALSE),
$C33=2013,
VLOOKUP($B33,[18]分省年度数据!$A$1:$T$32,12,FALSE),
$C33=2014,
VLOOKUP($B33,[18]分省年度数据!$A$1:$T$32,11,FALSE),
$C33=2015,
VLOOKUP($B33,[18]分省年度数据!$A$1:$T$32,10,FALSE),
$C33=2016,
VLOOKUP($B33,[18]分省年度数据!$A$1:$T$32,9,FALSE),
$C33=2017,
VLOOKUP($B33,[18]分省年度数据!$A$1:$T$32,8,FALSE),
$C33=2018,
VLOOKUP($B33,[18]分省年度数据!$A$1:$T$32,7,FALSE)
)</f>
        <v>5717.9</v>
      </c>
      <c r="AJ33" cm="1">
        <f t="array" ref="AJ33">_xlfn.IFS(
$C33=2010,
VLOOKUP($B33,[19]分省年度数据!$A$1:$T$32,15,FALSE),
$C33=2011,
VLOOKUP($B33,[19]分省年度数据!$A$1:$T$32,14,FALSE),
$C33=2012,
VLOOKUP($B33,[19]分省年度数据!$A$1:$T$32,13,FALSE),
$C33=2013,
VLOOKUP($B33,[19]分省年度数据!$A$1:$T$32,12,FALSE),
$C33=2014,
VLOOKUP($B33,[19]分省年度数据!$A$1:$T$32,11,FALSE),
$C33=2015,
VLOOKUP($B33,[19]分省年度数据!$A$1:$T$32,10,FALSE),
$C33=2016,
VLOOKUP($B33,[19]分省年度数据!$A$1:$T$32,9,FALSE),
$C33=2017,
VLOOKUP($B33,[19]分省年度数据!$A$1:$T$32,8,FALSE),
$C33=2018,
VLOOKUP($B33,[19]分省年度数据!$A$1:$T$32,7,FALSE)
)</f>
        <v>5121</v>
      </c>
      <c r="AK33" cm="1">
        <f t="array" ref="AK33">_xlfn.IFS(
$C33=2010,
VLOOKUP($B33,[20]分省年度数据!$A$1:$T$32,15,FALSE),
$C33=2011,
VLOOKUP($B33,[20]分省年度数据!$A$1:$T$32,14,FALSE),
$C33=2012,
VLOOKUP($B33,[20]分省年度数据!$A$1:$T$32,13,FALSE),
$C33=2013,
VLOOKUP($B33,[20]分省年度数据!$A$1:$T$32,12,FALSE),
$C33=2014,
VLOOKUP($B33,[20]分省年度数据!$A$1:$T$32,11,FALSE),
$C33=2015,
VLOOKUP($B33,[20]分省年度数据!$A$1:$T$32,10,FALSE),
$C33=2016,
VLOOKUP($B33,[20]分省年度数据!$A$1:$T$32,9,FALSE),
$C33=2017,
VLOOKUP($B33,[20]分省年度数据!$A$1:$T$32,8,FALSE),
$C33=2018,
VLOOKUP($B33,[20]分省年度数据!$A$1:$T$32,7,FALSE)
)</f>
        <v>13658</v>
      </c>
      <c r="AL33" cm="1">
        <f t="array" ref="AL33">_xlfn.IFS(
$C33=2010,
VLOOKUP($B33,[26]分省年度数据!$A$1:$T$32,15,FALSE),
$C33=2011,
VLOOKUP($B33,[26]分省年度数据!$A$1:$T$32,14,FALSE),
$C33=2012,
VLOOKUP($B33,[26]分省年度数据!$A$1:$T$32,13,FALSE),
$C33=2013,
VLOOKUP($B33,[26]分省年度数据!$A$1:$T$32,12,FALSE),
$C33=2014,
VLOOKUP($B33,[26]分省年度数据!$A$1:$T$32,11,FALSE),
$C33=2015,
VLOOKUP($B33,[26]分省年度数据!$A$1:$T$32,10,FALSE),
$C33=2016,
VLOOKUP($B33,[26]分省年度数据!$A$1:$T$32,9,FALSE),
$C33=2017,
VLOOKUP($B33,[26]分省年度数据!$A$1:$T$32,8,FALSE),
$C33=2018,
VLOOKUP($B33,[26]分省年度数据!$A$1:$T$32,7,FALSE)
)</f>
        <v>98.54</v>
      </c>
      <c r="AM33" cm="1">
        <f t="array" ref="AM33">_xlfn.IFS(
$C33=2010,
VLOOKUP($B33,[22]分省年度数据!$A$1:$T$32,15,FALSE),
$C33=2011,
VLOOKUP($B33,[22]分省年度数据!$A$1:$T$32,14,FALSE),
$C33=2012,
VLOOKUP($B33,[22]分省年度数据!$A$1:$T$32,13,FALSE),
$C33=2013,
VLOOKUP($B33,[22]分省年度数据!$A$1:$T$32,12,FALSE),
$C33=2014,
VLOOKUP($B33,[22]分省年度数据!$A$1:$T$32,11,FALSE),
$C33=2015,
VLOOKUP($B33,[22]分省年度数据!$A$1:$T$32,10,FALSE),
$C33=2016,
VLOOKUP($B33,[22]分省年度数据!$A$1:$T$32,9,FALSE),
$C33=2017,
VLOOKUP($B33,[22]分省年度数据!$A$1:$T$32,8,FALSE),
$C33=2018,
VLOOKUP($B33,[22]分省年度数据!$A$1:$T$32,7,FALSE)
)</f>
        <v>95.77</v>
      </c>
      <c r="AN33" cm="1">
        <f t="array" ref="AN33">_xlfn.IFS(
$C33=2010,
VLOOKUP($B33,[23]分省年度数据!$A$1:$T$32,15,FALSE),
$C33=2011,
VLOOKUP($B33,[23]分省年度数据!$A$1:$T$32,14,FALSE),
$C33=2012,
VLOOKUP($B33,[23]分省年度数据!$A$1:$T$32,13,FALSE),
$C33=2013,
VLOOKUP($B33,[23]分省年度数据!$A$1:$T$32,12,FALSE),
$C33=2014,
VLOOKUP($B33,[23]分省年度数据!$A$1:$T$32,11,FALSE),
$C33=2015,
VLOOKUP($B33,[23]分省年度数据!$A$1:$T$32,10,FALSE),
$C33=2016,
VLOOKUP($B33,[23]分省年度数据!$A$1:$T$32,9,FALSE),
$C33=2017,
VLOOKUP($B33,[23]分省年度数据!$A$1:$T$32,8,FALSE),
$C33=2018,
VLOOKUP($B33,[23]分省年度数据!$A$1:$T$32,7,FALSE)
)</f>
        <v>8.85</v>
      </c>
      <c r="AO33" cm="1">
        <f t="array" ref="AO33">_xlfn.IFS(
$C33=2010,
VLOOKUP($B33,[24]分省年度数据!$A$1:$T$32,15,FALSE),
$C33=2011,
VLOOKUP($B33,[24]分省年度数据!$A$1:$T$32,14,FALSE),
$C33=2012,
VLOOKUP($B33,[24]分省年度数据!$A$1:$T$32,13,FALSE),
$C33=2013,
VLOOKUP($B33,[24]分省年度数据!$A$1:$T$32,12,FALSE),
$C33=2014,
VLOOKUP($B33,[24]分省年度数据!$A$1:$T$32,11,FALSE),
$C33=2015,
VLOOKUP($B33,[24]分省年度数据!$A$1:$T$32,10,FALSE),
$C33=2016,
VLOOKUP($B33,[24]分省年度数据!$A$1:$T$32,9,FALSE),
$C33=2017,
VLOOKUP($B33,[24]分省年度数据!$A$1:$T$32,8,FALSE),
$C33=2018,
VLOOKUP($B33,[24]分省年度数据!$A$1:$T$32,7,FALSE)
)</f>
        <v>2.98</v>
      </c>
      <c r="AP33" cm="1">
        <f t="array" ref="AP33">_xlfn.IFS(
$C33=2010,
VLOOKUP($B33,[25]分省年度数据!$A$1:$T$32,15,FALSE),
$C33=2011,
VLOOKUP($B33,[25]分省年度数据!$A$1:$T$32,14,FALSE),
$C33=2012,
VLOOKUP($B33,[25]分省年度数据!$A$1:$T$32,13,FALSE),
$C33=2013,
VLOOKUP($B33,[25]分省年度数据!$A$1:$T$32,12,FALSE),
$C33=2014,
VLOOKUP($B33,[25]分省年度数据!$A$1:$T$32,11,FALSE),
$C33=2015,
VLOOKUP($B33,[25]分省年度数据!$A$1:$T$32,10,FALSE),
$C33=2016,
VLOOKUP($B33,[25]分省年度数据!$A$1:$T$32,9,FALSE),
$C33=2017,
VLOOKUP($B33,[25]分省年度数据!$A$1:$T$32,8,FALSE),
$C33=2018,
VLOOKUP($B33,[25]分省年度数据!$A$1:$T$32,7,FALSE)
)</f>
        <v>11.3</v>
      </c>
    </row>
    <row r="34" spans="1:42">
      <c r="A34">
        <v>14</v>
      </c>
      <c r="B34" t="s">
        <v>4</v>
      </c>
      <c r="C34">
        <v>2015</v>
      </c>
      <c r="D34" t="str">
        <f t="shared" si="0"/>
        <v>山西省2015</v>
      </c>
      <c r="E34" t="s">
        <v>32</v>
      </c>
      <c r="F34" cm="1">
        <f t="array" ref="F34">_xlfn.IFS(
$C34=2010,
VLOOKUP($B34,[1]分省年度数据!$A$1:$T$32,15,FALSE),
$C34=2011,
VLOOKUP($B34,[1]分省年度数据!$A$1:$T$32,14,FALSE),
$C34=2012,
VLOOKUP($B34,[1]分省年度数据!$A$1:$T$32,13,FALSE),
$C34=2013,
VLOOKUP($B34,[1]分省年度数据!$A$1:$T$32,12,FALSE),
$C34=2014,
VLOOKUP($B34,[1]分省年度数据!$A$1:$T$32,11,FALSE),
$C34=2015,
VLOOKUP($B34,[1]分省年度数据!$A$1:$T$32,10,FALSE),
$C34=2016,
VLOOKUP($B34,[1]分省年度数据!$A$1:$T$32,9,FALSE),
$C34=2017,
VLOOKUP($B34,[1]分省年度数据!$A$1:$T$32,8,FALSE),
$C34=2018,
VLOOKUP($B34,[1]分省年度数据!$A$1:$T$32,7,FALSE)
)</f>
        <v>3519</v>
      </c>
      <c r="G34" cm="1">
        <f t="array" ref="G34">_xlfn.IFS(
$C34=2010,
VLOOKUP($B34,[2]分省年度数据!$A$1:$T$32,15,FALSE),
$C34=2011,
VLOOKUP($B34,[2]分省年度数据!$A$1:$T$32,14,FALSE),
$C34=2012,
VLOOKUP($B34,[2]分省年度数据!$A$1:$T$32,13,FALSE),
$C34=2013,
VLOOKUP($B34,[2]分省年度数据!$A$1:$T$32,12,FALSE),
$C34=2014,
VLOOKUP($B34,[2]分省年度数据!$A$1:$T$32,11,FALSE),
$C34=2015,
VLOOKUP($B34,[2]分省年度数据!$A$1:$T$32,10,FALSE),
$C34=2016,
VLOOKUP($B34,[2]分省年度数据!$A$1:$T$32,9,FALSE),
$C34=2017,
VLOOKUP($B34,[2]分省年度数据!$A$1:$T$32,8,FALSE),
$C34=2018,
VLOOKUP($B34,[2]分省年度数据!$A$1:$T$32,7,FALSE)
)</f>
        <v>17854</v>
      </c>
      <c r="H34" cm="1">
        <f t="array" ref="H34">_xlfn.IFS(
$C34=2010,
VLOOKUP($B34,[3]分省年度数据!$A$1:$T$32,15,FALSE),
$C34=2011,
VLOOKUP($B34,[3]分省年度数据!$A$1:$T$32,14,FALSE),
$C34=2012,
VLOOKUP($B34,[3]分省年度数据!$A$1:$T$32,13,FALSE),
$C34=2013,
VLOOKUP($B34,[3]分省年度数据!$A$1:$T$32,12,FALSE),
$C34=2014,
VLOOKUP($B34,[3]分省年度数据!$A$1:$T$32,11,FALSE),
$C34=2015,
VLOOKUP($B34,[3]分省年度数据!$A$1:$T$32,10,FALSE),
$C34=2016,
VLOOKUP($B34,[3]分省年度数据!$A$1:$T$32,9,FALSE),
$C34=2017,
VLOOKUP($B34,[3]分省年度数据!$A$1:$T$32,8,FALSE),
$C34=2018,
VLOOKUP($B34,[3]分省年度数据!$A$1:$T$32,7,FALSE)
)</f>
        <v>863.3</v>
      </c>
      <c r="I34">
        <f>VLOOKUP($D34,[4]Sheet1!$C$1:$J$65536,2,FALSE)</f>
        <v>103.08296966552734</v>
      </c>
      <c r="J34">
        <f>VLOOKUP($D34,[4]Sheet1!$C$1:$J$65536,3,FALSE)</f>
        <v>6.9015116691589355</v>
      </c>
      <c r="K34">
        <f>VLOOKUP($D34,[4]Sheet1!$C$1:$J$65536,4,FALSE)</f>
        <v>10178.4931640625</v>
      </c>
      <c r="L34">
        <f>VLOOKUP($D34,[4]Sheet1!$C$1:$J$65536,5,FALSE)</f>
        <v>185.29177856445312</v>
      </c>
      <c r="M34">
        <f>VLOOKUP($D34,[4]Sheet1!$C$1:$J$65536,6,FALSE)</f>
        <v>26.405118942260742</v>
      </c>
      <c r="N34">
        <f>VLOOKUP($D34,[4]Sheet1!$C$1:$J$65536,7,FALSE)</f>
        <v>5.605067253112793</v>
      </c>
      <c r="O34">
        <f>VLOOKUP($D34,[4]Sheet1!$C$1:$J$65536,8,FALSE)</f>
        <v>21.037288665771484</v>
      </c>
      <c r="P34" cm="1">
        <f t="array" ref="P34">_xlfn.IFS(
$C34=2010,
VLOOKUP($B34,[5]各省年均房价!$A$1:$T$32,11,FALSE),
$C34=2011,
VLOOKUP($B34,[5]各省年均房价!$A$1:$T$32,12,FALSE),
$C34=2012,
VLOOKUP($B34,[5]各省年均房价!$A$1:$T$32,13,FALSE),
$C34=2013,
VLOOKUP($B34,[5]各省年均房价!$A$1:$T$32,14,FALSE),
$C34=2014,
VLOOKUP($B34,[5]各省年均房价!$A$1:$T$32,15,FALSE),
$C34=2015,
VLOOKUP($B34,[5]各省年均房价!$A$1:$T$32,16,FALSE),
$C34=2016,
VLOOKUP($B34,[5]各省年均房价!$A$1:$T$32,17,FALSE),
$C34=2017,
VLOOKUP($B34,[5]各省年均房价!$A$1:$T$32,18,FALSE),
$C34=2018,
VLOOKUP($B34,[5]各省年均房价!$A$1:$T$32,19,FALSE)
)</f>
        <v>4184.522727272727</v>
      </c>
      <c r="Q34">
        <f t="shared" si="1"/>
        <v>0.23437452264325792</v>
      </c>
      <c r="R34" cm="1">
        <f t="array" ref="R34">_xlfn.IFS(
$C34=2010,
VLOOKUP($B34,[27]分省年度数据!$A$1:$T$32,15,FALSE),
$C34=2011,
VLOOKUP($B34,[27]分省年度数据!$A$1:$T$32,14,FALSE),
$C34=2012,
VLOOKUP($B34,[27]分省年度数据!$A$1:$T$32,13,FALSE),
$C34=2013,
VLOOKUP($B34,[27]分省年度数据!$A$1:$T$32,12,FALSE),
$C34=2014,
VLOOKUP($B34,[27]分省年度数据!$A$1:$T$32,11,FALSE),
$C34=2015,
VLOOKUP($B34,[27]分省年度数据!$A$1:$T$32,10,FALSE),
$C34=2016,
VLOOKUP($B34,[27]分省年度数据!$A$1:$T$32,9,FALSE),
$C34=2017,
VLOOKUP($B34,[27]分省年度数据!$A$1:$T$32,8,FALSE),
$C34=2018,
VLOOKUP($B34,[27]分省年度数据!$A$1:$T$32,7,FALSE)
)</f>
        <v>88.46</v>
      </c>
      <c r="S34">
        <f>IFERROR(VLOOKUP(D34,[6]mu_jt_estimates_final!$C:$D,2,FALSE),"")</f>
        <v>-6.5882399999999994E-2</v>
      </c>
      <c r="T34" t="str">
        <f>VLOOKUP(B34,方言分布!A:B,2,FALSE)</f>
        <v>晋语</v>
      </c>
      <c r="U34" cm="1">
        <f t="array" ref="U34">_xlfn.IFS(
$C34=2010,
VLOOKUP($B34,[7]分省年度数据!$A$1:$T$32,15,FALSE),
$C34=2011,
VLOOKUP($B34,[7]分省年度数据!$A$1:$T$32,14,FALSE),
$C34=2012,
VLOOKUP($B34,[7]分省年度数据!$A$1:$T$32,13,FALSE),
$C34=2013,
VLOOKUP($B34,[7]分省年度数据!$A$1:$T$32,12,FALSE),
$C34=2014,
VLOOKUP($B34,[7]分省年度数据!$A$1:$T$32,11,FALSE),
$C34=2015,
VLOOKUP($B34,[7]分省年度数据!$A$1:$T$32,10,FALSE),
$C34=2016,
VLOOKUP($B34,[7]分省年度数据!$A$1:$T$32,9,FALSE),
$C34=2017,
VLOOKUP($B34,[7]分省年度数据!$A$1:$T$32,8,FALSE),
$C34=2018,
VLOOKUP($B34,[7]分省年度数据!$A$1:$T$32,7,FALSE)
)</f>
        <v>41002</v>
      </c>
      <c r="V34" cm="1">
        <f t="array" ref="V34">_xlfn.IFS(
$C34=2010,
VLOOKUP($B34,[8]分省年度数据!$A$1:$T$32,15,FALSE),
$C34=2011,
VLOOKUP($B34,[8]分省年度数据!$A$1:$T$32,14,FALSE),
$C34=2012,
VLOOKUP($B34,[8]分省年度数据!$A$1:$T$32,13,FALSE),
$C34=2013,
VLOOKUP($B34,[8]分省年度数据!$A$1:$T$32,12,FALSE),
$C34=2014,
VLOOKUP($B34,[8]分省年度数据!$A$1:$T$32,11,FALSE),
$C34=2015,
VLOOKUP($B34,[8]分省年度数据!$A$1:$T$32,10,FALSE),
$C34=2016,
VLOOKUP($B34,[8]分省年度数据!$A$1:$T$32,9,FALSE),
$C34=2017,
VLOOKUP($B34,[8]分省年度数据!$A$1:$T$32,8,FALSE),
$C34=2018,
VLOOKUP($B34,[8]分省年度数据!$A$1:$T$32,7,FALSE)
)</f>
        <v>18.32</v>
      </c>
      <c r="W34" cm="1">
        <f t="array" ref="W34">_xlfn.IFS(
$C34=2010,
VLOOKUP($B34,[9]分省年度数据!$A$1:$T$32,15,FALSE),
$C34=2011,
VLOOKUP($B34,[9]分省年度数据!$A$1:$T$32,14,FALSE),
$C34=2012,
VLOOKUP($B34,[9]分省年度数据!$A$1:$T$32,13,FALSE),
$C34=2013,
VLOOKUP($B34,[9]分省年度数据!$A$1:$T$32,12,FALSE),
$C34=2014,
VLOOKUP($B34,[9]分省年度数据!$A$1:$T$32,11,FALSE),
$C34=2015,
VLOOKUP($B34,[9]分省年度数据!$A$1:$T$32,10,FALSE),
$C34=2016,
VLOOKUP($B34,[9]分省年度数据!$A$1:$T$32,9,FALSE),
$C34=2017,
VLOOKUP($B34,[9]分省年度数据!$A$1:$T$32,8,FALSE),
$C34=2018,
VLOOKUP($B34,[9]分省年度数据!$A$1:$T$32,7,FALSE)
)</f>
        <v>58</v>
      </c>
      <c r="X34" cm="1">
        <f t="array" ref="X34">_xlfn.IFS(
$C34=2010,
VLOOKUP($B34,[10]分省年度数据!$A$1:$T$32,15,FALSE),
$C34=2011,
VLOOKUP($B34,[10]分省年度数据!$A$1:$T$32,14,FALSE),
$C34=2012,
VLOOKUP($B34,[10]分省年度数据!$A$1:$T$32,13,FALSE),
$C34=2013,
VLOOKUP($B34,[10]分省年度数据!$A$1:$T$32,12,FALSE),
$C34=2014,
VLOOKUP($B34,[10]分省年度数据!$A$1:$T$32,11,FALSE),
$C34=2015,
VLOOKUP($B34,[10]分省年度数据!$A$1:$T$32,10,FALSE),
$C34=2016,
VLOOKUP($B34,[10]分省年度数据!$A$1:$T$32,9,FALSE),
$C34=2017,
VLOOKUP($B34,[10]分省年度数据!$A$1:$T$32,8,FALSE),
$C34=2018,
VLOOKUP($B34,[10]分省年度数据!$A$1:$T$32,7,FALSE)
)</f>
        <v>10.8</v>
      </c>
      <c r="Y34" cm="1">
        <f t="array" ref="Y34">_xlfn.IFS(
$C34=2010,
VLOOKUP($B34,[11]分省年度数据!$A$1:$T$32,15,FALSE),
$C34=2011,
VLOOKUP($B34,[11]分省年度数据!$A$1:$T$32,14,FALSE),
$C34=2012,
VLOOKUP($B34,[11]分省年度数据!$A$1:$T$32,13,FALSE),
$C34=2013,
VLOOKUP($B34,[11]分省年度数据!$A$1:$T$32,12,FALSE),
$C34=2014,
VLOOKUP($B34,[11]分省年度数据!$A$1:$T$32,11,FALSE),
$C34=2015,
VLOOKUP($B34,[11]分省年度数据!$A$1:$T$32,10,FALSE),
$C34=2016,
VLOOKUP($B34,[11]分省年度数据!$A$1:$T$32,9,FALSE),
$C34=2017,
VLOOKUP($B34,[11]分省年度数据!$A$1:$T$32,8,FALSE),
$C34=2018,
VLOOKUP($B34,[11]分省年度数据!$A$1:$T$32,7,FALSE)
)</f>
        <v>290.70999999999998</v>
      </c>
      <c r="Z34" cm="1">
        <f t="array" ref="Z34">_xlfn.IFS(
$C34=2010,
VLOOKUP($B34,[12]分省年度数据!$A$1:$T$32,15,FALSE),
$C34=2011,
VLOOKUP($B34,[12]分省年度数据!$A$1:$T$32,14,FALSE),
$C34=2012,
VLOOKUP($B34,[12]分省年度数据!$A$1:$T$32,13,FALSE),
$C34=2013,
VLOOKUP($B34,[12]分省年度数据!$A$1:$T$32,12,FALSE),
$C34=2014,
VLOOKUP($B34,[12]分省年度数据!$A$1:$T$32,11,FALSE),
$C34=2015,
VLOOKUP($B34,[12]分省年度数据!$A$1:$T$32,10,FALSE),
$C34=2016,
VLOOKUP($B34,[12]分省年度数据!$A$1:$T$32,9,FALSE),
$C34=2017,
VLOOKUP($B34,[12]分省年度数据!$A$1:$T$32,8,FALSE),
$C34=2018,
VLOOKUP($B34,[12]分省年度数据!$A$1:$T$32,7,FALSE)
)</f>
        <v>12.81</v>
      </c>
      <c r="AA34" cm="1">
        <f t="array" ref="AA34">_xlfn.IFS(
$C34=2010,
VLOOKUP($B34,[13]分省年度数据!$A$1:$T$32,15,FALSE),
$C34=2011,
VLOOKUP($B34,[13]分省年度数据!$A$1:$T$32,14,FALSE),
$C34=2012,
VLOOKUP($B34,[13]分省年度数据!$A$1:$T$32,13,FALSE),
$C34=2013,
VLOOKUP($B34,[13]分省年度数据!$A$1:$T$32,12,FALSE),
$C34=2014,
VLOOKUP($B34,[13]分省年度数据!$A$1:$T$32,11,FALSE),
$C34=2015,
VLOOKUP($B34,[13]分省年度数据!$A$1:$T$32,10,FALSE),
$C34=2016,
VLOOKUP($B34,[13]分省年度数据!$A$1:$T$32,9,FALSE),
$C34=2017,
VLOOKUP($B34,[13]分省年度数据!$A$1:$T$32,8,FALSE),
$C34=2018,
VLOOKUP($B34,[13]分省年度数据!$A$1:$T$32,7,FALSE)
)</f>
        <v>9.9600000000000009</v>
      </c>
      <c r="AB34" cm="1">
        <f t="array" ref="AB34">_xlfn.IFS(
$C34=2010,
VLOOKUP($B34,[14]分省年度数据!$A$1:$T$32,15,FALSE),
$C34=2011,
VLOOKUP($B34,[14]分省年度数据!$A$1:$T$32,14,FALSE),
$C34=2012,
VLOOKUP($B34,[14]分省年度数据!$A$1:$T$32,13,FALSE),
$C34=2013,
VLOOKUP($B34,[14]分省年度数据!$A$1:$T$32,12,FALSE),
$C34=2014,
VLOOKUP($B34,[14]分省年度数据!$A$1:$T$32,11,FALSE),
$C34=2015,
VLOOKUP($B34,[14]分省年度数据!$A$1:$T$32,10,FALSE),
$C34=2016,
VLOOKUP($B34,[14]分省年度数据!$A$1:$T$32,9,FALSE),
$C34=2017,
VLOOKUP($B34,[14]分省年度数据!$A$1:$T$32,8,FALSE),
$C34=2018,
VLOOKUP($B34,[14]分省年度数据!$A$1:$T$32,7,FALSE)
)</f>
        <v>13.12</v>
      </c>
      <c r="AD34" cm="1">
        <f t="array" ref="AD34">_xlfn.IFS(
$C34=2010,
VLOOKUP($B34,[15]分省年度数据!$A$1:$T$32,15,FALSE),
$C34=2011,
VLOOKUP($B34,[15]分省年度数据!$A$1:$T$32,14,FALSE),
$C34=2012,
VLOOKUP($B34,[15]分省年度数据!$A$1:$T$32,13,FALSE),
$C34=2013,
VLOOKUP($B34,[15]分省年度数据!$A$1:$T$32,12,FALSE),
$C34=2014,
VLOOKUP($B34,[15]分省年度数据!$A$1:$T$32,11,FALSE),
$C34=2015,
VLOOKUP($B34,[15]分省年度数据!$A$1:$T$32,10,FALSE),
$C34=2016,
VLOOKUP($B34,[15]分省年度数据!$A$1:$T$32,9,FALSE),
$C34=2017,
VLOOKUP($B34,[15]分省年度数据!$A$1:$T$32,8,FALSE),
$C34=2018,
VLOOKUP($B34,[15]分省年度数据!$A$1:$T$32,7,FALSE)
)</f>
        <v>8442363</v>
      </c>
      <c r="AE34" cm="1">
        <f t="array" ref="AE34">_xlfn.IFS(
$C34=2010,
VLOOKUP($B34,[16]分省年度数据!$A$1:$T$32,15,FALSE),
$C34=2011,
VLOOKUP($B34,[16]分省年度数据!$A$1:$T$32,14,FALSE),
$C34=2012,
VLOOKUP($B34,[16]分省年度数据!$A$1:$T$32,13,FALSE),
$C34=2013,
VLOOKUP($B34,[16]分省年度数据!$A$1:$T$32,12,FALSE),
$C34=2014,
VLOOKUP($B34,[16]分省年度数据!$A$1:$T$32,11,FALSE),
$C34=2015,
VLOOKUP($B34,[16]分省年度数据!$A$1:$T$32,10,FALSE),
$C34=2016,
VLOOKUP($B34,[16]分省年度数据!$A$1:$T$32,9,FALSE),
$C34=2017,
VLOOKUP($B34,[16]分省年度数据!$A$1:$T$32,8,FALSE),
$C34=2018,
VLOOKUP($B34,[16]分省年度数据!$A$1:$T$32,7,FALSE)
)</f>
        <v>602.85</v>
      </c>
      <c r="AF34" cm="1">
        <f t="array" ref="AF34">_xlfn.IFS(
$C34=2010,
VLOOKUP($B34,[17]分省年度数据!$A$1:$T$32,15,FALSE),
$C34=2011,
VLOOKUP($B34,[17]分省年度数据!$A$1:$T$32,14,FALSE),
$C34=2012,
VLOOKUP($B34,[17]分省年度数据!$A$1:$T$32,13,FALSE),
$C34=2013,
VLOOKUP($B34,[17]分省年度数据!$A$1:$T$32,12,FALSE),
$C34=2014,
VLOOKUP($B34,[17]分省年度数据!$A$1:$T$32,11,FALSE),
$C34=2015,
VLOOKUP($B34,[17]分省年度数据!$A$1:$T$32,10,FALSE),
$C34=2016,
VLOOKUP($B34,[17]分省年度数据!$A$1:$T$32,9,FALSE),
$C34=2017,
VLOOKUP($B34,[17]分省年度数据!$A$1:$T$32,8,FALSE),
$C34=2018,
VLOOKUP($B34,[17]分省年度数据!$A$1:$T$32,7,FALSE)
)</f>
        <v>109</v>
      </c>
      <c r="AG34" cm="1">
        <f t="array" ref="AG34">_xlfn.IFS(
$C34=2010,
VLOOKUP($B34,[18]分省年度数据!$A$1:$T$32,15,FALSE),
$C34=2011,
VLOOKUP($B34,[18]分省年度数据!$A$1:$T$32,14,FALSE),
$C34=2012,
VLOOKUP($B34,[18]分省年度数据!$A$1:$T$32,13,FALSE),
$C34=2013,
VLOOKUP($B34,[18]分省年度数据!$A$1:$T$32,12,FALSE),
$C34=2014,
VLOOKUP($B34,[18]分省年度数据!$A$1:$T$32,11,FALSE),
$C34=2015,
VLOOKUP($B34,[18]分省年度数据!$A$1:$T$32,10,FALSE),
$C34=2016,
VLOOKUP($B34,[18]分省年度数据!$A$1:$T$32,9,FALSE),
$C34=2017,
VLOOKUP($B34,[18]分省年度数据!$A$1:$T$32,8,FALSE),
$C34=2018,
VLOOKUP($B34,[18]分省年度数据!$A$1:$T$32,7,FALSE)
)</f>
        <v>5345.1</v>
      </c>
      <c r="AJ34" cm="1">
        <f t="array" ref="AJ34">_xlfn.IFS(
$C34=2010,
VLOOKUP($B34,[19]分省年度数据!$A$1:$T$32,15,FALSE),
$C34=2011,
VLOOKUP($B34,[19]分省年度数据!$A$1:$T$32,14,FALSE),
$C34=2012,
VLOOKUP($B34,[19]分省年度数据!$A$1:$T$32,13,FALSE),
$C34=2013,
VLOOKUP($B34,[19]分省年度数据!$A$1:$T$32,12,FALSE),
$C34=2014,
VLOOKUP($B34,[19]分省年度数据!$A$1:$T$32,11,FALSE),
$C34=2015,
VLOOKUP($B34,[19]分省年度数据!$A$1:$T$32,10,FALSE),
$C34=2016,
VLOOKUP($B34,[19]分省年度数据!$A$1:$T$32,9,FALSE),
$C34=2017,
VLOOKUP($B34,[19]分省年度数据!$A$1:$T$32,8,FALSE),
$C34=2018,
VLOOKUP($B34,[19]分省年度数据!$A$1:$T$32,7,FALSE)
)</f>
        <v>5099</v>
      </c>
      <c r="AK34" cm="1">
        <f t="array" ref="AK34">_xlfn.IFS(
$C34=2010,
VLOOKUP($B34,[20]分省年度数据!$A$1:$T$32,15,FALSE),
$C34=2011,
VLOOKUP($B34,[20]分省年度数据!$A$1:$T$32,14,FALSE),
$C34=2012,
VLOOKUP($B34,[20]分省年度数据!$A$1:$T$32,13,FALSE),
$C34=2013,
VLOOKUP($B34,[20]分省年度数据!$A$1:$T$32,12,FALSE),
$C34=2014,
VLOOKUP($B34,[20]分省年度数据!$A$1:$T$32,11,FALSE),
$C34=2015,
VLOOKUP($B34,[20]分省年度数据!$A$1:$T$32,10,FALSE),
$C34=2016,
VLOOKUP($B34,[20]分省年度数据!$A$1:$T$32,9,FALSE),
$C34=2017,
VLOOKUP($B34,[20]分省年度数据!$A$1:$T$32,8,FALSE),
$C34=2018,
VLOOKUP($B34,[20]分省年度数据!$A$1:$T$32,7,FALSE)
)</f>
        <v>13176</v>
      </c>
      <c r="AL34" cm="1">
        <f t="array" ref="AL34">_xlfn.IFS(
$C34=2010,
VLOOKUP($B34,[26]分省年度数据!$A$1:$T$32,15,FALSE),
$C34=2011,
VLOOKUP($B34,[26]分省年度数据!$A$1:$T$32,14,FALSE),
$C34=2012,
VLOOKUP($B34,[26]分省年度数据!$A$1:$T$32,13,FALSE),
$C34=2013,
VLOOKUP($B34,[26]分省年度数据!$A$1:$T$32,12,FALSE),
$C34=2014,
VLOOKUP($B34,[26]分省年度数据!$A$1:$T$32,11,FALSE),
$C34=2015,
VLOOKUP($B34,[26]分省年度数据!$A$1:$T$32,10,FALSE),
$C34=2016,
VLOOKUP($B34,[26]分省年度数据!$A$1:$T$32,9,FALSE),
$C34=2017,
VLOOKUP($B34,[26]分省年度数据!$A$1:$T$32,8,FALSE),
$C34=2018,
VLOOKUP($B34,[26]分省年度数据!$A$1:$T$32,7,FALSE)
)</f>
        <v>98.85</v>
      </c>
      <c r="AM34" cm="1">
        <f t="array" ref="AM34">_xlfn.IFS(
$C34=2010,
VLOOKUP($B34,[22]分省年度数据!$A$1:$T$32,15,FALSE),
$C34=2011,
VLOOKUP($B34,[22]分省年度数据!$A$1:$T$32,14,FALSE),
$C34=2012,
VLOOKUP($B34,[22]分省年度数据!$A$1:$T$32,13,FALSE),
$C34=2013,
VLOOKUP($B34,[22]分省年度数据!$A$1:$T$32,12,FALSE),
$C34=2014,
VLOOKUP($B34,[22]分省年度数据!$A$1:$T$32,11,FALSE),
$C34=2015,
VLOOKUP($B34,[22]分省年度数据!$A$1:$T$32,10,FALSE),
$C34=2016,
VLOOKUP($B34,[22]分省年度数据!$A$1:$T$32,9,FALSE),
$C34=2017,
VLOOKUP($B34,[22]分省年度数据!$A$1:$T$32,8,FALSE),
$C34=2018,
VLOOKUP($B34,[22]分省年度数据!$A$1:$T$32,7,FALSE)
)</f>
        <v>97.31</v>
      </c>
      <c r="AN34" cm="1">
        <f t="array" ref="AN34">_xlfn.IFS(
$C34=2010,
VLOOKUP($B34,[23]分省年度数据!$A$1:$T$32,15,FALSE),
$C34=2011,
VLOOKUP($B34,[23]分省年度数据!$A$1:$T$32,14,FALSE),
$C34=2012,
VLOOKUP($B34,[23]分省年度数据!$A$1:$T$32,13,FALSE),
$C34=2013,
VLOOKUP($B34,[23]分省年度数据!$A$1:$T$32,12,FALSE),
$C34=2014,
VLOOKUP($B34,[23]分省年度数据!$A$1:$T$32,11,FALSE),
$C34=2015,
VLOOKUP($B34,[23]分省年度数据!$A$1:$T$32,10,FALSE),
$C34=2016,
VLOOKUP($B34,[23]分省年度数据!$A$1:$T$32,9,FALSE),
$C34=2017,
VLOOKUP($B34,[23]分省年度数据!$A$1:$T$32,8,FALSE),
$C34=2018,
VLOOKUP($B34,[23]分省年度数据!$A$1:$T$32,7,FALSE)
)</f>
        <v>8.5299999999999994</v>
      </c>
      <c r="AO34" cm="1">
        <f t="array" ref="AO34">_xlfn.IFS(
$C34=2010,
VLOOKUP($B34,[24]分省年度数据!$A$1:$T$32,15,FALSE),
$C34=2011,
VLOOKUP($B34,[24]分省年度数据!$A$1:$T$32,14,FALSE),
$C34=2012,
VLOOKUP($B34,[24]分省年度数据!$A$1:$T$32,13,FALSE),
$C34=2013,
VLOOKUP($B34,[24]分省年度数据!$A$1:$T$32,12,FALSE),
$C34=2014,
VLOOKUP($B34,[24]分省年度数据!$A$1:$T$32,11,FALSE),
$C34=2015,
VLOOKUP($B34,[24]分省年度数据!$A$1:$T$32,10,FALSE),
$C34=2016,
VLOOKUP($B34,[24]分省年度数据!$A$1:$T$32,9,FALSE),
$C34=2017,
VLOOKUP($B34,[24]分省年度数据!$A$1:$T$32,8,FALSE),
$C34=2018,
VLOOKUP($B34,[24]分省年度数据!$A$1:$T$32,7,FALSE)
)</f>
        <v>2.93</v>
      </c>
      <c r="AP34" cm="1">
        <f t="array" ref="AP34">_xlfn.IFS(
$C34=2010,
VLOOKUP($B34,[25]分省年度数据!$A$1:$T$32,15,FALSE),
$C34=2011,
VLOOKUP($B34,[25]分省年度数据!$A$1:$T$32,14,FALSE),
$C34=2012,
VLOOKUP($B34,[25]分省年度数据!$A$1:$T$32,13,FALSE),
$C34=2013,
VLOOKUP($B34,[25]分省年度数据!$A$1:$T$32,12,FALSE),
$C34=2014,
VLOOKUP($B34,[25]分省年度数据!$A$1:$T$32,11,FALSE),
$C34=2015,
VLOOKUP($B34,[25]分省年度数据!$A$1:$T$32,10,FALSE),
$C34=2016,
VLOOKUP($B34,[25]分省年度数据!$A$1:$T$32,9,FALSE),
$C34=2017,
VLOOKUP($B34,[25]分省年度数据!$A$1:$T$32,8,FALSE),
$C34=2018,
VLOOKUP($B34,[25]分省年度数据!$A$1:$T$32,7,FALSE)
)</f>
        <v>11.61</v>
      </c>
    </row>
    <row r="35" spans="1:42">
      <c r="A35">
        <v>14</v>
      </c>
      <c r="B35" t="s">
        <v>4</v>
      </c>
      <c r="C35">
        <v>2016</v>
      </c>
      <c r="D35" t="str">
        <f t="shared" si="0"/>
        <v>山西省2016</v>
      </c>
      <c r="E35" t="s">
        <v>32</v>
      </c>
      <c r="F35" cm="1">
        <f t="array" ref="F35">_xlfn.IFS(
$C35=2010,
VLOOKUP($B35,[1]分省年度数据!$A$1:$T$32,15,FALSE),
$C35=2011,
VLOOKUP($B35,[1]分省年度数据!$A$1:$T$32,14,FALSE),
$C35=2012,
VLOOKUP($B35,[1]分省年度数据!$A$1:$T$32,13,FALSE),
$C35=2013,
VLOOKUP($B35,[1]分省年度数据!$A$1:$T$32,12,FALSE),
$C35=2014,
VLOOKUP($B35,[1]分省年度数据!$A$1:$T$32,11,FALSE),
$C35=2015,
VLOOKUP($B35,[1]分省年度数据!$A$1:$T$32,10,FALSE),
$C35=2016,
VLOOKUP($B35,[1]分省年度数据!$A$1:$T$32,9,FALSE),
$C35=2017,
VLOOKUP($B35,[1]分省年度数据!$A$1:$T$32,8,FALSE),
$C35=2018,
VLOOKUP($B35,[1]分省年度数据!$A$1:$T$32,7,FALSE)
)</f>
        <v>3514</v>
      </c>
      <c r="G35" cm="1">
        <f t="array" ref="G35">_xlfn.IFS(
$C35=2010,
VLOOKUP($B35,[2]分省年度数据!$A$1:$T$32,15,FALSE),
$C35=2011,
VLOOKUP($B35,[2]分省年度数据!$A$1:$T$32,14,FALSE),
$C35=2012,
VLOOKUP($B35,[2]分省年度数据!$A$1:$T$32,13,FALSE),
$C35=2013,
VLOOKUP($B35,[2]分省年度数据!$A$1:$T$32,12,FALSE),
$C35=2014,
VLOOKUP($B35,[2]分省年度数据!$A$1:$T$32,11,FALSE),
$C35=2015,
VLOOKUP($B35,[2]分省年度数据!$A$1:$T$32,10,FALSE),
$C35=2016,
VLOOKUP($B35,[2]分省年度数据!$A$1:$T$32,9,FALSE),
$C35=2017,
VLOOKUP($B35,[2]分省年度数据!$A$1:$T$32,8,FALSE),
$C35=2018,
VLOOKUP($B35,[2]分省年度数据!$A$1:$T$32,7,FALSE)
)</f>
        <v>19049</v>
      </c>
      <c r="H35" cm="1">
        <f t="array" ref="H35">_xlfn.IFS(
$C35=2010,
VLOOKUP($B35,[3]分省年度数据!$A$1:$T$32,15,FALSE),
$C35=2011,
VLOOKUP($B35,[3]分省年度数据!$A$1:$T$32,14,FALSE),
$C35=2012,
VLOOKUP($B35,[3]分省年度数据!$A$1:$T$32,13,FALSE),
$C35=2013,
VLOOKUP($B35,[3]分省年度数据!$A$1:$T$32,12,FALSE),
$C35=2014,
VLOOKUP($B35,[3]分省年度数据!$A$1:$T$32,11,FALSE),
$C35=2015,
VLOOKUP($B35,[3]分省年度数据!$A$1:$T$32,10,FALSE),
$C35=2016,
VLOOKUP($B35,[3]分省年度数据!$A$1:$T$32,9,FALSE),
$C35=2017,
VLOOKUP($B35,[3]分省年度数据!$A$1:$T$32,8,FALSE),
$C35=2018,
VLOOKUP($B35,[3]分省年度数据!$A$1:$T$32,7,FALSE)
)</f>
        <v>648.79999999999995</v>
      </c>
      <c r="I35">
        <f>VLOOKUP($D35,[4]Sheet1!$C$1:$J$65536,2,FALSE)</f>
        <v>103.79951477050781</v>
      </c>
      <c r="J35">
        <f>VLOOKUP($D35,[4]Sheet1!$C$1:$J$65536,3,FALSE)</f>
        <v>6.5954346656799316</v>
      </c>
      <c r="K35">
        <f>VLOOKUP($D35,[4]Sheet1!$C$1:$J$65536,4,FALSE)</f>
        <v>10177.9423828125</v>
      </c>
      <c r="L35">
        <f>VLOOKUP($D35,[4]Sheet1!$C$1:$J$65536,5,FALSE)</f>
        <v>193.63571166992188</v>
      </c>
      <c r="M35">
        <f>VLOOKUP($D35,[4]Sheet1!$C$1:$J$65536,6,FALSE)</f>
        <v>26.771810531616211</v>
      </c>
      <c r="N35">
        <f>VLOOKUP($D35,[4]Sheet1!$C$1:$J$65536,7,FALSE)</f>
        <v>5.4774670600891113</v>
      </c>
      <c r="O35">
        <f>VLOOKUP($D35,[4]Sheet1!$C$1:$J$65536,8,FALSE)</f>
        <v>30.84187126159668</v>
      </c>
      <c r="P35" cm="1">
        <f t="array" ref="P35">_xlfn.IFS(
$C35=2010,
VLOOKUP($B35,[5]各省年均房价!$A$1:$T$32,11,FALSE),
$C35=2011,
VLOOKUP($B35,[5]各省年均房价!$A$1:$T$32,12,FALSE),
$C35=2012,
VLOOKUP($B35,[5]各省年均房价!$A$1:$T$32,13,FALSE),
$C35=2013,
VLOOKUP($B35,[5]各省年均房价!$A$1:$T$32,14,FALSE),
$C35=2014,
VLOOKUP($B35,[5]各省年均房价!$A$1:$T$32,15,FALSE),
$C35=2015,
VLOOKUP($B35,[5]各省年均房价!$A$1:$T$32,16,FALSE),
$C35=2016,
VLOOKUP($B35,[5]各省年均房价!$A$1:$T$32,17,FALSE),
$C35=2017,
VLOOKUP($B35,[5]各省年均房价!$A$1:$T$32,18,FALSE),
$C35=2018,
VLOOKUP($B35,[5]各省年均房价!$A$1:$T$32,19,FALSE)
)</f>
        <v>4451.8118181818181</v>
      </c>
      <c r="Q35">
        <f t="shared" si="1"/>
        <v>0.23370317697421483</v>
      </c>
      <c r="R35" cm="1">
        <f t="array" ref="R35">_xlfn.IFS(
$C35=2010,
VLOOKUP($B35,[27]分省年度数据!$A$1:$T$32,15,FALSE),
$C35=2011,
VLOOKUP($B35,[27]分省年度数据!$A$1:$T$32,14,FALSE),
$C35=2012,
VLOOKUP($B35,[27]分省年度数据!$A$1:$T$32,13,FALSE),
$C35=2013,
VLOOKUP($B35,[27]分省年度数据!$A$1:$T$32,12,FALSE),
$C35=2014,
VLOOKUP($B35,[27]分省年度数据!$A$1:$T$32,11,FALSE),
$C35=2015,
VLOOKUP($B35,[27]分省年度数据!$A$1:$T$32,10,FALSE),
$C35=2016,
VLOOKUP($B35,[27]分省年度数据!$A$1:$T$32,9,FALSE),
$C35=2017,
VLOOKUP($B35,[27]分省年度数据!$A$1:$T$32,8,FALSE),
$C35=2018,
VLOOKUP($B35,[27]分省年度数据!$A$1:$T$32,7,FALSE)
)</f>
        <v>91.42</v>
      </c>
      <c r="S35">
        <f>IFERROR(VLOOKUP(D35,[6]mu_jt_estimates_final!$C:$D,2,FALSE),"")</f>
        <v>-4.5218315000000002E-2</v>
      </c>
      <c r="T35" t="str">
        <f>VLOOKUP(B35,方言分布!A:B,2,FALSE)</f>
        <v>晋语</v>
      </c>
      <c r="U35" cm="1">
        <f t="array" ref="U35">_xlfn.IFS(
$C35=2010,
VLOOKUP($B35,[7]分省年度数据!$A$1:$T$32,15,FALSE),
$C35=2011,
VLOOKUP($B35,[7]分省年度数据!$A$1:$T$32,14,FALSE),
$C35=2012,
VLOOKUP($B35,[7]分省年度数据!$A$1:$T$32,13,FALSE),
$C35=2013,
VLOOKUP($B35,[7]分省年度数据!$A$1:$T$32,12,FALSE),
$C35=2014,
VLOOKUP($B35,[7]分省年度数据!$A$1:$T$32,11,FALSE),
$C35=2015,
VLOOKUP($B35,[7]分省年度数据!$A$1:$T$32,10,FALSE),
$C35=2016,
VLOOKUP($B35,[7]分省年度数据!$A$1:$T$32,9,FALSE),
$C35=2017,
VLOOKUP($B35,[7]分省年度数据!$A$1:$T$32,8,FALSE),
$C35=2018,
VLOOKUP($B35,[7]分省年度数据!$A$1:$T$32,7,FALSE)
)</f>
        <v>42204</v>
      </c>
      <c r="V35" cm="1">
        <f t="array" ref="V35">_xlfn.IFS(
$C35=2010,
VLOOKUP($B35,[8]分省年度数据!$A$1:$T$32,15,FALSE),
$C35=2011,
VLOOKUP($B35,[8]分省年度数据!$A$1:$T$32,14,FALSE),
$C35=2012,
VLOOKUP($B35,[8]分省年度数据!$A$1:$T$32,13,FALSE),
$C35=2013,
VLOOKUP($B35,[8]分省年度数据!$A$1:$T$32,12,FALSE),
$C35=2014,
VLOOKUP($B35,[8]分省年度数据!$A$1:$T$32,11,FALSE),
$C35=2015,
VLOOKUP($B35,[8]分省年度数据!$A$1:$T$32,10,FALSE),
$C35=2016,
VLOOKUP($B35,[8]分省年度数据!$A$1:$T$32,9,FALSE),
$C35=2017,
VLOOKUP($B35,[8]分省年度数据!$A$1:$T$32,8,FALSE),
$C35=2018,
VLOOKUP($B35,[8]分省年度数据!$A$1:$T$32,7,FALSE)
)</f>
        <v>18.97</v>
      </c>
      <c r="W35" cm="1">
        <f t="array" ref="W35">_xlfn.IFS(
$C35=2010,
VLOOKUP($B35,[9]分省年度数据!$A$1:$T$32,15,FALSE),
$C35=2011,
VLOOKUP($B35,[9]分省年度数据!$A$1:$T$32,14,FALSE),
$C35=2012,
VLOOKUP($B35,[9]分省年度数据!$A$1:$T$32,13,FALSE),
$C35=2013,
VLOOKUP($B35,[9]分省年度数据!$A$1:$T$32,12,FALSE),
$C35=2014,
VLOOKUP($B35,[9]分省年度数据!$A$1:$T$32,11,FALSE),
$C35=2015,
VLOOKUP($B35,[9]分省年度数据!$A$1:$T$32,10,FALSE),
$C35=2016,
VLOOKUP($B35,[9]分省年度数据!$A$1:$T$32,9,FALSE),
$C35=2017,
VLOOKUP($B35,[9]分省年度数据!$A$1:$T$32,8,FALSE),
$C35=2018,
VLOOKUP($B35,[9]分省年度数据!$A$1:$T$32,7,FALSE)
)</f>
        <v>61</v>
      </c>
      <c r="X35" cm="1">
        <f t="array" ref="X35">_xlfn.IFS(
$C35=2010,
VLOOKUP($B35,[10]分省年度数据!$A$1:$T$32,15,FALSE),
$C35=2011,
VLOOKUP($B35,[10]分省年度数据!$A$1:$T$32,14,FALSE),
$C35=2012,
VLOOKUP($B35,[10]分省年度数据!$A$1:$T$32,13,FALSE),
$C35=2013,
VLOOKUP($B35,[10]分省年度数据!$A$1:$T$32,12,FALSE),
$C35=2014,
VLOOKUP($B35,[10]分省年度数据!$A$1:$T$32,11,FALSE),
$C35=2015,
VLOOKUP($B35,[10]分省年度数据!$A$1:$T$32,10,FALSE),
$C35=2016,
VLOOKUP($B35,[10]分省年度数据!$A$1:$T$32,9,FALSE),
$C35=2017,
VLOOKUP($B35,[10]分省年度数据!$A$1:$T$32,8,FALSE),
$C35=2018,
VLOOKUP($B35,[10]分省年度数据!$A$1:$T$32,7,FALSE)
)</f>
        <v>10.49</v>
      </c>
      <c r="Y35" cm="1">
        <f t="array" ref="Y35">_xlfn.IFS(
$C35=2010,
VLOOKUP($B35,[11]分省年度数据!$A$1:$T$32,15,FALSE),
$C35=2011,
VLOOKUP($B35,[11]分省年度数据!$A$1:$T$32,14,FALSE),
$C35=2012,
VLOOKUP($B35,[11]分省年度数据!$A$1:$T$32,13,FALSE),
$C35=2013,
VLOOKUP($B35,[11]分省年度数据!$A$1:$T$32,12,FALSE),
$C35=2014,
VLOOKUP($B35,[11]分省年度数据!$A$1:$T$32,11,FALSE),
$C35=2015,
VLOOKUP($B35,[11]分省年度数据!$A$1:$T$32,10,FALSE),
$C35=2016,
VLOOKUP($B35,[11]分省年度数据!$A$1:$T$32,9,FALSE),
$C35=2017,
VLOOKUP($B35,[11]分省年度数据!$A$1:$T$32,8,FALSE),
$C35=2018,
VLOOKUP($B35,[11]分省年度数据!$A$1:$T$32,7,FALSE)
)</f>
        <v>300.86</v>
      </c>
      <c r="Z35" cm="1">
        <f t="array" ref="Z35">_xlfn.IFS(
$C35=2010,
VLOOKUP($B35,[12]分省年度数据!$A$1:$T$32,15,FALSE),
$C35=2011,
VLOOKUP($B35,[12]分省年度数据!$A$1:$T$32,14,FALSE),
$C35=2012,
VLOOKUP($B35,[12]分省年度数据!$A$1:$T$32,13,FALSE),
$C35=2013,
VLOOKUP($B35,[12]分省年度数据!$A$1:$T$32,12,FALSE),
$C35=2014,
VLOOKUP($B35,[12]分省年度数据!$A$1:$T$32,11,FALSE),
$C35=2015,
VLOOKUP($B35,[12]分省年度数据!$A$1:$T$32,10,FALSE),
$C35=2016,
VLOOKUP($B35,[12]分省年度数据!$A$1:$T$32,9,FALSE),
$C35=2017,
VLOOKUP($B35,[12]分省年度数据!$A$1:$T$32,8,FALSE),
$C35=2018,
VLOOKUP($B35,[12]分省年度数据!$A$1:$T$32,7,FALSE)
)</f>
        <v>11.9</v>
      </c>
      <c r="AA35" cm="1">
        <f t="array" ref="AA35">_xlfn.IFS(
$C35=2010,
VLOOKUP($B35,[13]分省年度数据!$A$1:$T$32,15,FALSE),
$C35=2011,
VLOOKUP($B35,[13]分省年度数据!$A$1:$T$32,14,FALSE),
$C35=2012,
VLOOKUP($B35,[13]分省年度数据!$A$1:$T$32,13,FALSE),
$C35=2013,
VLOOKUP($B35,[13]分省年度数据!$A$1:$T$32,12,FALSE),
$C35=2014,
VLOOKUP($B35,[13]分省年度数据!$A$1:$T$32,11,FALSE),
$C35=2015,
VLOOKUP($B35,[13]分省年度数据!$A$1:$T$32,10,FALSE),
$C35=2016,
VLOOKUP($B35,[13]分省年度数据!$A$1:$T$32,9,FALSE),
$C35=2017,
VLOOKUP($B35,[13]分省年度数据!$A$1:$T$32,8,FALSE),
$C35=2018,
VLOOKUP($B35,[13]分省年度数据!$A$1:$T$32,7,FALSE)
)</f>
        <v>9.92</v>
      </c>
      <c r="AB35" cm="1">
        <f t="array" ref="AB35">_xlfn.IFS(
$C35=2010,
VLOOKUP($B35,[14]分省年度数据!$A$1:$T$32,15,FALSE),
$C35=2011,
VLOOKUP($B35,[14]分省年度数据!$A$1:$T$32,14,FALSE),
$C35=2012,
VLOOKUP($B35,[14]分省年度数据!$A$1:$T$32,13,FALSE),
$C35=2013,
VLOOKUP($B35,[14]分省年度数据!$A$1:$T$32,12,FALSE),
$C35=2014,
VLOOKUP($B35,[14]分省年度数据!$A$1:$T$32,11,FALSE),
$C35=2015,
VLOOKUP($B35,[14]分省年度数据!$A$1:$T$32,10,FALSE),
$C35=2016,
VLOOKUP($B35,[14]分省年度数据!$A$1:$T$32,9,FALSE),
$C35=2017,
VLOOKUP($B35,[14]分省年度数据!$A$1:$T$32,8,FALSE),
$C35=2018,
VLOOKUP($B35,[14]分省年度数据!$A$1:$T$32,7,FALSE)
)</f>
        <v>13.24</v>
      </c>
      <c r="AD35" cm="1">
        <f t="array" ref="AD35">_xlfn.IFS(
$C35=2010,
VLOOKUP($B35,[15]分省年度数据!$A$1:$T$32,15,FALSE),
$C35=2011,
VLOOKUP($B35,[15]分省年度数据!$A$1:$T$32,14,FALSE),
$C35=2012,
VLOOKUP($B35,[15]分省年度数据!$A$1:$T$32,13,FALSE),
$C35=2013,
VLOOKUP($B35,[15]分省年度数据!$A$1:$T$32,12,FALSE),
$C35=2014,
VLOOKUP($B35,[15]分省年度数据!$A$1:$T$32,11,FALSE),
$C35=2015,
VLOOKUP($B35,[15]分省年度数据!$A$1:$T$32,10,FALSE),
$C35=2016,
VLOOKUP($B35,[15]分省年度数据!$A$1:$T$32,9,FALSE),
$C35=2017,
VLOOKUP($B35,[15]分省年度数据!$A$1:$T$32,8,FALSE),
$C35=2018,
VLOOKUP($B35,[15]分省年度数据!$A$1:$T$32,7,FALSE)
)</f>
        <v>7942196</v>
      </c>
      <c r="AE35" cm="1">
        <f t="array" ref="AE35">_xlfn.IFS(
$C35=2010,
VLOOKUP($B35,[16]分省年度数据!$A$1:$T$32,15,FALSE),
$C35=2011,
VLOOKUP($B35,[16]分省年度数据!$A$1:$T$32,14,FALSE),
$C35=2012,
VLOOKUP($B35,[16]分省年度数据!$A$1:$T$32,13,FALSE),
$C35=2013,
VLOOKUP($B35,[16]分省年度数据!$A$1:$T$32,12,FALSE),
$C35=2014,
VLOOKUP($B35,[16]分省年度数据!$A$1:$T$32,11,FALSE),
$C35=2015,
VLOOKUP($B35,[16]分省年度数据!$A$1:$T$32,10,FALSE),
$C35=2016,
VLOOKUP($B35,[16]分省年度数据!$A$1:$T$32,9,FALSE),
$C35=2017,
VLOOKUP($B35,[16]分省年度数据!$A$1:$T$32,8,FALSE),
$C35=2018,
VLOOKUP($B35,[16]分省年度数据!$A$1:$T$32,7,FALSE)
)</f>
        <v>606.97</v>
      </c>
      <c r="AF35" cm="1">
        <f t="array" ref="AF35">_xlfn.IFS(
$C35=2010,
VLOOKUP($B35,[17]分省年度数据!$A$1:$T$32,15,FALSE),
$C35=2011,
VLOOKUP($B35,[17]分省年度数据!$A$1:$T$32,14,FALSE),
$C35=2012,
VLOOKUP($B35,[17]分省年度数据!$A$1:$T$32,13,FALSE),
$C35=2013,
VLOOKUP($B35,[17]分省年度数据!$A$1:$T$32,12,FALSE),
$C35=2014,
VLOOKUP($B35,[17]分省年度数据!$A$1:$T$32,11,FALSE),
$C35=2015,
VLOOKUP($B35,[17]分省年度数据!$A$1:$T$32,10,FALSE),
$C35=2016,
VLOOKUP($B35,[17]分省年度数据!$A$1:$T$32,9,FALSE),
$C35=2017,
VLOOKUP($B35,[17]分省年度数据!$A$1:$T$32,8,FALSE),
$C35=2018,
VLOOKUP($B35,[17]分省年度数据!$A$1:$T$32,7,FALSE)
)</f>
        <v>107</v>
      </c>
      <c r="AG35" cm="1">
        <f t="array" ref="AG35">_xlfn.IFS(
$C35=2010,
VLOOKUP($B35,[18]分省年度数据!$A$1:$T$32,15,FALSE),
$C35=2011,
VLOOKUP($B35,[18]分省年度数据!$A$1:$T$32,14,FALSE),
$C35=2012,
VLOOKUP($B35,[18]分省年度数据!$A$1:$T$32,13,FALSE),
$C35=2013,
VLOOKUP($B35,[18]分省年度数据!$A$1:$T$32,12,FALSE),
$C35=2014,
VLOOKUP($B35,[18]分省年度数据!$A$1:$T$32,11,FALSE),
$C35=2015,
VLOOKUP($B35,[18]分省年度数据!$A$1:$T$32,10,FALSE),
$C35=2016,
VLOOKUP($B35,[18]分省年度数据!$A$1:$T$32,9,FALSE),
$C35=2017,
VLOOKUP($B35,[18]分省年度数据!$A$1:$T$32,8,FALSE),
$C35=2018,
VLOOKUP($B35,[18]分省年度数据!$A$1:$T$32,7,FALSE)
)</f>
        <v>5699.2</v>
      </c>
      <c r="AJ35" cm="1">
        <f t="array" ref="AJ35">_xlfn.IFS(
$C35=2010,
VLOOKUP($B35,[19]分省年度数据!$A$1:$T$32,15,FALSE),
$C35=2011,
VLOOKUP($B35,[19]分省年度数据!$A$1:$T$32,14,FALSE),
$C35=2012,
VLOOKUP($B35,[19]分省年度数据!$A$1:$T$32,13,FALSE),
$C35=2013,
VLOOKUP($B35,[19]分省年度数据!$A$1:$T$32,12,FALSE),
$C35=2014,
VLOOKUP($B35,[19]分省年度数据!$A$1:$T$32,11,FALSE),
$C35=2015,
VLOOKUP($B35,[19]分省年度数据!$A$1:$T$32,10,FALSE),
$C35=2016,
VLOOKUP($B35,[19]分省年度数据!$A$1:$T$32,9,FALSE),
$C35=2017,
VLOOKUP($B35,[19]分省年度数据!$A$1:$T$32,8,FALSE),
$C35=2018,
VLOOKUP($B35,[19]分省年度数据!$A$1:$T$32,7,FALSE)
)</f>
        <v>5088</v>
      </c>
      <c r="AK35" cm="1">
        <f t="array" ref="AK35">_xlfn.IFS(
$C35=2010,
VLOOKUP($B35,[20]分省年度数据!$A$1:$T$32,15,FALSE),
$C35=2011,
VLOOKUP($B35,[20]分省年度数据!$A$1:$T$32,14,FALSE),
$C35=2012,
VLOOKUP($B35,[20]分省年度数据!$A$1:$T$32,13,FALSE),
$C35=2013,
VLOOKUP($B35,[20]分省年度数据!$A$1:$T$32,12,FALSE),
$C35=2014,
VLOOKUP($B35,[20]分省年度数据!$A$1:$T$32,11,FALSE),
$C35=2015,
VLOOKUP($B35,[20]分省年度数据!$A$1:$T$32,10,FALSE),
$C35=2016,
VLOOKUP($B35,[20]分省年度数据!$A$1:$T$32,9,FALSE),
$C35=2017,
VLOOKUP($B35,[20]分省年度数据!$A$1:$T$32,8,FALSE),
$C35=2018,
VLOOKUP($B35,[20]分省年度数据!$A$1:$T$32,7,FALSE)
)</f>
        <v>13813</v>
      </c>
      <c r="AL35" cm="1">
        <f t="array" ref="AL35">_xlfn.IFS(
$C35=2010,
VLOOKUP($B35,[26]分省年度数据!$A$1:$T$32,15,FALSE),
$C35=2011,
VLOOKUP($B35,[26]分省年度数据!$A$1:$T$32,14,FALSE),
$C35=2012,
VLOOKUP($B35,[26]分省年度数据!$A$1:$T$32,13,FALSE),
$C35=2013,
VLOOKUP($B35,[26]分省年度数据!$A$1:$T$32,12,FALSE),
$C35=2014,
VLOOKUP($B35,[26]分省年度数据!$A$1:$T$32,11,FALSE),
$C35=2015,
VLOOKUP($B35,[26]分省年度数据!$A$1:$T$32,10,FALSE),
$C35=2016,
VLOOKUP($B35,[26]分省年度数据!$A$1:$T$32,9,FALSE),
$C35=2017,
VLOOKUP($B35,[26]分省年度数据!$A$1:$T$32,8,FALSE),
$C35=2018,
VLOOKUP($B35,[26]分省年度数据!$A$1:$T$32,7,FALSE)
)</f>
        <v>99.29</v>
      </c>
      <c r="AM35" cm="1">
        <f t="array" ref="AM35">_xlfn.IFS(
$C35=2010,
VLOOKUP($B35,[22]分省年度数据!$A$1:$T$32,15,FALSE),
$C35=2011,
VLOOKUP($B35,[22]分省年度数据!$A$1:$T$32,14,FALSE),
$C35=2012,
VLOOKUP($B35,[22]分省年度数据!$A$1:$T$32,13,FALSE),
$C35=2013,
VLOOKUP($B35,[22]分省年度数据!$A$1:$T$32,12,FALSE),
$C35=2014,
VLOOKUP($B35,[22]分省年度数据!$A$1:$T$32,11,FALSE),
$C35=2015,
VLOOKUP($B35,[22]分省年度数据!$A$1:$T$32,10,FALSE),
$C35=2016,
VLOOKUP($B35,[22]分省年度数据!$A$1:$T$32,9,FALSE),
$C35=2017,
VLOOKUP($B35,[22]分省年度数据!$A$1:$T$32,8,FALSE),
$C35=2018,
VLOOKUP($B35,[22]分省年度数据!$A$1:$T$32,7,FALSE)
)</f>
        <v>97.92</v>
      </c>
      <c r="AN35" cm="1">
        <f t="array" ref="AN35">_xlfn.IFS(
$C35=2010,
VLOOKUP($B35,[23]分省年度数据!$A$1:$T$32,15,FALSE),
$C35=2011,
VLOOKUP($B35,[23]分省年度数据!$A$1:$T$32,14,FALSE),
$C35=2012,
VLOOKUP($B35,[23]分省年度数据!$A$1:$T$32,13,FALSE),
$C35=2013,
VLOOKUP($B35,[23]分省年度数据!$A$1:$T$32,12,FALSE),
$C35=2014,
VLOOKUP($B35,[23]分省年度数据!$A$1:$T$32,11,FALSE),
$C35=2015,
VLOOKUP($B35,[23]分省年度数据!$A$1:$T$32,10,FALSE),
$C35=2016,
VLOOKUP($B35,[23]分省年度数据!$A$1:$T$32,9,FALSE),
$C35=2017,
VLOOKUP($B35,[23]分省年度数据!$A$1:$T$32,8,FALSE),
$C35=2018,
VLOOKUP($B35,[23]分省年度数据!$A$1:$T$32,7,FALSE)
)</f>
        <v>9.42</v>
      </c>
      <c r="AO35" cm="1">
        <f t="array" ref="AO35">_xlfn.IFS(
$C35=2010,
VLOOKUP($B35,[24]分省年度数据!$A$1:$T$32,15,FALSE),
$C35=2011,
VLOOKUP($B35,[24]分省年度数据!$A$1:$T$32,14,FALSE),
$C35=2012,
VLOOKUP($B35,[24]分省年度数据!$A$1:$T$32,13,FALSE),
$C35=2013,
VLOOKUP($B35,[24]分省年度数据!$A$1:$T$32,12,FALSE),
$C35=2014,
VLOOKUP($B35,[24]分省年度数据!$A$1:$T$32,11,FALSE),
$C35=2015,
VLOOKUP($B35,[24]分省年度数据!$A$1:$T$32,10,FALSE),
$C35=2016,
VLOOKUP($B35,[24]分省年度数据!$A$1:$T$32,9,FALSE),
$C35=2017,
VLOOKUP($B35,[24]分省年度数据!$A$1:$T$32,8,FALSE),
$C35=2018,
VLOOKUP($B35,[24]分省年度数据!$A$1:$T$32,7,FALSE)
)</f>
        <v>3.14</v>
      </c>
      <c r="AP35" cm="1">
        <f t="array" ref="AP35">_xlfn.IFS(
$C35=2010,
VLOOKUP($B35,[25]分省年度数据!$A$1:$T$32,15,FALSE),
$C35=2011,
VLOOKUP($B35,[25]分省年度数据!$A$1:$T$32,14,FALSE),
$C35=2012,
VLOOKUP($B35,[25]分省年度数据!$A$1:$T$32,13,FALSE),
$C35=2013,
VLOOKUP($B35,[25]分省年度数据!$A$1:$T$32,12,FALSE),
$C35=2014,
VLOOKUP($B35,[25]分省年度数据!$A$1:$T$32,11,FALSE),
$C35=2015,
VLOOKUP($B35,[25]分省年度数据!$A$1:$T$32,10,FALSE),
$C35=2016,
VLOOKUP($B35,[25]分省年度数据!$A$1:$T$32,9,FALSE),
$C35=2017,
VLOOKUP($B35,[25]分省年度数据!$A$1:$T$32,8,FALSE),
$C35=2018,
VLOOKUP($B35,[25]分省年度数据!$A$1:$T$32,7,FALSE)
)</f>
        <v>11.86</v>
      </c>
    </row>
    <row r="36" spans="1:42">
      <c r="A36">
        <v>14</v>
      </c>
      <c r="B36" t="s">
        <v>4</v>
      </c>
      <c r="C36">
        <v>2017</v>
      </c>
      <c r="D36" t="str">
        <f t="shared" si="0"/>
        <v>山西省2017</v>
      </c>
      <c r="E36" t="s">
        <v>32</v>
      </c>
      <c r="F36" cm="1">
        <f t="array" ref="F36">_xlfn.IFS(
$C36=2010,
VLOOKUP($B36,[1]分省年度数据!$A$1:$T$32,15,FALSE),
$C36=2011,
VLOOKUP($B36,[1]分省年度数据!$A$1:$T$32,14,FALSE),
$C36=2012,
VLOOKUP($B36,[1]分省年度数据!$A$1:$T$32,13,FALSE),
$C36=2013,
VLOOKUP($B36,[1]分省年度数据!$A$1:$T$32,12,FALSE),
$C36=2014,
VLOOKUP($B36,[1]分省年度数据!$A$1:$T$32,11,FALSE),
$C36=2015,
VLOOKUP($B36,[1]分省年度数据!$A$1:$T$32,10,FALSE),
$C36=2016,
VLOOKUP($B36,[1]分省年度数据!$A$1:$T$32,9,FALSE),
$C36=2017,
VLOOKUP($B36,[1]分省年度数据!$A$1:$T$32,8,FALSE),
$C36=2018,
VLOOKUP($B36,[1]分省年度数据!$A$1:$T$32,7,FALSE)
)</f>
        <v>3510</v>
      </c>
      <c r="G36" cm="1">
        <f t="array" ref="G36">_xlfn.IFS(
$C36=2010,
VLOOKUP($B36,[2]分省年度数据!$A$1:$T$32,15,FALSE),
$C36=2011,
VLOOKUP($B36,[2]分省年度数据!$A$1:$T$32,14,FALSE),
$C36=2012,
VLOOKUP($B36,[2]分省年度数据!$A$1:$T$32,13,FALSE),
$C36=2013,
VLOOKUP($B36,[2]分省年度数据!$A$1:$T$32,12,FALSE),
$C36=2014,
VLOOKUP($B36,[2]分省年度数据!$A$1:$T$32,11,FALSE),
$C36=2015,
VLOOKUP($B36,[2]分省年度数据!$A$1:$T$32,10,FALSE),
$C36=2016,
VLOOKUP($B36,[2]分省年度数据!$A$1:$T$32,9,FALSE),
$C36=2017,
VLOOKUP($B36,[2]分省年度数据!$A$1:$T$32,8,FALSE),
$C36=2018,
VLOOKUP($B36,[2]分省年度数据!$A$1:$T$32,7,FALSE)
)</f>
        <v>20420</v>
      </c>
      <c r="H36" cm="1">
        <f t="array" ref="H36">_xlfn.IFS(
$C36=2010,
VLOOKUP($B36,[3]分省年度数据!$A$1:$T$32,15,FALSE),
$C36=2011,
VLOOKUP($B36,[3]分省年度数据!$A$1:$T$32,14,FALSE),
$C36=2012,
VLOOKUP($B36,[3]分省年度数据!$A$1:$T$32,13,FALSE),
$C36=2013,
VLOOKUP($B36,[3]分省年度数据!$A$1:$T$32,12,FALSE),
$C36=2014,
VLOOKUP($B36,[3]分省年度数据!$A$1:$T$32,11,FALSE),
$C36=2015,
VLOOKUP($B36,[3]分省年度数据!$A$1:$T$32,10,FALSE),
$C36=2016,
VLOOKUP($B36,[3]分省年度数据!$A$1:$T$32,9,FALSE),
$C36=2017,
VLOOKUP($B36,[3]分省年度数据!$A$1:$T$32,8,FALSE),
$C36=2018,
VLOOKUP($B36,[3]分省年度数据!$A$1:$T$32,7,FALSE)
)</f>
        <v>658</v>
      </c>
      <c r="I36">
        <f>VLOOKUP($D36,[4]Sheet1!$C$1:$J$65536,2,FALSE)</f>
        <v>106.59226989746094</v>
      </c>
      <c r="J36">
        <f>VLOOKUP($D36,[4]Sheet1!$C$1:$J$65536,3,FALSE)</f>
        <v>1.6940335035324097</v>
      </c>
      <c r="K36">
        <f>VLOOKUP($D36,[4]Sheet1!$C$1:$J$65536,4,FALSE)</f>
        <v>10180.8828125</v>
      </c>
      <c r="L36">
        <f>VLOOKUP($D36,[4]Sheet1!$C$1:$J$65536,5,FALSE)</f>
        <v>189.73348999023438</v>
      </c>
      <c r="M36">
        <f>VLOOKUP($D36,[4]Sheet1!$C$1:$J$65536,6,FALSE)</f>
        <v>25.924533843994141</v>
      </c>
      <c r="N36">
        <f>VLOOKUP($D36,[4]Sheet1!$C$1:$J$65536,7,FALSE)</f>
        <v>5.1535801887512207</v>
      </c>
      <c r="O36">
        <f>VLOOKUP($D36,[4]Sheet1!$C$1:$J$65536,8,FALSE)</f>
        <v>29.478965759277344</v>
      </c>
      <c r="P36" cm="1">
        <f t="array" ref="P36">_xlfn.IFS(
$C36=2010,
VLOOKUP($B36,[5]各省年均房价!$A$1:$T$32,11,FALSE),
$C36=2011,
VLOOKUP($B36,[5]各省年均房价!$A$1:$T$32,12,FALSE),
$C36=2012,
VLOOKUP($B36,[5]各省年均房价!$A$1:$T$32,13,FALSE),
$C36=2013,
VLOOKUP($B36,[5]各省年均房价!$A$1:$T$32,14,FALSE),
$C36=2014,
VLOOKUP($B36,[5]各省年均房价!$A$1:$T$32,15,FALSE),
$C36=2015,
VLOOKUP($B36,[5]各省年均房价!$A$1:$T$32,16,FALSE),
$C36=2016,
VLOOKUP($B36,[5]各省年均房价!$A$1:$T$32,17,FALSE),
$C36=2017,
VLOOKUP($B36,[5]各省年均房价!$A$1:$T$32,18,FALSE),
$C36=2018,
VLOOKUP($B36,[5]各省年均房价!$A$1:$T$32,19,FALSE)
)</f>
        <v>5080.4351851851861</v>
      </c>
      <c r="Q36">
        <f t="shared" si="1"/>
        <v>0.24879702180142929</v>
      </c>
      <c r="R36" cm="1">
        <f t="array" ref="R36">_xlfn.IFS(
$C36=2010,
VLOOKUP($B36,[27]分省年度数据!$A$1:$T$32,15,FALSE),
$C36=2011,
VLOOKUP($B36,[27]分省年度数据!$A$1:$T$32,14,FALSE),
$C36=2012,
VLOOKUP($B36,[27]分省年度数据!$A$1:$T$32,13,FALSE),
$C36=2013,
VLOOKUP($B36,[27]分省年度数据!$A$1:$T$32,12,FALSE),
$C36=2014,
VLOOKUP($B36,[27]分省年度数据!$A$1:$T$32,11,FALSE),
$C36=2015,
VLOOKUP($B36,[27]分省年度数据!$A$1:$T$32,10,FALSE),
$C36=2016,
VLOOKUP($B36,[27]分省年度数据!$A$1:$T$32,9,FALSE),
$C36=2017,
VLOOKUP($B36,[27]分省年度数据!$A$1:$T$32,8,FALSE),
$C36=2018,
VLOOKUP($B36,[27]分省年度数据!$A$1:$T$32,7,FALSE)
)</f>
        <v>98.53</v>
      </c>
      <c r="S36">
        <f>IFERROR(VLOOKUP(D36,[6]mu_jt_estimates_final!$C:$D,2,FALSE),"")</f>
        <v>0.12765877</v>
      </c>
      <c r="T36" t="str">
        <f>VLOOKUP(B36,方言分布!A:B,2,FALSE)</f>
        <v>晋语</v>
      </c>
      <c r="U36" cm="1">
        <f t="array" ref="U36">_xlfn.IFS(
$C36=2010,
VLOOKUP($B36,[7]分省年度数据!$A$1:$T$32,15,FALSE),
$C36=2011,
VLOOKUP($B36,[7]分省年度数据!$A$1:$T$32,14,FALSE),
$C36=2012,
VLOOKUP($B36,[7]分省年度数据!$A$1:$T$32,13,FALSE),
$C36=2013,
VLOOKUP($B36,[7]分省年度数据!$A$1:$T$32,12,FALSE),
$C36=2014,
VLOOKUP($B36,[7]分省年度数据!$A$1:$T$32,11,FALSE),
$C36=2015,
VLOOKUP($B36,[7]分省年度数据!$A$1:$T$32,10,FALSE),
$C36=2016,
VLOOKUP($B36,[7]分省年度数据!$A$1:$T$32,9,FALSE),
$C36=2017,
VLOOKUP($B36,[7]分省年度数据!$A$1:$T$32,8,FALSE),
$C36=2018,
VLOOKUP($B36,[7]分省年度数据!$A$1:$T$32,7,FALSE)
)</f>
        <v>42490</v>
      </c>
      <c r="V36" cm="1">
        <f t="array" ref="V36">_xlfn.IFS(
$C36=2010,
VLOOKUP($B36,[8]分省年度数据!$A$1:$T$32,15,FALSE),
$C36=2011,
VLOOKUP($B36,[8]分省年度数据!$A$1:$T$32,14,FALSE),
$C36=2012,
VLOOKUP($B36,[8]分省年度数据!$A$1:$T$32,13,FALSE),
$C36=2013,
VLOOKUP($B36,[8]分省年度数据!$A$1:$T$32,12,FALSE),
$C36=2014,
VLOOKUP($B36,[8]分省年度数据!$A$1:$T$32,11,FALSE),
$C36=2015,
VLOOKUP($B36,[8]分省年度数据!$A$1:$T$32,10,FALSE),
$C36=2016,
VLOOKUP($B36,[8]分省年度数据!$A$1:$T$32,9,FALSE),
$C36=2017,
VLOOKUP($B36,[8]分省年度数据!$A$1:$T$32,8,FALSE),
$C36=2018,
VLOOKUP($B36,[8]分省年度数据!$A$1:$T$32,7,FALSE)
)</f>
        <v>19.75</v>
      </c>
      <c r="W36" cm="1">
        <f t="array" ref="W36">_xlfn.IFS(
$C36=2010,
VLOOKUP($B36,[9]分省年度数据!$A$1:$T$32,15,FALSE),
$C36=2011,
VLOOKUP($B36,[9]分省年度数据!$A$1:$T$32,14,FALSE),
$C36=2012,
VLOOKUP($B36,[9]分省年度数据!$A$1:$T$32,13,FALSE),
$C36=2013,
VLOOKUP($B36,[9]分省年度数据!$A$1:$T$32,12,FALSE),
$C36=2014,
VLOOKUP($B36,[9]分省年度数据!$A$1:$T$32,11,FALSE),
$C36=2015,
VLOOKUP($B36,[9]分省年度数据!$A$1:$T$32,10,FALSE),
$C36=2016,
VLOOKUP($B36,[9]分省年度数据!$A$1:$T$32,9,FALSE),
$C36=2017,
VLOOKUP($B36,[9]分省年度数据!$A$1:$T$32,8,FALSE),
$C36=2018,
VLOOKUP($B36,[9]分省年度数据!$A$1:$T$32,7,FALSE)
)</f>
        <v>63</v>
      </c>
      <c r="X36" cm="1">
        <f t="array" ref="X36">_xlfn.IFS(
$C36=2010,
VLOOKUP($B36,[10]分省年度数据!$A$1:$T$32,15,FALSE),
$C36=2011,
VLOOKUP($B36,[10]分省年度数据!$A$1:$T$32,14,FALSE),
$C36=2012,
VLOOKUP($B36,[10]分省年度数据!$A$1:$T$32,13,FALSE),
$C36=2013,
VLOOKUP($B36,[10]分省年度数据!$A$1:$T$32,12,FALSE),
$C36=2014,
VLOOKUP($B36,[10]分省年度数据!$A$1:$T$32,11,FALSE),
$C36=2015,
VLOOKUP($B36,[10]分省年度数据!$A$1:$T$32,10,FALSE),
$C36=2016,
VLOOKUP($B36,[10]分省年度数据!$A$1:$T$32,9,FALSE),
$C36=2017,
VLOOKUP($B36,[10]分省年度数据!$A$1:$T$32,8,FALSE),
$C36=2018,
VLOOKUP($B36,[10]分省年度数据!$A$1:$T$32,7,FALSE)
)</f>
        <v>10.44</v>
      </c>
      <c r="Y36" cm="1">
        <f t="array" ref="Y36">_xlfn.IFS(
$C36=2010,
VLOOKUP($B36,[11]分省年度数据!$A$1:$T$32,15,FALSE),
$C36=2011,
VLOOKUP($B36,[11]分省年度数据!$A$1:$T$32,14,FALSE),
$C36=2012,
VLOOKUP($B36,[11]分省年度数据!$A$1:$T$32,13,FALSE),
$C36=2013,
VLOOKUP($B36,[11]分省年度数据!$A$1:$T$32,12,FALSE),
$C36=2014,
VLOOKUP($B36,[11]分省年度数据!$A$1:$T$32,11,FALSE),
$C36=2015,
VLOOKUP($B36,[11]分省年度数据!$A$1:$T$32,10,FALSE),
$C36=2016,
VLOOKUP($B36,[11]分省年度数据!$A$1:$T$32,9,FALSE),
$C36=2017,
VLOOKUP($B36,[11]分省年度数据!$A$1:$T$32,8,FALSE),
$C36=2018,
VLOOKUP($B36,[11]分省年度数据!$A$1:$T$32,7,FALSE)
)</f>
        <v>321.33999999999997</v>
      </c>
      <c r="Z36" cm="1">
        <f t="array" ref="Z36">_xlfn.IFS(
$C36=2010,
VLOOKUP($B36,[12]分省年度数据!$A$1:$T$32,15,FALSE),
$C36=2011,
VLOOKUP($B36,[12]分省年度数据!$A$1:$T$32,14,FALSE),
$C36=2012,
VLOOKUP($B36,[12]分省年度数据!$A$1:$T$32,13,FALSE),
$C36=2013,
VLOOKUP($B36,[12]分省年度数据!$A$1:$T$32,12,FALSE),
$C36=2014,
VLOOKUP($B36,[12]分省年度数据!$A$1:$T$32,11,FALSE),
$C36=2015,
VLOOKUP($B36,[12]分省年度数据!$A$1:$T$32,10,FALSE),
$C36=2016,
VLOOKUP($B36,[12]分省年度数据!$A$1:$T$32,9,FALSE),
$C36=2017,
VLOOKUP($B36,[12]分省年度数据!$A$1:$T$32,8,FALSE),
$C36=2018,
VLOOKUP($B36,[12]分省年度数据!$A$1:$T$32,7,FALSE)
)</f>
        <v>11.26</v>
      </c>
      <c r="AA36" cm="1">
        <f t="array" ref="AA36">_xlfn.IFS(
$C36=2010,
VLOOKUP($B36,[13]分省年度数据!$A$1:$T$32,15,FALSE),
$C36=2011,
VLOOKUP($B36,[13]分省年度数据!$A$1:$T$32,14,FALSE),
$C36=2012,
VLOOKUP($B36,[13]分省年度数据!$A$1:$T$32,13,FALSE),
$C36=2013,
VLOOKUP($B36,[13]分省年度数据!$A$1:$T$32,12,FALSE),
$C36=2014,
VLOOKUP($B36,[13]分省年度数据!$A$1:$T$32,11,FALSE),
$C36=2015,
VLOOKUP($B36,[13]分省年度数据!$A$1:$T$32,10,FALSE),
$C36=2016,
VLOOKUP($B36,[13]分省年度数据!$A$1:$T$32,9,FALSE),
$C36=2017,
VLOOKUP($B36,[13]分省年度数据!$A$1:$T$32,8,FALSE),
$C36=2018,
VLOOKUP($B36,[13]分省年度数据!$A$1:$T$32,7,FALSE)
)</f>
        <v>10</v>
      </c>
      <c r="AB36" cm="1">
        <f t="array" ref="AB36">_xlfn.IFS(
$C36=2010,
VLOOKUP($B36,[14]分省年度数据!$A$1:$T$32,15,FALSE),
$C36=2011,
VLOOKUP($B36,[14]分省年度数据!$A$1:$T$32,14,FALSE),
$C36=2012,
VLOOKUP($B36,[14]分省年度数据!$A$1:$T$32,13,FALSE),
$C36=2013,
VLOOKUP($B36,[14]分省年度数据!$A$1:$T$32,12,FALSE),
$C36=2014,
VLOOKUP($B36,[14]分省年度数据!$A$1:$T$32,11,FALSE),
$C36=2015,
VLOOKUP($B36,[14]分省年度数据!$A$1:$T$32,10,FALSE),
$C36=2016,
VLOOKUP($B36,[14]分省年度数据!$A$1:$T$32,9,FALSE),
$C36=2017,
VLOOKUP($B36,[14]分省年度数据!$A$1:$T$32,8,FALSE),
$C36=2018,
VLOOKUP($B36,[14]分省年度数据!$A$1:$T$32,7,FALSE)
)</f>
        <v>13.49</v>
      </c>
      <c r="AD36" cm="1">
        <f t="array" ref="AD36">_xlfn.IFS(
$C36=2010,
VLOOKUP($B36,[15]分省年度数据!$A$1:$T$32,15,FALSE),
$C36=2011,
VLOOKUP($B36,[15]分省年度数据!$A$1:$T$32,14,FALSE),
$C36=2012,
VLOOKUP($B36,[15]分省年度数据!$A$1:$T$32,13,FALSE),
$C36=2013,
VLOOKUP($B36,[15]分省年度数据!$A$1:$T$32,12,FALSE),
$C36=2014,
VLOOKUP($B36,[15]分省年度数据!$A$1:$T$32,11,FALSE),
$C36=2015,
VLOOKUP($B36,[15]分省年度数据!$A$1:$T$32,10,FALSE),
$C36=2016,
VLOOKUP($B36,[15]分省年度数据!$A$1:$T$32,9,FALSE),
$C36=2017,
VLOOKUP($B36,[15]分省年度数据!$A$1:$T$32,8,FALSE),
$C36=2018,
VLOOKUP($B36,[15]分省年度数据!$A$1:$T$32,7,FALSE)
)</f>
        <v>8533662</v>
      </c>
      <c r="AE36" cm="1">
        <f t="array" ref="AE36">_xlfn.IFS(
$C36=2010,
VLOOKUP($B36,[16]分省年度数据!$A$1:$T$32,15,FALSE),
$C36=2011,
VLOOKUP($B36,[16]分省年度数据!$A$1:$T$32,14,FALSE),
$C36=2012,
VLOOKUP($B36,[16]分省年度数据!$A$1:$T$32,13,FALSE),
$C36=2013,
VLOOKUP($B36,[16]分省年度数据!$A$1:$T$32,12,FALSE),
$C36=2014,
VLOOKUP($B36,[16]分省年度数据!$A$1:$T$32,11,FALSE),
$C36=2015,
VLOOKUP($B36,[16]分省年度数据!$A$1:$T$32,10,FALSE),
$C36=2016,
VLOOKUP($B36,[16]分省年度数据!$A$1:$T$32,9,FALSE),
$C36=2017,
VLOOKUP($B36,[16]分省年度数据!$A$1:$T$32,8,FALSE),
$C36=2018,
VLOOKUP($B36,[16]分省年度数据!$A$1:$T$32,7,FALSE)
)</f>
        <v>620.66999999999996</v>
      </c>
      <c r="AF36" cm="1">
        <f t="array" ref="AF36">_xlfn.IFS(
$C36=2010,
VLOOKUP($B36,[17]分省年度数据!$A$1:$T$32,15,FALSE),
$C36=2011,
VLOOKUP($B36,[17]分省年度数据!$A$1:$T$32,14,FALSE),
$C36=2012,
VLOOKUP($B36,[17]分省年度数据!$A$1:$T$32,13,FALSE),
$C36=2013,
VLOOKUP($B36,[17]分省年度数据!$A$1:$T$32,12,FALSE),
$C36=2014,
VLOOKUP($B36,[17]分省年度数据!$A$1:$T$32,11,FALSE),
$C36=2015,
VLOOKUP($B36,[17]分省年度数据!$A$1:$T$32,10,FALSE),
$C36=2016,
VLOOKUP($B36,[17]分省年度数据!$A$1:$T$32,9,FALSE),
$C36=2017,
VLOOKUP($B36,[17]分省年度数据!$A$1:$T$32,8,FALSE),
$C36=2018,
VLOOKUP($B36,[17]分省年度数据!$A$1:$T$32,7,FALSE)
)</f>
        <v>109</v>
      </c>
      <c r="AG36" cm="1">
        <f t="array" ref="AG36">_xlfn.IFS(
$C36=2010,
VLOOKUP($B36,[18]分省年度数据!$A$1:$T$32,15,FALSE),
$C36=2011,
VLOOKUP($B36,[18]分省年度数据!$A$1:$T$32,14,FALSE),
$C36=2012,
VLOOKUP($B36,[18]分省年度数据!$A$1:$T$32,13,FALSE),
$C36=2013,
VLOOKUP($B36,[18]分省年度数据!$A$1:$T$32,12,FALSE),
$C36=2014,
VLOOKUP($B36,[18]分省年度数据!$A$1:$T$32,11,FALSE),
$C36=2015,
VLOOKUP($B36,[18]分省年度数据!$A$1:$T$32,10,FALSE),
$C36=2016,
VLOOKUP($B36,[18]分省年度数据!$A$1:$T$32,9,FALSE),
$C36=2017,
VLOOKUP($B36,[18]分省年度数据!$A$1:$T$32,8,FALSE),
$C36=2018,
VLOOKUP($B36,[18]分省年度数据!$A$1:$T$32,7,FALSE)
)</f>
        <v>6058.5</v>
      </c>
      <c r="AJ36" cm="1">
        <f t="array" ref="AJ36">_xlfn.IFS(
$C36=2010,
VLOOKUP($B36,[19]分省年度数据!$A$1:$T$32,15,FALSE),
$C36=2011,
VLOOKUP($B36,[19]分省年度数据!$A$1:$T$32,14,FALSE),
$C36=2012,
VLOOKUP($B36,[19]分省年度数据!$A$1:$T$32,13,FALSE),
$C36=2013,
VLOOKUP($B36,[19]分省年度数据!$A$1:$T$32,12,FALSE),
$C36=2014,
VLOOKUP($B36,[19]分省年度数据!$A$1:$T$32,11,FALSE),
$C36=2015,
VLOOKUP($B36,[19]分省年度数据!$A$1:$T$32,10,FALSE),
$C36=2016,
VLOOKUP($B36,[19]分省年度数据!$A$1:$T$32,9,FALSE),
$C36=2017,
VLOOKUP($B36,[19]分省年度数据!$A$1:$T$32,8,FALSE),
$C36=2018,
VLOOKUP($B36,[19]分省年度数据!$A$1:$T$32,7,FALSE)
)</f>
        <v>4988</v>
      </c>
      <c r="AK36" cm="1">
        <f t="array" ref="AK36">_xlfn.IFS(
$C36=2010,
VLOOKUP($B36,[20]分省年度数据!$A$1:$T$32,15,FALSE),
$C36=2011,
VLOOKUP($B36,[20]分省年度数据!$A$1:$T$32,14,FALSE),
$C36=2012,
VLOOKUP($B36,[20]分省年度数据!$A$1:$T$32,13,FALSE),
$C36=2013,
VLOOKUP($B36,[20]分省年度数据!$A$1:$T$32,12,FALSE),
$C36=2014,
VLOOKUP($B36,[20]分省年度数据!$A$1:$T$32,11,FALSE),
$C36=2015,
VLOOKUP($B36,[20]分省年度数据!$A$1:$T$32,10,FALSE),
$C36=2016,
VLOOKUP($B36,[20]分省年度数据!$A$1:$T$32,9,FALSE),
$C36=2017,
VLOOKUP($B36,[20]分省年度数据!$A$1:$T$32,8,FALSE),
$C36=2018,
VLOOKUP($B36,[20]分省年度数据!$A$1:$T$32,7,FALSE)
)</f>
        <v>14291</v>
      </c>
      <c r="AL36" cm="1">
        <f t="array" ref="AL36">_xlfn.IFS(
$C36=2010,
VLOOKUP($B36,[26]分省年度数据!$A$1:$T$32,15,FALSE),
$C36=2011,
VLOOKUP($B36,[26]分省年度数据!$A$1:$T$32,14,FALSE),
$C36=2012,
VLOOKUP($B36,[26]分省年度数据!$A$1:$T$32,13,FALSE),
$C36=2013,
VLOOKUP($B36,[26]分省年度数据!$A$1:$T$32,12,FALSE),
$C36=2014,
VLOOKUP($B36,[26]分省年度数据!$A$1:$T$32,11,FALSE),
$C36=2015,
VLOOKUP($B36,[26]分省年度数据!$A$1:$T$32,10,FALSE),
$C36=2016,
VLOOKUP($B36,[26]分省年度数据!$A$1:$T$32,9,FALSE),
$C36=2017,
VLOOKUP($B36,[26]分省年度数据!$A$1:$T$32,8,FALSE),
$C36=2018,
VLOOKUP($B36,[26]分省年度数据!$A$1:$T$32,7,FALSE)
)</f>
        <v>97.81</v>
      </c>
      <c r="AM36" cm="1">
        <f t="array" ref="AM36">_xlfn.IFS(
$C36=2010,
VLOOKUP($B36,[22]分省年度数据!$A$1:$T$32,15,FALSE),
$C36=2011,
VLOOKUP($B36,[22]分省年度数据!$A$1:$T$32,14,FALSE),
$C36=2012,
VLOOKUP($B36,[22]分省年度数据!$A$1:$T$32,13,FALSE),
$C36=2013,
VLOOKUP($B36,[22]分省年度数据!$A$1:$T$32,12,FALSE),
$C36=2014,
VLOOKUP($B36,[22]分省年度数据!$A$1:$T$32,11,FALSE),
$C36=2015,
VLOOKUP($B36,[22]分省年度数据!$A$1:$T$32,10,FALSE),
$C36=2016,
VLOOKUP($B36,[22]分省年度数据!$A$1:$T$32,9,FALSE),
$C36=2017,
VLOOKUP($B36,[22]分省年度数据!$A$1:$T$32,8,FALSE),
$C36=2018,
VLOOKUP($B36,[22]分省年度数据!$A$1:$T$32,7,FALSE)
)</f>
        <v>98.34</v>
      </c>
      <c r="AN36" cm="1">
        <f t="array" ref="AN36">_xlfn.IFS(
$C36=2010,
VLOOKUP($B36,[23]分省年度数据!$A$1:$T$32,15,FALSE),
$C36=2011,
VLOOKUP($B36,[23]分省年度数据!$A$1:$T$32,14,FALSE),
$C36=2012,
VLOOKUP($B36,[23]分省年度数据!$A$1:$T$32,13,FALSE),
$C36=2013,
VLOOKUP($B36,[23]分省年度数据!$A$1:$T$32,12,FALSE),
$C36=2014,
VLOOKUP($B36,[23]分省年度数据!$A$1:$T$32,11,FALSE),
$C36=2015,
VLOOKUP($B36,[23]分省年度数据!$A$1:$T$32,10,FALSE),
$C36=2016,
VLOOKUP($B36,[23]分省年度数据!$A$1:$T$32,9,FALSE),
$C36=2017,
VLOOKUP($B36,[23]分省年度数据!$A$1:$T$32,8,FALSE),
$C36=2018,
VLOOKUP($B36,[23]分省年度数据!$A$1:$T$32,7,FALSE)
)</f>
        <v>9.74</v>
      </c>
      <c r="AO36" cm="1">
        <f t="array" ref="AO36">_xlfn.IFS(
$C36=2010,
VLOOKUP($B36,[24]分省年度数据!$A$1:$T$32,15,FALSE),
$C36=2011,
VLOOKUP($B36,[24]分省年度数据!$A$1:$T$32,14,FALSE),
$C36=2012,
VLOOKUP($B36,[24]分省年度数据!$A$1:$T$32,13,FALSE),
$C36=2013,
VLOOKUP($B36,[24]分省年度数据!$A$1:$T$32,12,FALSE),
$C36=2014,
VLOOKUP($B36,[24]分省年度数据!$A$1:$T$32,11,FALSE),
$C36=2015,
VLOOKUP($B36,[24]分省年度数据!$A$1:$T$32,10,FALSE),
$C36=2016,
VLOOKUP($B36,[24]分省年度数据!$A$1:$T$32,9,FALSE),
$C36=2017,
VLOOKUP($B36,[24]分省年度数据!$A$1:$T$32,8,FALSE),
$C36=2018,
VLOOKUP($B36,[24]分省年度数据!$A$1:$T$32,7,FALSE)
)</f>
        <v>2.09</v>
      </c>
      <c r="AP36" cm="1">
        <f t="array" ref="AP36">_xlfn.IFS(
$C36=2010,
VLOOKUP($B36,[25]分省年度数据!$A$1:$T$32,15,FALSE),
$C36=2011,
VLOOKUP($B36,[25]分省年度数据!$A$1:$T$32,14,FALSE),
$C36=2012,
VLOOKUP($B36,[25]分省年度数据!$A$1:$T$32,13,FALSE),
$C36=2013,
VLOOKUP($B36,[25]分省年度数据!$A$1:$T$32,12,FALSE),
$C36=2014,
VLOOKUP($B36,[25]分省年度数据!$A$1:$T$32,11,FALSE),
$C36=2015,
VLOOKUP($B36,[25]分省年度数据!$A$1:$T$32,10,FALSE),
$C36=2016,
VLOOKUP($B36,[25]分省年度数据!$A$1:$T$32,9,FALSE),
$C36=2017,
VLOOKUP($B36,[25]分省年度数据!$A$1:$T$32,8,FALSE),
$C36=2018,
VLOOKUP($B36,[25]分省年度数据!$A$1:$T$32,7,FALSE)
)</f>
        <v>11.98</v>
      </c>
    </row>
    <row r="37" spans="1:42">
      <c r="A37">
        <v>14</v>
      </c>
      <c r="B37" t="s">
        <v>4</v>
      </c>
      <c r="C37">
        <v>2018</v>
      </c>
      <c r="D37" t="str">
        <f t="shared" si="0"/>
        <v>山西省2018</v>
      </c>
      <c r="E37" t="s">
        <v>32</v>
      </c>
      <c r="F37" cm="1">
        <f t="array" ref="F37">_xlfn.IFS(
$C37=2010,
VLOOKUP($B37,[1]分省年度数据!$A$1:$T$32,15,FALSE),
$C37=2011,
VLOOKUP($B37,[1]分省年度数据!$A$1:$T$32,14,FALSE),
$C37=2012,
VLOOKUP($B37,[1]分省年度数据!$A$1:$T$32,13,FALSE),
$C37=2013,
VLOOKUP($B37,[1]分省年度数据!$A$1:$T$32,12,FALSE),
$C37=2014,
VLOOKUP($B37,[1]分省年度数据!$A$1:$T$32,11,FALSE),
$C37=2015,
VLOOKUP($B37,[1]分省年度数据!$A$1:$T$32,10,FALSE),
$C37=2016,
VLOOKUP($B37,[1]分省年度数据!$A$1:$T$32,9,FALSE),
$C37=2017,
VLOOKUP($B37,[1]分省年度数据!$A$1:$T$32,8,FALSE),
$C37=2018,
VLOOKUP($B37,[1]分省年度数据!$A$1:$T$32,7,FALSE)
)</f>
        <v>3502</v>
      </c>
      <c r="G37" cm="1">
        <f t="array" ref="G37">_xlfn.IFS(
$C37=2010,
VLOOKUP($B37,[2]分省年度数据!$A$1:$T$32,15,FALSE),
$C37=2011,
VLOOKUP($B37,[2]分省年度数据!$A$1:$T$32,14,FALSE),
$C37=2012,
VLOOKUP($B37,[2]分省年度数据!$A$1:$T$32,13,FALSE),
$C37=2013,
VLOOKUP($B37,[2]分省年度数据!$A$1:$T$32,12,FALSE),
$C37=2014,
VLOOKUP($B37,[2]分省年度数据!$A$1:$T$32,11,FALSE),
$C37=2015,
VLOOKUP($B37,[2]分省年度数据!$A$1:$T$32,10,FALSE),
$C37=2016,
VLOOKUP($B37,[2]分省年度数据!$A$1:$T$32,9,FALSE),
$C37=2017,
VLOOKUP($B37,[2]分省年度数据!$A$1:$T$32,8,FALSE),
$C37=2018,
VLOOKUP($B37,[2]分省年度数据!$A$1:$T$32,7,FALSE)
)</f>
        <v>21990</v>
      </c>
      <c r="H37" cm="1">
        <f t="array" ref="H37">_xlfn.IFS(
$C37=2010,
VLOOKUP($B37,[3]分省年度数据!$A$1:$T$32,15,FALSE),
$C37=2011,
VLOOKUP($B37,[3]分省年度数据!$A$1:$T$32,14,FALSE),
$C37=2012,
VLOOKUP($B37,[3]分省年度数据!$A$1:$T$32,13,FALSE),
$C37=2013,
VLOOKUP($B37,[3]分省年度数据!$A$1:$T$32,12,FALSE),
$C37=2014,
VLOOKUP($B37,[3]分省年度数据!$A$1:$T$32,11,FALSE),
$C37=2015,
VLOOKUP($B37,[3]分省年度数据!$A$1:$T$32,10,FALSE),
$C37=2016,
VLOOKUP($B37,[3]分省年度数据!$A$1:$T$32,9,FALSE),
$C37=2017,
VLOOKUP($B37,[3]分省年度数据!$A$1:$T$32,8,FALSE),
$C37=2018,
VLOOKUP($B37,[3]分省年度数据!$A$1:$T$32,7,FALSE)
)</f>
        <v>619.1</v>
      </c>
      <c r="I37">
        <f>VLOOKUP($D37,[4]Sheet1!$C$1:$J$65536,2,FALSE)</f>
        <v>106.10624694824219</v>
      </c>
      <c r="J37">
        <f>VLOOKUP($D37,[4]Sheet1!$C$1:$J$65536,3,FALSE)</f>
        <v>-1.3905441761016846</v>
      </c>
      <c r="K37">
        <f>VLOOKUP($D37,[4]Sheet1!$C$1:$J$65536,4,FALSE)</f>
        <v>10175.7255859375</v>
      </c>
      <c r="L37">
        <f>VLOOKUP($D37,[4]Sheet1!$C$1:$J$65536,5,FALSE)</f>
        <v>192.07209777832031</v>
      </c>
      <c r="M37">
        <f>VLOOKUP($D37,[4]Sheet1!$C$1:$J$65536,6,FALSE)</f>
        <v>26.758996963500977</v>
      </c>
      <c r="N37">
        <f>VLOOKUP($D37,[4]Sheet1!$C$1:$J$65536,7,FALSE)</f>
        <v>5.4870414733886719</v>
      </c>
      <c r="O37">
        <f>VLOOKUP($D37,[4]Sheet1!$C$1:$J$65536,8,FALSE)</f>
        <v>28.706401824951172</v>
      </c>
      <c r="P37" cm="1">
        <f t="array" ref="P37">_xlfn.IFS(
$C37=2010,
VLOOKUP($B37,[5]各省年均房价!$A$1:$T$32,11,FALSE),
$C37=2011,
VLOOKUP($B37,[5]各省年均房价!$A$1:$T$32,12,FALSE),
$C37=2012,
VLOOKUP($B37,[5]各省年均房价!$A$1:$T$32,13,FALSE),
$C37=2013,
VLOOKUP($B37,[5]各省年均房价!$A$1:$T$32,14,FALSE),
$C37=2014,
VLOOKUP($B37,[5]各省年均房价!$A$1:$T$32,15,FALSE),
$C37=2015,
VLOOKUP($B37,[5]各省年均房价!$A$1:$T$32,16,FALSE),
$C37=2016,
VLOOKUP($B37,[5]各省年均房价!$A$1:$T$32,17,FALSE),
$C37=2017,
VLOOKUP($B37,[5]各省年均房价!$A$1:$T$32,18,FALSE),
$C37=2018,
VLOOKUP($B37,[5]各省年均房价!$A$1:$T$32,19,FALSE)
)</f>
        <v>5323.8518518518504</v>
      </c>
      <c r="Q37">
        <f t="shared" si="1"/>
        <v>0.24210331295369941</v>
      </c>
      <c r="R37" cm="1">
        <f t="array" ref="R37">_xlfn.IFS(
$C37=2010,
VLOOKUP($B37,[27]分省年度数据!$A$1:$T$32,15,FALSE),
$C37=2011,
VLOOKUP($B37,[27]分省年度数据!$A$1:$T$32,14,FALSE),
$C37=2012,
VLOOKUP($B37,[27]分省年度数据!$A$1:$T$32,13,FALSE),
$C37=2013,
VLOOKUP($B37,[27]分省年度数据!$A$1:$T$32,12,FALSE),
$C37=2014,
VLOOKUP($B37,[27]分省年度数据!$A$1:$T$32,11,FALSE),
$C37=2015,
VLOOKUP($B37,[27]分省年度数据!$A$1:$T$32,10,FALSE),
$C37=2016,
VLOOKUP($B37,[27]分省年度数据!$A$1:$T$32,9,FALSE),
$C37=2017,
VLOOKUP($B37,[27]分省年度数据!$A$1:$T$32,8,FALSE),
$C37=2018,
VLOOKUP($B37,[27]分省年度数据!$A$1:$T$32,7,FALSE)
)</f>
        <v>106.55</v>
      </c>
      <c r="S37">
        <f>IFERROR(VLOOKUP(D37,[6]mu_jt_estimates_final!$C:$D,2,FALSE),"")</f>
        <v>0.20357170999999999</v>
      </c>
      <c r="T37" t="str">
        <f>VLOOKUP(B37,方言分布!A:B,2,FALSE)</f>
        <v>晋语</v>
      </c>
      <c r="U37" cm="1">
        <f t="array" ref="U37">_xlfn.IFS(
$C37=2010,
VLOOKUP($B37,[7]分省年度数据!$A$1:$T$32,15,FALSE),
$C37=2011,
VLOOKUP($B37,[7]分省年度数据!$A$1:$T$32,14,FALSE),
$C37=2012,
VLOOKUP($B37,[7]分省年度数据!$A$1:$T$32,13,FALSE),
$C37=2013,
VLOOKUP($B37,[7]分省年度数据!$A$1:$T$32,12,FALSE),
$C37=2014,
VLOOKUP($B37,[7]分省年度数据!$A$1:$T$32,11,FALSE),
$C37=2015,
VLOOKUP($B37,[7]分省年度数据!$A$1:$T$32,10,FALSE),
$C37=2016,
VLOOKUP($B37,[7]分省年度数据!$A$1:$T$32,9,FALSE),
$C37=2017,
VLOOKUP($B37,[7]分省年度数据!$A$1:$T$32,8,FALSE),
$C37=2018,
VLOOKUP($B37,[7]分省年度数据!$A$1:$T$32,7,FALSE)
)</f>
        <v>42079</v>
      </c>
      <c r="V37" cm="1">
        <f t="array" ref="V37">_xlfn.IFS(
$C37=2010,
VLOOKUP($B37,[8]分省年度数据!$A$1:$T$32,15,FALSE),
$C37=2011,
VLOOKUP($B37,[8]分省年度数据!$A$1:$T$32,14,FALSE),
$C37=2012,
VLOOKUP($B37,[8]分省年度数据!$A$1:$T$32,13,FALSE),
$C37=2013,
VLOOKUP($B37,[8]分省年度数据!$A$1:$T$32,12,FALSE),
$C37=2014,
VLOOKUP($B37,[8]分省年度数据!$A$1:$T$32,11,FALSE),
$C37=2015,
VLOOKUP($B37,[8]分省年度数据!$A$1:$T$32,10,FALSE),
$C37=2016,
VLOOKUP($B37,[8]分省年度数据!$A$1:$T$32,9,FALSE),
$C37=2017,
VLOOKUP($B37,[8]分省年度数据!$A$1:$T$32,8,FALSE),
$C37=2018,
VLOOKUP($B37,[8]分省年度数据!$A$1:$T$32,7,FALSE)
)</f>
        <v>20.83</v>
      </c>
      <c r="W37" cm="1">
        <f t="array" ref="W37">_xlfn.IFS(
$C37=2010,
VLOOKUP($B37,[9]分省年度数据!$A$1:$T$32,15,FALSE),
$C37=2011,
VLOOKUP($B37,[9]分省年度数据!$A$1:$T$32,14,FALSE),
$C37=2012,
VLOOKUP($B37,[9]分省年度数据!$A$1:$T$32,13,FALSE),
$C37=2013,
VLOOKUP($B37,[9]分省年度数据!$A$1:$T$32,12,FALSE),
$C37=2014,
VLOOKUP($B37,[9]分省年度数据!$A$1:$T$32,11,FALSE),
$C37=2015,
VLOOKUP($B37,[9]分省年度数据!$A$1:$T$32,10,FALSE),
$C37=2016,
VLOOKUP($B37,[9]分省年度数据!$A$1:$T$32,9,FALSE),
$C37=2017,
VLOOKUP($B37,[9]分省年度数据!$A$1:$T$32,8,FALSE),
$C37=2018,
VLOOKUP($B37,[9]分省年度数据!$A$1:$T$32,7,FALSE)
)</f>
        <v>66</v>
      </c>
      <c r="X37" cm="1">
        <f t="array" ref="X37">_xlfn.IFS(
$C37=2010,
VLOOKUP($B37,[10]分省年度数据!$A$1:$T$32,15,FALSE),
$C37=2011,
VLOOKUP($B37,[10]分省年度数据!$A$1:$T$32,14,FALSE),
$C37=2012,
VLOOKUP($B37,[10]分省年度数据!$A$1:$T$32,13,FALSE),
$C37=2013,
VLOOKUP($B37,[10]分省年度数据!$A$1:$T$32,12,FALSE),
$C37=2014,
VLOOKUP($B37,[10]分省年度数据!$A$1:$T$32,11,FALSE),
$C37=2015,
VLOOKUP($B37,[10]分省年度数据!$A$1:$T$32,10,FALSE),
$C37=2016,
VLOOKUP($B37,[10]分省年度数据!$A$1:$T$32,9,FALSE),
$C37=2017,
VLOOKUP($B37,[10]分省年度数据!$A$1:$T$32,8,FALSE),
$C37=2018,
VLOOKUP($B37,[10]分省年度数据!$A$1:$T$32,7,FALSE)
)</f>
        <v>10.5</v>
      </c>
      <c r="Y37" cm="1">
        <f t="array" ref="Y37">_xlfn.IFS(
$C37=2010,
VLOOKUP($B37,[11]分省年度数据!$A$1:$T$32,15,FALSE),
$C37=2011,
VLOOKUP($B37,[11]分省年度数据!$A$1:$T$32,14,FALSE),
$C37=2012,
VLOOKUP($B37,[11]分省年度数据!$A$1:$T$32,13,FALSE),
$C37=2013,
VLOOKUP($B37,[11]分省年度数据!$A$1:$T$32,12,FALSE),
$C37=2014,
VLOOKUP($B37,[11]分省年度数据!$A$1:$T$32,11,FALSE),
$C37=2015,
VLOOKUP($B37,[11]分省年度数据!$A$1:$T$32,10,FALSE),
$C37=2016,
VLOOKUP($B37,[11]分省年度数据!$A$1:$T$32,9,FALSE),
$C37=2017,
VLOOKUP($B37,[11]分省年度数据!$A$1:$T$32,8,FALSE),
$C37=2018,
VLOOKUP($B37,[11]分省年度数据!$A$1:$T$32,7,FALSE)
)</f>
        <v>358.99</v>
      </c>
      <c r="Z37" cm="1">
        <f t="array" ref="Z37">_xlfn.IFS(
$C37=2010,
VLOOKUP($B37,[12]分省年度数据!$A$1:$T$32,15,FALSE),
$C37=2011,
VLOOKUP($B37,[12]分省年度数据!$A$1:$T$32,14,FALSE),
$C37=2012,
VLOOKUP($B37,[12]分省年度数据!$A$1:$T$32,13,FALSE),
$C37=2013,
VLOOKUP($B37,[12]分省年度数据!$A$1:$T$32,12,FALSE),
$C37=2014,
VLOOKUP($B37,[12]分省年度数据!$A$1:$T$32,11,FALSE),
$C37=2015,
VLOOKUP($B37,[12]分省年度数据!$A$1:$T$32,10,FALSE),
$C37=2016,
VLOOKUP($B37,[12]分省年度数据!$A$1:$T$32,9,FALSE),
$C37=2017,
VLOOKUP($B37,[12]分省年度数据!$A$1:$T$32,8,FALSE),
$C37=2018,
VLOOKUP($B37,[12]分省年度数据!$A$1:$T$32,7,FALSE)
)</f>
        <v>10.63</v>
      </c>
      <c r="AA37" cm="1">
        <f t="array" ref="AA37">_xlfn.IFS(
$C37=2010,
VLOOKUP($B37,[13]分省年度数据!$A$1:$T$32,15,FALSE),
$C37=2011,
VLOOKUP($B37,[13]分省年度数据!$A$1:$T$32,14,FALSE),
$C37=2012,
VLOOKUP($B37,[13]分省年度数据!$A$1:$T$32,13,FALSE),
$C37=2013,
VLOOKUP($B37,[13]分省年度数据!$A$1:$T$32,12,FALSE),
$C37=2014,
VLOOKUP($B37,[13]分省年度数据!$A$1:$T$32,11,FALSE),
$C37=2015,
VLOOKUP($B37,[13]分省年度数据!$A$1:$T$32,10,FALSE),
$C37=2016,
VLOOKUP($B37,[13]分省年度数据!$A$1:$T$32,9,FALSE),
$C37=2017,
VLOOKUP($B37,[13]分省年度数据!$A$1:$T$32,8,FALSE),
$C37=2018,
VLOOKUP($B37,[13]分省年度数据!$A$1:$T$32,7,FALSE)
)</f>
        <v>10.5</v>
      </c>
      <c r="AB37" cm="1">
        <f t="array" ref="AB37">_xlfn.IFS(
$C37=2010,
VLOOKUP($B37,[14]分省年度数据!$A$1:$T$32,15,FALSE),
$C37=2011,
VLOOKUP($B37,[14]分省年度数据!$A$1:$T$32,14,FALSE),
$C37=2012,
VLOOKUP($B37,[14]分省年度数据!$A$1:$T$32,13,FALSE),
$C37=2013,
VLOOKUP($B37,[14]分省年度数据!$A$1:$T$32,12,FALSE),
$C37=2014,
VLOOKUP($B37,[14]分省年度数据!$A$1:$T$32,11,FALSE),
$C37=2015,
VLOOKUP($B37,[14]分省年度数据!$A$1:$T$32,10,FALSE),
$C37=2016,
VLOOKUP($B37,[14]分省年度数据!$A$1:$T$32,9,FALSE),
$C37=2017,
VLOOKUP($B37,[14]分省年度数据!$A$1:$T$32,8,FALSE),
$C37=2018,
VLOOKUP($B37,[14]分省年度数据!$A$1:$T$32,7,FALSE)
)</f>
        <v>13.6</v>
      </c>
      <c r="AD37" cm="1">
        <f t="array" ref="AD37">_xlfn.IFS(
$C37=2010,
VLOOKUP($B37,[15]分省年度数据!$A$1:$T$32,15,FALSE),
$C37=2011,
VLOOKUP($B37,[15]分省年度数据!$A$1:$T$32,14,FALSE),
$C37=2012,
VLOOKUP($B37,[15]分省年度数据!$A$1:$T$32,13,FALSE),
$C37=2013,
VLOOKUP($B37,[15]分省年度数据!$A$1:$T$32,12,FALSE),
$C37=2014,
VLOOKUP($B37,[15]分省年度数据!$A$1:$T$32,11,FALSE),
$C37=2015,
VLOOKUP($B37,[15]分省年度数据!$A$1:$T$32,10,FALSE),
$C37=2016,
VLOOKUP($B37,[15]分省年度数据!$A$1:$T$32,9,FALSE),
$C37=2017,
VLOOKUP($B37,[15]分省年度数据!$A$1:$T$32,8,FALSE),
$C37=2018,
VLOOKUP($B37,[15]分省年度数据!$A$1:$T$32,7,FALSE)
)</f>
        <v>9134205</v>
      </c>
      <c r="AE37" cm="1">
        <f t="array" ref="AE37">_xlfn.IFS(
$C37=2010,
VLOOKUP($B37,[16]分省年度数据!$A$1:$T$32,15,FALSE),
$C37=2011,
VLOOKUP($B37,[16]分省年度数据!$A$1:$T$32,14,FALSE),
$C37=2012,
VLOOKUP($B37,[16]分省年度数据!$A$1:$T$32,13,FALSE),
$C37=2013,
VLOOKUP($B37,[16]分省年度数据!$A$1:$T$32,12,FALSE),
$C37=2014,
VLOOKUP($B37,[16]分省年度数据!$A$1:$T$32,11,FALSE),
$C37=2015,
VLOOKUP($B37,[16]分省年度数据!$A$1:$T$32,10,FALSE),
$C37=2016,
VLOOKUP($B37,[16]分省年度数据!$A$1:$T$32,9,FALSE),
$C37=2017,
VLOOKUP($B37,[16]分省年度数据!$A$1:$T$32,8,FALSE),
$C37=2018,
VLOOKUP($B37,[16]分省年度数据!$A$1:$T$32,7,FALSE)
)</f>
        <v>668.03</v>
      </c>
      <c r="AF37" cm="1">
        <f t="array" ref="AF37">_xlfn.IFS(
$C37=2010,
VLOOKUP($B37,[17]分省年度数据!$A$1:$T$32,15,FALSE),
$C37=2011,
VLOOKUP($B37,[17]分省年度数据!$A$1:$T$32,14,FALSE),
$C37=2012,
VLOOKUP($B37,[17]分省年度数据!$A$1:$T$32,13,FALSE),
$C37=2013,
VLOOKUP($B37,[17]分省年度数据!$A$1:$T$32,12,FALSE),
$C37=2014,
VLOOKUP($B37,[17]分省年度数据!$A$1:$T$32,11,FALSE),
$C37=2015,
VLOOKUP($B37,[17]分省年度数据!$A$1:$T$32,10,FALSE),
$C37=2016,
VLOOKUP($B37,[17]分省年度数据!$A$1:$T$32,9,FALSE),
$C37=2017,
VLOOKUP($B37,[17]分省年度数据!$A$1:$T$32,8,FALSE),
$C37=2018,
VLOOKUP($B37,[17]分省年度数据!$A$1:$T$32,7,FALSE)
)</f>
        <v>106</v>
      </c>
      <c r="AG37" cm="1">
        <f t="array" ref="AG37">_xlfn.IFS(
$C37=2010,
VLOOKUP($B37,[18]分省年度数据!$A$1:$T$32,15,FALSE),
$C37=2011,
VLOOKUP($B37,[18]分省年度数据!$A$1:$T$32,14,FALSE),
$C37=2012,
VLOOKUP($B37,[18]分省年度数据!$A$1:$T$32,13,FALSE),
$C37=2013,
VLOOKUP($B37,[18]分省年度数据!$A$1:$T$32,12,FALSE),
$C37=2014,
VLOOKUP($B37,[18]分省年度数据!$A$1:$T$32,11,FALSE),
$C37=2015,
VLOOKUP($B37,[18]分省年度数据!$A$1:$T$32,10,FALSE),
$C37=2016,
VLOOKUP($B37,[18]分省年度数据!$A$1:$T$32,9,FALSE),
$C37=2017,
VLOOKUP($B37,[18]分省年度数据!$A$1:$T$32,8,FALSE),
$C37=2018,
VLOOKUP($B37,[18]分省年度数据!$A$1:$T$32,7,FALSE)
)</f>
        <v>6523.3</v>
      </c>
      <c r="AJ37" cm="1">
        <f t="array" ref="AJ37">_xlfn.IFS(
$C37=2010,
VLOOKUP($B37,[19]分省年度数据!$A$1:$T$32,15,FALSE),
$C37=2011,
VLOOKUP($B37,[19]分省年度数据!$A$1:$T$32,14,FALSE),
$C37=2012,
VLOOKUP($B37,[19]分省年度数据!$A$1:$T$32,13,FALSE),
$C37=2013,
VLOOKUP($B37,[19]分省年度数据!$A$1:$T$32,12,FALSE),
$C37=2014,
VLOOKUP($B37,[19]分省年度数据!$A$1:$T$32,11,FALSE),
$C37=2015,
VLOOKUP($B37,[19]分省年度数据!$A$1:$T$32,10,FALSE),
$C37=2016,
VLOOKUP($B37,[19]分省年度数据!$A$1:$T$32,9,FALSE),
$C37=2017,
VLOOKUP($B37,[19]分省年度数据!$A$1:$T$32,8,FALSE),
$C37=2018,
VLOOKUP($B37,[19]分省年度数据!$A$1:$T$32,7,FALSE)
)</f>
        <v>7636</v>
      </c>
      <c r="AK37" cm="1">
        <f t="array" ref="AK37">_xlfn.IFS(
$C37=2010,
VLOOKUP($B37,[20]分省年度数据!$A$1:$T$32,15,FALSE),
$C37=2011,
VLOOKUP($B37,[20]分省年度数据!$A$1:$T$32,14,FALSE),
$C37=2012,
VLOOKUP($B37,[20]分省年度数据!$A$1:$T$32,13,FALSE),
$C37=2013,
VLOOKUP($B37,[20]分省年度数据!$A$1:$T$32,12,FALSE),
$C37=2014,
VLOOKUP($B37,[20]分省年度数据!$A$1:$T$32,11,FALSE),
$C37=2015,
VLOOKUP($B37,[20]分省年度数据!$A$1:$T$32,10,FALSE),
$C37=2016,
VLOOKUP($B37,[20]分省年度数据!$A$1:$T$32,9,FALSE),
$C37=2017,
VLOOKUP($B37,[20]分省年度数据!$A$1:$T$32,8,FALSE),
$C37=2018,
VLOOKUP($B37,[20]分省年度数据!$A$1:$T$32,7,FALSE)
)</f>
        <v>19364</v>
      </c>
      <c r="AL37" cm="1">
        <f t="array" ref="AL37">_xlfn.IFS(
$C37=2010,
VLOOKUP($B37,[26]分省年度数据!$A$1:$T$32,15,FALSE),
$C37=2011,
VLOOKUP($B37,[26]分省年度数据!$A$1:$T$32,14,FALSE),
$C37=2012,
VLOOKUP($B37,[26]分省年度数据!$A$1:$T$32,13,FALSE),
$C37=2013,
VLOOKUP($B37,[26]分省年度数据!$A$1:$T$32,12,FALSE),
$C37=2014,
VLOOKUP($B37,[26]分省年度数据!$A$1:$T$32,11,FALSE),
$C37=2015,
VLOOKUP($B37,[26]分省年度数据!$A$1:$T$32,10,FALSE),
$C37=2016,
VLOOKUP($B37,[26]分省年度数据!$A$1:$T$32,9,FALSE),
$C37=2017,
VLOOKUP($B37,[26]分省年度数据!$A$1:$T$32,8,FALSE),
$C37=2018,
VLOOKUP($B37,[26]分省年度数据!$A$1:$T$32,7,FALSE)
)</f>
        <v>99.7</v>
      </c>
      <c r="AM37" cm="1">
        <f t="array" ref="AM37">_xlfn.IFS(
$C37=2010,
VLOOKUP($B37,[22]分省年度数据!$A$1:$T$32,15,FALSE),
$C37=2011,
VLOOKUP($B37,[22]分省年度数据!$A$1:$T$32,14,FALSE),
$C37=2012,
VLOOKUP($B37,[22]分省年度数据!$A$1:$T$32,13,FALSE),
$C37=2013,
VLOOKUP($B37,[22]分省年度数据!$A$1:$T$32,12,FALSE),
$C37=2014,
VLOOKUP($B37,[22]分省年度数据!$A$1:$T$32,11,FALSE),
$C37=2015,
VLOOKUP($B37,[22]分省年度数据!$A$1:$T$32,10,FALSE),
$C37=2016,
VLOOKUP($B37,[22]分省年度数据!$A$1:$T$32,9,FALSE),
$C37=2017,
VLOOKUP($B37,[22]分省年度数据!$A$1:$T$32,8,FALSE),
$C37=2018,
VLOOKUP($B37,[22]分省年度数据!$A$1:$T$32,7,FALSE)
)</f>
        <v>98.3</v>
      </c>
      <c r="AN37" cm="1">
        <f t="array" ref="AN37">_xlfn.IFS(
$C37=2010,
VLOOKUP($B37,[23]分省年度数据!$A$1:$T$32,15,FALSE),
$C37=2011,
VLOOKUP($B37,[23]分省年度数据!$A$1:$T$32,14,FALSE),
$C37=2012,
VLOOKUP($B37,[23]分省年度数据!$A$1:$T$32,13,FALSE),
$C37=2013,
VLOOKUP($B37,[23]分省年度数据!$A$1:$T$32,12,FALSE),
$C37=2014,
VLOOKUP($B37,[23]分省年度数据!$A$1:$T$32,11,FALSE),
$C37=2015,
VLOOKUP($B37,[23]分省年度数据!$A$1:$T$32,10,FALSE),
$C37=2016,
VLOOKUP($B37,[23]分省年度数据!$A$1:$T$32,9,FALSE),
$C37=2017,
VLOOKUP($B37,[23]分省年度数据!$A$1:$T$32,8,FALSE),
$C37=2018,
VLOOKUP($B37,[23]分省年度数据!$A$1:$T$32,7,FALSE)
)</f>
        <v>10.57</v>
      </c>
      <c r="AO37" cm="1">
        <f t="array" ref="AO37">_xlfn.IFS(
$C37=2010,
VLOOKUP($B37,[24]分省年度数据!$A$1:$T$32,15,FALSE),
$C37=2011,
VLOOKUP($B37,[24]分省年度数据!$A$1:$T$32,14,FALSE),
$C37=2012,
VLOOKUP($B37,[24]分省年度数据!$A$1:$T$32,13,FALSE),
$C37=2013,
VLOOKUP($B37,[24]分省年度数据!$A$1:$T$32,12,FALSE),
$C37=2014,
VLOOKUP($B37,[24]分省年度数据!$A$1:$T$32,11,FALSE),
$C37=2015,
VLOOKUP($B37,[24]分省年度数据!$A$1:$T$32,10,FALSE),
$C37=2016,
VLOOKUP($B37,[24]分省年度数据!$A$1:$T$32,9,FALSE),
$C37=2017,
VLOOKUP($B37,[24]分省年度数据!$A$1:$T$32,8,FALSE),
$C37=2018,
VLOOKUP($B37,[24]分省年度数据!$A$1:$T$32,7,FALSE)
)</f>
        <v>2.12</v>
      </c>
      <c r="AP37" cm="1">
        <f t="array" ref="AP37">_xlfn.IFS(
$C37=2010,
VLOOKUP($B37,[25]分省年度数据!$A$1:$T$32,15,FALSE),
$C37=2011,
VLOOKUP($B37,[25]分省年度数据!$A$1:$T$32,14,FALSE),
$C37=2012,
VLOOKUP($B37,[25]分省年度数据!$A$1:$T$32,13,FALSE),
$C37=2013,
VLOOKUP($B37,[25]分省年度数据!$A$1:$T$32,12,FALSE),
$C37=2014,
VLOOKUP($B37,[25]分省年度数据!$A$1:$T$32,11,FALSE),
$C37=2015,
VLOOKUP($B37,[25]分省年度数据!$A$1:$T$32,10,FALSE),
$C37=2016,
VLOOKUP($B37,[25]分省年度数据!$A$1:$T$32,9,FALSE),
$C37=2017,
VLOOKUP($B37,[25]分省年度数据!$A$1:$T$32,8,FALSE),
$C37=2018,
VLOOKUP($B37,[25]分省年度数据!$A$1:$T$32,7,FALSE)
)</f>
        <v>12.28</v>
      </c>
    </row>
    <row r="38" spans="1:42">
      <c r="A38">
        <v>15</v>
      </c>
      <c r="B38" t="s">
        <v>5</v>
      </c>
      <c r="C38">
        <v>2010</v>
      </c>
      <c r="D38" t="str">
        <f t="shared" si="0"/>
        <v>内蒙古自治区2010</v>
      </c>
      <c r="E38" t="s">
        <v>32</v>
      </c>
      <c r="F38" cm="1">
        <f t="array" ref="F38">_xlfn.IFS(
$C38=2010,
VLOOKUP($B38,[1]分省年度数据!$A$1:$T$32,15,FALSE),
$C38=2011,
VLOOKUP($B38,[1]分省年度数据!$A$1:$T$32,14,FALSE),
$C38=2012,
VLOOKUP($B38,[1]分省年度数据!$A$1:$T$32,13,FALSE),
$C38=2013,
VLOOKUP($B38,[1]分省年度数据!$A$1:$T$32,12,FALSE),
$C38=2014,
VLOOKUP($B38,[1]分省年度数据!$A$1:$T$32,11,FALSE),
$C38=2015,
VLOOKUP($B38,[1]分省年度数据!$A$1:$T$32,10,FALSE),
$C38=2016,
VLOOKUP($B38,[1]分省年度数据!$A$1:$T$32,9,FALSE),
$C38=2017,
VLOOKUP($B38,[1]分省年度数据!$A$1:$T$32,8,FALSE),
$C38=2018,
VLOOKUP($B38,[1]分省年度数据!$A$1:$T$32,7,FALSE)
)</f>
        <v>2472</v>
      </c>
      <c r="G38" cm="1">
        <f t="array" ref="G38">_xlfn.IFS(
$C38=2010,
VLOOKUP($B38,[2]分省年度数据!$A$1:$T$32,15,FALSE),
$C38=2011,
VLOOKUP($B38,[2]分省年度数据!$A$1:$T$32,14,FALSE),
$C38=2012,
VLOOKUP($B38,[2]分省年度数据!$A$1:$T$32,13,FALSE),
$C38=2013,
VLOOKUP($B38,[2]分省年度数据!$A$1:$T$32,12,FALSE),
$C38=2014,
VLOOKUP($B38,[2]分省年度数据!$A$1:$T$32,11,FALSE),
$C38=2015,
VLOOKUP($B38,[2]分省年度数据!$A$1:$T$32,10,FALSE),
$C38=2016,
VLOOKUP($B38,[2]分省年度数据!$A$1:$T$32,9,FALSE),
$C38=2017,
VLOOKUP($B38,[2]分省年度数据!$A$1:$T$32,8,FALSE),
$C38=2018,
VLOOKUP($B38,[2]分省年度数据!$A$1:$T$32,7,FALSE)
)</f>
        <v>12538</v>
      </c>
      <c r="H38" cm="1">
        <f t="array" ref="H38">_xlfn.IFS(
$C38=2010,
VLOOKUP($B38,[3]分省年度数据!$A$1:$T$32,15,FALSE),
$C38=2011,
VLOOKUP($B38,[3]分省年度数据!$A$1:$T$32,14,FALSE),
$C38=2012,
VLOOKUP($B38,[3]分省年度数据!$A$1:$T$32,13,FALSE),
$C38=2013,
VLOOKUP($B38,[3]分省年度数据!$A$1:$T$32,12,FALSE),
$C38=2014,
VLOOKUP($B38,[3]分省年度数据!$A$1:$T$32,11,FALSE),
$C38=2015,
VLOOKUP($B38,[3]分省年度数据!$A$1:$T$32,10,FALSE),
$C38=2016,
VLOOKUP($B38,[3]分省年度数据!$A$1:$T$32,9,FALSE),
$C38=2017,
VLOOKUP($B38,[3]分省年度数据!$A$1:$T$32,8,FALSE),
$C38=2018,
VLOOKUP($B38,[3]分省年度数据!$A$1:$T$32,7,FALSE)
)</f>
        <v>889.4</v>
      </c>
      <c r="I38">
        <f>VLOOKUP($D38,[4]Sheet1!$C$1:$J$65536,2,FALSE)</f>
        <v>39.828052520751953</v>
      </c>
      <c r="J38">
        <f>VLOOKUP($D38,[4]Sheet1!$C$1:$J$65536,3,FALSE)</f>
        <v>-65.704025268554688</v>
      </c>
      <c r="K38">
        <f>VLOOKUP($D38,[4]Sheet1!$C$1:$J$65536,4,FALSE)</f>
        <v>10174.0986328125</v>
      </c>
      <c r="L38">
        <f>VLOOKUP($D38,[4]Sheet1!$C$1:$J$65536,5,FALSE)</f>
        <v>194.8194580078125</v>
      </c>
      <c r="M38">
        <f>VLOOKUP($D38,[4]Sheet1!$C$1:$J$65536,6,FALSE)</f>
        <v>29.615207672119141</v>
      </c>
      <c r="N38">
        <f>VLOOKUP($D38,[4]Sheet1!$C$1:$J$65536,7,FALSE)</f>
        <v>3.2635266780853271</v>
      </c>
      <c r="O38">
        <f>VLOOKUP($D38,[4]Sheet1!$C$1:$J$65536,8,FALSE)</f>
        <v>14.03966236114502</v>
      </c>
      <c r="P38" cm="1">
        <f t="array" ref="P38">_xlfn.IFS(
$C38=2010,
VLOOKUP($B38,[5]各省年均房价!$A$1:$T$32,11,FALSE),
$C38=2011,
VLOOKUP($B38,[5]各省年均房价!$A$1:$T$32,12,FALSE),
$C38=2012,
VLOOKUP($B38,[5]各省年均房价!$A$1:$T$32,13,FALSE),
$C38=2013,
VLOOKUP($B38,[5]各省年均房价!$A$1:$T$32,14,FALSE),
$C38=2014,
VLOOKUP($B38,[5]各省年均房价!$A$1:$T$32,15,FALSE),
$C38=2015,
VLOOKUP($B38,[5]各省年均房价!$A$1:$T$32,16,FALSE),
$C38=2016,
VLOOKUP($B38,[5]各省年均房价!$A$1:$T$32,17,FALSE),
$C38=2017,
VLOOKUP($B38,[5]各省年均房价!$A$1:$T$32,18,FALSE),
$C38=2018,
VLOOKUP($B38,[5]各省年均房价!$A$1:$T$32,19,FALSE)
)</f>
        <v>3551.6944444444439</v>
      </c>
      <c r="Q38">
        <f t="shared" si="1"/>
        <v>0.28327440137537435</v>
      </c>
      <c r="R38" cm="1">
        <f t="array" ref="R38">_xlfn.IFS(
$C38=2010,
VLOOKUP($B38,[27]分省年度数据!$A$1:$T$32,15,FALSE),
$C38=2011,
VLOOKUP($B38,[27]分省年度数据!$A$1:$T$32,14,FALSE),
$C38=2012,
VLOOKUP($B38,[27]分省年度数据!$A$1:$T$32,13,FALSE),
$C38=2013,
VLOOKUP($B38,[27]分省年度数据!$A$1:$T$32,12,FALSE),
$C38=2014,
VLOOKUP($B38,[27]分省年度数据!$A$1:$T$32,11,FALSE),
$C38=2015,
VLOOKUP($B38,[27]分省年度数据!$A$1:$T$32,10,FALSE),
$C38=2016,
VLOOKUP($B38,[27]分省年度数据!$A$1:$T$32,9,FALSE),
$C38=2017,
VLOOKUP($B38,[27]分省年度数据!$A$1:$T$32,8,FALSE),
$C38=2018,
VLOOKUP($B38,[27]分省年度数据!$A$1:$T$32,7,FALSE)
)</f>
        <v>83.98</v>
      </c>
      <c r="S38">
        <f>IFERROR(VLOOKUP(D38,[6]mu_jt_estimates_final!$C:$D,2,FALSE),"")</f>
        <v>0.69166404000000004</v>
      </c>
      <c r="T38" t="str">
        <f>VLOOKUP(B38,方言分布!A:B,2,FALSE)</f>
        <v>晋语</v>
      </c>
      <c r="U38" cm="1">
        <f t="array" ref="U38">_xlfn.IFS(
$C38=2010,
VLOOKUP($B38,[7]分省年度数据!$A$1:$T$32,15,FALSE),
$C38=2011,
VLOOKUP($B38,[7]分省年度数据!$A$1:$T$32,14,FALSE),
$C38=2012,
VLOOKUP($B38,[7]分省年度数据!$A$1:$T$32,13,FALSE),
$C38=2013,
VLOOKUP($B38,[7]分省年度数据!$A$1:$T$32,12,FALSE),
$C38=2014,
VLOOKUP($B38,[7]分省年度数据!$A$1:$T$32,11,FALSE),
$C38=2015,
VLOOKUP($B38,[7]分省年度数据!$A$1:$T$32,10,FALSE),
$C38=2016,
VLOOKUP($B38,[7]分省年度数据!$A$1:$T$32,9,FALSE),
$C38=2017,
VLOOKUP($B38,[7]分省年度数据!$A$1:$T$32,8,FALSE),
$C38=2018,
VLOOKUP($B38,[7]分省年度数据!$A$1:$T$32,7,FALSE)
)</f>
        <v>22565</v>
      </c>
      <c r="V38" cm="1">
        <f t="array" ref="V38">_xlfn.IFS(
$C38=2010,
VLOOKUP($B38,[8]分省年度数据!$A$1:$T$32,15,FALSE),
$C38=2011,
VLOOKUP($B38,[8]分省年度数据!$A$1:$T$32,14,FALSE),
$C38=2012,
VLOOKUP($B38,[8]分省年度数据!$A$1:$T$32,13,FALSE),
$C38=2013,
VLOOKUP($B38,[8]分省年度数据!$A$1:$T$32,12,FALSE),
$C38=2014,
VLOOKUP($B38,[8]分省年度数据!$A$1:$T$32,11,FALSE),
$C38=2015,
VLOOKUP($B38,[8]分省年度数据!$A$1:$T$32,10,FALSE),
$C38=2016,
VLOOKUP($B38,[8]分省年度数据!$A$1:$T$32,9,FALSE),
$C38=2017,
VLOOKUP($B38,[8]分省年度数据!$A$1:$T$32,8,FALSE),
$C38=2018,
VLOOKUP($B38,[8]分省年度数据!$A$1:$T$32,7,FALSE)
)</f>
        <v>9.34</v>
      </c>
      <c r="W38" cm="1">
        <f t="array" ref="W38">_xlfn.IFS(
$C38=2010,
VLOOKUP($B38,[9]分省年度数据!$A$1:$T$32,15,FALSE),
$C38=2011,
VLOOKUP($B38,[9]分省年度数据!$A$1:$T$32,14,FALSE),
$C38=2012,
VLOOKUP($B38,[9]分省年度数据!$A$1:$T$32,13,FALSE),
$C38=2013,
VLOOKUP($B38,[9]分省年度数据!$A$1:$T$32,12,FALSE),
$C38=2014,
VLOOKUP($B38,[9]分省年度数据!$A$1:$T$32,11,FALSE),
$C38=2015,
VLOOKUP($B38,[9]分省年度数据!$A$1:$T$32,10,FALSE),
$C38=2016,
VLOOKUP($B38,[9]分省年度数据!$A$1:$T$32,9,FALSE),
$C38=2017,
VLOOKUP($B38,[9]分省年度数据!$A$1:$T$32,8,FALSE),
$C38=2018,
VLOOKUP($B38,[9]分省年度数据!$A$1:$T$32,7,FALSE)
)</f>
        <v>51</v>
      </c>
      <c r="X38" cm="1">
        <f t="array" ref="X38">_xlfn.IFS(
$C38=2010,
VLOOKUP($B38,[10]分省年度数据!$A$1:$T$32,15,FALSE),
$C38=2011,
VLOOKUP($B38,[10]分省年度数据!$A$1:$T$32,14,FALSE),
$C38=2012,
VLOOKUP($B38,[10]分省年度数据!$A$1:$T$32,13,FALSE),
$C38=2013,
VLOOKUP($B38,[10]分省年度数据!$A$1:$T$32,12,FALSE),
$C38=2014,
VLOOKUP($B38,[10]分省年度数据!$A$1:$T$32,11,FALSE),
$C38=2015,
VLOOKUP($B38,[10]分省年度数据!$A$1:$T$32,10,FALSE),
$C38=2016,
VLOOKUP($B38,[10]分省年度数据!$A$1:$T$32,9,FALSE),
$C38=2017,
VLOOKUP($B38,[10]分省年度数据!$A$1:$T$32,8,FALSE),
$C38=2018,
VLOOKUP($B38,[10]分省年度数据!$A$1:$T$32,7,FALSE)
)</f>
        <v>10.97</v>
      </c>
      <c r="Y38" cm="1">
        <f t="array" ref="Y38">_xlfn.IFS(
$C38=2010,
VLOOKUP($B38,[11]分省年度数据!$A$1:$T$32,15,FALSE),
$C38=2011,
VLOOKUP($B38,[11]分省年度数据!$A$1:$T$32,14,FALSE),
$C38=2012,
VLOOKUP($B38,[11]分省年度数据!$A$1:$T$32,13,FALSE),
$C38=2013,
VLOOKUP($B38,[11]分省年度数据!$A$1:$T$32,12,FALSE),
$C38=2014,
VLOOKUP($B38,[11]分省年度数据!$A$1:$T$32,11,FALSE),
$C38=2015,
VLOOKUP($B38,[11]分省年度数据!$A$1:$T$32,10,FALSE),
$C38=2016,
VLOOKUP($B38,[11]分省年度数据!$A$1:$T$32,9,FALSE),
$C38=2017,
VLOOKUP($B38,[11]分省年度数据!$A$1:$T$32,8,FALSE),
$C38=2018,
VLOOKUP($B38,[11]分省年度数据!$A$1:$T$32,7,FALSE)
)</f>
        <v>120.72</v>
      </c>
      <c r="Z38" cm="1">
        <f t="array" ref="Z38">_xlfn.IFS(
$C38=2010,
VLOOKUP($B38,[12]分省年度数据!$A$1:$T$32,15,FALSE),
$C38=2011,
VLOOKUP($B38,[12]分省年度数据!$A$1:$T$32,14,FALSE),
$C38=2012,
VLOOKUP($B38,[12]分省年度数据!$A$1:$T$32,13,FALSE),
$C38=2013,
VLOOKUP($B38,[12]分省年度数据!$A$1:$T$32,12,FALSE),
$C38=2014,
VLOOKUP($B38,[12]分省年度数据!$A$1:$T$32,11,FALSE),
$C38=2015,
VLOOKUP($B38,[12]分省年度数据!$A$1:$T$32,10,FALSE),
$C38=2016,
VLOOKUP($B38,[12]分省年度数据!$A$1:$T$32,9,FALSE),
$C38=2017,
VLOOKUP($B38,[12]分省年度数据!$A$1:$T$32,8,FALSE),
$C38=2018,
VLOOKUP($B38,[12]分省年度数据!$A$1:$T$32,7,FALSE)
)</f>
        <v>15.81</v>
      </c>
      <c r="AA38" cm="1">
        <f t="array" ref="AA38">_xlfn.IFS(
$C38=2010,
VLOOKUP($B38,[13]分省年度数据!$A$1:$T$32,15,FALSE),
$C38=2011,
VLOOKUP($B38,[13]分省年度数据!$A$1:$T$32,14,FALSE),
$C38=2012,
VLOOKUP($B38,[13]分省年度数据!$A$1:$T$32,13,FALSE),
$C38=2013,
VLOOKUP($B38,[13]分省年度数据!$A$1:$T$32,12,FALSE),
$C38=2014,
VLOOKUP($B38,[13]分省年度数据!$A$1:$T$32,11,FALSE),
$C38=2015,
VLOOKUP($B38,[13]分省年度数据!$A$1:$T$32,10,FALSE),
$C38=2016,
VLOOKUP($B38,[13]分省年度数据!$A$1:$T$32,9,FALSE),
$C38=2017,
VLOOKUP($B38,[13]分省年度数据!$A$1:$T$32,8,FALSE),
$C38=2018,
VLOOKUP($B38,[13]分省年度数据!$A$1:$T$32,7,FALSE)
)</f>
        <v>12.73</v>
      </c>
      <c r="AB38" cm="1">
        <f t="array" ref="AB38">_xlfn.IFS(
$C38=2010,
VLOOKUP($B38,[14]分省年度数据!$A$1:$T$32,15,FALSE),
$C38=2011,
VLOOKUP($B38,[14]分省年度数据!$A$1:$T$32,14,FALSE),
$C38=2012,
VLOOKUP($B38,[14]分省年度数据!$A$1:$T$32,13,FALSE),
$C38=2013,
VLOOKUP($B38,[14]分省年度数据!$A$1:$T$32,12,FALSE),
$C38=2014,
VLOOKUP($B38,[14]分省年度数据!$A$1:$T$32,11,FALSE),
$C38=2015,
VLOOKUP($B38,[14]分省年度数据!$A$1:$T$32,10,FALSE),
$C38=2016,
VLOOKUP($B38,[14]分省年度数据!$A$1:$T$32,9,FALSE),
$C38=2017,
VLOOKUP($B38,[14]分省年度数据!$A$1:$T$32,8,FALSE),
$C38=2018,
VLOOKUP($B38,[14]分省年度数据!$A$1:$T$32,7,FALSE)
)</f>
        <v>12.6</v>
      </c>
      <c r="AD38" cm="1">
        <f t="array" ref="AD38">_xlfn.IFS(
$C38=2010,
VLOOKUP($B38,[15]分省年度数据!$A$1:$T$32,15,FALSE),
$C38=2011,
VLOOKUP($B38,[15]分省年度数据!$A$1:$T$32,14,FALSE),
$C38=2012,
VLOOKUP($B38,[15]分省年度数据!$A$1:$T$32,13,FALSE),
$C38=2013,
VLOOKUP($B38,[15]分省年度数据!$A$1:$T$32,12,FALSE),
$C38=2014,
VLOOKUP($B38,[15]分省年度数据!$A$1:$T$32,11,FALSE),
$C38=2015,
VLOOKUP($B38,[15]分省年度数据!$A$1:$T$32,10,FALSE),
$C38=2016,
VLOOKUP($B38,[15]分省年度数据!$A$1:$T$32,9,FALSE),
$C38=2017,
VLOOKUP($B38,[15]分省年度数据!$A$1:$T$32,8,FALSE),
$C38=2018,
VLOOKUP($B38,[15]分省年度数据!$A$1:$T$32,7,FALSE)
)</f>
        <v>4143731</v>
      </c>
      <c r="AE38" cm="1">
        <f t="array" ref="AE38">_xlfn.IFS(
$C38=2010,
VLOOKUP($B38,[16]分省年度数据!$A$1:$T$32,15,FALSE),
$C38=2011,
VLOOKUP($B38,[16]分省年度数据!$A$1:$T$32,14,FALSE),
$C38=2012,
VLOOKUP($B38,[16]分省年度数据!$A$1:$T$32,13,FALSE),
$C38=2013,
VLOOKUP($B38,[16]分省年度数据!$A$1:$T$32,12,FALSE),
$C38=2014,
VLOOKUP($B38,[16]分省年度数据!$A$1:$T$32,11,FALSE),
$C38=2015,
VLOOKUP($B38,[16]分省年度数据!$A$1:$T$32,10,FALSE),
$C38=2016,
VLOOKUP($B38,[16]分省年度数据!$A$1:$T$32,9,FALSE),
$C38=2017,
VLOOKUP($B38,[16]分省年度数据!$A$1:$T$32,8,FALSE),
$C38=2018,
VLOOKUP($B38,[16]分省年度数据!$A$1:$T$32,7,FALSE)
)</f>
        <v>322.11</v>
      </c>
      <c r="AF38" cm="1">
        <f t="array" ref="AF38">_xlfn.IFS(
$C38=2010,
VLOOKUP($B38,[17]分省年度数据!$A$1:$T$32,15,FALSE),
$C38=2011,
VLOOKUP($B38,[17]分省年度数据!$A$1:$T$32,14,FALSE),
$C38=2012,
VLOOKUP($B38,[17]分省年度数据!$A$1:$T$32,13,FALSE),
$C38=2013,
VLOOKUP($B38,[17]分省年度数据!$A$1:$T$32,12,FALSE),
$C38=2014,
VLOOKUP($B38,[17]分省年度数据!$A$1:$T$32,11,FALSE),
$C38=2015,
VLOOKUP($B38,[17]分省年度数据!$A$1:$T$32,10,FALSE),
$C38=2016,
VLOOKUP($B38,[17]分省年度数据!$A$1:$T$32,9,FALSE),
$C38=2017,
VLOOKUP($B38,[17]分省年度数据!$A$1:$T$32,8,FALSE),
$C38=2018,
VLOOKUP($B38,[17]分省年度数据!$A$1:$T$32,7,FALSE)
)</f>
        <v>1153</v>
      </c>
      <c r="AG38" cm="1">
        <f t="array" ref="AG38">_xlfn.IFS(
$C38=2010,
VLOOKUP($B38,[18]分省年度数据!$A$1:$T$32,15,FALSE),
$C38=2011,
VLOOKUP($B38,[18]分省年度数据!$A$1:$T$32,14,FALSE),
$C38=2012,
VLOOKUP($B38,[18]分省年度数据!$A$1:$T$32,13,FALSE),
$C38=2013,
VLOOKUP($B38,[18]分省年度数据!$A$1:$T$32,12,FALSE),
$C38=2014,
VLOOKUP($B38,[18]分省年度数据!$A$1:$T$32,11,FALSE),
$C38=2015,
VLOOKUP($B38,[18]分省年度数据!$A$1:$T$32,10,FALSE),
$C38=2016,
VLOOKUP($B38,[18]分省年度数据!$A$1:$T$32,9,FALSE),
$C38=2017,
VLOOKUP($B38,[18]分省年度数据!$A$1:$T$32,8,FALSE),
$C38=2018,
VLOOKUP($B38,[18]分省年度数据!$A$1:$T$32,7,FALSE)
)</f>
        <v>3384</v>
      </c>
      <c r="AJ38" cm="1">
        <f t="array" ref="AJ38">_xlfn.IFS(
$C38=2010,
VLOOKUP($B38,[19]分省年度数据!$A$1:$T$32,15,FALSE),
$C38=2011,
VLOOKUP($B38,[19]分省年度数据!$A$1:$T$32,14,FALSE),
$C38=2012,
VLOOKUP($B38,[19]分省年度数据!$A$1:$T$32,13,FALSE),
$C38=2013,
VLOOKUP($B38,[19]分省年度数据!$A$1:$T$32,12,FALSE),
$C38=2014,
VLOOKUP($B38,[19]分省年度数据!$A$1:$T$32,11,FALSE),
$C38=2015,
VLOOKUP($B38,[19]分省年度数据!$A$1:$T$32,10,FALSE),
$C38=2016,
VLOOKUP($B38,[19]分省年度数据!$A$1:$T$32,9,FALSE),
$C38=2017,
VLOOKUP($B38,[19]分省年度数据!$A$1:$T$32,8,FALSE),
$C38=2018,
VLOOKUP($B38,[19]分省年度数据!$A$1:$T$32,7,FALSE)
)</f>
        <v>4780</v>
      </c>
      <c r="AK38" cm="1">
        <f t="array" ref="AK38">_xlfn.IFS(
$C38=2010,
VLOOKUP($B38,[20]分省年度数据!$A$1:$T$32,15,FALSE),
$C38=2011,
VLOOKUP($B38,[20]分省年度数据!$A$1:$T$32,14,FALSE),
$C38=2012,
VLOOKUP($B38,[20]分省年度数据!$A$1:$T$32,13,FALSE),
$C38=2013,
VLOOKUP($B38,[20]分省年度数据!$A$1:$T$32,12,FALSE),
$C38=2014,
VLOOKUP($B38,[20]分省年度数据!$A$1:$T$32,11,FALSE),
$C38=2015,
VLOOKUP($B38,[20]分省年度数据!$A$1:$T$32,10,FALSE),
$C38=2016,
VLOOKUP($B38,[20]分省年度数据!$A$1:$T$32,9,FALSE),
$C38=2017,
VLOOKUP($B38,[20]分省年度数据!$A$1:$T$32,8,FALSE),
$C38=2018,
VLOOKUP($B38,[20]分省年度数据!$A$1:$T$32,7,FALSE)
)</f>
        <v>9272</v>
      </c>
      <c r="AL38" cm="1">
        <f t="array" ref="AL38">_xlfn.IFS(
$C38=2010,
VLOOKUP($B38,[26]分省年度数据!$A$1:$T$32,15,FALSE),
$C38=2011,
VLOOKUP($B38,[26]分省年度数据!$A$1:$T$32,14,FALSE),
$C38=2012,
VLOOKUP($B38,[26]分省年度数据!$A$1:$T$32,13,FALSE),
$C38=2013,
VLOOKUP($B38,[26]分省年度数据!$A$1:$T$32,12,FALSE),
$C38=2014,
VLOOKUP($B38,[26]分省年度数据!$A$1:$T$32,11,FALSE),
$C38=2015,
VLOOKUP($B38,[26]分省年度数据!$A$1:$T$32,10,FALSE),
$C38=2016,
VLOOKUP($B38,[26]分省年度数据!$A$1:$T$32,9,FALSE),
$C38=2017,
VLOOKUP($B38,[26]分省年度数据!$A$1:$T$32,8,FALSE),
$C38=2018,
VLOOKUP($B38,[26]分省年度数据!$A$1:$T$32,7,FALSE)
)</f>
        <v>87.97</v>
      </c>
      <c r="AM38" cm="1">
        <f t="array" ref="AM38">_xlfn.IFS(
$C38=2010,
VLOOKUP($B38,[22]分省年度数据!$A$1:$T$32,15,FALSE),
$C38=2011,
VLOOKUP($B38,[22]分省年度数据!$A$1:$T$32,14,FALSE),
$C38=2012,
VLOOKUP($B38,[22]分省年度数据!$A$1:$T$32,13,FALSE),
$C38=2013,
VLOOKUP($B38,[22]分省年度数据!$A$1:$T$32,12,FALSE),
$C38=2014,
VLOOKUP($B38,[22]分省年度数据!$A$1:$T$32,11,FALSE),
$C38=2015,
VLOOKUP($B38,[22]分省年度数据!$A$1:$T$32,10,FALSE),
$C38=2016,
VLOOKUP($B38,[22]分省年度数据!$A$1:$T$32,9,FALSE),
$C38=2017,
VLOOKUP($B38,[22]分省年度数据!$A$1:$T$32,8,FALSE),
$C38=2018,
VLOOKUP($B38,[22]分省年度数据!$A$1:$T$32,7,FALSE)
)</f>
        <v>79.260000000000005</v>
      </c>
      <c r="AN38" cm="1">
        <f t="array" ref="AN38">_xlfn.IFS(
$C38=2010,
VLOOKUP($B38,[23]分省年度数据!$A$1:$T$32,15,FALSE),
$C38=2011,
VLOOKUP($B38,[23]分省年度数据!$A$1:$T$32,14,FALSE),
$C38=2012,
VLOOKUP($B38,[23]分省年度数据!$A$1:$T$32,13,FALSE),
$C38=2013,
VLOOKUP($B38,[23]分省年度数据!$A$1:$T$32,12,FALSE),
$C38=2014,
VLOOKUP($B38,[23]分省年度数据!$A$1:$T$32,11,FALSE),
$C38=2015,
VLOOKUP($B38,[23]分省年度数据!$A$1:$T$32,10,FALSE),
$C38=2016,
VLOOKUP($B38,[23]分省年度数据!$A$1:$T$32,9,FALSE),
$C38=2017,
VLOOKUP($B38,[23]分省年度数据!$A$1:$T$32,8,FALSE),
$C38=2018,
VLOOKUP($B38,[23]分省年度数据!$A$1:$T$32,7,FALSE)
)</f>
        <v>6.89</v>
      </c>
      <c r="AO38" cm="1">
        <f t="array" ref="AO38">_xlfn.IFS(
$C38=2010,
VLOOKUP($B38,[24]分省年度数据!$A$1:$T$32,15,FALSE),
$C38=2011,
VLOOKUP($B38,[24]分省年度数据!$A$1:$T$32,14,FALSE),
$C38=2012,
VLOOKUP($B38,[24]分省年度数据!$A$1:$T$32,13,FALSE),
$C38=2013,
VLOOKUP($B38,[24]分省年度数据!$A$1:$T$32,12,FALSE),
$C38=2014,
VLOOKUP($B38,[24]分省年度数据!$A$1:$T$32,11,FALSE),
$C38=2015,
VLOOKUP($B38,[24]分省年度数据!$A$1:$T$32,10,FALSE),
$C38=2016,
VLOOKUP($B38,[24]分省年度数据!$A$1:$T$32,9,FALSE),
$C38=2017,
VLOOKUP($B38,[24]分省年度数据!$A$1:$T$32,8,FALSE),
$C38=2018,
VLOOKUP($B38,[24]分省年度数据!$A$1:$T$32,7,FALSE)
)</f>
        <v>4.7300000000000004</v>
      </c>
      <c r="AP38" cm="1">
        <f t="array" ref="AP38">_xlfn.IFS(
$C38=2010,
VLOOKUP($B38,[25]分省年度数据!$A$1:$T$32,15,FALSE),
$C38=2011,
VLOOKUP($B38,[25]分省年度数据!$A$1:$T$32,14,FALSE),
$C38=2012,
VLOOKUP($B38,[25]分省年度数据!$A$1:$T$32,13,FALSE),
$C38=2013,
VLOOKUP($B38,[25]分省年度数据!$A$1:$T$32,12,FALSE),
$C38=2014,
VLOOKUP($B38,[25]分省年度数据!$A$1:$T$32,11,FALSE),
$C38=2015,
VLOOKUP($B38,[25]分省年度数据!$A$1:$T$32,10,FALSE),
$C38=2016,
VLOOKUP($B38,[25]分省年度数据!$A$1:$T$32,9,FALSE),
$C38=2017,
VLOOKUP($B38,[25]分省年度数据!$A$1:$T$32,8,FALSE),
$C38=2018,
VLOOKUP($B38,[25]分省年度数据!$A$1:$T$32,7,FALSE)
)</f>
        <v>12.36</v>
      </c>
    </row>
    <row r="39" spans="1:42">
      <c r="A39">
        <v>15</v>
      </c>
      <c r="B39" t="s">
        <v>5</v>
      </c>
      <c r="C39">
        <v>2011</v>
      </c>
      <c r="D39" t="str">
        <f t="shared" si="0"/>
        <v>内蒙古自治区2011</v>
      </c>
      <c r="E39" t="s">
        <v>32</v>
      </c>
      <c r="F39" cm="1">
        <f t="array" ref="F39">_xlfn.IFS(
$C39=2010,
VLOOKUP($B39,[1]分省年度数据!$A$1:$T$32,15,FALSE),
$C39=2011,
VLOOKUP($B39,[1]分省年度数据!$A$1:$T$32,14,FALSE),
$C39=2012,
VLOOKUP($B39,[1]分省年度数据!$A$1:$T$32,13,FALSE),
$C39=2013,
VLOOKUP($B39,[1]分省年度数据!$A$1:$T$32,12,FALSE),
$C39=2014,
VLOOKUP($B39,[1]分省年度数据!$A$1:$T$32,11,FALSE),
$C39=2015,
VLOOKUP($B39,[1]分省年度数据!$A$1:$T$32,10,FALSE),
$C39=2016,
VLOOKUP($B39,[1]分省年度数据!$A$1:$T$32,9,FALSE),
$C39=2017,
VLOOKUP($B39,[1]分省年度数据!$A$1:$T$32,8,FALSE),
$C39=2018,
VLOOKUP($B39,[1]分省年度数据!$A$1:$T$32,7,FALSE)
)</f>
        <v>2470</v>
      </c>
      <c r="G39" cm="1">
        <f t="array" ref="G39">_xlfn.IFS(
$C39=2010,
VLOOKUP($B39,[2]分省年度数据!$A$1:$T$32,15,FALSE),
$C39=2011,
VLOOKUP($B39,[2]分省年度数据!$A$1:$T$32,14,FALSE),
$C39=2012,
VLOOKUP($B39,[2]分省年度数据!$A$1:$T$32,13,FALSE),
$C39=2013,
VLOOKUP($B39,[2]分省年度数据!$A$1:$T$32,12,FALSE),
$C39=2014,
VLOOKUP($B39,[2]分省年度数据!$A$1:$T$32,11,FALSE),
$C39=2015,
VLOOKUP($B39,[2]分省年度数据!$A$1:$T$32,10,FALSE),
$C39=2016,
VLOOKUP($B39,[2]分省年度数据!$A$1:$T$32,9,FALSE),
$C39=2017,
VLOOKUP($B39,[2]分省年度数据!$A$1:$T$32,8,FALSE),
$C39=2018,
VLOOKUP($B39,[2]分省年度数据!$A$1:$T$32,7,FALSE)
)</f>
        <v>14715</v>
      </c>
      <c r="H39" cm="1">
        <f t="array" ref="H39">_xlfn.IFS(
$C39=2010,
VLOOKUP($B39,[3]分省年度数据!$A$1:$T$32,15,FALSE),
$C39=2011,
VLOOKUP($B39,[3]分省年度数据!$A$1:$T$32,14,FALSE),
$C39=2012,
VLOOKUP($B39,[3]分省年度数据!$A$1:$T$32,13,FALSE),
$C39=2013,
VLOOKUP($B39,[3]分省年度数据!$A$1:$T$32,12,FALSE),
$C39=2014,
VLOOKUP($B39,[3]分省年度数据!$A$1:$T$32,11,FALSE),
$C39=2015,
VLOOKUP($B39,[3]分省年度数据!$A$1:$T$32,10,FALSE),
$C39=2016,
VLOOKUP($B39,[3]分省年度数据!$A$1:$T$32,9,FALSE),
$C39=2017,
VLOOKUP($B39,[3]分省年度数据!$A$1:$T$32,8,FALSE),
$C39=2018,
VLOOKUP($B39,[3]分省年度数据!$A$1:$T$32,7,FALSE)
)</f>
        <v>692</v>
      </c>
      <c r="I39">
        <f>VLOOKUP($D39,[4]Sheet1!$C$1:$J$65536,2,FALSE)</f>
        <v>41.573703765869141</v>
      </c>
      <c r="J39">
        <f>VLOOKUP($D39,[4]Sheet1!$C$1:$J$65536,3,FALSE)</f>
        <v>-68.797103881835938</v>
      </c>
      <c r="K39">
        <f>VLOOKUP($D39,[4]Sheet1!$C$1:$J$65536,4,FALSE)</f>
        <v>10189.3046875</v>
      </c>
      <c r="L39">
        <f>VLOOKUP($D39,[4]Sheet1!$C$1:$J$65536,5,FALSE)</f>
        <v>195.75141906738281</v>
      </c>
      <c r="M39">
        <f>VLOOKUP($D39,[4]Sheet1!$C$1:$J$65536,6,FALSE)</f>
        <v>28.064365386962891</v>
      </c>
      <c r="N39">
        <f>VLOOKUP($D39,[4]Sheet1!$C$1:$J$65536,7,FALSE)</f>
        <v>2.9881010055541992</v>
      </c>
      <c r="O39">
        <f>VLOOKUP($D39,[4]Sheet1!$C$1:$J$65536,8,FALSE)</f>
        <v>14.25855827331543</v>
      </c>
      <c r="P39" cm="1">
        <f t="array" ref="P39">_xlfn.IFS(
$C39=2010,
VLOOKUP($B39,[5]各省年均房价!$A$1:$T$32,11,FALSE),
$C39=2011,
VLOOKUP($B39,[5]各省年均房价!$A$1:$T$32,12,FALSE),
$C39=2012,
VLOOKUP($B39,[5]各省年均房价!$A$1:$T$32,13,FALSE),
$C39=2013,
VLOOKUP($B39,[5]各省年均房价!$A$1:$T$32,14,FALSE),
$C39=2014,
VLOOKUP($B39,[5]各省年均房价!$A$1:$T$32,15,FALSE),
$C39=2015,
VLOOKUP($B39,[5]各省年均房价!$A$1:$T$32,16,FALSE),
$C39=2016,
VLOOKUP($B39,[5]各省年均房价!$A$1:$T$32,17,FALSE),
$C39=2017,
VLOOKUP($B39,[5]各省年均房价!$A$1:$T$32,18,FALSE),
$C39=2018,
VLOOKUP($B39,[5]各省年均房价!$A$1:$T$32,19,FALSE)
)</f>
        <v>3893.103333333333</v>
      </c>
      <c r="Q39">
        <f t="shared" si="1"/>
        <v>0.26456699512968623</v>
      </c>
      <c r="R39" cm="1">
        <f t="array" ref="R39">_xlfn.IFS(
$C39=2010,
VLOOKUP($B39,[27]分省年度数据!$A$1:$T$32,15,FALSE),
$C39=2011,
VLOOKUP($B39,[27]分省年度数据!$A$1:$T$32,14,FALSE),
$C39=2012,
VLOOKUP($B39,[27]分省年度数据!$A$1:$T$32,13,FALSE),
$C39=2013,
VLOOKUP($B39,[27]分省年度数据!$A$1:$T$32,12,FALSE),
$C39=2014,
VLOOKUP($B39,[27]分省年度数据!$A$1:$T$32,11,FALSE),
$C39=2015,
VLOOKUP($B39,[27]分省年度数据!$A$1:$T$32,10,FALSE),
$C39=2016,
VLOOKUP($B39,[27]分省年度数据!$A$1:$T$32,9,FALSE),
$C39=2017,
VLOOKUP($B39,[27]分省年度数据!$A$1:$T$32,8,FALSE),
$C39=2018,
VLOOKUP($B39,[27]分省年度数据!$A$1:$T$32,7,FALSE)
)</f>
        <v>93.7</v>
      </c>
      <c r="S39">
        <f>IFERROR(VLOOKUP(D39,[6]mu_jt_estimates_final!$C:$D,2,FALSE),"")</f>
        <v>0.64818346999999998</v>
      </c>
      <c r="T39" t="str">
        <f>VLOOKUP(B39,方言分布!A:B,2,FALSE)</f>
        <v>晋语</v>
      </c>
      <c r="U39" cm="1">
        <f t="array" ref="U39">_xlfn.IFS(
$C39=2010,
VLOOKUP($B39,[7]分省年度数据!$A$1:$T$32,15,FALSE),
$C39=2011,
VLOOKUP($B39,[7]分省年度数据!$A$1:$T$32,14,FALSE),
$C39=2012,
VLOOKUP($B39,[7]分省年度数据!$A$1:$T$32,13,FALSE),
$C39=2013,
VLOOKUP($B39,[7]分省年度数据!$A$1:$T$32,12,FALSE),
$C39=2014,
VLOOKUP($B39,[7]分省年度数据!$A$1:$T$32,11,FALSE),
$C39=2015,
VLOOKUP($B39,[7]分省年度数据!$A$1:$T$32,10,FALSE),
$C39=2016,
VLOOKUP($B39,[7]分省年度数据!$A$1:$T$32,9,FALSE),
$C39=2017,
VLOOKUP($B39,[7]分省年度数据!$A$1:$T$32,8,FALSE),
$C39=2018,
VLOOKUP($B39,[7]分省年度数据!$A$1:$T$32,7,FALSE)
)</f>
        <v>22908</v>
      </c>
      <c r="V39" cm="1">
        <f t="array" ref="V39">_xlfn.IFS(
$C39=2010,
VLOOKUP($B39,[8]分省年度数据!$A$1:$T$32,15,FALSE),
$C39=2011,
VLOOKUP($B39,[8]分省年度数据!$A$1:$T$32,14,FALSE),
$C39=2012,
VLOOKUP($B39,[8]分省年度数据!$A$1:$T$32,13,FALSE),
$C39=2013,
VLOOKUP($B39,[8]分省年度数据!$A$1:$T$32,12,FALSE),
$C39=2014,
VLOOKUP($B39,[8]分省年度数据!$A$1:$T$32,11,FALSE),
$C39=2015,
VLOOKUP($B39,[8]分省年度数据!$A$1:$T$32,10,FALSE),
$C39=2016,
VLOOKUP($B39,[8]分省年度数据!$A$1:$T$32,9,FALSE),
$C39=2017,
VLOOKUP($B39,[8]分省年度数据!$A$1:$T$32,8,FALSE),
$C39=2018,
VLOOKUP($B39,[8]分省年度数据!$A$1:$T$32,7,FALSE)
)</f>
        <v>10.06</v>
      </c>
      <c r="W39" cm="1">
        <f t="array" ref="W39">_xlfn.IFS(
$C39=2010,
VLOOKUP($B39,[9]分省年度数据!$A$1:$T$32,15,FALSE),
$C39=2011,
VLOOKUP($B39,[9]分省年度数据!$A$1:$T$32,14,FALSE),
$C39=2012,
VLOOKUP($B39,[9]分省年度数据!$A$1:$T$32,13,FALSE),
$C39=2013,
VLOOKUP($B39,[9]分省年度数据!$A$1:$T$32,12,FALSE),
$C39=2014,
VLOOKUP($B39,[9]分省年度数据!$A$1:$T$32,11,FALSE),
$C39=2015,
VLOOKUP($B39,[9]分省年度数据!$A$1:$T$32,10,FALSE),
$C39=2016,
VLOOKUP($B39,[9]分省年度数据!$A$1:$T$32,9,FALSE),
$C39=2017,
VLOOKUP($B39,[9]分省年度数据!$A$1:$T$32,8,FALSE),
$C39=2018,
VLOOKUP($B39,[9]分省年度数据!$A$1:$T$32,7,FALSE)
)</f>
        <v>53</v>
      </c>
      <c r="X39" cm="1">
        <f t="array" ref="X39">_xlfn.IFS(
$C39=2010,
VLOOKUP($B39,[10]分省年度数据!$A$1:$T$32,15,FALSE),
$C39=2011,
VLOOKUP($B39,[10]分省年度数据!$A$1:$T$32,14,FALSE),
$C39=2012,
VLOOKUP($B39,[10]分省年度数据!$A$1:$T$32,13,FALSE),
$C39=2013,
VLOOKUP($B39,[10]分省年度数据!$A$1:$T$32,12,FALSE),
$C39=2014,
VLOOKUP($B39,[10]分省年度数据!$A$1:$T$32,11,FALSE),
$C39=2015,
VLOOKUP($B39,[10]分省年度数据!$A$1:$T$32,10,FALSE),
$C39=2016,
VLOOKUP($B39,[10]分省年度数据!$A$1:$T$32,9,FALSE),
$C39=2017,
VLOOKUP($B39,[10]分省年度数据!$A$1:$T$32,8,FALSE),
$C39=2018,
VLOOKUP($B39,[10]分省年度数据!$A$1:$T$32,7,FALSE)
)</f>
        <v>10.9</v>
      </c>
      <c r="Y39" cm="1">
        <f t="array" ref="Y39">_xlfn.IFS(
$C39=2010,
VLOOKUP($B39,[11]分省年度数据!$A$1:$T$32,15,FALSE),
$C39=2011,
VLOOKUP($B39,[11]分省年度数据!$A$1:$T$32,14,FALSE),
$C39=2012,
VLOOKUP($B39,[11]分省年度数据!$A$1:$T$32,13,FALSE),
$C39=2013,
VLOOKUP($B39,[11]分省年度数据!$A$1:$T$32,12,FALSE),
$C39=2014,
VLOOKUP($B39,[11]分省年度数据!$A$1:$T$32,11,FALSE),
$C39=2015,
VLOOKUP($B39,[11]分省年度数据!$A$1:$T$32,10,FALSE),
$C39=2016,
VLOOKUP($B39,[11]分省年度数据!$A$1:$T$32,9,FALSE),
$C39=2017,
VLOOKUP($B39,[11]分省年度数据!$A$1:$T$32,8,FALSE),
$C39=2018,
VLOOKUP($B39,[11]分省年度数据!$A$1:$T$32,7,FALSE)
)</f>
        <v>164.59</v>
      </c>
      <c r="Z39" cm="1">
        <f t="array" ref="Z39">_xlfn.IFS(
$C39=2010,
VLOOKUP($B39,[12]分省年度数据!$A$1:$T$32,15,FALSE),
$C39=2011,
VLOOKUP($B39,[12]分省年度数据!$A$1:$T$32,14,FALSE),
$C39=2012,
VLOOKUP($B39,[12]分省年度数据!$A$1:$T$32,13,FALSE),
$C39=2013,
VLOOKUP($B39,[12]分省年度数据!$A$1:$T$32,12,FALSE),
$C39=2014,
VLOOKUP($B39,[12]分省年度数据!$A$1:$T$32,11,FALSE),
$C39=2015,
VLOOKUP($B39,[12]分省年度数据!$A$1:$T$32,10,FALSE),
$C39=2016,
VLOOKUP($B39,[12]分省年度数据!$A$1:$T$32,9,FALSE),
$C39=2017,
VLOOKUP($B39,[12]分省年度数据!$A$1:$T$32,8,FALSE),
$C39=2018,
VLOOKUP($B39,[12]分省年度数据!$A$1:$T$32,7,FALSE)
)</f>
        <v>15.76</v>
      </c>
      <c r="AA39" cm="1">
        <f t="array" ref="AA39">_xlfn.IFS(
$C39=2010,
VLOOKUP($B39,[13]分省年度数据!$A$1:$T$32,15,FALSE),
$C39=2011,
VLOOKUP($B39,[13]分省年度数据!$A$1:$T$32,14,FALSE),
$C39=2012,
VLOOKUP($B39,[13]分省年度数据!$A$1:$T$32,13,FALSE),
$C39=2013,
VLOOKUP($B39,[13]分省年度数据!$A$1:$T$32,12,FALSE),
$C39=2014,
VLOOKUP($B39,[13]分省年度数据!$A$1:$T$32,11,FALSE),
$C39=2015,
VLOOKUP($B39,[13]分省年度数据!$A$1:$T$32,10,FALSE),
$C39=2016,
VLOOKUP($B39,[13]分省年度数据!$A$1:$T$32,9,FALSE),
$C39=2017,
VLOOKUP($B39,[13]分省年度数据!$A$1:$T$32,8,FALSE),
$C39=2018,
VLOOKUP($B39,[13]分省年度数据!$A$1:$T$32,7,FALSE)
)</f>
        <v>12.65</v>
      </c>
      <c r="AB39" cm="1">
        <f t="array" ref="AB39">_xlfn.IFS(
$C39=2010,
VLOOKUP($B39,[14]分省年度数据!$A$1:$T$32,15,FALSE),
$C39=2011,
VLOOKUP($B39,[14]分省年度数据!$A$1:$T$32,14,FALSE),
$C39=2012,
VLOOKUP($B39,[14]分省年度数据!$A$1:$T$32,13,FALSE),
$C39=2013,
VLOOKUP($B39,[14]分省年度数据!$A$1:$T$32,12,FALSE),
$C39=2014,
VLOOKUP($B39,[14]分省年度数据!$A$1:$T$32,11,FALSE),
$C39=2015,
VLOOKUP($B39,[14]分省年度数据!$A$1:$T$32,10,FALSE),
$C39=2016,
VLOOKUP($B39,[14]分省年度数据!$A$1:$T$32,9,FALSE),
$C39=2017,
VLOOKUP($B39,[14]分省年度数据!$A$1:$T$32,8,FALSE),
$C39=2018,
VLOOKUP($B39,[14]分省年度数据!$A$1:$T$32,7,FALSE)
)</f>
        <v>12.36</v>
      </c>
      <c r="AD39" cm="1">
        <f t="array" ref="AD39">_xlfn.IFS(
$C39=2010,
VLOOKUP($B39,[15]分省年度数据!$A$1:$T$32,15,FALSE),
$C39=2011,
VLOOKUP($B39,[15]分省年度数据!$A$1:$T$32,14,FALSE),
$C39=2012,
VLOOKUP($B39,[15]分省年度数据!$A$1:$T$32,13,FALSE),
$C39=2013,
VLOOKUP($B39,[15]分省年度数据!$A$1:$T$32,12,FALSE),
$C39=2014,
VLOOKUP($B39,[15]分省年度数据!$A$1:$T$32,11,FALSE),
$C39=2015,
VLOOKUP($B39,[15]分省年度数据!$A$1:$T$32,10,FALSE),
$C39=2016,
VLOOKUP($B39,[15]分省年度数据!$A$1:$T$32,9,FALSE),
$C39=2017,
VLOOKUP($B39,[15]分省年度数据!$A$1:$T$32,8,FALSE),
$C39=2018,
VLOOKUP($B39,[15]分省年度数据!$A$1:$T$32,7,FALSE)
)</f>
        <v>5040005</v>
      </c>
      <c r="AE39" cm="1">
        <f t="array" ref="AE39">_xlfn.IFS(
$C39=2010,
VLOOKUP($B39,[16]分省年度数据!$A$1:$T$32,15,FALSE),
$C39=2011,
VLOOKUP($B39,[16]分省年度数据!$A$1:$T$32,14,FALSE),
$C39=2012,
VLOOKUP($B39,[16]分省年度数据!$A$1:$T$32,13,FALSE),
$C39=2013,
VLOOKUP($B39,[16]分省年度数据!$A$1:$T$32,12,FALSE),
$C39=2014,
VLOOKUP($B39,[16]分省年度数据!$A$1:$T$32,11,FALSE),
$C39=2015,
VLOOKUP($B39,[16]分省年度数据!$A$1:$T$32,10,FALSE),
$C39=2016,
VLOOKUP($B39,[16]分省年度数据!$A$1:$T$32,9,FALSE),
$C39=2017,
VLOOKUP($B39,[16]分省年度数据!$A$1:$T$32,8,FALSE),
$C39=2018,
VLOOKUP($B39,[16]分省年度数据!$A$1:$T$32,7,FALSE)
)</f>
        <v>390.69</v>
      </c>
      <c r="AF39" cm="1">
        <f t="array" ref="AF39">_xlfn.IFS(
$C39=2010,
VLOOKUP($B39,[17]分省年度数据!$A$1:$T$32,15,FALSE),
$C39=2011,
VLOOKUP($B39,[17]分省年度数据!$A$1:$T$32,14,FALSE),
$C39=2012,
VLOOKUP($B39,[17]分省年度数据!$A$1:$T$32,13,FALSE),
$C39=2013,
VLOOKUP($B39,[17]分省年度数据!$A$1:$T$32,12,FALSE),
$C39=2014,
VLOOKUP($B39,[17]分省年度数据!$A$1:$T$32,11,FALSE),
$C39=2015,
VLOOKUP($B39,[17]分省年度数据!$A$1:$T$32,10,FALSE),
$C39=2016,
VLOOKUP($B39,[17]分省年度数据!$A$1:$T$32,9,FALSE),
$C39=2017,
VLOOKUP($B39,[17]分省年度数据!$A$1:$T$32,8,FALSE),
$C39=2018,
VLOOKUP($B39,[17]分省年度数据!$A$1:$T$32,7,FALSE)
)</f>
        <v>714</v>
      </c>
      <c r="AG39" cm="1">
        <f t="array" ref="AG39">_xlfn.IFS(
$C39=2010,
VLOOKUP($B39,[18]分省年度数据!$A$1:$T$32,15,FALSE),
$C39=2011,
VLOOKUP($B39,[18]分省年度数据!$A$1:$T$32,14,FALSE),
$C39=2012,
VLOOKUP($B39,[18]分省年度数据!$A$1:$T$32,13,FALSE),
$C39=2013,
VLOOKUP($B39,[18]分省年度数据!$A$1:$T$32,12,FALSE),
$C39=2014,
VLOOKUP($B39,[18]分省年度数据!$A$1:$T$32,11,FALSE),
$C39=2015,
VLOOKUP($B39,[18]分省年度数据!$A$1:$T$32,10,FALSE),
$C39=2016,
VLOOKUP($B39,[18]分省年度数据!$A$1:$T$32,9,FALSE),
$C39=2017,
VLOOKUP($B39,[18]分省年度数据!$A$1:$T$32,8,FALSE),
$C39=2018,
VLOOKUP($B39,[18]分省年度数据!$A$1:$T$32,7,FALSE)
)</f>
        <v>3991.7</v>
      </c>
      <c r="AJ39" cm="1">
        <f t="array" ref="AJ39">_xlfn.IFS(
$C39=2010,
VLOOKUP($B39,[19]分省年度数据!$A$1:$T$32,15,FALSE),
$C39=2011,
VLOOKUP($B39,[19]分省年度数据!$A$1:$T$32,14,FALSE),
$C39=2012,
VLOOKUP($B39,[19]分省年度数据!$A$1:$T$32,13,FALSE),
$C39=2013,
VLOOKUP($B39,[19]分省年度数据!$A$1:$T$32,12,FALSE),
$C39=2014,
VLOOKUP($B39,[19]分省年度数据!$A$1:$T$32,11,FALSE),
$C39=2015,
VLOOKUP($B39,[19]分省年度数据!$A$1:$T$32,10,FALSE),
$C39=2016,
VLOOKUP($B39,[19]分省年度数据!$A$1:$T$32,9,FALSE),
$C39=2017,
VLOOKUP($B39,[19]分省年度数据!$A$1:$T$32,8,FALSE),
$C39=2018,
VLOOKUP($B39,[19]分省年度数据!$A$1:$T$32,7,FALSE)
)</f>
        <v>4591</v>
      </c>
      <c r="AK39" cm="1">
        <f t="array" ref="AK39">_xlfn.IFS(
$C39=2010,
VLOOKUP($B39,[20]分省年度数据!$A$1:$T$32,15,FALSE),
$C39=2011,
VLOOKUP($B39,[20]分省年度数据!$A$1:$T$32,14,FALSE),
$C39=2012,
VLOOKUP($B39,[20]分省年度数据!$A$1:$T$32,13,FALSE),
$C39=2013,
VLOOKUP($B39,[20]分省年度数据!$A$1:$T$32,12,FALSE),
$C39=2014,
VLOOKUP($B39,[20]分省年度数据!$A$1:$T$32,11,FALSE),
$C39=2015,
VLOOKUP($B39,[20]分省年度数据!$A$1:$T$32,10,FALSE),
$C39=2016,
VLOOKUP($B39,[20]分省年度数据!$A$1:$T$32,9,FALSE),
$C39=2017,
VLOOKUP($B39,[20]分省年度数据!$A$1:$T$32,8,FALSE),
$C39=2018,
VLOOKUP($B39,[20]分省年度数据!$A$1:$T$32,7,FALSE)
)</f>
        <v>9673</v>
      </c>
      <c r="AL39" cm="1">
        <f t="array" ref="AL39">_xlfn.IFS(
$C39=2010,
VLOOKUP($B39,[26]分省年度数据!$A$1:$T$32,15,FALSE),
$C39=2011,
VLOOKUP($B39,[26]分省年度数据!$A$1:$T$32,14,FALSE),
$C39=2012,
VLOOKUP($B39,[26]分省年度数据!$A$1:$T$32,13,FALSE),
$C39=2013,
VLOOKUP($B39,[26]分省年度数据!$A$1:$T$32,12,FALSE),
$C39=2014,
VLOOKUP($B39,[26]分省年度数据!$A$1:$T$32,11,FALSE),
$C39=2015,
VLOOKUP($B39,[26]分省年度数据!$A$1:$T$32,10,FALSE),
$C39=2016,
VLOOKUP($B39,[26]分省年度数据!$A$1:$T$32,9,FALSE),
$C39=2017,
VLOOKUP($B39,[26]分省年度数据!$A$1:$T$32,8,FALSE),
$C39=2018,
VLOOKUP($B39,[26]分省年度数据!$A$1:$T$32,7,FALSE)
)</f>
        <v>91.39</v>
      </c>
      <c r="AM39" cm="1">
        <f t="array" ref="AM39">_xlfn.IFS(
$C39=2010,
VLOOKUP($B39,[22]分省年度数据!$A$1:$T$32,15,FALSE),
$C39=2011,
VLOOKUP($B39,[22]分省年度数据!$A$1:$T$32,14,FALSE),
$C39=2012,
VLOOKUP($B39,[22]分省年度数据!$A$1:$T$32,13,FALSE),
$C39=2013,
VLOOKUP($B39,[22]分省年度数据!$A$1:$T$32,12,FALSE),
$C39=2014,
VLOOKUP($B39,[22]分省年度数据!$A$1:$T$32,11,FALSE),
$C39=2015,
VLOOKUP($B39,[22]分省年度数据!$A$1:$T$32,10,FALSE),
$C39=2016,
VLOOKUP($B39,[22]分省年度数据!$A$1:$T$32,9,FALSE),
$C39=2017,
VLOOKUP($B39,[22]分省年度数据!$A$1:$T$32,8,FALSE),
$C39=2018,
VLOOKUP($B39,[22]分省年度数据!$A$1:$T$32,7,FALSE)
)</f>
        <v>82.23</v>
      </c>
      <c r="AN39" cm="1">
        <f t="array" ref="AN39">_xlfn.IFS(
$C39=2010,
VLOOKUP($B39,[23]分省年度数据!$A$1:$T$32,15,FALSE),
$C39=2011,
VLOOKUP($B39,[23]分省年度数据!$A$1:$T$32,14,FALSE),
$C39=2012,
VLOOKUP($B39,[23]分省年度数据!$A$1:$T$32,13,FALSE),
$C39=2013,
VLOOKUP($B39,[23]分省年度数据!$A$1:$T$32,12,FALSE),
$C39=2014,
VLOOKUP($B39,[23]分省年度数据!$A$1:$T$32,11,FALSE),
$C39=2015,
VLOOKUP($B39,[23]分省年度数据!$A$1:$T$32,10,FALSE),
$C39=2016,
VLOOKUP($B39,[23]分省年度数据!$A$1:$T$32,9,FALSE),
$C39=2017,
VLOOKUP($B39,[23]分省年度数据!$A$1:$T$32,8,FALSE),
$C39=2018,
VLOOKUP($B39,[23]分省年度数据!$A$1:$T$32,7,FALSE)
)</f>
        <v>7.2</v>
      </c>
      <c r="AO39" cm="1">
        <f t="array" ref="AO39">_xlfn.IFS(
$C39=2010,
VLOOKUP($B39,[24]分省年度数据!$A$1:$T$32,15,FALSE),
$C39=2011,
VLOOKUP($B39,[24]分省年度数据!$A$1:$T$32,14,FALSE),
$C39=2012,
VLOOKUP($B39,[24]分省年度数据!$A$1:$T$32,13,FALSE),
$C39=2013,
VLOOKUP($B39,[24]分省年度数据!$A$1:$T$32,12,FALSE),
$C39=2014,
VLOOKUP($B39,[24]分省年度数据!$A$1:$T$32,11,FALSE),
$C39=2015,
VLOOKUP($B39,[24]分省年度数据!$A$1:$T$32,10,FALSE),
$C39=2016,
VLOOKUP($B39,[24]分省年度数据!$A$1:$T$32,9,FALSE),
$C39=2017,
VLOOKUP($B39,[24]分省年度数据!$A$1:$T$32,8,FALSE),
$C39=2018,
VLOOKUP($B39,[24]分省年度数据!$A$1:$T$32,7,FALSE)
)</f>
        <v>5.1100000000000003</v>
      </c>
      <c r="AP39" cm="1">
        <f t="array" ref="AP39">_xlfn.IFS(
$C39=2010,
VLOOKUP($B39,[25]分省年度数据!$A$1:$T$32,15,FALSE),
$C39=2011,
VLOOKUP($B39,[25]分省年度数据!$A$1:$T$32,14,FALSE),
$C39=2012,
VLOOKUP($B39,[25]分省年度数据!$A$1:$T$32,13,FALSE),
$C39=2013,
VLOOKUP($B39,[25]分省年度数据!$A$1:$T$32,12,FALSE),
$C39=2014,
VLOOKUP($B39,[25]分省年度数据!$A$1:$T$32,11,FALSE),
$C39=2015,
VLOOKUP($B39,[25]分省年度数据!$A$1:$T$32,10,FALSE),
$C39=2016,
VLOOKUP($B39,[25]分省年度数据!$A$1:$T$32,9,FALSE),
$C39=2017,
VLOOKUP($B39,[25]分省年度数据!$A$1:$T$32,8,FALSE),
$C39=2018,
VLOOKUP($B39,[25]分省年度数据!$A$1:$T$32,7,FALSE)
)</f>
        <v>14.47</v>
      </c>
    </row>
    <row r="40" spans="1:42">
      <c r="A40">
        <v>15</v>
      </c>
      <c r="B40" t="s">
        <v>5</v>
      </c>
      <c r="C40">
        <v>2012</v>
      </c>
      <c r="D40" t="str">
        <f t="shared" si="0"/>
        <v>内蒙古自治区2012</v>
      </c>
      <c r="E40" t="s">
        <v>32</v>
      </c>
      <c r="F40" cm="1">
        <f t="array" ref="F40">_xlfn.IFS(
$C40=2010,
VLOOKUP($B40,[1]分省年度数据!$A$1:$T$32,15,FALSE),
$C40=2011,
VLOOKUP($B40,[1]分省年度数据!$A$1:$T$32,14,FALSE),
$C40=2012,
VLOOKUP($B40,[1]分省年度数据!$A$1:$T$32,13,FALSE),
$C40=2013,
VLOOKUP($B40,[1]分省年度数据!$A$1:$T$32,12,FALSE),
$C40=2014,
VLOOKUP($B40,[1]分省年度数据!$A$1:$T$32,11,FALSE),
$C40=2015,
VLOOKUP($B40,[1]分省年度数据!$A$1:$T$32,10,FALSE),
$C40=2016,
VLOOKUP($B40,[1]分省年度数据!$A$1:$T$32,9,FALSE),
$C40=2017,
VLOOKUP($B40,[1]分省年度数据!$A$1:$T$32,8,FALSE),
$C40=2018,
VLOOKUP($B40,[1]分省年度数据!$A$1:$T$32,7,FALSE)
)</f>
        <v>2464</v>
      </c>
      <c r="G40" cm="1">
        <f t="array" ref="G40">_xlfn.IFS(
$C40=2010,
VLOOKUP($B40,[2]分省年度数据!$A$1:$T$32,15,FALSE),
$C40=2011,
VLOOKUP($B40,[2]分省年度数据!$A$1:$T$32,14,FALSE),
$C40=2012,
VLOOKUP($B40,[2]分省年度数据!$A$1:$T$32,13,FALSE),
$C40=2013,
VLOOKUP($B40,[2]分省年度数据!$A$1:$T$32,12,FALSE),
$C40=2014,
VLOOKUP($B40,[2]分省年度数据!$A$1:$T$32,11,FALSE),
$C40=2015,
VLOOKUP($B40,[2]分省年度数据!$A$1:$T$32,10,FALSE),
$C40=2016,
VLOOKUP($B40,[2]分省年度数据!$A$1:$T$32,9,FALSE),
$C40=2017,
VLOOKUP($B40,[2]分省年度数据!$A$1:$T$32,8,FALSE),
$C40=2018,
VLOOKUP($B40,[2]分省年度数据!$A$1:$T$32,7,FALSE)
)</f>
        <v>16800</v>
      </c>
      <c r="H40" cm="1">
        <f t="array" ref="H40">_xlfn.IFS(
$C40=2010,
VLOOKUP($B40,[3]分省年度数据!$A$1:$T$32,15,FALSE),
$C40=2011,
VLOOKUP($B40,[3]分省年度数据!$A$1:$T$32,14,FALSE),
$C40=2012,
VLOOKUP($B40,[3]分省年度数据!$A$1:$T$32,13,FALSE),
$C40=2013,
VLOOKUP($B40,[3]分省年度数据!$A$1:$T$32,12,FALSE),
$C40=2014,
VLOOKUP($B40,[3]分省年度数据!$A$1:$T$32,11,FALSE),
$C40=2015,
VLOOKUP($B40,[3]分省年度数据!$A$1:$T$32,10,FALSE),
$C40=2016,
VLOOKUP($B40,[3]分省年度数据!$A$1:$T$32,9,FALSE),
$C40=2017,
VLOOKUP($B40,[3]分省年度数据!$A$1:$T$32,8,FALSE),
$C40=2018,
VLOOKUP($B40,[3]分省年度数据!$A$1:$T$32,7,FALSE)
)</f>
        <v>668.9</v>
      </c>
      <c r="I40">
        <f>VLOOKUP($D40,[4]Sheet1!$C$1:$J$65536,2,FALSE)</f>
        <v>32.573478698730469</v>
      </c>
      <c r="J40">
        <f>VLOOKUP($D40,[4]Sheet1!$C$1:$J$65536,3,FALSE)</f>
        <v>-68.55047607421875</v>
      </c>
      <c r="K40">
        <f>VLOOKUP($D40,[4]Sheet1!$C$1:$J$65536,4,FALSE)</f>
        <v>10177.4873046875</v>
      </c>
      <c r="L40">
        <f>VLOOKUP($D40,[4]Sheet1!$C$1:$J$65536,5,FALSE)</f>
        <v>196.13014221191406</v>
      </c>
      <c r="M40">
        <f>VLOOKUP($D40,[4]Sheet1!$C$1:$J$65536,6,FALSE)</f>
        <v>29.195663452148438</v>
      </c>
      <c r="N40">
        <f>VLOOKUP($D40,[4]Sheet1!$C$1:$J$65536,7,FALSE)</f>
        <v>3.0678634643554688</v>
      </c>
      <c r="O40">
        <f>VLOOKUP($D40,[4]Sheet1!$C$1:$J$65536,8,FALSE)</f>
        <v>18.238021850585938</v>
      </c>
      <c r="P40" cm="1">
        <f t="array" ref="P40">_xlfn.IFS(
$C40=2010,
VLOOKUP($B40,[5]各省年均房价!$A$1:$T$32,11,FALSE),
$C40=2011,
VLOOKUP($B40,[5]各省年均房价!$A$1:$T$32,12,FALSE),
$C40=2012,
VLOOKUP($B40,[5]各省年均房价!$A$1:$T$32,13,FALSE),
$C40=2013,
VLOOKUP($B40,[5]各省年均房价!$A$1:$T$32,14,FALSE),
$C40=2014,
VLOOKUP($B40,[5]各省年均房价!$A$1:$T$32,15,FALSE),
$C40=2015,
VLOOKUP($B40,[5]各省年均房价!$A$1:$T$32,16,FALSE),
$C40=2016,
VLOOKUP($B40,[5]各省年均房价!$A$1:$T$32,17,FALSE),
$C40=2017,
VLOOKUP($B40,[5]各省年均房价!$A$1:$T$32,18,FALSE),
$C40=2018,
VLOOKUP($B40,[5]各省年均房价!$A$1:$T$32,19,FALSE)
)</f>
        <v>4279.4111111111106</v>
      </c>
      <c r="Q40">
        <f t="shared" si="1"/>
        <v>0.25472685185185184</v>
      </c>
      <c r="R40" cm="1">
        <f t="array" ref="R40">_xlfn.IFS(
$C40=2010,
VLOOKUP($B40,[27]分省年度数据!$A$1:$T$32,15,FALSE),
$C40=2011,
VLOOKUP($B40,[27]分省年度数据!$A$1:$T$32,14,FALSE),
$C40=2012,
VLOOKUP($B40,[27]分省年度数据!$A$1:$T$32,13,FALSE),
$C40=2013,
VLOOKUP($B40,[27]分省年度数据!$A$1:$T$32,12,FALSE),
$C40=2014,
VLOOKUP($B40,[27]分省年度数据!$A$1:$T$32,11,FALSE),
$C40=2015,
VLOOKUP($B40,[27]分省年度数据!$A$1:$T$32,10,FALSE),
$C40=2016,
VLOOKUP($B40,[27]分省年度数据!$A$1:$T$32,9,FALSE),
$C40=2017,
VLOOKUP($B40,[27]分省年度数据!$A$1:$T$32,8,FALSE),
$C40=2018,
VLOOKUP($B40,[27]分省年度数据!$A$1:$T$32,7,FALSE)
)</f>
        <v>102.7</v>
      </c>
      <c r="S40">
        <f>IFERROR(VLOOKUP(D40,[6]mu_jt_estimates_final!$C:$D,2,FALSE),"")</f>
        <v>-1.856098E-3</v>
      </c>
      <c r="T40" t="str">
        <f>VLOOKUP(B40,方言分布!A:B,2,FALSE)</f>
        <v>晋语</v>
      </c>
      <c r="U40" cm="1">
        <f t="array" ref="U40">_xlfn.IFS(
$C40=2010,
VLOOKUP($B40,[7]分省年度数据!$A$1:$T$32,15,FALSE),
$C40=2011,
VLOOKUP($B40,[7]分省年度数据!$A$1:$T$32,14,FALSE),
$C40=2012,
VLOOKUP($B40,[7]分省年度数据!$A$1:$T$32,13,FALSE),
$C40=2013,
VLOOKUP($B40,[7]分省年度数据!$A$1:$T$32,12,FALSE),
$C40=2014,
VLOOKUP($B40,[7]分省年度数据!$A$1:$T$32,11,FALSE),
$C40=2015,
VLOOKUP($B40,[7]分省年度数据!$A$1:$T$32,10,FALSE),
$C40=2016,
VLOOKUP($B40,[7]分省年度数据!$A$1:$T$32,9,FALSE),
$C40=2017,
VLOOKUP($B40,[7]分省年度数据!$A$1:$T$32,8,FALSE),
$C40=2018,
VLOOKUP($B40,[7]分省年度数据!$A$1:$T$32,7,FALSE)
)</f>
        <v>23046</v>
      </c>
      <c r="V40" cm="1">
        <f t="array" ref="V40">_xlfn.IFS(
$C40=2010,
VLOOKUP($B40,[8]分省年度数据!$A$1:$T$32,15,FALSE),
$C40=2011,
VLOOKUP($B40,[8]分省年度数据!$A$1:$T$32,14,FALSE),
$C40=2012,
VLOOKUP($B40,[8]分省年度数据!$A$1:$T$32,13,FALSE),
$C40=2013,
VLOOKUP($B40,[8]分省年度数据!$A$1:$T$32,12,FALSE),
$C40=2014,
VLOOKUP($B40,[8]分省年度数据!$A$1:$T$32,11,FALSE),
$C40=2015,
VLOOKUP($B40,[8]分省年度数据!$A$1:$T$32,10,FALSE),
$C40=2016,
VLOOKUP($B40,[8]分省年度数据!$A$1:$T$32,9,FALSE),
$C40=2017,
VLOOKUP($B40,[8]分省年度数据!$A$1:$T$32,8,FALSE),
$C40=2018,
VLOOKUP($B40,[8]分省年度数据!$A$1:$T$32,7,FALSE)
)</f>
        <v>11.08</v>
      </c>
      <c r="W40" cm="1">
        <f t="array" ref="W40">_xlfn.IFS(
$C40=2010,
VLOOKUP($B40,[9]分省年度数据!$A$1:$T$32,15,FALSE),
$C40=2011,
VLOOKUP($B40,[9]分省年度数据!$A$1:$T$32,14,FALSE),
$C40=2012,
VLOOKUP($B40,[9]分省年度数据!$A$1:$T$32,13,FALSE),
$C40=2013,
VLOOKUP($B40,[9]分省年度数据!$A$1:$T$32,12,FALSE),
$C40=2014,
VLOOKUP($B40,[9]分省年度数据!$A$1:$T$32,11,FALSE),
$C40=2015,
VLOOKUP($B40,[9]分省年度数据!$A$1:$T$32,10,FALSE),
$C40=2016,
VLOOKUP($B40,[9]分省年度数据!$A$1:$T$32,9,FALSE),
$C40=2017,
VLOOKUP($B40,[9]分省年度数据!$A$1:$T$32,8,FALSE),
$C40=2018,
VLOOKUP($B40,[9]分省年度数据!$A$1:$T$32,7,FALSE)
)</f>
        <v>56</v>
      </c>
      <c r="X40" cm="1">
        <f t="array" ref="X40">_xlfn.IFS(
$C40=2010,
VLOOKUP($B40,[10]分省年度数据!$A$1:$T$32,15,FALSE),
$C40=2011,
VLOOKUP($B40,[10]分省年度数据!$A$1:$T$32,14,FALSE),
$C40=2012,
VLOOKUP($B40,[10]分省年度数据!$A$1:$T$32,13,FALSE),
$C40=2013,
VLOOKUP($B40,[10]分省年度数据!$A$1:$T$32,12,FALSE),
$C40=2014,
VLOOKUP($B40,[10]分省年度数据!$A$1:$T$32,11,FALSE),
$C40=2015,
VLOOKUP($B40,[10]分省年度数据!$A$1:$T$32,10,FALSE),
$C40=2016,
VLOOKUP($B40,[10]分省年度数据!$A$1:$T$32,9,FALSE),
$C40=2017,
VLOOKUP($B40,[10]分省年度数据!$A$1:$T$32,8,FALSE),
$C40=2018,
VLOOKUP($B40,[10]分省年度数据!$A$1:$T$32,7,FALSE)
)</f>
        <v>10.62</v>
      </c>
      <c r="Y40" cm="1">
        <f t="array" ref="Y40">_xlfn.IFS(
$C40=2010,
VLOOKUP($B40,[11]分省年度数据!$A$1:$T$32,15,FALSE),
$C40=2011,
VLOOKUP($B40,[11]分省年度数据!$A$1:$T$32,14,FALSE),
$C40=2012,
VLOOKUP($B40,[11]分省年度数据!$A$1:$T$32,13,FALSE),
$C40=2013,
VLOOKUP($B40,[11]分省年度数据!$A$1:$T$32,12,FALSE),
$C40=2014,
VLOOKUP($B40,[11]分省年度数据!$A$1:$T$32,11,FALSE),
$C40=2015,
VLOOKUP($B40,[11]分省年度数据!$A$1:$T$32,10,FALSE),
$C40=2016,
VLOOKUP($B40,[11]分省年度数据!$A$1:$T$32,9,FALSE),
$C40=2017,
VLOOKUP($B40,[11]分省年度数据!$A$1:$T$32,8,FALSE),
$C40=2018,
VLOOKUP($B40,[11]分省年度数据!$A$1:$T$32,7,FALSE)
)</f>
        <v>177.91</v>
      </c>
      <c r="Z40" cm="1">
        <f t="array" ref="Z40">_xlfn.IFS(
$C40=2010,
VLOOKUP($B40,[12]分省年度数据!$A$1:$T$32,15,FALSE),
$C40=2011,
VLOOKUP($B40,[12]分省年度数据!$A$1:$T$32,14,FALSE),
$C40=2012,
VLOOKUP($B40,[12]分省年度数据!$A$1:$T$32,13,FALSE),
$C40=2013,
VLOOKUP($B40,[12]分省年度数据!$A$1:$T$32,12,FALSE),
$C40=2014,
VLOOKUP($B40,[12]分省年度数据!$A$1:$T$32,11,FALSE),
$C40=2015,
VLOOKUP($B40,[12]分省年度数据!$A$1:$T$32,10,FALSE),
$C40=2016,
VLOOKUP($B40,[12]分省年度数据!$A$1:$T$32,9,FALSE),
$C40=2017,
VLOOKUP($B40,[12]分省年度数据!$A$1:$T$32,8,FALSE),
$C40=2018,
VLOOKUP($B40,[12]分省年度数据!$A$1:$T$32,7,FALSE)
)</f>
        <v>15.52</v>
      </c>
      <c r="AA40" cm="1">
        <f t="array" ref="AA40">_xlfn.IFS(
$C40=2010,
VLOOKUP($B40,[13]分省年度数据!$A$1:$T$32,15,FALSE),
$C40=2011,
VLOOKUP($B40,[13]分省年度数据!$A$1:$T$32,14,FALSE),
$C40=2012,
VLOOKUP($B40,[13]分省年度数据!$A$1:$T$32,13,FALSE),
$C40=2013,
VLOOKUP($B40,[13]分省年度数据!$A$1:$T$32,12,FALSE),
$C40=2014,
VLOOKUP($B40,[13]分省年度数据!$A$1:$T$32,11,FALSE),
$C40=2015,
VLOOKUP($B40,[13]分省年度数据!$A$1:$T$32,10,FALSE),
$C40=2016,
VLOOKUP($B40,[13]分省年度数据!$A$1:$T$32,9,FALSE),
$C40=2017,
VLOOKUP($B40,[13]分省年度数据!$A$1:$T$32,8,FALSE),
$C40=2018,
VLOOKUP($B40,[13]分省年度数据!$A$1:$T$32,7,FALSE)
)</f>
        <v>12.01</v>
      </c>
      <c r="AB40" cm="1">
        <f t="array" ref="AB40">_xlfn.IFS(
$C40=2010,
VLOOKUP($B40,[14]分省年度数据!$A$1:$T$32,15,FALSE),
$C40=2011,
VLOOKUP($B40,[14]分省年度数据!$A$1:$T$32,14,FALSE),
$C40=2012,
VLOOKUP($B40,[14]分省年度数据!$A$1:$T$32,13,FALSE),
$C40=2013,
VLOOKUP($B40,[14]分省年度数据!$A$1:$T$32,12,FALSE),
$C40=2014,
VLOOKUP($B40,[14]分省年度数据!$A$1:$T$32,11,FALSE),
$C40=2015,
VLOOKUP($B40,[14]分省年度数据!$A$1:$T$32,10,FALSE),
$C40=2016,
VLOOKUP($B40,[14]分省年度数据!$A$1:$T$32,9,FALSE),
$C40=2017,
VLOOKUP($B40,[14]分省年度数据!$A$1:$T$32,8,FALSE),
$C40=2018,
VLOOKUP($B40,[14]分省年度数据!$A$1:$T$32,7,FALSE)
)</f>
        <v>12.09</v>
      </c>
      <c r="AD40" t="str" cm="1">
        <f t="array" ref="AD40">_xlfn.IFS(
$C40=2010,
VLOOKUP($B40,[15]分省年度数据!$A$1:$T$32,15,FALSE),
$C40=2011,
VLOOKUP($B40,[15]分省年度数据!$A$1:$T$32,14,FALSE),
$C40=2012,
VLOOKUP($B40,[15]分省年度数据!$A$1:$T$32,13,FALSE),
$C40=2013,
VLOOKUP($B40,[15]分省年度数据!$A$1:$T$32,12,FALSE),
$C40=2014,
VLOOKUP($B40,[15]分省年度数据!$A$1:$T$32,11,FALSE),
$C40=2015,
VLOOKUP($B40,[15]分省年度数据!$A$1:$T$32,10,FALSE),
$C40=2016,
VLOOKUP($B40,[15]分省年度数据!$A$1:$T$32,9,FALSE),
$C40=2017,
VLOOKUP($B40,[15]分省年度数据!$A$1:$T$32,8,FALSE),
$C40=2018,
VLOOKUP($B40,[15]分省年度数据!$A$1:$T$32,7,FALSE)
)</f>
        <v/>
      </c>
      <c r="AE40" cm="1">
        <f t="array" ref="AE40">_xlfn.IFS(
$C40=2010,
VLOOKUP($B40,[16]分省年度数据!$A$1:$T$32,15,FALSE),
$C40=2011,
VLOOKUP($B40,[16]分省年度数据!$A$1:$T$32,14,FALSE),
$C40=2012,
VLOOKUP($B40,[16]分省年度数据!$A$1:$T$32,13,FALSE),
$C40=2013,
VLOOKUP($B40,[16]分省年度数据!$A$1:$T$32,12,FALSE),
$C40=2014,
VLOOKUP($B40,[16]分省年度数据!$A$1:$T$32,11,FALSE),
$C40=2015,
VLOOKUP($B40,[16]分省年度数据!$A$1:$T$32,10,FALSE),
$C40=2016,
VLOOKUP($B40,[16]分省年度数据!$A$1:$T$32,9,FALSE),
$C40=2017,
VLOOKUP($B40,[16]分省年度数据!$A$1:$T$32,8,FALSE),
$C40=2018,
VLOOKUP($B40,[16]分省年度数据!$A$1:$T$32,7,FALSE)
)</f>
        <v>439.97</v>
      </c>
      <c r="AF40" cm="1">
        <f t="array" ref="AF40">_xlfn.IFS(
$C40=2010,
VLOOKUP($B40,[17]分省年度数据!$A$1:$T$32,15,FALSE),
$C40=2011,
VLOOKUP($B40,[17]分省年度数据!$A$1:$T$32,14,FALSE),
$C40=2012,
VLOOKUP($B40,[17]分省年度数据!$A$1:$T$32,13,FALSE),
$C40=2013,
VLOOKUP($B40,[17]分省年度数据!$A$1:$T$32,12,FALSE),
$C40=2014,
VLOOKUP($B40,[17]分省年度数据!$A$1:$T$32,11,FALSE),
$C40=2015,
VLOOKUP($B40,[17]分省年度数据!$A$1:$T$32,10,FALSE),
$C40=2016,
VLOOKUP($B40,[17]分省年度数据!$A$1:$T$32,9,FALSE),
$C40=2017,
VLOOKUP($B40,[17]分省年度数据!$A$1:$T$32,8,FALSE),
$C40=2018,
VLOOKUP($B40,[17]分省年度数据!$A$1:$T$32,7,FALSE)
)</f>
        <v>314</v>
      </c>
      <c r="AG40" cm="1">
        <f t="array" ref="AG40">_xlfn.IFS(
$C40=2010,
VLOOKUP($B40,[18]分省年度数据!$A$1:$T$32,15,FALSE),
$C40=2011,
VLOOKUP($B40,[18]分省年度数据!$A$1:$T$32,14,FALSE),
$C40=2012,
VLOOKUP($B40,[18]分省年度数据!$A$1:$T$32,13,FALSE),
$C40=2013,
VLOOKUP($B40,[18]分省年度数据!$A$1:$T$32,12,FALSE),
$C40=2014,
VLOOKUP($B40,[18]分省年度数据!$A$1:$T$32,11,FALSE),
$C40=2015,
VLOOKUP($B40,[18]分省年度数据!$A$1:$T$32,10,FALSE),
$C40=2016,
VLOOKUP($B40,[18]分省年度数据!$A$1:$T$32,9,FALSE),
$C40=2017,
VLOOKUP($B40,[18]分省年度数据!$A$1:$T$32,8,FALSE),
$C40=2018,
VLOOKUP($B40,[18]分省年度数据!$A$1:$T$32,7,FALSE)
)</f>
        <v>4572.5</v>
      </c>
      <c r="AJ40" cm="1">
        <f t="array" ref="AJ40">_xlfn.IFS(
$C40=2010,
VLOOKUP($B40,[19]分省年度数据!$A$1:$T$32,15,FALSE),
$C40=2011,
VLOOKUP($B40,[19]分省年度数据!$A$1:$T$32,14,FALSE),
$C40=2012,
VLOOKUP($B40,[19]分省年度数据!$A$1:$T$32,13,FALSE),
$C40=2013,
VLOOKUP($B40,[19]分省年度数据!$A$1:$T$32,12,FALSE),
$C40=2014,
VLOOKUP($B40,[19]分省年度数据!$A$1:$T$32,11,FALSE),
$C40=2015,
VLOOKUP($B40,[19]分省年度数据!$A$1:$T$32,10,FALSE),
$C40=2016,
VLOOKUP($B40,[19]分省年度数据!$A$1:$T$32,9,FALSE),
$C40=2017,
VLOOKUP($B40,[19]分省年度数据!$A$1:$T$32,8,FALSE),
$C40=2018,
VLOOKUP($B40,[19]分省年度数据!$A$1:$T$32,7,FALSE)
)</f>
        <v>3957</v>
      </c>
      <c r="AK40" cm="1">
        <f t="array" ref="AK40">_xlfn.IFS(
$C40=2010,
VLOOKUP($B40,[20]分省年度数据!$A$1:$T$32,15,FALSE),
$C40=2011,
VLOOKUP($B40,[20]分省年度数据!$A$1:$T$32,14,FALSE),
$C40=2012,
VLOOKUP($B40,[20]分省年度数据!$A$1:$T$32,13,FALSE),
$C40=2013,
VLOOKUP($B40,[20]分省年度数据!$A$1:$T$32,12,FALSE),
$C40=2014,
VLOOKUP($B40,[20]分省年度数据!$A$1:$T$32,11,FALSE),
$C40=2015,
VLOOKUP($B40,[20]分省年度数据!$A$1:$T$32,10,FALSE),
$C40=2016,
VLOOKUP($B40,[20]分省年度数据!$A$1:$T$32,9,FALSE),
$C40=2017,
VLOOKUP($B40,[20]分省年度数据!$A$1:$T$32,8,FALSE),
$C40=2018,
VLOOKUP($B40,[20]分省年度数据!$A$1:$T$32,7,FALSE)
)</f>
        <v>10650</v>
      </c>
      <c r="AL40" cm="1">
        <f t="array" ref="AL40">_xlfn.IFS(
$C40=2010,
VLOOKUP($B40,[26]分省年度数据!$A$1:$T$32,15,FALSE),
$C40=2011,
VLOOKUP($B40,[26]分省年度数据!$A$1:$T$32,14,FALSE),
$C40=2012,
VLOOKUP($B40,[26]分省年度数据!$A$1:$T$32,13,FALSE),
$C40=2013,
VLOOKUP($B40,[26]分省年度数据!$A$1:$T$32,12,FALSE),
$C40=2014,
VLOOKUP($B40,[26]分省年度数据!$A$1:$T$32,11,FALSE),
$C40=2015,
VLOOKUP($B40,[26]分省年度数据!$A$1:$T$32,10,FALSE),
$C40=2016,
VLOOKUP($B40,[26]分省年度数据!$A$1:$T$32,9,FALSE),
$C40=2017,
VLOOKUP($B40,[26]分省年度数据!$A$1:$T$32,8,FALSE),
$C40=2018,
VLOOKUP($B40,[26]分省年度数据!$A$1:$T$32,7,FALSE)
)</f>
        <v>94.43</v>
      </c>
      <c r="AM40" cm="1">
        <f t="array" ref="AM40">_xlfn.IFS(
$C40=2010,
VLOOKUP($B40,[22]分省年度数据!$A$1:$T$32,15,FALSE),
$C40=2011,
VLOOKUP($B40,[22]分省年度数据!$A$1:$T$32,14,FALSE),
$C40=2012,
VLOOKUP($B40,[22]分省年度数据!$A$1:$T$32,13,FALSE),
$C40=2013,
VLOOKUP($B40,[22]分省年度数据!$A$1:$T$32,12,FALSE),
$C40=2014,
VLOOKUP($B40,[22]分省年度数据!$A$1:$T$32,11,FALSE),
$C40=2015,
VLOOKUP($B40,[22]分省年度数据!$A$1:$T$32,10,FALSE),
$C40=2016,
VLOOKUP($B40,[22]分省年度数据!$A$1:$T$32,9,FALSE),
$C40=2017,
VLOOKUP($B40,[22]分省年度数据!$A$1:$T$32,8,FALSE),
$C40=2018,
VLOOKUP($B40,[22]分省年度数据!$A$1:$T$32,7,FALSE)
)</f>
        <v>84.39</v>
      </c>
      <c r="AN40" cm="1">
        <f t="array" ref="AN40">_xlfn.IFS(
$C40=2010,
VLOOKUP($B40,[23]分省年度数据!$A$1:$T$32,15,FALSE),
$C40=2011,
VLOOKUP($B40,[23]分省年度数据!$A$1:$T$32,14,FALSE),
$C40=2012,
VLOOKUP($B40,[23]分省年度数据!$A$1:$T$32,13,FALSE),
$C40=2013,
VLOOKUP($B40,[23]分省年度数据!$A$1:$T$32,12,FALSE),
$C40=2014,
VLOOKUP($B40,[23]分省年度数据!$A$1:$T$32,11,FALSE),
$C40=2015,
VLOOKUP($B40,[23]分省年度数据!$A$1:$T$32,10,FALSE),
$C40=2016,
VLOOKUP($B40,[23]分省年度数据!$A$1:$T$32,9,FALSE),
$C40=2017,
VLOOKUP($B40,[23]分省年度数据!$A$1:$T$32,8,FALSE),
$C40=2018,
VLOOKUP($B40,[23]分省年度数据!$A$1:$T$32,7,FALSE)
)</f>
        <v>7.05</v>
      </c>
      <c r="AO40" cm="1">
        <f t="array" ref="AO40">_xlfn.IFS(
$C40=2010,
VLOOKUP($B40,[24]分省年度数据!$A$1:$T$32,15,FALSE),
$C40=2011,
VLOOKUP($B40,[24]分省年度数据!$A$1:$T$32,14,FALSE),
$C40=2012,
VLOOKUP($B40,[24]分省年度数据!$A$1:$T$32,13,FALSE),
$C40=2013,
VLOOKUP($B40,[24]分省年度数据!$A$1:$T$32,12,FALSE),
$C40=2014,
VLOOKUP($B40,[24]分省年度数据!$A$1:$T$32,11,FALSE),
$C40=2015,
VLOOKUP($B40,[24]分省年度数据!$A$1:$T$32,10,FALSE),
$C40=2016,
VLOOKUP($B40,[24]分省年度数据!$A$1:$T$32,9,FALSE),
$C40=2017,
VLOOKUP($B40,[24]分省年度数据!$A$1:$T$32,8,FALSE),
$C40=2018,
VLOOKUP($B40,[24]分省年度数据!$A$1:$T$32,7,FALSE)
)</f>
        <v>5.08</v>
      </c>
      <c r="AP40" cm="1">
        <f t="array" ref="AP40">_xlfn.IFS(
$C40=2010,
VLOOKUP($B40,[25]分省年度数据!$A$1:$T$32,15,FALSE),
$C40=2011,
VLOOKUP($B40,[25]分省年度数据!$A$1:$T$32,14,FALSE),
$C40=2012,
VLOOKUP($B40,[25]分省年度数据!$A$1:$T$32,13,FALSE),
$C40=2013,
VLOOKUP($B40,[25]分省年度数据!$A$1:$T$32,12,FALSE),
$C40=2014,
VLOOKUP($B40,[25]分省年度数据!$A$1:$T$32,11,FALSE),
$C40=2015,
VLOOKUP($B40,[25]分省年度数据!$A$1:$T$32,10,FALSE),
$C40=2016,
VLOOKUP($B40,[25]分省年度数据!$A$1:$T$32,9,FALSE),
$C40=2017,
VLOOKUP($B40,[25]分省年度数据!$A$1:$T$32,8,FALSE),
$C40=2018,
VLOOKUP($B40,[25]分省年度数据!$A$1:$T$32,7,FALSE)
)</f>
        <v>15.52</v>
      </c>
    </row>
    <row r="41" spans="1:42">
      <c r="A41">
        <v>15</v>
      </c>
      <c r="B41" t="s">
        <v>5</v>
      </c>
      <c r="C41">
        <v>2013</v>
      </c>
      <c r="D41" t="str">
        <f t="shared" si="0"/>
        <v>内蒙古自治区2013</v>
      </c>
      <c r="E41" t="s">
        <v>32</v>
      </c>
      <c r="F41" cm="1">
        <f t="array" ref="F41">_xlfn.IFS(
$C41=2010,
VLOOKUP($B41,[1]分省年度数据!$A$1:$T$32,15,FALSE),
$C41=2011,
VLOOKUP($B41,[1]分省年度数据!$A$1:$T$32,14,FALSE),
$C41=2012,
VLOOKUP($B41,[1]分省年度数据!$A$1:$T$32,13,FALSE),
$C41=2013,
VLOOKUP($B41,[1]分省年度数据!$A$1:$T$32,12,FALSE),
$C41=2014,
VLOOKUP($B41,[1]分省年度数据!$A$1:$T$32,11,FALSE),
$C41=2015,
VLOOKUP($B41,[1]分省年度数据!$A$1:$T$32,10,FALSE),
$C41=2016,
VLOOKUP($B41,[1]分省年度数据!$A$1:$T$32,9,FALSE),
$C41=2017,
VLOOKUP($B41,[1]分省年度数据!$A$1:$T$32,8,FALSE),
$C41=2018,
VLOOKUP($B41,[1]分省年度数据!$A$1:$T$32,7,FALSE)
)</f>
        <v>2455</v>
      </c>
      <c r="G41" cm="1">
        <f t="array" ref="G41">_xlfn.IFS(
$C41=2010,
VLOOKUP($B41,[2]分省年度数据!$A$1:$T$32,15,FALSE),
$C41=2011,
VLOOKUP($B41,[2]分省年度数据!$A$1:$T$32,14,FALSE),
$C41=2012,
VLOOKUP($B41,[2]分省年度数据!$A$1:$T$32,13,FALSE),
$C41=2013,
VLOOKUP($B41,[2]分省年度数据!$A$1:$T$32,12,FALSE),
$C41=2014,
VLOOKUP($B41,[2]分省年度数据!$A$1:$T$32,11,FALSE),
$C41=2015,
VLOOKUP($B41,[2]分省年度数据!$A$1:$T$32,10,FALSE),
$C41=2016,
VLOOKUP($B41,[2]分省年度数据!$A$1:$T$32,9,FALSE),
$C41=2017,
VLOOKUP($B41,[2]分省年度数据!$A$1:$T$32,8,FALSE),
$C41=2018,
VLOOKUP($B41,[2]分省年度数据!$A$1:$T$32,7,FALSE)
)</f>
        <v>18693</v>
      </c>
      <c r="H41" cm="1">
        <f t="array" ref="H41">_xlfn.IFS(
$C41=2010,
VLOOKUP($B41,[3]分省年度数据!$A$1:$T$32,15,FALSE),
$C41=2011,
VLOOKUP($B41,[3]分省年度数据!$A$1:$T$32,14,FALSE),
$C41=2012,
VLOOKUP($B41,[3]分省年度数据!$A$1:$T$32,13,FALSE),
$C41=2013,
VLOOKUP($B41,[3]分省年度数据!$A$1:$T$32,12,FALSE),
$C41=2014,
VLOOKUP($B41,[3]分省年度数据!$A$1:$T$32,11,FALSE),
$C41=2015,
VLOOKUP($B41,[3]分省年度数据!$A$1:$T$32,10,FALSE),
$C41=2016,
VLOOKUP($B41,[3]分省年度数据!$A$1:$T$32,9,FALSE),
$C41=2017,
VLOOKUP($B41,[3]分省年度数据!$A$1:$T$32,8,FALSE),
$C41=2018,
VLOOKUP($B41,[3]分省年度数据!$A$1:$T$32,7,FALSE)
)</f>
        <v>565.6</v>
      </c>
      <c r="I41">
        <f>VLOOKUP($D41,[4]Sheet1!$C$1:$J$65536,2,FALSE)</f>
        <v>45.089641571044922</v>
      </c>
      <c r="J41">
        <f>VLOOKUP($D41,[4]Sheet1!$C$1:$J$65536,3,FALSE)</f>
        <v>-59.752998352050781</v>
      </c>
      <c r="K41">
        <f>VLOOKUP($D41,[4]Sheet1!$C$1:$J$65536,4,FALSE)</f>
        <v>10168.818359375</v>
      </c>
      <c r="L41">
        <f>VLOOKUP($D41,[4]Sheet1!$C$1:$J$65536,5,FALSE)</f>
        <v>205.7081298828125</v>
      </c>
      <c r="M41">
        <f>VLOOKUP($D41,[4]Sheet1!$C$1:$J$65536,6,FALSE)</f>
        <v>31.099897384643555</v>
      </c>
      <c r="N41">
        <f>VLOOKUP($D41,[4]Sheet1!$C$1:$J$65536,7,FALSE)</f>
        <v>3.3534610271453857</v>
      </c>
      <c r="O41">
        <f>VLOOKUP($D41,[4]Sheet1!$C$1:$J$65536,8,FALSE)</f>
        <v>18.455226898193359</v>
      </c>
      <c r="P41" cm="1">
        <f t="array" ref="P41">_xlfn.IFS(
$C41=2010,
VLOOKUP($B41,[5]各省年均房价!$A$1:$T$32,11,FALSE),
$C41=2011,
VLOOKUP($B41,[5]各省年均房价!$A$1:$T$32,12,FALSE),
$C41=2012,
VLOOKUP($B41,[5]各省年均房价!$A$1:$T$32,13,FALSE),
$C41=2013,
VLOOKUP($B41,[5]各省年均房价!$A$1:$T$32,14,FALSE),
$C41=2014,
VLOOKUP($B41,[5]各省年均房价!$A$1:$T$32,15,FALSE),
$C41=2015,
VLOOKUP($B41,[5]各省年均房价!$A$1:$T$32,16,FALSE),
$C41=2016,
VLOOKUP($B41,[5]各省年均房价!$A$1:$T$32,17,FALSE),
$C41=2017,
VLOOKUP($B41,[5]各省年均房价!$A$1:$T$32,18,FALSE),
$C41=2018,
VLOOKUP($B41,[5]各省年均房价!$A$1:$T$32,19,FALSE)
)</f>
        <v>4298.7022222222222</v>
      </c>
      <c r="Q41">
        <f t="shared" si="1"/>
        <v>0.22996320666678555</v>
      </c>
      <c r="R41" cm="1">
        <f t="array" ref="R41">_xlfn.IFS(
$C41=2010,
VLOOKUP($B41,[27]分省年度数据!$A$1:$T$32,15,FALSE),
$C41=2011,
VLOOKUP($B41,[27]分省年度数据!$A$1:$T$32,14,FALSE),
$C41=2012,
VLOOKUP($B41,[27]分省年度数据!$A$1:$T$32,13,FALSE),
$C41=2013,
VLOOKUP($B41,[27]分省年度数据!$A$1:$T$32,12,FALSE),
$C41=2014,
VLOOKUP($B41,[27]分省年度数据!$A$1:$T$32,11,FALSE),
$C41=2015,
VLOOKUP($B41,[27]分省年度数据!$A$1:$T$32,10,FALSE),
$C41=2016,
VLOOKUP($B41,[27]分省年度数据!$A$1:$T$32,9,FALSE),
$C41=2017,
VLOOKUP($B41,[27]分省年度数据!$A$1:$T$32,8,FALSE),
$C41=2018,
VLOOKUP($B41,[27]分省年度数据!$A$1:$T$32,7,FALSE)
)</f>
        <v>107.73</v>
      </c>
      <c r="S41">
        <f>IFERROR(VLOOKUP(D41,[6]mu_jt_estimates_final!$C:$D,2,FALSE),"")</f>
        <v>-0.20831461000000001</v>
      </c>
      <c r="T41" t="str">
        <f>VLOOKUP(B41,方言分布!A:B,2,FALSE)</f>
        <v>晋语</v>
      </c>
      <c r="U41" cm="1">
        <f t="array" ref="U41">_xlfn.IFS(
$C41=2010,
VLOOKUP($B41,[7]分省年度数据!$A$1:$T$32,15,FALSE),
$C41=2011,
VLOOKUP($B41,[7]分省年度数据!$A$1:$T$32,14,FALSE),
$C41=2012,
VLOOKUP($B41,[7]分省年度数据!$A$1:$T$32,13,FALSE),
$C41=2013,
VLOOKUP($B41,[7]分省年度数据!$A$1:$T$32,12,FALSE),
$C41=2014,
VLOOKUP($B41,[7]分省年度数据!$A$1:$T$32,11,FALSE),
$C41=2015,
VLOOKUP($B41,[7]分省年度数据!$A$1:$T$32,10,FALSE),
$C41=2016,
VLOOKUP($B41,[7]分省年度数据!$A$1:$T$32,9,FALSE),
$C41=2017,
VLOOKUP($B41,[7]分省年度数据!$A$1:$T$32,8,FALSE),
$C41=2018,
VLOOKUP($B41,[7]分省年度数据!$A$1:$T$32,7,FALSE)
)</f>
        <v>23257</v>
      </c>
      <c r="V41" cm="1">
        <f t="array" ref="V41">_xlfn.IFS(
$C41=2010,
VLOOKUP($B41,[8]分省年度数据!$A$1:$T$32,15,FALSE),
$C41=2011,
VLOOKUP($B41,[8]分省年度数据!$A$1:$T$32,14,FALSE),
$C41=2012,
VLOOKUP($B41,[8]分省年度数据!$A$1:$T$32,13,FALSE),
$C41=2013,
VLOOKUP($B41,[8]分省年度数据!$A$1:$T$32,12,FALSE),
$C41=2014,
VLOOKUP($B41,[8]分省年度数据!$A$1:$T$32,11,FALSE),
$C41=2015,
VLOOKUP($B41,[8]分省年度数据!$A$1:$T$32,10,FALSE),
$C41=2016,
VLOOKUP($B41,[8]分省年度数据!$A$1:$T$32,9,FALSE),
$C41=2017,
VLOOKUP($B41,[8]分省年度数据!$A$1:$T$32,8,FALSE),
$C41=2018,
VLOOKUP($B41,[8]分省年度数据!$A$1:$T$32,7,FALSE)
)</f>
        <v>12.01</v>
      </c>
      <c r="W41" cm="1">
        <f t="array" ref="W41">_xlfn.IFS(
$C41=2010,
VLOOKUP($B41,[9]分省年度数据!$A$1:$T$32,15,FALSE),
$C41=2011,
VLOOKUP($B41,[9]分省年度数据!$A$1:$T$32,14,FALSE),
$C41=2012,
VLOOKUP($B41,[9]分省年度数据!$A$1:$T$32,13,FALSE),
$C41=2013,
VLOOKUP($B41,[9]分省年度数据!$A$1:$T$32,12,FALSE),
$C41=2014,
VLOOKUP($B41,[9]分省年度数据!$A$1:$T$32,11,FALSE),
$C41=2015,
VLOOKUP($B41,[9]分省年度数据!$A$1:$T$32,10,FALSE),
$C41=2016,
VLOOKUP($B41,[9]分省年度数据!$A$1:$T$32,9,FALSE),
$C41=2017,
VLOOKUP($B41,[9]分省年度数据!$A$1:$T$32,8,FALSE),
$C41=2018,
VLOOKUP($B41,[9]分省年度数据!$A$1:$T$32,7,FALSE)
)</f>
        <v>60</v>
      </c>
      <c r="X41" cm="1">
        <f t="array" ref="X41">_xlfn.IFS(
$C41=2010,
VLOOKUP($B41,[10]分省年度数据!$A$1:$T$32,15,FALSE),
$C41=2011,
VLOOKUP($B41,[10]分省年度数据!$A$1:$T$32,14,FALSE),
$C41=2012,
VLOOKUP($B41,[10]分省年度数据!$A$1:$T$32,13,FALSE),
$C41=2013,
VLOOKUP($B41,[10]分省年度数据!$A$1:$T$32,12,FALSE),
$C41=2014,
VLOOKUP($B41,[10]分省年度数据!$A$1:$T$32,11,FALSE),
$C41=2015,
VLOOKUP($B41,[10]分省年度数据!$A$1:$T$32,10,FALSE),
$C41=2016,
VLOOKUP($B41,[10]分省年度数据!$A$1:$T$32,9,FALSE),
$C41=2017,
VLOOKUP($B41,[10]分省年度数据!$A$1:$T$32,8,FALSE),
$C41=2018,
VLOOKUP($B41,[10]分省年度数据!$A$1:$T$32,7,FALSE)
)</f>
        <v>10.16</v>
      </c>
      <c r="Y41" cm="1">
        <f t="array" ref="Y41">_xlfn.IFS(
$C41=2010,
VLOOKUP($B41,[11]分省年度数据!$A$1:$T$32,15,FALSE),
$C41=2011,
VLOOKUP($B41,[11]分省年度数据!$A$1:$T$32,14,FALSE),
$C41=2012,
VLOOKUP($B41,[11]分省年度数据!$A$1:$T$32,13,FALSE),
$C41=2013,
VLOOKUP($B41,[11]分省年度数据!$A$1:$T$32,12,FALSE),
$C41=2014,
VLOOKUP($B41,[11]分省年度数据!$A$1:$T$32,11,FALSE),
$C41=2015,
VLOOKUP($B41,[11]分省年度数据!$A$1:$T$32,10,FALSE),
$C41=2016,
VLOOKUP($B41,[11]分省年度数据!$A$1:$T$32,9,FALSE),
$C41=2017,
VLOOKUP($B41,[11]分省年度数据!$A$1:$T$32,8,FALSE),
$C41=2018,
VLOOKUP($B41,[11]分省年度数据!$A$1:$T$32,7,FALSE)
)</f>
        <v>196.03</v>
      </c>
      <c r="Z41" cm="1">
        <f t="array" ref="Z41">_xlfn.IFS(
$C41=2010,
VLOOKUP($B41,[12]分省年度数据!$A$1:$T$32,15,FALSE),
$C41=2011,
VLOOKUP($B41,[12]分省年度数据!$A$1:$T$32,14,FALSE),
$C41=2012,
VLOOKUP($B41,[12]分省年度数据!$A$1:$T$32,13,FALSE),
$C41=2013,
VLOOKUP($B41,[12]分省年度数据!$A$1:$T$32,12,FALSE),
$C41=2014,
VLOOKUP($B41,[12]分省年度数据!$A$1:$T$32,11,FALSE),
$C41=2015,
VLOOKUP($B41,[12]分省年度数据!$A$1:$T$32,10,FALSE),
$C41=2016,
VLOOKUP($B41,[12]分省年度数据!$A$1:$T$32,9,FALSE),
$C41=2017,
VLOOKUP($B41,[12]分省年度数据!$A$1:$T$32,8,FALSE),
$C41=2018,
VLOOKUP($B41,[12]分省年度数据!$A$1:$T$32,7,FALSE)
)</f>
        <v>14.94</v>
      </c>
      <c r="AA41" cm="1">
        <f t="array" ref="AA41">_xlfn.IFS(
$C41=2010,
VLOOKUP($B41,[13]分省年度数据!$A$1:$T$32,15,FALSE),
$C41=2011,
VLOOKUP($B41,[13]分省年度数据!$A$1:$T$32,14,FALSE),
$C41=2012,
VLOOKUP($B41,[13]分省年度数据!$A$1:$T$32,13,FALSE),
$C41=2013,
VLOOKUP($B41,[13]分省年度数据!$A$1:$T$32,12,FALSE),
$C41=2014,
VLOOKUP($B41,[13]分省年度数据!$A$1:$T$32,11,FALSE),
$C41=2015,
VLOOKUP($B41,[13]分省年度数据!$A$1:$T$32,10,FALSE),
$C41=2016,
VLOOKUP($B41,[13]分省年度数据!$A$1:$T$32,9,FALSE),
$C41=2017,
VLOOKUP($B41,[13]分省年度数据!$A$1:$T$32,8,FALSE),
$C41=2018,
VLOOKUP($B41,[13]分省年度数据!$A$1:$T$32,7,FALSE)
)</f>
        <v>11.12</v>
      </c>
      <c r="AB41" cm="1">
        <f t="array" ref="AB41">_xlfn.IFS(
$C41=2010,
VLOOKUP($B41,[14]分省年度数据!$A$1:$T$32,15,FALSE),
$C41=2011,
VLOOKUP($B41,[14]分省年度数据!$A$1:$T$32,14,FALSE),
$C41=2012,
VLOOKUP($B41,[14]分省年度数据!$A$1:$T$32,13,FALSE),
$C41=2013,
VLOOKUP($B41,[14]分省年度数据!$A$1:$T$32,12,FALSE),
$C41=2014,
VLOOKUP($B41,[14]分省年度数据!$A$1:$T$32,11,FALSE),
$C41=2015,
VLOOKUP($B41,[14]分省年度数据!$A$1:$T$32,10,FALSE),
$C41=2016,
VLOOKUP($B41,[14]分省年度数据!$A$1:$T$32,9,FALSE),
$C41=2017,
VLOOKUP($B41,[14]分省年度数据!$A$1:$T$32,8,FALSE),
$C41=2018,
VLOOKUP($B41,[14]分省年度数据!$A$1:$T$32,7,FALSE)
)</f>
        <v>11.85</v>
      </c>
      <c r="AD41" cm="1">
        <f t="array" ref="AD41">_xlfn.IFS(
$C41=2010,
VLOOKUP($B41,[15]分省年度数据!$A$1:$T$32,15,FALSE),
$C41=2011,
VLOOKUP($B41,[15]分省年度数据!$A$1:$T$32,14,FALSE),
$C41=2012,
VLOOKUP($B41,[15]分省年度数据!$A$1:$T$32,13,FALSE),
$C41=2013,
VLOOKUP($B41,[15]分省年度数据!$A$1:$T$32,12,FALSE),
$C41=2014,
VLOOKUP($B41,[15]分省年度数据!$A$1:$T$32,11,FALSE),
$C41=2015,
VLOOKUP($B41,[15]分省年度数据!$A$1:$T$32,10,FALSE),
$C41=2016,
VLOOKUP($B41,[15]分省年度数据!$A$1:$T$32,9,FALSE),
$C41=2017,
VLOOKUP($B41,[15]分省年度数据!$A$1:$T$32,8,FALSE),
$C41=2018,
VLOOKUP($B41,[15]分省年度数据!$A$1:$T$32,7,FALSE)
)</f>
        <v>6121559</v>
      </c>
      <c r="AE41" cm="1">
        <f t="array" ref="AE41">_xlfn.IFS(
$C41=2010,
VLOOKUP($B41,[16]分省年度数据!$A$1:$T$32,15,FALSE),
$C41=2011,
VLOOKUP($B41,[16]分省年度数据!$A$1:$T$32,14,FALSE),
$C41=2012,
VLOOKUP($B41,[16]分省年度数据!$A$1:$T$32,13,FALSE),
$C41=2013,
VLOOKUP($B41,[16]分省年度数据!$A$1:$T$32,12,FALSE),
$C41=2014,
VLOOKUP($B41,[16]分省年度数据!$A$1:$T$32,11,FALSE),
$C41=2015,
VLOOKUP($B41,[16]分省年度数据!$A$1:$T$32,10,FALSE),
$C41=2016,
VLOOKUP($B41,[16]分省年度数据!$A$1:$T$32,9,FALSE),
$C41=2017,
VLOOKUP($B41,[16]分省年度数据!$A$1:$T$32,8,FALSE),
$C41=2018,
VLOOKUP($B41,[16]分省年度数据!$A$1:$T$32,7,FALSE)
)</f>
        <v>456.87</v>
      </c>
      <c r="AF41" cm="1">
        <f t="array" ref="AF41">_xlfn.IFS(
$C41=2010,
VLOOKUP($B41,[17]分省年度数据!$A$1:$T$32,15,FALSE),
$C41=2011,
VLOOKUP($B41,[17]分省年度数据!$A$1:$T$32,14,FALSE),
$C41=2012,
VLOOKUP($B41,[17]分省年度数据!$A$1:$T$32,13,FALSE),
$C41=2013,
VLOOKUP($B41,[17]分省年度数据!$A$1:$T$32,12,FALSE),
$C41=2014,
VLOOKUP($B41,[17]分省年度数据!$A$1:$T$32,11,FALSE),
$C41=2015,
VLOOKUP($B41,[17]分省年度数据!$A$1:$T$32,10,FALSE),
$C41=2016,
VLOOKUP($B41,[17]分省年度数据!$A$1:$T$32,9,FALSE),
$C41=2017,
VLOOKUP($B41,[17]分省年度数据!$A$1:$T$32,8,FALSE),
$C41=2018,
VLOOKUP($B41,[17]分省年度数据!$A$1:$T$32,7,FALSE)
)</f>
        <v>320</v>
      </c>
      <c r="AG41" cm="1">
        <f t="array" ref="AG41">_xlfn.IFS(
$C41=2010,
VLOOKUP($B41,[18]分省年度数据!$A$1:$T$32,15,FALSE),
$C41=2011,
VLOOKUP($B41,[18]分省年度数据!$A$1:$T$32,14,FALSE),
$C41=2012,
VLOOKUP($B41,[18]分省年度数据!$A$1:$T$32,13,FALSE),
$C41=2013,
VLOOKUP($B41,[18]分省年度数据!$A$1:$T$32,12,FALSE),
$C41=2014,
VLOOKUP($B41,[18]分省年度数据!$A$1:$T$32,11,FALSE),
$C41=2015,
VLOOKUP($B41,[18]分省年度数据!$A$1:$T$32,10,FALSE),
$C41=2016,
VLOOKUP($B41,[18]分省年度数据!$A$1:$T$32,9,FALSE),
$C41=2017,
VLOOKUP($B41,[18]分省年度数据!$A$1:$T$32,8,FALSE),
$C41=2018,
VLOOKUP($B41,[18]分省年度数据!$A$1:$T$32,7,FALSE)
)</f>
        <v>5114.2</v>
      </c>
      <c r="AJ41" cm="1">
        <f t="array" ref="AJ41">_xlfn.IFS(
$C41=2010,
VLOOKUP($B41,[19]分省年度数据!$A$1:$T$32,15,FALSE),
$C41=2011,
VLOOKUP($B41,[19]分省年度数据!$A$1:$T$32,14,FALSE),
$C41=2012,
VLOOKUP($B41,[19]分省年度数据!$A$1:$T$32,13,FALSE),
$C41=2013,
VLOOKUP($B41,[19]分省年度数据!$A$1:$T$32,12,FALSE),
$C41=2014,
VLOOKUP($B41,[19]分省年度数据!$A$1:$T$32,11,FALSE),
$C41=2015,
VLOOKUP($B41,[19]分省年度数据!$A$1:$T$32,10,FALSE),
$C41=2016,
VLOOKUP($B41,[19]分省年度数据!$A$1:$T$32,9,FALSE),
$C41=2017,
VLOOKUP($B41,[19]分省年度数据!$A$1:$T$32,8,FALSE),
$C41=2018,
VLOOKUP($B41,[19]分省年度数据!$A$1:$T$32,7,FALSE)
)</f>
        <v>3643</v>
      </c>
      <c r="AK41" cm="1">
        <f t="array" ref="AK41">_xlfn.IFS(
$C41=2010,
VLOOKUP($B41,[20]分省年度数据!$A$1:$T$32,15,FALSE),
$C41=2011,
VLOOKUP($B41,[20]分省年度数据!$A$1:$T$32,14,FALSE),
$C41=2012,
VLOOKUP($B41,[20]分省年度数据!$A$1:$T$32,13,FALSE),
$C41=2013,
VLOOKUP($B41,[20]分省年度数据!$A$1:$T$32,12,FALSE),
$C41=2014,
VLOOKUP($B41,[20]分省年度数据!$A$1:$T$32,11,FALSE),
$C41=2015,
VLOOKUP($B41,[20]分省年度数据!$A$1:$T$32,10,FALSE),
$C41=2016,
VLOOKUP($B41,[20]分省年度数据!$A$1:$T$32,9,FALSE),
$C41=2017,
VLOOKUP($B41,[20]分省年度数据!$A$1:$T$32,8,FALSE),
$C41=2018,
VLOOKUP($B41,[20]分省年度数据!$A$1:$T$32,7,FALSE)
)</f>
        <v>11123</v>
      </c>
      <c r="AL41" cm="1">
        <f t="array" ref="AL41">_xlfn.IFS(
$C41=2010,
VLOOKUP($B41,[26]分省年度数据!$A$1:$T$32,15,FALSE),
$C41=2011,
VLOOKUP($B41,[26]分省年度数据!$A$1:$T$32,14,FALSE),
$C41=2012,
VLOOKUP($B41,[26]分省年度数据!$A$1:$T$32,13,FALSE),
$C41=2013,
VLOOKUP($B41,[26]分省年度数据!$A$1:$T$32,12,FALSE),
$C41=2014,
VLOOKUP($B41,[26]分省年度数据!$A$1:$T$32,11,FALSE),
$C41=2015,
VLOOKUP($B41,[26]分省年度数据!$A$1:$T$32,10,FALSE),
$C41=2016,
VLOOKUP($B41,[26]分省年度数据!$A$1:$T$32,9,FALSE),
$C41=2017,
VLOOKUP($B41,[26]分省年度数据!$A$1:$T$32,8,FALSE),
$C41=2018,
VLOOKUP($B41,[26]分省年度数据!$A$1:$T$32,7,FALSE)
)</f>
        <v>96.23</v>
      </c>
      <c r="AM41" cm="1">
        <f t="array" ref="AM41">_xlfn.IFS(
$C41=2010,
VLOOKUP($B41,[22]分省年度数据!$A$1:$T$32,15,FALSE),
$C41=2011,
VLOOKUP($B41,[22]分省年度数据!$A$1:$T$32,14,FALSE),
$C41=2012,
VLOOKUP($B41,[22]分省年度数据!$A$1:$T$32,13,FALSE),
$C41=2013,
VLOOKUP($B41,[22]分省年度数据!$A$1:$T$32,12,FALSE),
$C41=2014,
VLOOKUP($B41,[22]分省年度数据!$A$1:$T$32,11,FALSE),
$C41=2015,
VLOOKUP($B41,[22]分省年度数据!$A$1:$T$32,10,FALSE),
$C41=2016,
VLOOKUP($B41,[22]分省年度数据!$A$1:$T$32,9,FALSE),
$C41=2017,
VLOOKUP($B41,[22]分省年度数据!$A$1:$T$32,8,FALSE),
$C41=2018,
VLOOKUP($B41,[22]分省年度数据!$A$1:$T$32,7,FALSE)
)</f>
        <v>87.93</v>
      </c>
      <c r="AN41" cm="1">
        <f t="array" ref="AN41">_xlfn.IFS(
$C41=2010,
VLOOKUP($B41,[23]分省年度数据!$A$1:$T$32,15,FALSE),
$C41=2011,
VLOOKUP($B41,[23]分省年度数据!$A$1:$T$32,14,FALSE),
$C41=2012,
VLOOKUP($B41,[23]分省年度数据!$A$1:$T$32,13,FALSE),
$C41=2013,
VLOOKUP($B41,[23]分省年度数据!$A$1:$T$32,12,FALSE),
$C41=2014,
VLOOKUP($B41,[23]分省年度数据!$A$1:$T$32,11,FALSE),
$C41=2015,
VLOOKUP($B41,[23]分省年度数据!$A$1:$T$32,10,FALSE),
$C41=2016,
VLOOKUP($B41,[23]分省年度数据!$A$1:$T$32,9,FALSE),
$C41=2017,
VLOOKUP($B41,[23]分省年度数据!$A$1:$T$32,8,FALSE),
$C41=2018,
VLOOKUP($B41,[23]分省年度数据!$A$1:$T$32,7,FALSE)
)</f>
        <v>8.57</v>
      </c>
      <c r="AO41" cm="1">
        <f t="array" ref="AO41">_xlfn.IFS(
$C41=2010,
VLOOKUP($B41,[24]分省年度数据!$A$1:$T$32,15,FALSE),
$C41=2011,
VLOOKUP($B41,[24]分省年度数据!$A$1:$T$32,14,FALSE),
$C41=2012,
VLOOKUP($B41,[24]分省年度数据!$A$1:$T$32,13,FALSE),
$C41=2013,
VLOOKUP($B41,[24]分省年度数据!$A$1:$T$32,12,FALSE),
$C41=2014,
VLOOKUP($B41,[24]分省年度数据!$A$1:$T$32,11,FALSE),
$C41=2015,
VLOOKUP($B41,[24]分省年度数据!$A$1:$T$32,10,FALSE),
$C41=2016,
VLOOKUP($B41,[24]分省年度数据!$A$1:$T$32,9,FALSE),
$C41=2017,
VLOOKUP($B41,[24]分省年度数据!$A$1:$T$32,8,FALSE),
$C41=2018,
VLOOKUP($B41,[24]分省年度数据!$A$1:$T$32,7,FALSE)
)</f>
        <v>4.8499999999999996</v>
      </c>
      <c r="AP41" cm="1">
        <f t="array" ref="AP41">_xlfn.IFS(
$C41=2010,
VLOOKUP($B41,[25]分省年度数据!$A$1:$T$32,15,FALSE),
$C41=2011,
VLOOKUP($B41,[25]分省年度数据!$A$1:$T$32,14,FALSE),
$C41=2012,
VLOOKUP($B41,[25]分省年度数据!$A$1:$T$32,13,FALSE),
$C41=2013,
VLOOKUP($B41,[25]分省年度数据!$A$1:$T$32,12,FALSE),
$C41=2014,
VLOOKUP($B41,[25]分省年度数据!$A$1:$T$32,11,FALSE),
$C41=2015,
VLOOKUP($B41,[25]分省年度数据!$A$1:$T$32,10,FALSE),
$C41=2016,
VLOOKUP($B41,[25]分省年度数据!$A$1:$T$32,9,FALSE),
$C41=2017,
VLOOKUP($B41,[25]分省年度数据!$A$1:$T$32,8,FALSE),
$C41=2018,
VLOOKUP($B41,[25]分省年度数据!$A$1:$T$32,7,FALSE)
)</f>
        <v>16.899999999999999</v>
      </c>
    </row>
    <row r="42" spans="1:42">
      <c r="A42">
        <v>15</v>
      </c>
      <c r="B42" t="s">
        <v>5</v>
      </c>
      <c r="C42">
        <v>2014</v>
      </c>
      <c r="D42" t="str">
        <f t="shared" si="0"/>
        <v>内蒙古自治区2014</v>
      </c>
      <c r="E42" t="s">
        <v>32</v>
      </c>
      <c r="F42" cm="1">
        <f t="array" ref="F42">_xlfn.IFS(
$C42=2010,
VLOOKUP($B42,[1]分省年度数据!$A$1:$T$32,15,FALSE),
$C42=2011,
VLOOKUP($B42,[1]分省年度数据!$A$1:$T$32,14,FALSE),
$C42=2012,
VLOOKUP($B42,[1]分省年度数据!$A$1:$T$32,13,FALSE),
$C42=2013,
VLOOKUP($B42,[1]分省年度数据!$A$1:$T$32,12,FALSE),
$C42=2014,
VLOOKUP($B42,[1]分省年度数据!$A$1:$T$32,11,FALSE),
$C42=2015,
VLOOKUP($B42,[1]分省年度数据!$A$1:$T$32,10,FALSE),
$C42=2016,
VLOOKUP($B42,[1]分省年度数据!$A$1:$T$32,9,FALSE),
$C42=2017,
VLOOKUP($B42,[1]分省年度数据!$A$1:$T$32,8,FALSE),
$C42=2018,
VLOOKUP($B42,[1]分省年度数据!$A$1:$T$32,7,FALSE)
)</f>
        <v>2449</v>
      </c>
      <c r="G42" cm="1">
        <f t="array" ref="G42">_xlfn.IFS(
$C42=2010,
VLOOKUP($B42,[2]分省年度数据!$A$1:$T$32,15,FALSE),
$C42=2011,
VLOOKUP($B42,[2]分省年度数据!$A$1:$T$32,14,FALSE),
$C42=2012,
VLOOKUP($B42,[2]分省年度数据!$A$1:$T$32,13,FALSE),
$C42=2013,
VLOOKUP($B42,[2]分省年度数据!$A$1:$T$32,12,FALSE),
$C42=2014,
VLOOKUP($B42,[2]分省年度数据!$A$1:$T$32,11,FALSE),
$C42=2015,
VLOOKUP($B42,[2]分省年度数据!$A$1:$T$32,10,FALSE),
$C42=2016,
VLOOKUP($B42,[2]分省年度数据!$A$1:$T$32,9,FALSE),
$C42=2017,
VLOOKUP($B42,[2]分省年度数据!$A$1:$T$32,8,FALSE),
$C42=2018,
VLOOKUP($B42,[2]分省年度数据!$A$1:$T$32,7,FALSE)
)</f>
        <v>20559</v>
      </c>
      <c r="H42" cm="1">
        <f t="array" ref="H42">_xlfn.IFS(
$C42=2010,
VLOOKUP($B42,[3]分省年度数据!$A$1:$T$32,15,FALSE),
$C42=2011,
VLOOKUP($B42,[3]分省年度数据!$A$1:$T$32,14,FALSE),
$C42=2012,
VLOOKUP($B42,[3]分省年度数据!$A$1:$T$32,13,FALSE),
$C42=2013,
VLOOKUP($B42,[3]分省年度数据!$A$1:$T$32,12,FALSE),
$C42=2014,
VLOOKUP($B42,[3]分省年度数据!$A$1:$T$32,11,FALSE),
$C42=2015,
VLOOKUP($B42,[3]分省年度数据!$A$1:$T$32,10,FALSE),
$C42=2016,
VLOOKUP($B42,[3]分省年度数据!$A$1:$T$32,9,FALSE),
$C42=2017,
VLOOKUP($B42,[3]分省年度数据!$A$1:$T$32,8,FALSE),
$C42=2018,
VLOOKUP($B42,[3]分省年度数据!$A$1:$T$32,7,FALSE)
)</f>
        <v>644.5</v>
      </c>
      <c r="I42">
        <f>VLOOKUP($D42,[4]Sheet1!$C$1:$J$65536,2,FALSE)</f>
        <v>53.4434814453125</v>
      </c>
      <c r="J42">
        <f>VLOOKUP($D42,[4]Sheet1!$C$1:$J$65536,3,FALSE)</f>
        <v>-59.195240020751953</v>
      </c>
      <c r="K42">
        <f>VLOOKUP($D42,[4]Sheet1!$C$1:$J$65536,4,FALSE)</f>
        <v>10178.4052734375</v>
      </c>
      <c r="L42">
        <f>VLOOKUP($D42,[4]Sheet1!$C$1:$J$65536,5,FALSE)</f>
        <v>204.16232299804688</v>
      </c>
      <c r="M42">
        <f>VLOOKUP($D42,[4]Sheet1!$C$1:$J$65536,6,FALSE)</f>
        <v>30.50438117980957</v>
      </c>
      <c r="N42">
        <f>VLOOKUP($D42,[4]Sheet1!$C$1:$J$65536,7,FALSE)</f>
        <v>5.5400657653808594</v>
      </c>
      <c r="O42">
        <f>VLOOKUP($D42,[4]Sheet1!$C$1:$J$65536,8,FALSE)</f>
        <v>19.977954864501953</v>
      </c>
      <c r="P42" cm="1">
        <f t="array" ref="P42">_xlfn.IFS(
$C42=2010,
VLOOKUP($B42,[5]各省年均房价!$A$1:$T$32,11,FALSE),
$C42=2011,
VLOOKUP($B42,[5]各省年均房价!$A$1:$T$32,12,FALSE),
$C42=2012,
VLOOKUP($B42,[5]各省年均房价!$A$1:$T$32,13,FALSE),
$C42=2013,
VLOOKUP($B42,[5]各省年均房价!$A$1:$T$32,14,FALSE),
$C42=2014,
VLOOKUP($B42,[5]各省年均房价!$A$1:$T$32,15,FALSE),
$C42=2015,
VLOOKUP($B42,[5]各省年均房价!$A$1:$T$32,16,FALSE),
$C42=2016,
VLOOKUP($B42,[5]各省年均房价!$A$1:$T$32,17,FALSE),
$C42=2017,
VLOOKUP($B42,[5]各省年均房价!$A$1:$T$32,18,FALSE),
$C42=2018,
VLOOKUP($B42,[5]各省年均房价!$A$1:$T$32,19,FALSE)
)</f>
        <v>4336.3100000000004</v>
      </c>
      <c r="Q42">
        <f t="shared" si="1"/>
        <v>0.21092027822364903</v>
      </c>
      <c r="R42" cm="1">
        <f t="array" ref="R42">_xlfn.IFS(
$C42=2010,
VLOOKUP($B42,[27]分省年度数据!$A$1:$T$32,15,FALSE),
$C42=2011,
VLOOKUP($B42,[27]分省年度数据!$A$1:$T$32,14,FALSE),
$C42=2012,
VLOOKUP($B42,[27]分省年度数据!$A$1:$T$32,13,FALSE),
$C42=2013,
VLOOKUP($B42,[27]分省年度数据!$A$1:$T$32,12,FALSE),
$C42=2014,
VLOOKUP($B42,[27]分省年度数据!$A$1:$T$32,11,FALSE),
$C42=2015,
VLOOKUP($B42,[27]分省年度数据!$A$1:$T$32,10,FALSE),
$C42=2016,
VLOOKUP($B42,[27]分省年度数据!$A$1:$T$32,9,FALSE),
$C42=2017,
VLOOKUP($B42,[27]分省年度数据!$A$1:$T$32,8,FALSE),
$C42=2018,
VLOOKUP($B42,[27]分省年度数据!$A$1:$T$32,7,FALSE)
)</f>
        <v>105.18</v>
      </c>
      <c r="S42">
        <f>IFERROR(VLOOKUP(D42,[6]mu_jt_estimates_final!$C:$D,2,FALSE),"")</f>
        <v>0.32006373999999999</v>
      </c>
      <c r="T42" t="str">
        <f>VLOOKUP(B42,方言分布!A:B,2,FALSE)</f>
        <v>晋语</v>
      </c>
      <c r="U42" cm="1">
        <f t="array" ref="U42">_xlfn.IFS(
$C42=2010,
VLOOKUP($B42,[7]分省年度数据!$A$1:$T$32,15,FALSE),
$C42=2011,
VLOOKUP($B42,[7]分省年度数据!$A$1:$T$32,14,FALSE),
$C42=2012,
VLOOKUP($B42,[7]分省年度数据!$A$1:$T$32,13,FALSE),
$C42=2013,
VLOOKUP($B42,[7]分省年度数据!$A$1:$T$32,12,FALSE),
$C42=2014,
VLOOKUP($B42,[7]分省年度数据!$A$1:$T$32,11,FALSE),
$C42=2015,
VLOOKUP($B42,[7]分省年度数据!$A$1:$T$32,10,FALSE),
$C42=2016,
VLOOKUP($B42,[7]分省年度数据!$A$1:$T$32,9,FALSE),
$C42=2017,
VLOOKUP($B42,[7]分省年度数据!$A$1:$T$32,8,FALSE),
$C42=2018,
VLOOKUP($B42,[7]分省年度数据!$A$1:$T$32,7,FALSE)
)</f>
        <v>23426</v>
      </c>
      <c r="V42" cm="1">
        <f t="array" ref="V42">_xlfn.IFS(
$C42=2010,
VLOOKUP($B42,[8]分省年度数据!$A$1:$T$32,15,FALSE),
$C42=2011,
VLOOKUP($B42,[8]分省年度数据!$A$1:$T$32,14,FALSE),
$C42=2012,
VLOOKUP($B42,[8]分省年度数据!$A$1:$T$32,13,FALSE),
$C42=2013,
VLOOKUP($B42,[8]分省年度数据!$A$1:$T$32,12,FALSE),
$C42=2014,
VLOOKUP($B42,[8]分省年度数据!$A$1:$T$32,11,FALSE),
$C42=2015,
VLOOKUP($B42,[8]分省年度数据!$A$1:$T$32,10,FALSE),
$C42=2016,
VLOOKUP($B42,[8]分省年度数据!$A$1:$T$32,9,FALSE),
$C42=2017,
VLOOKUP($B42,[8]分省年度数据!$A$1:$T$32,8,FALSE),
$C42=2018,
VLOOKUP($B42,[8]分省年度数据!$A$1:$T$32,7,FALSE)
)</f>
        <v>12.9</v>
      </c>
      <c r="W42" cm="1">
        <f t="array" ref="W42">_xlfn.IFS(
$C42=2010,
VLOOKUP($B42,[9]分省年度数据!$A$1:$T$32,15,FALSE),
$C42=2011,
VLOOKUP($B42,[9]分省年度数据!$A$1:$T$32,14,FALSE),
$C42=2012,
VLOOKUP($B42,[9]分省年度数据!$A$1:$T$32,13,FALSE),
$C42=2013,
VLOOKUP($B42,[9]分省年度数据!$A$1:$T$32,12,FALSE),
$C42=2014,
VLOOKUP($B42,[9]分省年度数据!$A$1:$T$32,11,FALSE),
$C42=2015,
VLOOKUP($B42,[9]分省年度数据!$A$1:$T$32,10,FALSE),
$C42=2016,
VLOOKUP($B42,[9]分省年度数据!$A$1:$T$32,9,FALSE),
$C42=2017,
VLOOKUP($B42,[9]分省年度数据!$A$1:$T$32,8,FALSE),
$C42=2018,
VLOOKUP($B42,[9]分省年度数据!$A$1:$T$32,7,FALSE)
)</f>
        <v>62</v>
      </c>
      <c r="X42" cm="1">
        <f t="array" ref="X42">_xlfn.IFS(
$C42=2010,
VLOOKUP($B42,[10]分省年度数据!$A$1:$T$32,15,FALSE),
$C42=2011,
VLOOKUP($B42,[10]分省年度数据!$A$1:$T$32,14,FALSE),
$C42=2012,
VLOOKUP($B42,[10]分省年度数据!$A$1:$T$32,13,FALSE),
$C42=2013,
VLOOKUP($B42,[10]分省年度数据!$A$1:$T$32,12,FALSE),
$C42=2014,
VLOOKUP($B42,[10]分省年度数据!$A$1:$T$32,11,FALSE),
$C42=2015,
VLOOKUP($B42,[10]分省年度数据!$A$1:$T$32,10,FALSE),
$C42=2016,
VLOOKUP($B42,[10]分省年度数据!$A$1:$T$32,9,FALSE),
$C42=2017,
VLOOKUP($B42,[10]分省年度数据!$A$1:$T$32,8,FALSE),
$C42=2018,
VLOOKUP($B42,[10]分省年度数据!$A$1:$T$32,7,FALSE)
)</f>
        <v>9.9</v>
      </c>
      <c r="Y42" cm="1">
        <f t="array" ref="Y42">_xlfn.IFS(
$C42=2010,
VLOOKUP($B42,[11]分省年度数据!$A$1:$T$32,15,FALSE),
$C42=2011,
VLOOKUP($B42,[11]分省年度数据!$A$1:$T$32,14,FALSE),
$C42=2012,
VLOOKUP($B42,[11]分省年度数据!$A$1:$T$32,13,FALSE),
$C42=2013,
VLOOKUP($B42,[11]分省年度数据!$A$1:$T$32,12,FALSE),
$C42=2014,
VLOOKUP($B42,[11]分省年度数据!$A$1:$T$32,11,FALSE),
$C42=2015,
VLOOKUP($B42,[11]分省年度数据!$A$1:$T$32,10,FALSE),
$C42=2016,
VLOOKUP($B42,[11]分省年度数据!$A$1:$T$32,9,FALSE),
$C42=2017,
VLOOKUP($B42,[11]分省年度数据!$A$1:$T$32,8,FALSE),
$C42=2018,
VLOOKUP($B42,[11]分省年度数据!$A$1:$T$32,7,FALSE)
)</f>
        <v>227.78</v>
      </c>
      <c r="Z42" cm="1">
        <f t="array" ref="Z42">_xlfn.IFS(
$C42=2010,
VLOOKUP($B42,[12]分省年度数据!$A$1:$T$32,15,FALSE),
$C42=2011,
VLOOKUP($B42,[12]分省年度数据!$A$1:$T$32,14,FALSE),
$C42=2012,
VLOOKUP($B42,[12]分省年度数据!$A$1:$T$32,13,FALSE),
$C42=2013,
VLOOKUP($B42,[12]分省年度数据!$A$1:$T$32,12,FALSE),
$C42=2014,
VLOOKUP($B42,[12]分省年度数据!$A$1:$T$32,11,FALSE),
$C42=2015,
VLOOKUP($B42,[12]分省年度数据!$A$1:$T$32,10,FALSE),
$C42=2016,
VLOOKUP($B42,[12]分省年度数据!$A$1:$T$32,9,FALSE),
$C42=2017,
VLOOKUP($B42,[12]分省年度数据!$A$1:$T$32,8,FALSE),
$C42=2018,
VLOOKUP($B42,[12]分省年度数据!$A$1:$T$32,7,FALSE)
)</f>
        <v>14.4</v>
      </c>
      <c r="AA42" cm="1">
        <f t="array" ref="AA42">_xlfn.IFS(
$C42=2010,
VLOOKUP($B42,[13]分省年度数据!$A$1:$T$32,15,FALSE),
$C42=2011,
VLOOKUP($B42,[13]分省年度数据!$A$1:$T$32,14,FALSE),
$C42=2012,
VLOOKUP($B42,[13]分省年度数据!$A$1:$T$32,13,FALSE),
$C42=2013,
VLOOKUP($B42,[13]分省年度数据!$A$1:$T$32,12,FALSE),
$C42=2014,
VLOOKUP($B42,[13]分省年度数据!$A$1:$T$32,11,FALSE),
$C42=2015,
VLOOKUP($B42,[13]分省年度数据!$A$1:$T$32,10,FALSE),
$C42=2016,
VLOOKUP($B42,[13]分省年度数据!$A$1:$T$32,9,FALSE),
$C42=2017,
VLOOKUP($B42,[13]分省年度数据!$A$1:$T$32,8,FALSE),
$C42=2018,
VLOOKUP($B42,[13]分省年度数据!$A$1:$T$32,7,FALSE)
)</f>
        <v>11.02</v>
      </c>
      <c r="AB42" cm="1">
        <f t="array" ref="AB42">_xlfn.IFS(
$C42=2010,
VLOOKUP($B42,[14]分省年度数据!$A$1:$T$32,15,FALSE),
$C42=2011,
VLOOKUP($B42,[14]分省年度数据!$A$1:$T$32,14,FALSE),
$C42=2012,
VLOOKUP($B42,[14]分省年度数据!$A$1:$T$32,13,FALSE),
$C42=2013,
VLOOKUP($B42,[14]分省年度数据!$A$1:$T$32,12,FALSE),
$C42=2014,
VLOOKUP($B42,[14]分省年度数据!$A$1:$T$32,11,FALSE),
$C42=2015,
VLOOKUP($B42,[14]分省年度数据!$A$1:$T$32,10,FALSE),
$C42=2016,
VLOOKUP($B42,[14]分省年度数据!$A$1:$T$32,9,FALSE),
$C42=2017,
VLOOKUP($B42,[14]分省年度数据!$A$1:$T$32,8,FALSE),
$C42=2018,
VLOOKUP($B42,[14]分省年度数据!$A$1:$T$32,7,FALSE)
)</f>
        <v>12.09</v>
      </c>
      <c r="AD42" cm="1">
        <f t="array" ref="AD42">_xlfn.IFS(
$C42=2010,
VLOOKUP($B42,[15]分省年度数据!$A$1:$T$32,15,FALSE),
$C42=2011,
VLOOKUP($B42,[15]分省年度数据!$A$1:$T$32,14,FALSE),
$C42=2012,
VLOOKUP($B42,[15]分省年度数据!$A$1:$T$32,13,FALSE),
$C42=2013,
VLOOKUP($B42,[15]分省年度数据!$A$1:$T$32,12,FALSE),
$C42=2014,
VLOOKUP($B42,[15]分省年度数据!$A$1:$T$32,11,FALSE),
$C42=2015,
VLOOKUP($B42,[15]分省年度数据!$A$1:$T$32,10,FALSE),
$C42=2016,
VLOOKUP($B42,[15]分省年度数据!$A$1:$T$32,9,FALSE),
$C42=2017,
VLOOKUP($B42,[15]分省年度数据!$A$1:$T$32,8,FALSE),
$C42=2018,
VLOOKUP($B42,[15]分省年度数据!$A$1:$T$32,7,FALSE)
)</f>
        <v>6393778</v>
      </c>
      <c r="AE42" cm="1">
        <f t="array" ref="AE42">_xlfn.IFS(
$C42=2010,
VLOOKUP($B42,[16]分省年度数据!$A$1:$T$32,15,FALSE),
$C42=2011,
VLOOKUP($B42,[16]分省年度数据!$A$1:$T$32,14,FALSE),
$C42=2012,
VLOOKUP($B42,[16]分省年度数据!$A$1:$T$32,13,FALSE),
$C42=2013,
VLOOKUP($B42,[16]分省年度数据!$A$1:$T$32,12,FALSE),
$C42=2014,
VLOOKUP($B42,[16]分省年度数据!$A$1:$T$32,11,FALSE),
$C42=2015,
VLOOKUP($B42,[16]分省年度数据!$A$1:$T$32,10,FALSE),
$C42=2016,
VLOOKUP($B42,[16]分省年度数据!$A$1:$T$32,9,FALSE),
$C42=2017,
VLOOKUP($B42,[16]分省年度数据!$A$1:$T$32,8,FALSE),
$C42=2018,
VLOOKUP($B42,[16]分省年度数据!$A$1:$T$32,7,FALSE)
)</f>
        <v>477.77</v>
      </c>
      <c r="AF42" cm="1">
        <f t="array" ref="AF42">_xlfn.IFS(
$C42=2010,
VLOOKUP($B42,[17]分省年度数据!$A$1:$T$32,15,FALSE),
$C42=2011,
VLOOKUP($B42,[17]分省年度数据!$A$1:$T$32,14,FALSE),
$C42=2012,
VLOOKUP($B42,[17]分省年度数据!$A$1:$T$32,13,FALSE),
$C42=2013,
VLOOKUP($B42,[17]分省年度数据!$A$1:$T$32,12,FALSE),
$C42=2014,
VLOOKUP($B42,[17]分省年度数据!$A$1:$T$32,11,FALSE),
$C42=2015,
VLOOKUP($B42,[17]分省年度数据!$A$1:$T$32,10,FALSE),
$C42=2016,
VLOOKUP($B42,[17]分省年度数据!$A$1:$T$32,9,FALSE),
$C42=2017,
VLOOKUP($B42,[17]分省年度数据!$A$1:$T$32,8,FALSE),
$C42=2018,
VLOOKUP($B42,[17]分省年度数据!$A$1:$T$32,7,FALSE)
)</f>
        <v>213</v>
      </c>
      <c r="AG42" cm="1">
        <f t="array" ref="AG42">_xlfn.IFS(
$C42=2010,
VLOOKUP($B42,[18]分省年度数据!$A$1:$T$32,15,FALSE),
$C42=2011,
VLOOKUP($B42,[18]分省年度数据!$A$1:$T$32,14,FALSE),
$C42=2012,
VLOOKUP($B42,[18]分省年度数据!$A$1:$T$32,13,FALSE),
$C42=2013,
VLOOKUP($B42,[18]分省年度数据!$A$1:$T$32,12,FALSE),
$C42=2014,
VLOOKUP($B42,[18]分省年度数据!$A$1:$T$32,11,FALSE),
$C42=2015,
VLOOKUP($B42,[18]分省年度数据!$A$1:$T$32,10,FALSE),
$C42=2016,
VLOOKUP($B42,[18]分省年度数据!$A$1:$T$32,9,FALSE),
$C42=2017,
VLOOKUP($B42,[18]分省年度数据!$A$1:$T$32,8,FALSE),
$C42=2018,
VLOOKUP($B42,[18]分省年度数据!$A$1:$T$32,7,FALSE)
)</f>
        <v>5657.6</v>
      </c>
      <c r="AJ42" cm="1">
        <f t="array" ref="AJ42">_xlfn.IFS(
$C42=2010,
VLOOKUP($B42,[19]分省年度数据!$A$1:$T$32,15,FALSE),
$C42=2011,
VLOOKUP($B42,[19]分省年度数据!$A$1:$T$32,14,FALSE),
$C42=2012,
VLOOKUP($B42,[19]分省年度数据!$A$1:$T$32,13,FALSE),
$C42=2013,
VLOOKUP($B42,[19]分省年度数据!$A$1:$T$32,12,FALSE),
$C42=2014,
VLOOKUP($B42,[19]分省年度数据!$A$1:$T$32,11,FALSE),
$C42=2015,
VLOOKUP($B42,[19]分省年度数据!$A$1:$T$32,10,FALSE),
$C42=2016,
VLOOKUP($B42,[19]分省年度数据!$A$1:$T$32,9,FALSE),
$C42=2017,
VLOOKUP($B42,[19]分省年度数据!$A$1:$T$32,8,FALSE),
$C42=2018,
VLOOKUP($B42,[19]分省年度数据!$A$1:$T$32,7,FALSE)
)</f>
        <v>3406</v>
      </c>
      <c r="AK42" cm="1">
        <f t="array" ref="AK42">_xlfn.IFS(
$C42=2010,
VLOOKUP($B42,[20]分省年度数据!$A$1:$T$32,15,FALSE),
$C42=2011,
VLOOKUP($B42,[20]分省年度数据!$A$1:$T$32,14,FALSE),
$C42=2012,
VLOOKUP($B42,[20]分省年度数据!$A$1:$T$32,13,FALSE),
$C42=2013,
VLOOKUP($B42,[20]分省年度数据!$A$1:$T$32,12,FALSE),
$C42=2014,
VLOOKUP($B42,[20]分省年度数据!$A$1:$T$32,11,FALSE),
$C42=2015,
VLOOKUP($B42,[20]分省年度数据!$A$1:$T$32,10,FALSE),
$C42=2016,
VLOOKUP($B42,[20]分省年度数据!$A$1:$T$32,9,FALSE),
$C42=2017,
VLOOKUP($B42,[20]分省年度数据!$A$1:$T$32,8,FALSE),
$C42=2018,
VLOOKUP($B42,[20]分省年度数据!$A$1:$T$32,7,FALSE)
)</f>
        <v>11109</v>
      </c>
      <c r="AL42" cm="1">
        <f t="array" ref="AL42">_xlfn.IFS(
$C42=2010,
VLOOKUP($B42,[26]分省年度数据!$A$1:$T$32,15,FALSE),
$C42=2011,
VLOOKUP($B42,[26]分省年度数据!$A$1:$T$32,14,FALSE),
$C42=2012,
VLOOKUP($B42,[26]分省年度数据!$A$1:$T$32,13,FALSE),
$C42=2013,
VLOOKUP($B42,[26]分省年度数据!$A$1:$T$32,12,FALSE),
$C42=2014,
VLOOKUP($B42,[26]分省年度数据!$A$1:$T$32,11,FALSE),
$C42=2015,
VLOOKUP($B42,[26]分省年度数据!$A$1:$T$32,10,FALSE),
$C42=2016,
VLOOKUP($B42,[26]分省年度数据!$A$1:$T$32,9,FALSE),
$C42=2017,
VLOOKUP($B42,[26]分省年度数据!$A$1:$T$32,8,FALSE),
$C42=2018,
VLOOKUP($B42,[26]分省年度数据!$A$1:$T$32,7,FALSE)
)</f>
        <v>97.79</v>
      </c>
      <c r="AM42" cm="1">
        <f t="array" ref="AM42">_xlfn.IFS(
$C42=2010,
VLOOKUP($B42,[22]分省年度数据!$A$1:$T$32,15,FALSE),
$C42=2011,
VLOOKUP($B42,[22]分省年度数据!$A$1:$T$32,14,FALSE),
$C42=2012,
VLOOKUP($B42,[22]分省年度数据!$A$1:$T$32,13,FALSE),
$C42=2013,
VLOOKUP($B42,[22]分省年度数据!$A$1:$T$32,12,FALSE),
$C42=2014,
VLOOKUP($B42,[22]分省年度数据!$A$1:$T$32,11,FALSE),
$C42=2015,
VLOOKUP($B42,[22]分省年度数据!$A$1:$T$32,10,FALSE),
$C42=2016,
VLOOKUP($B42,[22]分省年度数据!$A$1:$T$32,9,FALSE),
$C42=2017,
VLOOKUP($B42,[22]分省年度数据!$A$1:$T$32,8,FALSE),
$C42=2018,
VLOOKUP($B42,[22]分省年度数据!$A$1:$T$32,7,FALSE)
)</f>
        <v>92.28</v>
      </c>
      <c r="AN42" cm="1">
        <f t="array" ref="AN42">_xlfn.IFS(
$C42=2010,
VLOOKUP($B42,[23]分省年度数据!$A$1:$T$32,15,FALSE),
$C42=2011,
VLOOKUP($B42,[23]分省年度数据!$A$1:$T$32,14,FALSE),
$C42=2012,
VLOOKUP($B42,[23]分省年度数据!$A$1:$T$32,13,FALSE),
$C42=2013,
VLOOKUP($B42,[23]分省年度数据!$A$1:$T$32,12,FALSE),
$C42=2014,
VLOOKUP($B42,[23]分省年度数据!$A$1:$T$32,11,FALSE),
$C42=2015,
VLOOKUP($B42,[23]分省年度数据!$A$1:$T$32,10,FALSE),
$C42=2016,
VLOOKUP($B42,[23]分省年度数据!$A$1:$T$32,9,FALSE),
$C42=2017,
VLOOKUP($B42,[23]分省年度数据!$A$1:$T$32,8,FALSE),
$C42=2018,
VLOOKUP($B42,[23]分省年度数据!$A$1:$T$32,7,FALSE)
)</f>
        <v>9.01</v>
      </c>
      <c r="AO42" cm="1">
        <f t="array" ref="AO42">_xlfn.IFS(
$C42=2010,
VLOOKUP($B42,[24]分省年度数据!$A$1:$T$32,15,FALSE),
$C42=2011,
VLOOKUP($B42,[24]分省年度数据!$A$1:$T$32,14,FALSE),
$C42=2012,
VLOOKUP($B42,[24]分省年度数据!$A$1:$T$32,13,FALSE),
$C42=2013,
VLOOKUP($B42,[24]分省年度数据!$A$1:$T$32,12,FALSE),
$C42=2014,
VLOOKUP($B42,[24]分省年度数据!$A$1:$T$32,11,FALSE),
$C42=2015,
VLOOKUP($B42,[24]分省年度数据!$A$1:$T$32,10,FALSE),
$C42=2016,
VLOOKUP($B42,[24]分省年度数据!$A$1:$T$32,9,FALSE),
$C42=2017,
VLOOKUP($B42,[24]分省年度数据!$A$1:$T$32,8,FALSE),
$C42=2018,
VLOOKUP($B42,[24]分省年度数据!$A$1:$T$32,7,FALSE)
)</f>
        <v>4.67</v>
      </c>
      <c r="AP42" cm="1">
        <f t="array" ref="AP42">_xlfn.IFS(
$C42=2010,
VLOOKUP($B42,[25]分省年度数据!$A$1:$T$32,15,FALSE),
$C42=2011,
VLOOKUP($B42,[25]分省年度数据!$A$1:$T$32,14,FALSE),
$C42=2012,
VLOOKUP($B42,[25]分省年度数据!$A$1:$T$32,13,FALSE),
$C42=2013,
VLOOKUP($B42,[25]分省年度数据!$A$1:$T$32,12,FALSE),
$C42=2014,
VLOOKUP($B42,[25]分省年度数据!$A$1:$T$32,11,FALSE),
$C42=2015,
VLOOKUP($B42,[25]分省年度数据!$A$1:$T$32,10,FALSE),
$C42=2016,
VLOOKUP($B42,[25]分省年度数据!$A$1:$T$32,9,FALSE),
$C42=2017,
VLOOKUP($B42,[25]分省年度数据!$A$1:$T$32,8,FALSE),
$C42=2018,
VLOOKUP($B42,[25]分省年度数据!$A$1:$T$32,7,FALSE)
)</f>
        <v>18.8</v>
      </c>
    </row>
    <row r="43" spans="1:42">
      <c r="A43">
        <v>15</v>
      </c>
      <c r="B43" t="s">
        <v>5</v>
      </c>
      <c r="C43">
        <v>2015</v>
      </c>
      <c r="D43" t="str">
        <f t="shared" si="0"/>
        <v>内蒙古自治区2015</v>
      </c>
      <c r="E43" t="s">
        <v>32</v>
      </c>
      <c r="F43" cm="1">
        <f t="array" ref="F43">_xlfn.IFS(
$C43=2010,
VLOOKUP($B43,[1]分省年度数据!$A$1:$T$32,15,FALSE),
$C43=2011,
VLOOKUP($B43,[1]分省年度数据!$A$1:$T$32,14,FALSE),
$C43=2012,
VLOOKUP($B43,[1]分省年度数据!$A$1:$T$32,13,FALSE),
$C43=2013,
VLOOKUP($B43,[1]分省年度数据!$A$1:$T$32,12,FALSE),
$C43=2014,
VLOOKUP($B43,[1]分省年度数据!$A$1:$T$32,11,FALSE),
$C43=2015,
VLOOKUP($B43,[1]分省年度数据!$A$1:$T$32,10,FALSE),
$C43=2016,
VLOOKUP($B43,[1]分省年度数据!$A$1:$T$32,9,FALSE),
$C43=2017,
VLOOKUP($B43,[1]分省年度数据!$A$1:$T$32,8,FALSE),
$C43=2018,
VLOOKUP($B43,[1]分省年度数据!$A$1:$T$32,7,FALSE)
)</f>
        <v>2440</v>
      </c>
      <c r="G43" cm="1">
        <f t="array" ref="G43">_xlfn.IFS(
$C43=2010,
VLOOKUP($B43,[2]分省年度数据!$A$1:$T$32,15,FALSE),
$C43=2011,
VLOOKUP($B43,[2]分省年度数据!$A$1:$T$32,14,FALSE),
$C43=2012,
VLOOKUP($B43,[2]分省年度数据!$A$1:$T$32,13,FALSE),
$C43=2013,
VLOOKUP($B43,[2]分省年度数据!$A$1:$T$32,12,FALSE),
$C43=2014,
VLOOKUP($B43,[2]分省年度数据!$A$1:$T$32,11,FALSE),
$C43=2015,
VLOOKUP($B43,[2]分省年度数据!$A$1:$T$32,10,FALSE),
$C43=2016,
VLOOKUP($B43,[2]分省年度数据!$A$1:$T$32,9,FALSE),
$C43=2017,
VLOOKUP($B43,[2]分省年度数据!$A$1:$T$32,8,FALSE),
$C43=2018,
VLOOKUP($B43,[2]分省年度数据!$A$1:$T$32,7,FALSE)
)</f>
        <v>22310</v>
      </c>
      <c r="H43" cm="1">
        <f t="array" ref="H43">_xlfn.IFS(
$C43=2010,
VLOOKUP($B43,[3]分省年度数据!$A$1:$T$32,15,FALSE),
$C43=2011,
VLOOKUP($B43,[3]分省年度数据!$A$1:$T$32,14,FALSE),
$C43=2012,
VLOOKUP($B43,[3]分省年度数据!$A$1:$T$32,13,FALSE),
$C43=2013,
VLOOKUP($B43,[3]分省年度数据!$A$1:$T$32,12,FALSE),
$C43=2014,
VLOOKUP($B43,[3]分省年度数据!$A$1:$T$32,11,FALSE),
$C43=2015,
VLOOKUP($B43,[3]分省年度数据!$A$1:$T$32,10,FALSE),
$C43=2016,
VLOOKUP($B43,[3]分省年度数据!$A$1:$T$32,9,FALSE),
$C43=2017,
VLOOKUP($B43,[3]分省年度数据!$A$1:$T$32,8,FALSE),
$C43=2018,
VLOOKUP($B43,[3]分省年度数据!$A$1:$T$32,7,FALSE)
)</f>
        <v>584.4</v>
      </c>
      <c r="I43">
        <f>VLOOKUP($D43,[4]Sheet1!$C$1:$J$65536,2,FALSE)</f>
        <v>49.554088592529297</v>
      </c>
      <c r="J43">
        <f>VLOOKUP($D43,[4]Sheet1!$C$1:$J$65536,3,FALSE)</f>
        <v>-53.689647674560547</v>
      </c>
      <c r="K43">
        <f>VLOOKUP($D43,[4]Sheet1!$C$1:$J$65536,4,FALSE)</f>
        <v>10181.736328125</v>
      </c>
      <c r="L43">
        <f>VLOOKUP($D43,[4]Sheet1!$C$1:$J$65536,5,FALSE)</f>
        <v>204.8001708984375</v>
      </c>
      <c r="M43">
        <f>VLOOKUP($D43,[4]Sheet1!$C$1:$J$65536,6,FALSE)</f>
        <v>31.299932479858398</v>
      </c>
      <c r="N43">
        <f>VLOOKUP($D43,[4]Sheet1!$C$1:$J$65536,7,FALSE)</f>
        <v>5.4456791877746582</v>
      </c>
      <c r="O43">
        <f>VLOOKUP($D43,[4]Sheet1!$C$1:$J$65536,8,FALSE)</f>
        <v>18.411046981811523</v>
      </c>
      <c r="P43" cm="1">
        <f t="array" ref="P43">_xlfn.IFS(
$C43=2010,
VLOOKUP($B43,[5]各省年均房价!$A$1:$T$32,11,FALSE),
$C43=2011,
VLOOKUP($B43,[5]各省年均房价!$A$1:$T$32,12,FALSE),
$C43=2012,
VLOOKUP($B43,[5]各省年均房价!$A$1:$T$32,13,FALSE),
$C43=2013,
VLOOKUP($B43,[5]各省年均房价!$A$1:$T$32,14,FALSE),
$C43=2014,
VLOOKUP($B43,[5]各省年均房价!$A$1:$T$32,15,FALSE),
$C43=2015,
VLOOKUP($B43,[5]各省年均房价!$A$1:$T$32,16,FALSE),
$C43=2016,
VLOOKUP($B43,[5]各省年均房价!$A$1:$T$32,17,FALSE),
$C43=2017,
VLOOKUP($B43,[5]各省年均房价!$A$1:$T$32,18,FALSE),
$C43=2018,
VLOOKUP($B43,[5]各省年均房价!$A$1:$T$32,19,FALSE)
)</f>
        <v>4362.9677777777779</v>
      </c>
      <c r="Q43">
        <f t="shared" si="1"/>
        <v>0.19556108371930875</v>
      </c>
      <c r="R43" cm="1">
        <f t="array" ref="R43">_xlfn.IFS(
$C43=2010,
VLOOKUP($B43,[27]分省年度数据!$A$1:$T$32,15,FALSE),
$C43=2011,
VLOOKUP($B43,[27]分省年度数据!$A$1:$T$32,14,FALSE),
$C43=2012,
VLOOKUP($B43,[27]分省年度数据!$A$1:$T$32,13,FALSE),
$C43=2013,
VLOOKUP($B43,[27]分省年度数据!$A$1:$T$32,12,FALSE),
$C43=2014,
VLOOKUP($B43,[27]分省年度数据!$A$1:$T$32,11,FALSE),
$C43=2015,
VLOOKUP($B43,[27]分省年度数据!$A$1:$T$32,10,FALSE),
$C43=2016,
VLOOKUP($B43,[27]分省年度数据!$A$1:$T$32,9,FALSE),
$C43=2017,
VLOOKUP($B43,[27]分省年度数据!$A$1:$T$32,8,FALSE),
$C43=2018,
VLOOKUP($B43,[27]分省年度数据!$A$1:$T$32,7,FALSE)
)</f>
        <v>94.66</v>
      </c>
      <c r="S43">
        <f>IFERROR(VLOOKUP(D43,[6]mu_jt_estimates_final!$C:$D,2,FALSE),"")</f>
        <v>0.38694741999999999</v>
      </c>
      <c r="T43" t="str">
        <f>VLOOKUP(B43,方言分布!A:B,2,FALSE)</f>
        <v>晋语</v>
      </c>
      <c r="U43" cm="1">
        <f t="array" ref="U43">_xlfn.IFS(
$C43=2010,
VLOOKUP($B43,[7]分省年度数据!$A$1:$T$32,15,FALSE),
$C43=2011,
VLOOKUP($B43,[7]分省年度数据!$A$1:$T$32,14,FALSE),
$C43=2012,
VLOOKUP($B43,[7]分省年度数据!$A$1:$T$32,13,FALSE),
$C43=2013,
VLOOKUP($B43,[7]分省年度数据!$A$1:$T$32,12,FALSE),
$C43=2014,
VLOOKUP($B43,[7]分省年度数据!$A$1:$T$32,11,FALSE),
$C43=2015,
VLOOKUP($B43,[7]分省年度数据!$A$1:$T$32,10,FALSE),
$C43=2016,
VLOOKUP($B43,[7]分省年度数据!$A$1:$T$32,9,FALSE),
$C43=2017,
VLOOKUP($B43,[7]分省年度数据!$A$1:$T$32,8,FALSE),
$C43=2018,
VLOOKUP($B43,[7]分省年度数据!$A$1:$T$32,7,FALSE)
)</f>
        <v>23886</v>
      </c>
      <c r="V43" cm="1">
        <f t="array" ref="V43">_xlfn.IFS(
$C43=2010,
VLOOKUP($B43,[8]分省年度数据!$A$1:$T$32,15,FALSE),
$C43=2011,
VLOOKUP($B43,[8]分省年度数据!$A$1:$T$32,14,FALSE),
$C43=2012,
VLOOKUP($B43,[8]分省年度数据!$A$1:$T$32,13,FALSE),
$C43=2013,
VLOOKUP($B43,[8]分省年度数据!$A$1:$T$32,12,FALSE),
$C43=2014,
VLOOKUP($B43,[8]分省年度数据!$A$1:$T$32,11,FALSE),
$C43=2015,
VLOOKUP($B43,[8]分省年度数据!$A$1:$T$32,10,FALSE),
$C43=2016,
VLOOKUP($B43,[8]分省年度数据!$A$1:$T$32,9,FALSE),
$C43=2017,
VLOOKUP($B43,[8]分省年度数据!$A$1:$T$32,8,FALSE),
$C43=2018,
VLOOKUP($B43,[8]分省年度数据!$A$1:$T$32,7,FALSE)
)</f>
        <v>13.39</v>
      </c>
      <c r="W43" cm="1">
        <f t="array" ref="W43">_xlfn.IFS(
$C43=2010,
VLOOKUP($B43,[9]分省年度数据!$A$1:$T$32,15,FALSE),
$C43=2011,
VLOOKUP($B43,[9]分省年度数据!$A$1:$T$32,14,FALSE),
$C43=2012,
VLOOKUP($B43,[9]分省年度数据!$A$1:$T$32,13,FALSE),
$C43=2013,
VLOOKUP($B43,[9]分省年度数据!$A$1:$T$32,12,FALSE),
$C43=2014,
VLOOKUP($B43,[9]分省年度数据!$A$1:$T$32,11,FALSE),
$C43=2015,
VLOOKUP($B43,[9]分省年度数据!$A$1:$T$32,10,FALSE),
$C43=2016,
VLOOKUP($B43,[9]分省年度数据!$A$1:$T$32,9,FALSE),
$C43=2017,
VLOOKUP($B43,[9]分省年度数据!$A$1:$T$32,8,FALSE),
$C43=2018,
VLOOKUP($B43,[9]分省年度数据!$A$1:$T$32,7,FALSE)
)</f>
        <v>65</v>
      </c>
      <c r="X43" cm="1">
        <f t="array" ref="X43">_xlfn.IFS(
$C43=2010,
VLOOKUP($B43,[10]分省年度数据!$A$1:$T$32,15,FALSE),
$C43=2011,
VLOOKUP($B43,[10]分省年度数据!$A$1:$T$32,14,FALSE),
$C43=2012,
VLOOKUP($B43,[10]分省年度数据!$A$1:$T$32,13,FALSE),
$C43=2013,
VLOOKUP($B43,[10]分省年度数据!$A$1:$T$32,12,FALSE),
$C43=2014,
VLOOKUP($B43,[10]分省年度数据!$A$1:$T$32,11,FALSE),
$C43=2015,
VLOOKUP($B43,[10]分省年度数据!$A$1:$T$32,10,FALSE),
$C43=2016,
VLOOKUP($B43,[10]分省年度数据!$A$1:$T$32,9,FALSE),
$C43=2017,
VLOOKUP($B43,[10]分省年度数据!$A$1:$T$32,8,FALSE),
$C43=2018,
VLOOKUP($B43,[10]分省年度数据!$A$1:$T$32,7,FALSE)
)</f>
        <v>10.1</v>
      </c>
      <c r="Y43" cm="1">
        <f t="array" ref="Y43">_xlfn.IFS(
$C43=2010,
VLOOKUP($B43,[11]分省年度数据!$A$1:$T$32,15,FALSE),
$C43=2011,
VLOOKUP($B43,[11]分省年度数据!$A$1:$T$32,14,FALSE),
$C43=2012,
VLOOKUP($B43,[11]分省年度数据!$A$1:$T$32,13,FALSE),
$C43=2013,
VLOOKUP($B43,[11]分省年度数据!$A$1:$T$32,12,FALSE),
$C43=2014,
VLOOKUP($B43,[11]分省年度数据!$A$1:$T$32,11,FALSE),
$C43=2015,
VLOOKUP($B43,[11]分省年度数据!$A$1:$T$32,10,FALSE),
$C43=2016,
VLOOKUP($B43,[11]分省年度数据!$A$1:$T$32,9,FALSE),
$C43=2017,
VLOOKUP($B43,[11]分省年度数据!$A$1:$T$32,8,FALSE),
$C43=2018,
VLOOKUP($B43,[11]分省年度数据!$A$1:$T$32,7,FALSE)
)</f>
        <v>257.14999999999998</v>
      </c>
      <c r="Z43" cm="1">
        <f t="array" ref="Z43">_xlfn.IFS(
$C43=2010,
VLOOKUP($B43,[12]分省年度数据!$A$1:$T$32,15,FALSE),
$C43=2011,
VLOOKUP($B43,[12]分省年度数据!$A$1:$T$32,14,FALSE),
$C43=2012,
VLOOKUP($B43,[12]分省年度数据!$A$1:$T$32,13,FALSE),
$C43=2013,
VLOOKUP($B43,[12]分省年度数据!$A$1:$T$32,12,FALSE),
$C43=2014,
VLOOKUP($B43,[12]分省年度数据!$A$1:$T$32,11,FALSE),
$C43=2015,
VLOOKUP($B43,[12]分省年度数据!$A$1:$T$32,10,FALSE),
$C43=2016,
VLOOKUP($B43,[12]分省年度数据!$A$1:$T$32,9,FALSE),
$C43=2017,
VLOOKUP($B43,[12]分省年度数据!$A$1:$T$32,8,FALSE),
$C43=2018,
VLOOKUP($B43,[12]分省年度数据!$A$1:$T$32,7,FALSE)
)</f>
        <v>13.58</v>
      </c>
      <c r="AA43" cm="1">
        <f t="array" ref="AA43">_xlfn.IFS(
$C43=2010,
VLOOKUP($B43,[13]分省年度数据!$A$1:$T$32,15,FALSE),
$C43=2011,
VLOOKUP($B43,[13]分省年度数据!$A$1:$T$32,14,FALSE),
$C43=2012,
VLOOKUP($B43,[13]分省年度数据!$A$1:$T$32,13,FALSE),
$C43=2013,
VLOOKUP($B43,[13]分省年度数据!$A$1:$T$32,12,FALSE),
$C43=2014,
VLOOKUP($B43,[13]分省年度数据!$A$1:$T$32,11,FALSE),
$C43=2015,
VLOOKUP($B43,[13]分省年度数据!$A$1:$T$32,10,FALSE),
$C43=2016,
VLOOKUP($B43,[13]分省年度数据!$A$1:$T$32,9,FALSE),
$C43=2017,
VLOOKUP($B43,[13]分省年度数据!$A$1:$T$32,8,FALSE),
$C43=2018,
VLOOKUP($B43,[13]分省年度数据!$A$1:$T$32,7,FALSE)
)</f>
        <v>10.82</v>
      </c>
      <c r="AB43" cm="1">
        <f t="array" ref="AB43">_xlfn.IFS(
$C43=2010,
VLOOKUP($B43,[14]分省年度数据!$A$1:$T$32,15,FALSE),
$C43=2011,
VLOOKUP($B43,[14]分省年度数据!$A$1:$T$32,14,FALSE),
$C43=2012,
VLOOKUP($B43,[14]分省年度数据!$A$1:$T$32,13,FALSE),
$C43=2013,
VLOOKUP($B43,[14]分省年度数据!$A$1:$T$32,12,FALSE),
$C43=2014,
VLOOKUP($B43,[14]分省年度数据!$A$1:$T$32,11,FALSE),
$C43=2015,
VLOOKUP($B43,[14]分省年度数据!$A$1:$T$32,10,FALSE),
$C43=2016,
VLOOKUP($B43,[14]分省年度数据!$A$1:$T$32,9,FALSE),
$C43=2017,
VLOOKUP($B43,[14]分省年度数据!$A$1:$T$32,8,FALSE),
$C43=2018,
VLOOKUP($B43,[14]分省年度数据!$A$1:$T$32,7,FALSE)
)</f>
        <v>12.91</v>
      </c>
      <c r="AD43" cm="1">
        <f t="array" ref="AD43">_xlfn.IFS(
$C43=2010,
VLOOKUP($B43,[15]分省年度数据!$A$1:$T$32,15,FALSE),
$C43=2011,
VLOOKUP($B43,[15]分省年度数据!$A$1:$T$32,14,FALSE),
$C43=2012,
VLOOKUP($B43,[15]分省年度数据!$A$1:$T$32,13,FALSE),
$C43=2013,
VLOOKUP($B43,[15]分省年度数据!$A$1:$T$32,12,FALSE),
$C43=2014,
VLOOKUP($B43,[15]分省年度数据!$A$1:$T$32,11,FALSE),
$C43=2015,
VLOOKUP($B43,[15]分省年度数据!$A$1:$T$32,10,FALSE),
$C43=2016,
VLOOKUP($B43,[15]分省年度数据!$A$1:$T$32,9,FALSE),
$C43=2017,
VLOOKUP($B43,[15]分省年度数据!$A$1:$T$32,8,FALSE),
$C43=2018,
VLOOKUP($B43,[15]分省年度数据!$A$1:$T$32,7,FALSE)
)</f>
        <v>7072130</v>
      </c>
      <c r="AE43" cm="1">
        <f t="array" ref="AE43">_xlfn.IFS(
$C43=2010,
VLOOKUP($B43,[16]分省年度数据!$A$1:$T$32,15,FALSE),
$C43=2011,
VLOOKUP($B43,[16]分省年度数据!$A$1:$T$32,14,FALSE),
$C43=2012,
VLOOKUP($B43,[16]分省年度数据!$A$1:$T$32,13,FALSE),
$C43=2013,
VLOOKUP($B43,[16]分省年度数据!$A$1:$T$32,12,FALSE),
$C43=2014,
VLOOKUP($B43,[16]分省年度数据!$A$1:$T$32,11,FALSE),
$C43=2015,
VLOOKUP($B43,[16]分省年度数据!$A$1:$T$32,10,FALSE),
$C43=2016,
VLOOKUP($B43,[16]分省年度数据!$A$1:$T$32,9,FALSE),
$C43=2017,
VLOOKUP($B43,[16]分省年度数据!$A$1:$T$32,8,FALSE),
$C43=2018,
VLOOKUP($B43,[16]分省年度数据!$A$1:$T$32,7,FALSE)
)</f>
        <v>536.53</v>
      </c>
      <c r="AF43" cm="1">
        <f t="array" ref="AF43">_xlfn.IFS(
$C43=2010,
VLOOKUP($B43,[17]分省年度数据!$A$1:$T$32,15,FALSE),
$C43=2011,
VLOOKUP($B43,[17]分省年度数据!$A$1:$T$32,14,FALSE),
$C43=2012,
VLOOKUP($B43,[17]分省年度数据!$A$1:$T$32,13,FALSE),
$C43=2013,
VLOOKUP($B43,[17]分省年度数据!$A$1:$T$32,12,FALSE),
$C43=2014,
VLOOKUP($B43,[17]分省年度数据!$A$1:$T$32,11,FALSE),
$C43=2015,
VLOOKUP($B43,[17]分省年度数据!$A$1:$T$32,10,FALSE),
$C43=2016,
VLOOKUP($B43,[17]分省年度数据!$A$1:$T$32,9,FALSE),
$C43=2017,
VLOOKUP($B43,[17]分省年度数据!$A$1:$T$32,8,FALSE),
$C43=2018,
VLOOKUP($B43,[17]分省年度数据!$A$1:$T$32,7,FALSE)
)</f>
        <v>162</v>
      </c>
      <c r="AG43" cm="1">
        <f t="array" ref="AG43">_xlfn.IFS(
$C43=2010,
VLOOKUP($B43,[18]分省年度数据!$A$1:$T$32,15,FALSE),
$C43=2011,
VLOOKUP($B43,[18]分省年度数据!$A$1:$T$32,14,FALSE),
$C43=2012,
VLOOKUP($B43,[18]分省年度数据!$A$1:$T$32,13,FALSE),
$C43=2013,
VLOOKUP($B43,[18]分省年度数据!$A$1:$T$32,12,FALSE),
$C43=2014,
VLOOKUP($B43,[18]分省年度数据!$A$1:$T$32,11,FALSE),
$C43=2015,
VLOOKUP($B43,[18]分省年度数据!$A$1:$T$32,10,FALSE),
$C43=2016,
VLOOKUP($B43,[18]分省年度数据!$A$1:$T$32,9,FALSE),
$C43=2017,
VLOOKUP($B43,[18]分省年度数据!$A$1:$T$32,8,FALSE),
$C43=2018,
VLOOKUP($B43,[18]分省年度数据!$A$1:$T$32,7,FALSE)
)</f>
        <v>4103.5</v>
      </c>
      <c r="AJ43" cm="1">
        <f t="array" ref="AJ43">_xlfn.IFS(
$C43=2010,
VLOOKUP($B43,[19]分省年度数据!$A$1:$T$32,15,FALSE),
$C43=2011,
VLOOKUP($B43,[19]分省年度数据!$A$1:$T$32,14,FALSE),
$C43=2012,
VLOOKUP($B43,[19]分省年度数据!$A$1:$T$32,13,FALSE),
$C43=2013,
VLOOKUP($B43,[19]分省年度数据!$A$1:$T$32,12,FALSE),
$C43=2014,
VLOOKUP($B43,[19]分省年度数据!$A$1:$T$32,11,FALSE),
$C43=2015,
VLOOKUP($B43,[19]分省年度数据!$A$1:$T$32,10,FALSE),
$C43=2016,
VLOOKUP($B43,[19]分省年度数据!$A$1:$T$32,9,FALSE),
$C43=2017,
VLOOKUP($B43,[19]分省年度数据!$A$1:$T$32,8,FALSE),
$C43=2018,
VLOOKUP($B43,[19]分省年度数据!$A$1:$T$32,7,FALSE)
)</f>
        <v>3215</v>
      </c>
      <c r="AK43" cm="1">
        <f t="array" ref="AK43">_xlfn.IFS(
$C43=2010,
VLOOKUP($B43,[20]分省年度数据!$A$1:$T$32,15,FALSE),
$C43=2011,
VLOOKUP($B43,[20]分省年度数据!$A$1:$T$32,14,FALSE),
$C43=2012,
VLOOKUP($B43,[20]分省年度数据!$A$1:$T$32,13,FALSE),
$C43=2013,
VLOOKUP($B43,[20]分省年度数据!$A$1:$T$32,12,FALSE),
$C43=2014,
VLOOKUP($B43,[20]分省年度数据!$A$1:$T$32,11,FALSE),
$C43=2015,
VLOOKUP($B43,[20]分省年度数据!$A$1:$T$32,10,FALSE),
$C43=2016,
VLOOKUP($B43,[20]分省年度数据!$A$1:$T$32,9,FALSE),
$C43=2017,
VLOOKUP($B43,[20]分省年度数据!$A$1:$T$32,8,FALSE),
$C43=2018,
VLOOKUP($B43,[20]分省年度数据!$A$1:$T$32,7,FALSE)
)</f>
        <v>10731</v>
      </c>
      <c r="AL43" cm="1">
        <f t="array" ref="AL43">_xlfn.IFS(
$C43=2010,
VLOOKUP($B43,[26]分省年度数据!$A$1:$T$32,15,FALSE),
$C43=2011,
VLOOKUP($B43,[26]分省年度数据!$A$1:$T$32,14,FALSE),
$C43=2012,
VLOOKUP($B43,[26]分省年度数据!$A$1:$T$32,13,FALSE),
$C43=2013,
VLOOKUP($B43,[26]分省年度数据!$A$1:$T$32,12,FALSE),
$C43=2014,
VLOOKUP($B43,[26]分省年度数据!$A$1:$T$32,11,FALSE),
$C43=2015,
VLOOKUP($B43,[26]分省年度数据!$A$1:$T$32,10,FALSE),
$C43=2016,
VLOOKUP($B43,[26]分省年度数据!$A$1:$T$32,9,FALSE),
$C43=2017,
VLOOKUP($B43,[26]分省年度数据!$A$1:$T$32,8,FALSE),
$C43=2018,
VLOOKUP($B43,[26]分省年度数据!$A$1:$T$32,7,FALSE)
)</f>
        <v>98.47</v>
      </c>
      <c r="AM43" cm="1">
        <f t="array" ref="AM43">_xlfn.IFS(
$C43=2010,
VLOOKUP($B43,[22]分省年度数据!$A$1:$T$32,15,FALSE),
$C43=2011,
VLOOKUP($B43,[22]分省年度数据!$A$1:$T$32,14,FALSE),
$C43=2012,
VLOOKUP($B43,[22]分省年度数据!$A$1:$T$32,13,FALSE),
$C43=2013,
VLOOKUP($B43,[22]分省年度数据!$A$1:$T$32,12,FALSE),
$C43=2014,
VLOOKUP($B43,[22]分省年度数据!$A$1:$T$32,11,FALSE),
$C43=2015,
VLOOKUP($B43,[22]分省年度数据!$A$1:$T$32,10,FALSE),
$C43=2016,
VLOOKUP($B43,[22]分省年度数据!$A$1:$T$32,9,FALSE),
$C43=2017,
VLOOKUP($B43,[22]分省年度数据!$A$1:$T$32,8,FALSE),
$C43=2018,
VLOOKUP($B43,[22]分省年度数据!$A$1:$T$32,7,FALSE)
)</f>
        <v>94.09</v>
      </c>
      <c r="AN43" cm="1">
        <f t="array" ref="AN43">_xlfn.IFS(
$C43=2010,
VLOOKUP($B43,[23]分省年度数据!$A$1:$T$32,15,FALSE),
$C43=2011,
VLOOKUP($B43,[23]分省年度数据!$A$1:$T$32,14,FALSE),
$C43=2012,
VLOOKUP($B43,[23]分省年度数据!$A$1:$T$32,13,FALSE),
$C43=2013,
VLOOKUP($B43,[23]分省年度数据!$A$1:$T$32,12,FALSE),
$C43=2014,
VLOOKUP($B43,[23]分省年度数据!$A$1:$T$32,11,FALSE),
$C43=2015,
VLOOKUP($B43,[23]分省年度数据!$A$1:$T$32,10,FALSE),
$C43=2016,
VLOOKUP($B43,[23]分省年度数据!$A$1:$T$32,9,FALSE),
$C43=2017,
VLOOKUP($B43,[23]分省年度数据!$A$1:$T$32,8,FALSE),
$C43=2018,
VLOOKUP($B43,[23]分省年度数据!$A$1:$T$32,7,FALSE)
)</f>
        <v>9.1</v>
      </c>
      <c r="AO43" cm="1">
        <f t="array" ref="AO43">_xlfn.IFS(
$C43=2010,
VLOOKUP($B43,[24]分省年度数据!$A$1:$T$32,15,FALSE),
$C43=2011,
VLOOKUP($B43,[24]分省年度数据!$A$1:$T$32,14,FALSE),
$C43=2012,
VLOOKUP($B43,[24]分省年度数据!$A$1:$T$32,13,FALSE),
$C43=2013,
VLOOKUP($B43,[24]分省年度数据!$A$1:$T$32,12,FALSE),
$C43=2014,
VLOOKUP($B43,[24]分省年度数据!$A$1:$T$32,11,FALSE),
$C43=2015,
VLOOKUP($B43,[24]分省年度数据!$A$1:$T$32,10,FALSE),
$C43=2016,
VLOOKUP($B43,[24]分省年度数据!$A$1:$T$32,9,FALSE),
$C43=2017,
VLOOKUP($B43,[24]分省年度数据!$A$1:$T$32,8,FALSE),
$C43=2018,
VLOOKUP($B43,[24]分省年度数据!$A$1:$T$32,7,FALSE)
)</f>
        <v>4.76</v>
      </c>
      <c r="AP43" cm="1">
        <f t="array" ref="AP43">_xlfn.IFS(
$C43=2010,
VLOOKUP($B43,[25]分省年度数据!$A$1:$T$32,15,FALSE),
$C43=2011,
VLOOKUP($B43,[25]分省年度数据!$A$1:$T$32,14,FALSE),
$C43=2012,
VLOOKUP($B43,[25]分省年度数据!$A$1:$T$32,13,FALSE),
$C43=2013,
VLOOKUP($B43,[25]分省年度数据!$A$1:$T$32,12,FALSE),
$C43=2014,
VLOOKUP($B43,[25]分省年度数据!$A$1:$T$32,11,FALSE),
$C43=2015,
VLOOKUP($B43,[25]分省年度数据!$A$1:$T$32,10,FALSE),
$C43=2016,
VLOOKUP($B43,[25]分省年度数据!$A$1:$T$32,9,FALSE),
$C43=2017,
VLOOKUP($B43,[25]分省年度数据!$A$1:$T$32,8,FALSE),
$C43=2018,
VLOOKUP($B43,[25]分省年度数据!$A$1:$T$32,7,FALSE)
)</f>
        <v>19.28</v>
      </c>
    </row>
    <row r="44" spans="1:42">
      <c r="A44">
        <v>15</v>
      </c>
      <c r="B44" t="s">
        <v>5</v>
      </c>
      <c r="C44">
        <v>2016</v>
      </c>
      <c r="D44" t="str">
        <f t="shared" si="0"/>
        <v>内蒙古自治区2016</v>
      </c>
      <c r="E44" t="s">
        <v>32</v>
      </c>
      <c r="F44" cm="1">
        <f t="array" ref="F44">_xlfn.IFS(
$C44=2010,
VLOOKUP($B44,[1]分省年度数据!$A$1:$T$32,15,FALSE),
$C44=2011,
VLOOKUP($B44,[1]分省年度数据!$A$1:$T$32,14,FALSE),
$C44=2012,
VLOOKUP($B44,[1]分省年度数据!$A$1:$T$32,13,FALSE),
$C44=2013,
VLOOKUP($B44,[1]分省年度数据!$A$1:$T$32,12,FALSE),
$C44=2014,
VLOOKUP($B44,[1]分省年度数据!$A$1:$T$32,11,FALSE),
$C44=2015,
VLOOKUP($B44,[1]分省年度数据!$A$1:$T$32,10,FALSE),
$C44=2016,
VLOOKUP($B44,[1]分省年度数据!$A$1:$T$32,9,FALSE),
$C44=2017,
VLOOKUP($B44,[1]分省年度数据!$A$1:$T$32,8,FALSE),
$C44=2018,
VLOOKUP($B44,[1]分省年度数据!$A$1:$T$32,7,FALSE)
)</f>
        <v>2436</v>
      </c>
      <c r="G44" cm="1">
        <f t="array" ref="G44">_xlfn.IFS(
$C44=2010,
VLOOKUP($B44,[2]分省年度数据!$A$1:$T$32,15,FALSE),
$C44=2011,
VLOOKUP($B44,[2]分省年度数据!$A$1:$T$32,14,FALSE),
$C44=2012,
VLOOKUP($B44,[2]分省年度数据!$A$1:$T$32,13,FALSE),
$C44=2013,
VLOOKUP($B44,[2]分省年度数据!$A$1:$T$32,12,FALSE),
$C44=2014,
VLOOKUP($B44,[2]分省年度数据!$A$1:$T$32,11,FALSE),
$C44=2015,
VLOOKUP($B44,[2]分省年度数据!$A$1:$T$32,10,FALSE),
$C44=2016,
VLOOKUP($B44,[2]分省年度数据!$A$1:$T$32,9,FALSE),
$C44=2017,
VLOOKUP($B44,[2]分省年度数据!$A$1:$T$32,8,FALSE),
$C44=2018,
VLOOKUP($B44,[2]分省年度数据!$A$1:$T$32,7,FALSE)
)</f>
        <v>24127</v>
      </c>
      <c r="H44" cm="1">
        <f t="array" ref="H44">_xlfn.IFS(
$C44=2010,
VLOOKUP($B44,[3]分省年度数据!$A$1:$T$32,15,FALSE),
$C44=2011,
VLOOKUP($B44,[3]分省年度数据!$A$1:$T$32,14,FALSE),
$C44=2012,
VLOOKUP($B44,[3]分省年度数据!$A$1:$T$32,13,FALSE),
$C44=2013,
VLOOKUP($B44,[3]分省年度数据!$A$1:$T$32,12,FALSE),
$C44=2014,
VLOOKUP($B44,[3]分省年度数据!$A$1:$T$32,11,FALSE),
$C44=2015,
VLOOKUP($B44,[3]分省年度数据!$A$1:$T$32,10,FALSE),
$C44=2016,
VLOOKUP($B44,[3]分省年度数据!$A$1:$T$32,9,FALSE),
$C44=2017,
VLOOKUP($B44,[3]分省年度数据!$A$1:$T$32,8,FALSE),
$C44=2018,
VLOOKUP($B44,[3]分省年度数据!$A$1:$T$32,7,FALSE)
)</f>
        <v>596.20000000000005</v>
      </c>
      <c r="I44">
        <f>VLOOKUP($D44,[4]Sheet1!$C$1:$J$65536,2,FALSE)</f>
        <v>46.462760925292969</v>
      </c>
      <c r="J44">
        <f>VLOOKUP($D44,[4]Sheet1!$C$1:$J$65536,3,FALSE)</f>
        <v>-60.495819091796875</v>
      </c>
      <c r="K44">
        <f>VLOOKUP($D44,[4]Sheet1!$C$1:$J$65536,4,FALSE)</f>
        <v>10180.0224609375</v>
      </c>
      <c r="L44">
        <f>VLOOKUP($D44,[4]Sheet1!$C$1:$J$65536,5,FALSE)</f>
        <v>210.15884399414062</v>
      </c>
      <c r="M44">
        <f>VLOOKUP($D44,[4]Sheet1!$C$1:$J$65536,6,FALSE)</f>
        <v>32.913742065429688</v>
      </c>
      <c r="N44">
        <f>VLOOKUP($D44,[4]Sheet1!$C$1:$J$65536,7,FALSE)</f>
        <v>5.3169560432434082</v>
      </c>
      <c r="O44">
        <f>VLOOKUP($D44,[4]Sheet1!$C$1:$J$65536,8,FALSE)</f>
        <v>20.758600234985352</v>
      </c>
      <c r="P44" cm="1">
        <f t="array" ref="P44">_xlfn.IFS(
$C44=2010,
VLOOKUP($B44,[5]各省年均房价!$A$1:$T$32,11,FALSE),
$C44=2011,
VLOOKUP($B44,[5]各省年均房价!$A$1:$T$32,12,FALSE),
$C44=2012,
VLOOKUP($B44,[5]各省年均房价!$A$1:$T$32,13,FALSE),
$C44=2013,
VLOOKUP($B44,[5]各省年均房价!$A$1:$T$32,14,FALSE),
$C44=2014,
VLOOKUP($B44,[5]各省年均房价!$A$1:$T$32,15,FALSE),
$C44=2015,
VLOOKUP($B44,[5]各省年均房价!$A$1:$T$32,16,FALSE),
$C44=2016,
VLOOKUP($B44,[5]各省年均房价!$A$1:$T$32,17,FALSE),
$C44=2017,
VLOOKUP($B44,[5]各省年均房价!$A$1:$T$32,18,FALSE),
$C44=2018,
VLOOKUP($B44,[5]各省年均房价!$A$1:$T$32,19,FALSE)
)</f>
        <v>4446.4844444444443</v>
      </c>
      <c r="Q44">
        <f t="shared" si="1"/>
        <v>0.18429495770068571</v>
      </c>
      <c r="R44" cm="1">
        <f t="array" ref="R44">_xlfn.IFS(
$C44=2010,
VLOOKUP($B44,[27]分省年度数据!$A$1:$T$32,15,FALSE),
$C44=2011,
VLOOKUP($B44,[27]分省年度数据!$A$1:$T$32,14,FALSE),
$C44=2012,
VLOOKUP($B44,[27]分省年度数据!$A$1:$T$32,13,FALSE),
$C44=2013,
VLOOKUP($B44,[27]分省年度数据!$A$1:$T$32,12,FALSE),
$C44=2014,
VLOOKUP($B44,[27]分省年度数据!$A$1:$T$32,11,FALSE),
$C44=2015,
VLOOKUP($B44,[27]分省年度数据!$A$1:$T$32,10,FALSE),
$C44=2016,
VLOOKUP($B44,[27]分省年度数据!$A$1:$T$32,9,FALSE),
$C44=2017,
VLOOKUP($B44,[27]分省年度数据!$A$1:$T$32,8,FALSE),
$C44=2018,
VLOOKUP($B44,[27]分省年度数据!$A$1:$T$32,7,FALSE)
)</f>
        <v>98.04</v>
      </c>
      <c r="S44">
        <f>IFERROR(VLOOKUP(D44,[6]mu_jt_estimates_final!$C:$D,2,FALSE),"")</f>
        <v>0.46405660999999998</v>
      </c>
      <c r="T44" t="str">
        <f>VLOOKUP(B44,方言分布!A:B,2,FALSE)</f>
        <v>晋语</v>
      </c>
      <c r="U44" cm="1">
        <f t="array" ref="U44">_xlfn.IFS(
$C44=2010,
VLOOKUP($B44,[7]分省年度数据!$A$1:$T$32,15,FALSE),
$C44=2011,
VLOOKUP($B44,[7]分省年度数据!$A$1:$T$32,14,FALSE),
$C44=2012,
VLOOKUP($B44,[7]分省年度数据!$A$1:$T$32,13,FALSE),
$C44=2013,
VLOOKUP($B44,[7]分省年度数据!$A$1:$T$32,12,FALSE),
$C44=2014,
VLOOKUP($B44,[7]分省年度数据!$A$1:$T$32,11,FALSE),
$C44=2015,
VLOOKUP($B44,[7]分省年度数据!$A$1:$T$32,10,FALSE),
$C44=2016,
VLOOKUP($B44,[7]分省年度数据!$A$1:$T$32,9,FALSE),
$C44=2017,
VLOOKUP($B44,[7]分省年度数据!$A$1:$T$32,8,FALSE),
$C44=2018,
VLOOKUP($B44,[7]分省年度数据!$A$1:$T$32,7,FALSE)
)</f>
        <v>24002</v>
      </c>
      <c r="V44" cm="1">
        <f t="array" ref="V44">_xlfn.IFS(
$C44=2010,
VLOOKUP($B44,[8]分省年度数据!$A$1:$T$32,15,FALSE),
$C44=2011,
VLOOKUP($B44,[8]分省年度数据!$A$1:$T$32,14,FALSE),
$C44=2012,
VLOOKUP($B44,[8]分省年度数据!$A$1:$T$32,13,FALSE),
$C44=2013,
VLOOKUP($B44,[8]分省年度数据!$A$1:$T$32,12,FALSE),
$C44=2014,
VLOOKUP($B44,[8]分省年度数据!$A$1:$T$32,11,FALSE),
$C44=2015,
VLOOKUP($B44,[8]分省年度数据!$A$1:$T$32,10,FALSE),
$C44=2016,
VLOOKUP($B44,[8]分省年度数据!$A$1:$T$32,9,FALSE),
$C44=2017,
VLOOKUP($B44,[8]分省年度数据!$A$1:$T$32,8,FALSE),
$C44=2018,
VLOOKUP($B44,[8]分省年度数据!$A$1:$T$32,7,FALSE)
)</f>
        <v>13.92</v>
      </c>
      <c r="W44" cm="1">
        <f t="array" ref="W44">_xlfn.IFS(
$C44=2010,
VLOOKUP($B44,[9]分省年度数据!$A$1:$T$32,15,FALSE),
$C44=2011,
VLOOKUP($B44,[9]分省年度数据!$A$1:$T$32,14,FALSE),
$C44=2012,
VLOOKUP($B44,[9]分省年度数据!$A$1:$T$32,13,FALSE),
$C44=2013,
VLOOKUP($B44,[9]分省年度数据!$A$1:$T$32,12,FALSE),
$C44=2014,
VLOOKUP($B44,[9]分省年度数据!$A$1:$T$32,11,FALSE),
$C44=2015,
VLOOKUP($B44,[9]分省年度数据!$A$1:$T$32,10,FALSE),
$C44=2016,
VLOOKUP($B44,[9]分省年度数据!$A$1:$T$32,9,FALSE),
$C44=2017,
VLOOKUP($B44,[9]分省年度数据!$A$1:$T$32,8,FALSE),
$C44=2018,
VLOOKUP($B44,[9]分省年度数据!$A$1:$T$32,7,FALSE)
)</f>
        <v>68</v>
      </c>
      <c r="X44" cm="1">
        <f t="array" ref="X44">_xlfn.IFS(
$C44=2010,
VLOOKUP($B44,[10]分省年度数据!$A$1:$T$32,15,FALSE),
$C44=2011,
VLOOKUP($B44,[10]分省年度数据!$A$1:$T$32,14,FALSE),
$C44=2012,
VLOOKUP($B44,[10]分省年度数据!$A$1:$T$32,13,FALSE),
$C44=2013,
VLOOKUP($B44,[10]分省年度数据!$A$1:$T$32,12,FALSE),
$C44=2014,
VLOOKUP($B44,[10]分省年度数据!$A$1:$T$32,11,FALSE),
$C44=2015,
VLOOKUP($B44,[10]分省年度数据!$A$1:$T$32,10,FALSE),
$C44=2016,
VLOOKUP($B44,[10]分省年度数据!$A$1:$T$32,9,FALSE),
$C44=2017,
VLOOKUP($B44,[10]分省年度数据!$A$1:$T$32,8,FALSE),
$C44=2018,
VLOOKUP($B44,[10]分省年度数据!$A$1:$T$32,7,FALSE)
)</f>
        <v>9.8800000000000008</v>
      </c>
      <c r="Y44" cm="1">
        <f t="array" ref="Y44">_xlfn.IFS(
$C44=2010,
VLOOKUP($B44,[11]分省年度数据!$A$1:$T$32,15,FALSE),
$C44=2011,
VLOOKUP($B44,[11]分省年度数据!$A$1:$T$32,14,FALSE),
$C44=2012,
VLOOKUP($B44,[11]分省年度数据!$A$1:$T$32,13,FALSE),
$C44=2013,
VLOOKUP($B44,[11]分省年度数据!$A$1:$T$32,12,FALSE),
$C44=2014,
VLOOKUP($B44,[11]分省年度数据!$A$1:$T$32,11,FALSE),
$C44=2015,
VLOOKUP($B44,[11]分省年度数据!$A$1:$T$32,10,FALSE),
$C44=2016,
VLOOKUP($B44,[11]分省年度数据!$A$1:$T$32,9,FALSE),
$C44=2017,
VLOOKUP($B44,[11]分省年度数据!$A$1:$T$32,8,FALSE),
$C44=2018,
VLOOKUP($B44,[11]分省年度数据!$A$1:$T$32,7,FALSE)
)</f>
        <v>284.63</v>
      </c>
      <c r="Z44" cm="1">
        <f t="array" ref="Z44">_xlfn.IFS(
$C44=2010,
VLOOKUP($B44,[12]分省年度数据!$A$1:$T$32,15,FALSE),
$C44=2011,
VLOOKUP($B44,[12]分省年度数据!$A$1:$T$32,14,FALSE),
$C44=2012,
VLOOKUP($B44,[12]分省年度数据!$A$1:$T$32,13,FALSE),
$C44=2013,
VLOOKUP($B44,[12]分省年度数据!$A$1:$T$32,12,FALSE),
$C44=2014,
VLOOKUP($B44,[12]分省年度数据!$A$1:$T$32,11,FALSE),
$C44=2015,
VLOOKUP($B44,[12]分省年度数据!$A$1:$T$32,10,FALSE),
$C44=2016,
VLOOKUP($B44,[12]分省年度数据!$A$1:$T$32,9,FALSE),
$C44=2017,
VLOOKUP($B44,[12]分省年度数据!$A$1:$T$32,8,FALSE),
$C44=2018,
VLOOKUP($B44,[12]分省年度数据!$A$1:$T$32,7,FALSE)
)</f>
        <v>12.89</v>
      </c>
      <c r="AA44" cm="1">
        <f t="array" ref="AA44">_xlfn.IFS(
$C44=2010,
VLOOKUP($B44,[13]分省年度数据!$A$1:$T$32,15,FALSE),
$C44=2011,
VLOOKUP($B44,[13]分省年度数据!$A$1:$T$32,14,FALSE),
$C44=2012,
VLOOKUP($B44,[13]分省年度数据!$A$1:$T$32,13,FALSE),
$C44=2013,
VLOOKUP($B44,[13]分省年度数据!$A$1:$T$32,12,FALSE),
$C44=2014,
VLOOKUP($B44,[13]分省年度数据!$A$1:$T$32,11,FALSE),
$C44=2015,
VLOOKUP($B44,[13]分省年度数据!$A$1:$T$32,10,FALSE),
$C44=2016,
VLOOKUP($B44,[13]分省年度数据!$A$1:$T$32,9,FALSE),
$C44=2017,
VLOOKUP($B44,[13]分省年度数据!$A$1:$T$32,8,FALSE),
$C44=2018,
VLOOKUP($B44,[13]分省年度数据!$A$1:$T$32,7,FALSE)
)</f>
        <v>10.73</v>
      </c>
      <c r="AB44" cm="1">
        <f t="array" ref="AB44">_xlfn.IFS(
$C44=2010,
VLOOKUP($B44,[14]分省年度数据!$A$1:$T$32,15,FALSE),
$C44=2011,
VLOOKUP($B44,[14]分省年度数据!$A$1:$T$32,14,FALSE),
$C44=2012,
VLOOKUP($B44,[14]分省年度数据!$A$1:$T$32,13,FALSE),
$C44=2013,
VLOOKUP($B44,[14]分省年度数据!$A$1:$T$32,12,FALSE),
$C44=2014,
VLOOKUP($B44,[14]分省年度数据!$A$1:$T$32,11,FALSE),
$C44=2015,
VLOOKUP($B44,[14]分省年度数据!$A$1:$T$32,10,FALSE),
$C44=2016,
VLOOKUP($B44,[14]分省年度数据!$A$1:$T$32,9,FALSE),
$C44=2017,
VLOOKUP($B44,[14]分省年度数据!$A$1:$T$32,8,FALSE),
$C44=2018,
VLOOKUP($B44,[14]分省年度数据!$A$1:$T$32,7,FALSE)
)</f>
        <v>13.47</v>
      </c>
      <c r="AD44" cm="1">
        <f t="array" ref="AD44">_xlfn.IFS(
$C44=2010,
VLOOKUP($B44,[15]分省年度数据!$A$1:$T$32,15,FALSE),
$C44=2011,
VLOOKUP($B44,[15]分省年度数据!$A$1:$T$32,14,FALSE),
$C44=2012,
VLOOKUP($B44,[15]分省年度数据!$A$1:$T$32,13,FALSE),
$C44=2013,
VLOOKUP($B44,[15]分省年度数据!$A$1:$T$32,12,FALSE),
$C44=2014,
VLOOKUP($B44,[15]分省年度数据!$A$1:$T$32,11,FALSE),
$C44=2015,
VLOOKUP($B44,[15]分省年度数据!$A$1:$T$32,10,FALSE),
$C44=2016,
VLOOKUP($B44,[15]分省年度数据!$A$1:$T$32,9,FALSE),
$C44=2017,
VLOOKUP($B44,[15]分省年度数据!$A$1:$T$32,8,FALSE),
$C44=2018,
VLOOKUP($B44,[15]分省年度数据!$A$1:$T$32,7,FALSE)
)</f>
        <v>7624806</v>
      </c>
      <c r="AE44" cm="1">
        <f t="array" ref="AE44">_xlfn.IFS(
$C44=2010,
VLOOKUP($B44,[16]分省年度数据!$A$1:$T$32,15,FALSE),
$C44=2011,
VLOOKUP($B44,[16]分省年度数据!$A$1:$T$32,14,FALSE),
$C44=2012,
VLOOKUP($B44,[16]分省年度数据!$A$1:$T$32,13,FALSE),
$C44=2013,
VLOOKUP($B44,[16]分省年度数据!$A$1:$T$32,12,FALSE),
$C44=2014,
VLOOKUP($B44,[16]分省年度数据!$A$1:$T$32,11,FALSE),
$C44=2015,
VLOOKUP($B44,[16]分省年度数据!$A$1:$T$32,10,FALSE),
$C44=2016,
VLOOKUP($B44,[16]分省年度数据!$A$1:$T$32,9,FALSE),
$C44=2017,
VLOOKUP($B44,[16]分省年度数据!$A$1:$T$32,8,FALSE),
$C44=2018,
VLOOKUP($B44,[16]分省年度数据!$A$1:$T$32,7,FALSE)
)</f>
        <v>554.97</v>
      </c>
      <c r="AF44" cm="1">
        <f t="array" ref="AF44">_xlfn.IFS(
$C44=2010,
VLOOKUP($B44,[17]分省年度数据!$A$1:$T$32,15,FALSE),
$C44=2011,
VLOOKUP($B44,[17]分省年度数据!$A$1:$T$32,14,FALSE),
$C44=2012,
VLOOKUP($B44,[17]分省年度数据!$A$1:$T$32,13,FALSE),
$C44=2013,
VLOOKUP($B44,[17]分省年度数据!$A$1:$T$32,12,FALSE),
$C44=2014,
VLOOKUP($B44,[17]分省年度数据!$A$1:$T$32,11,FALSE),
$C44=2015,
VLOOKUP($B44,[17]分省年度数据!$A$1:$T$32,10,FALSE),
$C44=2016,
VLOOKUP($B44,[17]分省年度数据!$A$1:$T$32,9,FALSE),
$C44=2017,
VLOOKUP($B44,[17]分省年度数据!$A$1:$T$32,8,FALSE),
$C44=2018,
VLOOKUP($B44,[17]分省年度数据!$A$1:$T$32,7,FALSE)
)</f>
        <v>130</v>
      </c>
      <c r="AG44" cm="1">
        <f t="array" ref="AG44">_xlfn.IFS(
$C44=2010,
VLOOKUP($B44,[18]分省年度数据!$A$1:$T$32,15,FALSE),
$C44=2011,
VLOOKUP($B44,[18]分省年度数据!$A$1:$T$32,14,FALSE),
$C44=2012,
VLOOKUP($B44,[18]分省年度数据!$A$1:$T$32,13,FALSE),
$C44=2013,
VLOOKUP($B44,[18]分省年度数据!$A$1:$T$32,12,FALSE),
$C44=2014,
VLOOKUP($B44,[18]分省年度数据!$A$1:$T$32,11,FALSE),
$C44=2015,
VLOOKUP($B44,[18]分省年度数据!$A$1:$T$32,10,FALSE),
$C44=2016,
VLOOKUP($B44,[18]分省年度数据!$A$1:$T$32,9,FALSE),
$C44=2017,
VLOOKUP($B44,[18]分省年度数据!$A$1:$T$32,8,FALSE),
$C44=2018,
VLOOKUP($B44,[18]分省年度数据!$A$1:$T$32,7,FALSE)
)</f>
        <v>4415.8999999999996</v>
      </c>
      <c r="AJ44" cm="1">
        <f t="array" ref="AJ44">_xlfn.IFS(
$C44=2010,
VLOOKUP($B44,[19]分省年度数据!$A$1:$T$32,15,FALSE),
$C44=2011,
VLOOKUP($B44,[19]分省年度数据!$A$1:$T$32,14,FALSE),
$C44=2012,
VLOOKUP($B44,[19]分省年度数据!$A$1:$T$32,13,FALSE),
$C44=2013,
VLOOKUP($B44,[19]分省年度数据!$A$1:$T$32,12,FALSE),
$C44=2014,
VLOOKUP($B44,[19]分省年度数据!$A$1:$T$32,11,FALSE),
$C44=2015,
VLOOKUP($B44,[19]分省年度数据!$A$1:$T$32,10,FALSE),
$C44=2016,
VLOOKUP($B44,[19]分省年度数据!$A$1:$T$32,9,FALSE),
$C44=2017,
VLOOKUP($B44,[19]分省年度数据!$A$1:$T$32,8,FALSE),
$C44=2018,
VLOOKUP($B44,[19]分省年度数据!$A$1:$T$32,7,FALSE)
)</f>
        <v>3172</v>
      </c>
      <c r="AK44" cm="1">
        <f t="array" ref="AK44">_xlfn.IFS(
$C44=2010,
VLOOKUP($B44,[20]分省年度数据!$A$1:$T$32,15,FALSE),
$C44=2011,
VLOOKUP($B44,[20]分省年度数据!$A$1:$T$32,14,FALSE),
$C44=2012,
VLOOKUP($B44,[20]分省年度数据!$A$1:$T$32,13,FALSE),
$C44=2013,
VLOOKUP($B44,[20]分省年度数据!$A$1:$T$32,12,FALSE),
$C44=2014,
VLOOKUP($B44,[20]分省年度数据!$A$1:$T$32,11,FALSE),
$C44=2015,
VLOOKUP($B44,[20]分省年度数据!$A$1:$T$32,10,FALSE),
$C44=2016,
VLOOKUP($B44,[20]分省年度数据!$A$1:$T$32,9,FALSE),
$C44=2017,
VLOOKUP($B44,[20]分省年度数据!$A$1:$T$32,8,FALSE),
$C44=2018,
VLOOKUP($B44,[20]分省年度数据!$A$1:$T$32,7,FALSE)
)</f>
        <v>16495</v>
      </c>
      <c r="AL44" cm="1">
        <f t="array" ref="AL44">_xlfn.IFS(
$C44=2010,
VLOOKUP($B44,[26]分省年度数据!$A$1:$T$32,15,FALSE),
$C44=2011,
VLOOKUP($B44,[26]分省年度数据!$A$1:$T$32,14,FALSE),
$C44=2012,
VLOOKUP($B44,[26]分省年度数据!$A$1:$T$32,13,FALSE),
$C44=2013,
VLOOKUP($B44,[26]分省年度数据!$A$1:$T$32,12,FALSE),
$C44=2014,
VLOOKUP($B44,[26]分省年度数据!$A$1:$T$32,11,FALSE),
$C44=2015,
VLOOKUP($B44,[26]分省年度数据!$A$1:$T$32,10,FALSE),
$C44=2016,
VLOOKUP($B44,[26]分省年度数据!$A$1:$T$32,9,FALSE),
$C44=2017,
VLOOKUP($B44,[26]分省年度数据!$A$1:$T$32,8,FALSE),
$C44=2018,
VLOOKUP($B44,[26]分省年度数据!$A$1:$T$32,7,FALSE)
)</f>
        <v>98.98</v>
      </c>
      <c r="AM44" cm="1">
        <f t="array" ref="AM44">_xlfn.IFS(
$C44=2010,
VLOOKUP($B44,[22]分省年度数据!$A$1:$T$32,15,FALSE),
$C44=2011,
VLOOKUP($B44,[22]分省年度数据!$A$1:$T$32,14,FALSE),
$C44=2012,
VLOOKUP($B44,[22]分省年度数据!$A$1:$T$32,13,FALSE),
$C44=2013,
VLOOKUP($B44,[22]分省年度数据!$A$1:$T$32,12,FALSE),
$C44=2014,
VLOOKUP($B44,[22]分省年度数据!$A$1:$T$32,11,FALSE),
$C44=2015,
VLOOKUP($B44,[22]分省年度数据!$A$1:$T$32,10,FALSE),
$C44=2016,
VLOOKUP($B44,[22]分省年度数据!$A$1:$T$32,9,FALSE),
$C44=2017,
VLOOKUP($B44,[22]分省年度数据!$A$1:$T$32,8,FALSE),
$C44=2018,
VLOOKUP($B44,[22]分省年度数据!$A$1:$T$32,7,FALSE)
)</f>
        <v>94.9</v>
      </c>
      <c r="AN44" cm="1">
        <f t="array" ref="AN44">_xlfn.IFS(
$C44=2010,
VLOOKUP($B44,[23]分省年度数据!$A$1:$T$32,15,FALSE),
$C44=2011,
VLOOKUP($B44,[23]分省年度数据!$A$1:$T$32,14,FALSE),
$C44=2012,
VLOOKUP($B44,[23]分省年度数据!$A$1:$T$32,13,FALSE),
$C44=2013,
VLOOKUP($B44,[23]分省年度数据!$A$1:$T$32,12,FALSE),
$C44=2014,
VLOOKUP($B44,[23]分省年度数据!$A$1:$T$32,11,FALSE),
$C44=2015,
VLOOKUP($B44,[23]分省年度数据!$A$1:$T$32,10,FALSE),
$C44=2016,
VLOOKUP($B44,[23]分省年度数据!$A$1:$T$32,9,FALSE),
$C44=2017,
VLOOKUP($B44,[23]分省年度数据!$A$1:$T$32,8,FALSE),
$C44=2018,
VLOOKUP($B44,[23]分省年度数据!$A$1:$T$32,7,FALSE)
)</f>
        <v>10.26</v>
      </c>
      <c r="AO44" cm="1">
        <f t="array" ref="AO44">_xlfn.IFS(
$C44=2010,
VLOOKUP($B44,[24]分省年度数据!$A$1:$T$32,15,FALSE),
$C44=2011,
VLOOKUP($B44,[24]分省年度数据!$A$1:$T$32,14,FALSE),
$C44=2012,
VLOOKUP($B44,[24]分省年度数据!$A$1:$T$32,13,FALSE),
$C44=2013,
VLOOKUP($B44,[24]分省年度数据!$A$1:$T$32,12,FALSE),
$C44=2014,
VLOOKUP($B44,[24]分省年度数据!$A$1:$T$32,11,FALSE),
$C44=2015,
VLOOKUP($B44,[24]分省年度数据!$A$1:$T$32,10,FALSE),
$C44=2016,
VLOOKUP($B44,[24]分省年度数据!$A$1:$T$32,9,FALSE),
$C44=2017,
VLOOKUP($B44,[24]分省年度数据!$A$1:$T$32,8,FALSE),
$C44=2018,
VLOOKUP($B44,[24]分省年度数据!$A$1:$T$32,7,FALSE)
)</f>
        <v>4.6900000000000004</v>
      </c>
      <c r="AP44" cm="1">
        <f t="array" ref="AP44">_xlfn.IFS(
$C44=2010,
VLOOKUP($B44,[25]分省年度数据!$A$1:$T$32,15,FALSE),
$C44=2011,
VLOOKUP($B44,[25]分省年度数据!$A$1:$T$32,14,FALSE),
$C44=2012,
VLOOKUP($B44,[25]分省年度数据!$A$1:$T$32,13,FALSE),
$C44=2013,
VLOOKUP($B44,[25]分省年度数据!$A$1:$T$32,12,FALSE),
$C44=2014,
VLOOKUP($B44,[25]分省年度数据!$A$1:$T$32,11,FALSE),
$C44=2015,
VLOOKUP($B44,[25]分省年度数据!$A$1:$T$32,10,FALSE),
$C44=2016,
VLOOKUP($B44,[25]分省年度数据!$A$1:$T$32,9,FALSE),
$C44=2017,
VLOOKUP($B44,[25]分省年度数据!$A$1:$T$32,8,FALSE),
$C44=2018,
VLOOKUP($B44,[25]分省年度数据!$A$1:$T$32,7,FALSE)
)</f>
        <v>19.77</v>
      </c>
    </row>
    <row r="45" spans="1:42">
      <c r="A45">
        <v>15</v>
      </c>
      <c r="B45" t="s">
        <v>5</v>
      </c>
      <c r="C45">
        <v>2017</v>
      </c>
      <c r="D45" t="str">
        <f t="shared" si="0"/>
        <v>内蒙古自治区2017</v>
      </c>
      <c r="E45" t="s">
        <v>32</v>
      </c>
      <c r="F45" cm="1">
        <f t="array" ref="F45">_xlfn.IFS(
$C45=2010,
VLOOKUP($B45,[1]分省年度数据!$A$1:$T$32,15,FALSE),
$C45=2011,
VLOOKUP($B45,[1]分省年度数据!$A$1:$T$32,14,FALSE),
$C45=2012,
VLOOKUP($B45,[1]分省年度数据!$A$1:$T$32,13,FALSE),
$C45=2013,
VLOOKUP($B45,[1]分省年度数据!$A$1:$T$32,12,FALSE),
$C45=2014,
VLOOKUP($B45,[1]分省年度数据!$A$1:$T$32,11,FALSE),
$C45=2015,
VLOOKUP($B45,[1]分省年度数据!$A$1:$T$32,10,FALSE),
$C45=2016,
VLOOKUP($B45,[1]分省年度数据!$A$1:$T$32,9,FALSE),
$C45=2017,
VLOOKUP($B45,[1]分省年度数据!$A$1:$T$32,8,FALSE),
$C45=2018,
VLOOKUP($B45,[1]分省年度数据!$A$1:$T$32,7,FALSE)
)</f>
        <v>2433</v>
      </c>
      <c r="G45" cm="1">
        <f t="array" ref="G45">_xlfn.IFS(
$C45=2010,
VLOOKUP($B45,[2]分省年度数据!$A$1:$T$32,15,FALSE),
$C45=2011,
VLOOKUP($B45,[2]分省年度数据!$A$1:$T$32,14,FALSE),
$C45=2012,
VLOOKUP($B45,[2]分省年度数据!$A$1:$T$32,13,FALSE),
$C45=2013,
VLOOKUP($B45,[2]分省年度数据!$A$1:$T$32,12,FALSE),
$C45=2014,
VLOOKUP($B45,[2]分省年度数据!$A$1:$T$32,11,FALSE),
$C45=2015,
VLOOKUP($B45,[2]分省年度数据!$A$1:$T$32,10,FALSE),
$C45=2016,
VLOOKUP($B45,[2]分省年度数据!$A$1:$T$32,9,FALSE),
$C45=2017,
VLOOKUP($B45,[2]分省年度数据!$A$1:$T$32,8,FALSE),
$C45=2018,
VLOOKUP($B45,[2]分省年度数据!$A$1:$T$32,7,FALSE)
)</f>
        <v>26212</v>
      </c>
      <c r="H45" cm="1">
        <f t="array" ref="H45">_xlfn.IFS(
$C45=2010,
VLOOKUP($B45,[3]分省年度数据!$A$1:$T$32,15,FALSE),
$C45=2011,
VLOOKUP($B45,[3]分省年度数据!$A$1:$T$32,14,FALSE),
$C45=2012,
VLOOKUP($B45,[3]分省年度数据!$A$1:$T$32,13,FALSE),
$C45=2013,
VLOOKUP($B45,[3]分省年度数据!$A$1:$T$32,12,FALSE),
$C45=2014,
VLOOKUP($B45,[3]分省年度数据!$A$1:$T$32,11,FALSE),
$C45=2015,
VLOOKUP($B45,[3]分省年度数据!$A$1:$T$32,10,FALSE),
$C45=2016,
VLOOKUP($B45,[3]分省年度数据!$A$1:$T$32,9,FALSE),
$C45=2017,
VLOOKUP($B45,[3]分省年度数据!$A$1:$T$32,8,FALSE),
$C45=2018,
VLOOKUP($B45,[3]分省年度数据!$A$1:$T$32,7,FALSE)
)</f>
        <v>722.7</v>
      </c>
      <c r="I45">
        <f>VLOOKUP($D45,[4]Sheet1!$C$1:$J$65536,2,FALSE)</f>
        <v>54.274574279785156</v>
      </c>
      <c r="J45">
        <f>VLOOKUP($D45,[4]Sheet1!$C$1:$J$65536,3,FALSE)</f>
        <v>-67.337844848632812</v>
      </c>
      <c r="K45">
        <f>VLOOKUP($D45,[4]Sheet1!$C$1:$J$65536,4,FALSE)</f>
        <v>10177.4072265625</v>
      </c>
      <c r="L45">
        <f>VLOOKUP($D45,[4]Sheet1!$C$1:$J$65536,5,FALSE)</f>
        <v>214.86102294921875</v>
      </c>
      <c r="M45">
        <f>VLOOKUP($D45,[4]Sheet1!$C$1:$J$65536,6,FALSE)</f>
        <v>32.881881713867188</v>
      </c>
      <c r="N45">
        <f>VLOOKUP($D45,[4]Sheet1!$C$1:$J$65536,7,FALSE)</f>
        <v>4.8995046615600586</v>
      </c>
      <c r="O45">
        <f>VLOOKUP($D45,[4]Sheet1!$C$1:$J$65536,8,FALSE)</f>
        <v>20.069784164428711</v>
      </c>
      <c r="P45" cm="1">
        <f t="array" ref="P45">_xlfn.IFS(
$C45=2010,
VLOOKUP($B45,[5]各省年均房价!$A$1:$T$32,11,FALSE),
$C45=2011,
VLOOKUP($B45,[5]各省年均房价!$A$1:$T$32,12,FALSE),
$C45=2012,
VLOOKUP($B45,[5]各省年均房价!$A$1:$T$32,13,FALSE),
$C45=2013,
VLOOKUP($B45,[5]各省年均房价!$A$1:$T$32,14,FALSE),
$C45=2014,
VLOOKUP($B45,[5]各省年均房价!$A$1:$T$32,15,FALSE),
$C45=2015,
VLOOKUP($B45,[5]各省年均房价!$A$1:$T$32,16,FALSE),
$C45=2016,
VLOOKUP($B45,[5]各省年均房价!$A$1:$T$32,17,FALSE),
$C45=2017,
VLOOKUP($B45,[5]各省年均房价!$A$1:$T$32,18,FALSE),
$C45=2018,
VLOOKUP($B45,[5]各省年均房价!$A$1:$T$32,19,FALSE)
)</f>
        <v>5068.2656249999991</v>
      </c>
      <c r="Q45">
        <f t="shared" si="1"/>
        <v>0.19335669254539903</v>
      </c>
      <c r="R45" cm="1">
        <f t="array" ref="R45">_xlfn.IFS(
$C45=2010,
VLOOKUP($B45,[27]分省年度数据!$A$1:$T$32,15,FALSE),
$C45=2011,
VLOOKUP($B45,[27]分省年度数据!$A$1:$T$32,14,FALSE),
$C45=2012,
VLOOKUP($B45,[27]分省年度数据!$A$1:$T$32,13,FALSE),
$C45=2013,
VLOOKUP($B45,[27]分省年度数据!$A$1:$T$32,12,FALSE),
$C45=2014,
VLOOKUP($B45,[27]分省年度数据!$A$1:$T$32,11,FALSE),
$C45=2015,
VLOOKUP($B45,[27]分省年度数据!$A$1:$T$32,10,FALSE),
$C45=2016,
VLOOKUP($B45,[27]分省年度数据!$A$1:$T$32,9,FALSE),
$C45=2017,
VLOOKUP($B45,[27]分省年度数据!$A$1:$T$32,8,FALSE),
$C45=2018,
VLOOKUP($B45,[27]分省年度数据!$A$1:$T$32,7,FALSE)
)</f>
        <v>112.36</v>
      </c>
      <c r="S45">
        <f>IFERROR(VLOOKUP(D45,[6]mu_jt_estimates_final!$C:$D,2,FALSE),"")</f>
        <v>0.49454262999999998</v>
      </c>
      <c r="T45" t="str">
        <f>VLOOKUP(B45,方言分布!A:B,2,FALSE)</f>
        <v>晋语</v>
      </c>
      <c r="U45" cm="1">
        <f t="array" ref="U45">_xlfn.IFS(
$C45=2010,
VLOOKUP($B45,[7]分省年度数据!$A$1:$T$32,15,FALSE),
$C45=2011,
VLOOKUP($B45,[7]分省年度数据!$A$1:$T$32,14,FALSE),
$C45=2012,
VLOOKUP($B45,[7]分省年度数据!$A$1:$T$32,13,FALSE),
$C45=2013,
VLOOKUP($B45,[7]分省年度数据!$A$1:$T$32,12,FALSE),
$C45=2014,
VLOOKUP($B45,[7]分省年度数据!$A$1:$T$32,11,FALSE),
$C45=2015,
VLOOKUP($B45,[7]分省年度数据!$A$1:$T$32,10,FALSE),
$C45=2016,
VLOOKUP($B45,[7]分省年度数据!$A$1:$T$32,9,FALSE),
$C45=2017,
VLOOKUP($B45,[7]分省年度数据!$A$1:$T$32,8,FALSE),
$C45=2018,
VLOOKUP($B45,[7]分省年度数据!$A$1:$T$32,7,FALSE)
)</f>
        <v>24218</v>
      </c>
      <c r="V45" cm="1">
        <f t="array" ref="V45">_xlfn.IFS(
$C45=2010,
VLOOKUP($B45,[8]分省年度数据!$A$1:$T$32,15,FALSE),
$C45=2011,
VLOOKUP($B45,[8]分省年度数据!$A$1:$T$32,14,FALSE),
$C45=2012,
VLOOKUP($B45,[8]分省年度数据!$A$1:$T$32,13,FALSE),
$C45=2013,
VLOOKUP($B45,[8]分省年度数据!$A$1:$T$32,12,FALSE),
$C45=2014,
VLOOKUP($B45,[8]分省年度数据!$A$1:$T$32,11,FALSE),
$C45=2015,
VLOOKUP($B45,[8]分省年度数据!$A$1:$T$32,10,FALSE),
$C45=2016,
VLOOKUP($B45,[8]分省年度数据!$A$1:$T$32,9,FALSE),
$C45=2017,
VLOOKUP($B45,[8]分省年度数据!$A$1:$T$32,8,FALSE),
$C45=2018,
VLOOKUP($B45,[8]分省年度数据!$A$1:$T$32,7,FALSE)
)</f>
        <v>15.03</v>
      </c>
      <c r="W45" cm="1">
        <f t="array" ref="W45">_xlfn.IFS(
$C45=2010,
VLOOKUP($B45,[9]分省年度数据!$A$1:$T$32,15,FALSE),
$C45=2011,
VLOOKUP($B45,[9]分省年度数据!$A$1:$T$32,14,FALSE),
$C45=2012,
VLOOKUP($B45,[9]分省年度数据!$A$1:$T$32,13,FALSE),
$C45=2013,
VLOOKUP($B45,[9]分省年度数据!$A$1:$T$32,12,FALSE),
$C45=2014,
VLOOKUP($B45,[9]分省年度数据!$A$1:$T$32,11,FALSE),
$C45=2015,
VLOOKUP($B45,[9]分省年度数据!$A$1:$T$32,10,FALSE),
$C45=2016,
VLOOKUP($B45,[9]分省年度数据!$A$1:$T$32,9,FALSE),
$C45=2017,
VLOOKUP($B45,[9]分省年度数据!$A$1:$T$32,8,FALSE),
$C45=2018,
VLOOKUP($B45,[9]分省年度数据!$A$1:$T$32,7,FALSE)
)</f>
        <v>71</v>
      </c>
      <c r="X45" cm="1">
        <f t="array" ref="X45">_xlfn.IFS(
$C45=2010,
VLOOKUP($B45,[10]分省年度数据!$A$1:$T$32,15,FALSE),
$C45=2011,
VLOOKUP($B45,[10]分省年度数据!$A$1:$T$32,14,FALSE),
$C45=2012,
VLOOKUP($B45,[10]分省年度数据!$A$1:$T$32,13,FALSE),
$C45=2013,
VLOOKUP($B45,[10]分省年度数据!$A$1:$T$32,12,FALSE),
$C45=2014,
VLOOKUP($B45,[10]分省年度数据!$A$1:$T$32,11,FALSE),
$C45=2015,
VLOOKUP($B45,[10]分省年度数据!$A$1:$T$32,10,FALSE),
$C45=2016,
VLOOKUP($B45,[10]分省年度数据!$A$1:$T$32,9,FALSE),
$C45=2017,
VLOOKUP($B45,[10]分省年度数据!$A$1:$T$32,8,FALSE),
$C45=2018,
VLOOKUP($B45,[10]分省年度数据!$A$1:$T$32,7,FALSE)
)</f>
        <v>9.82</v>
      </c>
      <c r="Y45" cm="1">
        <f t="array" ref="Y45">_xlfn.IFS(
$C45=2010,
VLOOKUP($B45,[11]分省年度数据!$A$1:$T$32,15,FALSE),
$C45=2011,
VLOOKUP($B45,[11]分省年度数据!$A$1:$T$32,14,FALSE),
$C45=2012,
VLOOKUP($B45,[11]分省年度数据!$A$1:$T$32,13,FALSE),
$C45=2013,
VLOOKUP($B45,[11]分省年度数据!$A$1:$T$32,12,FALSE),
$C45=2014,
VLOOKUP($B45,[11]分省年度数据!$A$1:$T$32,11,FALSE),
$C45=2015,
VLOOKUP($B45,[11]分省年度数据!$A$1:$T$32,10,FALSE),
$C45=2016,
VLOOKUP($B45,[11]分省年度数据!$A$1:$T$32,9,FALSE),
$C45=2017,
VLOOKUP($B45,[11]分省年度数据!$A$1:$T$32,8,FALSE),
$C45=2018,
VLOOKUP($B45,[11]分省年度数据!$A$1:$T$32,7,FALSE)
)</f>
        <v>323.48</v>
      </c>
      <c r="Z45" cm="1">
        <f t="array" ref="Z45">_xlfn.IFS(
$C45=2010,
VLOOKUP($B45,[12]分省年度数据!$A$1:$T$32,15,FALSE),
$C45=2011,
VLOOKUP($B45,[12]分省年度数据!$A$1:$T$32,14,FALSE),
$C45=2012,
VLOOKUP($B45,[12]分省年度数据!$A$1:$T$32,13,FALSE),
$C45=2013,
VLOOKUP($B45,[12]分省年度数据!$A$1:$T$32,12,FALSE),
$C45=2014,
VLOOKUP($B45,[12]分省年度数据!$A$1:$T$32,11,FALSE),
$C45=2015,
VLOOKUP($B45,[12]分省年度数据!$A$1:$T$32,10,FALSE),
$C45=2016,
VLOOKUP($B45,[12]分省年度数据!$A$1:$T$32,9,FALSE),
$C45=2017,
VLOOKUP($B45,[12]分省年度数据!$A$1:$T$32,8,FALSE),
$C45=2018,
VLOOKUP($B45,[12]分省年度数据!$A$1:$T$32,7,FALSE)
)</f>
        <v>12.22</v>
      </c>
      <c r="AA45" cm="1">
        <f t="array" ref="AA45">_xlfn.IFS(
$C45=2010,
VLOOKUP($B45,[13]分省年度数据!$A$1:$T$32,15,FALSE),
$C45=2011,
VLOOKUP($B45,[13]分省年度数据!$A$1:$T$32,14,FALSE),
$C45=2012,
VLOOKUP($B45,[13]分省年度数据!$A$1:$T$32,13,FALSE),
$C45=2013,
VLOOKUP($B45,[13]分省年度数据!$A$1:$T$32,12,FALSE),
$C45=2014,
VLOOKUP($B45,[13]分省年度数据!$A$1:$T$32,11,FALSE),
$C45=2015,
VLOOKUP($B45,[13]分省年度数据!$A$1:$T$32,10,FALSE),
$C45=2016,
VLOOKUP($B45,[13]分省年度数据!$A$1:$T$32,9,FALSE),
$C45=2017,
VLOOKUP($B45,[13]分省年度数据!$A$1:$T$32,8,FALSE),
$C45=2018,
VLOOKUP($B45,[13]分省年度数据!$A$1:$T$32,7,FALSE)
)</f>
        <v>10.74</v>
      </c>
      <c r="AB45" cm="1">
        <f t="array" ref="AB45">_xlfn.IFS(
$C45=2010,
VLOOKUP($B45,[14]分省年度数据!$A$1:$T$32,15,FALSE),
$C45=2011,
VLOOKUP($B45,[14]分省年度数据!$A$1:$T$32,14,FALSE),
$C45=2012,
VLOOKUP($B45,[14]分省年度数据!$A$1:$T$32,13,FALSE),
$C45=2013,
VLOOKUP($B45,[14]分省年度数据!$A$1:$T$32,12,FALSE),
$C45=2014,
VLOOKUP($B45,[14]分省年度数据!$A$1:$T$32,11,FALSE),
$C45=2015,
VLOOKUP($B45,[14]分省年度数据!$A$1:$T$32,10,FALSE),
$C45=2016,
VLOOKUP($B45,[14]分省年度数据!$A$1:$T$32,9,FALSE),
$C45=2017,
VLOOKUP($B45,[14]分省年度数据!$A$1:$T$32,8,FALSE),
$C45=2018,
VLOOKUP($B45,[14]分省年度数据!$A$1:$T$32,7,FALSE)
)</f>
        <v>13.3</v>
      </c>
      <c r="AD45" cm="1">
        <f t="array" ref="AD45">_xlfn.IFS(
$C45=2010,
VLOOKUP($B45,[15]分省年度数据!$A$1:$T$32,15,FALSE),
$C45=2011,
VLOOKUP($B45,[15]分省年度数据!$A$1:$T$32,14,FALSE),
$C45=2012,
VLOOKUP($B45,[15]分省年度数据!$A$1:$T$32,13,FALSE),
$C45=2013,
VLOOKUP($B45,[15]分省年度数据!$A$1:$T$32,12,FALSE),
$C45=2014,
VLOOKUP($B45,[15]分省年度数据!$A$1:$T$32,11,FALSE),
$C45=2015,
VLOOKUP($B45,[15]分省年度数据!$A$1:$T$32,10,FALSE),
$C45=2016,
VLOOKUP($B45,[15]分省年度数据!$A$1:$T$32,9,FALSE),
$C45=2017,
VLOOKUP($B45,[15]分省年度数据!$A$1:$T$32,8,FALSE),
$C45=2018,
VLOOKUP($B45,[15]分省年度数据!$A$1:$T$32,7,FALSE)
)</f>
        <v>7601337</v>
      </c>
      <c r="AE45" cm="1">
        <f t="array" ref="AE45">_xlfn.IFS(
$C45=2010,
VLOOKUP($B45,[16]分省年度数据!$A$1:$T$32,15,FALSE),
$C45=2011,
VLOOKUP($B45,[16]分省年度数据!$A$1:$T$32,14,FALSE),
$C45=2012,
VLOOKUP($B45,[16]分省年度数据!$A$1:$T$32,13,FALSE),
$C45=2013,
VLOOKUP($B45,[16]分省年度数据!$A$1:$T$32,12,FALSE),
$C45=2014,
VLOOKUP($B45,[16]分省年度数据!$A$1:$T$32,11,FALSE),
$C45=2015,
VLOOKUP($B45,[16]分省年度数据!$A$1:$T$32,10,FALSE),
$C45=2016,
VLOOKUP($B45,[16]分省年度数据!$A$1:$T$32,9,FALSE),
$C45=2017,
VLOOKUP($B45,[16]分省年度数据!$A$1:$T$32,8,FALSE),
$C45=2018,
VLOOKUP($B45,[16]分省年度数据!$A$1:$T$32,7,FALSE)
)</f>
        <v>561.85</v>
      </c>
      <c r="AF45" cm="1">
        <f t="array" ref="AF45">_xlfn.IFS(
$C45=2010,
VLOOKUP($B45,[17]分省年度数据!$A$1:$T$32,15,FALSE),
$C45=2011,
VLOOKUP($B45,[17]分省年度数据!$A$1:$T$32,14,FALSE),
$C45=2012,
VLOOKUP($B45,[17]分省年度数据!$A$1:$T$32,13,FALSE),
$C45=2013,
VLOOKUP($B45,[17]分省年度数据!$A$1:$T$32,12,FALSE),
$C45=2014,
VLOOKUP($B45,[17]分省年度数据!$A$1:$T$32,11,FALSE),
$C45=2015,
VLOOKUP($B45,[17]分省年度数据!$A$1:$T$32,10,FALSE),
$C45=2016,
VLOOKUP($B45,[17]分省年度数据!$A$1:$T$32,9,FALSE),
$C45=2017,
VLOOKUP($B45,[17]分省年度数据!$A$1:$T$32,8,FALSE),
$C45=2018,
VLOOKUP($B45,[17]分省年度数据!$A$1:$T$32,7,FALSE)
)</f>
        <v>120</v>
      </c>
      <c r="AG45" cm="1">
        <f t="array" ref="AG45">_xlfn.IFS(
$C45=2010,
VLOOKUP($B45,[18]分省年度数据!$A$1:$T$32,15,FALSE),
$C45=2011,
VLOOKUP($B45,[18]分省年度数据!$A$1:$T$32,14,FALSE),
$C45=2012,
VLOOKUP($B45,[18]分省年度数据!$A$1:$T$32,13,FALSE),
$C45=2013,
VLOOKUP($B45,[18]分省年度数据!$A$1:$T$32,12,FALSE),
$C45=2014,
VLOOKUP($B45,[18]分省年度数据!$A$1:$T$32,11,FALSE),
$C45=2015,
VLOOKUP($B45,[18]分省年度数据!$A$1:$T$32,10,FALSE),
$C45=2016,
VLOOKUP($B45,[18]分省年度数据!$A$1:$T$32,9,FALSE),
$C45=2017,
VLOOKUP($B45,[18]分省年度数据!$A$1:$T$32,8,FALSE),
$C45=2018,
VLOOKUP($B45,[18]分省年度数据!$A$1:$T$32,7,FALSE)
)</f>
        <v>4642.6000000000004</v>
      </c>
      <c r="AJ45" cm="1">
        <f t="array" ref="AJ45">_xlfn.IFS(
$C45=2010,
VLOOKUP($B45,[19]分省年度数据!$A$1:$T$32,15,FALSE),
$C45=2011,
VLOOKUP($B45,[19]分省年度数据!$A$1:$T$32,14,FALSE),
$C45=2012,
VLOOKUP($B45,[19]分省年度数据!$A$1:$T$32,13,FALSE),
$C45=2013,
VLOOKUP($B45,[19]分省年度数据!$A$1:$T$32,12,FALSE),
$C45=2014,
VLOOKUP($B45,[19]分省年度数据!$A$1:$T$32,11,FALSE),
$C45=2015,
VLOOKUP($B45,[19]分省年度数据!$A$1:$T$32,10,FALSE),
$C45=2016,
VLOOKUP($B45,[19]分省年度数据!$A$1:$T$32,9,FALSE),
$C45=2017,
VLOOKUP($B45,[19]分省年度数据!$A$1:$T$32,8,FALSE),
$C45=2018,
VLOOKUP($B45,[19]分省年度数据!$A$1:$T$32,7,FALSE)
)</f>
        <v>3385</v>
      </c>
      <c r="AK45" cm="1">
        <f t="array" ref="AK45">_xlfn.IFS(
$C45=2010,
VLOOKUP($B45,[20]分省年度数据!$A$1:$T$32,15,FALSE),
$C45=2011,
VLOOKUP($B45,[20]分省年度数据!$A$1:$T$32,14,FALSE),
$C45=2012,
VLOOKUP($B45,[20]分省年度数据!$A$1:$T$32,13,FALSE),
$C45=2013,
VLOOKUP($B45,[20]分省年度数据!$A$1:$T$32,12,FALSE),
$C45=2014,
VLOOKUP($B45,[20]分省年度数据!$A$1:$T$32,11,FALSE),
$C45=2015,
VLOOKUP($B45,[20]分省年度数据!$A$1:$T$32,10,FALSE),
$C45=2016,
VLOOKUP($B45,[20]分省年度数据!$A$1:$T$32,9,FALSE),
$C45=2017,
VLOOKUP($B45,[20]分省年度数据!$A$1:$T$32,8,FALSE),
$C45=2018,
VLOOKUP($B45,[20]分省年度数据!$A$1:$T$32,7,FALSE)
)</f>
        <v>11898</v>
      </c>
      <c r="AL45" cm="1">
        <f t="array" ref="AL45">_xlfn.IFS(
$C45=2010,
VLOOKUP($B45,[26]分省年度数据!$A$1:$T$32,15,FALSE),
$C45=2011,
VLOOKUP($B45,[26]分省年度数据!$A$1:$T$32,14,FALSE),
$C45=2012,
VLOOKUP($B45,[26]分省年度数据!$A$1:$T$32,13,FALSE),
$C45=2013,
VLOOKUP($B45,[26]分省年度数据!$A$1:$T$32,12,FALSE),
$C45=2014,
VLOOKUP($B45,[26]分省年度数据!$A$1:$T$32,11,FALSE),
$C45=2015,
VLOOKUP($B45,[26]分省年度数据!$A$1:$T$32,10,FALSE),
$C45=2016,
VLOOKUP($B45,[26]分省年度数据!$A$1:$T$32,9,FALSE),
$C45=2017,
VLOOKUP($B45,[26]分省年度数据!$A$1:$T$32,8,FALSE),
$C45=2018,
VLOOKUP($B45,[26]分省年度数据!$A$1:$T$32,7,FALSE)
)</f>
        <v>99.1</v>
      </c>
      <c r="AM45" cm="1">
        <f t="array" ref="AM45">_xlfn.IFS(
$C45=2010,
VLOOKUP($B45,[22]分省年度数据!$A$1:$T$32,15,FALSE),
$C45=2011,
VLOOKUP($B45,[22]分省年度数据!$A$1:$T$32,14,FALSE),
$C45=2012,
VLOOKUP($B45,[22]分省年度数据!$A$1:$T$32,13,FALSE),
$C45=2013,
VLOOKUP($B45,[22]分省年度数据!$A$1:$T$32,12,FALSE),
$C45=2014,
VLOOKUP($B45,[22]分省年度数据!$A$1:$T$32,11,FALSE),
$C45=2015,
VLOOKUP($B45,[22]分省年度数据!$A$1:$T$32,10,FALSE),
$C45=2016,
VLOOKUP($B45,[22]分省年度数据!$A$1:$T$32,9,FALSE),
$C45=2017,
VLOOKUP($B45,[22]分省年度数据!$A$1:$T$32,8,FALSE),
$C45=2018,
VLOOKUP($B45,[22]分省年度数据!$A$1:$T$32,7,FALSE)
)</f>
        <v>96.01</v>
      </c>
      <c r="AN45" cm="1">
        <f t="array" ref="AN45">_xlfn.IFS(
$C45=2010,
VLOOKUP($B45,[23]分省年度数据!$A$1:$T$32,15,FALSE),
$C45=2011,
VLOOKUP($B45,[23]分省年度数据!$A$1:$T$32,14,FALSE),
$C45=2012,
VLOOKUP($B45,[23]分省年度数据!$A$1:$T$32,13,FALSE),
$C45=2013,
VLOOKUP($B45,[23]分省年度数据!$A$1:$T$32,12,FALSE),
$C45=2014,
VLOOKUP($B45,[23]分省年度数据!$A$1:$T$32,11,FALSE),
$C45=2015,
VLOOKUP($B45,[23]分省年度数据!$A$1:$T$32,10,FALSE),
$C45=2016,
VLOOKUP($B45,[23]分省年度数据!$A$1:$T$32,9,FALSE),
$C45=2017,
VLOOKUP($B45,[23]分省年度数据!$A$1:$T$32,8,FALSE),
$C45=2018,
VLOOKUP($B45,[23]分省年度数据!$A$1:$T$32,7,FALSE)
)</f>
        <v>10.65</v>
      </c>
      <c r="AO45" cm="1">
        <f t="array" ref="AO45">_xlfn.IFS(
$C45=2010,
VLOOKUP($B45,[24]分省年度数据!$A$1:$T$32,15,FALSE),
$C45=2011,
VLOOKUP($B45,[24]分省年度数据!$A$1:$T$32,14,FALSE),
$C45=2012,
VLOOKUP($B45,[24]分省年度数据!$A$1:$T$32,13,FALSE),
$C45=2013,
VLOOKUP($B45,[24]分省年度数据!$A$1:$T$32,12,FALSE),
$C45=2014,
VLOOKUP($B45,[24]分省年度数据!$A$1:$T$32,11,FALSE),
$C45=2015,
VLOOKUP($B45,[24]分省年度数据!$A$1:$T$32,10,FALSE),
$C45=2016,
VLOOKUP($B45,[24]分省年度数据!$A$1:$T$32,9,FALSE),
$C45=2017,
VLOOKUP($B45,[24]分省年度数据!$A$1:$T$32,8,FALSE),
$C45=2018,
VLOOKUP($B45,[24]分省年度数据!$A$1:$T$32,7,FALSE)
)</f>
        <v>7.24</v>
      </c>
      <c r="AP45" cm="1">
        <f t="array" ref="AP45">_xlfn.IFS(
$C45=2010,
VLOOKUP($B45,[25]分省年度数据!$A$1:$T$32,15,FALSE),
$C45=2011,
VLOOKUP($B45,[25]分省年度数据!$A$1:$T$32,14,FALSE),
$C45=2012,
VLOOKUP($B45,[25]分省年度数据!$A$1:$T$32,13,FALSE),
$C45=2013,
VLOOKUP($B45,[25]分省年度数据!$A$1:$T$32,12,FALSE),
$C45=2014,
VLOOKUP($B45,[25]分省年度数据!$A$1:$T$32,11,FALSE),
$C45=2015,
VLOOKUP($B45,[25]分省年度数据!$A$1:$T$32,10,FALSE),
$C45=2016,
VLOOKUP($B45,[25]分省年度数据!$A$1:$T$32,9,FALSE),
$C45=2017,
VLOOKUP($B45,[25]分省年度数据!$A$1:$T$32,8,FALSE),
$C45=2018,
VLOOKUP($B45,[25]分省年度数据!$A$1:$T$32,7,FALSE)
)</f>
        <v>19.66</v>
      </c>
    </row>
    <row r="46" spans="1:42">
      <c r="A46">
        <v>15</v>
      </c>
      <c r="B46" t="s">
        <v>5</v>
      </c>
      <c r="C46">
        <v>2018</v>
      </c>
      <c r="D46" t="str">
        <f t="shared" si="0"/>
        <v>内蒙古自治区2018</v>
      </c>
      <c r="E46" t="s">
        <v>32</v>
      </c>
      <c r="F46" cm="1">
        <f t="array" ref="F46">_xlfn.IFS(
$C46=2010,
VLOOKUP($B46,[1]分省年度数据!$A$1:$T$32,15,FALSE),
$C46=2011,
VLOOKUP($B46,[1]分省年度数据!$A$1:$T$32,14,FALSE),
$C46=2012,
VLOOKUP($B46,[1]分省年度数据!$A$1:$T$32,13,FALSE),
$C46=2013,
VLOOKUP($B46,[1]分省年度数据!$A$1:$T$32,12,FALSE),
$C46=2014,
VLOOKUP($B46,[1]分省年度数据!$A$1:$T$32,11,FALSE),
$C46=2015,
VLOOKUP($B46,[1]分省年度数据!$A$1:$T$32,10,FALSE),
$C46=2016,
VLOOKUP($B46,[1]分省年度数据!$A$1:$T$32,9,FALSE),
$C46=2017,
VLOOKUP($B46,[1]分省年度数据!$A$1:$T$32,8,FALSE),
$C46=2018,
VLOOKUP($B46,[1]分省年度数据!$A$1:$T$32,7,FALSE)
)</f>
        <v>2422</v>
      </c>
      <c r="G46" cm="1">
        <f t="array" ref="G46">_xlfn.IFS(
$C46=2010,
VLOOKUP($B46,[2]分省年度数据!$A$1:$T$32,15,FALSE),
$C46=2011,
VLOOKUP($B46,[2]分省年度数据!$A$1:$T$32,14,FALSE),
$C46=2012,
VLOOKUP($B46,[2]分省年度数据!$A$1:$T$32,13,FALSE),
$C46=2013,
VLOOKUP($B46,[2]分省年度数据!$A$1:$T$32,12,FALSE),
$C46=2014,
VLOOKUP($B46,[2]分省年度数据!$A$1:$T$32,11,FALSE),
$C46=2015,
VLOOKUP($B46,[2]分省年度数据!$A$1:$T$32,10,FALSE),
$C46=2016,
VLOOKUP($B46,[2]分省年度数据!$A$1:$T$32,9,FALSE),
$C46=2017,
VLOOKUP($B46,[2]分省年度数据!$A$1:$T$32,8,FALSE),
$C46=2018,
VLOOKUP($B46,[2]分省年度数据!$A$1:$T$32,7,FALSE)
)</f>
        <v>28376</v>
      </c>
      <c r="H46" cm="1">
        <f t="array" ref="H46">_xlfn.IFS(
$C46=2010,
VLOOKUP($B46,[3]分省年度数据!$A$1:$T$32,15,FALSE),
$C46=2011,
VLOOKUP($B46,[3]分省年度数据!$A$1:$T$32,14,FALSE),
$C46=2012,
VLOOKUP($B46,[3]分省年度数据!$A$1:$T$32,13,FALSE),
$C46=2013,
VLOOKUP($B46,[3]分省年度数据!$A$1:$T$32,12,FALSE),
$C46=2014,
VLOOKUP($B46,[3]分省年度数据!$A$1:$T$32,11,FALSE),
$C46=2015,
VLOOKUP($B46,[3]分省年度数据!$A$1:$T$32,10,FALSE),
$C46=2016,
VLOOKUP($B46,[3]分省年度数据!$A$1:$T$32,9,FALSE),
$C46=2017,
VLOOKUP($B46,[3]分省年度数据!$A$1:$T$32,8,FALSE),
$C46=2018,
VLOOKUP($B46,[3]分省年度数据!$A$1:$T$32,7,FALSE)
)</f>
        <v>484.2</v>
      </c>
      <c r="I46">
        <f>VLOOKUP($D46,[4]Sheet1!$C$1:$J$65536,2,FALSE)</f>
        <v>53.368324279785156</v>
      </c>
      <c r="J46">
        <f>VLOOKUP($D46,[4]Sheet1!$C$1:$J$65536,3,FALSE)</f>
        <v>-63.158710479736328</v>
      </c>
      <c r="K46">
        <f>VLOOKUP($D46,[4]Sheet1!$C$1:$J$65536,4,FALSE)</f>
        <v>10175.0419921875</v>
      </c>
      <c r="L46">
        <f>VLOOKUP($D46,[4]Sheet1!$C$1:$J$65536,5,FALSE)</f>
        <v>214.18431091308594</v>
      </c>
      <c r="M46">
        <f>VLOOKUP($D46,[4]Sheet1!$C$1:$J$65536,6,FALSE)</f>
        <v>33.153129577636719</v>
      </c>
      <c r="N46">
        <f>VLOOKUP($D46,[4]Sheet1!$C$1:$J$65536,7,FALSE)</f>
        <v>5.3014774322509766</v>
      </c>
      <c r="O46">
        <f>VLOOKUP($D46,[4]Sheet1!$C$1:$J$65536,8,FALSE)</f>
        <v>25.28742790222168</v>
      </c>
      <c r="P46" cm="1">
        <f t="array" ref="P46">_xlfn.IFS(
$C46=2010,
VLOOKUP($B46,[5]各省年均房价!$A$1:$T$32,11,FALSE),
$C46=2011,
VLOOKUP($B46,[5]各省年均房价!$A$1:$T$32,12,FALSE),
$C46=2012,
VLOOKUP($B46,[5]各省年均房价!$A$1:$T$32,13,FALSE),
$C46=2013,
VLOOKUP($B46,[5]各省年均房价!$A$1:$T$32,14,FALSE),
$C46=2014,
VLOOKUP($B46,[5]各省年均房价!$A$1:$T$32,15,FALSE),
$C46=2015,
VLOOKUP($B46,[5]各省年均房价!$A$1:$T$32,16,FALSE),
$C46=2016,
VLOOKUP($B46,[5]各省年均房价!$A$1:$T$32,17,FALSE),
$C46=2017,
VLOOKUP($B46,[5]各省年均房价!$A$1:$T$32,18,FALSE),
$C46=2018,
VLOOKUP($B46,[5]各省年均房价!$A$1:$T$32,19,FALSE)
)</f>
        <v>5543.99074074074</v>
      </c>
      <c r="Q46">
        <f t="shared" si="1"/>
        <v>0.19537604809489498</v>
      </c>
      <c r="R46" cm="1">
        <f t="array" ref="R46">_xlfn.IFS(
$C46=2010,
VLOOKUP($B46,[27]分省年度数据!$A$1:$T$32,15,FALSE),
$C46=2011,
VLOOKUP($B46,[27]分省年度数据!$A$1:$T$32,14,FALSE),
$C46=2012,
VLOOKUP($B46,[27]分省年度数据!$A$1:$T$32,13,FALSE),
$C46=2013,
VLOOKUP($B46,[27]分省年度数据!$A$1:$T$32,12,FALSE),
$C46=2014,
VLOOKUP($B46,[27]分省年度数据!$A$1:$T$32,11,FALSE),
$C46=2015,
VLOOKUP($B46,[27]分省年度数据!$A$1:$T$32,10,FALSE),
$C46=2016,
VLOOKUP($B46,[27]分省年度数据!$A$1:$T$32,9,FALSE),
$C46=2017,
VLOOKUP($B46,[27]分省年度数据!$A$1:$T$32,8,FALSE),
$C46=2018,
VLOOKUP($B46,[27]分省年度数据!$A$1:$T$32,7,FALSE)
)</f>
        <v>120.14</v>
      </c>
      <c r="S46">
        <f>IFERROR(VLOOKUP(D46,[6]mu_jt_estimates_final!$C:$D,2,FALSE),"")</f>
        <v>0.60325490999999998</v>
      </c>
      <c r="T46" t="str">
        <f>VLOOKUP(B46,方言分布!A:B,2,FALSE)</f>
        <v>晋语</v>
      </c>
      <c r="U46" cm="1">
        <f t="array" ref="U46">_xlfn.IFS(
$C46=2010,
VLOOKUP($B46,[7]分省年度数据!$A$1:$T$32,15,FALSE),
$C46=2011,
VLOOKUP($B46,[7]分省年度数据!$A$1:$T$32,14,FALSE),
$C46=2012,
VLOOKUP($B46,[7]分省年度数据!$A$1:$T$32,13,FALSE),
$C46=2013,
VLOOKUP($B46,[7]分省年度数据!$A$1:$T$32,12,FALSE),
$C46=2014,
VLOOKUP($B46,[7]分省年度数据!$A$1:$T$32,11,FALSE),
$C46=2015,
VLOOKUP($B46,[7]分省年度数据!$A$1:$T$32,10,FALSE),
$C46=2016,
VLOOKUP($B46,[7]分省年度数据!$A$1:$T$32,9,FALSE),
$C46=2017,
VLOOKUP($B46,[7]分省年度数据!$A$1:$T$32,8,FALSE),
$C46=2018,
VLOOKUP($B46,[7]分省年度数据!$A$1:$T$32,7,FALSE)
)</f>
        <v>24610</v>
      </c>
      <c r="V46" cm="1">
        <f t="array" ref="V46">_xlfn.IFS(
$C46=2010,
VLOOKUP($B46,[8]分省年度数据!$A$1:$T$32,15,FALSE),
$C46=2011,
VLOOKUP($B46,[8]分省年度数据!$A$1:$T$32,14,FALSE),
$C46=2012,
VLOOKUP($B46,[8]分省年度数据!$A$1:$T$32,13,FALSE),
$C46=2013,
VLOOKUP($B46,[8]分省年度数据!$A$1:$T$32,12,FALSE),
$C46=2014,
VLOOKUP($B46,[8]分省年度数据!$A$1:$T$32,11,FALSE),
$C46=2015,
VLOOKUP($B46,[8]分省年度数据!$A$1:$T$32,10,FALSE),
$C46=2016,
VLOOKUP($B46,[8]分省年度数据!$A$1:$T$32,9,FALSE),
$C46=2017,
VLOOKUP($B46,[8]分省年度数据!$A$1:$T$32,8,FALSE),
$C46=2018,
VLOOKUP($B46,[8]分省年度数据!$A$1:$T$32,7,FALSE)
)</f>
        <v>15.9</v>
      </c>
      <c r="W46" cm="1">
        <f t="array" ref="W46">_xlfn.IFS(
$C46=2010,
VLOOKUP($B46,[9]分省年度数据!$A$1:$T$32,15,FALSE),
$C46=2011,
VLOOKUP($B46,[9]分省年度数据!$A$1:$T$32,14,FALSE),
$C46=2012,
VLOOKUP($B46,[9]分省年度数据!$A$1:$T$32,13,FALSE),
$C46=2013,
VLOOKUP($B46,[9]分省年度数据!$A$1:$T$32,12,FALSE),
$C46=2014,
VLOOKUP($B46,[9]分省年度数据!$A$1:$T$32,11,FALSE),
$C46=2015,
VLOOKUP($B46,[9]分省年度数据!$A$1:$T$32,10,FALSE),
$C46=2016,
VLOOKUP($B46,[9]分省年度数据!$A$1:$T$32,9,FALSE),
$C46=2017,
VLOOKUP($B46,[9]分省年度数据!$A$1:$T$32,8,FALSE),
$C46=2018,
VLOOKUP($B46,[9]分省年度数据!$A$1:$T$32,7,FALSE)
)</f>
        <v>74</v>
      </c>
      <c r="X46" cm="1">
        <f t="array" ref="X46">_xlfn.IFS(
$C46=2010,
VLOOKUP($B46,[10]分省年度数据!$A$1:$T$32,15,FALSE),
$C46=2011,
VLOOKUP($B46,[10]分省年度数据!$A$1:$T$32,14,FALSE),
$C46=2012,
VLOOKUP($B46,[10]分省年度数据!$A$1:$T$32,13,FALSE),
$C46=2013,
VLOOKUP($B46,[10]分省年度数据!$A$1:$T$32,12,FALSE),
$C46=2014,
VLOOKUP($B46,[10]分省年度数据!$A$1:$T$32,11,FALSE),
$C46=2015,
VLOOKUP($B46,[10]分省年度数据!$A$1:$T$32,10,FALSE),
$C46=2016,
VLOOKUP($B46,[10]分省年度数据!$A$1:$T$32,9,FALSE),
$C46=2017,
VLOOKUP($B46,[10]分省年度数据!$A$1:$T$32,8,FALSE),
$C46=2018,
VLOOKUP($B46,[10]分省年度数据!$A$1:$T$32,7,FALSE)
)</f>
        <v>9.6</v>
      </c>
      <c r="Y46" cm="1">
        <f t="array" ref="Y46">_xlfn.IFS(
$C46=2010,
VLOOKUP($B46,[11]分省年度数据!$A$1:$T$32,15,FALSE),
$C46=2011,
VLOOKUP($B46,[11]分省年度数据!$A$1:$T$32,14,FALSE),
$C46=2012,
VLOOKUP($B46,[11]分省年度数据!$A$1:$T$32,13,FALSE),
$C46=2013,
VLOOKUP($B46,[11]分省年度数据!$A$1:$T$32,12,FALSE),
$C46=2014,
VLOOKUP($B46,[11]分省年度数据!$A$1:$T$32,11,FALSE),
$C46=2015,
VLOOKUP($B46,[11]分省年度数据!$A$1:$T$32,10,FALSE),
$C46=2016,
VLOOKUP($B46,[11]分省年度数据!$A$1:$T$32,9,FALSE),
$C46=2017,
VLOOKUP($B46,[11]分省年度数据!$A$1:$T$32,8,FALSE),
$C46=2018,
VLOOKUP($B46,[11]分省年度数据!$A$1:$T$32,7,FALSE)
)</f>
        <v>315.62</v>
      </c>
      <c r="Z46" cm="1">
        <f t="array" ref="Z46">_xlfn.IFS(
$C46=2010,
VLOOKUP($B46,[12]分省年度数据!$A$1:$T$32,15,FALSE),
$C46=2011,
VLOOKUP($B46,[12]分省年度数据!$A$1:$T$32,14,FALSE),
$C46=2012,
VLOOKUP($B46,[12]分省年度数据!$A$1:$T$32,13,FALSE),
$C46=2013,
VLOOKUP($B46,[12]分省年度数据!$A$1:$T$32,12,FALSE),
$C46=2014,
VLOOKUP($B46,[12]分省年度数据!$A$1:$T$32,11,FALSE),
$C46=2015,
VLOOKUP($B46,[12]分省年度数据!$A$1:$T$32,10,FALSE),
$C46=2016,
VLOOKUP($B46,[12]分省年度数据!$A$1:$T$32,9,FALSE),
$C46=2017,
VLOOKUP($B46,[12]分省年度数据!$A$1:$T$32,8,FALSE),
$C46=2018,
VLOOKUP($B46,[12]分省年度数据!$A$1:$T$32,7,FALSE)
)</f>
        <v>11.6</v>
      </c>
      <c r="AA46" cm="1">
        <f t="array" ref="AA46">_xlfn.IFS(
$C46=2010,
VLOOKUP($B46,[13]分省年度数据!$A$1:$T$32,15,FALSE),
$C46=2011,
VLOOKUP($B46,[13]分省年度数据!$A$1:$T$32,14,FALSE),
$C46=2012,
VLOOKUP($B46,[13]分省年度数据!$A$1:$T$32,13,FALSE),
$C46=2013,
VLOOKUP($B46,[13]分省年度数据!$A$1:$T$32,12,FALSE),
$C46=2014,
VLOOKUP($B46,[13]分省年度数据!$A$1:$T$32,11,FALSE),
$C46=2015,
VLOOKUP($B46,[13]分省年度数据!$A$1:$T$32,10,FALSE),
$C46=2016,
VLOOKUP($B46,[13]分省年度数据!$A$1:$T$32,9,FALSE),
$C46=2017,
VLOOKUP($B46,[13]分省年度数据!$A$1:$T$32,8,FALSE),
$C46=2018,
VLOOKUP($B46,[13]分省年度数据!$A$1:$T$32,7,FALSE)
)</f>
        <v>10.93</v>
      </c>
      <c r="AB46" cm="1">
        <f t="array" ref="AB46">_xlfn.IFS(
$C46=2010,
VLOOKUP($B46,[14]分省年度数据!$A$1:$T$32,15,FALSE),
$C46=2011,
VLOOKUP($B46,[14]分省年度数据!$A$1:$T$32,14,FALSE),
$C46=2012,
VLOOKUP($B46,[14]分省年度数据!$A$1:$T$32,13,FALSE),
$C46=2013,
VLOOKUP($B46,[14]分省年度数据!$A$1:$T$32,12,FALSE),
$C46=2014,
VLOOKUP($B46,[14]分省年度数据!$A$1:$T$32,11,FALSE),
$C46=2015,
VLOOKUP($B46,[14]分省年度数据!$A$1:$T$32,10,FALSE),
$C46=2016,
VLOOKUP($B46,[14]分省年度数据!$A$1:$T$32,9,FALSE),
$C46=2017,
VLOOKUP($B46,[14]分省年度数据!$A$1:$T$32,8,FALSE),
$C46=2018,
VLOOKUP($B46,[14]分省年度数据!$A$1:$T$32,7,FALSE)
)</f>
        <v>13.33</v>
      </c>
      <c r="AD46" cm="1">
        <f t="array" ref="AD46">_xlfn.IFS(
$C46=2010,
VLOOKUP($B46,[15]分省年度数据!$A$1:$T$32,15,FALSE),
$C46=2011,
VLOOKUP($B46,[15]分省年度数据!$A$1:$T$32,14,FALSE),
$C46=2012,
VLOOKUP($B46,[15]分省年度数据!$A$1:$T$32,13,FALSE),
$C46=2013,
VLOOKUP($B46,[15]分省年度数据!$A$1:$T$32,12,FALSE),
$C46=2014,
VLOOKUP($B46,[15]分省年度数据!$A$1:$T$32,11,FALSE),
$C46=2015,
VLOOKUP($B46,[15]分省年度数据!$A$1:$T$32,10,FALSE),
$C46=2016,
VLOOKUP($B46,[15]分省年度数据!$A$1:$T$32,9,FALSE),
$C46=2017,
VLOOKUP($B46,[15]分省年度数据!$A$1:$T$32,8,FALSE),
$C46=2018,
VLOOKUP($B46,[15]分省年度数据!$A$1:$T$32,7,FALSE)
)</f>
        <v>7759014</v>
      </c>
      <c r="AE46" cm="1">
        <f t="array" ref="AE46">_xlfn.IFS(
$C46=2010,
VLOOKUP($B46,[16]分省年度数据!$A$1:$T$32,15,FALSE),
$C46=2011,
VLOOKUP($B46,[16]分省年度数据!$A$1:$T$32,14,FALSE),
$C46=2012,
VLOOKUP($B46,[16]分省年度数据!$A$1:$T$32,13,FALSE),
$C46=2013,
VLOOKUP($B46,[16]分省年度数据!$A$1:$T$32,12,FALSE),
$C46=2014,
VLOOKUP($B46,[16]分省年度数据!$A$1:$T$32,11,FALSE),
$C46=2015,
VLOOKUP($B46,[16]分省年度数据!$A$1:$T$32,10,FALSE),
$C46=2016,
VLOOKUP($B46,[16]分省年度数据!$A$1:$T$32,9,FALSE),
$C46=2017,
VLOOKUP($B46,[16]分省年度数据!$A$1:$T$32,8,FALSE),
$C46=2018,
VLOOKUP($B46,[16]分省年度数据!$A$1:$T$32,7,FALSE)
)</f>
        <v>576.33000000000004</v>
      </c>
      <c r="AF46" cm="1">
        <f t="array" ref="AF46">_xlfn.IFS(
$C46=2010,
VLOOKUP($B46,[17]分省年度数据!$A$1:$T$32,15,FALSE),
$C46=2011,
VLOOKUP($B46,[17]分省年度数据!$A$1:$T$32,14,FALSE),
$C46=2012,
VLOOKUP($B46,[17]分省年度数据!$A$1:$T$32,13,FALSE),
$C46=2013,
VLOOKUP($B46,[17]分省年度数据!$A$1:$T$32,12,FALSE),
$C46=2014,
VLOOKUP($B46,[17]分省年度数据!$A$1:$T$32,11,FALSE),
$C46=2015,
VLOOKUP($B46,[17]分省年度数据!$A$1:$T$32,10,FALSE),
$C46=2016,
VLOOKUP($B46,[17]分省年度数据!$A$1:$T$32,9,FALSE),
$C46=2017,
VLOOKUP($B46,[17]分省年度数据!$A$1:$T$32,8,FALSE),
$C46=2018,
VLOOKUP($B46,[17]分省年度数据!$A$1:$T$32,7,FALSE)
)</f>
        <v>115</v>
      </c>
      <c r="AG46" cm="1">
        <f t="array" ref="AG46">_xlfn.IFS(
$C46=2010,
VLOOKUP($B46,[18]分省年度数据!$A$1:$T$32,15,FALSE),
$C46=2011,
VLOOKUP($B46,[18]分省年度数据!$A$1:$T$32,14,FALSE),
$C46=2012,
VLOOKUP($B46,[18]分省年度数据!$A$1:$T$32,13,FALSE),
$C46=2013,
VLOOKUP($B46,[18]分省年度数据!$A$1:$T$32,12,FALSE),
$C46=2014,
VLOOKUP($B46,[18]分省年度数据!$A$1:$T$32,11,FALSE),
$C46=2015,
VLOOKUP($B46,[18]分省年度数据!$A$1:$T$32,10,FALSE),
$C46=2016,
VLOOKUP($B46,[18]分省年度数据!$A$1:$T$32,9,FALSE),
$C46=2017,
VLOOKUP($B46,[18]分省年度数据!$A$1:$T$32,8,FALSE),
$C46=2018,
VLOOKUP($B46,[18]分省年度数据!$A$1:$T$32,7,FALSE)
)</f>
        <v>4852.3</v>
      </c>
      <c r="AJ46" cm="1">
        <f t="array" ref="AJ46">_xlfn.IFS(
$C46=2010,
VLOOKUP($B46,[19]分省年度数据!$A$1:$T$32,15,FALSE),
$C46=2011,
VLOOKUP($B46,[19]分省年度数据!$A$1:$T$32,14,FALSE),
$C46=2012,
VLOOKUP($B46,[19]分省年度数据!$A$1:$T$32,13,FALSE),
$C46=2013,
VLOOKUP($B46,[19]分省年度数据!$A$1:$T$32,12,FALSE),
$C46=2014,
VLOOKUP($B46,[19]分省年度数据!$A$1:$T$32,11,FALSE),
$C46=2015,
VLOOKUP($B46,[19]分省年度数据!$A$1:$T$32,10,FALSE),
$C46=2016,
VLOOKUP($B46,[19]分省年度数据!$A$1:$T$32,9,FALSE),
$C46=2017,
VLOOKUP($B46,[19]分省年度数据!$A$1:$T$32,8,FALSE),
$C46=2018,
VLOOKUP($B46,[19]分省年度数据!$A$1:$T$32,7,FALSE)
)</f>
        <v>4230</v>
      </c>
      <c r="AK46" cm="1">
        <f t="array" ref="AK46">_xlfn.IFS(
$C46=2010,
VLOOKUP($B46,[20]分省年度数据!$A$1:$T$32,15,FALSE),
$C46=2011,
VLOOKUP($B46,[20]分省年度数据!$A$1:$T$32,14,FALSE),
$C46=2012,
VLOOKUP($B46,[20]分省年度数据!$A$1:$T$32,13,FALSE),
$C46=2013,
VLOOKUP($B46,[20]分省年度数据!$A$1:$T$32,12,FALSE),
$C46=2014,
VLOOKUP($B46,[20]分省年度数据!$A$1:$T$32,11,FALSE),
$C46=2015,
VLOOKUP($B46,[20]分省年度数据!$A$1:$T$32,10,FALSE),
$C46=2016,
VLOOKUP($B46,[20]分省年度数据!$A$1:$T$32,9,FALSE),
$C46=2017,
VLOOKUP($B46,[20]分省年度数据!$A$1:$T$32,8,FALSE),
$C46=2018,
VLOOKUP($B46,[20]分省年度数据!$A$1:$T$32,7,FALSE)
)</f>
        <v>16224</v>
      </c>
      <c r="AL46" cm="1">
        <f t="array" ref="AL46">_xlfn.IFS(
$C46=2010,
VLOOKUP($B46,[26]分省年度数据!$A$1:$T$32,15,FALSE),
$C46=2011,
VLOOKUP($B46,[26]分省年度数据!$A$1:$T$32,14,FALSE),
$C46=2012,
VLOOKUP($B46,[26]分省年度数据!$A$1:$T$32,13,FALSE),
$C46=2013,
VLOOKUP($B46,[26]分省年度数据!$A$1:$T$32,12,FALSE),
$C46=2014,
VLOOKUP($B46,[26]分省年度数据!$A$1:$T$32,11,FALSE),
$C46=2015,
VLOOKUP($B46,[26]分省年度数据!$A$1:$T$32,10,FALSE),
$C46=2016,
VLOOKUP($B46,[26]分省年度数据!$A$1:$T$32,9,FALSE),
$C46=2017,
VLOOKUP($B46,[26]分省年度数据!$A$1:$T$32,8,FALSE),
$C46=2018,
VLOOKUP($B46,[26]分省年度数据!$A$1:$T$32,7,FALSE)
)</f>
        <v>99.23</v>
      </c>
      <c r="AM46" cm="1">
        <f t="array" ref="AM46">_xlfn.IFS(
$C46=2010,
VLOOKUP($B46,[22]分省年度数据!$A$1:$T$32,15,FALSE),
$C46=2011,
VLOOKUP($B46,[22]分省年度数据!$A$1:$T$32,14,FALSE),
$C46=2012,
VLOOKUP($B46,[22]分省年度数据!$A$1:$T$32,13,FALSE),
$C46=2013,
VLOOKUP($B46,[22]分省年度数据!$A$1:$T$32,12,FALSE),
$C46=2014,
VLOOKUP($B46,[22]分省年度数据!$A$1:$T$32,11,FALSE),
$C46=2015,
VLOOKUP($B46,[22]分省年度数据!$A$1:$T$32,10,FALSE),
$C46=2016,
VLOOKUP($B46,[22]分省年度数据!$A$1:$T$32,9,FALSE),
$C46=2017,
VLOOKUP($B46,[22]分省年度数据!$A$1:$T$32,8,FALSE),
$C46=2018,
VLOOKUP($B46,[22]分省年度数据!$A$1:$T$32,7,FALSE)
)</f>
        <v>94.76</v>
      </c>
      <c r="AN46" cm="1">
        <f t="array" ref="AN46">_xlfn.IFS(
$C46=2010,
VLOOKUP($B46,[23]分省年度数据!$A$1:$T$32,15,FALSE),
$C46=2011,
VLOOKUP($B46,[23]分省年度数据!$A$1:$T$32,14,FALSE),
$C46=2012,
VLOOKUP($B46,[23]分省年度数据!$A$1:$T$32,13,FALSE),
$C46=2013,
VLOOKUP($B46,[23]分省年度数据!$A$1:$T$32,12,FALSE),
$C46=2014,
VLOOKUP($B46,[23]分省年度数据!$A$1:$T$32,11,FALSE),
$C46=2015,
VLOOKUP($B46,[23]分省年度数据!$A$1:$T$32,10,FALSE),
$C46=2016,
VLOOKUP($B46,[23]分省年度数据!$A$1:$T$32,9,FALSE),
$C46=2017,
VLOOKUP($B46,[23]分省年度数据!$A$1:$T$32,8,FALSE),
$C46=2018,
VLOOKUP($B46,[23]分省年度数据!$A$1:$T$32,7,FALSE)
)</f>
        <v>10.18</v>
      </c>
      <c r="AO46" cm="1">
        <f t="array" ref="AO46">_xlfn.IFS(
$C46=2010,
VLOOKUP($B46,[24]分省年度数据!$A$1:$T$32,15,FALSE),
$C46=2011,
VLOOKUP($B46,[24]分省年度数据!$A$1:$T$32,14,FALSE),
$C46=2012,
VLOOKUP($B46,[24]分省年度数据!$A$1:$T$32,13,FALSE),
$C46=2013,
VLOOKUP($B46,[24]分省年度数据!$A$1:$T$32,12,FALSE),
$C46=2014,
VLOOKUP($B46,[24]分省年度数据!$A$1:$T$32,11,FALSE),
$C46=2015,
VLOOKUP($B46,[24]分省年度数据!$A$1:$T$32,10,FALSE),
$C46=2016,
VLOOKUP($B46,[24]分省年度数据!$A$1:$T$32,9,FALSE),
$C46=2017,
VLOOKUP($B46,[24]分省年度数据!$A$1:$T$32,8,FALSE),
$C46=2018,
VLOOKUP($B46,[24]分省年度数据!$A$1:$T$32,7,FALSE)
)</f>
        <v>8.15</v>
      </c>
      <c r="AP46" cm="1">
        <f t="array" ref="AP46">_xlfn.IFS(
$C46=2010,
VLOOKUP($B46,[25]分省年度数据!$A$1:$T$32,15,FALSE),
$C46=2011,
VLOOKUP($B46,[25]分省年度数据!$A$1:$T$32,14,FALSE),
$C46=2012,
VLOOKUP($B46,[25]分省年度数据!$A$1:$T$32,13,FALSE),
$C46=2013,
VLOOKUP($B46,[25]分省年度数据!$A$1:$T$32,12,FALSE),
$C46=2014,
VLOOKUP($B46,[25]分省年度数据!$A$1:$T$32,11,FALSE),
$C46=2015,
VLOOKUP($B46,[25]分省年度数据!$A$1:$T$32,10,FALSE),
$C46=2016,
VLOOKUP($B46,[25]分省年度数据!$A$1:$T$32,9,FALSE),
$C46=2017,
VLOOKUP($B46,[25]分省年度数据!$A$1:$T$32,8,FALSE),
$C46=2018,
VLOOKUP($B46,[25]分省年度数据!$A$1:$T$32,7,FALSE)
)</f>
        <v>18.52</v>
      </c>
    </row>
    <row r="47" spans="1:42">
      <c r="A47">
        <v>21</v>
      </c>
      <c r="B47" t="s">
        <v>6</v>
      </c>
      <c r="C47">
        <v>2010</v>
      </c>
      <c r="D47" t="str">
        <f t="shared" si="0"/>
        <v>辽宁省2010</v>
      </c>
      <c r="E47" t="s">
        <v>33</v>
      </c>
      <c r="F47" cm="1">
        <f t="array" ref="F47">_xlfn.IFS(
$C47=2010,
VLOOKUP($B47,[1]分省年度数据!$A$1:$T$32,15,FALSE),
$C47=2011,
VLOOKUP($B47,[1]分省年度数据!$A$1:$T$32,14,FALSE),
$C47=2012,
VLOOKUP($B47,[1]分省年度数据!$A$1:$T$32,13,FALSE),
$C47=2013,
VLOOKUP($B47,[1]分省年度数据!$A$1:$T$32,12,FALSE),
$C47=2014,
VLOOKUP($B47,[1]分省年度数据!$A$1:$T$32,11,FALSE),
$C47=2015,
VLOOKUP($B47,[1]分省年度数据!$A$1:$T$32,10,FALSE),
$C47=2016,
VLOOKUP($B47,[1]分省年度数据!$A$1:$T$32,9,FALSE),
$C47=2017,
VLOOKUP($B47,[1]分省年度数据!$A$1:$T$32,8,FALSE),
$C47=2018,
VLOOKUP($B47,[1]分省年度数据!$A$1:$T$32,7,FALSE)
)</f>
        <v>4375</v>
      </c>
      <c r="G47" cm="1">
        <f t="array" ref="G47">_xlfn.IFS(
$C47=2010,
VLOOKUP($B47,[2]分省年度数据!$A$1:$T$32,15,FALSE),
$C47=2011,
VLOOKUP($B47,[2]分省年度数据!$A$1:$T$32,14,FALSE),
$C47=2012,
VLOOKUP($B47,[2]分省年度数据!$A$1:$T$32,13,FALSE),
$C47=2013,
VLOOKUP($B47,[2]分省年度数据!$A$1:$T$32,12,FALSE),
$C47=2014,
VLOOKUP($B47,[2]分省年度数据!$A$1:$T$32,11,FALSE),
$C47=2015,
VLOOKUP($B47,[2]分省年度数据!$A$1:$T$32,10,FALSE),
$C47=2016,
VLOOKUP($B47,[2]分省年度数据!$A$1:$T$32,9,FALSE),
$C47=2017,
VLOOKUP($B47,[2]分省年度数据!$A$1:$T$32,8,FALSE),
$C47=2018,
VLOOKUP($B47,[2]分省年度数据!$A$1:$T$32,7,FALSE)
)</f>
        <v>13953</v>
      </c>
      <c r="H47" cm="1">
        <f t="array" ref="H47">_xlfn.IFS(
$C47=2010,
VLOOKUP($B47,[3]分省年度数据!$A$1:$T$32,15,FALSE),
$C47=2011,
VLOOKUP($B47,[3]分省年度数据!$A$1:$T$32,14,FALSE),
$C47=2012,
VLOOKUP($B47,[3]分省年度数据!$A$1:$T$32,13,FALSE),
$C47=2013,
VLOOKUP($B47,[3]分省年度数据!$A$1:$T$32,12,FALSE),
$C47=2014,
VLOOKUP($B47,[3]分省年度数据!$A$1:$T$32,11,FALSE),
$C47=2015,
VLOOKUP($B47,[3]分省年度数据!$A$1:$T$32,10,FALSE),
$C47=2016,
VLOOKUP($B47,[3]分省年度数据!$A$1:$T$32,9,FALSE),
$C47=2017,
VLOOKUP($B47,[3]分省年度数据!$A$1:$T$32,8,FALSE),
$C47=2018,
VLOOKUP($B47,[3]分省年度数据!$A$1:$T$32,7,FALSE)
)</f>
        <v>631.29999999999995</v>
      </c>
      <c r="I47">
        <f>VLOOKUP($D47,[4]Sheet1!$C$1:$J$65536,2,FALSE)</f>
        <v>81.17919921875</v>
      </c>
      <c r="J47">
        <f>VLOOKUP($D47,[4]Sheet1!$C$1:$J$65536,3,FALSE)</f>
        <v>17.37286376953125</v>
      </c>
      <c r="K47">
        <f>VLOOKUP($D47,[4]Sheet1!$C$1:$J$65536,4,FALSE)</f>
        <v>10167.1083984375</v>
      </c>
      <c r="L47">
        <f>VLOOKUP($D47,[4]Sheet1!$C$1:$J$65536,5,FALSE)</f>
        <v>179.26605224609375</v>
      </c>
      <c r="M47">
        <f>VLOOKUP($D47,[4]Sheet1!$C$1:$J$65536,6,FALSE)</f>
        <v>27.546787261962891</v>
      </c>
      <c r="N47">
        <f>VLOOKUP($D47,[4]Sheet1!$C$1:$J$65536,7,FALSE)</f>
        <v>3.8997774124145508</v>
      </c>
      <c r="O47">
        <f>VLOOKUP($D47,[4]Sheet1!$C$1:$J$65536,8,FALSE)</f>
        <v>32.516822814941406</v>
      </c>
      <c r="P47" cm="1">
        <f t="array" ref="P47">_xlfn.IFS(
$C47=2010,
VLOOKUP($B47,[5]各省年均房价!$A$1:$T$32,11,FALSE),
$C47=2011,
VLOOKUP($B47,[5]各省年均房价!$A$1:$T$32,12,FALSE),
$C47=2012,
VLOOKUP($B47,[5]各省年均房价!$A$1:$T$32,13,FALSE),
$C47=2013,
VLOOKUP($B47,[5]各省年均房价!$A$1:$T$32,14,FALSE),
$C47=2014,
VLOOKUP($B47,[5]各省年均房价!$A$1:$T$32,15,FALSE),
$C47=2015,
VLOOKUP($B47,[5]各省年均房价!$A$1:$T$32,16,FALSE),
$C47=2016,
VLOOKUP($B47,[5]各省年均房价!$A$1:$T$32,17,FALSE),
$C47=2017,
VLOOKUP($B47,[5]各省年均房价!$A$1:$T$32,18,FALSE),
$C47=2018,
VLOOKUP($B47,[5]各省年均房价!$A$1:$T$32,19,FALSE)
)</f>
        <v>3952.614285714285</v>
      </c>
      <c r="Q47">
        <f t="shared" si="1"/>
        <v>0.28328060529737581</v>
      </c>
      <c r="R47" cm="1">
        <f t="array" ref="R47">_xlfn.IFS(
$C47=2010,
VLOOKUP($B47,[27]分省年度数据!$A$1:$T$32,15,FALSE),
$C47=2011,
VLOOKUP($B47,[27]分省年度数据!$A$1:$T$32,14,FALSE),
$C47=2012,
VLOOKUP($B47,[27]分省年度数据!$A$1:$T$32,13,FALSE),
$C47=2013,
VLOOKUP($B47,[27]分省年度数据!$A$1:$T$32,12,FALSE),
$C47=2014,
VLOOKUP($B47,[27]分省年度数据!$A$1:$T$32,11,FALSE),
$C47=2015,
VLOOKUP($B47,[27]分省年度数据!$A$1:$T$32,10,FALSE),
$C47=2016,
VLOOKUP($B47,[27]分省年度数据!$A$1:$T$32,9,FALSE),
$C47=2017,
VLOOKUP($B47,[27]分省年度数据!$A$1:$T$32,8,FALSE),
$C47=2018,
VLOOKUP($B47,[27]分省年度数据!$A$1:$T$32,7,FALSE)
)</f>
        <v>77.37</v>
      </c>
      <c r="S47">
        <f>IFERROR(VLOOKUP(D47,[6]mu_jt_estimates_final!$C:$D,2,FALSE),"")</f>
        <v>-2.0309186000000001</v>
      </c>
      <c r="T47" t="str">
        <f>VLOOKUP(B47,方言分布!A:B,2,FALSE)</f>
        <v>东北官话</v>
      </c>
      <c r="U47" cm="1">
        <f t="array" ref="U47">_xlfn.IFS(
$C47=2010,
VLOOKUP($B47,[7]分省年度数据!$A$1:$T$32,15,FALSE),
$C47=2011,
VLOOKUP($B47,[7]分省年度数据!$A$1:$T$32,14,FALSE),
$C47=2012,
VLOOKUP($B47,[7]分省年度数据!$A$1:$T$32,13,FALSE),
$C47=2013,
VLOOKUP($B47,[7]分省年度数据!$A$1:$T$32,12,FALSE),
$C47=2014,
VLOOKUP($B47,[7]分省年度数据!$A$1:$T$32,11,FALSE),
$C47=2015,
VLOOKUP($B47,[7]分省年度数据!$A$1:$T$32,10,FALSE),
$C47=2016,
VLOOKUP($B47,[7]分省年度数据!$A$1:$T$32,9,FALSE),
$C47=2017,
VLOOKUP($B47,[7]分省年度数据!$A$1:$T$32,8,FALSE),
$C47=2018,
VLOOKUP($B47,[7]分省年度数据!$A$1:$T$32,7,FALSE)
)</f>
        <v>34805</v>
      </c>
      <c r="V47" cm="1">
        <f t="array" ref="V47">_xlfn.IFS(
$C47=2010,
VLOOKUP($B47,[8]分省年度数据!$A$1:$T$32,15,FALSE),
$C47=2011,
VLOOKUP($B47,[8]分省年度数据!$A$1:$T$32,14,FALSE),
$C47=2012,
VLOOKUP($B47,[8]分省年度数据!$A$1:$T$32,13,FALSE),
$C47=2013,
VLOOKUP($B47,[8]分省年度数据!$A$1:$T$32,12,FALSE),
$C47=2014,
VLOOKUP($B47,[8]分省年度数据!$A$1:$T$32,11,FALSE),
$C47=2015,
VLOOKUP($B47,[8]分省年度数据!$A$1:$T$32,10,FALSE),
$C47=2016,
VLOOKUP($B47,[8]分省年度数据!$A$1:$T$32,9,FALSE),
$C47=2017,
VLOOKUP($B47,[8]分省年度数据!$A$1:$T$32,8,FALSE),
$C47=2018,
VLOOKUP($B47,[8]分省年度数据!$A$1:$T$32,7,FALSE)
)</f>
        <v>20.420000000000002</v>
      </c>
      <c r="W47" cm="1">
        <f t="array" ref="W47">_xlfn.IFS(
$C47=2010,
VLOOKUP($B47,[9]分省年度数据!$A$1:$T$32,15,FALSE),
$C47=2011,
VLOOKUP($B47,[9]分省年度数据!$A$1:$T$32,14,FALSE),
$C47=2012,
VLOOKUP($B47,[9]分省年度数据!$A$1:$T$32,13,FALSE),
$C47=2013,
VLOOKUP($B47,[9]分省年度数据!$A$1:$T$32,12,FALSE),
$C47=2014,
VLOOKUP($B47,[9]分省年度数据!$A$1:$T$32,11,FALSE),
$C47=2015,
VLOOKUP($B47,[9]分省年度数据!$A$1:$T$32,10,FALSE),
$C47=2016,
VLOOKUP($B47,[9]分省年度数据!$A$1:$T$32,9,FALSE),
$C47=2017,
VLOOKUP($B47,[9]分省年度数据!$A$1:$T$32,8,FALSE),
$C47=2018,
VLOOKUP($B47,[9]分省年度数据!$A$1:$T$32,7,FALSE)
)</f>
        <v>55</v>
      </c>
      <c r="X47" cm="1">
        <f t="array" ref="X47">_xlfn.IFS(
$C47=2010,
VLOOKUP($B47,[10]分省年度数据!$A$1:$T$32,15,FALSE),
$C47=2011,
VLOOKUP($B47,[10]分省年度数据!$A$1:$T$32,14,FALSE),
$C47=2012,
VLOOKUP($B47,[10]分省年度数据!$A$1:$T$32,13,FALSE),
$C47=2013,
VLOOKUP($B47,[10]分省年度数据!$A$1:$T$32,12,FALSE),
$C47=2014,
VLOOKUP($B47,[10]分省年度数据!$A$1:$T$32,11,FALSE),
$C47=2015,
VLOOKUP($B47,[10]分省年度数据!$A$1:$T$32,10,FALSE),
$C47=2016,
VLOOKUP($B47,[10]分省年度数据!$A$1:$T$32,9,FALSE),
$C47=2017,
VLOOKUP($B47,[10]分省年度数据!$A$1:$T$32,8,FALSE),
$C47=2018,
VLOOKUP($B47,[10]分省年度数据!$A$1:$T$32,7,FALSE)
)</f>
        <v>12.2</v>
      </c>
      <c r="Y47" cm="1">
        <f t="array" ref="Y47">_xlfn.IFS(
$C47=2010,
VLOOKUP($B47,[11]分省年度数据!$A$1:$T$32,15,FALSE),
$C47=2011,
VLOOKUP($B47,[11]分省年度数据!$A$1:$T$32,14,FALSE),
$C47=2012,
VLOOKUP($B47,[11]分省年度数据!$A$1:$T$32,13,FALSE),
$C47=2013,
VLOOKUP($B47,[11]分省年度数据!$A$1:$T$32,12,FALSE),
$C47=2014,
VLOOKUP($B47,[11]分省年度数据!$A$1:$T$32,11,FALSE),
$C47=2015,
VLOOKUP($B47,[11]分省年度数据!$A$1:$T$32,10,FALSE),
$C47=2016,
VLOOKUP($B47,[11]分省年度数据!$A$1:$T$32,9,FALSE),
$C47=2017,
VLOOKUP($B47,[11]分省年度数据!$A$1:$T$32,8,FALSE),
$C47=2018,
VLOOKUP($B47,[11]分省年度数据!$A$1:$T$32,7,FALSE)
)</f>
        <v>151.36000000000001</v>
      </c>
      <c r="Z47" cm="1">
        <f t="array" ref="Z47">_xlfn.IFS(
$C47=2010,
VLOOKUP($B47,[12]分省年度数据!$A$1:$T$32,15,FALSE),
$C47=2011,
VLOOKUP($B47,[12]分省年度数据!$A$1:$T$32,14,FALSE),
$C47=2012,
VLOOKUP($B47,[12]分省年度数据!$A$1:$T$32,13,FALSE),
$C47=2013,
VLOOKUP($B47,[12]分省年度数据!$A$1:$T$32,12,FALSE),
$C47=2014,
VLOOKUP($B47,[12]分省年度数据!$A$1:$T$32,11,FALSE),
$C47=2015,
VLOOKUP($B47,[12]分省年度数据!$A$1:$T$32,10,FALSE),
$C47=2016,
VLOOKUP($B47,[12]分省年度数据!$A$1:$T$32,9,FALSE),
$C47=2017,
VLOOKUP($B47,[12]分省年度数据!$A$1:$T$32,8,FALSE),
$C47=2018,
VLOOKUP($B47,[12]分省年度数据!$A$1:$T$32,7,FALSE)
)</f>
        <v>16.010000000000002</v>
      </c>
      <c r="AA47" cm="1">
        <f t="array" ref="AA47">_xlfn.IFS(
$C47=2010,
VLOOKUP($B47,[13]分省年度数据!$A$1:$T$32,15,FALSE),
$C47=2011,
VLOOKUP($B47,[13]分省年度数据!$A$1:$T$32,14,FALSE),
$C47=2012,
VLOOKUP($B47,[13]分省年度数据!$A$1:$T$32,13,FALSE),
$C47=2013,
VLOOKUP($B47,[13]分省年度数据!$A$1:$T$32,12,FALSE),
$C47=2014,
VLOOKUP($B47,[13]分省年度数据!$A$1:$T$32,11,FALSE),
$C47=2015,
VLOOKUP($B47,[13]分省年度数据!$A$1:$T$32,10,FALSE),
$C47=2016,
VLOOKUP($B47,[13]分省年度数据!$A$1:$T$32,9,FALSE),
$C47=2017,
VLOOKUP($B47,[13]分省年度数据!$A$1:$T$32,8,FALSE),
$C47=2018,
VLOOKUP($B47,[13]分省年度数据!$A$1:$T$32,7,FALSE)
)</f>
        <v>12.64</v>
      </c>
      <c r="AB47" cm="1">
        <f t="array" ref="AB47">_xlfn.IFS(
$C47=2010,
VLOOKUP($B47,[14]分省年度数据!$A$1:$T$32,15,FALSE),
$C47=2011,
VLOOKUP($B47,[14]分省年度数据!$A$1:$T$32,14,FALSE),
$C47=2012,
VLOOKUP($B47,[14]分省年度数据!$A$1:$T$32,13,FALSE),
$C47=2013,
VLOOKUP($B47,[14]分省年度数据!$A$1:$T$32,12,FALSE),
$C47=2014,
VLOOKUP($B47,[14]分省年度数据!$A$1:$T$32,11,FALSE),
$C47=2015,
VLOOKUP($B47,[14]分省年度数据!$A$1:$T$32,10,FALSE),
$C47=2016,
VLOOKUP($B47,[14]分省年度数据!$A$1:$T$32,9,FALSE),
$C47=2017,
VLOOKUP($B47,[14]分省年度数据!$A$1:$T$32,8,FALSE),
$C47=2018,
VLOOKUP($B47,[14]分省年度数据!$A$1:$T$32,7,FALSE)
)</f>
        <v>14.85</v>
      </c>
      <c r="AD47" cm="1">
        <f t="array" ref="AD47">_xlfn.IFS(
$C47=2010,
VLOOKUP($B47,[15]分省年度数据!$A$1:$T$32,15,FALSE),
$C47=2011,
VLOOKUP($B47,[15]分省年度数据!$A$1:$T$32,14,FALSE),
$C47=2012,
VLOOKUP($B47,[15]分省年度数据!$A$1:$T$32,13,FALSE),
$C47=2013,
VLOOKUP($B47,[15]分省年度数据!$A$1:$T$32,12,FALSE),
$C47=2014,
VLOOKUP($B47,[15]分省年度数据!$A$1:$T$32,11,FALSE),
$C47=2015,
VLOOKUP($B47,[15]分省年度数据!$A$1:$T$32,10,FALSE),
$C47=2016,
VLOOKUP($B47,[15]分省年度数据!$A$1:$T$32,9,FALSE),
$C47=2017,
VLOOKUP($B47,[15]分省年度数据!$A$1:$T$32,8,FALSE),
$C47=2018,
VLOOKUP($B47,[15]分省年度数据!$A$1:$T$32,7,FALSE)
)</f>
        <v>6242615</v>
      </c>
      <c r="AE47" cm="1">
        <f t="array" ref="AE47">_xlfn.IFS(
$C47=2010,
VLOOKUP($B47,[16]分省年度数据!$A$1:$T$32,15,FALSE),
$C47=2011,
VLOOKUP($B47,[16]分省年度数据!$A$1:$T$32,14,FALSE),
$C47=2012,
VLOOKUP($B47,[16]分省年度数据!$A$1:$T$32,13,FALSE),
$C47=2013,
VLOOKUP($B47,[16]分省年度数据!$A$1:$T$32,12,FALSE),
$C47=2014,
VLOOKUP($B47,[16]分省年度数据!$A$1:$T$32,11,FALSE),
$C47=2015,
VLOOKUP($B47,[16]分省年度数据!$A$1:$T$32,10,FALSE),
$C47=2016,
VLOOKUP($B47,[16]分省年度数据!$A$1:$T$32,9,FALSE),
$C47=2017,
VLOOKUP($B47,[16]分省年度数据!$A$1:$T$32,8,FALSE),
$C47=2018,
VLOOKUP($B47,[16]分省年度数据!$A$1:$T$32,7,FALSE)
)</f>
        <v>405.39</v>
      </c>
      <c r="AF47" cm="1">
        <f t="array" ref="AF47">_xlfn.IFS(
$C47=2010,
VLOOKUP($B47,[17]分省年度数据!$A$1:$T$32,15,FALSE),
$C47=2011,
VLOOKUP($B47,[17]分省年度数据!$A$1:$T$32,14,FALSE),
$C47=2012,
VLOOKUP($B47,[17]分省年度数据!$A$1:$T$32,13,FALSE),
$C47=2013,
VLOOKUP($B47,[17]分省年度数据!$A$1:$T$32,12,FALSE),
$C47=2014,
VLOOKUP($B47,[17]分省年度数据!$A$1:$T$32,11,FALSE),
$C47=2015,
VLOOKUP($B47,[17]分省年度数据!$A$1:$T$32,10,FALSE),
$C47=2016,
VLOOKUP($B47,[17]分省年度数据!$A$1:$T$32,9,FALSE),
$C47=2017,
VLOOKUP($B47,[17]分省年度数据!$A$1:$T$32,8,FALSE),
$C47=2018,
VLOOKUP($B47,[17]分省年度数据!$A$1:$T$32,7,FALSE)
)</f>
        <v>394</v>
      </c>
      <c r="AG47" cm="1">
        <f t="array" ref="AG47">_xlfn.IFS(
$C47=2010,
VLOOKUP($B47,[18]分省年度数据!$A$1:$T$32,15,FALSE),
$C47=2011,
VLOOKUP($B47,[18]分省年度数据!$A$1:$T$32,14,FALSE),
$C47=2012,
VLOOKUP($B47,[18]分省年度数据!$A$1:$T$32,13,FALSE),
$C47=2013,
VLOOKUP($B47,[18]分省年度数据!$A$1:$T$32,12,FALSE),
$C47=2014,
VLOOKUP($B47,[18]分省年度数据!$A$1:$T$32,11,FALSE),
$C47=2015,
VLOOKUP($B47,[18]分省年度数据!$A$1:$T$32,10,FALSE),
$C47=2016,
VLOOKUP($B47,[18]分省年度数据!$A$1:$T$32,9,FALSE),
$C47=2017,
VLOOKUP($B47,[18]分省年度数据!$A$1:$T$32,8,FALSE),
$C47=2018,
VLOOKUP($B47,[18]分省年度数据!$A$1:$T$32,7,FALSE)
)</f>
        <v>6887.6</v>
      </c>
      <c r="AJ47" cm="1">
        <f t="array" ref="AJ47">_xlfn.IFS(
$C47=2010,
VLOOKUP($B47,[19]分省年度数据!$A$1:$T$32,15,FALSE),
$C47=2011,
VLOOKUP($B47,[19]分省年度数据!$A$1:$T$32,14,FALSE),
$C47=2012,
VLOOKUP($B47,[19]分省年度数据!$A$1:$T$32,13,FALSE),
$C47=2013,
VLOOKUP($B47,[19]分省年度数据!$A$1:$T$32,12,FALSE),
$C47=2014,
VLOOKUP($B47,[19]分省年度数据!$A$1:$T$32,11,FALSE),
$C47=2015,
VLOOKUP($B47,[19]分省年度数据!$A$1:$T$32,10,FALSE),
$C47=2016,
VLOOKUP($B47,[19]分省年度数据!$A$1:$T$32,9,FALSE),
$C47=2017,
VLOOKUP($B47,[19]分省年度数据!$A$1:$T$32,8,FALSE),
$C47=2018,
VLOOKUP($B47,[19]分省年度数据!$A$1:$T$32,7,FALSE)
)</f>
        <v>6781</v>
      </c>
      <c r="AK47" cm="1">
        <f t="array" ref="AK47">_xlfn.IFS(
$C47=2010,
VLOOKUP($B47,[20]分省年度数据!$A$1:$T$32,15,FALSE),
$C47=2011,
VLOOKUP($B47,[20]分省年度数据!$A$1:$T$32,14,FALSE),
$C47=2012,
VLOOKUP($B47,[20]分省年度数据!$A$1:$T$32,13,FALSE),
$C47=2013,
VLOOKUP($B47,[20]分省年度数据!$A$1:$T$32,12,FALSE),
$C47=2014,
VLOOKUP($B47,[20]分省年度数据!$A$1:$T$32,11,FALSE),
$C47=2015,
VLOOKUP($B47,[20]分省年度数据!$A$1:$T$32,10,FALSE),
$C47=2016,
VLOOKUP($B47,[20]分省年度数据!$A$1:$T$32,9,FALSE),
$C47=2017,
VLOOKUP($B47,[20]分省年度数据!$A$1:$T$32,8,FALSE),
$C47=2018,
VLOOKUP($B47,[20]分省年度数据!$A$1:$T$32,7,FALSE)
)</f>
        <v>19104</v>
      </c>
      <c r="AL47" cm="1">
        <f t="array" ref="AL47">_xlfn.IFS(
$C47=2010,
VLOOKUP($B47,[26]分省年度数据!$A$1:$T$32,15,FALSE),
$C47=2011,
VLOOKUP($B47,[26]分省年度数据!$A$1:$T$32,14,FALSE),
$C47=2012,
VLOOKUP($B47,[26]分省年度数据!$A$1:$T$32,13,FALSE),
$C47=2013,
VLOOKUP($B47,[26]分省年度数据!$A$1:$T$32,12,FALSE),
$C47=2014,
VLOOKUP($B47,[26]分省年度数据!$A$1:$T$32,11,FALSE),
$C47=2015,
VLOOKUP($B47,[26]分省年度数据!$A$1:$T$32,10,FALSE),
$C47=2016,
VLOOKUP($B47,[26]分省年度数据!$A$1:$T$32,9,FALSE),
$C47=2017,
VLOOKUP($B47,[26]分省年度数据!$A$1:$T$32,8,FALSE),
$C47=2018,
VLOOKUP($B47,[26]分省年度数据!$A$1:$T$32,7,FALSE)
)</f>
        <v>97.44</v>
      </c>
      <c r="AM47" cm="1">
        <f t="array" ref="AM47">_xlfn.IFS(
$C47=2010,
VLOOKUP($B47,[22]分省年度数据!$A$1:$T$32,15,FALSE),
$C47=2011,
VLOOKUP($B47,[22]分省年度数据!$A$1:$T$32,14,FALSE),
$C47=2012,
VLOOKUP($B47,[22]分省年度数据!$A$1:$T$32,13,FALSE),
$C47=2013,
VLOOKUP($B47,[22]分省年度数据!$A$1:$T$32,12,FALSE),
$C47=2014,
VLOOKUP($B47,[22]分省年度数据!$A$1:$T$32,11,FALSE),
$C47=2015,
VLOOKUP($B47,[22]分省年度数据!$A$1:$T$32,10,FALSE),
$C47=2016,
VLOOKUP($B47,[22]分省年度数据!$A$1:$T$32,9,FALSE),
$C47=2017,
VLOOKUP($B47,[22]分省年度数据!$A$1:$T$32,8,FALSE),
$C47=2018,
VLOOKUP($B47,[22]分省年度数据!$A$1:$T$32,7,FALSE)
)</f>
        <v>94.19</v>
      </c>
      <c r="AN47" cm="1">
        <f t="array" ref="AN47">_xlfn.IFS(
$C47=2010,
VLOOKUP($B47,[23]分省年度数据!$A$1:$T$32,15,FALSE),
$C47=2011,
VLOOKUP($B47,[23]分省年度数据!$A$1:$T$32,14,FALSE),
$C47=2012,
VLOOKUP($B47,[23]分省年度数据!$A$1:$T$32,13,FALSE),
$C47=2013,
VLOOKUP($B47,[23]分省年度数据!$A$1:$T$32,12,FALSE),
$C47=2014,
VLOOKUP($B47,[23]分省年度数据!$A$1:$T$32,11,FALSE),
$C47=2015,
VLOOKUP($B47,[23]分省年度数据!$A$1:$T$32,10,FALSE),
$C47=2016,
VLOOKUP($B47,[23]分省年度数据!$A$1:$T$32,9,FALSE),
$C47=2017,
VLOOKUP($B47,[23]分省年度数据!$A$1:$T$32,8,FALSE),
$C47=2018,
VLOOKUP($B47,[23]分省年度数据!$A$1:$T$32,7,FALSE)
)</f>
        <v>9.35</v>
      </c>
      <c r="AO47" cm="1">
        <f t="array" ref="AO47">_xlfn.IFS(
$C47=2010,
VLOOKUP($B47,[24]分省年度数据!$A$1:$T$32,15,FALSE),
$C47=2011,
VLOOKUP($B47,[24]分省年度数据!$A$1:$T$32,14,FALSE),
$C47=2012,
VLOOKUP($B47,[24]分省年度数据!$A$1:$T$32,13,FALSE),
$C47=2013,
VLOOKUP($B47,[24]分省年度数据!$A$1:$T$32,12,FALSE),
$C47=2014,
VLOOKUP($B47,[24]分省年度数据!$A$1:$T$32,11,FALSE),
$C47=2015,
VLOOKUP($B47,[24]分省年度数据!$A$1:$T$32,10,FALSE),
$C47=2016,
VLOOKUP($B47,[24]分省年度数据!$A$1:$T$32,9,FALSE),
$C47=2017,
VLOOKUP($B47,[24]分省年度数据!$A$1:$T$32,8,FALSE),
$C47=2018,
VLOOKUP($B47,[24]分省年度数据!$A$1:$T$32,7,FALSE)
)</f>
        <v>2.99</v>
      </c>
      <c r="AP47" cm="1">
        <f t="array" ref="AP47">_xlfn.IFS(
$C47=2010,
VLOOKUP($B47,[25]分省年度数据!$A$1:$T$32,15,FALSE),
$C47=2011,
VLOOKUP($B47,[25]分省年度数据!$A$1:$T$32,14,FALSE),
$C47=2012,
VLOOKUP($B47,[25]分省年度数据!$A$1:$T$32,13,FALSE),
$C47=2013,
VLOOKUP($B47,[25]分省年度数据!$A$1:$T$32,12,FALSE),
$C47=2014,
VLOOKUP($B47,[25]分省年度数据!$A$1:$T$32,11,FALSE),
$C47=2015,
VLOOKUP($B47,[25]分省年度数据!$A$1:$T$32,10,FALSE),
$C47=2016,
VLOOKUP($B47,[25]分省年度数据!$A$1:$T$32,9,FALSE),
$C47=2017,
VLOOKUP($B47,[25]分省年度数据!$A$1:$T$32,8,FALSE),
$C47=2018,
VLOOKUP($B47,[25]分省年度数据!$A$1:$T$32,7,FALSE)
)</f>
        <v>10.210000000000001</v>
      </c>
    </row>
    <row r="48" spans="1:42">
      <c r="A48">
        <v>21</v>
      </c>
      <c r="B48" t="s">
        <v>6</v>
      </c>
      <c r="C48">
        <v>2011</v>
      </c>
      <c r="D48" t="str">
        <f t="shared" si="0"/>
        <v>辽宁省2011</v>
      </c>
      <c r="E48" t="s">
        <v>33</v>
      </c>
      <c r="F48" cm="1">
        <f t="array" ref="F48">_xlfn.IFS(
$C48=2010,
VLOOKUP($B48,[1]分省年度数据!$A$1:$T$32,15,FALSE),
$C48=2011,
VLOOKUP($B48,[1]分省年度数据!$A$1:$T$32,14,FALSE),
$C48=2012,
VLOOKUP($B48,[1]分省年度数据!$A$1:$T$32,13,FALSE),
$C48=2013,
VLOOKUP($B48,[1]分省年度数据!$A$1:$T$32,12,FALSE),
$C48=2014,
VLOOKUP($B48,[1]分省年度数据!$A$1:$T$32,11,FALSE),
$C48=2015,
VLOOKUP($B48,[1]分省年度数据!$A$1:$T$32,10,FALSE),
$C48=2016,
VLOOKUP($B48,[1]分省年度数据!$A$1:$T$32,9,FALSE),
$C48=2017,
VLOOKUP($B48,[1]分省年度数据!$A$1:$T$32,8,FALSE),
$C48=2018,
VLOOKUP($B48,[1]分省年度数据!$A$1:$T$32,7,FALSE)
)</f>
        <v>4379</v>
      </c>
      <c r="G48" cm="1">
        <f t="array" ref="G48">_xlfn.IFS(
$C48=2010,
VLOOKUP($B48,[2]分省年度数据!$A$1:$T$32,15,FALSE),
$C48=2011,
VLOOKUP($B48,[2]分省年度数据!$A$1:$T$32,14,FALSE),
$C48=2012,
VLOOKUP($B48,[2]分省年度数据!$A$1:$T$32,13,FALSE),
$C48=2013,
VLOOKUP($B48,[2]分省年度数据!$A$1:$T$32,12,FALSE),
$C48=2014,
VLOOKUP($B48,[2]分省年度数据!$A$1:$T$32,11,FALSE),
$C48=2015,
VLOOKUP($B48,[2]分省年度数据!$A$1:$T$32,10,FALSE),
$C48=2016,
VLOOKUP($B48,[2]分省年度数据!$A$1:$T$32,9,FALSE),
$C48=2017,
VLOOKUP($B48,[2]分省年度数据!$A$1:$T$32,8,FALSE),
$C48=2018,
VLOOKUP($B48,[2]分省年度数据!$A$1:$T$32,7,FALSE)
)</f>
        <v>16429</v>
      </c>
      <c r="H48" cm="1">
        <f t="array" ref="H48">_xlfn.IFS(
$C48=2010,
VLOOKUP($B48,[3]分省年度数据!$A$1:$T$32,15,FALSE),
$C48=2011,
VLOOKUP($B48,[3]分省年度数据!$A$1:$T$32,14,FALSE),
$C48=2012,
VLOOKUP($B48,[3]分省年度数据!$A$1:$T$32,13,FALSE),
$C48=2013,
VLOOKUP($B48,[3]分省年度数据!$A$1:$T$32,12,FALSE),
$C48=2014,
VLOOKUP($B48,[3]分省年度数据!$A$1:$T$32,11,FALSE),
$C48=2015,
VLOOKUP($B48,[3]分省年度数据!$A$1:$T$32,10,FALSE),
$C48=2016,
VLOOKUP($B48,[3]分省年度数据!$A$1:$T$32,9,FALSE),
$C48=2017,
VLOOKUP($B48,[3]分省年度数据!$A$1:$T$32,8,FALSE),
$C48=2018,
VLOOKUP($B48,[3]分省年度数据!$A$1:$T$32,7,FALSE)
)</f>
        <v>255.6</v>
      </c>
      <c r="I48">
        <f>VLOOKUP($D48,[4]Sheet1!$C$1:$J$65536,2,FALSE)</f>
        <v>85.935714721679688</v>
      </c>
      <c r="J48">
        <f>VLOOKUP($D48,[4]Sheet1!$C$1:$J$65536,3,FALSE)</f>
        <v>9.2977790832519531</v>
      </c>
      <c r="K48">
        <f>VLOOKUP($D48,[4]Sheet1!$C$1:$J$65536,4,FALSE)</f>
        <v>10175.7138671875</v>
      </c>
      <c r="L48">
        <f>VLOOKUP($D48,[4]Sheet1!$C$1:$J$65536,5,FALSE)</f>
        <v>179.61935424804688</v>
      </c>
      <c r="M48">
        <f>VLOOKUP($D48,[4]Sheet1!$C$1:$J$65536,6,FALSE)</f>
        <v>26.245779037475586</v>
      </c>
      <c r="N48">
        <f>VLOOKUP($D48,[4]Sheet1!$C$1:$J$65536,7,FALSE)</f>
        <v>3.3858535289764404</v>
      </c>
      <c r="O48">
        <f>VLOOKUP($D48,[4]Sheet1!$C$1:$J$65536,8,FALSE)</f>
        <v>30.074459075927734</v>
      </c>
      <c r="P48" cm="1">
        <f t="array" ref="P48">_xlfn.IFS(
$C48=2010,
VLOOKUP($B48,[5]各省年均房价!$A$1:$T$32,11,FALSE),
$C48=2011,
VLOOKUP($B48,[5]各省年均房价!$A$1:$T$32,12,FALSE),
$C48=2012,
VLOOKUP($B48,[5]各省年均房价!$A$1:$T$32,13,FALSE),
$C48=2013,
VLOOKUP($B48,[5]各省年均房价!$A$1:$T$32,14,FALSE),
$C48=2014,
VLOOKUP($B48,[5]各省年均房价!$A$1:$T$32,15,FALSE),
$C48=2015,
VLOOKUP($B48,[5]各省年均房价!$A$1:$T$32,16,FALSE),
$C48=2016,
VLOOKUP($B48,[5]各省年均房价!$A$1:$T$32,17,FALSE),
$C48=2017,
VLOOKUP($B48,[5]各省年均房价!$A$1:$T$32,18,FALSE),
$C48=2018,
VLOOKUP($B48,[5]各省年均房价!$A$1:$T$32,19,FALSE)
)</f>
        <v>4187.5442857142862</v>
      </c>
      <c r="Q48">
        <f t="shared" si="1"/>
        <v>0.25488735076476271</v>
      </c>
      <c r="R48" cm="1">
        <f t="array" ref="R48">_xlfn.IFS(
$C48=2010,
VLOOKUP($B48,[27]分省年度数据!$A$1:$T$32,15,FALSE),
$C48=2011,
VLOOKUP($B48,[27]分省年度数据!$A$1:$T$32,14,FALSE),
$C48=2012,
VLOOKUP($B48,[27]分省年度数据!$A$1:$T$32,13,FALSE),
$C48=2013,
VLOOKUP($B48,[27]分省年度数据!$A$1:$T$32,12,FALSE),
$C48=2014,
VLOOKUP($B48,[27]分省年度数据!$A$1:$T$32,11,FALSE),
$C48=2015,
VLOOKUP($B48,[27]分省年度数据!$A$1:$T$32,10,FALSE),
$C48=2016,
VLOOKUP($B48,[27]分省年度数据!$A$1:$T$32,9,FALSE),
$C48=2017,
VLOOKUP($B48,[27]分省年度数据!$A$1:$T$32,8,FALSE),
$C48=2018,
VLOOKUP($B48,[27]分省年度数据!$A$1:$T$32,7,FALSE)
)</f>
        <v>87.69</v>
      </c>
      <c r="S48">
        <f>IFERROR(VLOOKUP(D48,[6]mu_jt_estimates_final!$C:$D,2,FALSE),"")</f>
        <v>-2.0309186000000001</v>
      </c>
      <c r="T48" t="str">
        <f>VLOOKUP(B48,方言分布!A:B,2,FALSE)</f>
        <v>东北官话</v>
      </c>
      <c r="U48" cm="1">
        <f t="array" ref="U48">_xlfn.IFS(
$C48=2010,
VLOOKUP($B48,[7]分省年度数据!$A$1:$T$32,15,FALSE),
$C48=2011,
VLOOKUP($B48,[7]分省年度数据!$A$1:$T$32,14,FALSE),
$C48=2012,
VLOOKUP($B48,[7]分省年度数据!$A$1:$T$32,13,FALSE),
$C48=2013,
VLOOKUP($B48,[7]分省年度数据!$A$1:$T$32,12,FALSE),
$C48=2014,
VLOOKUP($B48,[7]分省年度数据!$A$1:$T$32,11,FALSE),
$C48=2015,
VLOOKUP($B48,[7]分省年度数据!$A$1:$T$32,10,FALSE),
$C48=2016,
VLOOKUP($B48,[7]分省年度数据!$A$1:$T$32,9,FALSE),
$C48=2017,
VLOOKUP($B48,[7]分省年度数据!$A$1:$T$32,8,FALSE),
$C48=2018,
VLOOKUP($B48,[7]分省年度数据!$A$1:$T$32,7,FALSE)
)</f>
        <v>35229</v>
      </c>
      <c r="V48" cm="1">
        <f t="array" ref="V48">_xlfn.IFS(
$C48=2010,
VLOOKUP($B48,[8]分省年度数据!$A$1:$T$32,15,FALSE),
$C48=2011,
VLOOKUP($B48,[8]分省年度数据!$A$1:$T$32,14,FALSE),
$C48=2012,
VLOOKUP($B48,[8]分省年度数据!$A$1:$T$32,13,FALSE),
$C48=2013,
VLOOKUP($B48,[8]分省年度数据!$A$1:$T$32,12,FALSE),
$C48=2014,
VLOOKUP($B48,[8]分省年度数据!$A$1:$T$32,11,FALSE),
$C48=2015,
VLOOKUP($B48,[8]分省年度数据!$A$1:$T$32,10,FALSE),
$C48=2016,
VLOOKUP($B48,[8]分省年度数据!$A$1:$T$32,9,FALSE),
$C48=2017,
VLOOKUP($B48,[8]分省年度数据!$A$1:$T$32,8,FALSE),
$C48=2018,
VLOOKUP($B48,[8]分省年度数据!$A$1:$T$32,7,FALSE)
)</f>
        <v>21.58</v>
      </c>
      <c r="W48" cm="1">
        <f t="array" ref="W48">_xlfn.IFS(
$C48=2010,
VLOOKUP($B48,[9]分省年度数据!$A$1:$T$32,15,FALSE),
$C48=2011,
VLOOKUP($B48,[9]分省年度数据!$A$1:$T$32,14,FALSE),
$C48=2012,
VLOOKUP($B48,[9]分省年度数据!$A$1:$T$32,13,FALSE),
$C48=2013,
VLOOKUP($B48,[9]分省年度数据!$A$1:$T$32,12,FALSE),
$C48=2014,
VLOOKUP($B48,[9]分省年度数据!$A$1:$T$32,11,FALSE),
$C48=2015,
VLOOKUP($B48,[9]分省年度数据!$A$1:$T$32,10,FALSE),
$C48=2016,
VLOOKUP($B48,[9]分省年度数据!$A$1:$T$32,9,FALSE),
$C48=2017,
VLOOKUP($B48,[9]分省年度数据!$A$1:$T$32,8,FALSE),
$C48=2018,
VLOOKUP($B48,[9]分省年度数据!$A$1:$T$32,7,FALSE)
)</f>
        <v>55</v>
      </c>
      <c r="X48" cm="1">
        <f t="array" ref="X48">_xlfn.IFS(
$C48=2010,
VLOOKUP($B48,[10]分省年度数据!$A$1:$T$32,15,FALSE),
$C48=2011,
VLOOKUP($B48,[10]分省年度数据!$A$1:$T$32,14,FALSE),
$C48=2012,
VLOOKUP($B48,[10]分省年度数据!$A$1:$T$32,13,FALSE),
$C48=2013,
VLOOKUP($B48,[10]分省年度数据!$A$1:$T$32,12,FALSE),
$C48=2014,
VLOOKUP($B48,[10]分省年度数据!$A$1:$T$32,11,FALSE),
$C48=2015,
VLOOKUP($B48,[10]分省年度数据!$A$1:$T$32,10,FALSE),
$C48=2016,
VLOOKUP($B48,[10]分省年度数据!$A$1:$T$32,9,FALSE),
$C48=2017,
VLOOKUP($B48,[10]分省年度数据!$A$1:$T$32,8,FALSE),
$C48=2018,
VLOOKUP($B48,[10]分省年度数据!$A$1:$T$32,7,FALSE)
)</f>
        <v>12.22</v>
      </c>
      <c r="Y48" cm="1">
        <f t="array" ref="Y48">_xlfn.IFS(
$C48=2010,
VLOOKUP($B48,[11]分省年度数据!$A$1:$T$32,15,FALSE),
$C48=2011,
VLOOKUP($B48,[11]分省年度数据!$A$1:$T$32,14,FALSE),
$C48=2012,
VLOOKUP($B48,[11]分省年度数据!$A$1:$T$32,13,FALSE),
$C48=2013,
VLOOKUP($B48,[11]分省年度数据!$A$1:$T$32,12,FALSE),
$C48=2014,
VLOOKUP($B48,[11]分省年度数据!$A$1:$T$32,11,FALSE),
$C48=2015,
VLOOKUP($B48,[11]分省年度数据!$A$1:$T$32,10,FALSE),
$C48=2016,
VLOOKUP($B48,[11]分省年度数据!$A$1:$T$32,9,FALSE),
$C48=2017,
VLOOKUP($B48,[11]分省年度数据!$A$1:$T$32,8,FALSE),
$C48=2018,
VLOOKUP($B48,[11]分省年度数据!$A$1:$T$32,7,FALSE)
)</f>
        <v>182.07</v>
      </c>
      <c r="Z48" cm="1">
        <f t="array" ref="Z48">_xlfn.IFS(
$C48=2010,
VLOOKUP($B48,[12]分省年度数据!$A$1:$T$32,15,FALSE),
$C48=2011,
VLOOKUP($B48,[12]分省年度数据!$A$1:$T$32,14,FALSE),
$C48=2012,
VLOOKUP($B48,[12]分省年度数据!$A$1:$T$32,13,FALSE),
$C48=2013,
VLOOKUP($B48,[12]分省年度数据!$A$1:$T$32,12,FALSE),
$C48=2014,
VLOOKUP($B48,[12]分省年度数据!$A$1:$T$32,11,FALSE),
$C48=2015,
VLOOKUP($B48,[12]分省年度数据!$A$1:$T$32,10,FALSE),
$C48=2016,
VLOOKUP($B48,[12]分省年度数据!$A$1:$T$32,9,FALSE),
$C48=2017,
VLOOKUP($B48,[12]分省年度数据!$A$1:$T$32,8,FALSE),
$C48=2018,
VLOOKUP($B48,[12]分省年度数据!$A$1:$T$32,7,FALSE)
)</f>
        <v>15.5</v>
      </c>
      <c r="AA48" cm="1">
        <f t="array" ref="AA48">_xlfn.IFS(
$C48=2010,
VLOOKUP($B48,[13]分省年度数据!$A$1:$T$32,15,FALSE),
$C48=2011,
VLOOKUP($B48,[13]分省年度数据!$A$1:$T$32,14,FALSE),
$C48=2012,
VLOOKUP($B48,[13]分省年度数据!$A$1:$T$32,13,FALSE),
$C48=2013,
VLOOKUP($B48,[13]分省年度数据!$A$1:$T$32,12,FALSE),
$C48=2014,
VLOOKUP($B48,[13]分省年度数据!$A$1:$T$32,11,FALSE),
$C48=2015,
VLOOKUP($B48,[13]分省年度数据!$A$1:$T$32,10,FALSE),
$C48=2016,
VLOOKUP($B48,[13]分省年度数据!$A$1:$T$32,9,FALSE),
$C48=2017,
VLOOKUP($B48,[13]分省年度数据!$A$1:$T$32,8,FALSE),
$C48=2018,
VLOOKUP($B48,[13]分省年度数据!$A$1:$T$32,7,FALSE)
)</f>
        <v>11.79</v>
      </c>
      <c r="AB48" cm="1">
        <f t="array" ref="AB48">_xlfn.IFS(
$C48=2010,
VLOOKUP($B48,[14]分省年度数据!$A$1:$T$32,15,FALSE),
$C48=2011,
VLOOKUP($B48,[14]分省年度数据!$A$1:$T$32,14,FALSE),
$C48=2012,
VLOOKUP($B48,[14]分省年度数据!$A$1:$T$32,13,FALSE),
$C48=2013,
VLOOKUP($B48,[14]分省年度数据!$A$1:$T$32,12,FALSE),
$C48=2014,
VLOOKUP($B48,[14]分省年度数据!$A$1:$T$32,11,FALSE),
$C48=2015,
VLOOKUP($B48,[14]分省年度数据!$A$1:$T$32,10,FALSE),
$C48=2016,
VLOOKUP($B48,[14]分省年度数据!$A$1:$T$32,9,FALSE),
$C48=2017,
VLOOKUP($B48,[14]分省年度数据!$A$1:$T$32,8,FALSE),
$C48=2018,
VLOOKUP($B48,[14]分省年度数据!$A$1:$T$32,7,FALSE)
)</f>
        <v>14.91</v>
      </c>
      <c r="AD48" cm="1">
        <f t="array" ref="AD48">_xlfn.IFS(
$C48=2010,
VLOOKUP($B48,[15]分省年度数据!$A$1:$T$32,15,FALSE),
$C48=2011,
VLOOKUP($B48,[15]分省年度数据!$A$1:$T$32,14,FALSE),
$C48=2012,
VLOOKUP($B48,[15]分省年度数据!$A$1:$T$32,13,FALSE),
$C48=2013,
VLOOKUP($B48,[15]分省年度数据!$A$1:$T$32,12,FALSE),
$C48=2014,
VLOOKUP($B48,[15]分省年度数据!$A$1:$T$32,11,FALSE),
$C48=2015,
VLOOKUP($B48,[15]分省年度数据!$A$1:$T$32,10,FALSE),
$C48=2016,
VLOOKUP($B48,[15]分省年度数据!$A$1:$T$32,9,FALSE),
$C48=2017,
VLOOKUP($B48,[15]分省年度数据!$A$1:$T$32,8,FALSE),
$C48=2018,
VLOOKUP($B48,[15]分省年度数据!$A$1:$T$32,7,FALSE)
)</f>
        <v>7809413</v>
      </c>
      <c r="AE48" cm="1">
        <f t="array" ref="AE48">_xlfn.IFS(
$C48=2010,
VLOOKUP($B48,[16]分省年度数据!$A$1:$T$32,15,FALSE),
$C48=2011,
VLOOKUP($B48,[16]分省年度数据!$A$1:$T$32,14,FALSE),
$C48=2012,
VLOOKUP($B48,[16]分省年度数据!$A$1:$T$32,13,FALSE),
$C48=2013,
VLOOKUP($B48,[16]分省年度数据!$A$1:$T$32,12,FALSE),
$C48=2014,
VLOOKUP($B48,[16]分省年度数据!$A$1:$T$32,11,FALSE),
$C48=2015,
VLOOKUP($B48,[16]分省年度数据!$A$1:$T$32,10,FALSE),
$C48=2016,
VLOOKUP($B48,[16]分省年度数据!$A$1:$T$32,9,FALSE),
$C48=2017,
VLOOKUP($B48,[16]分省年度数据!$A$1:$T$32,8,FALSE),
$C48=2018,
VLOOKUP($B48,[16]分省年度数据!$A$1:$T$32,7,FALSE)
)</f>
        <v>544.09</v>
      </c>
      <c r="AF48" cm="1">
        <f t="array" ref="AF48">_xlfn.IFS(
$C48=2010,
VLOOKUP($B48,[17]分省年度数据!$A$1:$T$32,15,FALSE),
$C48=2011,
VLOOKUP($B48,[17]分省年度数据!$A$1:$T$32,14,FALSE),
$C48=2012,
VLOOKUP($B48,[17]分省年度数据!$A$1:$T$32,13,FALSE),
$C48=2013,
VLOOKUP($B48,[17]分省年度数据!$A$1:$T$32,12,FALSE),
$C48=2014,
VLOOKUP($B48,[17]分省年度数据!$A$1:$T$32,11,FALSE),
$C48=2015,
VLOOKUP($B48,[17]分省年度数据!$A$1:$T$32,10,FALSE),
$C48=2016,
VLOOKUP($B48,[17]分省年度数据!$A$1:$T$32,9,FALSE),
$C48=2017,
VLOOKUP($B48,[17]分省年度数据!$A$1:$T$32,8,FALSE),
$C48=2018,
VLOOKUP($B48,[17]分省年度数据!$A$1:$T$32,7,FALSE)
)</f>
        <v>402</v>
      </c>
      <c r="AG48" cm="1">
        <f t="array" ref="AG48">_xlfn.IFS(
$C48=2010,
VLOOKUP($B48,[18]分省年度数据!$A$1:$T$32,15,FALSE),
$C48=2011,
VLOOKUP($B48,[18]分省年度数据!$A$1:$T$32,14,FALSE),
$C48=2012,
VLOOKUP($B48,[18]分省年度数据!$A$1:$T$32,13,FALSE),
$C48=2013,
VLOOKUP($B48,[18]分省年度数据!$A$1:$T$32,12,FALSE),
$C48=2014,
VLOOKUP($B48,[18]分省年度数据!$A$1:$T$32,11,FALSE),
$C48=2015,
VLOOKUP($B48,[18]分省年度数据!$A$1:$T$32,10,FALSE),
$C48=2016,
VLOOKUP($B48,[18]分省年度数据!$A$1:$T$32,9,FALSE),
$C48=2017,
VLOOKUP($B48,[18]分省年度数据!$A$1:$T$32,8,FALSE),
$C48=2018,
VLOOKUP($B48,[18]分省年度数据!$A$1:$T$32,7,FALSE)
)</f>
        <v>8095.3</v>
      </c>
      <c r="AJ48" cm="1">
        <f t="array" ref="AJ48">_xlfn.IFS(
$C48=2010,
VLOOKUP($B48,[19]分省年度数据!$A$1:$T$32,15,FALSE),
$C48=2011,
VLOOKUP($B48,[19]分省年度数据!$A$1:$T$32,14,FALSE),
$C48=2012,
VLOOKUP($B48,[19]分省年度数据!$A$1:$T$32,13,FALSE),
$C48=2013,
VLOOKUP($B48,[19]分省年度数据!$A$1:$T$32,12,FALSE),
$C48=2014,
VLOOKUP($B48,[19]分省年度数据!$A$1:$T$32,11,FALSE),
$C48=2015,
VLOOKUP($B48,[19]分省年度数据!$A$1:$T$32,10,FALSE),
$C48=2016,
VLOOKUP($B48,[19]分省年度数据!$A$1:$T$32,9,FALSE),
$C48=2017,
VLOOKUP($B48,[19]分省年度数据!$A$1:$T$32,8,FALSE),
$C48=2018,
VLOOKUP($B48,[19]分省年度数据!$A$1:$T$32,7,FALSE)
)</f>
        <v>6446</v>
      </c>
      <c r="AK48" cm="1">
        <f t="array" ref="AK48">_xlfn.IFS(
$C48=2010,
VLOOKUP($B48,[20]分省年度数据!$A$1:$T$32,15,FALSE),
$C48=2011,
VLOOKUP($B48,[20]分省年度数据!$A$1:$T$32,14,FALSE),
$C48=2012,
VLOOKUP($B48,[20]分省年度数据!$A$1:$T$32,13,FALSE),
$C48=2013,
VLOOKUP($B48,[20]分省年度数据!$A$1:$T$32,12,FALSE),
$C48=2014,
VLOOKUP($B48,[20]分省年度数据!$A$1:$T$32,11,FALSE),
$C48=2015,
VLOOKUP($B48,[20]分省年度数据!$A$1:$T$32,10,FALSE),
$C48=2016,
VLOOKUP($B48,[20]分省年度数据!$A$1:$T$32,9,FALSE),
$C48=2017,
VLOOKUP($B48,[20]分省年度数据!$A$1:$T$32,8,FALSE),
$C48=2018,
VLOOKUP($B48,[20]分省年度数据!$A$1:$T$32,7,FALSE)
)</f>
        <v>20136</v>
      </c>
      <c r="AL48" cm="1">
        <f t="array" ref="AL48">_xlfn.IFS(
$C48=2010,
VLOOKUP($B48,[26]分省年度数据!$A$1:$T$32,15,FALSE),
$C48=2011,
VLOOKUP($B48,[26]分省年度数据!$A$1:$T$32,14,FALSE),
$C48=2012,
VLOOKUP($B48,[26]分省年度数据!$A$1:$T$32,13,FALSE),
$C48=2013,
VLOOKUP($B48,[26]分省年度数据!$A$1:$T$32,12,FALSE),
$C48=2014,
VLOOKUP($B48,[26]分省年度数据!$A$1:$T$32,11,FALSE),
$C48=2015,
VLOOKUP($B48,[26]分省年度数据!$A$1:$T$32,10,FALSE),
$C48=2016,
VLOOKUP($B48,[26]分省年度数据!$A$1:$T$32,9,FALSE),
$C48=2017,
VLOOKUP($B48,[26]分省年度数据!$A$1:$T$32,8,FALSE),
$C48=2018,
VLOOKUP($B48,[26]分省年度数据!$A$1:$T$32,7,FALSE)
)</f>
        <v>98.36</v>
      </c>
      <c r="AM48" cm="1">
        <f t="array" ref="AM48">_xlfn.IFS(
$C48=2010,
VLOOKUP($B48,[22]分省年度数据!$A$1:$T$32,15,FALSE),
$C48=2011,
VLOOKUP($B48,[22]分省年度数据!$A$1:$T$32,14,FALSE),
$C48=2012,
VLOOKUP($B48,[22]分省年度数据!$A$1:$T$32,13,FALSE),
$C48=2013,
VLOOKUP($B48,[22]分省年度数据!$A$1:$T$32,12,FALSE),
$C48=2014,
VLOOKUP($B48,[22]分省年度数据!$A$1:$T$32,11,FALSE),
$C48=2015,
VLOOKUP($B48,[22]分省年度数据!$A$1:$T$32,10,FALSE),
$C48=2016,
VLOOKUP($B48,[22]分省年度数据!$A$1:$T$32,9,FALSE),
$C48=2017,
VLOOKUP($B48,[22]分省年度数据!$A$1:$T$32,8,FALSE),
$C48=2018,
VLOOKUP($B48,[22]分省年度数据!$A$1:$T$32,7,FALSE)
)</f>
        <v>95.46</v>
      </c>
      <c r="AN48" cm="1">
        <f t="array" ref="AN48">_xlfn.IFS(
$C48=2010,
VLOOKUP($B48,[23]分省年度数据!$A$1:$T$32,15,FALSE),
$C48=2011,
VLOOKUP($B48,[23]分省年度数据!$A$1:$T$32,14,FALSE),
$C48=2012,
VLOOKUP($B48,[23]分省年度数据!$A$1:$T$32,13,FALSE),
$C48=2013,
VLOOKUP($B48,[23]分省年度数据!$A$1:$T$32,12,FALSE),
$C48=2014,
VLOOKUP($B48,[23]分省年度数据!$A$1:$T$32,11,FALSE),
$C48=2015,
VLOOKUP($B48,[23]分省年度数据!$A$1:$T$32,10,FALSE),
$C48=2016,
VLOOKUP($B48,[23]分省年度数据!$A$1:$T$32,9,FALSE),
$C48=2017,
VLOOKUP($B48,[23]分省年度数据!$A$1:$T$32,8,FALSE),
$C48=2018,
VLOOKUP($B48,[23]分省年度数据!$A$1:$T$32,7,FALSE)
)</f>
        <v>11.03</v>
      </c>
      <c r="AO48" cm="1">
        <f t="array" ref="AO48">_xlfn.IFS(
$C48=2010,
VLOOKUP($B48,[24]分省年度数据!$A$1:$T$32,15,FALSE),
$C48=2011,
VLOOKUP($B48,[24]分省年度数据!$A$1:$T$32,14,FALSE),
$C48=2012,
VLOOKUP($B48,[24]分省年度数据!$A$1:$T$32,13,FALSE),
$C48=2013,
VLOOKUP($B48,[24]分省年度数据!$A$1:$T$32,12,FALSE),
$C48=2014,
VLOOKUP($B48,[24]分省年度数据!$A$1:$T$32,11,FALSE),
$C48=2015,
VLOOKUP($B48,[24]分省年度数据!$A$1:$T$32,10,FALSE),
$C48=2016,
VLOOKUP($B48,[24]分省年度数据!$A$1:$T$32,9,FALSE),
$C48=2017,
VLOOKUP($B48,[24]分省年度数据!$A$1:$T$32,8,FALSE),
$C48=2018,
VLOOKUP($B48,[24]分省年度数据!$A$1:$T$32,7,FALSE)
)</f>
        <v>2.67</v>
      </c>
      <c r="AP48" cm="1">
        <f t="array" ref="AP48">_xlfn.IFS(
$C48=2010,
VLOOKUP($B48,[25]分省年度数据!$A$1:$T$32,15,FALSE),
$C48=2011,
VLOOKUP($B48,[25]分省年度数据!$A$1:$T$32,14,FALSE),
$C48=2012,
VLOOKUP($B48,[25]分省年度数据!$A$1:$T$32,13,FALSE),
$C48=2013,
VLOOKUP($B48,[25]分省年度数据!$A$1:$T$32,12,FALSE),
$C48=2014,
VLOOKUP($B48,[25]分省年度数据!$A$1:$T$32,11,FALSE),
$C48=2015,
VLOOKUP($B48,[25]分省年度数据!$A$1:$T$32,10,FALSE),
$C48=2016,
VLOOKUP($B48,[25]分省年度数据!$A$1:$T$32,9,FALSE),
$C48=2017,
VLOOKUP($B48,[25]分省年度数据!$A$1:$T$32,8,FALSE),
$C48=2018,
VLOOKUP($B48,[25]分省年度数据!$A$1:$T$32,7,FALSE)
)</f>
        <v>10.56</v>
      </c>
    </row>
    <row r="49" spans="1:42">
      <c r="A49">
        <v>21</v>
      </c>
      <c r="B49" t="s">
        <v>6</v>
      </c>
      <c r="C49">
        <v>2012</v>
      </c>
      <c r="D49" t="str">
        <f t="shared" si="0"/>
        <v>辽宁省2012</v>
      </c>
      <c r="E49" t="s">
        <v>33</v>
      </c>
      <c r="F49" cm="1">
        <f t="array" ref="F49">_xlfn.IFS(
$C49=2010,
VLOOKUP($B49,[1]分省年度数据!$A$1:$T$32,15,FALSE),
$C49=2011,
VLOOKUP($B49,[1]分省年度数据!$A$1:$T$32,14,FALSE),
$C49=2012,
VLOOKUP($B49,[1]分省年度数据!$A$1:$T$32,13,FALSE),
$C49=2013,
VLOOKUP($B49,[1]分省年度数据!$A$1:$T$32,12,FALSE),
$C49=2014,
VLOOKUP($B49,[1]分省年度数据!$A$1:$T$32,11,FALSE),
$C49=2015,
VLOOKUP($B49,[1]分省年度数据!$A$1:$T$32,10,FALSE),
$C49=2016,
VLOOKUP($B49,[1]分省年度数据!$A$1:$T$32,9,FALSE),
$C49=2017,
VLOOKUP($B49,[1]分省年度数据!$A$1:$T$32,8,FALSE),
$C49=2018,
VLOOKUP($B49,[1]分省年度数据!$A$1:$T$32,7,FALSE)
)</f>
        <v>4375</v>
      </c>
      <c r="G49" cm="1">
        <f t="array" ref="G49">_xlfn.IFS(
$C49=2010,
VLOOKUP($B49,[2]分省年度数据!$A$1:$T$32,15,FALSE),
$C49=2011,
VLOOKUP($B49,[2]分省年度数据!$A$1:$T$32,14,FALSE),
$C49=2012,
VLOOKUP($B49,[2]分省年度数据!$A$1:$T$32,13,FALSE),
$C49=2013,
VLOOKUP($B49,[2]分省年度数据!$A$1:$T$32,12,FALSE),
$C49=2014,
VLOOKUP($B49,[2]分省年度数据!$A$1:$T$32,11,FALSE),
$C49=2015,
VLOOKUP($B49,[2]分省年度数据!$A$1:$T$32,10,FALSE),
$C49=2016,
VLOOKUP($B49,[2]分省年度数据!$A$1:$T$32,9,FALSE),
$C49=2017,
VLOOKUP($B49,[2]分省年度数据!$A$1:$T$32,8,FALSE),
$C49=2018,
VLOOKUP($B49,[2]分省年度数据!$A$1:$T$32,7,FALSE)
)</f>
        <v>18761</v>
      </c>
      <c r="H49" cm="1">
        <f t="array" ref="H49">_xlfn.IFS(
$C49=2010,
VLOOKUP($B49,[3]分省年度数据!$A$1:$T$32,15,FALSE),
$C49=2011,
VLOOKUP($B49,[3]分省年度数据!$A$1:$T$32,14,FALSE),
$C49=2012,
VLOOKUP($B49,[3]分省年度数据!$A$1:$T$32,13,FALSE),
$C49=2013,
VLOOKUP($B49,[3]分省年度数据!$A$1:$T$32,12,FALSE),
$C49=2014,
VLOOKUP($B49,[3]分省年度数据!$A$1:$T$32,11,FALSE),
$C49=2015,
VLOOKUP($B49,[3]分省年度数据!$A$1:$T$32,10,FALSE),
$C49=2016,
VLOOKUP($B49,[3]分省年度数据!$A$1:$T$32,9,FALSE),
$C49=2017,
VLOOKUP($B49,[3]分省年度数据!$A$1:$T$32,8,FALSE),
$C49=2018,
VLOOKUP($B49,[3]分省年度数据!$A$1:$T$32,7,FALSE)
)</f>
        <v>569.1</v>
      </c>
      <c r="I49">
        <f>VLOOKUP($D49,[4]Sheet1!$C$1:$J$65536,2,FALSE)</f>
        <v>80.59454345703125</v>
      </c>
      <c r="J49">
        <f>VLOOKUP($D49,[4]Sheet1!$C$1:$J$65536,3,FALSE)</f>
        <v>7.9054808616638184</v>
      </c>
      <c r="K49">
        <f>VLOOKUP($D49,[4]Sheet1!$C$1:$J$65536,4,FALSE)</f>
        <v>10166.7001953125</v>
      </c>
      <c r="L49">
        <f>VLOOKUP($D49,[4]Sheet1!$C$1:$J$65536,5,FALSE)</f>
        <v>180.3955078125</v>
      </c>
      <c r="M49">
        <f>VLOOKUP($D49,[4]Sheet1!$C$1:$J$65536,6,FALSE)</f>
        <v>25.817882537841797</v>
      </c>
      <c r="N49">
        <f>VLOOKUP($D49,[4]Sheet1!$C$1:$J$65536,7,FALSE)</f>
        <v>3.4834465980529785</v>
      </c>
      <c r="O49">
        <f>VLOOKUP($D49,[4]Sheet1!$C$1:$J$65536,8,FALSE)</f>
        <v>30.774391174316406</v>
      </c>
      <c r="P49" cm="1">
        <f t="array" ref="P49">_xlfn.IFS(
$C49=2010,
VLOOKUP($B49,[5]各省年均房价!$A$1:$T$32,11,FALSE),
$C49=2011,
VLOOKUP($B49,[5]各省年均房价!$A$1:$T$32,12,FALSE),
$C49=2012,
VLOOKUP($B49,[5]各省年均房价!$A$1:$T$32,13,FALSE),
$C49=2013,
VLOOKUP($B49,[5]各省年均房价!$A$1:$T$32,14,FALSE),
$C49=2014,
VLOOKUP($B49,[5]各省年均房价!$A$1:$T$32,15,FALSE),
$C49=2015,
VLOOKUP($B49,[5]各省年均房价!$A$1:$T$32,16,FALSE),
$C49=2016,
VLOOKUP($B49,[5]各省年均房价!$A$1:$T$32,17,FALSE),
$C49=2017,
VLOOKUP($B49,[5]各省年均房价!$A$1:$T$32,18,FALSE),
$C49=2018,
VLOOKUP($B49,[5]各省年均房价!$A$1:$T$32,19,FALSE)
)</f>
        <v>4523.0885714285714</v>
      </c>
      <c r="Q49">
        <f t="shared" si="1"/>
        <v>0.24108995103824804</v>
      </c>
      <c r="R49" cm="1">
        <f t="array" ref="R49">_xlfn.IFS(
$C49=2010,
VLOOKUP($B49,[27]分省年度数据!$A$1:$T$32,15,FALSE),
$C49=2011,
VLOOKUP($B49,[27]分省年度数据!$A$1:$T$32,14,FALSE),
$C49=2012,
VLOOKUP($B49,[27]分省年度数据!$A$1:$T$32,13,FALSE),
$C49=2013,
VLOOKUP($B49,[27]分省年度数据!$A$1:$T$32,12,FALSE),
$C49=2014,
VLOOKUP($B49,[27]分省年度数据!$A$1:$T$32,11,FALSE),
$C49=2015,
VLOOKUP($B49,[27]分省年度数据!$A$1:$T$32,10,FALSE),
$C49=2016,
VLOOKUP($B49,[27]分省年度数据!$A$1:$T$32,9,FALSE),
$C49=2017,
VLOOKUP($B49,[27]分省年度数据!$A$1:$T$32,8,FALSE),
$C49=2018,
VLOOKUP($B49,[27]分省年度数据!$A$1:$T$32,7,FALSE)
)</f>
        <v>97.9</v>
      </c>
      <c r="S49">
        <f>IFERROR(VLOOKUP(D49,[6]mu_jt_estimates_final!$C:$D,2,FALSE),"")</f>
        <v>-2.0309186000000001</v>
      </c>
      <c r="T49" t="str">
        <f>VLOOKUP(B49,方言分布!A:B,2,FALSE)</f>
        <v>东北官话</v>
      </c>
      <c r="U49" cm="1">
        <f t="array" ref="U49">_xlfn.IFS(
$C49=2010,
VLOOKUP($B49,[7]分省年度数据!$A$1:$T$32,15,FALSE),
$C49=2011,
VLOOKUP($B49,[7]分省年度数据!$A$1:$T$32,14,FALSE),
$C49=2012,
VLOOKUP($B49,[7]分省年度数据!$A$1:$T$32,13,FALSE),
$C49=2013,
VLOOKUP($B49,[7]分省年度数据!$A$1:$T$32,12,FALSE),
$C49=2014,
VLOOKUP($B49,[7]分省年度数据!$A$1:$T$32,11,FALSE),
$C49=2015,
VLOOKUP($B49,[7]分省年度数据!$A$1:$T$32,10,FALSE),
$C49=2016,
VLOOKUP($B49,[7]分省年度数据!$A$1:$T$32,9,FALSE),
$C49=2017,
VLOOKUP($B49,[7]分省年度数据!$A$1:$T$32,8,FALSE),
$C49=2018,
VLOOKUP($B49,[7]分省年度数据!$A$1:$T$32,7,FALSE)
)</f>
        <v>35792</v>
      </c>
      <c r="V49" cm="1">
        <f t="array" ref="V49">_xlfn.IFS(
$C49=2010,
VLOOKUP($B49,[8]分省年度数据!$A$1:$T$32,15,FALSE),
$C49=2011,
VLOOKUP($B49,[8]分省年度数据!$A$1:$T$32,14,FALSE),
$C49=2012,
VLOOKUP($B49,[8]分省年度数据!$A$1:$T$32,13,FALSE),
$C49=2013,
VLOOKUP($B49,[8]分省年度数据!$A$1:$T$32,12,FALSE),
$C49=2014,
VLOOKUP($B49,[8]分省年度数据!$A$1:$T$32,11,FALSE),
$C49=2015,
VLOOKUP($B49,[8]分省年度数据!$A$1:$T$32,10,FALSE),
$C49=2016,
VLOOKUP($B49,[8]分省年度数据!$A$1:$T$32,9,FALSE),
$C49=2017,
VLOOKUP($B49,[8]分省年度数据!$A$1:$T$32,8,FALSE),
$C49=2018,
VLOOKUP($B49,[8]分省年度数据!$A$1:$T$32,7,FALSE)
)</f>
        <v>23.1</v>
      </c>
      <c r="W49" cm="1">
        <f t="array" ref="W49">_xlfn.IFS(
$C49=2010,
VLOOKUP($B49,[9]分省年度数据!$A$1:$T$32,15,FALSE),
$C49=2011,
VLOOKUP($B49,[9]分省年度数据!$A$1:$T$32,14,FALSE),
$C49=2012,
VLOOKUP($B49,[9]分省年度数据!$A$1:$T$32,13,FALSE),
$C49=2013,
VLOOKUP($B49,[9]分省年度数据!$A$1:$T$32,12,FALSE),
$C49=2014,
VLOOKUP($B49,[9]分省年度数据!$A$1:$T$32,11,FALSE),
$C49=2015,
VLOOKUP($B49,[9]分省年度数据!$A$1:$T$32,10,FALSE),
$C49=2016,
VLOOKUP($B49,[9]分省年度数据!$A$1:$T$32,9,FALSE),
$C49=2017,
VLOOKUP($B49,[9]分省年度数据!$A$1:$T$32,8,FALSE),
$C49=2018,
VLOOKUP($B49,[9]分省年度数据!$A$1:$T$32,7,FALSE)
)</f>
        <v>56</v>
      </c>
      <c r="X49" cm="1">
        <f t="array" ref="X49">_xlfn.IFS(
$C49=2010,
VLOOKUP($B49,[10]分省年度数据!$A$1:$T$32,15,FALSE),
$C49=2011,
VLOOKUP($B49,[10]分省年度数据!$A$1:$T$32,14,FALSE),
$C49=2012,
VLOOKUP($B49,[10]分省年度数据!$A$1:$T$32,13,FALSE),
$C49=2013,
VLOOKUP($B49,[10]分省年度数据!$A$1:$T$32,12,FALSE),
$C49=2014,
VLOOKUP($B49,[10]分省年度数据!$A$1:$T$32,11,FALSE),
$C49=2015,
VLOOKUP($B49,[10]分省年度数据!$A$1:$T$32,10,FALSE),
$C49=2016,
VLOOKUP($B49,[10]分省年度数据!$A$1:$T$32,9,FALSE),
$C49=2017,
VLOOKUP($B49,[10]分省年度数据!$A$1:$T$32,8,FALSE),
$C49=2018,
VLOOKUP($B49,[10]分省年度数据!$A$1:$T$32,7,FALSE)
)</f>
        <v>11.68</v>
      </c>
      <c r="Y49" cm="1">
        <f t="array" ref="Y49">_xlfn.IFS(
$C49=2010,
VLOOKUP($B49,[11]分省年度数据!$A$1:$T$32,15,FALSE),
$C49=2011,
VLOOKUP($B49,[11]分省年度数据!$A$1:$T$32,14,FALSE),
$C49=2012,
VLOOKUP($B49,[11]分省年度数据!$A$1:$T$32,13,FALSE),
$C49=2013,
VLOOKUP($B49,[11]分省年度数据!$A$1:$T$32,12,FALSE),
$C49=2014,
VLOOKUP($B49,[11]分省年度数据!$A$1:$T$32,11,FALSE),
$C49=2015,
VLOOKUP($B49,[11]分省年度数据!$A$1:$T$32,10,FALSE),
$C49=2016,
VLOOKUP($B49,[11]分省年度数据!$A$1:$T$32,9,FALSE),
$C49=2017,
VLOOKUP($B49,[11]分省年度数据!$A$1:$T$32,8,FALSE),
$C49=2018,
VLOOKUP($B49,[11]分省年度数据!$A$1:$T$32,7,FALSE)
)</f>
        <v>200.19</v>
      </c>
      <c r="Z49" cm="1">
        <f t="array" ref="Z49">_xlfn.IFS(
$C49=2010,
VLOOKUP($B49,[12]分省年度数据!$A$1:$T$32,15,FALSE),
$C49=2011,
VLOOKUP($B49,[12]分省年度数据!$A$1:$T$32,14,FALSE),
$C49=2012,
VLOOKUP($B49,[12]分省年度数据!$A$1:$T$32,13,FALSE),
$C49=2013,
VLOOKUP($B49,[12]分省年度数据!$A$1:$T$32,12,FALSE),
$C49=2014,
VLOOKUP($B49,[12]分省年度数据!$A$1:$T$32,11,FALSE),
$C49=2015,
VLOOKUP($B49,[12]分省年度数据!$A$1:$T$32,10,FALSE),
$C49=2016,
VLOOKUP($B49,[12]分省年度数据!$A$1:$T$32,9,FALSE),
$C49=2017,
VLOOKUP($B49,[12]分省年度数据!$A$1:$T$32,8,FALSE),
$C49=2018,
VLOOKUP($B49,[12]分省年度数据!$A$1:$T$32,7,FALSE)
)</f>
        <v>14.72</v>
      </c>
      <c r="AA49" cm="1">
        <f t="array" ref="AA49">_xlfn.IFS(
$C49=2010,
VLOOKUP($B49,[13]分省年度数据!$A$1:$T$32,15,FALSE),
$C49=2011,
VLOOKUP($B49,[13]分省年度数据!$A$1:$T$32,14,FALSE),
$C49=2012,
VLOOKUP($B49,[13]分省年度数据!$A$1:$T$32,13,FALSE),
$C49=2013,
VLOOKUP($B49,[13]分省年度数据!$A$1:$T$32,12,FALSE),
$C49=2014,
VLOOKUP($B49,[13]分省年度数据!$A$1:$T$32,11,FALSE),
$C49=2015,
VLOOKUP($B49,[13]分省年度数据!$A$1:$T$32,10,FALSE),
$C49=2016,
VLOOKUP($B49,[13]分省年度数据!$A$1:$T$32,9,FALSE),
$C49=2017,
VLOOKUP($B49,[13]分省年度数据!$A$1:$T$32,8,FALSE),
$C49=2018,
VLOOKUP($B49,[13]分省年度数据!$A$1:$T$32,7,FALSE)
)</f>
        <v>11.22</v>
      </c>
      <c r="AB49" cm="1">
        <f t="array" ref="AB49">_xlfn.IFS(
$C49=2010,
VLOOKUP($B49,[14]分省年度数据!$A$1:$T$32,15,FALSE),
$C49=2011,
VLOOKUP($B49,[14]分省年度数据!$A$1:$T$32,14,FALSE),
$C49=2012,
VLOOKUP($B49,[14]分省年度数据!$A$1:$T$32,13,FALSE),
$C49=2013,
VLOOKUP($B49,[14]分省年度数据!$A$1:$T$32,12,FALSE),
$C49=2014,
VLOOKUP($B49,[14]分省年度数据!$A$1:$T$32,11,FALSE),
$C49=2015,
VLOOKUP($B49,[14]分省年度数据!$A$1:$T$32,10,FALSE),
$C49=2016,
VLOOKUP($B49,[14]分省年度数据!$A$1:$T$32,9,FALSE),
$C49=2017,
VLOOKUP($B49,[14]分省年度数据!$A$1:$T$32,8,FALSE),
$C49=2018,
VLOOKUP($B49,[14]分省年度数据!$A$1:$T$32,7,FALSE)
)</f>
        <v>14.72</v>
      </c>
      <c r="AD49" t="str" cm="1">
        <f t="array" ref="AD49">_xlfn.IFS(
$C49=2010,
VLOOKUP($B49,[15]分省年度数据!$A$1:$T$32,15,FALSE),
$C49=2011,
VLOOKUP($B49,[15]分省年度数据!$A$1:$T$32,14,FALSE),
$C49=2012,
VLOOKUP($B49,[15]分省年度数据!$A$1:$T$32,13,FALSE),
$C49=2013,
VLOOKUP($B49,[15]分省年度数据!$A$1:$T$32,12,FALSE),
$C49=2014,
VLOOKUP($B49,[15]分省年度数据!$A$1:$T$32,11,FALSE),
$C49=2015,
VLOOKUP($B49,[15]分省年度数据!$A$1:$T$32,10,FALSE),
$C49=2016,
VLOOKUP($B49,[15]分省年度数据!$A$1:$T$32,9,FALSE),
$C49=2017,
VLOOKUP($B49,[15]分省年度数据!$A$1:$T$32,8,FALSE),
$C49=2018,
VLOOKUP($B49,[15]分省年度数据!$A$1:$T$32,7,FALSE)
)</f>
        <v/>
      </c>
      <c r="AE49" cm="1">
        <f t="array" ref="AE49">_xlfn.IFS(
$C49=2010,
VLOOKUP($B49,[16]分省年度数据!$A$1:$T$32,15,FALSE),
$C49=2011,
VLOOKUP($B49,[16]分省年度数据!$A$1:$T$32,14,FALSE),
$C49=2012,
VLOOKUP($B49,[16]分省年度数据!$A$1:$T$32,13,FALSE),
$C49=2013,
VLOOKUP($B49,[16]分省年度数据!$A$1:$T$32,12,FALSE),
$C49=2014,
VLOOKUP($B49,[16]分省年度数据!$A$1:$T$32,11,FALSE),
$C49=2015,
VLOOKUP($B49,[16]分省年度数据!$A$1:$T$32,10,FALSE),
$C49=2016,
VLOOKUP($B49,[16]分省年度数据!$A$1:$T$32,9,FALSE),
$C49=2017,
VLOOKUP($B49,[16]分省年度数据!$A$1:$T$32,8,FALSE),
$C49=2018,
VLOOKUP($B49,[16]分省年度数据!$A$1:$T$32,7,FALSE)
)</f>
        <v>728.79</v>
      </c>
      <c r="AF49" cm="1">
        <f t="array" ref="AF49">_xlfn.IFS(
$C49=2010,
VLOOKUP($B49,[17]分省年度数据!$A$1:$T$32,15,FALSE),
$C49=2011,
VLOOKUP($B49,[17]分省年度数据!$A$1:$T$32,14,FALSE),
$C49=2012,
VLOOKUP($B49,[17]分省年度数据!$A$1:$T$32,13,FALSE),
$C49=2013,
VLOOKUP($B49,[17]分省年度数据!$A$1:$T$32,12,FALSE),
$C49=2014,
VLOOKUP($B49,[17]分省年度数据!$A$1:$T$32,11,FALSE),
$C49=2015,
VLOOKUP($B49,[17]分省年度数据!$A$1:$T$32,10,FALSE),
$C49=2016,
VLOOKUP($B49,[17]分省年度数据!$A$1:$T$32,9,FALSE),
$C49=2017,
VLOOKUP($B49,[17]分省年度数据!$A$1:$T$32,8,FALSE),
$C49=2018,
VLOOKUP($B49,[17]分省年度数据!$A$1:$T$32,7,FALSE)
)</f>
        <v>459</v>
      </c>
      <c r="AG49" cm="1">
        <f t="array" ref="AG49">_xlfn.IFS(
$C49=2010,
VLOOKUP($B49,[18]分省年度数据!$A$1:$T$32,15,FALSE),
$C49=2011,
VLOOKUP($B49,[18]分省年度数据!$A$1:$T$32,14,FALSE),
$C49=2012,
VLOOKUP($B49,[18]分省年度数据!$A$1:$T$32,13,FALSE),
$C49=2013,
VLOOKUP($B49,[18]分省年度数据!$A$1:$T$32,12,FALSE),
$C49=2014,
VLOOKUP($B49,[18]分省年度数据!$A$1:$T$32,11,FALSE),
$C49=2015,
VLOOKUP($B49,[18]分省年度数据!$A$1:$T$32,10,FALSE),
$C49=2016,
VLOOKUP($B49,[18]分省年度数据!$A$1:$T$32,9,FALSE),
$C49=2017,
VLOOKUP($B49,[18]分省年度数据!$A$1:$T$32,8,FALSE),
$C49=2018,
VLOOKUP($B49,[18]分省年度数据!$A$1:$T$32,7,FALSE)
)</f>
        <v>9304.2000000000007</v>
      </c>
      <c r="AJ49" cm="1">
        <f t="array" ref="AJ49">_xlfn.IFS(
$C49=2010,
VLOOKUP($B49,[19]分省年度数据!$A$1:$T$32,15,FALSE),
$C49=2011,
VLOOKUP($B49,[19]分省年度数据!$A$1:$T$32,14,FALSE),
$C49=2012,
VLOOKUP($B49,[19]分省年度数据!$A$1:$T$32,13,FALSE),
$C49=2013,
VLOOKUP($B49,[19]分省年度数据!$A$1:$T$32,12,FALSE),
$C49=2014,
VLOOKUP($B49,[19]分省年度数据!$A$1:$T$32,11,FALSE),
$C49=2015,
VLOOKUP($B49,[19]分省年度数据!$A$1:$T$32,10,FALSE),
$C49=2016,
VLOOKUP($B49,[19]分省年度数据!$A$1:$T$32,9,FALSE),
$C49=2017,
VLOOKUP($B49,[19]分省年度数据!$A$1:$T$32,8,FALSE),
$C49=2018,
VLOOKUP($B49,[19]分省年度数据!$A$1:$T$32,7,FALSE)
)</f>
        <v>5984</v>
      </c>
      <c r="AK49" cm="1">
        <f t="array" ref="AK49">_xlfn.IFS(
$C49=2010,
VLOOKUP($B49,[20]分省年度数据!$A$1:$T$32,15,FALSE),
$C49=2011,
VLOOKUP($B49,[20]分省年度数据!$A$1:$T$32,14,FALSE),
$C49=2012,
VLOOKUP($B49,[20]分省年度数据!$A$1:$T$32,13,FALSE),
$C49=2013,
VLOOKUP($B49,[20]分省年度数据!$A$1:$T$32,12,FALSE),
$C49=2014,
VLOOKUP($B49,[20]分省年度数据!$A$1:$T$32,11,FALSE),
$C49=2015,
VLOOKUP($B49,[20]分省年度数据!$A$1:$T$32,10,FALSE),
$C49=2016,
VLOOKUP($B49,[20]分省年度数据!$A$1:$T$32,9,FALSE),
$C49=2017,
VLOOKUP($B49,[20]分省年度数据!$A$1:$T$32,8,FALSE),
$C49=2018,
VLOOKUP($B49,[20]分省年度数据!$A$1:$T$32,7,FALSE)
)</f>
        <v>21384</v>
      </c>
      <c r="AL49" cm="1">
        <f t="array" ref="AL49">_xlfn.IFS(
$C49=2010,
VLOOKUP($B49,[26]分省年度数据!$A$1:$T$32,15,FALSE),
$C49=2011,
VLOOKUP($B49,[26]分省年度数据!$A$1:$T$32,14,FALSE),
$C49=2012,
VLOOKUP($B49,[26]分省年度数据!$A$1:$T$32,13,FALSE),
$C49=2013,
VLOOKUP($B49,[26]分省年度数据!$A$1:$T$32,12,FALSE),
$C49=2014,
VLOOKUP($B49,[26]分省年度数据!$A$1:$T$32,11,FALSE),
$C49=2015,
VLOOKUP($B49,[26]分省年度数据!$A$1:$T$32,10,FALSE),
$C49=2016,
VLOOKUP($B49,[26]分省年度数据!$A$1:$T$32,9,FALSE),
$C49=2017,
VLOOKUP($B49,[26]分省年度数据!$A$1:$T$32,8,FALSE),
$C49=2018,
VLOOKUP($B49,[26]分省年度数据!$A$1:$T$32,7,FALSE)
)</f>
        <v>98.45</v>
      </c>
      <c r="AM49" cm="1">
        <f t="array" ref="AM49">_xlfn.IFS(
$C49=2010,
VLOOKUP($B49,[22]分省年度数据!$A$1:$T$32,15,FALSE),
$C49=2011,
VLOOKUP($B49,[22]分省年度数据!$A$1:$T$32,14,FALSE),
$C49=2012,
VLOOKUP($B49,[22]分省年度数据!$A$1:$T$32,13,FALSE),
$C49=2013,
VLOOKUP($B49,[22]分省年度数据!$A$1:$T$32,12,FALSE),
$C49=2014,
VLOOKUP($B49,[22]分省年度数据!$A$1:$T$32,11,FALSE),
$C49=2015,
VLOOKUP($B49,[22]分省年度数据!$A$1:$T$32,10,FALSE),
$C49=2016,
VLOOKUP($B49,[22]分省年度数据!$A$1:$T$32,9,FALSE),
$C49=2017,
VLOOKUP($B49,[22]分省年度数据!$A$1:$T$32,8,FALSE),
$C49=2018,
VLOOKUP($B49,[22]分省年度数据!$A$1:$T$32,7,FALSE)
)</f>
        <v>96.02</v>
      </c>
      <c r="AN49" cm="1">
        <f t="array" ref="AN49">_xlfn.IFS(
$C49=2010,
VLOOKUP($B49,[23]分省年度数据!$A$1:$T$32,15,FALSE),
$C49=2011,
VLOOKUP($B49,[23]分省年度数据!$A$1:$T$32,14,FALSE),
$C49=2012,
VLOOKUP($B49,[23]分省年度数据!$A$1:$T$32,13,FALSE),
$C49=2013,
VLOOKUP($B49,[23]分省年度数据!$A$1:$T$32,12,FALSE),
$C49=2014,
VLOOKUP($B49,[23]分省年度数据!$A$1:$T$32,11,FALSE),
$C49=2015,
VLOOKUP($B49,[23]分省年度数据!$A$1:$T$32,10,FALSE),
$C49=2016,
VLOOKUP($B49,[23]分省年度数据!$A$1:$T$32,9,FALSE),
$C49=2017,
VLOOKUP($B49,[23]分省年度数据!$A$1:$T$32,8,FALSE),
$C49=2018,
VLOOKUP($B49,[23]分省年度数据!$A$1:$T$32,7,FALSE)
)</f>
        <v>11.11</v>
      </c>
      <c r="AO49" cm="1">
        <f t="array" ref="AO49">_xlfn.IFS(
$C49=2010,
VLOOKUP($B49,[24]分省年度数据!$A$1:$T$32,15,FALSE),
$C49=2011,
VLOOKUP($B49,[24]分省年度数据!$A$1:$T$32,14,FALSE),
$C49=2012,
VLOOKUP($B49,[24]分省年度数据!$A$1:$T$32,13,FALSE),
$C49=2013,
VLOOKUP($B49,[24]分省年度数据!$A$1:$T$32,12,FALSE),
$C49=2014,
VLOOKUP($B49,[24]分省年度数据!$A$1:$T$32,11,FALSE),
$C49=2015,
VLOOKUP($B49,[24]分省年度数据!$A$1:$T$32,10,FALSE),
$C49=2016,
VLOOKUP($B49,[24]分省年度数据!$A$1:$T$32,9,FALSE),
$C49=2017,
VLOOKUP($B49,[24]分省年度数据!$A$1:$T$32,8,FALSE),
$C49=2018,
VLOOKUP($B49,[24]分省年度数据!$A$1:$T$32,7,FALSE)
)</f>
        <v>2.46</v>
      </c>
      <c r="AP49" cm="1">
        <f t="array" ref="AP49">_xlfn.IFS(
$C49=2010,
VLOOKUP($B49,[25]分省年度数据!$A$1:$T$32,15,FALSE),
$C49=2011,
VLOOKUP($B49,[25]分省年度数据!$A$1:$T$32,14,FALSE),
$C49=2012,
VLOOKUP($B49,[25]分省年度数据!$A$1:$T$32,13,FALSE),
$C49=2013,
VLOOKUP($B49,[25]分省年度数据!$A$1:$T$32,12,FALSE),
$C49=2014,
VLOOKUP($B49,[25]分省年度数据!$A$1:$T$32,11,FALSE),
$C49=2015,
VLOOKUP($B49,[25]分省年度数据!$A$1:$T$32,10,FALSE),
$C49=2016,
VLOOKUP($B49,[25]分省年度数据!$A$1:$T$32,9,FALSE),
$C49=2017,
VLOOKUP($B49,[25]分省年度数据!$A$1:$T$32,8,FALSE),
$C49=2018,
VLOOKUP($B49,[25]分省年度数据!$A$1:$T$32,7,FALSE)
)</f>
        <v>10.89</v>
      </c>
    </row>
    <row r="50" spans="1:42">
      <c r="A50">
        <v>21</v>
      </c>
      <c r="B50" t="s">
        <v>6</v>
      </c>
      <c r="C50">
        <v>2013</v>
      </c>
      <c r="D50" t="str">
        <f t="shared" si="0"/>
        <v>辽宁省2013</v>
      </c>
      <c r="E50" t="s">
        <v>33</v>
      </c>
      <c r="F50" cm="1">
        <f t="array" ref="F50">_xlfn.IFS(
$C50=2010,
VLOOKUP($B50,[1]分省年度数据!$A$1:$T$32,15,FALSE),
$C50=2011,
VLOOKUP($B50,[1]分省年度数据!$A$1:$T$32,14,FALSE),
$C50=2012,
VLOOKUP($B50,[1]分省年度数据!$A$1:$T$32,13,FALSE),
$C50=2013,
VLOOKUP($B50,[1]分省年度数据!$A$1:$T$32,12,FALSE),
$C50=2014,
VLOOKUP($B50,[1]分省年度数据!$A$1:$T$32,11,FALSE),
$C50=2015,
VLOOKUP($B50,[1]分省年度数据!$A$1:$T$32,10,FALSE),
$C50=2016,
VLOOKUP($B50,[1]分省年度数据!$A$1:$T$32,9,FALSE),
$C50=2017,
VLOOKUP($B50,[1]分省年度数据!$A$1:$T$32,8,FALSE),
$C50=2018,
VLOOKUP($B50,[1]分省年度数据!$A$1:$T$32,7,FALSE)
)</f>
        <v>4365</v>
      </c>
      <c r="G50" cm="1">
        <f t="array" ref="G50">_xlfn.IFS(
$C50=2010,
VLOOKUP($B50,[2]分省年度数据!$A$1:$T$32,15,FALSE),
$C50=2011,
VLOOKUP($B50,[2]分省年度数据!$A$1:$T$32,14,FALSE),
$C50=2012,
VLOOKUP($B50,[2]分省年度数据!$A$1:$T$32,13,FALSE),
$C50=2013,
VLOOKUP($B50,[2]分省年度数据!$A$1:$T$32,12,FALSE),
$C50=2014,
VLOOKUP($B50,[2]分省年度数据!$A$1:$T$32,11,FALSE),
$C50=2015,
VLOOKUP($B50,[2]分省年度数据!$A$1:$T$32,10,FALSE),
$C50=2016,
VLOOKUP($B50,[2]分省年度数据!$A$1:$T$32,9,FALSE),
$C50=2017,
VLOOKUP($B50,[2]分省年度数据!$A$1:$T$32,8,FALSE),
$C50=2018,
VLOOKUP($B50,[2]分省年度数据!$A$1:$T$32,7,FALSE)
)</f>
        <v>20818</v>
      </c>
      <c r="H50" cm="1">
        <f t="array" ref="H50">_xlfn.IFS(
$C50=2010,
VLOOKUP($B50,[3]分省年度数据!$A$1:$T$32,15,FALSE),
$C50=2011,
VLOOKUP($B50,[3]分省年度数据!$A$1:$T$32,14,FALSE),
$C50=2012,
VLOOKUP($B50,[3]分省年度数据!$A$1:$T$32,13,FALSE),
$C50=2013,
VLOOKUP($B50,[3]分省年度数据!$A$1:$T$32,12,FALSE),
$C50=2014,
VLOOKUP($B50,[3]分省年度数据!$A$1:$T$32,11,FALSE),
$C50=2015,
VLOOKUP($B50,[3]分省年度数据!$A$1:$T$32,10,FALSE),
$C50=2016,
VLOOKUP($B50,[3]分省年度数据!$A$1:$T$32,9,FALSE),
$C50=2017,
VLOOKUP($B50,[3]分省年度数据!$A$1:$T$32,8,FALSE),
$C50=2018,
VLOOKUP($B50,[3]分省年度数据!$A$1:$T$32,7,FALSE)
)</f>
        <v>322</v>
      </c>
      <c r="I50">
        <f>VLOOKUP($D50,[4]Sheet1!$C$1:$J$65536,2,FALSE)</f>
        <v>86.376029968261719</v>
      </c>
      <c r="J50">
        <f>VLOOKUP($D50,[4]Sheet1!$C$1:$J$65536,3,FALSE)</f>
        <v>16.29981803894043</v>
      </c>
      <c r="K50">
        <f>VLOOKUP($D50,[4]Sheet1!$C$1:$J$65536,4,FALSE)</f>
        <v>10160.6923828125</v>
      </c>
      <c r="L50">
        <f>VLOOKUP($D50,[4]Sheet1!$C$1:$J$65536,5,FALSE)</f>
        <v>186.45828247070312</v>
      </c>
      <c r="M50">
        <f>VLOOKUP($D50,[4]Sheet1!$C$1:$J$65536,6,FALSE)</f>
        <v>27.507177352905273</v>
      </c>
      <c r="N50">
        <f>VLOOKUP($D50,[4]Sheet1!$C$1:$J$65536,7,FALSE)</f>
        <v>3.9781033992767334</v>
      </c>
      <c r="O50">
        <f>VLOOKUP($D50,[4]Sheet1!$C$1:$J$65536,8,FALSE)</f>
        <v>31.077180862426758</v>
      </c>
      <c r="P50" cm="1">
        <f t="array" ref="P50">_xlfn.IFS(
$C50=2010,
VLOOKUP($B50,[5]各省年均房价!$A$1:$T$32,11,FALSE),
$C50=2011,
VLOOKUP($B50,[5]各省年均房价!$A$1:$T$32,12,FALSE),
$C50=2012,
VLOOKUP($B50,[5]各省年均房价!$A$1:$T$32,13,FALSE),
$C50=2013,
VLOOKUP($B50,[5]各省年均房价!$A$1:$T$32,14,FALSE),
$C50=2014,
VLOOKUP($B50,[5]各省年均房价!$A$1:$T$32,15,FALSE),
$C50=2015,
VLOOKUP($B50,[5]各省年均房价!$A$1:$T$32,16,FALSE),
$C50=2016,
VLOOKUP($B50,[5]各省年均房价!$A$1:$T$32,17,FALSE),
$C50=2017,
VLOOKUP($B50,[5]各省年均房价!$A$1:$T$32,18,FALSE),
$C50=2018,
VLOOKUP($B50,[5]各省年均房价!$A$1:$T$32,19,FALSE)
)</f>
        <v>4742.6171428571424</v>
      </c>
      <c r="Q50">
        <f t="shared" si="1"/>
        <v>0.22781329344111551</v>
      </c>
      <c r="R50" cm="1">
        <f t="array" ref="R50">_xlfn.IFS(
$C50=2010,
VLOOKUP($B50,[27]分省年度数据!$A$1:$T$32,15,FALSE),
$C50=2011,
VLOOKUP($B50,[27]分省年度数据!$A$1:$T$32,14,FALSE),
$C50=2012,
VLOOKUP($B50,[27]分省年度数据!$A$1:$T$32,13,FALSE),
$C50=2013,
VLOOKUP($B50,[27]分省年度数据!$A$1:$T$32,12,FALSE),
$C50=2014,
VLOOKUP($B50,[27]分省年度数据!$A$1:$T$32,11,FALSE),
$C50=2015,
VLOOKUP($B50,[27]分省年度数据!$A$1:$T$32,10,FALSE),
$C50=2016,
VLOOKUP($B50,[27]分省年度数据!$A$1:$T$32,9,FALSE),
$C50=2017,
VLOOKUP($B50,[27]分省年度数据!$A$1:$T$32,8,FALSE),
$C50=2018,
VLOOKUP($B50,[27]分省年度数据!$A$1:$T$32,7,FALSE)
)</f>
        <v>104.41</v>
      </c>
      <c r="S50">
        <f>IFERROR(VLOOKUP(D50,[6]mu_jt_estimates_final!$C:$D,2,FALSE),"")</f>
        <v>-1.8537716</v>
      </c>
      <c r="T50" t="str">
        <f>VLOOKUP(B50,方言分布!A:B,2,FALSE)</f>
        <v>东北官话</v>
      </c>
      <c r="U50" cm="1">
        <f t="array" ref="U50">_xlfn.IFS(
$C50=2010,
VLOOKUP($B50,[7]分省年度数据!$A$1:$T$32,15,FALSE),
$C50=2011,
VLOOKUP($B50,[7]分省年度数据!$A$1:$T$32,14,FALSE),
$C50=2012,
VLOOKUP($B50,[7]分省年度数据!$A$1:$T$32,13,FALSE),
$C50=2013,
VLOOKUP($B50,[7]分省年度数据!$A$1:$T$32,12,FALSE),
$C50=2014,
VLOOKUP($B50,[7]分省年度数据!$A$1:$T$32,11,FALSE),
$C50=2015,
VLOOKUP($B50,[7]分省年度数据!$A$1:$T$32,10,FALSE),
$C50=2016,
VLOOKUP($B50,[7]分省年度数据!$A$1:$T$32,9,FALSE),
$C50=2017,
VLOOKUP($B50,[7]分省年度数据!$A$1:$T$32,8,FALSE),
$C50=2018,
VLOOKUP($B50,[7]分省年度数据!$A$1:$T$32,7,FALSE)
)</f>
        <v>35612</v>
      </c>
      <c r="V50" cm="1">
        <f t="array" ref="V50">_xlfn.IFS(
$C50=2010,
VLOOKUP($B50,[8]分省年度数据!$A$1:$T$32,15,FALSE),
$C50=2011,
VLOOKUP($B50,[8]分省年度数据!$A$1:$T$32,14,FALSE),
$C50=2012,
VLOOKUP($B50,[8]分省年度数据!$A$1:$T$32,13,FALSE),
$C50=2013,
VLOOKUP($B50,[8]分省年度数据!$A$1:$T$32,12,FALSE),
$C50=2014,
VLOOKUP($B50,[8]分省年度数据!$A$1:$T$32,11,FALSE),
$C50=2015,
VLOOKUP($B50,[8]分省年度数据!$A$1:$T$32,10,FALSE),
$C50=2016,
VLOOKUP($B50,[8]分省年度数据!$A$1:$T$32,9,FALSE),
$C50=2017,
VLOOKUP($B50,[8]分省年度数据!$A$1:$T$32,8,FALSE),
$C50=2018,
VLOOKUP($B50,[8]分省年度数据!$A$1:$T$32,7,FALSE)
)</f>
        <v>24.19</v>
      </c>
      <c r="W50" cm="1">
        <f t="array" ref="W50">_xlfn.IFS(
$C50=2010,
VLOOKUP($B50,[9]分省年度数据!$A$1:$T$32,15,FALSE),
$C50=2011,
VLOOKUP($B50,[9]分省年度数据!$A$1:$T$32,14,FALSE),
$C50=2012,
VLOOKUP($B50,[9]分省年度数据!$A$1:$T$32,13,FALSE),
$C50=2013,
VLOOKUP($B50,[9]分省年度数据!$A$1:$T$32,12,FALSE),
$C50=2014,
VLOOKUP($B50,[9]分省年度数据!$A$1:$T$32,11,FALSE),
$C50=2015,
VLOOKUP($B50,[9]分省年度数据!$A$1:$T$32,10,FALSE),
$C50=2016,
VLOOKUP($B50,[9]分省年度数据!$A$1:$T$32,9,FALSE),
$C50=2017,
VLOOKUP($B50,[9]分省年度数据!$A$1:$T$32,8,FALSE),
$C50=2018,
VLOOKUP($B50,[9]分省年度数据!$A$1:$T$32,7,FALSE)
)</f>
        <v>60</v>
      </c>
      <c r="X50" cm="1">
        <f t="array" ref="X50">_xlfn.IFS(
$C50=2010,
VLOOKUP($B50,[10]分省年度数据!$A$1:$T$32,15,FALSE),
$C50=2011,
VLOOKUP($B50,[10]分省年度数据!$A$1:$T$32,14,FALSE),
$C50=2012,
VLOOKUP($B50,[10]分省年度数据!$A$1:$T$32,13,FALSE),
$C50=2013,
VLOOKUP($B50,[10]分省年度数据!$A$1:$T$32,12,FALSE),
$C50=2014,
VLOOKUP($B50,[10]分省年度数据!$A$1:$T$32,11,FALSE),
$C50=2015,
VLOOKUP($B50,[10]分省年度数据!$A$1:$T$32,10,FALSE),
$C50=2016,
VLOOKUP($B50,[10]分省年度数据!$A$1:$T$32,9,FALSE),
$C50=2017,
VLOOKUP($B50,[10]分省年度数据!$A$1:$T$32,8,FALSE),
$C50=2018,
VLOOKUP($B50,[10]分省年度数据!$A$1:$T$32,7,FALSE)
)</f>
        <v>11.51</v>
      </c>
      <c r="Y50" cm="1">
        <f t="array" ref="Y50">_xlfn.IFS(
$C50=2010,
VLOOKUP($B50,[11]分省年度数据!$A$1:$T$32,15,FALSE),
$C50=2011,
VLOOKUP($B50,[11]分省年度数据!$A$1:$T$32,14,FALSE),
$C50=2012,
VLOOKUP($B50,[11]分省年度数据!$A$1:$T$32,13,FALSE),
$C50=2013,
VLOOKUP($B50,[11]分省年度数据!$A$1:$T$32,12,FALSE),
$C50=2014,
VLOOKUP($B50,[11]分省年度数据!$A$1:$T$32,11,FALSE),
$C50=2015,
VLOOKUP($B50,[11]分省年度数据!$A$1:$T$32,10,FALSE),
$C50=2016,
VLOOKUP($B50,[11]分省年度数据!$A$1:$T$32,9,FALSE),
$C50=2017,
VLOOKUP($B50,[11]分省年度数据!$A$1:$T$32,8,FALSE),
$C50=2018,
VLOOKUP($B50,[11]分省年度数据!$A$1:$T$32,7,FALSE)
)</f>
        <v>229.5</v>
      </c>
      <c r="Z50" cm="1">
        <f t="array" ref="Z50">_xlfn.IFS(
$C50=2010,
VLOOKUP($B50,[12]分省年度数据!$A$1:$T$32,15,FALSE),
$C50=2011,
VLOOKUP($B50,[12]分省年度数据!$A$1:$T$32,14,FALSE),
$C50=2012,
VLOOKUP($B50,[12]分省年度数据!$A$1:$T$32,13,FALSE),
$C50=2013,
VLOOKUP($B50,[12]分省年度数据!$A$1:$T$32,12,FALSE),
$C50=2014,
VLOOKUP($B50,[12]分省年度数据!$A$1:$T$32,11,FALSE),
$C50=2015,
VLOOKUP($B50,[12]分省年度数据!$A$1:$T$32,10,FALSE),
$C50=2016,
VLOOKUP($B50,[12]分省年度数据!$A$1:$T$32,9,FALSE),
$C50=2017,
VLOOKUP($B50,[12]分省年度数据!$A$1:$T$32,8,FALSE),
$C50=2018,
VLOOKUP($B50,[12]分省年度数据!$A$1:$T$32,7,FALSE)
)</f>
        <v>14.1</v>
      </c>
      <c r="AA50" cm="1">
        <f t="array" ref="AA50">_xlfn.IFS(
$C50=2010,
VLOOKUP($B50,[13]分省年度数据!$A$1:$T$32,15,FALSE),
$C50=2011,
VLOOKUP($B50,[13]分省年度数据!$A$1:$T$32,14,FALSE),
$C50=2012,
VLOOKUP($B50,[13]分省年度数据!$A$1:$T$32,13,FALSE),
$C50=2013,
VLOOKUP($B50,[13]分省年度数据!$A$1:$T$32,12,FALSE),
$C50=2014,
VLOOKUP($B50,[13]分省年度数据!$A$1:$T$32,11,FALSE),
$C50=2015,
VLOOKUP($B50,[13]分省年度数据!$A$1:$T$32,10,FALSE),
$C50=2016,
VLOOKUP($B50,[13]分省年度数据!$A$1:$T$32,9,FALSE),
$C50=2017,
VLOOKUP($B50,[13]分省年度数据!$A$1:$T$32,8,FALSE),
$C50=2018,
VLOOKUP($B50,[13]分省年度数据!$A$1:$T$32,7,FALSE)
)</f>
        <v>10.64</v>
      </c>
      <c r="AB50" cm="1">
        <f t="array" ref="AB50">_xlfn.IFS(
$C50=2010,
VLOOKUP($B50,[14]分省年度数据!$A$1:$T$32,15,FALSE),
$C50=2011,
VLOOKUP($B50,[14]分省年度数据!$A$1:$T$32,14,FALSE),
$C50=2012,
VLOOKUP($B50,[14]分省年度数据!$A$1:$T$32,13,FALSE),
$C50=2013,
VLOOKUP($B50,[14]分省年度数据!$A$1:$T$32,12,FALSE),
$C50=2014,
VLOOKUP($B50,[14]分省年度数据!$A$1:$T$32,11,FALSE),
$C50=2015,
VLOOKUP($B50,[14]分省年度数据!$A$1:$T$32,10,FALSE),
$C50=2016,
VLOOKUP($B50,[14]分省年度数据!$A$1:$T$32,9,FALSE),
$C50=2017,
VLOOKUP($B50,[14]分省年度数据!$A$1:$T$32,8,FALSE),
$C50=2018,
VLOOKUP($B50,[14]分省年度数据!$A$1:$T$32,7,FALSE)
)</f>
        <v>14.33</v>
      </c>
      <c r="AD50" cm="1">
        <f t="array" ref="AD50">_xlfn.IFS(
$C50=2010,
VLOOKUP($B50,[15]分省年度数据!$A$1:$T$32,15,FALSE),
$C50=2011,
VLOOKUP($B50,[15]分省年度数据!$A$1:$T$32,14,FALSE),
$C50=2012,
VLOOKUP($B50,[15]分省年度数据!$A$1:$T$32,13,FALSE),
$C50=2013,
VLOOKUP($B50,[15]分省年度数据!$A$1:$T$32,12,FALSE),
$C50=2014,
VLOOKUP($B50,[15]分省年度数据!$A$1:$T$32,11,FALSE),
$C50=2015,
VLOOKUP($B50,[15]分省年度数据!$A$1:$T$32,10,FALSE),
$C50=2016,
VLOOKUP($B50,[15]分省年度数据!$A$1:$T$32,9,FALSE),
$C50=2017,
VLOOKUP($B50,[15]分省年度数据!$A$1:$T$32,8,FALSE),
$C50=2018,
VLOOKUP($B50,[15]分省年度数据!$A$1:$T$32,7,FALSE)
)</f>
        <v>9302062</v>
      </c>
      <c r="AE50" cm="1">
        <f t="array" ref="AE50">_xlfn.IFS(
$C50=2010,
VLOOKUP($B50,[16]分省年度数据!$A$1:$T$32,15,FALSE),
$C50=2011,
VLOOKUP($B50,[16]分省年度数据!$A$1:$T$32,14,FALSE),
$C50=2012,
VLOOKUP($B50,[16]分省年度数据!$A$1:$T$32,13,FALSE),
$C50=2013,
VLOOKUP($B50,[16]分省年度数据!$A$1:$T$32,12,FALSE),
$C50=2014,
VLOOKUP($B50,[16]分省年度数据!$A$1:$T$32,11,FALSE),
$C50=2015,
VLOOKUP($B50,[16]分省年度数据!$A$1:$T$32,10,FALSE),
$C50=2016,
VLOOKUP($B50,[16]分省年度数据!$A$1:$T$32,9,FALSE),
$C50=2017,
VLOOKUP($B50,[16]分省年度数据!$A$1:$T$32,8,FALSE),
$C50=2018,
VLOOKUP($B50,[16]分省年度数据!$A$1:$T$32,7,FALSE)
)</f>
        <v>669.48</v>
      </c>
      <c r="AF50" cm="1">
        <f t="array" ref="AF50">_xlfn.IFS(
$C50=2010,
VLOOKUP($B50,[17]分省年度数据!$A$1:$T$32,15,FALSE),
$C50=2011,
VLOOKUP($B50,[17]分省年度数据!$A$1:$T$32,14,FALSE),
$C50=2012,
VLOOKUP($B50,[17]分省年度数据!$A$1:$T$32,13,FALSE),
$C50=2013,
VLOOKUP($B50,[17]分省年度数据!$A$1:$T$32,12,FALSE),
$C50=2014,
VLOOKUP($B50,[17]分省年度数据!$A$1:$T$32,11,FALSE),
$C50=2015,
VLOOKUP($B50,[17]分省年度数据!$A$1:$T$32,10,FALSE),
$C50=2016,
VLOOKUP($B50,[17]分省年度数据!$A$1:$T$32,9,FALSE),
$C50=2017,
VLOOKUP($B50,[17]分省年度数据!$A$1:$T$32,8,FALSE),
$C50=2018,
VLOOKUP($B50,[17]分省年度数据!$A$1:$T$32,7,FALSE)
)</f>
        <v>643</v>
      </c>
      <c r="AG50" cm="1">
        <f t="array" ref="AG50">_xlfn.IFS(
$C50=2010,
VLOOKUP($B50,[18]分省年度数据!$A$1:$T$32,15,FALSE),
$C50=2011,
VLOOKUP($B50,[18]分省年度数据!$A$1:$T$32,14,FALSE),
$C50=2012,
VLOOKUP($B50,[18]分省年度数据!$A$1:$T$32,13,FALSE),
$C50=2013,
VLOOKUP($B50,[18]分省年度数据!$A$1:$T$32,12,FALSE),
$C50=2014,
VLOOKUP($B50,[18]分省年度数据!$A$1:$T$32,11,FALSE),
$C50=2015,
VLOOKUP($B50,[18]分省年度数据!$A$1:$T$32,10,FALSE),
$C50=2016,
VLOOKUP($B50,[18]分省年度数据!$A$1:$T$32,9,FALSE),
$C50=2017,
VLOOKUP($B50,[18]分省年度数据!$A$1:$T$32,8,FALSE),
$C50=2018,
VLOOKUP($B50,[18]分省年度数据!$A$1:$T$32,7,FALSE)
)</f>
        <v>10581.4</v>
      </c>
      <c r="AJ50" cm="1">
        <f t="array" ref="AJ50">_xlfn.IFS(
$C50=2010,
VLOOKUP($B50,[19]分省年度数据!$A$1:$T$32,15,FALSE),
$C50=2011,
VLOOKUP($B50,[19]分省年度数据!$A$1:$T$32,14,FALSE),
$C50=2012,
VLOOKUP($B50,[19]分省年度数据!$A$1:$T$32,13,FALSE),
$C50=2013,
VLOOKUP($B50,[19]分省年度数据!$A$1:$T$32,12,FALSE),
$C50=2014,
VLOOKUP($B50,[19]分省年度数据!$A$1:$T$32,11,FALSE),
$C50=2015,
VLOOKUP($B50,[19]分省年度数据!$A$1:$T$32,10,FALSE),
$C50=2016,
VLOOKUP($B50,[19]分省年度数据!$A$1:$T$32,9,FALSE),
$C50=2017,
VLOOKUP($B50,[19]分省年度数据!$A$1:$T$32,8,FALSE),
$C50=2018,
VLOOKUP($B50,[19]分省年度数据!$A$1:$T$32,7,FALSE)
)</f>
        <v>5777</v>
      </c>
      <c r="AK50" cm="1">
        <f t="array" ref="AK50">_xlfn.IFS(
$C50=2010,
VLOOKUP($B50,[20]分省年度数据!$A$1:$T$32,15,FALSE),
$C50=2011,
VLOOKUP($B50,[20]分省年度数据!$A$1:$T$32,14,FALSE),
$C50=2012,
VLOOKUP($B50,[20]分省年度数据!$A$1:$T$32,13,FALSE),
$C50=2013,
VLOOKUP($B50,[20]分省年度数据!$A$1:$T$32,12,FALSE),
$C50=2014,
VLOOKUP($B50,[20]分省年度数据!$A$1:$T$32,11,FALSE),
$C50=2015,
VLOOKUP($B50,[20]分省年度数据!$A$1:$T$32,10,FALSE),
$C50=2016,
VLOOKUP($B50,[20]分省年度数据!$A$1:$T$32,9,FALSE),
$C50=2017,
VLOOKUP($B50,[20]分省年度数据!$A$1:$T$32,8,FALSE),
$C50=2018,
VLOOKUP($B50,[20]分省年度数据!$A$1:$T$32,7,FALSE)
)</f>
        <v>22074</v>
      </c>
      <c r="AL50" cm="1">
        <f t="array" ref="AL50">_xlfn.IFS(
$C50=2010,
VLOOKUP($B50,[26]分省年度数据!$A$1:$T$32,15,FALSE),
$C50=2011,
VLOOKUP($B50,[26]分省年度数据!$A$1:$T$32,14,FALSE),
$C50=2012,
VLOOKUP($B50,[26]分省年度数据!$A$1:$T$32,13,FALSE),
$C50=2013,
VLOOKUP($B50,[26]分省年度数据!$A$1:$T$32,12,FALSE),
$C50=2014,
VLOOKUP($B50,[26]分省年度数据!$A$1:$T$32,11,FALSE),
$C50=2015,
VLOOKUP($B50,[26]分省年度数据!$A$1:$T$32,10,FALSE),
$C50=2016,
VLOOKUP($B50,[26]分省年度数据!$A$1:$T$32,9,FALSE),
$C50=2017,
VLOOKUP($B50,[26]分省年度数据!$A$1:$T$32,8,FALSE),
$C50=2018,
VLOOKUP($B50,[26]分省年度数据!$A$1:$T$32,7,FALSE)
)</f>
        <v>98.77</v>
      </c>
      <c r="AM50" cm="1">
        <f t="array" ref="AM50">_xlfn.IFS(
$C50=2010,
VLOOKUP($B50,[22]分省年度数据!$A$1:$T$32,15,FALSE),
$C50=2011,
VLOOKUP($B50,[22]分省年度数据!$A$1:$T$32,14,FALSE),
$C50=2012,
VLOOKUP($B50,[22]分省年度数据!$A$1:$T$32,13,FALSE),
$C50=2013,
VLOOKUP($B50,[22]分省年度数据!$A$1:$T$32,12,FALSE),
$C50=2014,
VLOOKUP($B50,[22]分省年度数据!$A$1:$T$32,11,FALSE),
$C50=2015,
VLOOKUP($B50,[22]分省年度数据!$A$1:$T$32,10,FALSE),
$C50=2016,
VLOOKUP($B50,[22]分省年度数据!$A$1:$T$32,9,FALSE),
$C50=2017,
VLOOKUP($B50,[22]分省年度数据!$A$1:$T$32,8,FALSE),
$C50=2018,
VLOOKUP($B50,[22]分省年度数据!$A$1:$T$32,7,FALSE)
)</f>
        <v>96.15</v>
      </c>
      <c r="AN50" cm="1">
        <f t="array" ref="AN50">_xlfn.IFS(
$C50=2010,
VLOOKUP($B50,[23]分省年度数据!$A$1:$T$32,15,FALSE),
$C50=2011,
VLOOKUP($B50,[23]分省年度数据!$A$1:$T$32,14,FALSE),
$C50=2012,
VLOOKUP($B50,[23]分省年度数据!$A$1:$T$32,13,FALSE),
$C50=2013,
VLOOKUP($B50,[23]分省年度数据!$A$1:$T$32,12,FALSE),
$C50=2014,
VLOOKUP($B50,[23]分省年度数据!$A$1:$T$32,11,FALSE),
$C50=2015,
VLOOKUP($B50,[23]分省年度数据!$A$1:$T$32,10,FALSE),
$C50=2016,
VLOOKUP($B50,[23]分省年度数据!$A$1:$T$32,9,FALSE),
$C50=2017,
VLOOKUP($B50,[23]分省年度数据!$A$1:$T$32,8,FALSE),
$C50=2018,
VLOOKUP($B50,[23]分省年度数据!$A$1:$T$32,7,FALSE)
)</f>
        <v>11.19</v>
      </c>
      <c r="AO50" cm="1">
        <f t="array" ref="AO50">_xlfn.IFS(
$C50=2010,
VLOOKUP($B50,[24]分省年度数据!$A$1:$T$32,15,FALSE),
$C50=2011,
VLOOKUP($B50,[24]分省年度数据!$A$1:$T$32,14,FALSE),
$C50=2012,
VLOOKUP($B50,[24]分省年度数据!$A$1:$T$32,13,FALSE),
$C50=2013,
VLOOKUP($B50,[24]分省年度数据!$A$1:$T$32,12,FALSE),
$C50=2014,
VLOOKUP($B50,[24]分省年度数据!$A$1:$T$32,11,FALSE),
$C50=2015,
VLOOKUP($B50,[24]分省年度数据!$A$1:$T$32,10,FALSE),
$C50=2016,
VLOOKUP($B50,[24]分省年度数据!$A$1:$T$32,9,FALSE),
$C50=2017,
VLOOKUP($B50,[24]分省年度数据!$A$1:$T$32,8,FALSE),
$C50=2018,
VLOOKUP($B50,[24]分省年度数据!$A$1:$T$32,7,FALSE)
)</f>
        <v>2.37</v>
      </c>
      <c r="AP50" cm="1">
        <f t="array" ref="AP50">_xlfn.IFS(
$C50=2010,
VLOOKUP($B50,[25]分省年度数据!$A$1:$T$32,15,FALSE),
$C50=2011,
VLOOKUP($B50,[25]分省年度数据!$A$1:$T$32,14,FALSE),
$C50=2012,
VLOOKUP($B50,[25]分省年度数据!$A$1:$T$32,13,FALSE),
$C50=2013,
VLOOKUP($B50,[25]分省年度数据!$A$1:$T$32,12,FALSE),
$C50=2014,
VLOOKUP($B50,[25]分省年度数据!$A$1:$T$32,11,FALSE),
$C50=2015,
VLOOKUP($B50,[25]分省年度数据!$A$1:$T$32,10,FALSE),
$C50=2016,
VLOOKUP($B50,[25]分省年度数据!$A$1:$T$32,9,FALSE),
$C50=2017,
VLOOKUP($B50,[25]分省年度数据!$A$1:$T$32,8,FALSE),
$C50=2018,
VLOOKUP($B50,[25]分省年度数据!$A$1:$T$32,7,FALSE)
)</f>
        <v>11.06</v>
      </c>
    </row>
    <row r="51" spans="1:42">
      <c r="A51">
        <v>21</v>
      </c>
      <c r="B51" t="s">
        <v>6</v>
      </c>
      <c r="C51">
        <v>2014</v>
      </c>
      <c r="D51" t="str">
        <f t="shared" si="0"/>
        <v>辽宁省2014</v>
      </c>
      <c r="E51" t="s">
        <v>33</v>
      </c>
      <c r="F51" cm="1">
        <f t="array" ref="F51">_xlfn.IFS(
$C51=2010,
VLOOKUP($B51,[1]分省年度数据!$A$1:$T$32,15,FALSE),
$C51=2011,
VLOOKUP($B51,[1]分省年度数据!$A$1:$T$32,14,FALSE),
$C51=2012,
VLOOKUP($B51,[1]分省年度数据!$A$1:$T$32,13,FALSE),
$C51=2013,
VLOOKUP($B51,[1]分省年度数据!$A$1:$T$32,12,FALSE),
$C51=2014,
VLOOKUP($B51,[1]分省年度数据!$A$1:$T$32,11,FALSE),
$C51=2015,
VLOOKUP($B51,[1]分省年度数据!$A$1:$T$32,10,FALSE),
$C51=2016,
VLOOKUP($B51,[1]分省年度数据!$A$1:$T$32,9,FALSE),
$C51=2017,
VLOOKUP($B51,[1]分省年度数据!$A$1:$T$32,8,FALSE),
$C51=2018,
VLOOKUP($B51,[1]分省年度数据!$A$1:$T$32,7,FALSE)
)</f>
        <v>4358</v>
      </c>
      <c r="G51" cm="1">
        <f t="array" ref="G51">_xlfn.IFS(
$C51=2010,
VLOOKUP($B51,[2]分省年度数据!$A$1:$T$32,15,FALSE),
$C51=2011,
VLOOKUP($B51,[2]分省年度数据!$A$1:$T$32,14,FALSE),
$C51=2012,
VLOOKUP($B51,[2]分省年度数据!$A$1:$T$32,13,FALSE),
$C51=2013,
VLOOKUP($B51,[2]分省年度数据!$A$1:$T$32,12,FALSE),
$C51=2014,
VLOOKUP($B51,[2]分省年度数据!$A$1:$T$32,11,FALSE),
$C51=2015,
VLOOKUP($B51,[2]分省年度数据!$A$1:$T$32,10,FALSE),
$C51=2016,
VLOOKUP($B51,[2]分省年度数据!$A$1:$T$32,9,FALSE),
$C51=2017,
VLOOKUP($B51,[2]分省年度数据!$A$1:$T$32,8,FALSE),
$C51=2018,
VLOOKUP($B51,[2]分省年度数据!$A$1:$T$32,7,FALSE)
)</f>
        <v>22820</v>
      </c>
      <c r="H51" cm="1">
        <f t="array" ref="H51">_xlfn.IFS(
$C51=2010,
VLOOKUP($B51,[3]分省年度数据!$A$1:$T$32,15,FALSE),
$C51=2011,
VLOOKUP($B51,[3]分省年度数据!$A$1:$T$32,14,FALSE),
$C51=2012,
VLOOKUP($B51,[3]分省年度数据!$A$1:$T$32,13,FALSE),
$C51=2013,
VLOOKUP($B51,[3]分省年度数据!$A$1:$T$32,12,FALSE),
$C51=2014,
VLOOKUP($B51,[3]分省年度数据!$A$1:$T$32,11,FALSE),
$C51=2015,
VLOOKUP($B51,[3]分省年度数据!$A$1:$T$32,10,FALSE),
$C51=2016,
VLOOKUP($B51,[3]分省年度数据!$A$1:$T$32,9,FALSE),
$C51=2017,
VLOOKUP($B51,[3]分省年度数据!$A$1:$T$32,8,FALSE),
$C51=2018,
VLOOKUP($B51,[3]分省年度数据!$A$1:$T$32,7,FALSE)
)</f>
        <v>746.7</v>
      </c>
      <c r="I51">
        <f>VLOOKUP($D51,[4]Sheet1!$C$1:$J$65536,2,FALSE)</f>
        <v>97.117439270019531</v>
      </c>
      <c r="J51">
        <f>VLOOKUP($D51,[4]Sheet1!$C$1:$J$65536,3,FALSE)</f>
        <v>11.100744247436523</v>
      </c>
      <c r="K51">
        <f>VLOOKUP($D51,[4]Sheet1!$C$1:$J$65536,4,FALSE)</f>
        <v>10169.1142578125</v>
      </c>
      <c r="L51">
        <f>VLOOKUP($D51,[4]Sheet1!$C$1:$J$65536,5,FALSE)</f>
        <v>182.93304443359375</v>
      </c>
      <c r="M51">
        <f>VLOOKUP($D51,[4]Sheet1!$C$1:$J$65536,6,FALSE)</f>
        <v>26.99720573425293</v>
      </c>
      <c r="N51">
        <f>VLOOKUP($D51,[4]Sheet1!$C$1:$J$65536,7,FALSE)</f>
        <v>5.4489016532897949</v>
      </c>
      <c r="O51">
        <f>VLOOKUP($D51,[4]Sheet1!$C$1:$J$65536,8,FALSE)</f>
        <v>31.620332717895508</v>
      </c>
      <c r="P51" cm="1">
        <f t="array" ref="P51">_xlfn.IFS(
$C51=2010,
VLOOKUP($B51,[5]各省年均房价!$A$1:$T$32,11,FALSE),
$C51=2011,
VLOOKUP($B51,[5]各省年均房价!$A$1:$T$32,12,FALSE),
$C51=2012,
VLOOKUP($B51,[5]各省年均房价!$A$1:$T$32,13,FALSE),
$C51=2013,
VLOOKUP($B51,[5]各省年均房价!$A$1:$T$32,14,FALSE),
$C51=2014,
VLOOKUP($B51,[5]各省年均房价!$A$1:$T$32,15,FALSE),
$C51=2015,
VLOOKUP($B51,[5]各省年均房价!$A$1:$T$32,16,FALSE),
$C51=2016,
VLOOKUP($B51,[5]各省年均房价!$A$1:$T$32,17,FALSE),
$C51=2017,
VLOOKUP($B51,[5]各省年均房价!$A$1:$T$32,18,FALSE),
$C51=2018,
VLOOKUP($B51,[5]各省年均房价!$A$1:$T$32,19,FALSE)
)</f>
        <v>4835.1092857142858</v>
      </c>
      <c r="Q51">
        <f t="shared" si="1"/>
        <v>0.21188033679729562</v>
      </c>
      <c r="R51" cm="1">
        <f t="array" ref="R51">_xlfn.IFS(
$C51=2010,
VLOOKUP($B51,[27]分省年度数据!$A$1:$T$32,15,FALSE),
$C51=2011,
VLOOKUP($B51,[27]分省年度数据!$A$1:$T$32,14,FALSE),
$C51=2012,
VLOOKUP($B51,[27]分省年度数据!$A$1:$T$32,13,FALSE),
$C51=2013,
VLOOKUP($B51,[27]分省年度数据!$A$1:$T$32,12,FALSE),
$C51=2014,
VLOOKUP($B51,[27]分省年度数据!$A$1:$T$32,11,FALSE),
$C51=2015,
VLOOKUP($B51,[27]分省年度数据!$A$1:$T$32,10,FALSE),
$C51=2016,
VLOOKUP($B51,[27]分省年度数据!$A$1:$T$32,9,FALSE),
$C51=2017,
VLOOKUP($B51,[27]分省年度数据!$A$1:$T$32,8,FALSE),
$C51=2018,
VLOOKUP($B51,[27]分省年度数据!$A$1:$T$32,7,FALSE)
)</f>
        <v>103.29</v>
      </c>
      <c r="S51">
        <f>IFERROR(VLOOKUP(D51,[6]mu_jt_estimates_final!$C:$D,2,FALSE),"")</f>
        <v>-1.8843775</v>
      </c>
      <c r="T51" t="str">
        <f>VLOOKUP(B51,方言分布!A:B,2,FALSE)</f>
        <v>东北官话</v>
      </c>
      <c r="U51" cm="1">
        <f t="array" ref="U51">_xlfn.IFS(
$C51=2010,
VLOOKUP($B51,[7]分省年度数据!$A$1:$T$32,15,FALSE),
$C51=2011,
VLOOKUP($B51,[7]分省年度数据!$A$1:$T$32,14,FALSE),
$C51=2012,
VLOOKUP($B51,[7]分省年度数据!$A$1:$T$32,13,FALSE),
$C51=2013,
VLOOKUP($B51,[7]分省年度数据!$A$1:$T$32,12,FALSE),
$C51=2014,
VLOOKUP($B51,[7]分省年度数据!$A$1:$T$32,11,FALSE),
$C51=2015,
VLOOKUP($B51,[7]分省年度数据!$A$1:$T$32,10,FALSE),
$C51=2016,
VLOOKUP($B51,[7]分省年度数据!$A$1:$T$32,9,FALSE),
$C51=2017,
VLOOKUP($B51,[7]分省年度数据!$A$1:$T$32,8,FALSE),
$C51=2018,
VLOOKUP($B51,[7]分省年度数据!$A$1:$T$32,7,FALSE)
)</f>
        <v>35441</v>
      </c>
      <c r="V51" cm="1">
        <f t="array" ref="V51">_xlfn.IFS(
$C51=2010,
VLOOKUP($B51,[8]分省年度数据!$A$1:$T$32,15,FALSE),
$C51=2011,
VLOOKUP($B51,[8]分省年度数据!$A$1:$T$32,14,FALSE),
$C51=2012,
VLOOKUP($B51,[8]分省年度数据!$A$1:$T$32,13,FALSE),
$C51=2013,
VLOOKUP($B51,[8]分省年度数据!$A$1:$T$32,12,FALSE),
$C51=2014,
VLOOKUP($B51,[8]分省年度数据!$A$1:$T$32,11,FALSE),
$C51=2015,
VLOOKUP($B51,[8]分省年度数据!$A$1:$T$32,10,FALSE),
$C51=2016,
VLOOKUP($B51,[8]分省年度数据!$A$1:$T$32,9,FALSE),
$C51=2017,
VLOOKUP($B51,[8]分省年度数据!$A$1:$T$32,8,FALSE),
$C51=2018,
VLOOKUP($B51,[8]分省年度数据!$A$1:$T$32,7,FALSE)
)</f>
        <v>25.55</v>
      </c>
      <c r="W51" cm="1">
        <f t="array" ref="W51">_xlfn.IFS(
$C51=2010,
VLOOKUP($B51,[9]分省年度数据!$A$1:$T$32,15,FALSE),
$C51=2011,
VLOOKUP($B51,[9]分省年度数据!$A$1:$T$32,14,FALSE),
$C51=2012,
VLOOKUP($B51,[9]分省年度数据!$A$1:$T$32,13,FALSE),
$C51=2013,
VLOOKUP($B51,[9]分省年度数据!$A$1:$T$32,12,FALSE),
$C51=2014,
VLOOKUP($B51,[9]分省年度数据!$A$1:$T$32,11,FALSE),
$C51=2015,
VLOOKUP($B51,[9]分省年度数据!$A$1:$T$32,10,FALSE),
$C51=2016,
VLOOKUP($B51,[9]分省年度数据!$A$1:$T$32,9,FALSE),
$C51=2017,
VLOOKUP($B51,[9]分省年度数据!$A$1:$T$32,8,FALSE),
$C51=2018,
VLOOKUP($B51,[9]分省年度数据!$A$1:$T$32,7,FALSE)
)</f>
        <v>58</v>
      </c>
      <c r="X51" cm="1">
        <f t="array" ref="X51">_xlfn.IFS(
$C51=2010,
VLOOKUP($B51,[10]分省年度数据!$A$1:$T$32,15,FALSE),
$C51=2011,
VLOOKUP($B51,[10]分省年度数据!$A$1:$T$32,14,FALSE),
$C51=2012,
VLOOKUP($B51,[10]分省年度数据!$A$1:$T$32,13,FALSE),
$C51=2013,
VLOOKUP($B51,[10]分省年度数据!$A$1:$T$32,12,FALSE),
$C51=2014,
VLOOKUP($B51,[10]分省年度数据!$A$1:$T$32,11,FALSE),
$C51=2015,
VLOOKUP($B51,[10]分省年度数据!$A$1:$T$32,10,FALSE),
$C51=2016,
VLOOKUP($B51,[10]分省年度数据!$A$1:$T$32,9,FALSE),
$C51=2017,
VLOOKUP($B51,[10]分省年度数据!$A$1:$T$32,8,FALSE),
$C51=2018,
VLOOKUP($B51,[10]分省年度数据!$A$1:$T$32,7,FALSE)
)</f>
        <v>11.21</v>
      </c>
      <c r="Y51" cm="1">
        <f t="array" ref="Y51">_xlfn.IFS(
$C51=2010,
VLOOKUP($B51,[11]分省年度数据!$A$1:$T$32,15,FALSE),
$C51=2011,
VLOOKUP($B51,[11]分省年度数据!$A$1:$T$32,14,FALSE),
$C51=2012,
VLOOKUP($B51,[11]分省年度数据!$A$1:$T$32,13,FALSE),
$C51=2013,
VLOOKUP($B51,[11]分省年度数据!$A$1:$T$32,12,FALSE),
$C51=2014,
VLOOKUP($B51,[11]分省年度数据!$A$1:$T$32,11,FALSE),
$C51=2015,
VLOOKUP($B51,[11]分省年度数据!$A$1:$T$32,10,FALSE),
$C51=2016,
VLOOKUP($B51,[11]分省年度数据!$A$1:$T$32,9,FALSE),
$C51=2017,
VLOOKUP($B51,[11]分省年度数据!$A$1:$T$32,8,FALSE),
$C51=2018,
VLOOKUP($B51,[11]分省年度数据!$A$1:$T$32,7,FALSE)
)</f>
        <v>273.61</v>
      </c>
      <c r="Z51" cm="1">
        <f t="array" ref="Z51">_xlfn.IFS(
$C51=2010,
VLOOKUP($B51,[12]分省年度数据!$A$1:$T$32,15,FALSE),
$C51=2011,
VLOOKUP($B51,[12]分省年度数据!$A$1:$T$32,14,FALSE),
$C51=2012,
VLOOKUP($B51,[12]分省年度数据!$A$1:$T$32,13,FALSE),
$C51=2013,
VLOOKUP($B51,[12]分省年度数据!$A$1:$T$32,12,FALSE),
$C51=2014,
VLOOKUP($B51,[12]分省年度数据!$A$1:$T$32,11,FALSE),
$C51=2015,
VLOOKUP($B51,[12]分省年度数据!$A$1:$T$32,10,FALSE),
$C51=2016,
VLOOKUP($B51,[12]分省年度数据!$A$1:$T$32,9,FALSE),
$C51=2017,
VLOOKUP($B51,[12]分省年度数据!$A$1:$T$32,8,FALSE),
$C51=2018,
VLOOKUP($B51,[12]分省年度数据!$A$1:$T$32,7,FALSE)
)</f>
        <v>13.34</v>
      </c>
      <c r="AA51" cm="1">
        <f t="array" ref="AA51">_xlfn.IFS(
$C51=2010,
VLOOKUP($B51,[13]分省年度数据!$A$1:$T$32,15,FALSE),
$C51=2011,
VLOOKUP($B51,[13]分省年度数据!$A$1:$T$32,14,FALSE),
$C51=2012,
VLOOKUP($B51,[13]分省年度数据!$A$1:$T$32,13,FALSE),
$C51=2013,
VLOOKUP($B51,[13]分省年度数据!$A$1:$T$32,12,FALSE),
$C51=2014,
VLOOKUP($B51,[13]分省年度数据!$A$1:$T$32,11,FALSE),
$C51=2015,
VLOOKUP($B51,[13]分省年度数据!$A$1:$T$32,10,FALSE),
$C51=2016,
VLOOKUP($B51,[13]分省年度数据!$A$1:$T$32,9,FALSE),
$C51=2017,
VLOOKUP($B51,[13]分省年度数据!$A$1:$T$32,8,FALSE),
$C51=2018,
VLOOKUP($B51,[13]分省年度数据!$A$1:$T$32,7,FALSE)
)</f>
        <v>10.68</v>
      </c>
      <c r="AB51" cm="1">
        <f t="array" ref="AB51">_xlfn.IFS(
$C51=2010,
VLOOKUP($B51,[14]分省年度数据!$A$1:$T$32,15,FALSE),
$C51=2011,
VLOOKUP($B51,[14]分省年度数据!$A$1:$T$32,14,FALSE),
$C51=2012,
VLOOKUP($B51,[14]分省年度数据!$A$1:$T$32,13,FALSE),
$C51=2013,
VLOOKUP($B51,[14]分省年度数据!$A$1:$T$32,12,FALSE),
$C51=2014,
VLOOKUP($B51,[14]分省年度数据!$A$1:$T$32,11,FALSE),
$C51=2015,
VLOOKUP($B51,[14]分省年度数据!$A$1:$T$32,10,FALSE),
$C51=2016,
VLOOKUP($B51,[14]分省年度数据!$A$1:$T$32,9,FALSE),
$C51=2017,
VLOOKUP($B51,[14]分省年度数据!$A$1:$T$32,8,FALSE),
$C51=2018,
VLOOKUP($B51,[14]分省年度数据!$A$1:$T$32,7,FALSE)
)</f>
        <v>14.07</v>
      </c>
      <c r="AD51" cm="1">
        <f t="array" ref="AD51">_xlfn.IFS(
$C51=2010,
VLOOKUP($B51,[15]分省年度数据!$A$1:$T$32,15,FALSE),
$C51=2011,
VLOOKUP($B51,[15]分省年度数据!$A$1:$T$32,14,FALSE),
$C51=2012,
VLOOKUP($B51,[15]分省年度数据!$A$1:$T$32,13,FALSE),
$C51=2013,
VLOOKUP($B51,[15]分省年度数据!$A$1:$T$32,12,FALSE),
$C51=2014,
VLOOKUP($B51,[15]分省年度数据!$A$1:$T$32,11,FALSE),
$C51=2015,
VLOOKUP($B51,[15]分省年度数据!$A$1:$T$32,10,FALSE),
$C51=2016,
VLOOKUP($B51,[15]分省年度数据!$A$1:$T$32,9,FALSE),
$C51=2017,
VLOOKUP($B51,[15]分省年度数据!$A$1:$T$32,8,FALSE),
$C51=2018,
VLOOKUP($B51,[15]分省年度数据!$A$1:$T$32,7,FALSE)
)</f>
        <v>8700533</v>
      </c>
      <c r="AE51" cm="1">
        <f t="array" ref="AE51">_xlfn.IFS(
$C51=2010,
VLOOKUP($B51,[16]分省年度数据!$A$1:$T$32,15,FALSE),
$C51=2011,
VLOOKUP($B51,[16]分省年度数据!$A$1:$T$32,14,FALSE),
$C51=2012,
VLOOKUP($B51,[16]分省年度数据!$A$1:$T$32,13,FALSE),
$C51=2013,
VLOOKUP($B51,[16]分省年度数据!$A$1:$T$32,12,FALSE),
$C51=2014,
VLOOKUP($B51,[16]分省年度数据!$A$1:$T$32,11,FALSE),
$C51=2015,
VLOOKUP($B51,[16]分省年度数据!$A$1:$T$32,10,FALSE),
$C51=2016,
VLOOKUP($B51,[16]分省年度数据!$A$1:$T$32,9,FALSE),
$C51=2017,
VLOOKUP($B51,[16]分省年度数据!$A$1:$T$32,8,FALSE),
$C51=2018,
VLOOKUP($B51,[16]分省年度数据!$A$1:$T$32,7,FALSE)
)</f>
        <v>604.49</v>
      </c>
      <c r="AF51" cm="1">
        <f t="array" ref="AF51">_xlfn.IFS(
$C51=2010,
VLOOKUP($B51,[17]分省年度数据!$A$1:$T$32,15,FALSE),
$C51=2011,
VLOOKUP($B51,[17]分省年度数据!$A$1:$T$32,14,FALSE),
$C51=2012,
VLOOKUP($B51,[17]分省年度数据!$A$1:$T$32,13,FALSE),
$C51=2013,
VLOOKUP($B51,[17]分省年度数据!$A$1:$T$32,12,FALSE),
$C51=2014,
VLOOKUP($B51,[17]分省年度数据!$A$1:$T$32,11,FALSE),
$C51=2015,
VLOOKUP($B51,[17]分省年度数据!$A$1:$T$32,10,FALSE),
$C51=2016,
VLOOKUP($B51,[17]分省年度数据!$A$1:$T$32,9,FALSE),
$C51=2017,
VLOOKUP($B51,[17]分省年度数据!$A$1:$T$32,8,FALSE),
$C51=2018,
VLOOKUP($B51,[17]分省年度数据!$A$1:$T$32,7,FALSE)
)</f>
        <v>706</v>
      </c>
      <c r="AG51" cm="1">
        <f t="array" ref="AG51">_xlfn.IFS(
$C51=2010,
VLOOKUP($B51,[18]分省年度数据!$A$1:$T$32,15,FALSE),
$C51=2011,
VLOOKUP($B51,[18]分省年度数据!$A$1:$T$32,14,FALSE),
$C51=2012,
VLOOKUP($B51,[18]分省年度数据!$A$1:$T$32,13,FALSE),
$C51=2013,
VLOOKUP($B51,[18]分省年度数据!$A$1:$T$32,12,FALSE),
$C51=2014,
VLOOKUP($B51,[18]分省年度数据!$A$1:$T$32,11,FALSE),
$C51=2015,
VLOOKUP($B51,[18]分省年度数据!$A$1:$T$32,10,FALSE),
$C51=2016,
VLOOKUP($B51,[18]分省年度数据!$A$1:$T$32,9,FALSE),
$C51=2017,
VLOOKUP($B51,[18]分省年度数据!$A$1:$T$32,8,FALSE),
$C51=2018,
VLOOKUP($B51,[18]分省年度数据!$A$1:$T$32,7,FALSE)
)</f>
        <v>11857</v>
      </c>
      <c r="AJ51" cm="1">
        <f t="array" ref="AJ51">_xlfn.IFS(
$C51=2010,
VLOOKUP($B51,[19]分省年度数据!$A$1:$T$32,15,FALSE),
$C51=2011,
VLOOKUP($B51,[19]分省年度数据!$A$1:$T$32,14,FALSE),
$C51=2012,
VLOOKUP($B51,[19]分省年度数据!$A$1:$T$32,13,FALSE),
$C51=2013,
VLOOKUP($B51,[19]分省年度数据!$A$1:$T$32,12,FALSE),
$C51=2014,
VLOOKUP($B51,[19]分省年度数据!$A$1:$T$32,11,FALSE),
$C51=2015,
VLOOKUP($B51,[19]分省年度数据!$A$1:$T$32,10,FALSE),
$C51=2016,
VLOOKUP($B51,[19]分省年度数据!$A$1:$T$32,9,FALSE),
$C51=2017,
VLOOKUP($B51,[19]分省年度数据!$A$1:$T$32,8,FALSE),
$C51=2018,
VLOOKUP($B51,[19]分省年度数据!$A$1:$T$32,7,FALSE)
)</f>
        <v>5650</v>
      </c>
      <c r="AK51" cm="1">
        <f t="array" ref="AK51">_xlfn.IFS(
$C51=2010,
VLOOKUP($B51,[20]分省年度数据!$A$1:$T$32,15,FALSE),
$C51=2011,
VLOOKUP($B51,[20]分省年度数据!$A$1:$T$32,14,FALSE),
$C51=2012,
VLOOKUP($B51,[20]分省年度数据!$A$1:$T$32,13,FALSE),
$C51=2013,
VLOOKUP($B51,[20]分省年度数据!$A$1:$T$32,12,FALSE),
$C51=2014,
VLOOKUP($B51,[20]分省年度数据!$A$1:$T$32,11,FALSE),
$C51=2015,
VLOOKUP($B51,[20]分省年度数据!$A$1:$T$32,10,FALSE),
$C51=2016,
VLOOKUP($B51,[20]分省年度数据!$A$1:$T$32,9,FALSE),
$C51=2017,
VLOOKUP($B51,[20]分省年度数据!$A$1:$T$32,8,FALSE),
$C51=2018,
VLOOKUP($B51,[20]分省年度数据!$A$1:$T$32,7,FALSE)
)</f>
        <v>23462</v>
      </c>
      <c r="AL51" cm="1">
        <f t="array" ref="AL51">_xlfn.IFS(
$C51=2010,
VLOOKUP($B51,[26]分省年度数据!$A$1:$T$32,15,FALSE),
$C51=2011,
VLOOKUP($B51,[26]分省年度数据!$A$1:$T$32,14,FALSE),
$C51=2012,
VLOOKUP($B51,[26]分省年度数据!$A$1:$T$32,13,FALSE),
$C51=2013,
VLOOKUP($B51,[26]分省年度数据!$A$1:$T$32,12,FALSE),
$C51=2014,
VLOOKUP($B51,[26]分省年度数据!$A$1:$T$32,11,FALSE),
$C51=2015,
VLOOKUP($B51,[26]分省年度数据!$A$1:$T$32,10,FALSE),
$C51=2016,
VLOOKUP($B51,[26]分省年度数据!$A$1:$T$32,9,FALSE),
$C51=2017,
VLOOKUP($B51,[26]分省年度数据!$A$1:$T$32,8,FALSE),
$C51=2018,
VLOOKUP($B51,[26]分省年度数据!$A$1:$T$32,7,FALSE)
)</f>
        <v>98.72</v>
      </c>
      <c r="AM51" cm="1">
        <f t="array" ref="AM51">_xlfn.IFS(
$C51=2010,
VLOOKUP($B51,[22]分省年度数据!$A$1:$T$32,15,FALSE),
$C51=2011,
VLOOKUP($B51,[22]分省年度数据!$A$1:$T$32,14,FALSE),
$C51=2012,
VLOOKUP($B51,[22]分省年度数据!$A$1:$T$32,13,FALSE),
$C51=2013,
VLOOKUP($B51,[22]分省年度数据!$A$1:$T$32,12,FALSE),
$C51=2014,
VLOOKUP($B51,[22]分省年度数据!$A$1:$T$32,11,FALSE),
$C51=2015,
VLOOKUP($B51,[22]分省年度数据!$A$1:$T$32,10,FALSE),
$C51=2016,
VLOOKUP($B51,[22]分省年度数据!$A$1:$T$32,9,FALSE),
$C51=2017,
VLOOKUP($B51,[22]分省年度数据!$A$1:$T$32,8,FALSE),
$C51=2018,
VLOOKUP($B51,[22]分省年度数据!$A$1:$T$32,7,FALSE)
)</f>
        <v>96.19</v>
      </c>
      <c r="AN51" cm="1">
        <f t="array" ref="AN51">_xlfn.IFS(
$C51=2010,
VLOOKUP($B51,[23]分省年度数据!$A$1:$T$32,15,FALSE),
$C51=2011,
VLOOKUP($B51,[23]分省年度数据!$A$1:$T$32,14,FALSE),
$C51=2012,
VLOOKUP($B51,[23]分省年度数据!$A$1:$T$32,13,FALSE),
$C51=2013,
VLOOKUP($B51,[23]分省年度数据!$A$1:$T$32,12,FALSE),
$C51=2014,
VLOOKUP($B51,[23]分省年度数据!$A$1:$T$32,11,FALSE),
$C51=2015,
VLOOKUP($B51,[23]分省年度数据!$A$1:$T$32,10,FALSE),
$C51=2016,
VLOOKUP($B51,[23]分省年度数据!$A$1:$T$32,9,FALSE),
$C51=2017,
VLOOKUP($B51,[23]分省年度数据!$A$1:$T$32,8,FALSE),
$C51=2018,
VLOOKUP($B51,[23]分省年度数据!$A$1:$T$32,7,FALSE)
)</f>
        <v>11.79</v>
      </c>
      <c r="AO51" cm="1">
        <f t="array" ref="AO51">_xlfn.IFS(
$C51=2010,
VLOOKUP($B51,[24]分省年度数据!$A$1:$T$32,15,FALSE),
$C51=2011,
VLOOKUP($B51,[24]分省年度数据!$A$1:$T$32,14,FALSE),
$C51=2012,
VLOOKUP($B51,[24]分省年度数据!$A$1:$T$32,13,FALSE),
$C51=2013,
VLOOKUP($B51,[24]分省年度数据!$A$1:$T$32,12,FALSE),
$C51=2014,
VLOOKUP($B51,[24]分省年度数据!$A$1:$T$32,11,FALSE),
$C51=2015,
VLOOKUP($B51,[24]分省年度数据!$A$1:$T$32,10,FALSE),
$C51=2016,
VLOOKUP($B51,[24]分省年度数据!$A$1:$T$32,9,FALSE),
$C51=2017,
VLOOKUP($B51,[24]分省年度数据!$A$1:$T$32,8,FALSE),
$C51=2018,
VLOOKUP($B51,[24]分省年度数据!$A$1:$T$32,7,FALSE)
)</f>
        <v>2.35</v>
      </c>
      <c r="AP51" cm="1">
        <f t="array" ref="AP51">_xlfn.IFS(
$C51=2010,
VLOOKUP($B51,[25]分省年度数据!$A$1:$T$32,15,FALSE),
$C51=2011,
VLOOKUP($B51,[25]分省年度数据!$A$1:$T$32,14,FALSE),
$C51=2012,
VLOOKUP($B51,[25]分省年度数据!$A$1:$T$32,13,FALSE),
$C51=2013,
VLOOKUP($B51,[25]分省年度数据!$A$1:$T$32,12,FALSE),
$C51=2014,
VLOOKUP($B51,[25]分省年度数据!$A$1:$T$32,11,FALSE),
$C51=2015,
VLOOKUP($B51,[25]分省年度数据!$A$1:$T$32,10,FALSE),
$C51=2016,
VLOOKUP($B51,[25]分省年度数据!$A$1:$T$32,9,FALSE),
$C51=2017,
VLOOKUP($B51,[25]分省年度数据!$A$1:$T$32,8,FALSE),
$C51=2018,
VLOOKUP($B51,[25]分省年度数据!$A$1:$T$32,7,FALSE)
)</f>
        <v>11.61</v>
      </c>
    </row>
    <row r="52" spans="1:42">
      <c r="A52">
        <v>21</v>
      </c>
      <c r="B52" t="s">
        <v>6</v>
      </c>
      <c r="C52">
        <v>2015</v>
      </c>
      <c r="D52" t="str">
        <f t="shared" si="0"/>
        <v>辽宁省2015</v>
      </c>
      <c r="E52" t="s">
        <v>33</v>
      </c>
      <c r="F52" cm="1">
        <f t="array" ref="F52">_xlfn.IFS(
$C52=2010,
VLOOKUP($B52,[1]分省年度数据!$A$1:$T$32,15,FALSE),
$C52=2011,
VLOOKUP($B52,[1]分省年度数据!$A$1:$T$32,14,FALSE),
$C52=2012,
VLOOKUP($B52,[1]分省年度数据!$A$1:$T$32,13,FALSE),
$C52=2013,
VLOOKUP($B52,[1]分省年度数据!$A$1:$T$32,12,FALSE),
$C52=2014,
VLOOKUP($B52,[1]分省年度数据!$A$1:$T$32,11,FALSE),
$C52=2015,
VLOOKUP($B52,[1]分省年度数据!$A$1:$T$32,10,FALSE),
$C52=2016,
VLOOKUP($B52,[1]分省年度数据!$A$1:$T$32,9,FALSE),
$C52=2017,
VLOOKUP($B52,[1]分省年度数据!$A$1:$T$32,8,FALSE),
$C52=2018,
VLOOKUP($B52,[1]分省年度数据!$A$1:$T$32,7,FALSE)
)</f>
        <v>4338</v>
      </c>
      <c r="G52" cm="1">
        <f t="array" ref="G52">_xlfn.IFS(
$C52=2010,
VLOOKUP($B52,[2]分省年度数据!$A$1:$T$32,15,FALSE),
$C52=2011,
VLOOKUP($B52,[2]分省年度数据!$A$1:$T$32,14,FALSE),
$C52=2012,
VLOOKUP($B52,[2]分省年度数据!$A$1:$T$32,13,FALSE),
$C52=2013,
VLOOKUP($B52,[2]分省年度数据!$A$1:$T$32,12,FALSE),
$C52=2014,
VLOOKUP($B52,[2]分省年度数据!$A$1:$T$32,11,FALSE),
$C52=2015,
VLOOKUP($B52,[2]分省年度数据!$A$1:$T$32,10,FALSE),
$C52=2016,
VLOOKUP($B52,[2]分省年度数据!$A$1:$T$32,9,FALSE),
$C52=2017,
VLOOKUP($B52,[2]分省年度数据!$A$1:$T$32,8,FALSE),
$C52=2018,
VLOOKUP($B52,[2]分省年度数据!$A$1:$T$32,7,FALSE)
)</f>
        <v>24576</v>
      </c>
      <c r="H52" cm="1">
        <f t="array" ref="H52">_xlfn.IFS(
$C52=2010,
VLOOKUP($B52,[3]分省年度数据!$A$1:$T$32,15,FALSE),
$C52=2011,
VLOOKUP($B52,[3]分省年度数据!$A$1:$T$32,14,FALSE),
$C52=2012,
VLOOKUP($B52,[3]分省年度数据!$A$1:$T$32,13,FALSE),
$C52=2013,
VLOOKUP($B52,[3]分省年度数据!$A$1:$T$32,12,FALSE),
$C52=2014,
VLOOKUP($B52,[3]分省年度数据!$A$1:$T$32,11,FALSE),
$C52=2015,
VLOOKUP($B52,[3]分省年度数据!$A$1:$T$32,10,FALSE),
$C52=2016,
VLOOKUP($B52,[3]分省年度数据!$A$1:$T$32,9,FALSE),
$C52=2017,
VLOOKUP($B52,[3]分省年度数据!$A$1:$T$32,8,FALSE),
$C52=2018,
VLOOKUP($B52,[3]分省年度数据!$A$1:$T$32,7,FALSE)
)</f>
        <v>715.6</v>
      </c>
      <c r="I52">
        <f>VLOOKUP($D52,[4]Sheet1!$C$1:$J$65536,2,FALSE)</f>
        <v>94.01104736328125</v>
      </c>
      <c r="J52">
        <f>VLOOKUP($D52,[4]Sheet1!$C$1:$J$65536,3,FALSE)</f>
        <v>17.030704498291016</v>
      </c>
      <c r="K52">
        <f>VLOOKUP($D52,[4]Sheet1!$C$1:$J$65536,4,FALSE)</f>
        <v>10170.7890625</v>
      </c>
      <c r="L52">
        <f>VLOOKUP($D52,[4]Sheet1!$C$1:$J$65536,5,FALSE)</f>
        <v>184.9532470703125</v>
      </c>
      <c r="M52">
        <f>VLOOKUP($D52,[4]Sheet1!$C$1:$J$65536,6,FALSE)</f>
        <v>26.8900146484375</v>
      </c>
      <c r="N52">
        <f>VLOOKUP($D52,[4]Sheet1!$C$1:$J$65536,7,FALSE)</f>
        <v>5.4525165557861328</v>
      </c>
      <c r="O52">
        <f>VLOOKUP($D52,[4]Sheet1!$C$1:$J$65536,8,FALSE)</f>
        <v>29.641427993774414</v>
      </c>
      <c r="P52" cm="1">
        <f t="array" ref="P52">_xlfn.IFS(
$C52=2010,
VLOOKUP($B52,[5]各省年均房价!$A$1:$T$32,11,FALSE),
$C52=2011,
VLOOKUP($B52,[5]各省年均房价!$A$1:$T$32,12,FALSE),
$C52=2012,
VLOOKUP($B52,[5]各省年均房价!$A$1:$T$32,13,FALSE),
$C52=2013,
VLOOKUP($B52,[5]各省年均房价!$A$1:$T$32,14,FALSE),
$C52=2014,
VLOOKUP($B52,[5]各省年均房价!$A$1:$T$32,15,FALSE),
$C52=2015,
VLOOKUP($B52,[5]各省年均房价!$A$1:$T$32,16,FALSE),
$C52=2016,
VLOOKUP($B52,[5]各省年均房价!$A$1:$T$32,17,FALSE),
$C52=2017,
VLOOKUP($B52,[5]各省年均房价!$A$1:$T$32,18,FALSE),
$C52=2018,
VLOOKUP($B52,[5]各省年均房价!$A$1:$T$32,19,FALSE)
)</f>
        <v>4703.55</v>
      </c>
      <c r="Q52">
        <f t="shared" si="1"/>
        <v>0.19138793945312502</v>
      </c>
      <c r="R52" cm="1">
        <f t="array" ref="R52">_xlfn.IFS(
$C52=2010,
VLOOKUP($B52,[27]分省年度数据!$A$1:$T$32,15,FALSE),
$C52=2011,
VLOOKUP($B52,[27]分省年度数据!$A$1:$T$32,14,FALSE),
$C52=2012,
VLOOKUP($B52,[27]分省年度数据!$A$1:$T$32,13,FALSE),
$C52=2013,
VLOOKUP($B52,[27]分省年度数据!$A$1:$T$32,12,FALSE),
$C52=2014,
VLOOKUP($B52,[27]分省年度数据!$A$1:$T$32,11,FALSE),
$C52=2015,
VLOOKUP($B52,[27]分省年度数据!$A$1:$T$32,10,FALSE),
$C52=2016,
VLOOKUP($B52,[27]分省年度数据!$A$1:$T$32,9,FALSE),
$C52=2017,
VLOOKUP($B52,[27]分省年度数据!$A$1:$T$32,8,FALSE),
$C52=2018,
VLOOKUP($B52,[27]分省年度数据!$A$1:$T$32,7,FALSE)
)</f>
        <v>97.89</v>
      </c>
      <c r="S52">
        <f>IFERROR(VLOOKUP(D52,[6]mu_jt_estimates_final!$C:$D,2,FALSE),"")</f>
        <v>-1.6244987</v>
      </c>
      <c r="T52" t="str">
        <f>VLOOKUP(B52,方言分布!A:B,2,FALSE)</f>
        <v>东北官话</v>
      </c>
      <c r="U52" cm="1">
        <f t="array" ref="U52">_xlfn.IFS(
$C52=2010,
VLOOKUP($B52,[7]分省年度数据!$A$1:$T$32,15,FALSE),
$C52=2011,
VLOOKUP($B52,[7]分省年度数据!$A$1:$T$32,14,FALSE),
$C52=2012,
VLOOKUP($B52,[7]分省年度数据!$A$1:$T$32,13,FALSE),
$C52=2013,
VLOOKUP($B52,[7]分省年度数据!$A$1:$T$32,12,FALSE),
$C52=2014,
VLOOKUP($B52,[7]分省年度数据!$A$1:$T$32,11,FALSE),
$C52=2015,
VLOOKUP($B52,[7]分省年度数据!$A$1:$T$32,10,FALSE),
$C52=2016,
VLOOKUP($B52,[7]分省年度数据!$A$1:$T$32,9,FALSE),
$C52=2017,
VLOOKUP($B52,[7]分省年度数据!$A$1:$T$32,8,FALSE),
$C52=2018,
VLOOKUP($B52,[7]分省年度数据!$A$1:$T$32,7,FALSE)
)</f>
        <v>35236</v>
      </c>
      <c r="V52" cm="1">
        <f t="array" ref="V52">_xlfn.IFS(
$C52=2010,
VLOOKUP($B52,[8]分省年度数据!$A$1:$T$32,15,FALSE),
$C52=2011,
VLOOKUP($B52,[8]分省年度数据!$A$1:$T$32,14,FALSE),
$C52=2012,
VLOOKUP($B52,[8]分省年度数据!$A$1:$T$32,13,FALSE),
$C52=2013,
VLOOKUP($B52,[8]分省年度数据!$A$1:$T$32,12,FALSE),
$C52=2014,
VLOOKUP($B52,[8]分省年度数据!$A$1:$T$32,11,FALSE),
$C52=2015,
VLOOKUP($B52,[8]分省年度数据!$A$1:$T$32,10,FALSE),
$C52=2016,
VLOOKUP($B52,[8]分省年度数据!$A$1:$T$32,9,FALSE),
$C52=2017,
VLOOKUP($B52,[8]分省年度数据!$A$1:$T$32,8,FALSE),
$C52=2018,
VLOOKUP($B52,[8]分省年度数据!$A$1:$T$32,7,FALSE)
)</f>
        <v>26.7</v>
      </c>
      <c r="W52" cm="1">
        <f t="array" ref="W52">_xlfn.IFS(
$C52=2010,
VLOOKUP($B52,[9]分省年度数据!$A$1:$T$32,15,FALSE),
$C52=2011,
VLOOKUP($B52,[9]分省年度数据!$A$1:$T$32,14,FALSE),
$C52=2012,
VLOOKUP($B52,[9]分省年度数据!$A$1:$T$32,13,FALSE),
$C52=2013,
VLOOKUP($B52,[9]分省年度数据!$A$1:$T$32,12,FALSE),
$C52=2014,
VLOOKUP($B52,[9]分省年度数据!$A$1:$T$32,11,FALSE),
$C52=2015,
VLOOKUP($B52,[9]分省年度数据!$A$1:$T$32,10,FALSE),
$C52=2016,
VLOOKUP($B52,[9]分省年度数据!$A$1:$T$32,9,FALSE),
$C52=2017,
VLOOKUP($B52,[9]分省年度数据!$A$1:$T$32,8,FALSE),
$C52=2018,
VLOOKUP($B52,[9]分省年度数据!$A$1:$T$32,7,FALSE)
)</f>
        <v>60</v>
      </c>
      <c r="X52" cm="1">
        <f t="array" ref="X52">_xlfn.IFS(
$C52=2010,
VLOOKUP($B52,[10]分省年度数据!$A$1:$T$32,15,FALSE),
$C52=2011,
VLOOKUP($B52,[10]分省年度数据!$A$1:$T$32,14,FALSE),
$C52=2012,
VLOOKUP($B52,[10]分省年度数据!$A$1:$T$32,13,FALSE),
$C52=2013,
VLOOKUP($B52,[10]分省年度数据!$A$1:$T$32,12,FALSE),
$C52=2014,
VLOOKUP($B52,[10]分省年度数据!$A$1:$T$32,11,FALSE),
$C52=2015,
VLOOKUP($B52,[10]分省年度数据!$A$1:$T$32,10,FALSE),
$C52=2016,
VLOOKUP($B52,[10]分省年度数据!$A$1:$T$32,9,FALSE),
$C52=2017,
VLOOKUP($B52,[10]分省年度数据!$A$1:$T$32,8,FALSE),
$C52=2018,
VLOOKUP($B52,[10]分省年度数据!$A$1:$T$32,7,FALSE)
)</f>
        <v>11.1</v>
      </c>
      <c r="Y52" cm="1">
        <f t="array" ref="Y52">_xlfn.IFS(
$C52=2010,
VLOOKUP($B52,[11]分省年度数据!$A$1:$T$32,15,FALSE),
$C52=2011,
VLOOKUP($B52,[11]分省年度数据!$A$1:$T$32,14,FALSE),
$C52=2012,
VLOOKUP($B52,[11]分省年度数据!$A$1:$T$32,13,FALSE),
$C52=2013,
VLOOKUP($B52,[11]分省年度数据!$A$1:$T$32,12,FALSE),
$C52=2014,
VLOOKUP($B52,[11]分省年度数据!$A$1:$T$32,11,FALSE),
$C52=2015,
VLOOKUP($B52,[11]分省年度数据!$A$1:$T$32,10,FALSE),
$C52=2016,
VLOOKUP($B52,[11]分省年度数据!$A$1:$T$32,9,FALSE),
$C52=2017,
VLOOKUP($B52,[11]分省年度数据!$A$1:$T$32,8,FALSE),
$C52=2018,
VLOOKUP($B52,[11]分省年度数据!$A$1:$T$32,7,FALSE)
)</f>
        <v>281.95999999999998</v>
      </c>
      <c r="Z52" cm="1">
        <f t="array" ref="Z52">_xlfn.IFS(
$C52=2010,
VLOOKUP($B52,[12]分省年度数据!$A$1:$T$32,15,FALSE),
$C52=2011,
VLOOKUP($B52,[12]分省年度数据!$A$1:$T$32,14,FALSE),
$C52=2012,
VLOOKUP($B52,[12]分省年度数据!$A$1:$T$32,13,FALSE),
$C52=2013,
VLOOKUP($B52,[12]分省年度数据!$A$1:$T$32,12,FALSE),
$C52=2014,
VLOOKUP($B52,[12]分省年度数据!$A$1:$T$32,11,FALSE),
$C52=2015,
VLOOKUP($B52,[12]分省年度数据!$A$1:$T$32,10,FALSE),
$C52=2016,
VLOOKUP($B52,[12]分省年度数据!$A$1:$T$32,9,FALSE),
$C52=2017,
VLOOKUP($B52,[12]分省年度数据!$A$1:$T$32,8,FALSE),
$C52=2018,
VLOOKUP($B52,[12]分省年度数据!$A$1:$T$32,7,FALSE)
)</f>
        <v>12.68</v>
      </c>
      <c r="AA52" cm="1">
        <f t="array" ref="AA52">_xlfn.IFS(
$C52=2010,
VLOOKUP($B52,[13]分省年度数据!$A$1:$T$32,15,FALSE),
$C52=2011,
VLOOKUP($B52,[13]分省年度数据!$A$1:$T$32,14,FALSE),
$C52=2012,
VLOOKUP($B52,[13]分省年度数据!$A$1:$T$32,13,FALSE),
$C52=2013,
VLOOKUP($B52,[13]分省年度数据!$A$1:$T$32,12,FALSE),
$C52=2014,
VLOOKUP($B52,[13]分省年度数据!$A$1:$T$32,11,FALSE),
$C52=2015,
VLOOKUP($B52,[13]分省年度数据!$A$1:$T$32,10,FALSE),
$C52=2016,
VLOOKUP($B52,[13]分省年度数据!$A$1:$T$32,9,FALSE),
$C52=2017,
VLOOKUP($B52,[13]分省年度数据!$A$1:$T$32,8,FALSE),
$C52=2018,
VLOOKUP($B52,[13]分省年度数据!$A$1:$T$32,7,FALSE)
)</f>
        <v>10.25</v>
      </c>
      <c r="AB52" cm="1">
        <f t="array" ref="AB52">_xlfn.IFS(
$C52=2010,
VLOOKUP($B52,[14]分省年度数据!$A$1:$T$32,15,FALSE),
$C52=2011,
VLOOKUP($B52,[14]分省年度数据!$A$1:$T$32,14,FALSE),
$C52=2012,
VLOOKUP($B52,[14]分省年度数据!$A$1:$T$32,13,FALSE),
$C52=2013,
VLOOKUP($B52,[14]分省年度数据!$A$1:$T$32,12,FALSE),
$C52=2014,
VLOOKUP($B52,[14]分省年度数据!$A$1:$T$32,11,FALSE),
$C52=2015,
VLOOKUP($B52,[14]分省年度数据!$A$1:$T$32,10,FALSE),
$C52=2016,
VLOOKUP($B52,[14]分省年度数据!$A$1:$T$32,9,FALSE),
$C52=2017,
VLOOKUP($B52,[14]分省年度数据!$A$1:$T$32,8,FALSE),
$C52=2018,
VLOOKUP($B52,[14]分省年度数据!$A$1:$T$32,7,FALSE)
)</f>
        <v>14.28</v>
      </c>
      <c r="AD52" cm="1">
        <f t="array" ref="AD52">_xlfn.IFS(
$C52=2010,
VLOOKUP($B52,[15]分省年度数据!$A$1:$T$32,15,FALSE),
$C52=2011,
VLOOKUP($B52,[15]分省年度数据!$A$1:$T$32,14,FALSE),
$C52=2012,
VLOOKUP($B52,[15]分省年度数据!$A$1:$T$32,13,FALSE),
$C52=2013,
VLOOKUP($B52,[15]分省年度数据!$A$1:$T$32,12,FALSE),
$C52=2014,
VLOOKUP($B52,[15]分省年度数据!$A$1:$T$32,11,FALSE),
$C52=2015,
VLOOKUP($B52,[15]分省年度数据!$A$1:$T$32,10,FALSE),
$C52=2016,
VLOOKUP($B52,[15]分省年度数据!$A$1:$T$32,9,FALSE),
$C52=2017,
VLOOKUP($B52,[15]分省年度数据!$A$1:$T$32,8,FALSE),
$C52=2018,
VLOOKUP($B52,[15]分省年度数据!$A$1:$T$32,7,FALSE)
)</f>
        <v>8781171</v>
      </c>
      <c r="AE52" cm="1">
        <f t="array" ref="AE52">_xlfn.IFS(
$C52=2010,
VLOOKUP($B52,[16]分省年度数据!$A$1:$T$32,15,FALSE),
$C52=2011,
VLOOKUP($B52,[16]分省年度数据!$A$1:$T$32,14,FALSE),
$C52=2012,
VLOOKUP($B52,[16]分省年度数据!$A$1:$T$32,13,FALSE),
$C52=2013,
VLOOKUP($B52,[16]分省年度数据!$A$1:$T$32,12,FALSE),
$C52=2014,
VLOOKUP($B52,[16]分省年度数据!$A$1:$T$32,11,FALSE),
$C52=2015,
VLOOKUP($B52,[16]分省年度数据!$A$1:$T$32,10,FALSE),
$C52=2016,
VLOOKUP($B52,[16]分省年度数据!$A$1:$T$32,9,FALSE),
$C52=2017,
VLOOKUP($B52,[16]分省年度数据!$A$1:$T$32,8,FALSE),
$C52=2018,
VLOOKUP($B52,[16]分省年度数据!$A$1:$T$32,7,FALSE)
)</f>
        <v>610.24</v>
      </c>
      <c r="AF52" cm="1">
        <f t="array" ref="AF52">_xlfn.IFS(
$C52=2010,
VLOOKUP($B52,[17]分省年度数据!$A$1:$T$32,15,FALSE),
$C52=2011,
VLOOKUP($B52,[17]分省年度数据!$A$1:$T$32,14,FALSE),
$C52=2012,
VLOOKUP($B52,[17]分省年度数据!$A$1:$T$32,13,FALSE),
$C52=2013,
VLOOKUP($B52,[17]分省年度数据!$A$1:$T$32,12,FALSE),
$C52=2014,
VLOOKUP($B52,[17]分省年度数据!$A$1:$T$32,11,FALSE),
$C52=2015,
VLOOKUP($B52,[17]分省年度数据!$A$1:$T$32,10,FALSE),
$C52=2016,
VLOOKUP($B52,[17]分省年度数据!$A$1:$T$32,9,FALSE),
$C52=2017,
VLOOKUP($B52,[17]分省年度数据!$A$1:$T$32,8,FALSE),
$C52=2018,
VLOOKUP($B52,[17]分省年度数据!$A$1:$T$32,7,FALSE)
)</f>
        <v>706</v>
      </c>
      <c r="AG52" cm="1">
        <f t="array" ref="AG52">_xlfn.IFS(
$C52=2010,
VLOOKUP($B52,[18]分省年度数据!$A$1:$T$32,15,FALSE),
$C52=2011,
VLOOKUP($B52,[18]分省年度数据!$A$1:$T$32,14,FALSE),
$C52=2012,
VLOOKUP($B52,[18]分省年度数据!$A$1:$T$32,13,FALSE),
$C52=2013,
VLOOKUP($B52,[18]分省年度数据!$A$1:$T$32,12,FALSE),
$C52=2014,
VLOOKUP($B52,[18]分省年度数据!$A$1:$T$32,11,FALSE),
$C52=2015,
VLOOKUP($B52,[18]分省年度数据!$A$1:$T$32,10,FALSE),
$C52=2016,
VLOOKUP($B52,[18]分省年度数据!$A$1:$T$32,9,FALSE),
$C52=2017,
VLOOKUP($B52,[18]分省年度数据!$A$1:$T$32,8,FALSE),
$C52=2018,
VLOOKUP($B52,[18]分省年度数据!$A$1:$T$32,7,FALSE)
)</f>
        <v>8364.7999999999993</v>
      </c>
      <c r="AJ52" cm="1">
        <f t="array" ref="AJ52">_xlfn.IFS(
$C52=2010,
VLOOKUP($B52,[19]分省年度数据!$A$1:$T$32,15,FALSE),
$C52=2011,
VLOOKUP($B52,[19]分省年度数据!$A$1:$T$32,14,FALSE),
$C52=2012,
VLOOKUP($B52,[19]分省年度数据!$A$1:$T$32,13,FALSE),
$C52=2013,
VLOOKUP($B52,[19]分省年度数据!$A$1:$T$32,12,FALSE),
$C52=2014,
VLOOKUP($B52,[19]分省年度数据!$A$1:$T$32,11,FALSE),
$C52=2015,
VLOOKUP($B52,[19]分省年度数据!$A$1:$T$32,10,FALSE),
$C52=2016,
VLOOKUP($B52,[19]分省年度数据!$A$1:$T$32,9,FALSE),
$C52=2017,
VLOOKUP($B52,[19]分省年度数据!$A$1:$T$32,8,FALSE),
$C52=2018,
VLOOKUP($B52,[19]分省年度数据!$A$1:$T$32,7,FALSE)
)</f>
        <v>5150</v>
      </c>
      <c r="AK52" cm="1">
        <f t="array" ref="AK52">_xlfn.IFS(
$C52=2010,
VLOOKUP($B52,[20]分省年度数据!$A$1:$T$32,15,FALSE),
$C52=2011,
VLOOKUP($B52,[20]分省年度数据!$A$1:$T$32,14,FALSE),
$C52=2012,
VLOOKUP($B52,[20]分省年度数据!$A$1:$T$32,13,FALSE),
$C52=2013,
VLOOKUP($B52,[20]分省年度数据!$A$1:$T$32,12,FALSE),
$C52=2014,
VLOOKUP($B52,[20]分省年度数据!$A$1:$T$32,11,FALSE),
$C52=2015,
VLOOKUP($B52,[20]分省年度数据!$A$1:$T$32,10,FALSE),
$C52=2016,
VLOOKUP($B52,[20]分省年度数据!$A$1:$T$32,9,FALSE),
$C52=2017,
VLOOKUP($B52,[20]分省年度数据!$A$1:$T$32,8,FALSE),
$C52=2018,
VLOOKUP($B52,[20]分省年度数据!$A$1:$T$32,7,FALSE)
)</f>
        <v>25123</v>
      </c>
      <c r="AL52" cm="1">
        <f t="array" ref="AL52">_xlfn.IFS(
$C52=2010,
VLOOKUP($B52,[26]分省年度数据!$A$1:$T$32,15,FALSE),
$C52=2011,
VLOOKUP($B52,[26]分省年度数据!$A$1:$T$32,14,FALSE),
$C52=2012,
VLOOKUP($B52,[26]分省年度数据!$A$1:$T$32,13,FALSE),
$C52=2013,
VLOOKUP($B52,[26]分省年度数据!$A$1:$T$32,12,FALSE),
$C52=2014,
VLOOKUP($B52,[26]分省年度数据!$A$1:$T$32,11,FALSE),
$C52=2015,
VLOOKUP($B52,[26]分省年度数据!$A$1:$T$32,10,FALSE),
$C52=2016,
VLOOKUP($B52,[26]分省年度数据!$A$1:$T$32,9,FALSE),
$C52=2017,
VLOOKUP($B52,[26]分省年度数据!$A$1:$T$32,8,FALSE),
$C52=2018,
VLOOKUP($B52,[26]分省年度数据!$A$1:$T$32,7,FALSE)
)</f>
        <v>98.84</v>
      </c>
      <c r="AM52" cm="1">
        <f t="array" ref="AM52">_xlfn.IFS(
$C52=2010,
VLOOKUP($B52,[22]分省年度数据!$A$1:$T$32,15,FALSE),
$C52=2011,
VLOOKUP($B52,[22]分省年度数据!$A$1:$T$32,14,FALSE),
$C52=2012,
VLOOKUP($B52,[22]分省年度数据!$A$1:$T$32,13,FALSE),
$C52=2013,
VLOOKUP($B52,[22]分省年度数据!$A$1:$T$32,12,FALSE),
$C52=2014,
VLOOKUP($B52,[22]分省年度数据!$A$1:$T$32,11,FALSE),
$C52=2015,
VLOOKUP($B52,[22]分省年度数据!$A$1:$T$32,10,FALSE),
$C52=2016,
VLOOKUP($B52,[22]分省年度数据!$A$1:$T$32,9,FALSE),
$C52=2017,
VLOOKUP($B52,[22]分省年度数据!$A$1:$T$32,8,FALSE),
$C52=2018,
VLOOKUP($B52,[22]分省年度数据!$A$1:$T$32,7,FALSE)
)</f>
        <v>94.76</v>
      </c>
      <c r="AN52" cm="1">
        <f t="array" ref="AN52">_xlfn.IFS(
$C52=2010,
VLOOKUP($B52,[23]分省年度数据!$A$1:$T$32,15,FALSE),
$C52=2011,
VLOOKUP($B52,[23]分省年度数据!$A$1:$T$32,14,FALSE),
$C52=2012,
VLOOKUP($B52,[23]分省年度数据!$A$1:$T$32,13,FALSE),
$C52=2013,
VLOOKUP($B52,[23]分省年度数据!$A$1:$T$32,12,FALSE),
$C52=2014,
VLOOKUP($B52,[23]分省年度数据!$A$1:$T$32,11,FALSE),
$C52=2015,
VLOOKUP($B52,[23]分省年度数据!$A$1:$T$32,10,FALSE),
$C52=2016,
VLOOKUP($B52,[23]分省年度数据!$A$1:$T$32,9,FALSE),
$C52=2017,
VLOOKUP($B52,[23]分省年度数据!$A$1:$T$32,8,FALSE),
$C52=2018,
VLOOKUP($B52,[23]分省年度数据!$A$1:$T$32,7,FALSE)
)</f>
        <v>12.3</v>
      </c>
      <c r="AO52" cm="1">
        <f t="array" ref="AO52">_xlfn.IFS(
$C52=2010,
VLOOKUP($B52,[24]分省年度数据!$A$1:$T$32,15,FALSE),
$C52=2011,
VLOOKUP($B52,[24]分省年度数据!$A$1:$T$32,14,FALSE),
$C52=2012,
VLOOKUP($B52,[24]分省年度数据!$A$1:$T$32,13,FALSE),
$C52=2013,
VLOOKUP($B52,[24]分省年度数据!$A$1:$T$32,12,FALSE),
$C52=2014,
VLOOKUP($B52,[24]分省年度数据!$A$1:$T$32,11,FALSE),
$C52=2015,
VLOOKUP($B52,[24]分省年度数据!$A$1:$T$32,10,FALSE),
$C52=2016,
VLOOKUP($B52,[24]分省年度数据!$A$1:$T$32,9,FALSE),
$C52=2017,
VLOOKUP($B52,[24]分省年度数据!$A$1:$T$32,8,FALSE),
$C52=2018,
VLOOKUP($B52,[24]分省年度数据!$A$1:$T$32,7,FALSE)
)</f>
        <v>2.2200000000000002</v>
      </c>
      <c r="AP52" cm="1">
        <f t="array" ref="AP52">_xlfn.IFS(
$C52=2010,
VLOOKUP($B52,[25]分省年度数据!$A$1:$T$32,15,FALSE),
$C52=2011,
VLOOKUP($B52,[25]分省年度数据!$A$1:$T$32,14,FALSE),
$C52=2012,
VLOOKUP($B52,[25]分省年度数据!$A$1:$T$32,13,FALSE),
$C52=2013,
VLOOKUP($B52,[25]分省年度数据!$A$1:$T$32,12,FALSE),
$C52=2014,
VLOOKUP($B52,[25]分省年度数据!$A$1:$T$32,11,FALSE),
$C52=2015,
VLOOKUP($B52,[25]分省年度数据!$A$1:$T$32,10,FALSE),
$C52=2016,
VLOOKUP($B52,[25]分省年度数据!$A$1:$T$32,9,FALSE),
$C52=2017,
VLOOKUP($B52,[25]分省年度数据!$A$1:$T$32,8,FALSE),
$C52=2018,
VLOOKUP($B52,[25]分省年度数据!$A$1:$T$32,7,FALSE)
)</f>
        <v>11.52</v>
      </c>
    </row>
    <row r="53" spans="1:42">
      <c r="A53">
        <v>21</v>
      </c>
      <c r="B53" t="s">
        <v>6</v>
      </c>
      <c r="C53">
        <v>2016</v>
      </c>
      <c r="D53" t="str">
        <f t="shared" si="0"/>
        <v>辽宁省2016</v>
      </c>
      <c r="E53" t="s">
        <v>33</v>
      </c>
      <c r="F53" cm="1">
        <f t="array" ref="F53">_xlfn.IFS(
$C53=2010,
VLOOKUP($B53,[1]分省年度数据!$A$1:$T$32,15,FALSE),
$C53=2011,
VLOOKUP($B53,[1]分省年度数据!$A$1:$T$32,14,FALSE),
$C53=2012,
VLOOKUP($B53,[1]分省年度数据!$A$1:$T$32,13,FALSE),
$C53=2013,
VLOOKUP($B53,[1]分省年度数据!$A$1:$T$32,12,FALSE),
$C53=2014,
VLOOKUP($B53,[1]分省年度数据!$A$1:$T$32,11,FALSE),
$C53=2015,
VLOOKUP($B53,[1]分省年度数据!$A$1:$T$32,10,FALSE),
$C53=2016,
VLOOKUP($B53,[1]分省年度数据!$A$1:$T$32,9,FALSE),
$C53=2017,
VLOOKUP($B53,[1]分省年度数据!$A$1:$T$32,8,FALSE),
$C53=2018,
VLOOKUP($B53,[1]分省年度数据!$A$1:$T$32,7,FALSE)
)</f>
        <v>4327</v>
      </c>
      <c r="G53" cm="1">
        <f t="array" ref="G53">_xlfn.IFS(
$C53=2010,
VLOOKUP($B53,[2]分省年度数据!$A$1:$T$32,15,FALSE),
$C53=2011,
VLOOKUP($B53,[2]分省年度数据!$A$1:$T$32,14,FALSE),
$C53=2012,
VLOOKUP($B53,[2]分省年度数据!$A$1:$T$32,13,FALSE),
$C53=2013,
VLOOKUP($B53,[2]分省年度数据!$A$1:$T$32,12,FALSE),
$C53=2014,
VLOOKUP($B53,[2]分省年度数据!$A$1:$T$32,11,FALSE),
$C53=2015,
VLOOKUP($B53,[2]分省年度数据!$A$1:$T$32,10,FALSE),
$C53=2016,
VLOOKUP($B53,[2]分省年度数据!$A$1:$T$32,9,FALSE),
$C53=2017,
VLOOKUP($B53,[2]分省年度数据!$A$1:$T$32,8,FALSE),
$C53=2018,
VLOOKUP($B53,[2]分省年度数据!$A$1:$T$32,7,FALSE)
)</f>
        <v>26040</v>
      </c>
      <c r="H53" cm="1">
        <f t="array" ref="H53">_xlfn.IFS(
$C53=2010,
VLOOKUP($B53,[3]分省年度数据!$A$1:$T$32,15,FALSE),
$C53=2011,
VLOOKUP($B53,[3]分省年度数据!$A$1:$T$32,14,FALSE),
$C53=2012,
VLOOKUP($B53,[3]分省年度数据!$A$1:$T$32,13,FALSE),
$C53=2013,
VLOOKUP($B53,[3]分省年度数据!$A$1:$T$32,12,FALSE),
$C53=2014,
VLOOKUP($B53,[3]分省年度数据!$A$1:$T$32,11,FALSE),
$C53=2015,
VLOOKUP($B53,[3]分省年度数据!$A$1:$T$32,10,FALSE),
$C53=2016,
VLOOKUP($B53,[3]分省年度数据!$A$1:$T$32,9,FALSE),
$C53=2017,
VLOOKUP($B53,[3]分省年度数据!$A$1:$T$32,8,FALSE),
$C53=2018,
VLOOKUP($B53,[3]分省年度数据!$A$1:$T$32,7,FALSE)
)</f>
        <v>156.5</v>
      </c>
      <c r="I53">
        <f>VLOOKUP($D53,[4]Sheet1!$C$1:$J$65536,2,FALSE)</f>
        <v>93.920974731445312</v>
      </c>
      <c r="J53">
        <f>VLOOKUP($D53,[4]Sheet1!$C$1:$J$65536,3,FALSE)</f>
        <v>15.877144813537598</v>
      </c>
      <c r="K53">
        <f>VLOOKUP($D53,[4]Sheet1!$C$1:$J$65536,4,FALSE)</f>
        <v>10169.1396484375</v>
      </c>
      <c r="L53">
        <f>VLOOKUP($D53,[4]Sheet1!$C$1:$J$65536,5,FALSE)</f>
        <v>187.33543395996094</v>
      </c>
      <c r="M53">
        <f>VLOOKUP($D53,[4]Sheet1!$C$1:$J$65536,6,FALSE)</f>
        <v>27.132499694824219</v>
      </c>
      <c r="N53">
        <f>VLOOKUP($D53,[4]Sheet1!$C$1:$J$65536,7,FALSE)</f>
        <v>5.3001666069030762</v>
      </c>
      <c r="O53">
        <f>VLOOKUP($D53,[4]Sheet1!$C$1:$J$65536,8,FALSE)</f>
        <v>33.650955200195312</v>
      </c>
      <c r="P53" cm="1">
        <f t="array" ref="P53">_xlfn.IFS(
$C53=2010,
VLOOKUP($B53,[5]各省年均房价!$A$1:$T$32,11,FALSE),
$C53=2011,
VLOOKUP($B53,[5]各省年均房价!$A$1:$T$32,12,FALSE),
$C53=2012,
VLOOKUP($B53,[5]各省年均房价!$A$1:$T$32,13,FALSE),
$C53=2013,
VLOOKUP($B53,[5]各省年均房价!$A$1:$T$32,14,FALSE),
$C53=2014,
VLOOKUP($B53,[5]各省年均房价!$A$1:$T$32,15,FALSE),
$C53=2015,
VLOOKUP($B53,[5]各省年均房价!$A$1:$T$32,16,FALSE),
$C53=2016,
VLOOKUP($B53,[5]各省年均房价!$A$1:$T$32,17,FALSE),
$C53=2017,
VLOOKUP($B53,[5]各省年均房价!$A$1:$T$32,18,FALSE),
$C53=2018,
VLOOKUP($B53,[5]各省年均房价!$A$1:$T$32,19,FALSE)
)</f>
        <v>4919.1450000000004</v>
      </c>
      <c r="Q53">
        <f t="shared" si="1"/>
        <v>0.18890725806451614</v>
      </c>
      <c r="R53" cm="1">
        <f t="array" ref="R53">_xlfn.IFS(
$C53=2010,
VLOOKUP($B53,[27]分省年度数据!$A$1:$T$32,15,FALSE),
$C53=2011,
VLOOKUP($B53,[27]分省年度数据!$A$1:$T$32,14,FALSE),
$C53=2012,
VLOOKUP($B53,[27]分省年度数据!$A$1:$T$32,13,FALSE),
$C53=2013,
VLOOKUP($B53,[27]分省年度数据!$A$1:$T$32,12,FALSE),
$C53=2014,
VLOOKUP($B53,[27]分省年度数据!$A$1:$T$32,11,FALSE),
$C53=2015,
VLOOKUP($B53,[27]分省年度数据!$A$1:$T$32,10,FALSE),
$C53=2016,
VLOOKUP($B53,[27]分省年度数据!$A$1:$T$32,9,FALSE),
$C53=2017,
VLOOKUP($B53,[27]分省年度数据!$A$1:$T$32,8,FALSE),
$C53=2018,
VLOOKUP($B53,[27]分省年度数据!$A$1:$T$32,7,FALSE)
)</f>
        <v>101.13</v>
      </c>
      <c r="S53">
        <f>IFERROR(VLOOKUP(D53,[6]mu_jt_estimates_final!$C:$D,2,FALSE),"")</f>
        <v>-1.4442267</v>
      </c>
      <c r="T53" t="str">
        <f>VLOOKUP(B53,方言分布!A:B,2,FALSE)</f>
        <v>东北官话</v>
      </c>
      <c r="U53" cm="1">
        <f t="array" ref="U53">_xlfn.IFS(
$C53=2010,
VLOOKUP($B53,[7]分省年度数据!$A$1:$T$32,15,FALSE),
$C53=2011,
VLOOKUP($B53,[7]分省年度数据!$A$1:$T$32,14,FALSE),
$C53=2012,
VLOOKUP($B53,[7]分省年度数据!$A$1:$T$32,13,FALSE),
$C53=2013,
VLOOKUP($B53,[7]分省年度数据!$A$1:$T$32,12,FALSE),
$C53=2014,
VLOOKUP($B53,[7]分省年度数据!$A$1:$T$32,11,FALSE),
$C53=2015,
VLOOKUP($B53,[7]分省年度数据!$A$1:$T$32,10,FALSE),
$C53=2016,
VLOOKUP($B53,[7]分省年度数据!$A$1:$T$32,9,FALSE),
$C53=2017,
VLOOKUP($B53,[7]分省年度数据!$A$1:$T$32,8,FALSE),
$C53=2018,
VLOOKUP($B53,[7]分省年度数据!$A$1:$T$32,7,FALSE)
)</f>
        <v>36131</v>
      </c>
      <c r="V53" cm="1">
        <f t="array" ref="V53">_xlfn.IFS(
$C53=2010,
VLOOKUP($B53,[8]分省年度数据!$A$1:$T$32,15,FALSE),
$C53=2011,
VLOOKUP($B53,[8]分省年度数据!$A$1:$T$32,14,FALSE),
$C53=2012,
VLOOKUP($B53,[8]分省年度数据!$A$1:$T$32,13,FALSE),
$C53=2013,
VLOOKUP($B53,[8]分省年度数据!$A$1:$T$32,12,FALSE),
$C53=2014,
VLOOKUP($B53,[8]分省年度数据!$A$1:$T$32,11,FALSE),
$C53=2015,
VLOOKUP($B53,[8]分省年度数据!$A$1:$T$32,10,FALSE),
$C53=2016,
VLOOKUP($B53,[8]分省年度数据!$A$1:$T$32,9,FALSE),
$C53=2017,
VLOOKUP($B53,[8]分省年度数据!$A$1:$T$32,8,FALSE),
$C53=2018,
VLOOKUP($B53,[8]分省年度数据!$A$1:$T$32,7,FALSE)
)</f>
        <v>28.44</v>
      </c>
      <c r="W53" cm="1">
        <f t="array" ref="W53">_xlfn.IFS(
$C53=2010,
VLOOKUP($B53,[9]分省年度数据!$A$1:$T$32,15,FALSE),
$C53=2011,
VLOOKUP($B53,[9]分省年度数据!$A$1:$T$32,14,FALSE),
$C53=2012,
VLOOKUP($B53,[9]分省年度数据!$A$1:$T$32,13,FALSE),
$C53=2013,
VLOOKUP($B53,[9]分省年度数据!$A$1:$T$32,12,FALSE),
$C53=2014,
VLOOKUP($B53,[9]分省年度数据!$A$1:$T$32,11,FALSE),
$C53=2015,
VLOOKUP($B53,[9]分省年度数据!$A$1:$T$32,10,FALSE),
$C53=2016,
VLOOKUP($B53,[9]分省年度数据!$A$1:$T$32,9,FALSE),
$C53=2017,
VLOOKUP($B53,[9]分省年度数据!$A$1:$T$32,8,FALSE),
$C53=2018,
VLOOKUP($B53,[9]分省年度数据!$A$1:$T$32,7,FALSE)
)</f>
        <v>63</v>
      </c>
      <c r="X53" cm="1">
        <f t="array" ref="X53">_xlfn.IFS(
$C53=2010,
VLOOKUP($B53,[10]分省年度数据!$A$1:$T$32,15,FALSE),
$C53=2011,
VLOOKUP($B53,[10]分省年度数据!$A$1:$T$32,14,FALSE),
$C53=2012,
VLOOKUP($B53,[10]分省年度数据!$A$1:$T$32,13,FALSE),
$C53=2013,
VLOOKUP($B53,[10]分省年度数据!$A$1:$T$32,12,FALSE),
$C53=2014,
VLOOKUP($B53,[10]分省年度数据!$A$1:$T$32,11,FALSE),
$C53=2015,
VLOOKUP($B53,[10]分省年度数据!$A$1:$T$32,10,FALSE),
$C53=2016,
VLOOKUP($B53,[10]分省年度数据!$A$1:$T$32,9,FALSE),
$C53=2017,
VLOOKUP($B53,[10]分省年度数据!$A$1:$T$32,8,FALSE),
$C53=2018,
VLOOKUP($B53,[10]分省年度数据!$A$1:$T$32,7,FALSE)
)</f>
        <v>10.83</v>
      </c>
      <c r="Y53" cm="1">
        <f t="array" ref="Y53">_xlfn.IFS(
$C53=2010,
VLOOKUP($B53,[11]分省年度数据!$A$1:$T$32,15,FALSE),
$C53=2011,
VLOOKUP($B53,[11]分省年度数据!$A$1:$T$32,14,FALSE),
$C53=2012,
VLOOKUP($B53,[11]分省年度数据!$A$1:$T$32,13,FALSE),
$C53=2013,
VLOOKUP($B53,[11]分省年度数据!$A$1:$T$32,12,FALSE),
$C53=2014,
VLOOKUP($B53,[11]分省年度数据!$A$1:$T$32,11,FALSE),
$C53=2015,
VLOOKUP($B53,[11]分省年度数据!$A$1:$T$32,10,FALSE),
$C53=2016,
VLOOKUP($B53,[11]分省年度数据!$A$1:$T$32,9,FALSE),
$C53=2017,
VLOOKUP($B53,[11]分省年度数据!$A$1:$T$32,8,FALSE),
$C53=2018,
VLOOKUP($B53,[11]分省年度数据!$A$1:$T$32,7,FALSE)
)</f>
        <v>307.31</v>
      </c>
      <c r="Z53" cm="1">
        <f t="array" ref="Z53">_xlfn.IFS(
$C53=2010,
VLOOKUP($B53,[12]分省年度数据!$A$1:$T$32,15,FALSE),
$C53=2011,
VLOOKUP($B53,[12]分省年度数据!$A$1:$T$32,14,FALSE),
$C53=2012,
VLOOKUP($B53,[12]分省年度数据!$A$1:$T$32,13,FALSE),
$C53=2013,
VLOOKUP($B53,[12]分省年度数据!$A$1:$T$32,12,FALSE),
$C53=2014,
VLOOKUP($B53,[12]分省年度数据!$A$1:$T$32,11,FALSE),
$C53=2015,
VLOOKUP($B53,[12]分省年度数据!$A$1:$T$32,10,FALSE),
$C53=2016,
VLOOKUP($B53,[12]分省年度数据!$A$1:$T$32,9,FALSE),
$C53=2017,
VLOOKUP($B53,[12]分省年度数据!$A$1:$T$32,8,FALSE),
$C53=2018,
VLOOKUP($B53,[12]分省年度数据!$A$1:$T$32,7,FALSE)
)</f>
        <v>12.35</v>
      </c>
      <c r="AA53" cm="1">
        <f t="array" ref="AA53">_xlfn.IFS(
$C53=2010,
VLOOKUP($B53,[13]分省年度数据!$A$1:$T$32,15,FALSE),
$C53=2011,
VLOOKUP($B53,[13]分省年度数据!$A$1:$T$32,14,FALSE),
$C53=2012,
VLOOKUP($B53,[13]分省年度数据!$A$1:$T$32,13,FALSE),
$C53=2013,
VLOOKUP($B53,[13]分省年度数据!$A$1:$T$32,12,FALSE),
$C53=2014,
VLOOKUP($B53,[13]分省年度数据!$A$1:$T$32,11,FALSE),
$C53=2015,
VLOOKUP($B53,[13]分省年度数据!$A$1:$T$32,10,FALSE),
$C53=2016,
VLOOKUP($B53,[13]分省年度数据!$A$1:$T$32,9,FALSE),
$C53=2017,
VLOOKUP($B53,[13]分省年度数据!$A$1:$T$32,8,FALSE),
$C53=2018,
VLOOKUP($B53,[13]分省年度数据!$A$1:$T$32,7,FALSE)
)</f>
        <v>9.89</v>
      </c>
      <c r="AB53" cm="1">
        <f t="array" ref="AB53">_xlfn.IFS(
$C53=2010,
VLOOKUP($B53,[14]分省年度数据!$A$1:$T$32,15,FALSE),
$C53=2011,
VLOOKUP($B53,[14]分省年度数据!$A$1:$T$32,14,FALSE),
$C53=2012,
VLOOKUP($B53,[14]分省年度数据!$A$1:$T$32,13,FALSE),
$C53=2013,
VLOOKUP($B53,[14]分省年度数据!$A$1:$T$32,12,FALSE),
$C53=2014,
VLOOKUP($B53,[14]分省年度数据!$A$1:$T$32,11,FALSE),
$C53=2015,
VLOOKUP($B53,[14]分省年度数据!$A$1:$T$32,10,FALSE),
$C53=2016,
VLOOKUP($B53,[14]分省年度数据!$A$1:$T$32,9,FALSE),
$C53=2017,
VLOOKUP($B53,[14]分省年度数据!$A$1:$T$32,8,FALSE),
$C53=2018,
VLOOKUP($B53,[14]分省年度数据!$A$1:$T$32,7,FALSE)
)</f>
        <v>14.16</v>
      </c>
      <c r="AD53" cm="1">
        <f t="array" ref="AD53">_xlfn.IFS(
$C53=2010,
VLOOKUP($B53,[15]分省年度数据!$A$1:$T$32,15,FALSE),
$C53=2011,
VLOOKUP($B53,[15]分省年度数据!$A$1:$T$32,14,FALSE),
$C53=2012,
VLOOKUP($B53,[15]分省年度数据!$A$1:$T$32,13,FALSE),
$C53=2013,
VLOOKUP($B53,[15]分省年度数据!$A$1:$T$32,12,FALSE),
$C53=2014,
VLOOKUP($B53,[15]分省年度数据!$A$1:$T$32,11,FALSE),
$C53=2015,
VLOOKUP($B53,[15]分省年度数据!$A$1:$T$32,10,FALSE),
$C53=2016,
VLOOKUP($B53,[15]分省年度数据!$A$1:$T$32,9,FALSE),
$C53=2017,
VLOOKUP($B53,[15]分省年度数据!$A$1:$T$32,8,FALSE),
$C53=2018,
VLOOKUP($B53,[15]分省年度数据!$A$1:$T$32,7,FALSE)
)</f>
        <v>9206907</v>
      </c>
      <c r="AE53" cm="1">
        <f t="array" ref="AE53">_xlfn.IFS(
$C53=2010,
VLOOKUP($B53,[16]分省年度数据!$A$1:$T$32,15,FALSE),
$C53=2011,
VLOOKUP($B53,[16]分省年度数据!$A$1:$T$32,14,FALSE),
$C53=2012,
VLOOKUP($B53,[16]分省年度数据!$A$1:$T$32,13,FALSE),
$C53=2013,
VLOOKUP($B53,[16]分省年度数据!$A$1:$T$32,12,FALSE),
$C53=2014,
VLOOKUP($B53,[16]分省年度数据!$A$1:$T$32,11,FALSE),
$C53=2015,
VLOOKUP($B53,[16]分省年度数据!$A$1:$T$32,10,FALSE),
$C53=2016,
VLOOKUP($B53,[16]分省年度数据!$A$1:$T$32,9,FALSE),
$C53=2017,
VLOOKUP($B53,[16]分省年度数据!$A$1:$T$32,8,FALSE),
$C53=2018,
VLOOKUP($B53,[16]分省年度数据!$A$1:$T$32,7,FALSE)
)</f>
        <v>633.96</v>
      </c>
      <c r="AF53" cm="1">
        <f t="array" ref="AF53">_xlfn.IFS(
$C53=2010,
VLOOKUP($B53,[17]分省年度数据!$A$1:$T$32,15,FALSE),
$C53=2011,
VLOOKUP($B53,[17]分省年度数据!$A$1:$T$32,14,FALSE),
$C53=2012,
VLOOKUP($B53,[17]分省年度数据!$A$1:$T$32,13,FALSE),
$C53=2013,
VLOOKUP($B53,[17]分省年度数据!$A$1:$T$32,12,FALSE),
$C53=2014,
VLOOKUP($B53,[17]分省年度数据!$A$1:$T$32,11,FALSE),
$C53=2015,
VLOOKUP($B53,[17]分省年度数据!$A$1:$T$32,10,FALSE),
$C53=2016,
VLOOKUP($B53,[17]分省年度数据!$A$1:$T$32,9,FALSE),
$C53=2017,
VLOOKUP($B53,[17]分省年度数据!$A$1:$T$32,8,FALSE),
$C53=2018,
VLOOKUP($B53,[17]分省年度数据!$A$1:$T$32,7,FALSE)
)</f>
        <v>715</v>
      </c>
      <c r="AG53" cm="1">
        <f t="array" ref="AG53">_xlfn.IFS(
$C53=2010,
VLOOKUP($B53,[18]分省年度数据!$A$1:$T$32,15,FALSE),
$C53=2011,
VLOOKUP($B53,[18]分省年度数据!$A$1:$T$32,14,FALSE),
$C53=2012,
VLOOKUP($B53,[18]分省年度数据!$A$1:$T$32,13,FALSE),
$C53=2013,
VLOOKUP($B53,[18]分省年度数据!$A$1:$T$32,12,FALSE),
$C53=2014,
VLOOKUP($B53,[18]分省年度数据!$A$1:$T$32,11,FALSE),
$C53=2015,
VLOOKUP($B53,[18]分省年度数据!$A$1:$T$32,10,FALSE),
$C53=2016,
VLOOKUP($B53,[18]分省年度数据!$A$1:$T$32,9,FALSE),
$C53=2017,
VLOOKUP($B53,[18]分省年度数据!$A$1:$T$32,8,FALSE),
$C53=2018,
VLOOKUP($B53,[18]分省年度数据!$A$1:$T$32,7,FALSE)
)</f>
        <v>8597.1</v>
      </c>
      <c r="AJ53" cm="1">
        <f t="array" ref="AJ53">_xlfn.IFS(
$C53=2010,
VLOOKUP($B53,[19]分省年度数据!$A$1:$T$32,15,FALSE),
$C53=2011,
VLOOKUP($B53,[19]分省年度数据!$A$1:$T$32,14,FALSE),
$C53=2012,
VLOOKUP($B53,[19]分省年度数据!$A$1:$T$32,13,FALSE),
$C53=2013,
VLOOKUP($B53,[19]分省年度数据!$A$1:$T$32,12,FALSE),
$C53=2014,
VLOOKUP($B53,[19]分省年度数据!$A$1:$T$32,11,FALSE),
$C53=2015,
VLOOKUP($B53,[19]分省年度数据!$A$1:$T$32,10,FALSE),
$C53=2016,
VLOOKUP($B53,[19]分省年度数据!$A$1:$T$32,9,FALSE),
$C53=2017,
VLOOKUP($B53,[19]分省年度数据!$A$1:$T$32,8,FALSE),
$C53=2018,
VLOOKUP($B53,[19]分省年度数据!$A$1:$T$32,7,FALSE)
)</f>
        <v>4878</v>
      </c>
      <c r="AK53" cm="1">
        <f t="array" ref="AK53">_xlfn.IFS(
$C53=2010,
VLOOKUP($B53,[20]分省年度数据!$A$1:$T$32,15,FALSE),
$C53=2011,
VLOOKUP($B53,[20]分省年度数据!$A$1:$T$32,14,FALSE),
$C53=2012,
VLOOKUP($B53,[20]分省年度数据!$A$1:$T$32,13,FALSE),
$C53=2013,
VLOOKUP($B53,[20]分省年度数据!$A$1:$T$32,12,FALSE),
$C53=2014,
VLOOKUP($B53,[20]分省年度数据!$A$1:$T$32,11,FALSE),
$C53=2015,
VLOOKUP($B53,[20]分省年度数据!$A$1:$T$32,10,FALSE),
$C53=2016,
VLOOKUP($B53,[20]分省年度数据!$A$1:$T$32,9,FALSE),
$C53=2017,
VLOOKUP($B53,[20]分省年度数据!$A$1:$T$32,8,FALSE),
$C53=2018,
VLOOKUP($B53,[20]分省年度数据!$A$1:$T$32,7,FALSE)
)</f>
        <v>26001</v>
      </c>
      <c r="AL53" cm="1">
        <f t="array" ref="AL53">_xlfn.IFS(
$C53=2010,
VLOOKUP($B53,[26]分省年度数据!$A$1:$T$32,15,FALSE),
$C53=2011,
VLOOKUP($B53,[26]分省年度数据!$A$1:$T$32,14,FALSE),
$C53=2012,
VLOOKUP($B53,[26]分省年度数据!$A$1:$T$32,13,FALSE),
$C53=2013,
VLOOKUP($B53,[26]分省年度数据!$A$1:$T$32,12,FALSE),
$C53=2014,
VLOOKUP($B53,[26]分省年度数据!$A$1:$T$32,11,FALSE),
$C53=2015,
VLOOKUP($B53,[26]分省年度数据!$A$1:$T$32,10,FALSE),
$C53=2016,
VLOOKUP($B53,[26]分省年度数据!$A$1:$T$32,9,FALSE),
$C53=2017,
VLOOKUP($B53,[26]分省年度数据!$A$1:$T$32,8,FALSE),
$C53=2018,
VLOOKUP($B53,[26]分省年度数据!$A$1:$T$32,7,FALSE)
)</f>
        <v>98.96</v>
      </c>
      <c r="AM53" cm="1">
        <f t="array" ref="AM53">_xlfn.IFS(
$C53=2010,
VLOOKUP($B53,[22]分省年度数据!$A$1:$T$32,15,FALSE),
$C53=2011,
VLOOKUP($B53,[22]分省年度数据!$A$1:$T$32,14,FALSE),
$C53=2012,
VLOOKUP($B53,[22]分省年度数据!$A$1:$T$32,13,FALSE),
$C53=2013,
VLOOKUP($B53,[22]分省年度数据!$A$1:$T$32,12,FALSE),
$C53=2014,
VLOOKUP($B53,[22]分省年度数据!$A$1:$T$32,11,FALSE),
$C53=2015,
VLOOKUP($B53,[22]分省年度数据!$A$1:$T$32,10,FALSE),
$C53=2016,
VLOOKUP($B53,[22]分省年度数据!$A$1:$T$32,9,FALSE),
$C53=2017,
VLOOKUP($B53,[22]分省年度数据!$A$1:$T$32,8,FALSE),
$C53=2018,
VLOOKUP($B53,[22]分省年度数据!$A$1:$T$32,7,FALSE)
)</f>
        <v>96.07</v>
      </c>
      <c r="AN53" cm="1">
        <f t="array" ref="AN53">_xlfn.IFS(
$C53=2010,
VLOOKUP($B53,[23]分省年度数据!$A$1:$T$32,15,FALSE),
$C53=2011,
VLOOKUP($B53,[23]分省年度数据!$A$1:$T$32,14,FALSE),
$C53=2012,
VLOOKUP($B53,[23]分省年度数据!$A$1:$T$32,13,FALSE),
$C53=2013,
VLOOKUP($B53,[23]分省年度数据!$A$1:$T$32,12,FALSE),
$C53=2014,
VLOOKUP($B53,[23]分省年度数据!$A$1:$T$32,11,FALSE),
$C53=2015,
VLOOKUP($B53,[23]分省年度数据!$A$1:$T$32,10,FALSE),
$C53=2016,
VLOOKUP($B53,[23]分省年度数据!$A$1:$T$32,9,FALSE),
$C53=2017,
VLOOKUP($B53,[23]分省年度数据!$A$1:$T$32,8,FALSE),
$C53=2018,
VLOOKUP($B53,[23]分省年度数据!$A$1:$T$32,7,FALSE)
)</f>
        <v>12.91</v>
      </c>
      <c r="AO53" cm="1">
        <f t="array" ref="AO53">_xlfn.IFS(
$C53=2010,
VLOOKUP($B53,[24]分省年度数据!$A$1:$T$32,15,FALSE),
$C53=2011,
VLOOKUP($B53,[24]分省年度数据!$A$1:$T$32,14,FALSE),
$C53=2012,
VLOOKUP($B53,[24]分省年度数据!$A$1:$T$32,13,FALSE),
$C53=2013,
VLOOKUP($B53,[24]分省年度数据!$A$1:$T$32,12,FALSE),
$C53=2014,
VLOOKUP($B53,[24]分省年度数据!$A$1:$T$32,11,FALSE),
$C53=2015,
VLOOKUP($B53,[24]分省年度数据!$A$1:$T$32,10,FALSE),
$C53=2016,
VLOOKUP($B53,[24]分省年度数据!$A$1:$T$32,9,FALSE),
$C53=2017,
VLOOKUP($B53,[24]分省年度数据!$A$1:$T$32,8,FALSE),
$C53=2018,
VLOOKUP($B53,[24]分省年度数据!$A$1:$T$32,7,FALSE)
)</f>
        <v>2.4</v>
      </c>
      <c r="AP53" cm="1">
        <f t="array" ref="AP53">_xlfn.IFS(
$C53=2010,
VLOOKUP($B53,[25]分省年度数据!$A$1:$T$32,15,FALSE),
$C53=2011,
VLOOKUP($B53,[25]分省年度数据!$A$1:$T$32,14,FALSE),
$C53=2012,
VLOOKUP($B53,[25]分省年度数据!$A$1:$T$32,13,FALSE),
$C53=2013,
VLOOKUP($B53,[25]分省年度数据!$A$1:$T$32,12,FALSE),
$C53=2014,
VLOOKUP($B53,[25]分省年度数据!$A$1:$T$32,11,FALSE),
$C53=2015,
VLOOKUP($B53,[25]分省年度数据!$A$1:$T$32,10,FALSE),
$C53=2016,
VLOOKUP($B53,[25]分省年度数据!$A$1:$T$32,9,FALSE),
$C53=2017,
VLOOKUP($B53,[25]分省年度数据!$A$1:$T$32,8,FALSE),
$C53=2018,
VLOOKUP($B53,[25]分省年度数据!$A$1:$T$32,7,FALSE)
)</f>
        <v>11.33</v>
      </c>
    </row>
    <row r="54" spans="1:42">
      <c r="A54">
        <v>21</v>
      </c>
      <c r="B54" t="s">
        <v>6</v>
      </c>
      <c r="C54">
        <v>2017</v>
      </c>
      <c r="D54" t="str">
        <f t="shared" si="0"/>
        <v>辽宁省2017</v>
      </c>
      <c r="E54" t="s">
        <v>33</v>
      </c>
      <c r="F54" cm="1">
        <f t="array" ref="F54">_xlfn.IFS(
$C54=2010,
VLOOKUP($B54,[1]分省年度数据!$A$1:$T$32,15,FALSE),
$C54=2011,
VLOOKUP($B54,[1]分省年度数据!$A$1:$T$32,14,FALSE),
$C54=2012,
VLOOKUP($B54,[1]分省年度数据!$A$1:$T$32,13,FALSE),
$C54=2013,
VLOOKUP($B54,[1]分省年度数据!$A$1:$T$32,12,FALSE),
$C54=2014,
VLOOKUP($B54,[1]分省年度数据!$A$1:$T$32,11,FALSE),
$C54=2015,
VLOOKUP($B54,[1]分省年度数据!$A$1:$T$32,10,FALSE),
$C54=2016,
VLOOKUP($B54,[1]分省年度数据!$A$1:$T$32,9,FALSE),
$C54=2017,
VLOOKUP($B54,[1]分省年度数据!$A$1:$T$32,8,FALSE),
$C54=2018,
VLOOKUP($B54,[1]分省年度数据!$A$1:$T$32,7,FALSE)
)</f>
        <v>4312</v>
      </c>
      <c r="G54" cm="1">
        <f t="array" ref="G54">_xlfn.IFS(
$C54=2010,
VLOOKUP($B54,[2]分省年度数据!$A$1:$T$32,15,FALSE),
$C54=2011,
VLOOKUP($B54,[2]分省年度数据!$A$1:$T$32,14,FALSE),
$C54=2012,
VLOOKUP($B54,[2]分省年度数据!$A$1:$T$32,13,FALSE),
$C54=2013,
VLOOKUP($B54,[2]分省年度数据!$A$1:$T$32,12,FALSE),
$C54=2014,
VLOOKUP($B54,[2]分省年度数据!$A$1:$T$32,11,FALSE),
$C54=2015,
VLOOKUP($B54,[2]分省年度数据!$A$1:$T$32,10,FALSE),
$C54=2016,
VLOOKUP($B54,[2]分省年度数据!$A$1:$T$32,9,FALSE),
$C54=2017,
VLOOKUP($B54,[2]分省年度数据!$A$1:$T$32,8,FALSE),
$C54=2018,
VLOOKUP($B54,[2]分省年度数据!$A$1:$T$32,7,FALSE)
)</f>
        <v>27835</v>
      </c>
      <c r="H54" cm="1">
        <f t="array" ref="H54">_xlfn.IFS(
$C54=2010,
VLOOKUP($B54,[3]分省年度数据!$A$1:$T$32,15,FALSE),
$C54=2011,
VLOOKUP($B54,[3]分省年度数据!$A$1:$T$32,14,FALSE),
$C54=2012,
VLOOKUP($B54,[3]分省年度数据!$A$1:$T$32,13,FALSE),
$C54=2013,
VLOOKUP($B54,[3]分省年度数据!$A$1:$T$32,12,FALSE),
$C54=2014,
VLOOKUP($B54,[3]分省年度数据!$A$1:$T$32,11,FALSE),
$C54=2015,
VLOOKUP($B54,[3]分省年度数据!$A$1:$T$32,10,FALSE),
$C54=2016,
VLOOKUP($B54,[3]分省年度数据!$A$1:$T$32,9,FALSE),
$C54=2017,
VLOOKUP($B54,[3]分省年度数据!$A$1:$T$32,8,FALSE),
$C54=2018,
VLOOKUP($B54,[3]分省年度数据!$A$1:$T$32,7,FALSE)
)</f>
        <v>599.4</v>
      </c>
      <c r="I54">
        <f>VLOOKUP($D54,[4]Sheet1!$C$1:$J$65536,2,FALSE)</f>
        <v>97.331085205078125</v>
      </c>
      <c r="J54">
        <f>VLOOKUP($D54,[4]Sheet1!$C$1:$J$65536,3,FALSE)</f>
        <v>9.225621223449707</v>
      </c>
      <c r="K54">
        <f>VLOOKUP($D54,[4]Sheet1!$C$1:$J$65536,4,FALSE)</f>
        <v>10167.373046875</v>
      </c>
      <c r="L54">
        <f>VLOOKUP($D54,[4]Sheet1!$C$1:$J$65536,5,FALSE)</f>
        <v>194.62440490722656</v>
      </c>
      <c r="M54">
        <f>VLOOKUP($D54,[4]Sheet1!$C$1:$J$65536,6,FALSE)</f>
        <v>26.902236938476562</v>
      </c>
      <c r="N54">
        <f>VLOOKUP($D54,[4]Sheet1!$C$1:$J$65536,7,FALSE)</f>
        <v>4.9394044876098633</v>
      </c>
      <c r="O54">
        <f>VLOOKUP($D54,[4]Sheet1!$C$1:$J$65536,8,FALSE)</f>
        <v>37.392955780029297</v>
      </c>
      <c r="P54" cm="1">
        <f t="array" ref="P54">_xlfn.IFS(
$C54=2010,
VLOOKUP($B54,[5]各省年均房价!$A$1:$T$32,11,FALSE),
$C54=2011,
VLOOKUP($B54,[5]各省年均房价!$A$1:$T$32,12,FALSE),
$C54=2012,
VLOOKUP($B54,[5]各省年均房价!$A$1:$T$32,13,FALSE),
$C54=2013,
VLOOKUP($B54,[5]各省年均房价!$A$1:$T$32,14,FALSE),
$C54=2014,
VLOOKUP($B54,[5]各省年均房价!$A$1:$T$32,15,FALSE),
$C54=2015,
VLOOKUP($B54,[5]各省年均房价!$A$1:$T$32,16,FALSE),
$C54=2016,
VLOOKUP($B54,[5]各省年均房价!$A$1:$T$32,17,FALSE),
$C54=2017,
VLOOKUP($B54,[5]各省年均房价!$A$1:$T$32,18,FALSE),
$C54=2018,
VLOOKUP($B54,[5]各省年均房价!$A$1:$T$32,19,FALSE)
)</f>
        <v>5494.0619047619039</v>
      </c>
      <c r="Q54">
        <f t="shared" si="1"/>
        <v>0.19737962654075458</v>
      </c>
      <c r="R54" cm="1">
        <f t="array" ref="R54">_xlfn.IFS(
$C54=2010,
VLOOKUP($B54,[27]分省年度数据!$A$1:$T$32,15,FALSE),
$C54=2011,
VLOOKUP($B54,[27]分省年度数据!$A$1:$T$32,14,FALSE),
$C54=2012,
VLOOKUP($B54,[27]分省年度数据!$A$1:$T$32,13,FALSE),
$C54=2013,
VLOOKUP($B54,[27]分省年度数据!$A$1:$T$32,12,FALSE),
$C54=2014,
VLOOKUP($B54,[27]分省年度数据!$A$1:$T$32,11,FALSE),
$C54=2015,
VLOOKUP($B54,[27]分省年度数据!$A$1:$T$32,10,FALSE),
$C54=2016,
VLOOKUP($B54,[27]分省年度数据!$A$1:$T$32,9,FALSE),
$C54=2017,
VLOOKUP($B54,[27]分省年度数据!$A$1:$T$32,8,FALSE),
$C54=2018,
VLOOKUP($B54,[27]分省年度数据!$A$1:$T$32,7,FALSE)
)</f>
        <v>108.85</v>
      </c>
      <c r="S54">
        <f>IFERROR(VLOOKUP(D54,[6]mu_jt_estimates_final!$C:$D,2,FALSE),"")</f>
        <v>-1.2629105</v>
      </c>
      <c r="T54" t="str">
        <f>VLOOKUP(B54,方言分布!A:B,2,FALSE)</f>
        <v>东北官话</v>
      </c>
      <c r="U54" cm="1">
        <f t="array" ref="U54">_xlfn.IFS(
$C54=2010,
VLOOKUP($B54,[7]分省年度数据!$A$1:$T$32,15,FALSE),
$C54=2011,
VLOOKUP($B54,[7]分省年度数据!$A$1:$T$32,14,FALSE),
$C54=2012,
VLOOKUP($B54,[7]分省年度数据!$A$1:$T$32,13,FALSE),
$C54=2013,
VLOOKUP($B54,[7]分省年度数据!$A$1:$T$32,12,FALSE),
$C54=2014,
VLOOKUP($B54,[7]分省年度数据!$A$1:$T$32,11,FALSE),
$C54=2015,
VLOOKUP($B54,[7]分省年度数据!$A$1:$T$32,10,FALSE),
$C54=2016,
VLOOKUP($B54,[7]分省年度数据!$A$1:$T$32,9,FALSE),
$C54=2017,
VLOOKUP($B54,[7]分省年度数据!$A$1:$T$32,8,FALSE),
$C54=2018,
VLOOKUP($B54,[7]分省年度数据!$A$1:$T$32,7,FALSE)
)</f>
        <v>35767</v>
      </c>
      <c r="V54" cm="1">
        <f t="array" ref="V54">_xlfn.IFS(
$C54=2010,
VLOOKUP($B54,[8]分省年度数据!$A$1:$T$32,15,FALSE),
$C54=2011,
VLOOKUP($B54,[8]分省年度数据!$A$1:$T$32,14,FALSE),
$C54=2012,
VLOOKUP($B54,[8]分省年度数据!$A$1:$T$32,13,FALSE),
$C54=2013,
VLOOKUP($B54,[8]分省年度数据!$A$1:$T$32,12,FALSE),
$C54=2014,
VLOOKUP($B54,[8]分省年度数据!$A$1:$T$32,11,FALSE),
$C54=2015,
VLOOKUP($B54,[8]分省年度数据!$A$1:$T$32,10,FALSE),
$C54=2016,
VLOOKUP($B54,[8]分省年度数据!$A$1:$T$32,9,FALSE),
$C54=2017,
VLOOKUP($B54,[8]分省年度数据!$A$1:$T$32,8,FALSE),
$C54=2018,
VLOOKUP($B54,[8]分省年度数据!$A$1:$T$32,7,FALSE)
)</f>
        <v>29.86</v>
      </c>
      <c r="W54" cm="1">
        <f t="array" ref="W54">_xlfn.IFS(
$C54=2010,
VLOOKUP($B54,[9]分省年度数据!$A$1:$T$32,15,FALSE),
$C54=2011,
VLOOKUP($B54,[9]分省年度数据!$A$1:$T$32,14,FALSE),
$C54=2012,
VLOOKUP($B54,[9]分省年度数据!$A$1:$T$32,13,FALSE),
$C54=2013,
VLOOKUP($B54,[9]分省年度数据!$A$1:$T$32,12,FALSE),
$C54=2014,
VLOOKUP($B54,[9]分省年度数据!$A$1:$T$32,11,FALSE),
$C54=2015,
VLOOKUP($B54,[9]分省年度数据!$A$1:$T$32,10,FALSE),
$C54=2016,
VLOOKUP($B54,[9]分省年度数据!$A$1:$T$32,9,FALSE),
$C54=2017,
VLOOKUP($B54,[9]分省年度数据!$A$1:$T$32,8,FALSE),
$C54=2018,
VLOOKUP($B54,[9]分省年度数据!$A$1:$T$32,7,FALSE)
)</f>
        <v>67</v>
      </c>
      <c r="X54" cm="1">
        <f t="array" ref="X54">_xlfn.IFS(
$C54=2010,
VLOOKUP($B54,[10]分省年度数据!$A$1:$T$32,15,FALSE),
$C54=2011,
VLOOKUP($B54,[10]分省年度数据!$A$1:$T$32,14,FALSE),
$C54=2012,
VLOOKUP($B54,[10]分省年度数据!$A$1:$T$32,13,FALSE),
$C54=2013,
VLOOKUP($B54,[10]分省年度数据!$A$1:$T$32,12,FALSE),
$C54=2014,
VLOOKUP($B54,[10]分省年度数据!$A$1:$T$32,11,FALSE),
$C54=2015,
VLOOKUP($B54,[10]分省年度数据!$A$1:$T$32,10,FALSE),
$C54=2016,
VLOOKUP($B54,[10]分省年度数据!$A$1:$T$32,9,FALSE),
$C54=2017,
VLOOKUP($B54,[10]分省年度数据!$A$1:$T$32,8,FALSE),
$C54=2018,
VLOOKUP($B54,[10]分省年度数据!$A$1:$T$32,7,FALSE)
)</f>
        <v>10.47</v>
      </c>
      <c r="Y54" cm="1">
        <f t="array" ref="Y54">_xlfn.IFS(
$C54=2010,
VLOOKUP($B54,[11]分省年度数据!$A$1:$T$32,15,FALSE),
$C54=2011,
VLOOKUP($B54,[11]分省年度数据!$A$1:$T$32,14,FALSE),
$C54=2012,
VLOOKUP($B54,[11]分省年度数据!$A$1:$T$32,13,FALSE),
$C54=2013,
VLOOKUP($B54,[11]分省年度数据!$A$1:$T$32,12,FALSE),
$C54=2014,
VLOOKUP($B54,[11]分省年度数据!$A$1:$T$32,11,FALSE),
$C54=2015,
VLOOKUP($B54,[11]分省年度数据!$A$1:$T$32,10,FALSE),
$C54=2016,
VLOOKUP($B54,[11]分省年度数据!$A$1:$T$32,9,FALSE),
$C54=2017,
VLOOKUP($B54,[11]分省年度数据!$A$1:$T$32,8,FALSE),
$C54=2018,
VLOOKUP($B54,[11]分省年度数据!$A$1:$T$32,7,FALSE)
)</f>
        <v>336.63</v>
      </c>
      <c r="Z54" cm="1">
        <f t="array" ref="Z54">_xlfn.IFS(
$C54=2010,
VLOOKUP($B54,[12]分省年度数据!$A$1:$T$32,15,FALSE),
$C54=2011,
VLOOKUP($B54,[12]分省年度数据!$A$1:$T$32,14,FALSE),
$C54=2012,
VLOOKUP($B54,[12]分省年度数据!$A$1:$T$32,13,FALSE),
$C54=2013,
VLOOKUP($B54,[12]分省年度数据!$A$1:$T$32,12,FALSE),
$C54=2014,
VLOOKUP($B54,[12]分省年度数据!$A$1:$T$32,11,FALSE),
$C54=2015,
VLOOKUP($B54,[12]分省年度数据!$A$1:$T$32,10,FALSE),
$C54=2016,
VLOOKUP($B54,[12]分省年度数据!$A$1:$T$32,9,FALSE),
$C54=2017,
VLOOKUP($B54,[12]分省年度数据!$A$1:$T$32,8,FALSE),
$C54=2018,
VLOOKUP($B54,[12]分省年度数据!$A$1:$T$32,7,FALSE)
)</f>
        <v>12.26</v>
      </c>
      <c r="AA54" cm="1">
        <f t="array" ref="AA54">_xlfn.IFS(
$C54=2010,
VLOOKUP($B54,[13]分省年度数据!$A$1:$T$32,15,FALSE),
$C54=2011,
VLOOKUP($B54,[13]分省年度数据!$A$1:$T$32,14,FALSE),
$C54=2012,
VLOOKUP($B54,[13]分省年度数据!$A$1:$T$32,13,FALSE),
$C54=2013,
VLOOKUP($B54,[13]分省年度数据!$A$1:$T$32,12,FALSE),
$C54=2014,
VLOOKUP($B54,[13]分省年度数据!$A$1:$T$32,11,FALSE),
$C54=2015,
VLOOKUP($B54,[13]分省年度数据!$A$1:$T$32,10,FALSE),
$C54=2016,
VLOOKUP($B54,[13]分省年度数据!$A$1:$T$32,9,FALSE),
$C54=2017,
VLOOKUP($B54,[13]分省年度数据!$A$1:$T$32,8,FALSE),
$C54=2018,
VLOOKUP($B54,[13]分省年度数据!$A$1:$T$32,7,FALSE)
)</f>
        <v>9.68</v>
      </c>
      <c r="AB54" cm="1">
        <f t="array" ref="AB54">_xlfn.IFS(
$C54=2010,
VLOOKUP($B54,[14]分省年度数据!$A$1:$T$32,15,FALSE),
$C54=2011,
VLOOKUP($B54,[14]分省年度数据!$A$1:$T$32,14,FALSE),
$C54=2012,
VLOOKUP($B54,[14]分省年度数据!$A$1:$T$32,13,FALSE),
$C54=2013,
VLOOKUP($B54,[14]分省年度数据!$A$1:$T$32,12,FALSE),
$C54=2014,
VLOOKUP($B54,[14]分省年度数据!$A$1:$T$32,11,FALSE),
$C54=2015,
VLOOKUP($B54,[14]分省年度数据!$A$1:$T$32,10,FALSE),
$C54=2016,
VLOOKUP($B54,[14]分省年度数据!$A$1:$T$32,9,FALSE),
$C54=2017,
VLOOKUP($B54,[14]分省年度数据!$A$1:$T$32,8,FALSE),
$C54=2018,
VLOOKUP($B54,[14]分省年度数据!$A$1:$T$32,7,FALSE)
)</f>
        <v>13.88</v>
      </c>
      <c r="AD54" cm="1">
        <f t="array" ref="AD54">_xlfn.IFS(
$C54=2010,
VLOOKUP($B54,[15]分省年度数据!$A$1:$T$32,15,FALSE),
$C54=2011,
VLOOKUP($B54,[15]分省年度数据!$A$1:$T$32,14,FALSE),
$C54=2012,
VLOOKUP($B54,[15]分省年度数据!$A$1:$T$32,13,FALSE),
$C54=2013,
VLOOKUP($B54,[15]分省年度数据!$A$1:$T$32,12,FALSE),
$C54=2014,
VLOOKUP($B54,[15]分省年度数据!$A$1:$T$32,11,FALSE),
$C54=2015,
VLOOKUP($B54,[15]分省年度数据!$A$1:$T$32,10,FALSE),
$C54=2016,
VLOOKUP($B54,[15]分省年度数据!$A$1:$T$32,9,FALSE),
$C54=2017,
VLOOKUP($B54,[15]分省年度数据!$A$1:$T$32,8,FALSE),
$C54=2018,
VLOOKUP($B54,[15]分省年度数据!$A$1:$T$32,7,FALSE)
)</f>
        <v>9651893</v>
      </c>
      <c r="AE54" cm="1">
        <f t="array" ref="AE54">_xlfn.IFS(
$C54=2010,
VLOOKUP($B54,[16]分省年度数据!$A$1:$T$32,15,FALSE),
$C54=2011,
VLOOKUP($B54,[16]分省年度数据!$A$1:$T$32,14,FALSE),
$C54=2012,
VLOOKUP($B54,[16]分省年度数据!$A$1:$T$32,13,FALSE),
$C54=2013,
VLOOKUP($B54,[16]分省年度数据!$A$1:$T$32,12,FALSE),
$C54=2014,
VLOOKUP($B54,[16]分省年度数据!$A$1:$T$32,11,FALSE),
$C54=2015,
VLOOKUP($B54,[16]分省年度数据!$A$1:$T$32,10,FALSE),
$C54=2016,
VLOOKUP($B54,[16]分省年度数据!$A$1:$T$32,9,FALSE),
$C54=2017,
VLOOKUP($B54,[16]分省年度数据!$A$1:$T$32,8,FALSE),
$C54=2018,
VLOOKUP($B54,[16]分省年度数据!$A$1:$T$32,7,FALSE)
)</f>
        <v>648.05999999999995</v>
      </c>
      <c r="AF54" cm="1">
        <f t="array" ref="AF54">_xlfn.IFS(
$C54=2010,
VLOOKUP($B54,[17]分省年度数据!$A$1:$T$32,15,FALSE),
$C54=2011,
VLOOKUP($B54,[17]分省年度数据!$A$1:$T$32,14,FALSE),
$C54=2012,
VLOOKUP($B54,[17]分省年度数据!$A$1:$T$32,13,FALSE),
$C54=2013,
VLOOKUP($B54,[17]分省年度数据!$A$1:$T$32,12,FALSE),
$C54=2014,
VLOOKUP($B54,[17]分省年度数据!$A$1:$T$32,11,FALSE),
$C54=2015,
VLOOKUP($B54,[17]分省年度数据!$A$1:$T$32,10,FALSE),
$C54=2016,
VLOOKUP($B54,[17]分省年度数据!$A$1:$T$32,9,FALSE),
$C54=2017,
VLOOKUP($B54,[17]分省年度数据!$A$1:$T$32,8,FALSE),
$C54=2018,
VLOOKUP($B54,[17]分省年度数据!$A$1:$T$32,7,FALSE)
)</f>
        <v>730</v>
      </c>
      <c r="AG54" cm="1">
        <f t="array" ref="AG54">_xlfn.IFS(
$C54=2010,
VLOOKUP($B54,[18]分省年度数据!$A$1:$T$32,15,FALSE),
$C54=2011,
VLOOKUP($B54,[18]分省年度数据!$A$1:$T$32,14,FALSE),
$C54=2012,
VLOOKUP($B54,[18]分省年度数据!$A$1:$T$32,13,FALSE),
$C54=2013,
VLOOKUP($B54,[18]分省年度数据!$A$1:$T$32,12,FALSE),
$C54=2014,
VLOOKUP($B54,[18]分省年度数据!$A$1:$T$32,11,FALSE),
$C54=2015,
VLOOKUP($B54,[18]分省年度数据!$A$1:$T$32,10,FALSE),
$C54=2016,
VLOOKUP($B54,[18]分省年度数据!$A$1:$T$32,9,FALSE),
$C54=2017,
VLOOKUP($B54,[18]分省年度数据!$A$1:$T$32,8,FALSE),
$C54=2018,
VLOOKUP($B54,[18]分省年度数据!$A$1:$T$32,7,FALSE)
)</f>
        <v>8696.4</v>
      </c>
      <c r="AJ54" cm="1">
        <f t="array" ref="AJ54">_xlfn.IFS(
$C54=2010,
VLOOKUP($B54,[19]分省年度数据!$A$1:$T$32,15,FALSE),
$C54=2011,
VLOOKUP($B54,[19]分省年度数据!$A$1:$T$32,14,FALSE),
$C54=2012,
VLOOKUP($B54,[19]分省年度数据!$A$1:$T$32,13,FALSE),
$C54=2013,
VLOOKUP($B54,[19]分省年度数据!$A$1:$T$32,12,FALSE),
$C54=2014,
VLOOKUP($B54,[19]分省年度数据!$A$1:$T$32,11,FALSE),
$C54=2015,
VLOOKUP($B54,[19]分省年度数据!$A$1:$T$32,10,FALSE),
$C54=2016,
VLOOKUP($B54,[19]分省年度数据!$A$1:$T$32,9,FALSE),
$C54=2017,
VLOOKUP($B54,[19]分省年度数据!$A$1:$T$32,8,FALSE),
$C54=2018,
VLOOKUP($B54,[19]分省年度数据!$A$1:$T$32,7,FALSE)
)</f>
        <v>4793</v>
      </c>
      <c r="AK54" cm="1">
        <f t="array" ref="AK54">_xlfn.IFS(
$C54=2010,
VLOOKUP($B54,[20]分省年度数据!$A$1:$T$32,15,FALSE),
$C54=2011,
VLOOKUP($B54,[20]分省年度数据!$A$1:$T$32,14,FALSE),
$C54=2012,
VLOOKUP($B54,[20]分省年度数据!$A$1:$T$32,13,FALSE),
$C54=2013,
VLOOKUP($B54,[20]分省年度数据!$A$1:$T$32,12,FALSE),
$C54=2014,
VLOOKUP($B54,[20]分省年度数据!$A$1:$T$32,11,FALSE),
$C54=2015,
VLOOKUP($B54,[20]分省年度数据!$A$1:$T$32,10,FALSE),
$C54=2016,
VLOOKUP($B54,[20]分省年度数据!$A$1:$T$32,9,FALSE),
$C54=2017,
VLOOKUP($B54,[20]分省年度数据!$A$1:$T$32,8,FALSE),
$C54=2018,
VLOOKUP($B54,[20]分省年度数据!$A$1:$T$32,7,FALSE)
)</f>
        <v>26842</v>
      </c>
      <c r="AL54" cm="1">
        <f t="array" ref="AL54">_xlfn.IFS(
$C54=2010,
VLOOKUP($B54,[26]分省年度数据!$A$1:$T$32,15,FALSE),
$C54=2011,
VLOOKUP($B54,[26]分省年度数据!$A$1:$T$32,14,FALSE),
$C54=2012,
VLOOKUP($B54,[26]分省年度数据!$A$1:$T$32,13,FALSE),
$C54=2013,
VLOOKUP($B54,[26]分省年度数据!$A$1:$T$32,12,FALSE),
$C54=2014,
VLOOKUP($B54,[26]分省年度数据!$A$1:$T$32,11,FALSE),
$C54=2015,
VLOOKUP($B54,[26]分省年度数据!$A$1:$T$32,10,FALSE),
$C54=2016,
VLOOKUP($B54,[26]分省年度数据!$A$1:$T$32,9,FALSE),
$C54=2017,
VLOOKUP($B54,[26]分省年度数据!$A$1:$T$32,8,FALSE),
$C54=2018,
VLOOKUP($B54,[26]分省年度数据!$A$1:$T$32,7,FALSE)
)</f>
        <v>98.45</v>
      </c>
      <c r="AM54" cm="1">
        <f t="array" ref="AM54">_xlfn.IFS(
$C54=2010,
VLOOKUP($B54,[22]分省年度数据!$A$1:$T$32,15,FALSE),
$C54=2011,
VLOOKUP($B54,[22]分省年度数据!$A$1:$T$32,14,FALSE),
$C54=2012,
VLOOKUP($B54,[22]分省年度数据!$A$1:$T$32,13,FALSE),
$C54=2013,
VLOOKUP($B54,[22]分省年度数据!$A$1:$T$32,12,FALSE),
$C54=2014,
VLOOKUP($B54,[22]分省年度数据!$A$1:$T$32,11,FALSE),
$C54=2015,
VLOOKUP($B54,[22]分省年度数据!$A$1:$T$32,10,FALSE),
$C54=2016,
VLOOKUP($B54,[22]分省年度数据!$A$1:$T$32,9,FALSE),
$C54=2017,
VLOOKUP($B54,[22]分省年度数据!$A$1:$T$32,8,FALSE),
$C54=2018,
VLOOKUP($B54,[22]分省年度数据!$A$1:$T$32,7,FALSE)
)</f>
        <v>97.14</v>
      </c>
      <c r="AN54" cm="1">
        <f t="array" ref="AN54">_xlfn.IFS(
$C54=2010,
VLOOKUP($B54,[23]分省年度数据!$A$1:$T$32,15,FALSE),
$C54=2011,
VLOOKUP($B54,[23]分省年度数据!$A$1:$T$32,14,FALSE),
$C54=2012,
VLOOKUP($B54,[23]分省年度数据!$A$1:$T$32,13,FALSE),
$C54=2013,
VLOOKUP($B54,[23]分省年度数据!$A$1:$T$32,12,FALSE),
$C54=2014,
VLOOKUP($B54,[23]分省年度数据!$A$1:$T$32,11,FALSE),
$C54=2015,
VLOOKUP($B54,[23]分省年度数据!$A$1:$T$32,10,FALSE),
$C54=2016,
VLOOKUP($B54,[23]分省年度数据!$A$1:$T$32,9,FALSE),
$C54=2017,
VLOOKUP($B54,[23]分省年度数据!$A$1:$T$32,8,FALSE),
$C54=2018,
VLOOKUP($B54,[23]分省年度数据!$A$1:$T$32,7,FALSE)
)</f>
        <v>13.23</v>
      </c>
      <c r="AO54" cm="1">
        <f t="array" ref="AO54">_xlfn.IFS(
$C54=2010,
VLOOKUP($B54,[24]分省年度数据!$A$1:$T$32,15,FALSE),
$C54=2011,
VLOOKUP($B54,[24]分省年度数据!$A$1:$T$32,14,FALSE),
$C54=2012,
VLOOKUP($B54,[24]分省年度数据!$A$1:$T$32,13,FALSE),
$C54=2013,
VLOOKUP($B54,[24]分省年度数据!$A$1:$T$32,12,FALSE),
$C54=2014,
VLOOKUP($B54,[24]分省年度数据!$A$1:$T$32,11,FALSE),
$C54=2015,
VLOOKUP($B54,[24]分省年度数据!$A$1:$T$32,10,FALSE),
$C54=2016,
VLOOKUP($B54,[24]分省年度数据!$A$1:$T$32,9,FALSE),
$C54=2017,
VLOOKUP($B54,[24]分省年度数据!$A$1:$T$32,8,FALSE),
$C54=2018,
VLOOKUP($B54,[24]分省年度数据!$A$1:$T$32,7,FALSE)
)</f>
        <v>1.84</v>
      </c>
      <c r="AP54" cm="1">
        <f t="array" ref="AP54">_xlfn.IFS(
$C54=2010,
VLOOKUP($B54,[25]分省年度数据!$A$1:$T$32,15,FALSE),
$C54=2011,
VLOOKUP($B54,[25]分省年度数据!$A$1:$T$32,14,FALSE),
$C54=2012,
VLOOKUP($B54,[25]分省年度数据!$A$1:$T$32,13,FALSE),
$C54=2013,
VLOOKUP($B54,[25]分省年度数据!$A$1:$T$32,12,FALSE),
$C54=2014,
VLOOKUP($B54,[25]分省年度数据!$A$1:$T$32,11,FALSE),
$C54=2015,
VLOOKUP($B54,[25]分省年度数据!$A$1:$T$32,10,FALSE),
$C54=2016,
VLOOKUP($B54,[25]分省年度数据!$A$1:$T$32,9,FALSE),
$C54=2017,
VLOOKUP($B54,[25]分省年度数据!$A$1:$T$32,8,FALSE),
$C54=2018,
VLOOKUP($B54,[25]分省年度数据!$A$1:$T$32,7,FALSE)
)</f>
        <v>12.07</v>
      </c>
    </row>
    <row r="55" spans="1:42">
      <c r="A55">
        <v>21</v>
      </c>
      <c r="B55" t="s">
        <v>6</v>
      </c>
      <c r="C55">
        <v>2018</v>
      </c>
      <c r="D55" t="str">
        <f t="shared" si="0"/>
        <v>辽宁省2018</v>
      </c>
      <c r="E55" t="s">
        <v>33</v>
      </c>
      <c r="F55" cm="1">
        <f t="array" ref="F55">_xlfn.IFS(
$C55=2010,
VLOOKUP($B55,[1]分省年度数据!$A$1:$T$32,15,FALSE),
$C55=2011,
VLOOKUP($B55,[1]分省年度数据!$A$1:$T$32,14,FALSE),
$C55=2012,
VLOOKUP($B55,[1]分省年度数据!$A$1:$T$32,13,FALSE),
$C55=2013,
VLOOKUP($B55,[1]分省年度数据!$A$1:$T$32,12,FALSE),
$C55=2014,
VLOOKUP($B55,[1]分省年度数据!$A$1:$T$32,11,FALSE),
$C55=2015,
VLOOKUP($B55,[1]分省年度数据!$A$1:$T$32,10,FALSE),
$C55=2016,
VLOOKUP($B55,[1]分省年度数据!$A$1:$T$32,9,FALSE),
$C55=2017,
VLOOKUP($B55,[1]分省年度数据!$A$1:$T$32,8,FALSE),
$C55=2018,
VLOOKUP($B55,[1]分省年度数据!$A$1:$T$32,7,FALSE)
)</f>
        <v>4291</v>
      </c>
      <c r="G55" cm="1">
        <f t="array" ref="G55">_xlfn.IFS(
$C55=2010,
VLOOKUP($B55,[2]分省年度数据!$A$1:$T$32,15,FALSE),
$C55=2011,
VLOOKUP($B55,[2]分省年度数据!$A$1:$T$32,14,FALSE),
$C55=2012,
VLOOKUP($B55,[2]分省年度数据!$A$1:$T$32,13,FALSE),
$C55=2013,
VLOOKUP($B55,[2]分省年度数据!$A$1:$T$32,12,FALSE),
$C55=2014,
VLOOKUP($B55,[2]分省年度数据!$A$1:$T$32,11,FALSE),
$C55=2015,
VLOOKUP($B55,[2]分省年度数据!$A$1:$T$32,10,FALSE),
$C55=2016,
VLOOKUP($B55,[2]分省年度数据!$A$1:$T$32,9,FALSE),
$C55=2017,
VLOOKUP($B55,[2]分省年度数据!$A$1:$T$32,8,FALSE),
$C55=2018,
VLOOKUP($B55,[2]分省年度数据!$A$1:$T$32,7,FALSE)
)</f>
        <v>29701</v>
      </c>
      <c r="H55" cm="1">
        <f t="array" ref="H55">_xlfn.IFS(
$C55=2010,
VLOOKUP($B55,[3]分省年度数据!$A$1:$T$32,15,FALSE),
$C55=2011,
VLOOKUP($B55,[3]分省年度数据!$A$1:$T$32,14,FALSE),
$C55=2012,
VLOOKUP($B55,[3]分省年度数据!$A$1:$T$32,13,FALSE),
$C55=2013,
VLOOKUP($B55,[3]分省年度数据!$A$1:$T$32,12,FALSE),
$C55=2014,
VLOOKUP($B55,[3]分省年度数据!$A$1:$T$32,11,FALSE),
$C55=2015,
VLOOKUP($B55,[3]分省年度数据!$A$1:$T$32,10,FALSE),
$C55=2016,
VLOOKUP($B55,[3]分省年度数据!$A$1:$T$32,9,FALSE),
$C55=2017,
VLOOKUP($B55,[3]分省年度数据!$A$1:$T$32,8,FALSE),
$C55=2018,
VLOOKUP($B55,[3]分省年度数据!$A$1:$T$32,7,FALSE)
)</f>
        <v>680.3</v>
      </c>
      <c r="I55">
        <f>VLOOKUP($D55,[4]Sheet1!$C$1:$J$65536,2,FALSE)</f>
        <v>94.3045654296875</v>
      </c>
      <c r="J55">
        <f>VLOOKUP($D55,[4]Sheet1!$C$1:$J$65536,3,FALSE)</f>
        <v>11.513113975524902</v>
      </c>
      <c r="K55">
        <f>VLOOKUP($D55,[4]Sheet1!$C$1:$J$65536,4,FALSE)</f>
        <v>10169.1484375</v>
      </c>
      <c r="L55">
        <f>VLOOKUP($D55,[4]Sheet1!$C$1:$J$65536,5,FALSE)</f>
        <v>188.7138671875</v>
      </c>
      <c r="M55">
        <f>VLOOKUP($D55,[4]Sheet1!$C$1:$J$65536,6,FALSE)</f>
        <v>26.92701530456543</v>
      </c>
      <c r="N55">
        <f>VLOOKUP($D55,[4]Sheet1!$C$1:$J$65536,7,FALSE)</f>
        <v>5.5419540405273438</v>
      </c>
      <c r="O55">
        <f>VLOOKUP($D55,[4]Sheet1!$C$1:$J$65536,8,FALSE)</f>
        <v>31.993892669677734</v>
      </c>
      <c r="P55" cm="1">
        <f t="array" ref="P55">_xlfn.IFS(
$C55=2010,
VLOOKUP($B55,[5]各省年均房价!$A$1:$T$32,11,FALSE),
$C55=2011,
VLOOKUP($B55,[5]各省年均房价!$A$1:$T$32,12,FALSE),
$C55=2012,
VLOOKUP($B55,[5]各省年均房价!$A$1:$T$32,13,FALSE),
$C55=2013,
VLOOKUP($B55,[5]各省年均房价!$A$1:$T$32,14,FALSE),
$C55=2014,
VLOOKUP($B55,[5]各省年均房价!$A$1:$T$32,15,FALSE),
$C55=2015,
VLOOKUP($B55,[5]各省年均房价!$A$1:$T$32,16,FALSE),
$C55=2016,
VLOOKUP($B55,[5]各省年均房价!$A$1:$T$32,17,FALSE),
$C55=2017,
VLOOKUP($B55,[5]各省年均房价!$A$1:$T$32,18,FALSE),
$C55=2018,
VLOOKUP($B55,[5]各省年均房价!$A$1:$T$32,19,FALSE)
)</f>
        <v>5234.8869047619064</v>
      </c>
      <c r="Q55">
        <f t="shared" si="1"/>
        <v>0.17625288390161634</v>
      </c>
      <c r="R55" cm="1">
        <f t="array" ref="R55">_xlfn.IFS(
$C55=2010,
VLOOKUP($B55,[27]分省年度数据!$A$1:$T$32,15,FALSE),
$C55=2011,
VLOOKUP($B55,[27]分省年度数据!$A$1:$T$32,14,FALSE),
$C55=2012,
VLOOKUP($B55,[27]分省年度数据!$A$1:$T$32,13,FALSE),
$C55=2013,
VLOOKUP($B55,[27]分省年度数据!$A$1:$T$32,12,FALSE),
$C55=2014,
VLOOKUP($B55,[27]分省年度数据!$A$1:$T$32,11,FALSE),
$C55=2015,
VLOOKUP($B55,[27]分省年度数据!$A$1:$T$32,10,FALSE),
$C55=2016,
VLOOKUP($B55,[27]分省年度数据!$A$1:$T$32,9,FALSE),
$C55=2017,
VLOOKUP($B55,[27]分省年度数据!$A$1:$T$32,8,FALSE),
$C55=2018,
VLOOKUP($B55,[27]分省年度数据!$A$1:$T$32,7,FALSE)
)</f>
        <v>111.96</v>
      </c>
      <c r="S55">
        <f>IFERROR(VLOOKUP(D55,[6]mu_jt_estimates_final!$C:$D,2,FALSE),"")</f>
        <v>-1.2143756999999999</v>
      </c>
      <c r="T55" t="str">
        <f>VLOOKUP(B55,方言分布!A:B,2,FALSE)</f>
        <v>东北官话</v>
      </c>
      <c r="U55" cm="1">
        <f t="array" ref="U55">_xlfn.IFS(
$C55=2010,
VLOOKUP($B55,[7]分省年度数据!$A$1:$T$32,15,FALSE),
$C55=2011,
VLOOKUP($B55,[7]分省年度数据!$A$1:$T$32,14,FALSE),
$C55=2012,
VLOOKUP($B55,[7]分省年度数据!$A$1:$T$32,13,FALSE),
$C55=2013,
VLOOKUP($B55,[7]分省年度数据!$A$1:$T$32,12,FALSE),
$C55=2014,
VLOOKUP($B55,[7]分省年度数据!$A$1:$T$32,11,FALSE),
$C55=2015,
VLOOKUP($B55,[7]分省年度数据!$A$1:$T$32,10,FALSE),
$C55=2016,
VLOOKUP($B55,[7]分省年度数据!$A$1:$T$32,9,FALSE),
$C55=2017,
VLOOKUP($B55,[7]分省年度数据!$A$1:$T$32,8,FALSE),
$C55=2018,
VLOOKUP($B55,[7]分省年度数据!$A$1:$T$32,7,FALSE)
)</f>
        <v>36029</v>
      </c>
      <c r="V55" cm="1">
        <f t="array" ref="V55">_xlfn.IFS(
$C55=2010,
VLOOKUP($B55,[8]分省年度数据!$A$1:$T$32,15,FALSE),
$C55=2011,
VLOOKUP($B55,[8]分省年度数据!$A$1:$T$32,14,FALSE),
$C55=2012,
VLOOKUP($B55,[8]分省年度数据!$A$1:$T$32,13,FALSE),
$C55=2013,
VLOOKUP($B55,[8]分省年度数据!$A$1:$T$32,12,FALSE),
$C55=2014,
VLOOKUP($B55,[8]分省年度数据!$A$1:$T$32,11,FALSE),
$C55=2015,
VLOOKUP($B55,[8]分省年度数据!$A$1:$T$32,10,FALSE),
$C55=2016,
VLOOKUP($B55,[8]分省年度数据!$A$1:$T$32,9,FALSE),
$C55=2017,
VLOOKUP($B55,[8]分省年度数据!$A$1:$T$32,8,FALSE),
$C55=2018,
VLOOKUP($B55,[8]分省年度数据!$A$1:$T$32,7,FALSE)
)</f>
        <v>31.44</v>
      </c>
      <c r="W55" cm="1">
        <f t="array" ref="W55">_xlfn.IFS(
$C55=2010,
VLOOKUP($B55,[9]分省年度数据!$A$1:$T$32,15,FALSE),
$C55=2011,
VLOOKUP($B55,[9]分省年度数据!$A$1:$T$32,14,FALSE),
$C55=2012,
VLOOKUP($B55,[9]分省年度数据!$A$1:$T$32,13,FALSE),
$C55=2013,
VLOOKUP($B55,[9]分省年度数据!$A$1:$T$32,12,FALSE),
$C55=2014,
VLOOKUP($B55,[9]分省年度数据!$A$1:$T$32,11,FALSE),
$C55=2015,
VLOOKUP($B55,[9]分省年度数据!$A$1:$T$32,10,FALSE),
$C55=2016,
VLOOKUP($B55,[9]分省年度数据!$A$1:$T$32,9,FALSE),
$C55=2017,
VLOOKUP($B55,[9]分省年度数据!$A$1:$T$32,8,FALSE),
$C55=2018,
VLOOKUP($B55,[9]分省年度数据!$A$1:$T$32,7,FALSE)
)</f>
        <v>70</v>
      </c>
      <c r="X55" cm="1">
        <f t="array" ref="X55">_xlfn.IFS(
$C55=2010,
VLOOKUP($B55,[10]分省年度数据!$A$1:$T$32,15,FALSE),
$C55=2011,
VLOOKUP($B55,[10]分省年度数据!$A$1:$T$32,14,FALSE),
$C55=2012,
VLOOKUP($B55,[10]分省年度数据!$A$1:$T$32,13,FALSE),
$C55=2013,
VLOOKUP($B55,[10]分省年度数据!$A$1:$T$32,12,FALSE),
$C55=2014,
VLOOKUP($B55,[10]分省年度数据!$A$1:$T$32,11,FALSE),
$C55=2015,
VLOOKUP($B55,[10]分省年度数据!$A$1:$T$32,10,FALSE),
$C55=2016,
VLOOKUP($B55,[10]分省年度数据!$A$1:$T$32,9,FALSE),
$C55=2017,
VLOOKUP($B55,[10]分省年度数据!$A$1:$T$32,8,FALSE),
$C55=2018,
VLOOKUP($B55,[10]分省年度数据!$A$1:$T$32,7,FALSE)
)</f>
        <v>10.3</v>
      </c>
      <c r="Y55" cm="1">
        <f t="array" ref="Y55">_xlfn.IFS(
$C55=2010,
VLOOKUP($B55,[11]分省年度数据!$A$1:$T$32,15,FALSE),
$C55=2011,
VLOOKUP($B55,[11]分省年度数据!$A$1:$T$32,14,FALSE),
$C55=2012,
VLOOKUP($B55,[11]分省年度数据!$A$1:$T$32,13,FALSE),
$C55=2013,
VLOOKUP($B55,[11]分省年度数据!$A$1:$T$32,12,FALSE),
$C55=2014,
VLOOKUP($B55,[11]分省年度数据!$A$1:$T$32,11,FALSE),
$C55=2015,
VLOOKUP($B55,[11]分省年度数据!$A$1:$T$32,10,FALSE),
$C55=2016,
VLOOKUP($B55,[11]分省年度数据!$A$1:$T$32,9,FALSE),
$C55=2017,
VLOOKUP($B55,[11]分省年度数据!$A$1:$T$32,8,FALSE),
$C55=2018,
VLOOKUP($B55,[11]分省年度数据!$A$1:$T$32,7,FALSE)
)</f>
        <v>350.62</v>
      </c>
      <c r="Z55" cm="1">
        <f t="array" ref="Z55">_xlfn.IFS(
$C55=2010,
VLOOKUP($B55,[12]分省年度数据!$A$1:$T$32,15,FALSE),
$C55=2011,
VLOOKUP($B55,[12]分省年度数据!$A$1:$T$32,14,FALSE),
$C55=2012,
VLOOKUP($B55,[12]分省年度数据!$A$1:$T$32,13,FALSE),
$C55=2013,
VLOOKUP($B55,[12]分省年度数据!$A$1:$T$32,12,FALSE),
$C55=2014,
VLOOKUP($B55,[12]分省年度数据!$A$1:$T$32,11,FALSE),
$C55=2015,
VLOOKUP($B55,[12]分省年度数据!$A$1:$T$32,10,FALSE),
$C55=2016,
VLOOKUP($B55,[12]分省年度数据!$A$1:$T$32,9,FALSE),
$C55=2017,
VLOOKUP($B55,[12]分省年度数据!$A$1:$T$32,8,FALSE),
$C55=2018,
VLOOKUP($B55,[12]分省年度数据!$A$1:$T$32,7,FALSE)
)</f>
        <v>11.75</v>
      </c>
      <c r="AA55" cm="1">
        <f t="array" ref="AA55">_xlfn.IFS(
$C55=2010,
VLOOKUP($B55,[13]分省年度数据!$A$1:$T$32,15,FALSE),
$C55=2011,
VLOOKUP($B55,[13]分省年度数据!$A$1:$T$32,14,FALSE),
$C55=2012,
VLOOKUP($B55,[13]分省年度数据!$A$1:$T$32,13,FALSE),
$C55=2013,
VLOOKUP($B55,[13]分省年度数据!$A$1:$T$32,12,FALSE),
$C55=2014,
VLOOKUP($B55,[13]分省年度数据!$A$1:$T$32,11,FALSE),
$C55=2015,
VLOOKUP($B55,[13]分省年度数据!$A$1:$T$32,10,FALSE),
$C55=2016,
VLOOKUP($B55,[13]分省年度数据!$A$1:$T$32,9,FALSE),
$C55=2017,
VLOOKUP($B55,[13]分省年度数据!$A$1:$T$32,8,FALSE),
$C55=2018,
VLOOKUP($B55,[13]分省年度数据!$A$1:$T$32,7,FALSE)
)</f>
        <v>9.9600000000000009</v>
      </c>
      <c r="AB55" cm="1">
        <f t="array" ref="AB55">_xlfn.IFS(
$C55=2010,
VLOOKUP($B55,[14]分省年度数据!$A$1:$T$32,15,FALSE),
$C55=2011,
VLOOKUP($B55,[14]分省年度数据!$A$1:$T$32,14,FALSE),
$C55=2012,
VLOOKUP($B55,[14]分省年度数据!$A$1:$T$32,13,FALSE),
$C55=2013,
VLOOKUP($B55,[14]分省年度数据!$A$1:$T$32,12,FALSE),
$C55=2014,
VLOOKUP($B55,[14]分省年度数据!$A$1:$T$32,11,FALSE),
$C55=2015,
VLOOKUP($B55,[14]分省年度数据!$A$1:$T$32,10,FALSE),
$C55=2016,
VLOOKUP($B55,[14]分省年度数据!$A$1:$T$32,9,FALSE),
$C55=2017,
VLOOKUP($B55,[14]分省年度数据!$A$1:$T$32,8,FALSE),
$C55=2018,
VLOOKUP($B55,[14]分省年度数据!$A$1:$T$32,7,FALSE)
)</f>
        <v>14.27</v>
      </c>
      <c r="AD55" cm="1">
        <f t="array" ref="AD55">_xlfn.IFS(
$C55=2010,
VLOOKUP($B55,[15]分省年度数据!$A$1:$T$32,15,FALSE),
$C55=2011,
VLOOKUP($B55,[15]分省年度数据!$A$1:$T$32,14,FALSE),
$C55=2012,
VLOOKUP($B55,[15]分省年度数据!$A$1:$T$32,13,FALSE),
$C55=2013,
VLOOKUP($B55,[15]分省年度数据!$A$1:$T$32,12,FALSE),
$C55=2014,
VLOOKUP($B55,[15]分省年度数据!$A$1:$T$32,11,FALSE),
$C55=2015,
VLOOKUP($B55,[15]分省年度数据!$A$1:$T$32,10,FALSE),
$C55=2016,
VLOOKUP($B55,[15]分省年度数据!$A$1:$T$32,9,FALSE),
$C55=2017,
VLOOKUP($B55,[15]分省年度数据!$A$1:$T$32,8,FALSE),
$C55=2018,
VLOOKUP($B55,[15]分省年度数据!$A$1:$T$32,7,FALSE)
)</f>
        <v>9759379</v>
      </c>
      <c r="AE55" cm="1">
        <f t="array" ref="AE55">_xlfn.IFS(
$C55=2010,
VLOOKUP($B55,[16]分省年度数据!$A$1:$T$32,15,FALSE),
$C55=2011,
VLOOKUP($B55,[16]分省年度数据!$A$1:$T$32,14,FALSE),
$C55=2012,
VLOOKUP($B55,[16]分省年度数据!$A$1:$T$32,13,FALSE),
$C55=2013,
VLOOKUP($B55,[16]分省年度数据!$A$1:$T$32,12,FALSE),
$C55=2014,
VLOOKUP($B55,[16]分省年度数据!$A$1:$T$32,11,FALSE),
$C55=2015,
VLOOKUP($B55,[16]分省年度数据!$A$1:$T$32,10,FALSE),
$C55=2016,
VLOOKUP($B55,[16]分省年度数据!$A$1:$T$32,9,FALSE),
$C55=2017,
VLOOKUP($B55,[16]分省年度数据!$A$1:$T$32,8,FALSE),
$C55=2018,
VLOOKUP($B55,[16]分省年度数据!$A$1:$T$32,7,FALSE)
)</f>
        <v>653.88</v>
      </c>
      <c r="AF55" cm="1">
        <f t="array" ref="AF55">_xlfn.IFS(
$C55=2010,
VLOOKUP($B55,[17]分省年度数据!$A$1:$T$32,15,FALSE),
$C55=2011,
VLOOKUP($B55,[17]分省年度数据!$A$1:$T$32,14,FALSE),
$C55=2012,
VLOOKUP($B55,[17]分省年度数据!$A$1:$T$32,13,FALSE),
$C55=2013,
VLOOKUP($B55,[17]分省年度数据!$A$1:$T$32,12,FALSE),
$C55=2014,
VLOOKUP($B55,[17]分省年度数据!$A$1:$T$32,11,FALSE),
$C55=2015,
VLOOKUP($B55,[17]分省年度数据!$A$1:$T$32,10,FALSE),
$C55=2016,
VLOOKUP($B55,[17]分省年度数据!$A$1:$T$32,9,FALSE),
$C55=2017,
VLOOKUP($B55,[17]分省年度数据!$A$1:$T$32,8,FALSE),
$C55=2018,
VLOOKUP($B55,[17]分省年度数据!$A$1:$T$32,7,FALSE)
)</f>
        <v>952</v>
      </c>
      <c r="AG55" cm="1">
        <f t="array" ref="AG55">_xlfn.IFS(
$C55=2010,
VLOOKUP($B55,[18]分省年度数据!$A$1:$T$32,15,FALSE),
$C55=2011,
VLOOKUP($B55,[18]分省年度数据!$A$1:$T$32,14,FALSE),
$C55=2012,
VLOOKUP($B55,[18]分省年度数据!$A$1:$T$32,13,FALSE),
$C55=2013,
VLOOKUP($B55,[18]分省年度数据!$A$1:$T$32,12,FALSE),
$C55=2014,
VLOOKUP($B55,[18]分省年度数据!$A$1:$T$32,11,FALSE),
$C55=2015,
VLOOKUP($B55,[18]分省年度数据!$A$1:$T$32,10,FALSE),
$C55=2016,
VLOOKUP($B55,[18]分省年度数据!$A$1:$T$32,9,FALSE),
$C55=2017,
VLOOKUP($B55,[18]分省年度数据!$A$1:$T$32,8,FALSE),
$C55=2018,
VLOOKUP($B55,[18]分省年度数据!$A$1:$T$32,7,FALSE)
)</f>
        <v>9112.7999999999993</v>
      </c>
      <c r="AJ55" cm="1">
        <f t="array" ref="AJ55">_xlfn.IFS(
$C55=2010,
VLOOKUP($B55,[19]分省年度数据!$A$1:$T$32,15,FALSE),
$C55=2011,
VLOOKUP($B55,[19]分省年度数据!$A$1:$T$32,14,FALSE),
$C55=2012,
VLOOKUP($B55,[19]分省年度数据!$A$1:$T$32,13,FALSE),
$C55=2013,
VLOOKUP($B55,[19]分省年度数据!$A$1:$T$32,12,FALSE),
$C55=2014,
VLOOKUP($B55,[19]分省年度数据!$A$1:$T$32,11,FALSE),
$C55=2015,
VLOOKUP($B55,[19]分省年度数据!$A$1:$T$32,10,FALSE),
$C55=2016,
VLOOKUP($B55,[19]分省年度数据!$A$1:$T$32,9,FALSE),
$C55=2017,
VLOOKUP($B55,[19]分省年度数据!$A$1:$T$32,8,FALSE),
$C55=2018,
VLOOKUP($B55,[19]分省年度数据!$A$1:$T$32,7,FALSE)
)</f>
        <v>4554</v>
      </c>
      <c r="AK55" cm="1">
        <f t="array" ref="AK55">_xlfn.IFS(
$C55=2010,
VLOOKUP($B55,[20]分省年度数据!$A$1:$T$32,15,FALSE),
$C55=2011,
VLOOKUP($B55,[20]分省年度数据!$A$1:$T$32,14,FALSE),
$C55=2012,
VLOOKUP($B55,[20]分省年度数据!$A$1:$T$32,13,FALSE),
$C55=2013,
VLOOKUP($B55,[20]分省年度数据!$A$1:$T$32,12,FALSE),
$C55=2014,
VLOOKUP($B55,[20]分省年度数据!$A$1:$T$32,11,FALSE),
$C55=2015,
VLOOKUP($B55,[20]分省年度数据!$A$1:$T$32,10,FALSE),
$C55=2016,
VLOOKUP($B55,[20]分省年度数据!$A$1:$T$32,9,FALSE),
$C55=2017,
VLOOKUP($B55,[20]分省年度数据!$A$1:$T$32,8,FALSE),
$C55=2018,
VLOOKUP($B55,[20]分省年度数据!$A$1:$T$32,7,FALSE)
)</f>
        <v>28122</v>
      </c>
      <c r="AL55" cm="1">
        <f t="array" ref="AL55">_xlfn.IFS(
$C55=2010,
VLOOKUP($B55,[26]分省年度数据!$A$1:$T$32,15,FALSE),
$C55=2011,
VLOOKUP($B55,[26]分省年度数据!$A$1:$T$32,14,FALSE),
$C55=2012,
VLOOKUP($B55,[26]分省年度数据!$A$1:$T$32,13,FALSE),
$C55=2013,
VLOOKUP($B55,[26]分省年度数据!$A$1:$T$32,12,FALSE),
$C55=2014,
VLOOKUP($B55,[26]分省年度数据!$A$1:$T$32,11,FALSE),
$C55=2015,
VLOOKUP($B55,[26]分省年度数据!$A$1:$T$32,10,FALSE),
$C55=2016,
VLOOKUP($B55,[26]分省年度数据!$A$1:$T$32,9,FALSE),
$C55=2017,
VLOOKUP($B55,[26]分省年度数据!$A$1:$T$32,8,FALSE),
$C55=2018,
VLOOKUP($B55,[26]分省年度数据!$A$1:$T$32,7,FALSE)
)</f>
        <v>99.16</v>
      </c>
      <c r="AM55" cm="1">
        <f t="array" ref="AM55">_xlfn.IFS(
$C55=2010,
VLOOKUP($B55,[22]分省年度数据!$A$1:$T$32,15,FALSE),
$C55=2011,
VLOOKUP($B55,[22]分省年度数据!$A$1:$T$32,14,FALSE),
$C55=2012,
VLOOKUP($B55,[22]分省年度数据!$A$1:$T$32,13,FALSE),
$C55=2013,
VLOOKUP($B55,[22]分省年度数据!$A$1:$T$32,12,FALSE),
$C55=2014,
VLOOKUP($B55,[22]分省年度数据!$A$1:$T$32,11,FALSE),
$C55=2015,
VLOOKUP($B55,[22]分省年度数据!$A$1:$T$32,10,FALSE),
$C55=2016,
VLOOKUP($B55,[22]分省年度数据!$A$1:$T$32,9,FALSE),
$C55=2017,
VLOOKUP($B55,[22]分省年度数据!$A$1:$T$32,8,FALSE),
$C55=2018,
VLOOKUP($B55,[22]分省年度数据!$A$1:$T$32,7,FALSE)
)</f>
        <v>97.52</v>
      </c>
      <c r="AN55" cm="1">
        <f t="array" ref="AN55">_xlfn.IFS(
$C55=2010,
VLOOKUP($B55,[23]分省年度数据!$A$1:$T$32,15,FALSE),
$C55=2011,
VLOOKUP($B55,[23]分省年度数据!$A$1:$T$32,14,FALSE),
$C55=2012,
VLOOKUP($B55,[23]分省年度数据!$A$1:$T$32,13,FALSE),
$C55=2013,
VLOOKUP($B55,[23]分省年度数据!$A$1:$T$32,12,FALSE),
$C55=2014,
VLOOKUP($B55,[23]分省年度数据!$A$1:$T$32,11,FALSE),
$C55=2015,
VLOOKUP($B55,[23]分省年度数据!$A$1:$T$32,10,FALSE),
$C55=2016,
VLOOKUP($B55,[23]分省年度数据!$A$1:$T$32,9,FALSE),
$C55=2017,
VLOOKUP($B55,[23]分省年度数据!$A$1:$T$32,8,FALSE),
$C55=2018,
VLOOKUP($B55,[23]分省年度数据!$A$1:$T$32,7,FALSE)
)</f>
        <v>11.72</v>
      </c>
      <c r="AO55" cm="1">
        <f t="array" ref="AO55">_xlfn.IFS(
$C55=2010,
VLOOKUP($B55,[24]分省年度数据!$A$1:$T$32,15,FALSE),
$C55=2011,
VLOOKUP($B55,[24]分省年度数据!$A$1:$T$32,14,FALSE),
$C55=2012,
VLOOKUP($B55,[24]分省年度数据!$A$1:$T$32,13,FALSE),
$C55=2013,
VLOOKUP($B55,[24]分省年度数据!$A$1:$T$32,12,FALSE),
$C55=2014,
VLOOKUP($B55,[24]分省年度数据!$A$1:$T$32,11,FALSE),
$C55=2015,
VLOOKUP($B55,[24]分省年度数据!$A$1:$T$32,10,FALSE),
$C55=2016,
VLOOKUP($B55,[24]分省年度数据!$A$1:$T$32,9,FALSE),
$C55=2017,
VLOOKUP($B55,[24]分省年度数据!$A$1:$T$32,8,FALSE),
$C55=2018,
VLOOKUP($B55,[24]分省年度数据!$A$1:$T$32,7,FALSE)
)</f>
        <v>1.8</v>
      </c>
      <c r="AP55" cm="1">
        <f t="array" ref="AP55">_xlfn.IFS(
$C55=2010,
VLOOKUP($B55,[25]分省年度数据!$A$1:$T$32,15,FALSE),
$C55=2011,
VLOOKUP($B55,[25]分省年度数据!$A$1:$T$32,14,FALSE),
$C55=2012,
VLOOKUP($B55,[25]分省年度数据!$A$1:$T$32,13,FALSE),
$C55=2013,
VLOOKUP($B55,[25]分省年度数据!$A$1:$T$32,12,FALSE),
$C55=2014,
VLOOKUP($B55,[25]分省年度数据!$A$1:$T$32,11,FALSE),
$C55=2015,
VLOOKUP($B55,[25]分省年度数据!$A$1:$T$32,10,FALSE),
$C55=2016,
VLOOKUP($B55,[25]分省年度数据!$A$1:$T$32,9,FALSE),
$C55=2017,
VLOOKUP($B55,[25]分省年度数据!$A$1:$T$32,8,FALSE),
$C55=2018,
VLOOKUP($B55,[25]分省年度数据!$A$1:$T$32,7,FALSE)
)</f>
        <v>12.04</v>
      </c>
    </row>
    <row r="56" spans="1:42">
      <c r="A56">
        <v>22</v>
      </c>
      <c r="B56" t="s">
        <v>7</v>
      </c>
      <c r="C56">
        <v>2010</v>
      </c>
      <c r="D56" t="str">
        <f t="shared" si="0"/>
        <v>吉林省2010</v>
      </c>
      <c r="E56" t="s">
        <v>33</v>
      </c>
      <c r="F56" cm="1">
        <f t="array" ref="F56">_xlfn.IFS(
$C56=2010,
VLOOKUP($B56,[1]分省年度数据!$A$1:$T$32,15,FALSE),
$C56=2011,
VLOOKUP($B56,[1]分省年度数据!$A$1:$T$32,14,FALSE),
$C56=2012,
VLOOKUP($B56,[1]分省年度数据!$A$1:$T$32,13,FALSE),
$C56=2013,
VLOOKUP($B56,[1]分省年度数据!$A$1:$T$32,12,FALSE),
$C56=2014,
VLOOKUP($B56,[1]分省年度数据!$A$1:$T$32,11,FALSE),
$C56=2015,
VLOOKUP($B56,[1]分省年度数据!$A$1:$T$32,10,FALSE),
$C56=2016,
VLOOKUP($B56,[1]分省年度数据!$A$1:$T$32,9,FALSE),
$C56=2017,
VLOOKUP($B56,[1]分省年度数据!$A$1:$T$32,8,FALSE),
$C56=2018,
VLOOKUP($B56,[1]分省年度数据!$A$1:$T$32,7,FALSE)
)</f>
        <v>2747</v>
      </c>
      <c r="G56" cm="1">
        <f t="array" ref="G56">_xlfn.IFS(
$C56=2010,
VLOOKUP($B56,[2]分省年度数据!$A$1:$T$32,15,FALSE),
$C56=2011,
VLOOKUP($B56,[2]分省年度数据!$A$1:$T$32,14,FALSE),
$C56=2012,
VLOOKUP($B56,[2]分省年度数据!$A$1:$T$32,13,FALSE),
$C56=2013,
VLOOKUP($B56,[2]分省年度数据!$A$1:$T$32,12,FALSE),
$C56=2014,
VLOOKUP($B56,[2]分省年度数据!$A$1:$T$32,11,FALSE),
$C56=2015,
VLOOKUP($B56,[2]分省年度数据!$A$1:$T$32,10,FALSE),
$C56=2016,
VLOOKUP($B56,[2]分省年度数据!$A$1:$T$32,9,FALSE),
$C56=2017,
VLOOKUP($B56,[2]分省年度数据!$A$1:$T$32,8,FALSE),
$C56=2018,
VLOOKUP($B56,[2]分省年度数据!$A$1:$T$32,7,FALSE)
)</f>
        <v>10798</v>
      </c>
      <c r="H56" cm="1">
        <f t="array" ref="H56">_xlfn.IFS(
$C56=2010,
VLOOKUP($B56,[3]分省年度数据!$A$1:$T$32,15,FALSE),
$C56=2011,
VLOOKUP($B56,[3]分省年度数据!$A$1:$T$32,14,FALSE),
$C56=2012,
VLOOKUP($B56,[3]分省年度数据!$A$1:$T$32,13,FALSE),
$C56=2013,
VLOOKUP($B56,[3]分省年度数据!$A$1:$T$32,12,FALSE),
$C56=2014,
VLOOKUP($B56,[3]分省年度数据!$A$1:$T$32,11,FALSE),
$C56=2015,
VLOOKUP($B56,[3]分省年度数据!$A$1:$T$32,10,FALSE),
$C56=2016,
VLOOKUP($B56,[3]分省年度数据!$A$1:$T$32,9,FALSE),
$C56=2017,
VLOOKUP($B56,[3]分省年度数据!$A$1:$T$32,8,FALSE),
$C56=2018,
VLOOKUP($B56,[3]分省年度数据!$A$1:$T$32,7,FALSE)
)</f>
        <v>779.6</v>
      </c>
      <c r="I56">
        <f>VLOOKUP($D56,[4]Sheet1!$C$1:$J$65536,2,FALSE)</f>
        <v>51.845016479492188</v>
      </c>
      <c r="J56">
        <f>VLOOKUP($D56,[4]Sheet1!$C$1:$J$65536,3,FALSE)</f>
        <v>-15.1912841796875</v>
      </c>
      <c r="K56">
        <f>VLOOKUP($D56,[4]Sheet1!$C$1:$J$65536,4,FALSE)</f>
        <v>10162.376953125</v>
      </c>
      <c r="L56">
        <f>VLOOKUP($D56,[4]Sheet1!$C$1:$J$65536,5,FALSE)</f>
        <v>172.57785034179688</v>
      </c>
      <c r="M56">
        <f>VLOOKUP($D56,[4]Sheet1!$C$1:$J$65536,6,FALSE)</f>
        <v>22.776620864868164</v>
      </c>
      <c r="N56">
        <f>VLOOKUP($D56,[4]Sheet1!$C$1:$J$65536,7,FALSE)</f>
        <v>3.9788169860839844</v>
      </c>
      <c r="O56">
        <f>VLOOKUP($D56,[4]Sheet1!$C$1:$J$65536,8,FALSE)</f>
        <v>23.509128570556641</v>
      </c>
      <c r="P56" cm="1">
        <f t="array" ref="P56">_xlfn.IFS(
$C56=2010,
VLOOKUP($B56,[5]各省年均房价!$A$1:$T$32,11,FALSE),
$C56=2011,
VLOOKUP($B56,[5]各省年均房价!$A$1:$T$32,12,FALSE),
$C56=2012,
VLOOKUP($B56,[5]各省年均房价!$A$1:$T$32,13,FALSE),
$C56=2013,
VLOOKUP($B56,[5]各省年均房价!$A$1:$T$32,14,FALSE),
$C56=2014,
VLOOKUP($B56,[5]各省年均房价!$A$1:$T$32,15,FALSE),
$C56=2015,
VLOOKUP($B56,[5]各省年均房价!$A$1:$T$32,16,FALSE),
$C56=2016,
VLOOKUP($B56,[5]各省年均房价!$A$1:$T$32,17,FALSE),
$C56=2017,
VLOOKUP($B56,[5]各省年均房价!$A$1:$T$32,18,FALSE),
$C56=2018,
VLOOKUP($B56,[5]各省年均房价!$A$1:$T$32,19,FALSE)
)</f>
        <v>3532.7</v>
      </c>
      <c r="Q56">
        <f t="shared" si="1"/>
        <v>0.32716243748842377</v>
      </c>
      <c r="R56" cm="1">
        <f t="array" ref="R56">_xlfn.IFS(
$C56=2010,
VLOOKUP($B56,[27]分省年度数据!$A$1:$T$32,15,FALSE),
$C56=2011,
VLOOKUP($B56,[27]分省年度数据!$A$1:$T$32,14,FALSE),
$C56=2012,
VLOOKUP($B56,[27]分省年度数据!$A$1:$T$32,13,FALSE),
$C56=2013,
VLOOKUP($B56,[27]分省年度数据!$A$1:$T$32,12,FALSE),
$C56=2014,
VLOOKUP($B56,[27]分省年度数据!$A$1:$T$32,11,FALSE),
$C56=2015,
VLOOKUP($B56,[27]分省年度数据!$A$1:$T$32,10,FALSE),
$C56=2016,
VLOOKUP($B56,[27]分省年度数据!$A$1:$T$32,9,FALSE),
$C56=2017,
VLOOKUP($B56,[27]分省年度数据!$A$1:$T$32,8,FALSE),
$C56=2018,
VLOOKUP($B56,[27]分省年度数据!$A$1:$T$32,7,FALSE)
)</f>
        <v>65.89</v>
      </c>
      <c r="S56">
        <f>IFERROR(VLOOKUP(D56,[6]mu_jt_estimates_final!$C:$D,2,FALSE),"")</f>
        <v>-0.47540325</v>
      </c>
      <c r="T56" t="str">
        <f>VLOOKUP(B56,方言分布!A:B,2,FALSE)</f>
        <v>东北官话</v>
      </c>
      <c r="U56" cm="1">
        <f t="array" ref="U56">_xlfn.IFS(
$C56=2010,
VLOOKUP($B56,[7]分省年度数据!$A$1:$T$32,15,FALSE),
$C56=2011,
VLOOKUP($B56,[7]分省年度数据!$A$1:$T$32,14,FALSE),
$C56=2012,
VLOOKUP($B56,[7]分省年度数据!$A$1:$T$32,13,FALSE),
$C56=2013,
VLOOKUP($B56,[7]分省年度数据!$A$1:$T$32,12,FALSE),
$C56=2014,
VLOOKUP($B56,[7]分省年度数据!$A$1:$T$32,11,FALSE),
$C56=2015,
VLOOKUP($B56,[7]分省年度数据!$A$1:$T$32,10,FALSE),
$C56=2016,
VLOOKUP($B56,[7]分省年度数据!$A$1:$T$32,9,FALSE),
$C56=2017,
VLOOKUP($B56,[7]分省年度数据!$A$1:$T$32,8,FALSE),
$C56=2018,
VLOOKUP($B56,[7]分省年度数据!$A$1:$T$32,7,FALSE)
)</f>
        <v>19385</v>
      </c>
      <c r="V56" cm="1">
        <f t="array" ref="V56">_xlfn.IFS(
$C56=2010,
VLOOKUP($B56,[8]分省年度数据!$A$1:$T$32,15,FALSE),
$C56=2011,
VLOOKUP($B56,[8]分省年度数据!$A$1:$T$32,14,FALSE),
$C56=2012,
VLOOKUP($B56,[8]分省年度数据!$A$1:$T$32,13,FALSE),
$C56=2013,
VLOOKUP($B56,[8]分省年度数据!$A$1:$T$32,12,FALSE),
$C56=2014,
VLOOKUP($B56,[8]分省年度数据!$A$1:$T$32,11,FALSE),
$C56=2015,
VLOOKUP($B56,[8]分省年度数据!$A$1:$T$32,10,FALSE),
$C56=2016,
VLOOKUP($B56,[8]分省年度数据!$A$1:$T$32,9,FALSE),
$C56=2017,
VLOOKUP($B56,[8]分省年度数据!$A$1:$T$32,8,FALSE),
$C56=2018,
VLOOKUP($B56,[8]分省年度数据!$A$1:$T$32,7,FALSE)
)</f>
        <v>11.51</v>
      </c>
      <c r="W56" cm="1">
        <f t="array" ref="W56">_xlfn.IFS(
$C56=2010,
VLOOKUP($B56,[9]分省年度数据!$A$1:$T$32,15,FALSE),
$C56=2011,
VLOOKUP($B56,[9]分省年度数据!$A$1:$T$32,14,FALSE),
$C56=2012,
VLOOKUP($B56,[9]分省年度数据!$A$1:$T$32,13,FALSE),
$C56=2013,
VLOOKUP($B56,[9]分省年度数据!$A$1:$T$32,12,FALSE),
$C56=2014,
VLOOKUP($B56,[9]分省年度数据!$A$1:$T$32,11,FALSE),
$C56=2015,
VLOOKUP($B56,[9]分省年度数据!$A$1:$T$32,10,FALSE),
$C56=2016,
VLOOKUP($B56,[9]分省年度数据!$A$1:$T$32,9,FALSE),
$C56=2017,
VLOOKUP($B56,[9]分省年度数据!$A$1:$T$32,8,FALSE),
$C56=2018,
VLOOKUP($B56,[9]分省年度数据!$A$1:$T$32,7,FALSE)
)</f>
        <v>51</v>
      </c>
      <c r="X56" cm="1">
        <f t="array" ref="X56">_xlfn.IFS(
$C56=2010,
VLOOKUP($B56,[10]分省年度数据!$A$1:$T$32,15,FALSE),
$C56=2011,
VLOOKUP($B56,[10]分省年度数据!$A$1:$T$32,14,FALSE),
$C56=2012,
VLOOKUP($B56,[10]分省年度数据!$A$1:$T$32,13,FALSE),
$C56=2013,
VLOOKUP($B56,[10]分省年度数据!$A$1:$T$32,12,FALSE),
$C56=2014,
VLOOKUP($B56,[10]分省年度数据!$A$1:$T$32,11,FALSE),
$C56=2015,
VLOOKUP($B56,[10]分省年度数据!$A$1:$T$32,10,FALSE),
$C56=2016,
VLOOKUP($B56,[10]分省年度数据!$A$1:$T$32,9,FALSE),
$C56=2017,
VLOOKUP($B56,[10]分省年度数据!$A$1:$T$32,8,FALSE),
$C56=2018,
VLOOKUP($B56,[10]分省年度数据!$A$1:$T$32,7,FALSE)
)</f>
        <v>10.52</v>
      </c>
      <c r="Y56" cm="1">
        <f t="array" ref="Y56">_xlfn.IFS(
$C56=2010,
VLOOKUP($B56,[11]分省年度数据!$A$1:$T$32,15,FALSE),
$C56=2011,
VLOOKUP($B56,[11]分省年度数据!$A$1:$T$32,14,FALSE),
$C56=2012,
VLOOKUP($B56,[11]分省年度数据!$A$1:$T$32,13,FALSE),
$C56=2013,
VLOOKUP($B56,[11]分省年度数据!$A$1:$T$32,12,FALSE),
$C56=2014,
VLOOKUP($B56,[11]分省年度数据!$A$1:$T$32,11,FALSE),
$C56=2015,
VLOOKUP($B56,[11]分省年度数据!$A$1:$T$32,10,FALSE),
$C56=2016,
VLOOKUP($B56,[11]分省年度数据!$A$1:$T$32,9,FALSE),
$C56=2017,
VLOOKUP($B56,[11]分省年度数据!$A$1:$T$32,8,FALSE),
$C56=2018,
VLOOKUP($B56,[11]分省年度数据!$A$1:$T$32,7,FALSE)
)</f>
        <v>110.91</v>
      </c>
      <c r="Z56" cm="1">
        <f t="array" ref="Z56">_xlfn.IFS(
$C56=2010,
VLOOKUP($B56,[12]分省年度数据!$A$1:$T$32,15,FALSE),
$C56=2011,
VLOOKUP($B56,[12]分省年度数据!$A$1:$T$32,14,FALSE),
$C56=2012,
VLOOKUP($B56,[12]分省年度数据!$A$1:$T$32,13,FALSE),
$C56=2013,
VLOOKUP($B56,[12]分省年度数据!$A$1:$T$32,12,FALSE),
$C56=2014,
VLOOKUP($B56,[12]分省年度数据!$A$1:$T$32,11,FALSE),
$C56=2015,
VLOOKUP($B56,[12]分省年度数据!$A$1:$T$32,10,FALSE),
$C56=2016,
VLOOKUP($B56,[12]分省年度数据!$A$1:$T$32,9,FALSE),
$C56=2017,
VLOOKUP($B56,[12]分省年度数据!$A$1:$T$32,8,FALSE),
$C56=2018,
VLOOKUP($B56,[12]分省年度数据!$A$1:$T$32,7,FALSE)
)</f>
        <v>17.05</v>
      </c>
      <c r="AA56" cm="1">
        <f t="array" ref="AA56">_xlfn.IFS(
$C56=2010,
VLOOKUP($B56,[13]分省年度数据!$A$1:$T$32,15,FALSE),
$C56=2011,
VLOOKUP($B56,[13]分省年度数据!$A$1:$T$32,14,FALSE),
$C56=2012,
VLOOKUP($B56,[13]分省年度数据!$A$1:$T$32,13,FALSE),
$C56=2013,
VLOOKUP($B56,[13]分省年度数据!$A$1:$T$32,12,FALSE),
$C56=2014,
VLOOKUP($B56,[13]分省年度数据!$A$1:$T$32,11,FALSE),
$C56=2015,
VLOOKUP($B56,[13]分省年度数据!$A$1:$T$32,10,FALSE),
$C56=2016,
VLOOKUP($B56,[13]分省年度数据!$A$1:$T$32,9,FALSE),
$C56=2017,
VLOOKUP($B56,[13]分省年度数据!$A$1:$T$32,8,FALSE),
$C56=2018,
VLOOKUP($B56,[13]分省年度数据!$A$1:$T$32,7,FALSE)
)</f>
        <v>12.19</v>
      </c>
      <c r="AB56" cm="1">
        <f t="array" ref="AB56">_xlfn.IFS(
$C56=2010,
VLOOKUP($B56,[14]分省年度数据!$A$1:$T$32,15,FALSE),
$C56=2011,
VLOOKUP($B56,[14]分省年度数据!$A$1:$T$32,14,FALSE),
$C56=2012,
VLOOKUP($B56,[14]分省年度数据!$A$1:$T$32,13,FALSE),
$C56=2013,
VLOOKUP($B56,[14]分省年度数据!$A$1:$T$32,12,FALSE),
$C56=2014,
VLOOKUP($B56,[14]分省年度数据!$A$1:$T$32,11,FALSE),
$C56=2015,
VLOOKUP($B56,[14]分省年度数据!$A$1:$T$32,10,FALSE),
$C56=2016,
VLOOKUP($B56,[14]分省年度数据!$A$1:$T$32,9,FALSE),
$C56=2017,
VLOOKUP($B56,[14]分省年度数据!$A$1:$T$32,8,FALSE),
$C56=2018,
VLOOKUP($B56,[14]分省年度数据!$A$1:$T$32,7,FALSE)
)</f>
        <v>11.6</v>
      </c>
      <c r="AD56" cm="1">
        <f t="array" ref="AD56">_xlfn.IFS(
$C56=2010,
VLOOKUP($B56,[15]分省年度数据!$A$1:$T$32,15,FALSE),
$C56=2011,
VLOOKUP($B56,[15]分省年度数据!$A$1:$T$32,14,FALSE),
$C56=2012,
VLOOKUP($B56,[15]分省年度数据!$A$1:$T$32,13,FALSE),
$C56=2013,
VLOOKUP($B56,[15]分省年度数据!$A$1:$T$32,12,FALSE),
$C56=2014,
VLOOKUP($B56,[15]分省年度数据!$A$1:$T$32,11,FALSE),
$C56=2015,
VLOOKUP($B56,[15]分省年度数据!$A$1:$T$32,10,FALSE),
$C56=2016,
VLOOKUP($B56,[15]分省年度数据!$A$1:$T$32,9,FALSE),
$C56=2017,
VLOOKUP($B56,[15]分省年度数据!$A$1:$T$32,8,FALSE),
$C56=2018,
VLOOKUP($B56,[15]分省年度数据!$A$1:$T$32,7,FALSE)
)</f>
        <v>3445611</v>
      </c>
      <c r="AE56" cm="1">
        <f t="array" ref="AE56">_xlfn.IFS(
$C56=2010,
VLOOKUP($B56,[16]分省年度数据!$A$1:$T$32,15,FALSE),
$C56=2011,
VLOOKUP($B56,[16]分省年度数据!$A$1:$T$32,14,FALSE),
$C56=2012,
VLOOKUP($B56,[16]分省年度数据!$A$1:$T$32,13,FALSE),
$C56=2013,
VLOOKUP($B56,[16]分省年度数据!$A$1:$T$32,12,FALSE),
$C56=2014,
VLOOKUP($B56,[16]分省年度数据!$A$1:$T$32,11,FALSE),
$C56=2015,
VLOOKUP($B56,[16]分省年度数据!$A$1:$T$32,10,FALSE),
$C56=2016,
VLOOKUP($B56,[16]分省年度数据!$A$1:$T$32,9,FALSE),
$C56=2017,
VLOOKUP($B56,[16]分省年度数据!$A$1:$T$32,8,FALSE),
$C56=2018,
VLOOKUP($B56,[16]分省年度数据!$A$1:$T$32,7,FALSE)
)</f>
        <v>250.2</v>
      </c>
      <c r="AF56" cm="1">
        <f t="array" ref="AF56">_xlfn.IFS(
$C56=2010,
VLOOKUP($B56,[17]分省年度数据!$A$1:$T$32,15,FALSE),
$C56=2011,
VLOOKUP($B56,[17]分省年度数据!$A$1:$T$32,14,FALSE),
$C56=2012,
VLOOKUP($B56,[17]分省年度数据!$A$1:$T$32,13,FALSE),
$C56=2013,
VLOOKUP($B56,[17]分省年度数据!$A$1:$T$32,12,FALSE),
$C56=2014,
VLOOKUP($B56,[17]分省年度数据!$A$1:$T$32,11,FALSE),
$C56=2015,
VLOOKUP($B56,[17]分省年度数据!$A$1:$T$32,10,FALSE),
$C56=2016,
VLOOKUP($B56,[17]分省年度数据!$A$1:$T$32,9,FALSE),
$C56=2017,
VLOOKUP($B56,[17]分省年度数据!$A$1:$T$32,8,FALSE),
$C56=2018,
VLOOKUP($B56,[17]分省年度数据!$A$1:$T$32,7,FALSE)
)</f>
        <v>14</v>
      </c>
      <c r="AG56" cm="1">
        <f t="array" ref="AG56">_xlfn.IFS(
$C56=2010,
VLOOKUP($B56,[18]分省年度数据!$A$1:$T$32,15,FALSE),
$C56=2011,
VLOOKUP($B56,[18]分省年度数据!$A$1:$T$32,14,FALSE),
$C56=2012,
VLOOKUP($B56,[18]分省年度数据!$A$1:$T$32,13,FALSE),
$C56=2013,
VLOOKUP($B56,[18]分省年度数据!$A$1:$T$32,12,FALSE),
$C56=2014,
VLOOKUP($B56,[18]分省年度数据!$A$1:$T$32,11,FALSE),
$C56=2015,
VLOOKUP($B56,[18]分省年度数据!$A$1:$T$32,10,FALSE),
$C56=2016,
VLOOKUP($B56,[18]分省年度数据!$A$1:$T$32,9,FALSE),
$C56=2017,
VLOOKUP($B56,[18]分省年度数据!$A$1:$T$32,8,FALSE),
$C56=2018,
VLOOKUP($B56,[18]分省年度数据!$A$1:$T$32,7,FALSE)
)</f>
        <v>3504.9</v>
      </c>
      <c r="AJ56" cm="1">
        <f t="array" ref="AJ56">_xlfn.IFS(
$C56=2010,
VLOOKUP($B56,[19]分省年度数据!$A$1:$T$32,15,FALSE),
$C56=2011,
VLOOKUP($B56,[19]分省年度数据!$A$1:$T$32,14,FALSE),
$C56=2012,
VLOOKUP($B56,[19]分省年度数据!$A$1:$T$32,13,FALSE),
$C56=2013,
VLOOKUP($B56,[19]分省年度数据!$A$1:$T$32,12,FALSE),
$C56=2014,
VLOOKUP($B56,[19]分省年度数据!$A$1:$T$32,11,FALSE),
$C56=2015,
VLOOKUP($B56,[19]分省年度数据!$A$1:$T$32,10,FALSE),
$C56=2016,
VLOOKUP($B56,[19]分省年度数据!$A$1:$T$32,9,FALSE),
$C56=2017,
VLOOKUP($B56,[19]分省年度数据!$A$1:$T$32,8,FALSE),
$C56=2018,
VLOOKUP($B56,[19]分省年度数据!$A$1:$T$32,7,FALSE)
)</f>
        <v>4438</v>
      </c>
      <c r="AK56" cm="1">
        <f t="array" ref="AK56">_xlfn.IFS(
$C56=2010,
VLOOKUP($B56,[20]分省年度数据!$A$1:$T$32,15,FALSE),
$C56=2011,
VLOOKUP($B56,[20]分省年度数据!$A$1:$T$32,14,FALSE),
$C56=2012,
VLOOKUP($B56,[20]分省年度数据!$A$1:$T$32,13,FALSE),
$C56=2013,
VLOOKUP($B56,[20]分省年度数据!$A$1:$T$32,12,FALSE),
$C56=2014,
VLOOKUP($B56,[20]分省年度数据!$A$1:$T$32,11,FALSE),
$C56=2015,
VLOOKUP($B56,[20]分省年度数据!$A$1:$T$32,10,FALSE),
$C56=2016,
VLOOKUP($B56,[20]分省年度数据!$A$1:$T$32,9,FALSE),
$C56=2017,
VLOOKUP($B56,[20]分省年度数据!$A$1:$T$32,8,FALSE),
$C56=2018,
VLOOKUP($B56,[20]分省年度数据!$A$1:$T$32,7,FALSE)
)</f>
        <v>10136</v>
      </c>
      <c r="AL56" cm="1">
        <f t="array" ref="AL56">_xlfn.IFS(
$C56=2010,
VLOOKUP($B56,[26]分省年度数据!$A$1:$T$32,15,FALSE),
$C56=2011,
VLOOKUP($B56,[26]分省年度数据!$A$1:$T$32,14,FALSE),
$C56=2012,
VLOOKUP($B56,[26]分省年度数据!$A$1:$T$32,13,FALSE),
$C56=2013,
VLOOKUP($B56,[26]分省年度数据!$A$1:$T$32,12,FALSE),
$C56=2014,
VLOOKUP($B56,[26]分省年度数据!$A$1:$T$32,11,FALSE),
$C56=2015,
VLOOKUP($B56,[26]分省年度数据!$A$1:$T$32,10,FALSE),
$C56=2016,
VLOOKUP($B56,[26]分省年度数据!$A$1:$T$32,9,FALSE),
$C56=2017,
VLOOKUP($B56,[26]分省年度数据!$A$1:$T$32,8,FALSE),
$C56=2018,
VLOOKUP($B56,[26]分省年度数据!$A$1:$T$32,7,FALSE)
)</f>
        <v>89.6</v>
      </c>
      <c r="AM56" cm="1">
        <f t="array" ref="AM56">_xlfn.IFS(
$C56=2010,
VLOOKUP($B56,[22]分省年度数据!$A$1:$T$32,15,FALSE),
$C56=2011,
VLOOKUP($B56,[22]分省年度数据!$A$1:$T$32,14,FALSE),
$C56=2012,
VLOOKUP($B56,[22]分省年度数据!$A$1:$T$32,13,FALSE),
$C56=2013,
VLOOKUP($B56,[22]分省年度数据!$A$1:$T$32,12,FALSE),
$C56=2014,
VLOOKUP($B56,[22]分省年度数据!$A$1:$T$32,11,FALSE),
$C56=2015,
VLOOKUP($B56,[22]分省年度数据!$A$1:$T$32,10,FALSE),
$C56=2016,
VLOOKUP($B56,[22]分省年度数据!$A$1:$T$32,9,FALSE),
$C56=2017,
VLOOKUP($B56,[22]分省年度数据!$A$1:$T$32,8,FALSE),
$C56=2018,
VLOOKUP($B56,[22]分省年度数据!$A$1:$T$32,7,FALSE)
)</f>
        <v>85.64</v>
      </c>
      <c r="AN56" cm="1">
        <f t="array" ref="AN56">_xlfn.IFS(
$C56=2010,
VLOOKUP($B56,[23]分省年度数据!$A$1:$T$32,15,FALSE),
$C56=2011,
VLOOKUP($B56,[23]分省年度数据!$A$1:$T$32,14,FALSE),
$C56=2012,
VLOOKUP($B56,[23]分省年度数据!$A$1:$T$32,13,FALSE),
$C56=2013,
VLOOKUP($B56,[23]分省年度数据!$A$1:$T$32,12,FALSE),
$C56=2014,
VLOOKUP($B56,[23]分省年度数据!$A$1:$T$32,11,FALSE),
$C56=2015,
VLOOKUP($B56,[23]分省年度数据!$A$1:$T$32,10,FALSE),
$C56=2016,
VLOOKUP($B56,[23]分省年度数据!$A$1:$T$32,9,FALSE),
$C56=2017,
VLOOKUP($B56,[23]分省年度数据!$A$1:$T$32,8,FALSE),
$C56=2018,
VLOOKUP($B56,[23]分省年度数据!$A$1:$T$32,7,FALSE)
)</f>
        <v>9.75</v>
      </c>
      <c r="AO56" cm="1">
        <f t="array" ref="AO56">_xlfn.IFS(
$C56=2010,
VLOOKUP($B56,[24]分省年度数据!$A$1:$T$32,15,FALSE),
$C56=2011,
VLOOKUP($B56,[24]分省年度数据!$A$1:$T$32,14,FALSE),
$C56=2012,
VLOOKUP($B56,[24]分省年度数据!$A$1:$T$32,13,FALSE),
$C56=2013,
VLOOKUP($B56,[24]分省年度数据!$A$1:$T$32,12,FALSE),
$C56=2014,
VLOOKUP($B56,[24]分省年度数据!$A$1:$T$32,11,FALSE),
$C56=2015,
VLOOKUP($B56,[24]分省年度数据!$A$1:$T$32,10,FALSE),
$C56=2016,
VLOOKUP($B56,[24]分省年度数据!$A$1:$T$32,9,FALSE),
$C56=2017,
VLOOKUP($B56,[24]分省年度数据!$A$1:$T$32,8,FALSE),
$C56=2018,
VLOOKUP($B56,[24]分省年度数据!$A$1:$T$32,7,FALSE)
)</f>
        <v>4.53</v>
      </c>
      <c r="AP56" cm="1">
        <f t="array" ref="AP56">_xlfn.IFS(
$C56=2010,
VLOOKUP($B56,[25]分省年度数据!$A$1:$T$32,15,FALSE),
$C56=2011,
VLOOKUP($B56,[25]分省年度数据!$A$1:$T$32,14,FALSE),
$C56=2012,
VLOOKUP($B56,[25]分省年度数据!$A$1:$T$32,13,FALSE),
$C56=2013,
VLOOKUP($B56,[25]分省年度数据!$A$1:$T$32,12,FALSE),
$C56=2014,
VLOOKUP($B56,[25]分省年度数据!$A$1:$T$32,11,FALSE),
$C56=2015,
VLOOKUP($B56,[25]分省年度数据!$A$1:$T$32,10,FALSE),
$C56=2016,
VLOOKUP($B56,[25]分省年度数据!$A$1:$T$32,9,FALSE),
$C56=2017,
VLOOKUP($B56,[25]分省年度数据!$A$1:$T$32,8,FALSE),
$C56=2018,
VLOOKUP($B56,[25]分省年度数据!$A$1:$T$32,7,FALSE)
)</f>
        <v>10.27</v>
      </c>
    </row>
    <row r="57" spans="1:42">
      <c r="A57">
        <v>22</v>
      </c>
      <c r="B57" t="s">
        <v>7</v>
      </c>
      <c r="C57">
        <v>2011</v>
      </c>
      <c r="D57" t="str">
        <f t="shared" si="0"/>
        <v>吉林省2011</v>
      </c>
      <c r="E57" t="s">
        <v>33</v>
      </c>
      <c r="F57" cm="1">
        <f t="array" ref="F57">_xlfn.IFS(
$C57=2010,
VLOOKUP($B57,[1]分省年度数据!$A$1:$T$32,15,FALSE),
$C57=2011,
VLOOKUP($B57,[1]分省年度数据!$A$1:$T$32,14,FALSE),
$C57=2012,
VLOOKUP($B57,[1]分省年度数据!$A$1:$T$32,13,FALSE),
$C57=2013,
VLOOKUP($B57,[1]分省年度数据!$A$1:$T$32,12,FALSE),
$C57=2014,
VLOOKUP($B57,[1]分省年度数据!$A$1:$T$32,11,FALSE),
$C57=2015,
VLOOKUP($B57,[1]分省年度数据!$A$1:$T$32,10,FALSE),
$C57=2016,
VLOOKUP($B57,[1]分省年度数据!$A$1:$T$32,9,FALSE),
$C57=2017,
VLOOKUP($B57,[1]分省年度数据!$A$1:$T$32,8,FALSE),
$C57=2018,
VLOOKUP($B57,[1]分省年度数据!$A$1:$T$32,7,FALSE)
)</f>
        <v>2725</v>
      </c>
      <c r="G57" cm="1">
        <f t="array" ref="G57">_xlfn.IFS(
$C57=2010,
VLOOKUP($B57,[2]分省年度数据!$A$1:$T$32,15,FALSE),
$C57=2011,
VLOOKUP($B57,[2]分省年度数据!$A$1:$T$32,14,FALSE),
$C57=2012,
VLOOKUP($B57,[2]分省年度数据!$A$1:$T$32,13,FALSE),
$C57=2013,
VLOOKUP($B57,[2]分省年度数据!$A$1:$T$32,12,FALSE),
$C57=2014,
VLOOKUP($B57,[2]分省年度数据!$A$1:$T$32,11,FALSE),
$C57=2015,
VLOOKUP($B57,[2]分省年度数据!$A$1:$T$32,10,FALSE),
$C57=2016,
VLOOKUP($B57,[2]分省年度数据!$A$1:$T$32,9,FALSE),
$C57=2017,
VLOOKUP($B57,[2]分省年度数据!$A$1:$T$32,8,FALSE),
$C57=2018,
VLOOKUP($B57,[2]分省年度数据!$A$1:$T$32,7,FALSE)
)</f>
        <v>12621</v>
      </c>
      <c r="H57" cm="1">
        <f t="array" ref="H57">_xlfn.IFS(
$C57=2010,
VLOOKUP($B57,[3]分省年度数据!$A$1:$T$32,15,FALSE),
$C57=2011,
VLOOKUP($B57,[3]分省年度数据!$A$1:$T$32,14,FALSE),
$C57=2012,
VLOOKUP($B57,[3]分省年度数据!$A$1:$T$32,13,FALSE),
$C57=2013,
VLOOKUP($B57,[3]分省年度数据!$A$1:$T$32,12,FALSE),
$C57=2014,
VLOOKUP($B57,[3]分省年度数据!$A$1:$T$32,11,FALSE),
$C57=2015,
VLOOKUP($B57,[3]分省年度数据!$A$1:$T$32,10,FALSE),
$C57=2016,
VLOOKUP($B57,[3]分省年度数据!$A$1:$T$32,9,FALSE),
$C57=2017,
VLOOKUP($B57,[3]分省年度数据!$A$1:$T$32,8,FALSE),
$C57=2018,
VLOOKUP($B57,[3]分省年度数据!$A$1:$T$32,7,FALSE)
)</f>
        <v>201.5</v>
      </c>
      <c r="I57">
        <f>VLOOKUP($D57,[4]Sheet1!$C$1:$J$65536,2,FALSE)</f>
        <v>54.754318237304688</v>
      </c>
      <c r="J57">
        <f>VLOOKUP($D57,[4]Sheet1!$C$1:$J$65536,3,FALSE)</f>
        <v>-19.581130981445312</v>
      </c>
      <c r="K57">
        <f>VLOOKUP($D57,[4]Sheet1!$C$1:$J$65536,4,FALSE)</f>
        <v>10170.0517578125</v>
      </c>
      <c r="L57">
        <f>VLOOKUP($D57,[4]Sheet1!$C$1:$J$65536,5,FALSE)</f>
        <v>181.271728515625</v>
      </c>
      <c r="M57">
        <f>VLOOKUP($D57,[4]Sheet1!$C$1:$J$65536,6,FALSE)</f>
        <v>22.616962432861328</v>
      </c>
      <c r="N57">
        <f>VLOOKUP($D57,[4]Sheet1!$C$1:$J$65536,7,FALSE)</f>
        <v>3.3824915885925293</v>
      </c>
      <c r="O57">
        <f>VLOOKUP($D57,[4]Sheet1!$C$1:$J$65536,8,FALSE)</f>
        <v>20.189132690429688</v>
      </c>
      <c r="P57" cm="1">
        <f t="array" ref="P57">_xlfn.IFS(
$C57=2010,
VLOOKUP($B57,[5]各省年均房价!$A$1:$T$32,11,FALSE),
$C57=2011,
VLOOKUP($B57,[5]各省年均房价!$A$1:$T$32,12,FALSE),
$C57=2012,
VLOOKUP($B57,[5]各省年均房价!$A$1:$T$32,13,FALSE),
$C57=2013,
VLOOKUP($B57,[5]各省年均房价!$A$1:$T$32,14,FALSE),
$C57=2014,
VLOOKUP($B57,[5]各省年均房价!$A$1:$T$32,15,FALSE),
$C57=2015,
VLOOKUP($B57,[5]各省年均房价!$A$1:$T$32,16,FALSE),
$C57=2016,
VLOOKUP($B57,[5]各省年均房价!$A$1:$T$32,17,FALSE),
$C57=2017,
VLOOKUP($B57,[5]各省年均房价!$A$1:$T$32,18,FALSE),
$C57=2018,
VLOOKUP($B57,[5]各省年均房价!$A$1:$T$32,19,FALSE)
)</f>
        <v>3250.1087499999999</v>
      </c>
      <c r="Q57">
        <f t="shared" si="1"/>
        <v>0.25751594564614533</v>
      </c>
      <c r="R57" cm="1">
        <f t="array" ref="R57">_xlfn.IFS(
$C57=2010,
VLOOKUP($B57,[27]分省年度数据!$A$1:$T$32,15,FALSE),
$C57=2011,
VLOOKUP($B57,[27]分省年度数据!$A$1:$T$32,14,FALSE),
$C57=2012,
VLOOKUP($B57,[27]分省年度数据!$A$1:$T$32,13,FALSE),
$C57=2013,
VLOOKUP($B57,[27]分省年度数据!$A$1:$T$32,12,FALSE),
$C57=2014,
VLOOKUP($B57,[27]分省年度数据!$A$1:$T$32,11,FALSE),
$C57=2015,
VLOOKUP($B57,[27]分省年度数据!$A$1:$T$32,10,FALSE),
$C57=2016,
VLOOKUP($B57,[27]分省年度数据!$A$1:$T$32,9,FALSE),
$C57=2017,
VLOOKUP($B57,[27]分省年度数据!$A$1:$T$32,8,FALSE),
$C57=2018,
VLOOKUP($B57,[27]分省年度数据!$A$1:$T$32,7,FALSE)
)</f>
        <v>72.959999999999994</v>
      </c>
      <c r="S57">
        <f>IFERROR(VLOOKUP(D57,[6]mu_jt_estimates_final!$C:$D,2,FALSE),"")</f>
        <v>-0.33692211</v>
      </c>
      <c r="T57" t="str">
        <f>VLOOKUP(B57,方言分布!A:B,2,FALSE)</f>
        <v>东北官话</v>
      </c>
      <c r="U57" cm="1">
        <f t="array" ref="U57">_xlfn.IFS(
$C57=2010,
VLOOKUP($B57,[7]分省年度数据!$A$1:$T$32,15,FALSE),
$C57=2011,
VLOOKUP($B57,[7]分省年度数据!$A$1:$T$32,14,FALSE),
$C57=2012,
VLOOKUP($B57,[7]分省年度数据!$A$1:$T$32,13,FALSE),
$C57=2013,
VLOOKUP($B57,[7]分省年度数据!$A$1:$T$32,12,FALSE),
$C57=2014,
VLOOKUP($B57,[7]分省年度数据!$A$1:$T$32,11,FALSE),
$C57=2015,
VLOOKUP($B57,[7]分省年度数据!$A$1:$T$32,10,FALSE),
$C57=2016,
VLOOKUP($B57,[7]分省年度数据!$A$1:$T$32,9,FALSE),
$C57=2017,
VLOOKUP($B57,[7]分省年度数据!$A$1:$T$32,8,FALSE),
$C57=2018,
VLOOKUP($B57,[7]分省年度数据!$A$1:$T$32,7,FALSE)
)</f>
        <v>19785</v>
      </c>
      <c r="V57" cm="1">
        <f t="array" ref="V57">_xlfn.IFS(
$C57=2010,
VLOOKUP($B57,[8]分省年度数据!$A$1:$T$32,15,FALSE),
$C57=2011,
VLOOKUP($B57,[8]分省年度数据!$A$1:$T$32,14,FALSE),
$C57=2012,
VLOOKUP($B57,[8]分省年度数据!$A$1:$T$32,13,FALSE),
$C57=2013,
VLOOKUP($B57,[8]分省年度数据!$A$1:$T$32,12,FALSE),
$C57=2014,
VLOOKUP($B57,[8]分省年度数据!$A$1:$T$32,11,FALSE),
$C57=2015,
VLOOKUP($B57,[8]分省年度数据!$A$1:$T$32,10,FALSE),
$C57=2016,
VLOOKUP($B57,[8]分省年度数据!$A$1:$T$32,9,FALSE),
$C57=2017,
VLOOKUP($B57,[8]分省年度数据!$A$1:$T$32,8,FALSE),
$C57=2018,
VLOOKUP($B57,[8]分省年度数据!$A$1:$T$32,7,FALSE)
)</f>
        <v>12.12</v>
      </c>
      <c r="W57" cm="1">
        <f t="array" ref="W57">_xlfn.IFS(
$C57=2010,
VLOOKUP($B57,[9]分省年度数据!$A$1:$T$32,15,FALSE),
$C57=2011,
VLOOKUP($B57,[9]分省年度数据!$A$1:$T$32,14,FALSE),
$C57=2012,
VLOOKUP($B57,[9]分省年度数据!$A$1:$T$32,13,FALSE),
$C57=2013,
VLOOKUP($B57,[9]分省年度数据!$A$1:$T$32,12,FALSE),
$C57=2014,
VLOOKUP($B57,[9]分省年度数据!$A$1:$T$32,11,FALSE),
$C57=2015,
VLOOKUP($B57,[9]分省年度数据!$A$1:$T$32,10,FALSE),
$C57=2016,
VLOOKUP($B57,[9]分省年度数据!$A$1:$T$32,9,FALSE),
$C57=2017,
VLOOKUP($B57,[9]分省年度数据!$A$1:$T$32,8,FALSE),
$C57=2018,
VLOOKUP($B57,[9]分省年度数据!$A$1:$T$32,7,FALSE)
)</f>
        <v>51</v>
      </c>
      <c r="X57" cm="1">
        <f t="array" ref="X57">_xlfn.IFS(
$C57=2010,
VLOOKUP($B57,[10]分省年度数据!$A$1:$T$32,15,FALSE),
$C57=2011,
VLOOKUP($B57,[10]分省年度数据!$A$1:$T$32,14,FALSE),
$C57=2012,
VLOOKUP($B57,[10]分省年度数据!$A$1:$T$32,13,FALSE),
$C57=2013,
VLOOKUP($B57,[10]分省年度数据!$A$1:$T$32,12,FALSE),
$C57=2014,
VLOOKUP($B57,[10]分省年度数据!$A$1:$T$32,11,FALSE),
$C57=2015,
VLOOKUP($B57,[10]分省年度数据!$A$1:$T$32,10,FALSE),
$C57=2016,
VLOOKUP($B57,[10]分省年度数据!$A$1:$T$32,9,FALSE),
$C57=2017,
VLOOKUP($B57,[10]分省年度数据!$A$1:$T$32,8,FALSE),
$C57=2018,
VLOOKUP($B57,[10]分省年度数据!$A$1:$T$32,7,FALSE)
)</f>
        <v>10.220000000000001</v>
      </c>
      <c r="Y57" cm="1">
        <f t="array" ref="Y57">_xlfn.IFS(
$C57=2010,
VLOOKUP($B57,[11]分省年度数据!$A$1:$T$32,15,FALSE),
$C57=2011,
VLOOKUP($B57,[11]分省年度数据!$A$1:$T$32,14,FALSE),
$C57=2012,
VLOOKUP($B57,[11]分省年度数据!$A$1:$T$32,13,FALSE),
$C57=2013,
VLOOKUP($B57,[11]分省年度数据!$A$1:$T$32,12,FALSE),
$C57=2014,
VLOOKUP($B57,[11]分省年度数据!$A$1:$T$32,11,FALSE),
$C57=2015,
VLOOKUP($B57,[11]分省年度数据!$A$1:$T$32,10,FALSE),
$C57=2016,
VLOOKUP($B57,[11]分省年度数据!$A$1:$T$32,9,FALSE),
$C57=2017,
VLOOKUP($B57,[11]分省年度数据!$A$1:$T$32,8,FALSE),
$C57=2018,
VLOOKUP($B57,[11]分省年度数据!$A$1:$T$32,7,FALSE)
)</f>
        <v>143.87</v>
      </c>
      <c r="Z57" cm="1">
        <f t="array" ref="Z57">_xlfn.IFS(
$C57=2010,
VLOOKUP($B57,[12]分省年度数据!$A$1:$T$32,15,FALSE),
$C57=2011,
VLOOKUP($B57,[12]分省年度数据!$A$1:$T$32,14,FALSE),
$C57=2012,
VLOOKUP($B57,[12]分省年度数据!$A$1:$T$32,13,FALSE),
$C57=2013,
VLOOKUP($B57,[12]分省年度数据!$A$1:$T$32,12,FALSE),
$C57=2014,
VLOOKUP($B57,[12]分省年度数据!$A$1:$T$32,11,FALSE),
$C57=2015,
VLOOKUP($B57,[12]分省年度数据!$A$1:$T$32,10,FALSE),
$C57=2016,
VLOOKUP($B57,[12]分省年度数据!$A$1:$T$32,9,FALSE),
$C57=2017,
VLOOKUP($B57,[12]分省年度数据!$A$1:$T$32,8,FALSE),
$C57=2018,
VLOOKUP($B57,[12]分省年度数据!$A$1:$T$32,7,FALSE)
)</f>
        <v>17.38</v>
      </c>
      <c r="AA57" cm="1">
        <f t="array" ref="AA57">_xlfn.IFS(
$C57=2010,
VLOOKUP($B57,[13]分省年度数据!$A$1:$T$32,15,FALSE),
$C57=2011,
VLOOKUP($B57,[13]分省年度数据!$A$1:$T$32,14,FALSE),
$C57=2012,
VLOOKUP($B57,[13]分省年度数据!$A$1:$T$32,13,FALSE),
$C57=2013,
VLOOKUP($B57,[13]分省年度数据!$A$1:$T$32,12,FALSE),
$C57=2014,
VLOOKUP($B57,[13]分省年度数据!$A$1:$T$32,11,FALSE),
$C57=2015,
VLOOKUP($B57,[13]分省年度数据!$A$1:$T$32,10,FALSE),
$C57=2016,
VLOOKUP($B57,[13]分省年度数据!$A$1:$T$32,9,FALSE),
$C57=2017,
VLOOKUP($B57,[13]分省年度数据!$A$1:$T$32,8,FALSE),
$C57=2018,
VLOOKUP($B57,[13]分省年度数据!$A$1:$T$32,7,FALSE)
)</f>
        <v>11.2</v>
      </c>
      <c r="AB57" cm="1">
        <f t="array" ref="AB57">_xlfn.IFS(
$C57=2010,
VLOOKUP($B57,[14]分省年度数据!$A$1:$T$32,15,FALSE),
$C57=2011,
VLOOKUP($B57,[14]分省年度数据!$A$1:$T$32,14,FALSE),
$C57=2012,
VLOOKUP($B57,[14]分省年度数据!$A$1:$T$32,13,FALSE),
$C57=2013,
VLOOKUP($B57,[14]分省年度数据!$A$1:$T$32,12,FALSE),
$C57=2014,
VLOOKUP($B57,[14]分省年度数据!$A$1:$T$32,11,FALSE),
$C57=2015,
VLOOKUP($B57,[14]分省年度数据!$A$1:$T$32,10,FALSE),
$C57=2016,
VLOOKUP($B57,[14]分省年度数据!$A$1:$T$32,9,FALSE),
$C57=2017,
VLOOKUP($B57,[14]分省年度数据!$A$1:$T$32,8,FALSE),
$C57=2018,
VLOOKUP($B57,[14]分省年度数据!$A$1:$T$32,7,FALSE)
)</f>
        <v>11.81</v>
      </c>
      <c r="AD57" cm="1">
        <f t="array" ref="AD57">_xlfn.IFS(
$C57=2010,
VLOOKUP($B57,[15]分省年度数据!$A$1:$T$32,15,FALSE),
$C57=2011,
VLOOKUP($B57,[15]分省年度数据!$A$1:$T$32,14,FALSE),
$C57=2012,
VLOOKUP($B57,[15]分省年度数据!$A$1:$T$32,13,FALSE),
$C57=2013,
VLOOKUP($B57,[15]分省年度数据!$A$1:$T$32,12,FALSE),
$C57=2014,
VLOOKUP($B57,[15]分省年度数据!$A$1:$T$32,11,FALSE),
$C57=2015,
VLOOKUP($B57,[15]分省年度数据!$A$1:$T$32,10,FALSE),
$C57=2016,
VLOOKUP($B57,[15]分省年度数据!$A$1:$T$32,9,FALSE),
$C57=2017,
VLOOKUP($B57,[15]分省年度数据!$A$1:$T$32,8,FALSE),
$C57=2018,
VLOOKUP($B57,[15]分省年度数据!$A$1:$T$32,7,FALSE)
)</f>
        <v>4293877</v>
      </c>
      <c r="AE57" cm="1">
        <f t="array" ref="AE57">_xlfn.IFS(
$C57=2010,
VLOOKUP($B57,[16]分省年度数据!$A$1:$T$32,15,FALSE),
$C57=2011,
VLOOKUP($B57,[16]分省年度数据!$A$1:$T$32,14,FALSE),
$C57=2012,
VLOOKUP($B57,[16]分省年度数据!$A$1:$T$32,13,FALSE),
$C57=2013,
VLOOKUP($B57,[16]分省年度数据!$A$1:$T$32,12,FALSE),
$C57=2014,
VLOOKUP($B57,[16]分省年度数据!$A$1:$T$32,11,FALSE),
$C57=2015,
VLOOKUP($B57,[16]分省年度数据!$A$1:$T$32,10,FALSE),
$C57=2016,
VLOOKUP($B57,[16]分省年度数据!$A$1:$T$32,9,FALSE),
$C57=2017,
VLOOKUP($B57,[16]分省年度数据!$A$1:$T$32,8,FALSE),
$C57=2018,
VLOOKUP($B57,[16]分省年度数据!$A$1:$T$32,7,FALSE)
)</f>
        <v>319.82</v>
      </c>
      <c r="AF57" cm="1">
        <f t="array" ref="AF57">_xlfn.IFS(
$C57=2010,
VLOOKUP($B57,[17]分省年度数据!$A$1:$T$32,15,FALSE),
$C57=2011,
VLOOKUP($B57,[17]分省年度数据!$A$1:$T$32,14,FALSE),
$C57=2012,
VLOOKUP($B57,[17]分省年度数据!$A$1:$T$32,13,FALSE),
$C57=2013,
VLOOKUP($B57,[17]分省年度数据!$A$1:$T$32,12,FALSE),
$C57=2014,
VLOOKUP($B57,[17]分省年度数据!$A$1:$T$32,11,FALSE),
$C57=2015,
VLOOKUP($B57,[17]分省年度数据!$A$1:$T$32,10,FALSE),
$C57=2016,
VLOOKUP($B57,[17]分省年度数据!$A$1:$T$32,9,FALSE),
$C57=2017,
VLOOKUP($B57,[17]分省年度数据!$A$1:$T$32,8,FALSE),
$C57=2018,
VLOOKUP($B57,[17]分省年度数据!$A$1:$T$32,7,FALSE)
)</f>
        <v>14</v>
      </c>
      <c r="AG57" cm="1">
        <f t="array" ref="AG57">_xlfn.IFS(
$C57=2010,
VLOOKUP($B57,[18]分省年度数据!$A$1:$T$32,15,FALSE),
$C57=2011,
VLOOKUP($B57,[18]分省年度数据!$A$1:$T$32,14,FALSE),
$C57=2012,
VLOOKUP($B57,[18]分省年度数据!$A$1:$T$32,13,FALSE),
$C57=2013,
VLOOKUP($B57,[18]分省年度数据!$A$1:$T$32,12,FALSE),
$C57=2014,
VLOOKUP($B57,[18]分省年度数据!$A$1:$T$32,11,FALSE),
$C57=2015,
VLOOKUP($B57,[18]分省年度数据!$A$1:$T$32,10,FALSE),
$C57=2016,
VLOOKUP($B57,[18]分省年度数据!$A$1:$T$32,9,FALSE),
$C57=2017,
VLOOKUP($B57,[18]分省年度数据!$A$1:$T$32,8,FALSE),
$C57=2018,
VLOOKUP($B57,[18]分省年度数据!$A$1:$T$32,7,FALSE)
)</f>
        <v>4119.8</v>
      </c>
      <c r="AJ57" cm="1">
        <f t="array" ref="AJ57">_xlfn.IFS(
$C57=2010,
VLOOKUP($B57,[19]分省年度数据!$A$1:$T$32,15,FALSE),
$C57=2011,
VLOOKUP($B57,[19]分省年度数据!$A$1:$T$32,14,FALSE),
$C57=2012,
VLOOKUP($B57,[19]分省年度数据!$A$1:$T$32,13,FALSE),
$C57=2013,
VLOOKUP($B57,[19]分省年度数据!$A$1:$T$32,12,FALSE),
$C57=2014,
VLOOKUP($B57,[19]分省年度数据!$A$1:$T$32,11,FALSE),
$C57=2015,
VLOOKUP($B57,[19]分省年度数据!$A$1:$T$32,10,FALSE),
$C57=2016,
VLOOKUP($B57,[19]分省年度数据!$A$1:$T$32,9,FALSE),
$C57=2017,
VLOOKUP($B57,[19]分省年度数据!$A$1:$T$32,8,FALSE),
$C57=2018,
VLOOKUP($B57,[19]分省年度数据!$A$1:$T$32,7,FALSE)
)</f>
        <v>3639</v>
      </c>
      <c r="AK57" cm="1">
        <f t="array" ref="AK57">_xlfn.IFS(
$C57=2010,
VLOOKUP($B57,[20]分省年度数据!$A$1:$T$32,15,FALSE),
$C57=2011,
VLOOKUP($B57,[20]分省年度数据!$A$1:$T$32,14,FALSE),
$C57=2012,
VLOOKUP($B57,[20]分省年度数据!$A$1:$T$32,13,FALSE),
$C57=2013,
VLOOKUP($B57,[20]分省年度数据!$A$1:$T$32,12,FALSE),
$C57=2014,
VLOOKUP($B57,[20]分省年度数据!$A$1:$T$32,11,FALSE),
$C57=2015,
VLOOKUP($B57,[20]分省年度数据!$A$1:$T$32,10,FALSE),
$C57=2016,
VLOOKUP($B57,[20]分省年度数据!$A$1:$T$32,9,FALSE),
$C57=2017,
VLOOKUP($B57,[20]分省年度数据!$A$1:$T$32,8,FALSE),
$C57=2018,
VLOOKUP($B57,[20]分省年度数据!$A$1:$T$32,7,FALSE)
)</f>
        <v>10327</v>
      </c>
      <c r="AL57" cm="1">
        <f t="array" ref="AL57">_xlfn.IFS(
$C57=2010,
VLOOKUP($B57,[26]分省年度数据!$A$1:$T$32,15,FALSE),
$C57=2011,
VLOOKUP($B57,[26]分省年度数据!$A$1:$T$32,14,FALSE),
$C57=2012,
VLOOKUP($B57,[26]分省年度数据!$A$1:$T$32,13,FALSE),
$C57=2013,
VLOOKUP($B57,[26]分省年度数据!$A$1:$T$32,12,FALSE),
$C57=2014,
VLOOKUP($B57,[26]分省年度数据!$A$1:$T$32,11,FALSE),
$C57=2015,
VLOOKUP($B57,[26]分省年度数据!$A$1:$T$32,10,FALSE),
$C57=2016,
VLOOKUP($B57,[26]分省年度数据!$A$1:$T$32,9,FALSE),
$C57=2017,
VLOOKUP($B57,[26]分省年度数据!$A$1:$T$32,8,FALSE),
$C57=2018,
VLOOKUP($B57,[26]分省年度数据!$A$1:$T$32,7,FALSE)
)</f>
        <v>92.71</v>
      </c>
      <c r="AM57" cm="1">
        <f t="array" ref="AM57">_xlfn.IFS(
$C57=2010,
VLOOKUP($B57,[22]分省年度数据!$A$1:$T$32,15,FALSE),
$C57=2011,
VLOOKUP($B57,[22]分省年度数据!$A$1:$T$32,14,FALSE),
$C57=2012,
VLOOKUP($B57,[22]分省年度数据!$A$1:$T$32,13,FALSE),
$C57=2013,
VLOOKUP($B57,[22]分省年度数据!$A$1:$T$32,12,FALSE),
$C57=2014,
VLOOKUP($B57,[22]分省年度数据!$A$1:$T$32,11,FALSE),
$C57=2015,
VLOOKUP($B57,[22]分省年度数据!$A$1:$T$32,10,FALSE),
$C57=2016,
VLOOKUP($B57,[22]分省年度数据!$A$1:$T$32,9,FALSE),
$C57=2017,
VLOOKUP($B57,[22]分省年度数据!$A$1:$T$32,8,FALSE),
$C57=2018,
VLOOKUP($B57,[22]分省年度数据!$A$1:$T$32,7,FALSE)
)</f>
        <v>88.28</v>
      </c>
      <c r="AN57" cm="1">
        <f t="array" ref="AN57">_xlfn.IFS(
$C57=2010,
VLOOKUP($B57,[23]分省年度数据!$A$1:$T$32,15,FALSE),
$C57=2011,
VLOOKUP($B57,[23]分省年度数据!$A$1:$T$32,14,FALSE),
$C57=2012,
VLOOKUP($B57,[23]分省年度数据!$A$1:$T$32,13,FALSE),
$C57=2013,
VLOOKUP($B57,[23]分省年度数据!$A$1:$T$32,12,FALSE),
$C57=2014,
VLOOKUP($B57,[23]分省年度数据!$A$1:$T$32,11,FALSE),
$C57=2015,
VLOOKUP($B57,[23]分省年度数据!$A$1:$T$32,10,FALSE),
$C57=2016,
VLOOKUP($B57,[23]分省年度数据!$A$1:$T$32,9,FALSE),
$C57=2017,
VLOOKUP($B57,[23]分省年度数据!$A$1:$T$32,8,FALSE),
$C57=2018,
VLOOKUP($B57,[23]分省年度数据!$A$1:$T$32,7,FALSE)
)</f>
        <v>9.31</v>
      </c>
      <c r="AO57" cm="1">
        <f t="array" ref="AO57">_xlfn.IFS(
$C57=2010,
VLOOKUP($B57,[24]分省年度数据!$A$1:$T$32,15,FALSE),
$C57=2011,
VLOOKUP($B57,[24]分省年度数据!$A$1:$T$32,14,FALSE),
$C57=2012,
VLOOKUP($B57,[24]分省年度数据!$A$1:$T$32,13,FALSE),
$C57=2013,
VLOOKUP($B57,[24]分省年度数据!$A$1:$T$32,12,FALSE),
$C57=2014,
VLOOKUP($B57,[24]分省年度数据!$A$1:$T$32,11,FALSE),
$C57=2015,
VLOOKUP($B57,[24]分省年度数据!$A$1:$T$32,10,FALSE),
$C57=2016,
VLOOKUP($B57,[24]分省年度数据!$A$1:$T$32,9,FALSE),
$C57=2017,
VLOOKUP($B57,[24]分省年度数据!$A$1:$T$32,8,FALSE),
$C57=2018,
VLOOKUP($B57,[24]分省年度数据!$A$1:$T$32,7,FALSE)
)</f>
        <v>3.91</v>
      </c>
      <c r="AP57" cm="1">
        <f t="array" ref="AP57">_xlfn.IFS(
$C57=2010,
VLOOKUP($B57,[25]分省年度数据!$A$1:$T$32,15,FALSE),
$C57=2011,
VLOOKUP($B57,[25]分省年度数据!$A$1:$T$32,14,FALSE),
$C57=2012,
VLOOKUP($B57,[25]分省年度数据!$A$1:$T$32,13,FALSE),
$C57=2013,
VLOOKUP($B57,[25]分省年度数据!$A$1:$T$32,12,FALSE),
$C57=2014,
VLOOKUP($B57,[25]分省年度数据!$A$1:$T$32,11,FALSE),
$C57=2015,
VLOOKUP($B57,[25]分省年度数据!$A$1:$T$32,10,FALSE),
$C57=2016,
VLOOKUP($B57,[25]分省年度数据!$A$1:$T$32,9,FALSE),
$C57=2017,
VLOOKUP($B57,[25]分省年度数据!$A$1:$T$32,8,FALSE),
$C57=2018,
VLOOKUP($B57,[25]分省年度数据!$A$1:$T$32,7,FALSE)
)</f>
        <v>10.53</v>
      </c>
    </row>
    <row r="58" spans="1:42">
      <c r="A58">
        <v>22</v>
      </c>
      <c r="B58" t="s">
        <v>7</v>
      </c>
      <c r="C58">
        <v>2012</v>
      </c>
      <c r="D58" t="str">
        <f t="shared" si="0"/>
        <v>吉林省2012</v>
      </c>
      <c r="E58" t="s">
        <v>33</v>
      </c>
      <c r="F58" cm="1">
        <f t="array" ref="F58">_xlfn.IFS(
$C58=2010,
VLOOKUP($B58,[1]分省年度数据!$A$1:$T$32,15,FALSE),
$C58=2011,
VLOOKUP($B58,[1]分省年度数据!$A$1:$T$32,14,FALSE),
$C58=2012,
VLOOKUP($B58,[1]分省年度数据!$A$1:$T$32,13,FALSE),
$C58=2013,
VLOOKUP($B58,[1]分省年度数据!$A$1:$T$32,12,FALSE),
$C58=2014,
VLOOKUP($B58,[1]分省年度数据!$A$1:$T$32,11,FALSE),
$C58=2015,
VLOOKUP($B58,[1]分省年度数据!$A$1:$T$32,10,FALSE),
$C58=2016,
VLOOKUP($B58,[1]分省年度数据!$A$1:$T$32,9,FALSE),
$C58=2017,
VLOOKUP($B58,[1]分省年度数据!$A$1:$T$32,8,FALSE),
$C58=2018,
VLOOKUP($B58,[1]分省年度数据!$A$1:$T$32,7,FALSE)
)</f>
        <v>2698</v>
      </c>
      <c r="G58" cm="1">
        <f t="array" ref="G58">_xlfn.IFS(
$C58=2010,
VLOOKUP($B58,[2]分省年度数据!$A$1:$T$32,15,FALSE),
$C58=2011,
VLOOKUP($B58,[2]分省年度数据!$A$1:$T$32,14,FALSE),
$C58=2012,
VLOOKUP($B58,[2]分省年度数据!$A$1:$T$32,13,FALSE),
$C58=2013,
VLOOKUP($B58,[2]分省年度数据!$A$1:$T$32,12,FALSE),
$C58=2014,
VLOOKUP($B58,[2]分省年度数据!$A$1:$T$32,11,FALSE),
$C58=2015,
VLOOKUP($B58,[2]分省年度数据!$A$1:$T$32,10,FALSE),
$C58=2016,
VLOOKUP($B58,[2]分省年度数据!$A$1:$T$32,9,FALSE),
$C58=2017,
VLOOKUP($B58,[2]分省年度数据!$A$1:$T$32,8,FALSE),
$C58=2018,
VLOOKUP($B58,[2]分省年度数据!$A$1:$T$32,7,FALSE)
)</f>
        <v>14395</v>
      </c>
      <c r="H58" cm="1">
        <f t="array" ref="H58">_xlfn.IFS(
$C58=2010,
VLOOKUP($B58,[3]分省年度数据!$A$1:$T$32,15,FALSE),
$C58=2011,
VLOOKUP($B58,[3]分省年度数据!$A$1:$T$32,14,FALSE),
$C58=2012,
VLOOKUP($B58,[3]分省年度数据!$A$1:$T$32,13,FALSE),
$C58=2013,
VLOOKUP($B58,[3]分省年度数据!$A$1:$T$32,12,FALSE),
$C58=2014,
VLOOKUP($B58,[3]分省年度数据!$A$1:$T$32,11,FALSE),
$C58=2015,
VLOOKUP($B58,[3]分省年度数据!$A$1:$T$32,10,FALSE),
$C58=2016,
VLOOKUP($B58,[3]分省年度数据!$A$1:$T$32,9,FALSE),
$C58=2017,
VLOOKUP($B58,[3]分省年度数据!$A$1:$T$32,8,FALSE),
$C58=2018,
VLOOKUP($B58,[3]分省年度数据!$A$1:$T$32,7,FALSE)
)</f>
        <v>712.4</v>
      </c>
      <c r="I58">
        <f>VLOOKUP($D58,[4]Sheet1!$C$1:$J$65536,2,FALSE)</f>
        <v>49.128627777099609</v>
      </c>
      <c r="J58">
        <f>VLOOKUP($D58,[4]Sheet1!$C$1:$J$65536,3,FALSE)</f>
        <v>-18.937566757202148</v>
      </c>
      <c r="K58">
        <f>VLOOKUP($D58,[4]Sheet1!$C$1:$J$65536,4,FALSE)</f>
        <v>10162.00390625</v>
      </c>
      <c r="L58">
        <f>VLOOKUP($D58,[4]Sheet1!$C$1:$J$65536,5,FALSE)</f>
        <v>176.61076354980469</v>
      </c>
      <c r="M58">
        <f>VLOOKUP($D58,[4]Sheet1!$C$1:$J$65536,6,FALSE)</f>
        <v>22.364994049072266</v>
      </c>
      <c r="N58">
        <f>VLOOKUP($D58,[4]Sheet1!$C$1:$J$65536,7,FALSE)</f>
        <v>3.7220923900604248</v>
      </c>
      <c r="O58">
        <f>VLOOKUP($D58,[4]Sheet1!$C$1:$J$65536,8,FALSE)</f>
        <v>24.053712844848633</v>
      </c>
      <c r="P58" cm="1">
        <f t="array" ref="P58">_xlfn.IFS(
$C58=2010,
VLOOKUP($B58,[5]各省年均房价!$A$1:$T$32,11,FALSE),
$C58=2011,
VLOOKUP($B58,[5]各省年均房价!$A$1:$T$32,12,FALSE),
$C58=2012,
VLOOKUP($B58,[5]各省年均房价!$A$1:$T$32,13,FALSE),
$C58=2013,
VLOOKUP($B58,[5]各省年均房价!$A$1:$T$32,14,FALSE),
$C58=2014,
VLOOKUP($B58,[5]各省年均房价!$A$1:$T$32,15,FALSE),
$C58=2015,
VLOOKUP($B58,[5]各省年均房价!$A$1:$T$32,16,FALSE),
$C58=2016,
VLOOKUP($B58,[5]各省年均房价!$A$1:$T$32,17,FALSE),
$C58=2017,
VLOOKUP($B58,[5]各省年均房价!$A$1:$T$32,18,FALSE),
$C58=2018,
VLOOKUP($B58,[5]各省年均房价!$A$1:$T$32,19,FALSE)
)</f>
        <v>3623.6537499999999</v>
      </c>
      <c r="Q58">
        <f t="shared" si="1"/>
        <v>0.2517300277874262</v>
      </c>
      <c r="R58" cm="1">
        <f t="array" ref="R58">_xlfn.IFS(
$C58=2010,
VLOOKUP($B58,[27]分省年度数据!$A$1:$T$32,15,FALSE),
$C58=2011,
VLOOKUP($B58,[27]分省年度数据!$A$1:$T$32,14,FALSE),
$C58=2012,
VLOOKUP($B58,[27]分省年度数据!$A$1:$T$32,13,FALSE),
$C58=2013,
VLOOKUP($B58,[27]分省年度数据!$A$1:$T$32,12,FALSE),
$C58=2014,
VLOOKUP($B58,[27]分省年度数据!$A$1:$T$32,11,FALSE),
$C58=2015,
VLOOKUP($B58,[27]分省年度数据!$A$1:$T$32,10,FALSE),
$C58=2016,
VLOOKUP($B58,[27]分省年度数据!$A$1:$T$32,9,FALSE),
$C58=2017,
VLOOKUP($B58,[27]分省年度数据!$A$1:$T$32,8,FALSE),
$C58=2018,
VLOOKUP($B58,[27]分省年度数据!$A$1:$T$32,7,FALSE)
)</f>
        <v>82.1</v>
      </c>
      <c r="S58">
        <f>IFERROR(VLOOKUP(D58,[6]mu_jt_estimates_final!$C:$D,2,FALSE),"")</f>
        <v>-0.75912857</v>
      </c>
      <c r="T58" t="str">
        <f>VLOOKUP(B58,方言分布!A:B,2,FALSE)</f>
        <v>东北官话</v>
      </c>
      <c r="U58" cm="1">
        <f t="array" ref="U58">_xlfn.IFS(
$C58=2010,
VLOOKUP($B58,[7]分省年度数据!$A$1:$T$32,15,FALSE),
$C58=2011,
VLOOKUP($B58,[7]分省年度数据!$A$1:$T$32,14,FALSE),
$C58=2012,
VLOOKUP($B58,[7]分省年度数据!$A$1:$T$32,13,FALSE),
$C58=2013,
VLOOKUP($B58,[7]分省年度数据!$A$1:$T$32,12,FALSE),
$C58=2014,
VLOOKUP($B58,[7]分省年度数据!$A$1:$T$32,11,FALSE),
$C58=2015,
VLOOKUP($B58,[7]分省年度数据!$A$1:$T$32,10,FALSE),
$C58=2016,
VLOOKUP($B58,[7]分省年度数据!$A$1:$T$32,9,FALSE),
$C58=2017,
VLOOKUP($B58,[7]分省年度数据!$A$1:$T$32,8,FALSE),
$C58=2018,
VLOOKUP($B58,[7]分省年度数据!$A$1:$T$32,7,FALSE)
)</f>
        <v>19734</v>
      </c>
      <c r="V58" cm="1">
        <f t="array" ref="V58">_xlfn.IFS(
$C58=2010,
VLOOKUP($B58,[8]分省年度数据!$A$1:$T$32,15,FALSE),
$C58=2011,
VLOOKUP($B58,[8]分省年度数据!$A$1:$T$32,14,FALSE),
$C58=2012,
VLOOKUP($B58,[8]分省年度数据!$A$1:$T$32,13,FALSE),
$C58=2013,
VLOOKUP($B58,[8]分省年度数据!$A$1:$T$32,12,FALSE),
$C58=2014,
VLOOKUP($B58,[8]分省年度数据!$A$1:$T$32,11,FALSE),
$C58=2015,
VLOOKUP($B58,[8]分省年度数据!$A$1:$T$32,10,FALSE),
$C58=2016,
VLOOKUP($B58,[8]分省年度数据!$A$1:$T$32,9,FALSE),
$C58=2017,
VLOOKUP($B58,[8]分省年度数据!$A$1:$T$32,8,FALSE),
$C58=2018,
VLOOKUP($B58,[8]分省年度数据!$A$1:$T$32,7,FALSE)
)</f>
        <v>12.78</v>
      </c>
      <c r="W58" cm="1">
        <f t="array" ref="W58">_xlfn.IFS(
$C58=2010,
VLOOKUP($B58,[9]分省年度数据!$A$1:$T$32,15,FALSE),
$C58=2011,
VLOOKUP($B58,[9]分省年度数据!$A$1:$T$32,14,FALSE),
$C58=2012,
VLOOKUP($B58,[9]分省年度数据!$A$1:$T$32,13,FALSE),
$C58=2013,
VLOOKUP($B58,[9]分省年度数据!$A$1:$T$32,12,FALSE),
$C58=2014,
VLOOKUP($B58,[9]分省年度数据!$A$1:$T$32,11,FALSE),
$C58=2015,
VLOOKUP($B58,[9]分省年度数据!$A$1:$T$32,10,FALSE),
$C58=2016,
VLOOKUP($B58,[9]分省年度数据!$A$1:$T$32,9,FALSE),
$C58=2017,
VLOOKUP($B58,[9]分省年度数据!$A$1:$T$32,8,FALSE),
$C58=2018,
VLOOKUP($B58,[9]分省年度数据!$A$1:$T$32,7,FALSE)
)</f>
        <v>52</v>
      </c>
      <c r="X58" cm="1">
        <f t="array" ref="X58">_xlfn.IFS(
$C58=2010,
VLOOKUP($B58,[10]分省年度数据!$A$1:$T$32,15,FALSE),
$C58=2011,
VLOOKUP($B58,[10]分省年度数据!$A$1:$T$32,14,FALSE),
$C58=2012,
VLOOKUP($B58,[10]分省年度数据!$A$1:$T$32,13,FALSE),
$C58=2013,
VLOOKUP($B58,[10]分省年度数据!$A$1:$T$32,12,FALSE),
$C58=2014,
VLOOKUP($B58,[10]分省年度数据!$A$1:$T$32,11,FALSE),
$C58=2015,
VLOOKUP($B58,[10]分省年度数据!$A$1:$T$32,10,FALSE),
$C58=2016,
VLOOKUP($B58,[10]分省年度数据!$A$1:$T$32,9,FALSE),
$C58=2017,
VLOOKUP($B58,[10]分省年度数据!$A$1:$T$32,8,FALSE),
$C58=2018,
VLOOKUP($B58,[10]分省年度数据!$A$1:$T$32,7,FALSE)
)</f>
        <v>10.1</v>
      </c>
      <c r="Y58" cm="1">
        <f t="array" ref="Y58">_xlfn.IFS(
$C58=2010,
VLOOKUP($B58,[11]分省年度数据!$A$1:$T$32,15,FALSE),
$C58=2011,
VLOOKUP($B58,[11]分省年度数据!$A$1:$T$32,14,FALSE),
$C58=2012,
VLOOKUP($B58,[11]分省年度数据!$A$1:$T$32,13,FALSE),
$C58=2013,
VLOOKUP($B58,[11]分省年度数据!$A$1:$T$32,12,FALSE),
$C58=2014,
VLOOKUP($B58,[11]分省年度数据!$A$1:$T$32,11,FALSE),
$C58=2015,
VLOOKUP($B58,[11]分省年度数据!$A$1:$T$32,10,FALSE),
$C58=2016,
VLOOKUP($B58,[11]分省年度数据!$A$1:$T$32,9,FALSE),
$C58=2017,
VLOOKUP($B58,[11]分省年度数据!$A$1:$T$32,8,FALSE),
$C58=2018,
VLOOKUP($B58,[11]分省年度数据!$A$1:$T$32,7,FALSE)
)</f>
        <v>160.36000000000001</v>
      </c>
      <c r="Z58" cm="1">
        <f t="array" ref="Z58">_xlfn.IFS(
$C58=2010,
VLOOKUP($B58,[12]分省年度数据!$A$1:$T$32,15,FALSE),
$C58=2011,
VLOOKUP($B58,[12]分省年度数据!$A$1:$T$32,14,FALSE),
$C58=2012,
VLOOKUP($B58,[12]分省年度数据!$A$1:$T$32,13,FALSE),
$C58=2013,
VLOOKUP($B58,[12]分省年度数据!$A$1:$T$32,12,FALSE),
$C58=2014,
VLOOKUP($B58,[12]分省年度数据!$A$1:$T$32,11,FALSE),
$C58=2015,
VLOOKUP($B58,[12]分省年度数据!$A$1:$T$32,10,FALSE),
$C58=2016,
VLOOKUP($B58,[12]分省年度数据!$A$1:$T$32,9,FALSE),
$C58=2017,
VLOOKUP($B58,[12]分省年度数据!$A$1:$T$32,8,FALSE),
$C58=2018,
VLOOKUP($B58,[12]分省年度数据!$A$1:$T$32,7,FALSE)
)</f>
        <v>17.13</v>
      </c>
      <c r="AA58" cm="1">
        <f t="array" ref="AA58">_xlfn.IFS(
$C58=2010,
VLOOKUP($B58,[13]分省年度数据!$A$1:$T$32,15,FALSE),
$C58=2011,
VLOOKUP($B58,[13]分省年度数据!$A$1:$T$32,14,FALSE),
$C58=2012,
VLOOKUP($B58,[13]分省年度数据!$A$1:$T$32,13,FALSE),
$C58=2013,
VLOOKUP($B58,[13]分省年度数据!$A$1:$T$32,12,FALSE),
$C58=2014,
VLOOKUP($B58,[13]分省年度数据!$A$1:$T$32,11,FALSE),
$C58=2015,
VLOOKUP($B58,[13]分省年度数据!$A$1:$T$32,10,FALSE),
$C58=2016,
VLOOKUP($B58,[13]分省年度数据!$A$1:$T$32,9,FALSE),
$C58=2017,
VLOOKUP($B58,[13]分省年度数据!$A$1:$T$32,8,FALSE),
$C58=2018,
VLOOKUP($B58,[13]分省年度数据!$A$1:$T$32,7,FALSE)
)</f>
        <v>10.41</v>
      </c>
      <c r="AB58" cm="1">
        <f t="array" ref="AB58">_xlfn.IFS(
$C58=2010,
VLOOKUP($B58,[14]分省年度数据!$A$1:$T$32,15,FALSE),
$C58=2011,
VLOOKUP($B58,[14]分省年度数据!$A$1:$T$32,14,FALSE),
$C58=2012,
VLOOKUP($B58,[14]分省年度数据!$A$1:$T$32,13,FALSE),
$C58=2013,
VLOOKUP($B58,[14]分省年度数据!$A$1:$T$32,12,FALSE),
$C58=2014,
VLOOKUP($B58,[14]分省年度数据!$A$1:$T$32,11,FALSE),
$C58=2015,
VLOOKUP($B58,[14]分省年度数据!$A$1:$T$32,10,FALSE),
$C58=2016,
VLOOKUP($B58,[14]分省年度数据!$A$1:$T$32,9,FALSE),
$C58=2017,
VLOOKUP($B58,[14]分省年度数据!$A$1:$T$32,8,FALSE),
$C58=2018,
VLOOKUP($B58,[14]分省年度数据!$A$1:$T$32,7,FALSE)
)</f>
        <v>11.94</v>
      </c>
      <c r="AD58" t="str" cm="1">
        <f t="array" ref="AD58">_xlfn.IFS(
$C58=2010,
VLOOKUP($B58,[15]分省年度数据!$A$1:$T$32,15,FALSE),
$C58=2011,
VLOOKUP($B58,[15]分省年度数据!$A$1:$T$32,14,FALSE),
$C58=2012,
VLOOKUP($B58,[15]分省年度数据!$A$1:$T$32,13,FALSE),
$C58=2013,
VLOOKUP($B58,[15]分省年度数据!$A$1:$T$32,12,FALSE),
$C58=2014,
VLOOKUP($B58,[15]分省年度数据!$A$1:$T$32,11,FALSE),
$C58=2015,
VLOOKUP($B58,[15]分省年度数据!$A$1:$T$32,10,FALSE),
$C58=2016,
VLOOKUP($B58,[15]分省年度数据!$A$1:$T$32,9,FALSE),
$C58=2017,
VLOOKUP($B58,[15]分省年度数据!$A$1:$T$32,8,FALSE),
$C58=2018,
VLOOKUP($B58,[15]分省年度数据!$A$1:$T$32,7,FALSE)
)</f>
        <v/>
      </c>
      <c r="AE58" cm="1">
        <f t="array" ref="AE58">_xlfn.IFS(
$C58=2010,
VLOOKUP($B58,[16]分省年度数据!$A$1:$T$32,15,FALSE),
$C58=2011,
VLOOKUP($B58,[16]分省年度数据!$A$1:$T$32,14,FALSE),
$C58=2012,
VLOOKUP($B58,[16]分省年度数据!$A$1:$T$32,13,FALSE),
$C58=2013,
VLOOKUP($B58,[16]分省年度数据!$A$1:$T$32,12,FALSE),
$C58=2014,
VLOOKUP($B58,[16]分省年度数据!$A$1:$T$32,11,FALSE),
$C58=2015,
VLOOKUP($B58,[16]分省年度数据!$A$1:$T$32,10,FALSE),
$C58=2016,
VLOOKUP($B58,[16]分省年度数据!$A$1:$T$32,9,FALSE),
$C58=2017,
VLOOKUP($B58,[16]分省年度数据!$A$1:$T$32,8,FALSE),
$C58=2018,
VLOOKUP($B58,[16]分省年度数据!$A$1:$T$32,7,FALSE)
)</f>
        <v>451.05</v>
      </c>
      <c r="AF58" cm="1">
        <f t="array" ref="AF58">_xlfn.IFS(
$C58=2010,
VLOOKUP($B58,[17]分省年度数据!$A$1:$T$32,15,FALSE),
$C58=2011,
VLOOKUP($B58,[17]分省年度数据!$A$1:$T$32,14,FALSE),
$C58=2012,
VLOOKUP($B58,[17]分省年度数据!$A$1:$T$32,13,FALSE),
$C58=2013,
VLOOKUP($B58,[17]分省年度数据!$A$1:$T$32,12,FALSE),
$C58=2014,
VLOOKUP($B58,[17]分省年度数据!$A$1:$T$32,11,FALSE),
$C58=2015,
VLOOKUP($B58,[17]分省年度数据!$A$1:$T$32,10,FALSE),
$C58=2016,
VLOOKUP($B58,[17]分省年度数据!$A$1:$T$32,9,FALSE),
$C58=2017,
VLOOKUP($B58,[17]分省年度数据!$A$1:$T$32,8,FALSE),
$C58=2018,
VLOOKUP($B58,[17]分省年度数据!$A$1:$T$32,7,FALSE)
)</f>
        <v>19</v>
      </c>
      <c r="AG58" cm="1">
        <f t="array" ref="AG58">_xlfn.IFS(
$C58=2010,
VLOOKUP($B58,[18]分省年度数据!$A$1:$T$32,15,FALSE),
$C58=2011,
VLOOKUP($B58,[18]分省年度数据!$A$1:$T$32,14,FALSE),
$C58=2012,
VLOOKUP($B58,[18]分省年度数据!$A$1:$T$32,13,FALSE),
$C58=2013,
VLOOKUP($B58,[18]分省年度数据!$A$1:$T$32,12,FALSE),
$C58=2014,
VLOOKUP($B58,[18]分省年度数据!$A$1:$T$32,11,FALSE),
$C58=2015,
VLOOKUP($B58,[18]分省年度数据!$A$1:$T$32,10,FALSE),
$C58=2016,
VLOOKUP($B58,[18]分省年度数据!$A$1:$T$32,9,FALSE),
$C58=2017,
VLOOKUP($B58,[18]分省年度数据!$A$1:$T$32,8,FALSE),
$C58=2018,
VLOOKUP($B58,[18]分省年度数据!$A$1:$T$32,7,FALSE)
)</f>
        <v>4772.8999999999996</v>
      </c>
      <c r="AJ58" cm="1">
        <f t="array" ref="AJ58">_xlfn.IFS(
$C58=2010,
VLOOKUP($B58,[19]分省年度数据!$A$1:$T$32,15,FALSE),
$C58=2011,
VLOOKUP($B58,[19]分省年度数据!$A$1:$T$32,14,FALSE),
$C58=2012,
VLOOKUP($B58,[19]分省年度数据!$A$1:$T$32,13,FALSE),
$C58=2013,
VLOOKUP($B58,[19]分省年度数据!$A$1:$T$32,12,FALSE),
$C58=2014,
VLOOKUP($B58,[19]分省年度数据!$A$1:$T$32,11,FALSE),
$C58=2015,
VLOOKUP($B58,[19]分省年度数据!$A$1:$T$32,10,FALSE),
$C58=2016,
VLOOKUP($B58,[19]分省年度数据!$A$1:$T$32,9,FALSE),
$C58=2017,
VLOOKUP($B58,[19]分省年度数据!$A$1:$T$32,8,FALSE),
$C58=2018,
VLOOKUP($B58,[19]分省年度数据!$A$1:$T$32,7,FALSE)
)</f>
        <v>2820</v>
      </c>
      <c r="AK58" cm="1">
        <f t="array" ref="AK58">_xlfn.IFS(
$C58=2010,
VLOOKUP($B58,[20]分省年度数据!$A$1:$T$32,15,FALSE),
$C58=2011,
VLOOKUP($B58,[20]分省年度数据!$A$1:$T$32,14,FALSE),
$C58=2012,
VLOOKUP($B58,[20]分省年度数据!$A$1:$T$32,13,FALSE),
$C58=2013,
VLOOKUP($B58,[20]分省年度数据!$A$1:$T$32,12,FALSE),
$C58=2014,
VLOOKUP($B58,[20]分省年度数据!$A$1:$T$32,11,FALSE),
$C58=2015,
VLOOKUP($B58,[20]分省年度数据!$A$1:$T$32,10,FALSE),
$C58=2016,
VLOOKUP($B58,[20]分省年度数据!$A$1:$T$32,9,FALSE),
$C58=2017,
VLOOKUP($B58,[20]分省年度数据!$A$1:$T$32,8,FALSE),
$C58=2018,
VLOOKUP($B58,[20]分省年度数据!$A$1:$T$32,7,FALSE)
)</f>
        <v>11200</v>
      </c>
      <c r="AL58" cm="1">
        <f t="array" ref="AL58">_xlfn.IFS(
$C58=2010,
VLOOKUP($B58,[26]分省年度数据!$A$1:$T$32,15,FALSE),
$C58=2011,
VLOOKUP($B58,[26]分省年度数据!$A$1:$T$32,14,FALSE),
$C58=2012,
VLOOKUP($B58,[26]分省年度数据!$A$1:$T$32,13,FALSE),
$C58=2013,
VLOOKUP($B58,[26]分省年度数据!$A$1:$T$32,12,FALSE),
$C58=2014,
VLOOKUP($B58,[26]分省年度数据!$A$1:$T$32,11,FALSE),
$C58=2015,
VLOOKUP($B58,[26]分省年度数据!$A$1:$T$32,10,FALSE),
$C58=2016,
VLOOKUP($B58,[26]分省年度数据!$A$1:$T$32,9,FALSE),
$C58=2017,
VLOOKUP($B58,[26]分省年度数据!$A$1:$T$32,8,FALSE),
$C58=2018,
VLOOKUP($B58,[26]分省年度数据!$A$1:$T$32,7,FALSE)
)</f>
        <v>92.38</v>
      </c>
      <c r="AM58" cm="1">
        <f t="array" ref="AM58">_xlfn.IFS(
$C58=2010,
VLOOKUP($B58,[22]分省年度数据!$A$1:$T$32,15,FALSE),
$C58=2011,
VLOOKUP($B58,[22]分省年度数据!$A$1:$T$32,14,FALSE),
$C58=2012,
VLOOKUP($B58,[22]分省年度数据!$A$1:$T$32,13,FALSE),
$C58=2013,
VLOOKUP($B58,[22]分省年度数据!$A$1:$T$32,12,FALSE),
$C58=2014,
VLOOKUP($B58,[22]分省年度数据!$A$1:$T$32,11,FALSE),
$C58=2015,
VLOOKUP($B58,[22]分省年度数据!$A$1:$T$32,10,FALSE),
$C58=2016,
VLOOKUP($B58,[22]分省年度数据!$A$1:$T$32,9,FALSE),
$C58=2017,
VLOOKUP($B58,[22]分省年度数据!$A$1:$T$32,8,FALSE),
$C58=2018,
VLOOKUP($B58,[22]分省年度数据!$A$1:$T$32,7,FALSE)
)</f>
        <v>89.46</v>
      </c>
      <c r="AN58" cm="1">
        <f t="array" ref="AN58">_xlfn.IFS(
$C58=2010,
VLOOKUP($B58,[23]分省年度数据!$A$1:$T$32,15,FALSE),
$C58=2011,
VLOOKUP($B58,[23]分省年度数据!$A$1:$T$32,14,FALSE),
$C58=2012,
VLOOKUP($B58,[23]分省年度数据!$A$1:$T$32,13,FALSE),
$C58=2013,
VLOOKUP($B58,[23]分省年度数据!$A$1:$T$32,12,FALSE),
$C58=2014,
VLOOKUP($B58,[23]分省年度数据!$A$1:$T$32,11,FALSE),
$C58=2015,
VLOOKUP($B58,[23]分省年度数据!$A$1:$T$32,10,FALSE),
$C58=2016,
VLOOKUP($B58,[23]分省年度数据!$A$1:$T$32,9,FALSE),
$C58=2017,
VLOOKUP($B58,[23]分省年度数据!$A$1:$T$32,8,FALSE),
$C58=2018,
VLOOKUP($B58,[23]分省年度数据!$A$1:$T$32,7,FALSE)
)</f>
        <v>9.75</v>
      </c>
      <c r="AO58" cm="1">
        <f t="array" ref="AO58">_xlfn.IFS(
$C58=2010,
VLOOKUP($B58,[24]分省年度数据!$A$1:$T$32,15,FALSE),
$C58=2011,
VLOOKUP($B58,[24]分省年度数据!$A$1:$T$32,14,FALSE),
$C58=2012,
VLOOKUP($B58,[24]分省年度数据!$A$1:$T$32,13,FALSE),
$C58=2013,
VLOOKUP($B58,[24]分省年度数据!$A$1:$T$32,12,FALSE),
$C58=2014,
VLOOKUP($B58,[24]分省年度数据!$A$1:$T$32,11,FALSE),
$C58=2015,
VLOOKUP($B58,[24]分省年度数据!$A$1:$T$32,10,FALSE),
$C58=2016,
VLOOKUP($B58,[24]分省年度数据!$A$1:$T$32,9,FALSE),
$C58=2017,
VLOOKUP($B58,[24]分省年度数据!$A$1:$T$32,8,FALSE),
$C58=2018,
VLOOKUP($B58,[24]分省年度数据!$A$1:$T$32,7,FALSE)
)</f>
        <v>3.67</v>
      </c>
      <c r="AP58" cm="1">
        <f t="array" ref="AP58">_xlfn.IFS(
$C58=2010,
VLOOKUP($B58,[25]分省年度数据!$A$1:$T$32,15,FALSE),
$C58=2011,
VLOOKUP($B58,[25]分省年度数据!$A$1:$T$32,14,FALSE),
$C58=2012,
VLOOKUP($B58,[25]分省年度数据!$A$1:$T$32,13,FALSE),
$C58=2013,
VLOOKUP($B58,[25]分省年度数据!$A$1:$T$32,12,FALSE),
$C58=2014,
VLOOKUP($B58,[25]分省年度数据!$A$1:$T$32,11,FALSE),
$C58=2015,
VLOOKUP($B58,[25]分省年度数据!$A$1:$T$32,10,FALSE),
$C58=2016,
VLOOKUP($B58,[25]分省年度数据!$A$1:$T$32,9,FALSE),
$C58=2017,
VLOOKUP($B58,[25]分省年度数据!$A$1:$T$32,8,FALSE),
$C58=2018,
VLOOKUP($B58,[25]分省年度数据!$A$1:$T$32,7,FALSE)
)</f>
        <v>10.96</v>
      </c>
    </row>
    <row r="59" spans="1:42">
      <c r="A59">
        <v>22</v>
      </c>
      <c r="B59" t="s">
        <v>7</v>
      </c>
      <c r="C59">
        <v>2013</v>
      </c>
      <c r="D59" t="str">
        <f t="shared" si="0"/>
        <v>吉林省2013</v>
      </c>
      <c r="E59" t="s">
        <v>33</v>
      </c>
      <c r="F59" cm="1">
        <f t="array" ref="F59">_xlfn.IFS(
$C59=2010,
VLOOKUP($B59,[1]分省年度数据!$A$1:$T$32,15,FALSE),
$C59=2011,
VLOOKUP($B59,[1]分省年度数据!$A$1:$T$32,14,FALSE),
$C59=2012,
VLOOKUP($B59,[1]分省年度数据!$A$1:$T$32,13,FALSE),
$C59=2013,
VLOOKUP($B59,[1]分省年度数据!$A$1:$T$32,12,FALSE),
$C59=2014,
VLOOKUP($B59,[1]分省年度数据!$A$1:$T$32,11,FALSE),
$C59=2015,
VLOOKUP($B59,[1]分省年度数据!$A$1:$T$32,10,FALSE),
$C59=2016,
VLOOKUP($B59,[1]分省年度数据!$A$1:$T$32,9,FALSE),
$C59=2017,
VLOOKUP($B59,[1]分省年度数据!$A$1:$T$32,8,FALSE),
$C59=2018,
VLOOKUP($B59,[1]分省年度数据!$A$1:$T$32,7,FALSE)
)</f>
        <v>2668</v>
      </c>
      <c r="G59" cm="1">
        <f t="array" ref="G59">_xlfn.IFS(
$C59=2010,
VLOOKUP($B59,[2]分省年度数据!$A$1:$T$32,15,FALSE),
$C59=2011,
VLOOKUP($B59,[2]分省年度数据!$A$1:$T$32,14,FALSE),
$C59=2012,
VLOOKUP($B59,[2]分省年度数据!$A$1:$T$32,13,FALSE),
$C59=2013,
VLOOKUP($B59,[2]分省年度数据!$A$1:$T$32,12,FALSE),
$C59=2014,
VLOOKUP($B59,[2]分省年度数据!$A$1:$T$32,11,FALSE),
$C59=2015,
VLOOKUP($B59,[2]分省年度数据!$A$1:$T$32,10,FALSE),
$C59=2016,
VLOOKUP($B59,[2]分省年度数据!$A$1:$T$32,9,FALSE),
$C59=2017,
VLOOKUP($B59,[2]分省年度数据!$A$1:$T$32,8,FALSE),
$C59=2018,
VLOOKUP($B59,[2]分省年度数据!$A$1:$T$32,7,FALSE)
)</f>
        <v>15998</v>
      </c>
      <c r="H59" cm="1">
        <f t="array" ref="H59">_xlfn.IFS(
$C59=2010,
VLOOKUP($B59,[3]分省年度数据!$A$1:$T$32,15,FALSE),
$C59=2011,
VLOOKUP($B59,[3]分省年度数据!$A$1:$T$32,14,FALSE),
$C59=2012,
VLOOKUP($B59,[3]分省年度数据!$A$1:$T$32,13,FALSE),
$C59=2013,
VLOOKUP($B59,[3]分省年度数据!$A$1:$T$32,12,FALSE),
$C59=2014,
VLOOKUP($B59,[3]分省年度数据!$A$1:$T$32,11,FALSE),
$C59=2015,
VLOOKUP($B59,[3]分省年度数据!$A$1:$T$32,10,FALSE),
$C59=2016,
VLOOKUP($B59,[3]分省年度数据!$A$1:$T$32,9,FALSE),
$C59=2017,
VLOOKUP($B59,[3]分省年度数据!$A$1:$T$32,8,FALSE),
$C59=2018,
VLOOKUP($B59,[3]分省年度数据!$A$1:$T$32,7,FALSE)
)</f>
        <v>675.4</v>
      </c>
      <c r="I59">
        <f>VLOOKUP($D59,[4]Sheet1!$C$1:$J$65536,2,FALSE)</f>
        <v>54.099857330322266</v>
      </c>
      <c r="J59">
        <f>VLOOKUP($D59,[4]Sheet1!$C$1:$J$65536,3,FALSE)</f>
        <v>-11.176834106445312</v>
      </c>
      <c r="K59">
        <f>VLOOKUP($D59,[4]Sheet1!$C$1:$J$65536,4,FALSE)</f>
        <v>10154.3759765625</v>
      </c>
      <c r="L59">
        <f>VLOOKUP($D59,[4]Sheet1!$C$1:$J$65536,5,FALSE)</f>
        <v>184.88275146484375</v>
      </c>
      <c r="M59">
        <f>VLOOKUP($D59,[4]Sheet1!$C$1:$J$65536,6,FALSE)</f>
        <v>24.347114562988281</v>
      </c>
      <c r="N59">
        <f>VLOOKUP($D59,[4]Sheet1!$C$1:$J$65536,7,FALSE)</f>
        <v>4.1964926719665527</v>
      </c>
      <c r="O59">
        <f>VLOOKUP($D59,[4]Sheet1!$C$1:$J$65536,8,FALSE)</f>
        <v>22.034778594970703</v>
      </c>
      <c r="P59" cm="1">
        <f t="array" ref="P59">_xlfn.IFS(
$C59=2010,
VLOOKUP($B59,[5]各省年均房价!$A$1:$T$32,11,FALSE),
$C59=2011,
VLOOKUP($B59,[5]各省年均房价!$A$1:$T$32,12,FALSE),
$C59=2012,
VLOOKUP($B59,[5]各省年均房价!$A$1:$T$32,13,FALSE),
$C59=2013,
VLOOKUP($B59,[5]各省年均房价!$A$1:$T$32,14,FALSE),
$C59=2014,
VLOOKUP($B59,[5]各省年均房价!$A$1:$T$32,15,FALSE),
$C59=2015,
VLOOKUP($B59,[5]各省年均房价!$A$1:$T$32,16,FALSE),
$C59=2016,
VLOOKUP($B59,[5]各省年均房价!$A$1:$T$32,17,FALSE),
$C59=2017,
VLOOKUP($B59,[5]各省年均房价!$A$1:$T$32,18,FALSE),
$C59=2018,
VLOOKUP($B59,[5]各省年均房价!$A$1:$T$32,19,FALSE)
)</f>
        <v>4127.97</v>
      </c>
      <c r="Q59">
        <f t="shared" si="1"/>
        <v>0.25803037879734969</v>
      </c>
      <c r="R59" cm="1">
        <f t="array" ref="R59">_xlfn.IFS(
$C59=2010,
VLOOKUP($B59,[27]分省年度数据!$A$1:$T$32,15,FALSE),
$C59=2011,
VLOOKUP($B59,[27]分省年度数据!$A$1:$T$32,14,FALSE),
$C59=2012,
VLOOKUP($B59,[27]分省年度数据!$A$1:$T$32,13,FALSE),
$C59=2013,
VLOOKUP($B59,[27]分省年度数据!$A$1:$T$32,12,FALSE),
$C59=2014,
VLOOKUP($B59,[27]分省年度数据!$A$1:$T$32,11,FALSE),
$C59=2015,
VLOOKUP($B59,[27]分省年度数据!$A$1:$T$32,10,FALSE),
$C59=2016,
VLOOKUP($B59,[27]分省年度数据!$A$1:$T$32,9,FALSE),
$C59=2017,
VLOOKUP($B59,[27]分省年度数据!$A$1:$T$32,8,FALSE),
$C59=2018,
VLOOKUP($B59,[27]分省年度数据!$A$1:$T$32,7,FALSE)
)</f>
        <v>86.22</v>
      </c>
      <c r="S59">
        <f>IFERROR(VLOOKUP(D59,[6]mu_jt_estimates_final!$C:$D,2,FALSE),"")</f>
        <v>-0.44348674999999999</v>
      </c>
      <c r="T59" t="str">
        <f>VLOOKUP(B59,方言分布!A:B,2,FALSE)</f>
        <v>东北官话</v>
      </c>
      <c r="U59" cm="1">
        <f t="array" ref="U59">_xlfn.IFS(
$C59=2010,
VLOOKUP($B59,[7]分省年度数据!$A$1:$T$32,15,FALSE),
$C59=2011,
VLOOKUP($B59,[7]分省年度数据!$A$1:$T$32,14,FALSE),
$C59=2012,
VLOOKUP($B59,[7]分省年度数据!$A$1:$T$32,13,FALSE),
$C59=2013,
VLOOKUP($B59,[7]分省年度数据!$A$1:$T$32,12,FALSE),
$C59=2014,
VLOOKUP($B59,[7]分省年度数据!$A$1:$T$32,11,FALSE),
$C59=2015,
VLOOKUP($B59,[7]分省年度数据!$A$1:$T$32,10,FALSE),
$C59=2016,
VLOOKUP($B59,[7]分省年度数据!$A$1:$T$32,9,FALSE),
$C59=2017,
VLOOKUP($B59,[7]分省年度数据!$A$1:$T$32,8,FALSE),
$C59=2018,
VLOOKUP($B59,[7]分省年度数据!$A$1:$T$32,7,FALSE)
)</f>
        <v>19913</v>
      </c>
      <c r="V59" cm="1">
        <f t="array" ref="V59">_xlfn.IFS(
$C59=2010,
VLOOKUP($B59,[8]分省年度数据!$A$1:$T$32,15,FALSE),
$C59=2011,
VLOOKUP($B59,[8]分省年度数据!$A$1:$T$32,14,FALSE),
$C59=2012,
VLOOKUP($B59,[8]分省年度数据!$A$1:$T$32,13,FALSE),
$C59=2013,
VLOOKUP($B59,[8]分省年度数据!$A$1:$T$32,12,FALSE),
$C59=2014,
VLOOKUP($B59,[8]分省年度数据!$A$1:$T$32,11,FALSE),
$C59=2015,
VLOOKUP($B59,[8]分省年度数据!$A$1:$T$32,10,FALSE),
$C59=2016,
VLOOKUP($B59,[8]分省年度数据!$A$1:$T$32,9,FALSE),
$C59=2017,
VLOOKUP($B59,[8]分省年度数据!$A$1:$T$32,8,FALSE),
$C59=2018,
VLOOKUP($B59,[8]分省年度数据!$A$1:$T$32,7,FALSE)
)</f>
        <v>13.32</v>
      </c>
      <c r="W59" cm="1">
        <f t="array" ref="W59">_xlfn.IFS(
$C59=2010,
VLOOKUP($B59,[9]分省年度数据!$A$1:$T$32,15,FALSE),
$C59=2011,
VLOOKUP($B59,[9]分省年度数据!$A$1:$T$32,14,FALSE),
$C59=2012,
VLOOKUP($B59,[9]分省年度数据!$A$1:$T$32,13,FALSE),
$C59=2013,
VLOOKUP($B59,[9]分省年度数据!$A$1:$T$32,12,FALSE),
$C59=2014,
VLOOKUP($B59,[9]分省年度数据!$A$1:$T$32,11,FALSE),
$C59=2015,
VLOOKUP($B59,[9]分省年度数据!$A$1:$T$32,10,FALSE),
$C59=2016,
VLOOKUP($B59,[9]分省年度数据!$A$1:$T$32,9,FALSE),
$C59=2017,
VLOOKUP($B59,[9]分省年度数据!$A$1:$T$32,8,FALSE),
$C59=2018,
VLOOKUP($B59,[9]分省年度数据!$A$1:$T$32,7,FALSE)
)</f>
        <v>54</v>
      </c>
      <c r="X59" cm="1">
        <f t="array" ref="X59">_xlfn.IFS(
$C59=2010,
VLOOKUP($B59,[10]分省年度数据!$A$1:$T$32,15,FALSE),
$C59=2011,
VLOOKUP($B59,[10]分省年度数据!$A$1:$T$32,14,FALSE),
$C59=2012,
VLOOKUP($B59,[10]分省年度数据!$A$1:$T$32,13,FALSE),
$C59=2013,
VLOOKUP($B59,[10]分省年度数据!$A$1:$T$32,12,FALSE),
$C59=2014,
VLOOKUP($B59,[10]分省年度数据!$A$1:$T$32,11,FALSE),
$C59=2015,
VLOOKUP($B59,[10]分省年度数据!$A$1:$T$32,10,FALSE),
$C59=2016,
VLOOKUP($B59,[10]分省年度数据!$A$1:$T$32,9,FALSE),
$C59=2017,
VLOOKUP($B59,[10]分省年度数据!$A$1:$T$32,8,FALSE),
$C59=2018,
VLOOKUP($B59,[10]分省年度数据!$A$1:$T$32,7,FALSE)
)</f>
        <v>10.09</v>
      </c>
      <c r="Y59" cm="1">
        <f t="array" ref="Y59">_xlfn.IFS(
$C59=2010,
VLOOKUP($B59,[11]分省年度数据!$A$1:$T$32,15,FALSE),
$C59=2011,
VLOOKUP($B59,[11]分省年度数据!$A$1:$T$32,14,FALSE),
$C59=2012,
VLOOKUP($B59,[11]分省年度数据!$A$1:$T$32,13,FALSE),
$C59=2013,
VLOOKUP($B59,[11]分省年度数据!$A$1:$T$32,12,FALSE),
$C59=2014,
VLOOKUP($B59,[11]分省年度数据!$A$1:$T$32,11,FALSE),
$C59=2015,
VLOOKUP($B59,[11]分省年度数据!$A$1:$T$32,10,FALSE),
$C59=2016,
VLOOKUP($B59,[11]分省年度数据!$A$1:$T$32,9,FALSE),
$C59=2017,
VLOOKUP($B59,[11]分省年度数据!$A$1:$T$32,8,FALSE),
$C59=2018,
VLOOKUP($B59,[11]分省年度数据!$A$1:$T$32,7,FALSE)
)</f>
        <v>181.51</v>
      </c>
      <c r="Z59" cm="1">
        <f t="array" ref="Z59">_xlfn.IFS(
$C59=2010,
VLOOKUP($B59,[12]分省年度数据!$A$1:$T$32,15,FALSE),
$C59=2011,
VLOOKUP($B59,[12]分省年度数据!$A$1:$T$32,14,FALSE),
$C59=2012,
VLOOKUP($B59,[12]分省年度数据!$A$1:$T$32,13,FALSE),
$C59=2013,
VLOOKUP($B59,[12]分省年度数据!$A$1:$T$32,12,FALSE),
$C59=2014,
VLOOKUP($B59,[12]分省年度数据!$A$1:$T$32,11,FALSE),
$C59=2015,
VLOOKUP($B59,[12]分省年度数据!$A$1:$T$32,10,FALSE),
$C59=2016,
VLOOKUP($B59,[12]分省年度数据!$A$1:$T$32,9,FALSE),
$C59=2017,
VLOOKUP($B59,[12]分省年度数据!$A$1:$T$32,8,FALSE),
$C59=2018,
VLOOKUP($B59,[12]分省年度数据!$A$1:$T$32,7,FALSE)
)</f>
        <v>16.47</v>
      </c>
      <c r="AA59" cm="1">
        <f t="array" ref="AA59">_xlfn.IFS(
$C59=2010,
VLOOKUP($B59,[13]分省年度数据!$A$1:$T$32,15,FALSE),
$C59=2011,
VLOOKUP($B59,[13]分省年度数据!$A$1:$T$32,14,FALSE),
$C59=2012,
VLOOKUP($B59,[13]分省年度数据!$A$1:$T$32,13,FALSE),
$C59=2013,
VLOOKUP($B59,[13]分省年度数据!$A$1:$T$32,12,FALSE),
$C59=2014,
VLOOKUP($B59,[13]分省年度数据!$A$1:$T$32,11,FALSE),
$C59=2015,
VLOOKUP($B59,[13]分省年度数据!$A$1:$T$32,10,FALSE),
$C59=2016,
VLOOKUP($B59,[13]分省年度数据!$A$1:$T$32,9,FALSE),
$C59=2017,
VLOOKUP($B59,[13]分省年度数据!$A$1:$T$32,8,FALSE),
$C59=2018,
VLOOKUP($B59,[13]分省年度数据!$A$1:$T$32,7,FALSE)
)</f>
        <v>9.65</v>
      </c>
      <c r="AB59" cm="1">
        <f t="array" ref="AB59">_xlfn.IFS(
$C59=2010,
VLOOKUP($B59,[14]分省年度数据!$A$1:$T$32,15,FALSE),
$C59=2011,
VLOOKUP($B59,[14]分省年度数据!$A$1:$T$32,14,FALSE),
$C59=2012,
VLOOKUP($B59,[14]分省年度数据!$A$1:$T$32,13,FALSE),
$C59=2013,
VLOOKUP($B59,[14]分省年度数据!$A$1:$T$32,12,FALSE),
$C59=2014,
VLOOKUP($B59,[14]分省年度数据!$A$1:$T$32,11,FALSE),
$C59=2015,
VLOOKUP($B59,[14]分省年度数据!$A$1:$T$32,10,FALSE),
$C59=2016,
VLOOKUP($B59,[14]分省年度数据!$A$1:$T$32,9,FALSE),
$C59=2017,
VLOOKUP($B59,[14]分省年度数据!$A$1:$T$32,8,FALSE),
$C59=2018,
VLOOKUP($B59,[14]分省年度数据!$A$1:$T$32,7,FALSE)
)</f>
        <v>11.83</v>
      </c>
      <c r="AD59" cm="1">
        <f t="array" ref="AD59">_xlfn.IFS(
$C59=2010,
VLOOKUP($B59,[15]分省年度数据!$A$1:$T$32,15,FALSE),
$C59=2011,
VLOOKUP($B59,[15]分省年度数据!$A$1:$T$32,14,FALSE),
$C59=2012,
VLOOKUP($B59,[15]分省年度数据!$A$1:$T$32,13,FALSE),
$C59=2013,
VLOOKUP($B59,[15]分省年度数据!$A$1:$T$32,12,FALSE),
$C59=2014,
VLOOKUP($B59,[15]分省年度数据!$A$1:$T$32,11,FALSE),
$C59=2015,
VLOOKUP($B59,[15]分省年度数据!$A$1:$T$32,10,FALSE),
$C59=2016,
VLOOKUP($B59,[15]分省年度数据!$A$1:$T$32,9,FALSE),
$C59=2017,
VLOOKUP($B59,[15]分省年度数据!$A$1:$T$32,8,FALSE),
$C59=2018,
VLOOKUP($B59,[15]分省年度数据!$A$1:$T$32,7,FALSE)
)</f>
        <v>5480347</v>
      </c>
      <c r="AE59" cm="1">
        <f t="array" ref="AE59">_xlfn.IFS(
$C59=2010,
VLOOKUP($B59,[16]分省年度数据!$A$1:$T$32,15,FALSE),
$C59=2011,
VLOOKUP($B59,[16]分省年度数据!$A$1:$T$32,14,FALSE),
$C59=2012,
VLOOKUP($B59,[16]分省年度数据!$A$1:$T$32,13,FALSE),
$C59=2013,
VLOOKUP($B59,[16]分省年度数据!$A$1:$T$32,12,FALSE),
$C59=2014,
VLOOKUP($B59,[16]分省年度数据!$A$1:$T$32,11,FALSE),
$C59=2015,
VLOOKUP($B59,[16]分省年度数据!$A$1:$T$32,10,FALSE),
$C59=2016,
VLOOKUP($B59,[16]分省年度数据!$A$1:$T$32,9,FALSE),
$C59=2017,
VLOOKUP($B59,[16]分省年度数据!$A$1:$T$32,8,FALSE),
$C59=2018,
VLOOKUP($B59,[16]分省年度数据!$A$1:$T$32,7,FALSE)
)</f>
        <v>422.09</v>
      </c>
      <c r="AF59" cm="1">
        <f t="array" ref="AF59">_xlfn.IFS(
$C59=2010,
VLOOKUP($B59,[17]分省年度数据!$A$1:$T$32,15,FALSE),
$C59=2011,
VLOOKUP($B59,[17]分省年度数据!$A$1:$T$32,14,FALSE),
$C59=2012,
VLOOKUP($B59,[17]分省年度数据!$A$1:$T$32,13,FALSE),
$C59=2013,
VLOOKUP($B59,[17]分省年度数据!$A$1:$T$32,12,FALSE),
$C59=2014,
VLOOKUP($B59,[17]分省年度数据!$A$1:$T$32,11,FALSE),
$C59=2015,
VLOOKUP($B59,[17]分省年度数据!$A$1:$T$32,10,FALSE),
$C59=2016,
VLOOKUP($B59,[17]分省年度数据!$A$1:$T$32,9,FALSE),
$C59=2017,
VLOOKUP($B59,[17]分省年度数据!$A$1:$T$32,8,FALSE),
$C59=2018,
VLOOKUP($B59,[17]分省年度数据!$A$1:$T$32,7,FALSE)
)</f>
        <v>23</v>
      </c>
      <c r="AG59" cm="1">
        <f t="array" ref="AG59">_xlfn.IFS(
$C59=2010,
VLOOKUP($B59,[18]分省年度数据!$A$1:$T$32,15,FALSE),
$C59=2011,
VLOOKUP($B59,[18]分省年度数据!$A$1:$T$32,14,FALSE),
$C59=2012,
VLOOKUP($B59,[18]分省年度数据!$A$1:$T$32,13,FALSE),
$C59=2013,
VLOOKUP($B59,[18]分省年度数据!$A$1:$T$32,12,FALSE),
$C59=2014,
VLOOKUP($B59,[18]分省年度数据!$A$1:$T$32,11,FALSE),
$C59=2015,
VLOOKUP($B59,[18]分省年度数据!$A$1:$T$32,10,FALSE),
$C59=2016,
VLOOKUP($B59,[18]分省年度数据!$A$1:$T$32,9,FALSE),
$C59=2017,
VLOOKUP($B59,[18]分省年度数据!$A$1:$T$32,8,FALSE),
$C59=2018,
VLOOKUP($B59,[18]分省年度数据!$A$1:$T$32,7,FALSE)
)</f>
        <v>5426.4</v>
      </c>
      <c r="AJ59" cm="1">
        <f t="array" ref="AJ59">_xlfn.IFS(
$C59=2010,
VLOOKUP($B59,[19]分省年度数据!$A$1:$T$32,15,FALSE),
$C59=2011,
VLOOKUP($B59,[19]分省年度数据!$A$1:$T$32,14,FALSE),
$C59=2012,
VLOOKUP($B59,[19]分省年度数据!$A$1:$T$32,13,FALSE),
$C59=2013,
VLOOKUP($B59,[19]分省年度数据!$A$1:$T$32,12,FALSE),
$C59=2014,
VLOOKUP($B59,[19]分省年度数据!$A$1:$T$32,11,FALSE),
$C59=2015,
VLOOKUP($B59,[19]分省年度数据!$A$1:$T$32,10,FALSE),
$C59=2016,
VLOOKUP($B59,[19]分省年度数据!$A$1:$T$32,9,FALSE),
$C59=2017,
VLOOKUP($B59,[19]分省年度数据!$A$1:$T$32,8,FALSE),
$C59=2018,
VLOOKUP($B59,[19]分省年度数据!$A$1:$T$32,7,FALSE)
)</f>
        <v>2458</v>
      </c>
      <c r="AK59" cm="1">
        <f t="array" ref="AK59">_xlfn.IFS(
$C59=2010,
VLOOKUP($B59,[20]分省年度数据!$A$1:$T$32,15,FALSE),
$C59=2011,
VLOOKUP($B59,[20]分省年度数据!$A$1:$T$32,14,FALSE),
$C59=2012,
VLOOKUP($B59,[20]分省年度数据!$A$1:$T$32,13,FALSE),
$C59=2013,
VLOOKUP($B59,[20]分省年度数据!$A$1:$T$32,12,FALSE),
$C59=2014,
VLOOKUP($B59,[20]分省年度数据!$A$1:$T$32,11,FALSE),
$C59=2015,
VLOOKUP($B59,[20]分省年度数据!$A$1:$T$32,10,FALSE),
$C59=2016,
VLOOKUP($B59,[20]分省年度数据!$A$1:$T$32,9,FALSE),
$C59=2017,
VLOOKUP($B59,[20]分省年度数据!$A$1:$T$32,8,FALSE),
$C59=2018,
VLOOKUP($B59,[20]分省年度数据!$A$1:$T$32,7,FALSE)
)</f>
        <v>12855</v>
      </c>
      <c r="AL59" cm="1">
        <f t="array" ref="AL59">_xlfn.IFS(
$C59=2010,
VLOOKUP($B59,[26]分省年度数据!$A$1:$T$32,15,FALSE),
$C59=2011,
VLOOKUP($B59,[26]分省年度数据!$A$1:$T$32,14,FALSE),
$C59=2012,
VLOOKUP($B59,[26]分省年度数据!$A$1:$T$32,13,FALSE),
$C59=2013,
VLOOKUP($B59,[26]分省年度数据!$A$1:$T$32,12,FALSE),
$C59=2014,
VLOOKUP($B59,[26]分省年度数据!$A$1:$T$32,11,FALSE),
$C59=2015,
VLOOKUP($B59,[26]分省年度数据!$A$1:$T$32,10,FALSE),
$C59=2016,
VLOOKUP($B59,[26]分省年度数据!$A$1:$T$32,9,FALSE),
$C59=2017,
VLOOKUP($B59,[26]分省年度数据!$A$1:$T$32,8,FALSE),
$C59=2018,
VLOOKUP($B59,[26]分省年度数据!$A$1:$T$32,7,FALSE)
)</f>
        <v>93.84</v>
      </c>
      <c r="AM59" cm="1">
        <f t="array" ref="AM59">_xlfn.IFS(
$C59=2010,
VLOOKUP($B59,[22]分省年度数据!$A$1:$T$32,15,FALSE),
$C59=2011,
VLOOKUP($B59,[22]分省年度数据!$A$1:$T$32,14,FALSE),
$C59=2012,
VLOOKUP($B59,[22]分省年度数据!$A$1:$T$32,13,FALSE),
$C59=2013,
VLOOKUP($B59,[22]分省年度数据!$A$1:$T$32,12,FALSE),
$C59=2014,
VLOOKUP($B59,[22]分省年度数据!$A$1:$T$32,11,FALSE),
$C59=2015,
VLOOKUP($B59,[22]分省年度数据!$A$1:$T$32,10,FALSE),
$C59=2016,
VLOOKUP($B59,[22]分省年度数据!$A$1:$T$32,9,FALSE),
$C59=2017,
VLOOKUP($B59,[22]分省年度数据!$A$1:$T$32,8,FALSE),
$C59=2018,
VLOOKUP($B59,[22]分省年度数据!$A$1:$T$32,7,FALSE)
)</f>
        <v>91.43</v>
      </c>
      <c r="AN59" cm="1">
        <f t="array" ref="AN59">_xlfn.IFS(
$C59=2010,
VLOOKUP($B59,[23]分省年度数据!$A$1:$T$32,15,FALSE),
$C59=2011,
VLOOKUP($B59,[23]分省年度数据!$A$1:$T$32,14,FALSE),
$C59=2012,
VLOOKUP($B59,[23]分省年度数据!$A$1:$T$32,13,FALSE),
$C59=2013,
VLOOKUP($B59,[23]分省年度数据!$A$1:$T$32,12,FALSE),
$C59=2014,
VLOOKUP($B59,[23]分省年度数据!$A$1:$T$32,11,FALSE),
$C59=2015,
VLOOKUP($B59,[23]分省年度数据!$A$1:$T$32,10,FALSE),
$C59=2016,
VLOOKUP($B59,[23]分省年度数据!$A$1:$T$32,9,FALSE),
$C59=2017,
VLOOKUP($B59,[23]分省年度数据!$A$1:$T$32,8,FALSE),
$C59=2018,
VLOOKUP($B59,[23]分省年度数据!$A$1:$T$32,7,FALSE)
)</f>
        <v>10.210000000000001</v>
      </c>
      <c r="AO59" cm="1">
        <f t="array" ref="AO59">_xlfn.IFS(
$C59=2010,
VLOOKUP($B59,[24]分省年度数据!$A$1:$T$32,15,FALSE),
$C59=2011,
VLOOKUP($B59,[24]分省年度数据!$A$1:$T$32,14,FALSE),
$C59=2012,
VLOOKUP($B59,[24]分省年度数据!$A$1:$T$32,13,FALSE),
$C59=2013,
VLOOKUP($B59,[24]分省年度数据!$A$1:$T$32,12,FALSE),
$C59=2014,
VLOOKUP($B59,[24]分省年度数据!$A$1:$T$32,11,FALSE),
$C59=2015,
VLOOKUP($B59,[24]分省年度数据!$A$1:$T$32,10,FALSE),
$C59=2016,
VLOOKUP($B59,[24]分省年度数据!$A$1:$T$32,9,FALSE),
$C59=2017,
VLOOKUP($B59,[24]分省年度数据!$A$1:$T$32,8,FALSE),
$C59=2018,
VLOOKUP($B59,[24]分省年度数据!$A$1:$T$32,7,FALSE)
)</f>
        <v>3.51</v>
      </c>
      <c r="AP59" cm="1">
        <f t="array" ref="AP59">_xlfn.IFS(
$C59=2010,
VLOOKUP($B59,[25]分省年度数据!$A$1:$T$32,15,FALSE),
$C59=2011,
VLOOKUP($B59,[25]分省年度数据!$A$1:$T$32,14,FALSE),
$C59=2012,
VLOOKUP($B59,[25]分省年度数据!$A$1:$T$32,13,FALSE),
$C59=2013,
VLOOKUP($B59,[25]分省年度数据!$A$1:$T$32,12,FALSE),
$C59=2014,
VLOOKUP($B59,[25]分省年度数据!$A$1:$T$32,11,FALSE),
$C59=2015,
VLOOKUP($B59,[25]分省年度数据!$A$1:$T$32,10,FALSE),
$C59=2016,
VLOOKUP($B59,[25]分省年度数据!$A$1:$T$32,9,FALSE),
$C59=2017,
VLOOKUP($B59,[25]分省年度数据!$A$1:$T$32,8,FALSE),
$C59=2018,
VLOOKUP($B59,[25]分省年度数据!$A$1:$T$32,7,FALSE)
)</f>
        <v>11.78</v>
      </c>
    </row>
    <row r="60" spans="1:42">
      <c r="A60">
        <v>22</v>
      </c>
      <c r="B60" t="s">
        <v>7</v>
      </c>
      <c r="C60">
        <v>2014</v>
      </c>
      <c r="D60" t="str">
        <f t="shared" si="0"/>
        <v>吉林省2014</v>
      </c>
      <c r="E60" t="s">
        <v>33</v>
      </c>
      <c r="F60" cm="1">
        <f t="array" ref="F60">_xlfn.IFS(
$C60=2010,
VLOOKUP($B60,[1]分省年度数据!$A$1:$T$32,15,FALSE),
$C60=2011,
VLOOKUP($B60,[1]分省年度数据!$A$1:$T$32,14,FALSE),
$C60=2012,
VLOOKUP($B60,[1]分省年度数据!$A$1:$T$32,13,FALSE),
$C60=2013,
VLOOKUP($B60,[1]分省年度数据!$A$1:$T$32,12,FALSE),
$C60=2014,
VLOOKUP($B60,[1]分省年度数据!$A$1:$T$32,11,FALSE),
$C60=2015,
VLOOKUP($B60,[1]分省年度数据!$A$1:$T$32,10,FALSE),
$C60=2016,
VLOOKUP($B60,[1]分省年度数据!$A$1:$T$32,9,FALSE),
$C60=2017,
VLOOKUP($B60,[1]分省年度数据!$A$1:$T$32,8,FALSE),
$C60=2018,
VLOOKUP($B60,[1]分省年度数据!$A$1:$T$32,7,FALSE)
)</f>
        <v>2642</v>
      </c>
      <c r="G60" cm="1">
        <f t="array" ref="G60">_xlfn.IFS(
$C60=2010,
VLOOKUP($B60,[2]分省年度数据!$A$1:$T$32,15,FALSE),
$C60=2011,
VLOOKUP($B60,[2]分省年度数据!$A$1:$T$32,14,FALSE),
$C60=2012,
VLOOKUP($B60,[2]分省年度数据!$A$1:$T$32,13,FALSE),
$C60=2013,
VLOOKUP($B60,[2]分省年度数据!$A$1:$T$32,12,FALSE),
$C60=2014,
VLOOKUP($B60,[2]分省年度数据!$A$1:$T$32,11,FALSE),
$C60=2015,
VLOOKUP($B60,[2]分省年度数据!$A$1:$T$32,10,FALSE),
$C60=2016,
VLOOKUP($B60,[2]分省年度数据!$A$1:$T$32,9,FALSE),
$C60=2017,
VLOOKUP($B60,[2]分省年度数据!$A$1:$T$32,8,FALSE),
$C60=2018,
VLOOKUP($B60,[2]分省年度数据!$A$1:$T$32,7,FALSE)
)</f>
        <v>17520</v>
      </c>
      <c r="H60" cm="1">
        <f t="array" ref="H60">_xlfn.IFS(
$C60=2010,
VLOOKUP($B60,[3]分省年度数据!$A$1:$T$32,15,FALSE),
$C60=2011,
VLOOKUP($B60,[3]分省年度数据!$A$1:$T$32,14,FALSE),
$C60=2012,
VLOOKUP($B60,[3]分省年度数据!$A$1:$T$32,13,FALSE),
$C60=2013,
VLOOKUP($B60,[3]分省年度数据!$A$1:$T$32,12,FALSE),
$C60=2014,
VLOOKUP($B60,[3]分省年度数据!$A$1:$T$32,11,FALSE),
$C60=2015,
VLOOKUP($B60,[3]分省年度数据!$A$1:$T$32,10,FALSE),
$C60=2016,
VLOOKUP($B60,[3]分省年度数据!$A$1:$T$32,9,FALSE),
$C60=2017,
VLOOKUP($B60,[3]分省年度数据!$A$1:$T$32,8,FALSE),
$C60=2018,
VLOOKUP($B60,[3]分省年度数据!$A$1:$T$32,7,FALSE)
)</f>
        <v>545.5</v>
      </c>
      <c r="I60">
        <f>VLOOKUP($D60,[4]Sheet1!$C$1:$J$65536,2,FALSE)</f>
        <v>64.881881713867188</v>
      </c>
      <c r="J60">
        <f>VLOOKUP($D60,[4]Sheet1!$C$1:$J$65536,3,FALSE)</f>
        <v>-14.756551742553711</v>
      </c>
      <c r="K60">
        <f>VLOOKUP($D60,[4]Sheet1!$C$1:$J$65536,4,FALSE)</f>
        <v>10166.453125</v>
      </c>
      <c r="L60">
        <f>VLOOKUP($D60,[4]Sheet1!$C$1:$J$65536,5,FALSE)</f>
        <v>188.50215148925781</v>
      </c>
      <c r="M60">
        <f>VLOOKUP($D60,[4]Sheet1!$C$1:$J$65536,6,FALSE)</f>
        <v>24.16120719909668</v>
      </c>
      <c r="N60">
        <f>VLOOKUP($D60,[4]Sheet1!$C$1:$J$65536,7,FALSE)</f>
        <v>5.5016169548034668</v>
      </c>
      <c r="O60">
        <f>VLOOKUP($D60,[4]Sheet1!$C$1:$J$65536,8,FALSE)</f>
        <v>23.401464462280273</v>
      </c>
      <c r="P60" cm="1">
        <f t="array" ref="P60">_xlfn.IFS(
$C60=2010,
VLOOKUP($B60,[5]各省年均房价!$A$1:$T$32,11,FALSE),
$C60=2011,
VLOOKUP($B60,[5]各省年均房价!$A$1:$T$32,12,FALSE),
$C60=2012,
VLOOKUP($B60,[5]各省年均房价!$A$1:$T$32,13,FALSE),
$C60=2013,
VLOOKUP($B60,[5]各省年均房价!$A$1:$T$32,14,FALSE),
$C60=2014,
VLOOKUP($B60,[5]各省年均房价!$A$1:$T$32,15,FALSE),
$C60=2015,
VLOOKUP($B60,[5]各省年均房价!$A$1:$T$32,16,FALSE),
$C60=2016,
VLOOKUP($B60,[5]各省年均房价!$A$1:$T$32,17,FALSE),
$C60=2017,
VLOOKUP($B60,[5]各省年均房价!$A$1:$T$32,18,FALSE),
$C60=2018,
VLOOKUP($B60,[5]各省年均房价!$A$1:$T$32,19,FALSE)
)</f>
        <v>3945.4749999999999</v>
      </c>
      <c r="Q60">
        <f t="shared" si="1"/>
        <v>0.22519834474885844</v>
      </c>
      <c r="R60" cm="1">
        <f t="array" ref="R60">_xlfn.IFS(
$C60=2010,
VLOOKUP($B60,[27]分省年度数据!$A$1:$T$32,15,FALSE),
$C60=2011,
VLOOKUP($B60,[27]分省年度数据!$A$1:$T$32,14,FALSE),
$C60=2012,
VLOOKUP($B60,[27]分省年度数据!$A$1:$T$32,13,FALSE),
$C60=2013,
VLOOKUP($B60,[27]分省年度数据!$A$1:$T$32,12,FALSE),
$C60=2014,
VLOOKUP($B60,[27]分省年度数据!$A$1:$T$32,11,FALSE),
$C60=2015,
VLOOKUP($B60,[27]分省年度数据!$A$1:$T$32,10,FALSE),
$C60=2016,
VLOOKUP($B60,[27]分省年度数据!$A$1:$T$32,9,FALSE),
$C60=2017,
VLOOKUP($B60,[27]分省年度数据!$A$1:$T$32,8,FALSE),
$C60=2018,
VLOOKUP($B60,[27]分省年度数据!$A$1:$T$32,7,FALSE)
)</f>
        <v>94.91</v>
      </c>
      <c r="S60">
        <f>IFERROR(VLOOKUP(D60,[6]mu_jt_estimates_final!$C:$D,2,FALSE),"")</f>
        <v>-0.23929363000000001</v>
      </c>
      <c r="T60" t="str">
        <f>VLOOKUP(B60,方言分布!A:B,2,FALSE)</f>
        <v>东北官话</v>
      </c>
      <c r="U60" cm="1">
        <f t="array" ref="U60">_xlfn.IFS(
$C60=2010,
VLOOKUP($B60,[7]分省年度数据!$A$1:$T$32,15,FALSE),
$C60=2011,
VLOOKUP($B60,[7]分省年度数据!$A$1:$T$32,14,FALSE),
$C60=2012,
VLOOKUP($B60,[7]分省年度数据!$A$1:$T$32,13,FALSE),
$C60=2013,
VLOOKUP($B60,[7]分省年度数据!$A$1:$T$32,12,FALSE),
$C60=2014,
VLOOKUP($B60,[7]分省年度数据!$A$1:$T$32,11,FALSE),
$C60=2015,
VLOOKUP($B60,[7]分省年度数据!$A$1:$T$32,10,FALSE),
$C60=2016,
VLOOKUP($B60,[7]分省年度数据!$A$1:$T$32,9,FALSE),
$C60=2017,
VLOOKUP($B60,[7]分省年度数据!$A$1:$T$32,8,FALSE),
$C60=2018,
VLOOKUP($B60,[7]分省年度数据!$A$1:$T$32,7,FALSE)
)</f>
        <v>19891</v>
      </c>
      <c r="V60" cm="1">
        <f t="array" ref="V60">_xlfn.IFS(
$C60=2010,
VLOOKUP($B60,[8]分省年度数据!$A$1:$T$32,15,FALSE),
$C60=2011,
VLOOKUP($B60,[8]分省年度数据!$A$1:$T$32,14,FALSE),
$C60=2012,
VLOOKUP($B60,[8]分省年度数据!$A$1:$T$32,13,FALSE),
$C60=2013,
VLOOKUP($B60,[8]分省年度数据!$A$1:$T$32,12,FALSE),
$C60=2014,
VLOOKUP($B60,[8]分省年度数据!$A$1:$T$32,11,FALSE),
$C60=2015,
VLOOKUP($B60,[8]分省年度数据!$A$1:$T$32,10,FALSE),
$C60=2016,
VLOOKUP($B60,[8]分省年度数据!$A$1:$T$32,9,FALSE),
$C60=2017,
VLOOKUP($B60,[8]分省年度数据!$A$1:$T$32,8,FALSE),
$C60=2018,
VLOOKUP($B60,[8]分省年度数据!$A$1:$T$32,7,FALSE)
)</f>
        <v>14.1</v>
      </c>
      <c r="W60" cm="1">
        <f t="array" ref="W60">_xlfn.IFS(
$C60=2010,
VLOOKUP($B60,[9]分省年度数据!$A$1:$T$32,15,FALSE),
$C60=2011,
VLOOKUP($B60,[9]分省年度数据!$A$1:$T$32,14,FALSE),
$C60=2012,
VLOOKUP($B60,[9]分省年度数据!$A$1:$T$32,13,FALSE),
$C60=2013,
VLOOKUP($B60,[9]分省年度数据!$A$1:$T$32,12,FALSE),
$C60=2014,
VLOOKUP($B60,[9]分省年度数据!$A$1:$T$32,11,FALSE),
$C60=2015,
VLOOKUP($B60,[9]分省年度数据!$A$1:$T$32,10,FALSE),
$C60=2016,
VLOOKUP($B60,[9]分省年度数据!$A$1:$T$32,9,FALSE),
$C60=2017,
VLOOKUP($B60,[9]分省年度数据!$A$1:$T$32,8,FALSE),
$C60=2018,
VLOOKUP($B60,[9]分省年度数据!$A$1:$T$32,7,FALSE)
)</f>
        <v>55</v>
      </c>
      <c r="X60" cm="1">
        <f t="array" ref="X60">_xlfn.IFS(
$C60=2010,
VLOOKUP($B60,[10]分省年度数据!$A$1:$T$32,15,FALSE),
$C60=2011,
VLOOKUP($B60,[10]分省年度数据!$A$1:$T$32,14,FALSE),
$C60=2012,
VLOOKUP($B60,[10]分省年度数据!$A$1:$T$32,13,FALSE),
$C60=2013,
VLOOKUP($B60,[10]分省年度数据!$A$1:$T$32,12,FALSE),
$C60=2014,
VLOOKUP($B60,[10]分省年度数据!$A$1:$T$32,11,FALSE),
$C60=2015,
VLOOKUP($B60,[10]分省年度数据!$A$1:$T$32,10,FALSE),
$C60=2016,
VLOOKUP($B60,[10]分省年度数据!$A$1:$T$32,9,FALSE),
$C60=2017,
VLOOKUP($B60,[10]分省年度数据!$A$1:$T$32,8,FALSE),
$C60=2018,
VLOOKUP($B60,[10]分省年度数据!$A$1:$T$32,7,FALSE)
)</f>
        <v>9.85</v>
      </c>
      <c r="Y60" cm="1">
        <f t="array" ref="Y60">_xlfn.IFS(
$C60=2010,
VLOOKUP($B60,[11]分省年度数据!$A$1:$T$32,15,FALSE),
$C60=2011,
VLOOKUP($B60,[11]分省年度数据!$A$1:$T$32,14,FALSE),
$C60=2012,
VLOOKUP($B60,[11]分省年度数据!$A$1:$T$32,13,FALSE),
$C60=2013,
VLOOKUP($B60,[11]分省年度数据!$A$1:$T$32,12,FALSE),
$C60=2014,
VLOOKUP($B60,[11]分省年度数据!$A$1:$T$32,11,FALSE),
$C60=2015,
VLOOKUP($B60,[11]分省年度数据!$A$1:$T$32,10,FALSE),
$C60=2016,
VLOOKUP($B60,[11]分省年度数据!$A$1:$T$32,9,FALSE),
$C60=2017,
VLOOKUP($B60,[11]分省年度数据!$A$1:$T$32,8,FALSE),
$C60=2018,
VLOOKUP($B60,[11]分省年度数据!$A$1:$T$32,7,FALSE)
)</f>
        <v>206.44</v>
      </c>
      <c r="Z60" cm="1">
        <f t="array" ref="Z60">_xlfn.IFS(
$C60=2010,
VLOOKUP($B60,[12]分省年度数据!$A$1:$T$32,15,FALSE),
$C60=2011,
VLOOKUP($B60,[12]分省年度数据!$A$1:$T$32,14,FALSE),
$C60=2012,
VLOOKUP($B60,[12]分省年度数据!$A$1:$T$32,13,FALSE),
$C60=2013,
VLOOKUP($B60,[12]分省年度数据!$A$1:$T$32,12,FALSE),
$C60=2014,
VLOOKUP($B60,[12]分省年度数据!$A$1:$T$32,11,FALSE),
$C60=2015,
VLOOKUP($B60,[12]分省年度数据!$A$1:$T$32,10,FALSE),
$C60=2016,
VLOOKUP($B60,[12]分省年度数据!$A$1:$T$32,9,FALSE),
$C60=2017,
VLOOKUP($B60,[12]分省年度数据!$A$1:$T$32,8,FALSE),
$C60=2018,
VLOOKUP($B60,[12]分省年度数据!$A$1:$T$32,7,FALSE)
)</f>
        <v>14.66</v>
      </c>
      <c r="AA60" cm="1">
        <f t="array" ref="AA60">_xlfn.IFS(
$C60=2010,
VLOOKUP($B60,[13]分省年度数据!$A$1:$T$32,15,FALSE),
$C60=2011,
VLOOKUP($B60,[13]分省年度数据!$A$1:$T$32,14,FALSE),
$C60=2012,
VLOOKUP($B60,[13]分省年度数据!$A$1:$T$32,13,FALSE),
$C60=2013,
VLOOKUP($B60,[13]分省年度数据!$A$1:$T$32,12,FALSE),
$C60=2014,
VLOOKUP($B60,[13]分省年度数据!$A$1:$T$32,11,FALSE),
$C60=2015,
VLOOKUP($B60,[13]分省年度数据!$A$1:$T$32,10,FALSE),
$C60=2016,
VLOOKUP($B60,[13]分省年度数据!$A$1:$T$32,9,FALSE),
$C60=2017,
VLOOKUP($B60,[13]分省年度数据!$A$1:$T$32,8,FALSE),
$C60=2018,
VLOOKUP($B60,[13]分省年度数据!$A$1:$T$32,7,FALSE)
)</f>
        <v>9.3000000000000007</v>
      </c>
      <c r="AB60" cm="1">
        <f t="array" ref="AB60">_xlfn.IFS(
$C60=2010,
VLOOKUP($B60,[14]分省年度数据!$A$1:$T$32,15,FALSE),
$C60=2011,
VLOOKUP($B60,[14]分省年度数据!$A$1:$T$32,14,FALSE),
$C60=2012,
VLOOKUP($B60,[14]分省年度数据!$A$1:$T$32,13,FALSE),
$C60=2013,
VLOOKUP($B60,[14]分省年度数据!$A$1:$T$32,12,FALSE),
$C60=2014,
VLOOKUP($B60,[14]分省年度数据!$A$1:$T$32,11,FALSE),
$C60=2015,
VLOOKUP($B60,[14]分省年度数据!$A$1:$T$32,10,FALSE),
$C60=2016,
VLOOKUP($B60,[14]分省年度数据!$A$1:$T$32,9,FALSE),
$C60=2017,
VLOOKUP($B60,[14]分省年度数据!$A$1:$T$32,8,FALSE),
$C60=2018,
VLOOKUP($B60,[14]分省年度数据!$A$1:$T$32,7,FALSE)
)</f>
        <v>11.26</v>
      </c>
      <c r="AD60" cm="1">
        <f t="array" ref="AD60">_xlfn.IFS(
$C60=2010,
VLOOKUP($B60,[15]分省年度数据!$A$1:$T$32,15,FALSE),
$C60=2011,
VLOOKUP($B60,[15]分省年度数据!$A$1:$T$32,14,FALSE),
$C60=2012,
VLOOKUP($B60,[15]分省年度数据!$A$1:$T$32,13,FALSE),
$C60=2013,
VLOOKUP($B60,[15]分省年度数据!$A$1:$T$32,12,FALSE),
$C60=2014,
VLOOKUP($B60,[15]分省年度数据!$A$1:$T$32,11,FALSE),
$C60=2015,
VLOOKUP($B60,[15]分省年度数据!$A$1:$T$32,10,FALSE),
$C60=2016,
VLOOKUP($B60,[15]分省年度数据!$A$1:$T$32,9,FALSE),
$C60=2017,
VLOOKUP($B60,[15]分省年度数据!$A$1:$T$32,8,FALSE),
$C60=2018,
VLOOKUP($B60,[15]分省年度数据!$A$1:$T$32,7,FALSE)
)</f>
        <v>5353180</v>
      </c>
      <c r="AE60" cm="1">
        <f t="array" ref="AE60">_xlfn.IFS(
$C60=2010,
VLOOKUP($B60,[16]分省年度数据!$A$1:$T$32,15,FALSE),
$C60=2011,
VLOOKUP($B60,[16]分省年度数据!$A$1:$T$32,14,FALSE),
$C60=2012,
VLOOKUP($B60,[16]分省年度数据!$A$1:$T$32,13,FALSE),
$C60=2013,
VLOOKUP($B60,[16]分省年度数据!$A$1:$T$32,12,FALSE),
$C60=2014,
VLOOKUP($B60,[16]分省年度数据!$A$1:$T$32,11,FALSE),
$C60=2015,
VLOOKUP($B60,[16]分省年度数据!$A$1:$T$32,10,FALSE),
$C60=2016,
VLOOKUP($B60,[16]分省年度数据!$A$1:$T$32,9,FALSE),
$C60=2017,
VLOOKUP($B60,[16]分省年度数据!$A$1:$T$32,8,FALSE),
$C60=2018,
VLOOKUP($B60,[16]分省年度数据!$A$1:$T$32,7,FALSE)
)</f>
        <v>407.1</v>
      </c>
      <c r="AF60" cm="1">
        <f t="array" ref="AF60">_xlfn.IFS(
$C60=2010,
VLOOKUP($B60,[17]分省年度数据!$A$1:$T$32,15,FALSE),
$C60=2011,
VLOOKUP($B60,[17]分省年度数据!$A$1:$T$32,14,FALSE),
$C60=2012,
VLOOKUP($B60,[17]分省年度数据!$A$1:$T$32,13,FALSE),
$C60=2013,
VLOOKUP($B60,[17]分省年度数据!$A$1:$T$32,12,FALSE),
$C60=2014,
VLOOKUP($B60,[17]分省年度数据!$A$1:$T$32,11,FALSE),
$C60=2015,
VLOOKUP($B60,[17]分省年度数据!$A$1:$T$32,10,FALSE),
$C60=2016,
VLOOKUP($B60,[17]分省年度数据!$A$1:$T$32,9,FALSE),
$C60=2017,
VLOOKUP($B60,[17]分省年度数据!$A$1:$T$32,8,FALSE),
$C60=2018,
VLOOKUP($B60,[17]分省年度数据!$A$1:$T$32,7,FALSE)
)</f>
        <v>23</v>
      </c>
      <c r="AG60" cm="1">
        <f t="array" ref="AG60">_xlfn.IFS(
$C60=2010,
VLOOKUP($B60,[18]分省年度数据!$A$1:$T$32,15,FALSE),
$C60=2011,
VLOOKUP($B60,[18]分省年度数据!$A$1:$T$32,14,FALSE),
$C60=2012,
VLOOKUP($B60,[18]分省年度数据!$A$1:$T$32,13,FALSE),
$C60=2013,
VLOOKUP($B60,[18]分省年度数据!$A$1:$T$32,12,FALSE),
$C60=2014,
VLOOKUP($B60,[18]分省年度数据!$A$1:$T$32,11,FALSE),
$C60=2015,
VLOOKUP($B60,[18]分省年度数据!$A$1:$T$32,10,FALSE),
$C60=2016,
VLOOKUP($B60,[18]分省年度数据!$A$1:$T$32,9,FALSE),
$C60=2017,
VLOOKUP($B60,[18]分省年度数据!$A$1:$T$32,8,FALSE),
$C60=2018,
VLOOKUP($B60,[18]分省年度数据!$A$1:$T$32,7,FALSE)
)</f>
        <v>6080.9</v>
      </c>
      <c r="AJ60" cm="1">
        <f t="array" ref="AJ60">_xlfn.IFS(
$C60=2010,
VLOOKUP($B60,[19]分省年度数据!$A$1:$T$32,15,FALSE),
$C60=2011,
VLOOKUP($B60,[19]分省年度数据!$A$1:$T$32,14,FALSE),
$C60=2012,
VLOOKUP($B60,[19]分省年度数据!$A$1:$T$32,13,FALSE),
$C60=2013,
VLOOKUP($B60,[19]分省年度数据!$A$1:$T$32,12,FALSE),
$C60=2014,
VLOOKUP($B60,[19]分省年度数据!$A$1:$T$32,11,FALSE),
$C60=2015,
VLOOKUP($B60,[19]分省年度数据!$A$1:$T$32,10,FALSE),
$C60=2016,
VLOOKUP($B60,[19]分省年度数据!$A$1:$T$32,9,FALSE),
$C60=2017,
VLOOKUP($B60,[19]分省年度数据!$A$1:$T$32,8,FALSE),
$C60=2018,
VLOOKUP($B60,[19]分省年度数据!$A$1:$T$32,7,FALSE)
)</f>
        <v>2794</v>
      </c>
      <c r="AK60" cm="1">
        <f t="array" ref="AK60">_xlfn.IFS(
$C60=2010,
VLOOKUP($B60,[20]分省年度数据!$A$1:$T$32,15,FALSE),
$C60=2011,
VLOOKUP($B60,[20]分省年度数据!$A$1:$T$32,14,FALSE),
$C60=2012,
VLOOKUP($B60,[20]分省年度数据!$A$1:$T$32,13,FALSE),
$C60=2013,
VLOOKUP($B60,[20]分省年度数据!$A$1:$T$32,12,FALSE),
$C60=2014,
VLOOKUP($B60,[20]分省年度数据!$A$1:$T$32,11,FALSE),
$C60=2015,
VLOOKUP($B60,[20]分省年度数据!$A$1:$T$32,10,FALSE),
$C60=2016,
VLOOKUP($B60,[20]分省年度数据!$A$1:$T$32,9,FALSE),
$C60=2017,
VLOOKUP($B60,[20]分省年度数据!$A$1:$T$32,8,FALSE),
$C60=2018,
VLOOKUP($B60,[20]分省年度数据!$A$1:$T$32,7,FALSE)
)</f>
        <v>13074</v>
      </c>
      <c r="AL60" cm="1">
        <f t="array" ref="AL60">_xlfn.IFS(
$C60=2010,
VLOOKUP($B60,[26]分省年度数据!$A$1:$T$32,15,FALSE),
$C60=2011,
VLOOKUP($B60,[26]分省年度数据!$A$1:$T$32,14,FALSE),
$C60=2012,
VLOOKUP($B60,[26]分省年度数据!$A$1:$T$32,13,FALSE),
$C60=2013,
VLOOKUP($B60,[26]分省年度数据!$A$1:$T$32,12,FALSE),
$C60=2014,
VLOOKUP($B60,[26]分省年度数据!$A$1:$T$32,11,FALSE),
$C60=2015,
VLOOKUP($B60,[26]分省年度数据!$A$1:$T$32,10,FALSE),
$C60=2016,
VLOOKUP($B60,[26]分省年度数据!$A$1:$T$32,9,FALSE),
$C60=2017,
VLOOKUP($B60,[26]分省年度数据!$A$1:$T$32,8,FALSE),
$C60=2018,
VLOOKUP($B60,[26]分省年度数据!$A$1:$T$32,7,FALSE)
)</f>
        <v>93.79</v>
      </c>
      <c r="AM60" cm="1">
        <f t="array" ref="AM60">_xlfn.IFS(
$C60=2010,
VLOOKUP($B60,[22]分省年度数据!$A$1:$T$32,15,FALSE),
$C60=2011,
VLOOKUP($B60,[22]分省年度数据!$A$1:$T$32,14,FALSE),
$C60=2012,
VLOOKUP($B60,[22]分省年度数据!$A$1:$T$32,13,FALSE),
$C60=2013,
VLOOKUP($B60,[22]分省年度数据!$A$1:$T$32,12,FALSE),
$C60=2014,
VLOOKUP($B60,[22]分省年度数据!$A$1:$T$32,11,FALSE),
$C60=2015,
VLOOKUP($B60,[22]分省年度数据!$A$1:$T$32,10,FALSE),
$C60=2016,
VLOOKUP($B60,[22]分省年度数据!$A$1:$T$32,9,FALSE),
$C60=2017,
VLOOKUP($B60,[22]分省年度数据!$A$1:$T$32,8,FALSE),
$C60=2018,
VLOOKUP($B60,[22]分省年度数据!$A$1:$T$32,7,FALSE)
)</f>
        <v>91.98</v>
      </c>
      <c r="AN60" cm="1">
        <f t="array" ref="AN60">_xlfn.IFS(
$C60=2010,
VLOOKUP($B60,[23]分省年度数据!$A$1:$T$32,15,FALSE),
$C60=2011,
VLOOKUP($B60,[23]分省年度数据!$A$1:$T$32,14,FALSE),
$C60=2012,
VLOOKUP($B60,[23]分省年度数据!$A$1:$T$32,13,FALSE),
$C60=2013,
VLOOKUP($B60,[23]分省年度数据!$A$1:$T$32,12,FALSE),
$C60=2014,
VLOOKUP($B60,[23]分省年度数据!$A$1:$T$32,11,FALSE),
$C60=2015,
VLOOKUP($B60,[23]分省年度数据!$A$1:$T$32,10,FALSE),
$C60=2016,
VLOOKUP($B60,[23]分省年度数据!$A$1:$T$32,9,FALSE),
$C60=2017,
VLOOKUP($B60,[23]分省年度数据!$A$1:$T$32,8,FALSE),
$C60=2018,
VLOOKUP($B60,[23]分省年度数据!$A$1:$T$32,7,FALSE)
)</f>
        <v>10.32</v>
      </c>
      <c r="AO60" cm="1">
        <f t="array" ref="AO60">_xlfn.IFS(
$C60=2010,
VLOOKUP($B60,[24]分省年度数据!$A$1:$T$32,15,FALSE),
$C60=2011,
VLOOKUP($B60,[24]分省年度数据!$A$1:$T$32,14,FALSE),
$C60=2012,
VLOOKUP($B60,[24]分省年度数据!$A$1:$T$32,13,FALSE),
$C60=2013,
VLOOKUP($B60,[24]分省年度数据!$A$1:$T$32,12,FALSE),
$C60=2014,
VLOOKUP($B60,[24]分省年度数据!$A$1:$T$32,11,FALSE),
$C60=2015,
VLOOKUP($B60,[24]分省年度数据!$A$1:$T$32,10,FALSE),
$C60=2016,
VLOOKUP($B60,[24]分省年度数据!$A$1:$T$32,9,FALSE),
$C60=2017,
VLOOKUP($B60,[24]分省年度数据!$A$1:$T$32,8,FALSE),
$C60=2018,
VLOOKUP($B60,[24]分省年度数据!$A$1:$T$32,7,FALSE)
)</f>
        <v>3.23</v>
      </c>
      <c r="AP60" cm="1">
        <f t="array" ref="AP60">_xlfn.IFS(
$C60=2010,
VLOOKUP($B60,[25]分省年度数据!$A$1:$T$32,15,FALSE),
$C60=2011,
VLOOKUP($B60,[25]分省年度数据!$A$1:$T$32,14,FALSE),
$C60=2012,
VLOOKUP($B60,[25]分省年度数据!$A$1:$T$32,13,FALSE),
$C60=2013,
VLOOKUP($B60,[25]分省年度数据!$A$1:$T$32,12,FALSE),
$C60=2014,
VLOOKUP($B60,[25]分省年度数据!$A$1:$T$32,11,FALSE),
$C60=2015,
VLOOKUP($B60,[25]分省年度数据!$A$1:$T$32,10,FALSE),
$C60=2016,
VLOOKUP($B60,[25]分省年度数据!$A$1:$T$32,9,FALSE),
$C60=2017,
VLOOKUP($B60,[25]分省年度数据!$A$1:$T$32,8,FALSE),
$C60=2018,
VLOOKUP($B60,[25]分省年度数据!$A$1:$T$32,7,FALSE)
)</f>
        <v>12.05</v>
      </c>
    </row>
    <row r="61" spans="1:42">
      <c r="A61">
        <v>22</v>
      </c>
      <c r="B61" t="s">
        <v>7</v>
      </c>
      <c r="C61">
        <v>2015</v>
      </c>
      <c r="D61" t="str">
        <f t="shared" si="0"/>
        <v>吉林省2015</v>
      </c>
      <c r="E61" t="s">
        <v>33</v>
      </c>
      <c r="F61" cm="1">
        <f t="array" ref="F61">_xlfn.IFS(
$C61=2010,
VLOOKUP($B61,[1]分省年度数据!$A$1:$T$32,15,FALSE),
$C61=2011,
VLOOKUP($B61,[1]分省年度数据!$A$1:$T$32,14,FALSE),
$C61=2012,
VLOOKUP($B61,[1]分省年度数据!$A$1:$T$32,13,FALSE),
$C61=2013,
VLOOKUP($B61,[1]分省年度数据!$A$1:$T$32,12,FALSE),
$C61=2014,
VLOOKUP($B61,[1]分省年度数据!$A$1:$T$32,11,FALSE),
$C61=2015,
VLOOKUP($B61,[1]分省年度数据!$A$1:$T$32,10,FALSE),
$C61=2016,
VLOOKUP($B61,[1]分省年度数据!$A$1:$T$32,9,FALSE),
$C61=2017,
VLOOKUP($B61,[1]分省年度数据!$A$1:$T$32,8,FALSE),
$C61=2018,
VLOOKUP($B61,[1]分省年度数据!$A$1:$T$32,7,FALSE)
)</f>
        <v>2613</v>
      </c>
      <c r="G61" cm="1">
        <f t="array" ref="G61">_xlfn.IFS(
$C61=2010,
VLOOKUP($B61,[2]分省年度数据!$A$1:$T$32,15,FALSE),
$C61=2011,
VLOOKUP($B61,[2]分省年度数据!$A$1:$T$32,14,FALSE),
$C61=2012,
VLOOKUP($B61,[2]分省年度数据!$A$1:$T$32,13,FALSE),
$C61=2013,
VLOOKUP($B61,[2]分省年度数据!$A$1:$T$32,12,FALSE),
$C61=2014,
VLOOKUP($B61,[2]分省年度数据!$A$1:$T$32,11,FALSE),
$C61=2015,
VLOOKUP($B61,[2]分省年度数据!$A$1:$T$32,10,FALSE),
$C61=2016,
VLOOKUP($B61,[2]分省年度数据!$A$1:$T$32,9,FALSE),
$C61=2017,
VLOOKUP($B61,[2]分省年度数据!$A$1:$T$32,8,FALSE),
$C61=2018,
VLOOKUP($B61,[2]分省年度数据!$A$1:$T$32,7,FALSE)
)</f>
        <v>18684</v>
      </c>
      <c r="H61" cm="1">
        <f t="array" ref="H61">_xlfn.IFS(
$C61=2010,
VLOOKUP($B61,[3]分省年度数据!$A$1:$T$32,15,FALSE),
$C61=2011,
VLOOKUP($B61,[3]分省年度数据!$A$1:$T$32,14,FALSE),
$C61=2012,
VLOOKUP($B61,[3]分省年度数据!$A$1:$T$32,13,FALSE),
$C61=2013,
VLOOKUP($B61,[3]分省年度数据!$A$1:$T$32,12,FALSE),
$C61=2014,
VLOOKUP($B61,[3]分省年度数据!$A$1:$T$32,11,FALSE),
$C61=2015,
VLOOKUP($B61,[3]分省年度数据!$A$1:$T$32,10,FALSE),
$C61=2016,
VLOOKUP($B61,[3]分省年度数据!$A$1:$T$32,9,FALSE),
$C61=2017,
VLOOKUP($B61,[3]分省年度数据!$A$1:$T$32,8,FALSE),
$C61=2018,
VLOOKUP($B61,[3]分省年度数据!$A$1:$T$32,7,FALSE)
)</f>
        <v>450.5</v>
      </c>
      <c r="I61">
        <f>VLOOKUP($D61,[4]Sheet1!$C$1:$J$65536,2,FALSE)</f>
        <v>63.105762481689453</v>
      </c>
      <c r="J61">
        <f>VLOOKUP($D61,[4]Sheet1!$C$1:$J$65536,3,FALSE)</f>
        <v>-7.0594902038574219</v>
      </c>
      <c r="K61">
        <f>VLOOKUP($D61,[4]Sheet1!$C$1:$J$65536,4,FALSE)</f>
        <v>10166.9267578125</v>
      </c>
      <c r="L61">
        <f>VLOOKUP($D61,[4]Sheet1!$C$1:$J$65536,5,FALSE)</f>
        <v>195.70549011230469</v>
      </c>
      <c r="M61">
        <f>VLOOKUP($D61,[4]Sheet1!$C$1:$J$65536,6,FALSE)</f>
        <v>24.752893447875977</v>
      </c>
      <c r="N61">
        <f>VLOOKUP($D61,[4]Sheet1!$C$1:$J$65536,7,FALSE)</f>
        <v>5.4924125671386719</v>
      </c>
      <c r="O61">
        <f>VLOOKUP($D61,[4]Sheet1!$C$1:$J$65536,8,FALSE)</f>
        <v>23.341272354125977</v>
      </c>
      <c r="P61" cm="1">
        <f t="array" ref="P61">_xlfn.IFS(
$C61=2010,
VLOOKUP($B61,[5]各省年均房价!$A$1:$T$32,11,FALSE),
$C61=2011,
VLOOKUP($B61,[5]各省年均房价!$A$1:$T$32,12,FALSE),
$C61=2012,
VLOOKUP($B61,[5]各省年均房价!$A$1:$T$32,13,FALSE),
$C61=2013,
VLOOKUP($B61,[5]各省年均房价!$A$1:$T$32,14,FALSE),
$C61=2014,
VLOOKUP($B61,[5]各省年均房价!$A$1:$T$32,15,FALSE),
$C61=2015,
VLOOKUP($B61,[5]各省年均房价!$A$1:$T$32,16,FALSE),
$C61=2016,
VLOOKUP($B61,[5]各省年均房价!$A$1:$T$32,17,FALSE),
$C61=2017,
VLOOKUP($B61,[5]各省年均房价!$A$1:$T$32,18,FALSE),
$C61=2018,
VLOOKUP($B61,[5]各省年均房价!$A$1:$T$32,19,FALSE)
)</f>
        <v>4196.4825000000001</v>
      </c>
      <c r="Q61">
        <f t="shared" si="1"/>
        <v>0.22460300256904303</v>
      </c>
      <c r="R61" cm="1">
        <f t="array" ref="R61">_xlfn.IFS(
$C61=2010,
VLOOKUP($B61,[27]分省年度数据!$A$1:$T$32,15,FALSE),
$C61=2011,
VLOOKUP($B61,[27]分省年度数据!$A$1:$T$32,14,FALSE),
$C61=2012,
VLOOKUP($B61,[27]分省年度数据!$A$1:$T$32,13,FALSE),
$C61=2013,
VLOOKUP($B61,[27]分省年度数据!$A$1:$T$32,12,FALSE),
$C61=2014,
VLOOKUP($B61,[27]分省年度数据!$A$1:$T$32,11,FALSE),
$C61=2015,
VLOOKUP($B61,[27]分省年度数据!$A$1:$T$32,10,FALSE),
$C61=2016,
VLOOKUP($B61,[27]分省年度数据!$A$1:$T$32,9,FALSE),
$C61=2017,
VLOOKUP($B61,[27]分省年度数据!$A$1:$T$32,8,FALSE),
$C61=2018,
VLOOKUP($B61,[27]分省年度数据!$A$1:$T$32,7,FALSE)
)</f>
        <v>91.22</v>
      </c>
      <c r="S61">
        <f>IFERROR(VLOOKUP(D61,[6]mu_jt_estimates_final!$C:$D,2,FALSE),"")</f>
        <v>-5.3613833999999999E-2</v>
      </c>
      <c r="T61" t="str">
        <f>VLOOKUP(B61,方言分布!A:B,2,FALSE)</f>
        <v>东北官话</v>
      </c>
      <c r="U61" cm="1">
        <f t="array" ref="U61">_xlfn.IFS(
$C61=2010,
VLOOKUP($B61,[7]分省年度数据!$A$1:$T$32,15,FALSE),
$C61=2011,
VLOOKUP($B61,[7]分省年度数据!$A$1:$T$32,14,FALSE),
$C61=2012,
VLOOKUP($B61,[7]分省年度数据!$A$1:$T$32,13,FALSE),
$C61=2013,
VLOOKUP($B61,[7]分省年度数据!$A$1:$T$32,12,FALSE),
$C61=2014,
VLOOKUP($B61,[7]分省年度数据!$A$1:$T$32,11,FALSE),
$C61=2015,
VLOOKUP($B61,[7]分省年度数据!$A$1:$T$32,10,FALSE),
$C61=2016,
VLOOKUP($B61,[7]分省年度数据!$A$1:$T$32,9,FALSE),
$C61=2017,
VLOOKUP($B61,[7]分省年度数据!$A$1:$T$32,8,FALSE),
$C61=2018,
VLOOKUP($B61,[7]分省年度数据!$A$1:$T$32,7,FALSE)
)</f>
        <v>20612</v>
      </c>
      <c r="V61" cm="1">
        <f t="array" ref="V61">_xlfn.IFS(
$C61=2010,
VLOOKUP($B61,[8]分省年度数据!$A$1:$T$32,15,FALSE),
$C61=2011,
VLOOKUP($B61,[8]分省年度数据!$A$1:$T$32,14,FALSE),
$C61=2012,
VLOOKUP($B61,[8]分省年度数据!$A$1:$T$32,13,FALSE),
$C61=2013,
VLOOKUP($B61,[8]分省年度数据!$A$1:$T$32,12,FALSE),
$C61=2014,
VLOOKUP($B61,[8]分省年度数据!$A$1:$T$32,11,FALSE),
$C61=2015,
VLOOKUP($B61,[8]分省年度数据!$A$1:$T$32,10,FALSE),
$C61=2016,
VLOOKUP($B61,[8]分省年度数据!$A$1:$T$32,9,FALSE),
$C61=2017,
VLOOKUP($B61,[8]分省年度数据!$A$1:$T$32,8,FALSE),
$C61=2018,
VLOOKUP($B61,[8]分省年度数据!$A$1:$T$32,7,FALSE)
)</f>
        <v>14.45</v>
      </c>
      <c r="W61" cm="1">
        <f t="array" ref="W61">_xlfn.IFS(
$C61=2010,
VLOOKUP($B61,[9]分省年度数据!$A$1:$T$32,15,FALSE),
$C61=2011,
VLOOKUP($B61,[9]分省年度数据!$A$1:$T$32,14,FALSE),
$C61=2012,
VLOOKUP($B61,[9]分省年度数据!$A$1:$T$32,13,FALSE),
$C61=2013,
VLOOKUP($B61,[9]分省年度数据!$A$1:$T$32,12,FALSE),
$C61=2014,
VLOOKUP($B61,[9]分省年度数据!$A$1:$T$32,11,FALSE),
$C61=2015,
VLOOKUP($B61,[9]分省年度数据!$A$1:$T$32,10,FALSE),
$C61=2016,
VLOOKUP($B61,[9]分省年度数据!$A$1:$T$32,9,FALSE),
$C61=2017,
VLOOKUP($B61,[9]分省年度数据!$A$1:$T$32,8,FALSE),
$C61=2018,
VLOOKUP($B61,[9]分省年度数据!$A$1:$T$32,7,FALSE)
)</f>
        <v>58</v>
      </c>
      <c r="X61" cm="1">
        <f t="array" ref="X61">_xlfn.IFS(
$C61=2010,
VLOOKUP($B61,[10]分省年度数据!$A$1:$T$32,15,FALSE),
$C61=2011,
VLOOKUP($B61,[10]分省年度数据!$A$1:$T$32,14,FALSE),
$C61=2012,
VLOOKUP($B61,[10]分省年度数据!$A$1:$T$32,13,FALSE),
$C61=2013,
VLOOKUP($B61,[10]分省年度数据!$A$1:$T$32,12,FALSE),
$C61=2014,
VLOOKUP($B61,[10]分省年度数据!$A$1:$T$32,11,FALSE),
$C61=2015,
VLOOKUP($B61,[10]分省年度数据!$A$1:$T$32,10,FALSE),
$C61=2016,
VLOOKUP($B61,[10]分省年度数据!$A$1:$T$32,9,FALSE),
$C61=2017,
VLOOKUP($B61,[10]分省年度数据!$A$1:$T$32,8,FALSE),
$C61=2018,
VLOOKUP($B61,[10]分省年度数据!$A$1:$T$32,7,FALSE)
)</f>
        <v>9.8000000000000007</v>
      </c>
      <c r="Y61" cm="1">
        <f t="array" ref="Y61">_xlfn.IFS(
$C61=2010,
VLOOKUP($B61,[11]分省年度数据!$A$1:$T$32,15,FALSE),
$C61=2011,
VLOOKUP($B61,[11]分省年度数据!$A$1:$T$32,14,FALSE),
$C61=2012,
VLOOKUP($B61,[11]分省年度数据!$A$1:$T$32,13,FALSE),
$C61=2013,
VLOOKUP($B61,[11]分省年度数据!$A$1:$T$32,12,FALSE),
$C61=2014,
VLOOKUP($B61,[11]分省年度数据!$A$1:$T$32,11,FALSE),
$C61=2015,
VLOOKUP($B61,[11]分省年度数据!$A$1:$T$32,10,FALSE),
$C61=2016,
VLOOKUP($B61,[11]分省年度数据!$A$1:$T$32,9,FALSE),
$C61=2017,
VLOOKUP($B61,[11]分省年度数据!$A$1:$T$32,8,FALSE),
$C61=2018,
VLOOKUP($B61,[11]分省年度数据!$A$1:$T$32,7,FALSE)
)</f>
        <v>245.81</v>
      </c>
      <c r="Z61" cm="1">
        <f t="array" ref="Z61">_xlfn.IFS(
$C61=2010,
VLOOKUP($B61,[12]分省年度数据!$A$1:$T$32,15,FALSE),
$C61=2011,
VLOOKUP($B61,[12]分省年度数据!$A$1:$T$32,14,FALSE),
$C61=2012,
VLOOKUP($B61,[12]分省年度数据!$A$1:$T$32,13,FALSE),
$C61=2013,
VLOOKUP($B61,[12]分省年度数据!$A$1:$T$32,12,FALSE),
$C61=2014,
VLOOKUP($B61,[12]分省年度数据!$A$1:$T$32,11,FALSE),
$C61=2015,
VLOOKUP($B61,[12]分省年度数据!$A$1:$T$32,10,FALSE),
$C61=2016,
VLOOKUP($B61,[12]分省年度数据!$A$1:$T$32,9,FALSE),
$C61=2017,
VLOOKUP($B61,[12]分省年度数据!$A$1:$T$32,8,FALSE),
$C61=2018,
VLOOKUP($B61,[12]分省年度数据!$A$1:$T$32,7,FALSE)
)</f>
        <v>14.11</v>
      </c>
      <c r="AA61" cm="1">
        <f t="array" ref="AA61">_xlfn.IFS(
$C61=2010,
VLOOKUP($B61,[13]分省年度数据!$A$1:$T$32,15,FALSE),
$C61=2011,
VLOOKUP($B61,[13]分省年度数据!$A$1:$T$32,14,FALSE),
$C61=2012,
VLOOKUP($B61,[13]分省年度数据!$A$1:$T$32,13,FALSE),
$C61=2013,
VLOOKUP($B61,[13]分省年度数据!$A$1:$T$32,12,FALSE),
$C61=2014,
VLOOKUP($B61,[13]分省年度数据!$A$1:$T$32,11,FALSE),
$C61=2015,
VLOOKUP($B61,[13]分省年度数据!$A$1:$T$32,10,FALSE),
$C61=2016,
VLOOKUP($B61,[13]分省年度数据!$A$1:$T$32,9,FALSE),
$C61=2017,
VLOOKUP($B61,[13]分省年度数据!$A$1:$T$32,8,FALSE),
$C61=2018,
VLOOKUP($B61,[13]分省年度数据!$A$1:$T$32,7,FALSE)
)</f>
        <v>9.1999999999999993</v>
      </c>
      <c r="AB61" cm="1">
        <f t="array" ref="AB61">_xlfn.IFS(
$C61=2010,
VLOOKUP($B61,[14]分省年度数据!$A$1:$T$32,15,FALSE),
$C61=2011,
VLOOKUP($B61,[14]分省年度数据!$A$1:$T$32,14,FALSE),
$C61=2012,
VLOOKUP($B61,[14]分省年度数据!$A$1:$T$32,13,FALSE),
$C61=2013,
VLOOKUP($B61,[14]分省年度数据!$A$1:$T$32,12,FALSE),
$C61=2014,
VLOOKUP($B61,[14]分省年度数据!$A$1:$T$32,11,FALSE),
$C61=2015,
VLOOKUP($B61,[14]分省年度数据!$A$1:$T$32,10,FALSE),
$C61=2016,
VLOOKUP($B61,[14]分省年度数据!$A$1:$T$32,9,FALSE),
$C61=2017,
VLOOKUP($B61,[14]分省年度数据!$A$1:$T$32,8,FALSE),
$C61=2018,
VLOOKUP($B61,[14]分省年度数据!$A$1:$T$32,7,FALSE)
)</f>
        <v>11.63</v>
      </c>
      <c r="AD61" cm="1">
        <f t="array" ref="AD61">_xlfn.IFS(
$C61=2010,
VLOOKUP($B61,[15]分省年度数据!$A$1:$T$32,15,FALSE),
$C61=2011,
VLOOKUP($B61,[15]分省年度数据!$A$1:$T$32,14,FALSE),
$C61=2012,
VLOOKUP($B61,[15]分省年度数据!$A$1:$T$32,13,FALSE),
$C61=2013,
VLOOKUP($B61,[15]分省年度数据!$A$1:$T$32,12,FALSE),
$C61=2014,
VLOOKUP($B61,[15]分省年度数据!$A$1:$T$32,11,FALSE),
$C61=2015,
VLOOKUP($B61,[15]分省年度数据!$A$1:$T$32,10,FALSE),
$C61=2016,
VLOOKUP($B61,[15]分省年度数据!$A$1:$T$32,9,FALSE),
$C61=2017,
VLOOKUP($B61,[15]分省年度数据!$A$1:$T$32,8,FALSE),
$C61=2018,
VLOOKUP($B61,[15]分省年度数据!$A$1:$T$32,7,FALSE)
)</f>
        <v>5975239</v>
      </c>
      <c r="AE61" cm="1">
        <f t="array" ref="AE61">_xlfn.IFS(
$C61=2010,
VLOOKUP($B61,[16]分省年度数据!$A$1:$T$32,15,FALSE),
$C61=2011,
VLOOKUP($B61,[16]分省年度数据!$A$1:$T$32,14,FALSE),
$C61=2012,
VLOOKUP($B61,[16]分省年度数据!$A$1:$T$32,13,FALSE),
$C61=2013,
VLOOKUP($B61,[16]分省年度数据!$A$1:$T$32,12,FALSE),
$C61=2014,
VLOOKUP($B61,[16]分省年度数据!$A$1:$T$32,11,FALSE),
$C61=2015,
VLOOKUP($B61,[16]分省年度数据!$A$1:$T$32,10,FALSE),
$C61=2016,
VLOOKUP($B61,[16]分省年度数据!$A$1:$T$32,9,FALSE),
$C61=2017,
VLOOKUP($B61,[16]分省年度数据!$A$1:$T$32,8,FALSE),
$C61=2018,
VLOOKUP($B61,[16]分省年度数据!$A$1:$T$32,7,FALSE)
)</f>
        <v>477.57</v>
      </c>
      <c r="AF61" cm="1">
        <f t="array" ref="AF61">_xlfn.IFS(
$C61=2010,
VLOOKUP($B61,[17]分省年度数据!$A$1:$T$32,15,FALSE),
$C61=2011,
VLOOKUP($B61,[17]分省年度数据!$A$1:$T$32,14,FALSE),
$C61=2012,
VLOOKUP($B61,[17]分省年度数据!$A$1:$T$32,13,FALSE),
$C61=2013,
VLOOKUP($B61,[17]分省年度数据!$A$1:$T$32,12,FALSE),
$C61=2014,
VLOOKUP($B61,[17]分省年度数据!$A$1:$T$32,11,FALSE),
$C61=2015,
VLOOKUP($B61,[17]分省年度数据!$A$1:$T$32,10,FALSE),
$C61=2016,
VLOOKUP($B61,[17]分省年度数据!$A$1:$T$32,9,FALSE),
$C61=2017,
VLOOKUP($B61,[17]分省年度数据!$A$1:$T$32,8,FALSE),
$C61=2018,
VLOOKUP($B61,[17]分省年度数据!$A$1:$T$32,7,FALSE)
)</f>
        <v>23</v>
      </c>
      <c r="AG61" cm="1">
        <f t="array" ref="AG61">_xlfn.IFS(
$C61=2010,
VLOOKUP($B61,[18]分省年度数据!$A$1:$T$32,15,FALSE),
$C61=2011,
VLOOKUP($B61,[18]分省年度数据!$A$1:$T$32,14,FALSE),
$C61=2012,
VLOOKUP($B61,[18]分省年度数据!$A$1:$T$32,13,FALSE),
$C61=2013,
VLOOKUP($B61,[18]分省年度数据!$A$1:$T$32,12,FALSE),
$C61=2014,
VLOOKUP($B61,[18]分省年度数据!$A$1:$T$32,11,FALSE),
$C61=2015,
VLOOKUP($B61,[18]分省年度数据!$A$1:$T$32,10,FALSE),
$C61=2016,
VLOOKUP($B61,[18]分省年度数据!$A$1:$T$32,9,FALSE),
$C61=2017,
VLOOKUP($B61,[18]分省年度数据!$A$1:$T$32,8,FALSE),
$C61=2018,
VLOOKUP($B61,[18]分省年度数据!$A$1:$T$32,7,FALSE)
)</f>
        <v>3571.7</v>
      </c>
      <c r="AJ61" cm="1">
        <f t="array" ref="AJ61">_xlfn.IFS(
$C61=2010,
VLOOKUP($B61,[19]分省年度数据!$A$1:$T$32,15,FALSE),
$C61=2011,
VLOOKUP($B61,[19]分省年度数据!$A$1:$T$32,14,FALSE),
$C61=2012,
VLOOKUP($B61,[19]分省年度数据!$A$1:$T$32,13,FALSE),
$C61=2013,
VLOOKUP($B61,[19]分省年度数据!$A$1:$T$32,12,FALSE),
$C61=2014,
VLOOKUP($B61,[19]分省年度数据!$A$1:$T$32,11,FALSE),
$C61=2015,
VLOOKUP($B61,[19]分省年度数据!$A$1:$T$32,10,FALSE),
$C61=2016,
VLOOKUP($B61,[19]分省年度数据!$A$1:$T$32,9,FALSE),
$C61=2017,
VLOOKUP($B61,[19]分省年度数据!$A$1:$T$32,8,FALSE),
$C61=2018,
VLOOKUP($B61,[19]分省年度数据!$A$1:$T$32,7,FALSE)
)</f>
        <v>2779</v>
      </c>
      <c r="AK61" cm="1">
        <f t="array" ref="AK61">_xlfn.IFS(
$C61=2010,
VLOOKUP($B61,[20]分省年度数据!$A$1:$T$32,15,FALSE),
$C61=2011,
VLOOKUP($B61,[20]分省年度数据!$A$1:$T$32,14,FALSE),
$C61=2012,
VLOOKUP($B61,[20]分省年度数据!$A$1:$T$32,13,FALSE),
$C61=2013,
VLOOKUP($B61,[20]分省年度数据!$A$1:$T$32,12,FALSE),
$C61=2014,
VLOOKUP($B61,[20]分省年度数据!$A$1:$T$32,11,FALSE),
$C61=2015,
VLOOKUP($B61,[20]分省年度数据!$A$1:$T$32,10,FALSE),
$C61=2016,
VLOOKUP($B61,[20]分省年度数据!$A$1:$T$32,9,FALSE),
$C61=2017,
VLOOKUP($B61,[20]分省年度数据!$A$1:$T$32,8,FALSE),
$C61=2018,
VLOOKUP($B61,[20]分省年度数据!$A$1:$T$32,7,FALSE)
)</f>
        <v>12248</v>
      </c>
      <c r="AL61" cm="1">
        <f t="array" ref="AL61">_xlfn.IFS(
$C61=2010,
VLOOKUP($B61,[26]分省年度数据!$A$1:$T$32,15,FALSE),
$C61=2011,
VLOOKUP($B61,[26]分省年度数据!$A$1:$T$32,14,FALSE),
$C61=2012,
VLOOKUP($B61,[26]分省年度数据!$A$1:$T$32,13,FALSE),
$C61=2013,
VLOOKUP($B61,[26]分省年度数据!$A$1:$T$32,12,FALSE),
$C61=2014,
VLOOKUP($B61,[26]分省年度数据!$A$1:$T$32,11,FALSE),
$C61=2015,
VLOOKUP($B61,[26]分省年度数据!$A$1:$T$32,10,FALSE),
$C61=2016,
VLOOKUP($B61,[26]分省年度数据!$A$1:$T$32,9,FALSE),
$C61=2017,
VLOOKUP($B61,[26]分省年度数据!$A$1:$T$32,8,FALSE),
$C61=2018,
VLOOKUP($B61,[26]分省年度数据!$A$1:$T$32,7,FALSE)
)</f>
        <v>93.64</v>
      </c>
      <c r="AM61" cm="1">
        <f t="array" ref="AM61">_xlfn.IFS(
$C61=2010,
VLOOKUP($B61,[22]分省年度数据!$A$1:$T$32,15,FALSE),
$C61=2011,
VLOOKUP($B61,[22]分省年度数据!$A$1:$T$32,14,FALSE),
$C61=2012,
VLOOKUP($B61,[22]分省年度数据!$A$1:$T$32,13,FALSE),
$C61=2013,
VLOOKUP($B61,[22]分省年度数据!$A$1:$T$32,12,FALSE),
$C61=2014,
VLOOKUP($B61,[22]分省年度数据!$A$1:$T$32,11,FALSE),
$C61=2015,
VLOOKUP($B61,[22]分省年度数据!$A$1:$T$32,10,FALSE),
$C61=2016,
VLOOKUP($B61,[22]分省年度数据!$A$1:$T$32,9,FALSE),
$C61=2017,
VLOOKUP($B61,[22]分省年度数据!$A$1:$T$32,8,FALSE),
$C61=2018,
VLOOKUP($B61,[22]分省年度数据!$A$1:$T$32,7,FALSE)
)</f>
        <v>92.46</v>
      </c>
      <c r="AN61" cm="1">
        <f t="array" ref="AN61">_xlfn.IFS(
$C61=2010,
VLOOKUP($B61,[23]分省年度数据!$A$1:$T$32,15,FALSE),
$C61=2011,
VLOOKUP($B61,[23]分省年度数据!$A$1:$T$32,14,FALSE),
$C61=2012,
VLOOKUP($B61,[23]分省年度数据!$A$1:$T$32,13,FALSE),
$C61=2013,
VLOOKUP($B61,[23]分省年度数据!$A$1:$T$32,12,FALSE),
$C61=2014,
VLOOKUP($B61,[23]分省年度数据!$A$1:$T$32,11,FALSE),
$C61=2015,
VLOOKUP($B61,[23]分省年度数据!$A$1:$T$32,10,FALSE),
$C61=2016,
VLOOKUP($B61,[23]分省年度数据!$A$1:$T$32,9,FALSE),
$C61=2017,
VLOOKUP($B61,[23]分省年度数据!$A$1:$T$32,8,FALSE),
$C61=2018,
VLOOKUP($B61,[23]分省年度数据!$A$1:$T$32,7,FALSE)
)</f>
        <v>10.62</v>
      </c>
      <c r="AO61" cm="1">
        <f t="array" ref="AO61">_xlfn.IFS(
$C61=2010,
VLOOKUP($B61,[24]分省年度数据!$A$1:$T$32,15,FALSE),
$C61=2011,
VLOOKUP($B61,[24]分省年度数据!$A$1:$T$32,14,FALSE),
$C61=2012,
VLOOKUP($B61,[24]分省年度数据!$A$1:$T$32,13,FALSE),
$C61=2013,
VLOOKUP($B61,[24]分省年度数据!$A$1:$T$32,12,FALSE),
$C61=2014,
VLOOKUP($B61,[24]分省年度数据!$A$1:$T$32,11,FALSE),
$C61=2015,
VLOOKUP($B61,[24]分省年度数据!$A$1:$T$32,10,FALSE),
$C61=2016,
VLOOKUP($B61,[24]分省年度数据!$A$1:$T$32,9,FALSE),
$C61=2017,
VLOOKUP($B61,[24]分省年度数据!$A$1:$T$32,8,FALSE),
$C61=2018,
VLOOKUP($B61,[24]分省年度数据!$A$1:$T$32,7,FALSE)
)</f>
        <v>3.11</v>
      </c>
      <c r="AP61" cm="1">
        <f t="array" ref="AP61">_xlfn.IFS(
$C61=2010,
VLOOKUP($B61,[25]分省年度数据!$A$1:$T$32,15,FALSE),
$C61=2011,
VLOOKUP($B61,[25]分省年度数据!$A$1:$T$32,14,FALSE),
$C61=2012,
VLOOKUP($B61,[25]分省年度数据!$A$1:$T$32,13,FALSE),
$C61=2013,
VLOOKUP($B61,[25]分省年度数据!$A$1:$T$32,12,FALSE),
$C61=2014,
VLOOKUP($B61,[25]分省年度数据!$A$1:$T$32,11,FALSE),
$C61=2015,
VLOOKUP($B61,[25]分省年度数据!$A$1:$T$32,10,FALSE),
$C61=2016,
VLOOKUP($B61,[25]分省年度数据!$A$1:$T$32,9,FALSE),
$C61=2017,
VLOOKUP($B61,[25]分省年度数据!$A$1:$T$32,8,FALSE),
$C61=2018,
VLOOKUP($B61,[25]分省年度数据!$A$1:$T$32,7,FALSE)
)</f>
        <v>12.51</v>
      </c>
    </row>
    <row r="62" spans="1:42">
      <c r="A62">
        <v>22</v>
      </c>
      <c r="B62" t="s">
        <v>7</v>
      </c>
      <c r="C62">
        <v>2016</v>
      </c>
      <c r="D62" t="str">
        <f t="shared" si="0"/>
        <v>吉林省2016</v>
      </c>
      <c r="E62" t="s">
        <v>33</v>
      </c>
      <c r="F62" cm="1">
        <f t="array" ref="F62">_xlfn.IFS(
$C62=2010,
VLOOKUP($B62,[1]分省年度数据!$A$1:$T$32,15,FALSE),
$C62=2011,
VLOOKUP($B62,[1]分省年度数据!$A$1:$T$32,14,FALSE),
$C62=2012,
VLOOKUP($B62,[1]分省年度数据!$A$1:$T$32,13,FALSE),
$C62=2013,
VLOOKUP($B62,[1]分省年度数据!$A$1:$T$32,12,FALSE),
$C62=2014,
VLOOKUP($B62,[1]分省年度数据!$A$1:$T$32,11,FALSE),
$C62=2015,
VLOOKUP($B62,[1]分省年度数据!$A$1:$T$32,10,FALSE),
$C62=2016,
VLOOKUP($B62,[1]分省年度数据!$A$1:$T$32,9,FALSE),
$C62=2017,
VLOOKUP($B62,[1]分省年度数据!$A$1:$T$32,8,FALSE),
$C62=2018,
VLOOKUP($B62,[1]分省年度数据!$A$1:$T$32,7,FALSE)
)</f>
        <v>2567</v>
      </c>
      <c r="G62" cm="1">
        <f t="array" ref="G62">_xlfn.IFS(
$C62=2010,
VLOOKUP($B62,[2]分省年度数据!$A$1:$T$32,15,FALSE),
$C62=2011,
VLOOKUP($B62,[2]分省年度数据!$A$1:$T$32,14,FALSE),
$C62=2012,
VLOOKUP($B62,[2]分省年度数据!$A$1:$T$32,13,FALSE),
$C62=2013,
VLOOKUP($B62,[2]分省年度数据!$A$1:$T$32,12,FALSE),
$C62=2014,
VLOOKUP($B62,[2]分省年度数据!$A$1:$T$32,11,FALSE),
$C62=2015,
VLOOKUP($B62,[2]分省年度数据!$A$1:$T$32,10,FALSE),
$C62=2016,
VLOOKUP($B62,[2]分省年度数据!$A$1:$T$32,9,FALSE),
$C62=2017,
VLOOKUP($B62,[2]分省年度数据!$A$1:$T$32,8,FALSE),
$C62=2018,
VLOOKUP($B62,[2]分省年度数据!$A$1:$T$32,7,FALSE)
)</f>
        <v>19967</v>
      </c>
      <c r="H62" cm="1">
        <f t="array" ref="H62">_xlfn.IFS(
$C62=2010,
VLOOKUP($B62,[3]分省年度数据!$A$1:$T$32,15,FALSE),
$C62=2011,
VLOOKUP($B62,[3]分省年度数据!$A$1:$T$32,14,FALSE),
$C62=2012,
VLOOKUP($B62,[3]分省年度数据!$A$1:$T$32,13,FALSE),
$C62=2013,
VLOOKUP($B62,[3]分省年度数据!$A$1:$T$32,12,FALSE),
$C62=2014,
VLOOKUP($B62,[3]分省年度数据!$A$1:$T$32,11,FALSE),
$C62=2015,
VLOOKUP($B62,[3]分省年度数据!$A$1:$T$32,10,FALSE),
$C62=2016,
VLOOKUP($B62,[3]分省年度数据!$A$1:$T$32,9,FALSE),
$C62=2017,
VLOOKUP($B62,[3]分省年度数据!$A$1:$T$32,8,FALSE),
$C62=2018,
VLOOKUP($B62,[3]分省年度数据!$A$1:$T$32,7,FALSE)
)</f>
        <v>259.89999999999998</v>
      </c>
      <c r="I62">
        <f>VLOOKUP($D62,[4]Sheet1!$C$1:$J$65536,2,FALSE)</f>
        <v>60.20989990234375</v>
      </c>
      <c r="J62">
        <f>VLOOKUP($D62,[4]Sheet1!$C$1:$J$65536,3,FALSE)</f>
        <v>-7.6150937080383301</v>
      </c>
      <c r="K62">
        <f>VLOOKUP($D62,[4]Sheet1!$C$1:$J$65536,4,FALSE)</f>
        <v>10165.6171875</v>
      </c>
      <c r="L62">
        <f>VLOOKUP($D62,[4]Sheet1!$C$1:$J$65536,5,FALSE)</f>
        <v>194.31741333007812</v>
      </c>
      <c r="M62">
        <f>VLOOKUP($D62,[4]Sheet1!$C$1:$J$65536,6,FALSE)</f>
        <v>25.916408538818359</v>
      </c>
      <c r="N62">
        <f>VLOOKUP($D62,[4]Sheet1!$C$1:$J$65536,7,FALSE)</f>
        <v>5.4562439918518066</v>
      </c>
      <c r="O62">
        <f>VLOOKUP($D62,[4]Sheet1!$C$1:$J$65536,8,FALSE)</f>
        <v>28.77996826171875</v>
      </c>
      <c r="P62" cm="1">
        <f t="array" ref="P62">_xlfn.IFS(
$C62=2010,
VLOOKUP($B62,[5]各省年均房价!$A$1:$T$32,11,FALSE),
$C62=2011,
VLOOKUP($B62,[5]各省年均房价!$A$1:$T$32,12,FALSE),
$C62=2012,
VLOOKUP($B62,[5]各省年均房价!$A$1:$T$32,13,FALSE),
$C62=2013,
VLOOKUP($B62,[5]各省年均房价!$A$1:$T$32,14,FALSE),
$C62=2014,
VLOOKUP($B62,[5]各省年均房价!$A$1:$T$32,15,FALSE),
$C62=2015,
VLOOKUP($B62,[5]各省年均房价!$A$1:$T$32,16,FALSE),
$C62=2016,
VLOOKUP($B62,[5]各省年均房价!$A$1:$T$32,17,FALSE),
$C62=2017,
VLOOKUP($B62,[5]各省年均房价!$A$1:$T$32,18,FALSE),
$C62=2018,
VLOOKUP($B62,[5]各省年均房价!$A$1:$T$32,19,FALSE)
)</f>
        <v>4258.0675000000001</v>
      </c>
      <c r="Q62">
        <f t="shared" si="1"/>
        <v>0.21325524615615765</v>
      </c>
      <c r="R62" cm="1">
        <f t="array" ref="R62">_xlfn.IFS(
$C62=2010,
VLOOKUP($B62,[27]分省年度数据!$A$1:$T$32,15,FALSE),
$C62=2011,
VLOOKUP($B62,[27]分省年度数据!$A$1:$T$32,14,FALSE),
$C62=2012,
VLOOKUP($B62,[27]分省年度数据!$A$1:$T$32,13,FALSE),
$C62=2013,
VLOOKUP($B62,[27]分省年度数据!$A$1:$T$32,12,FALSE),
$C62=2014,
VLOOKUP($B62,[27]分省年度数据!$A$1:$T$32,11,FALSE),
$C62=2015,
VLOOKUP($B62,[27]分省年度数据!$A$1:$T$32,10,FALSE),
$C62=2016,
VLOOKUP($B62,[27]分省年度数据!$A$1:$T$32,9,FALSE),
$C62=2017,
VLOOKUP($B62,[27]分省年度数据!$A$1:$T$32,8,FALSE),
$C62=2018,
VLOOKUP($B62,[27]分省年度数据!$A$1:$T$32,7,FALSE)
)</f>
        <v>97.14</v>
      </c>
      <c r="S62">
        <f>IFERROR(VLOOKUP(D62,[6]mu_jt_estimates_final!$C:$D,2,FALSE),"")</f>
        <v>4.9264285999999997E-2</v>
      </c>
      <c r="T62" t="str">
        <f>VLOOKUP(B62,方言分布!A:B,2,FALSE)</f>
        <v>东北官话</v>
      </c>
      <c r="U62" cm="1">
        <f t="array" ref="U62">_xlfn.IFS(
$C62=2010,
VLOOKUP($B62,[7]分省年度数据!$A$1:$T$32,15,FALSE),
$C62=2011,
VLOOKUP($B62,[7]分省年度数据!$A$1:$T$32,14,FALSE),
$C62=2012,
VLOOKUP($B62,[7]分省年度数据!$A$1:$T$32,13,FALSE),
$C62=2013,
VLOOKUP($B62,[7]分省年度数据!$A$1:$T$32,12,FALSE),
$C62=2014,
VLOOKUP($B62,[7]分省年度数据!$A$1:$T$32,11,FALSE),
$C62=2015,
VLOOKUP($B62,[7]分省年度数据!$A$1:$T$32,10,FALSE),
$C62=2016,
VLOOKUP($B62,[7]分省年度数据!$A$1:$T$32,9,FALSE),
$C62=2017,
VLOOKUP($B62,[7]分省年度数据!$A$1:$T$32,8,FALSE),
$C62=2018,
VLOOKUP($B62,[7]分省年度数据!$A$1:$T$32,7,FALSE)
)</f>
        <v>20829</v>
      </c>
      <c r="V62" cm="1">
        <f t="array" ref="V62">_xlfn.IFS(
$C62=2010,
VLOOKUP($B62,[8]分省年度数据!$A$1:$T$32,15,FALSE),
$C62=2011,
VLOOKUP($B62,[8]分省年度数据!$A$1:$T$32,14,FALSE),
$C62=2012,
VLOOKUP($B62,[8]分省年度数据!$A$1:$T$32,13,FALSE),
$C62=2013,
VLOOKUP($B62,[8]分省年度数据!$A$1:$T$32,12,FALSE),
$C62=2014,
VLOOKUP($B62,[8]分省年度数据!$A$1:$T$32,11,FALSE),
$C62=2015,
VLOOKUP($B62,[8]分省年度数据!$A$1:$T$32,10,FALSE),
$C62=2016,
VLOOKUP($B62,[8]分省年度数据!$A$1:$T$32,9,FALSE),
$C62=2017,
VLOOKUP($B62,[8]分省年度数据!$A$1:$T$32,8,FALSE),
$C62=2018,
VLOOKUP($B62,[8]分省年度数据!$A$1:$T$32,7,FALSE)
)</f>
        <v>15.12</v>
      </c>
      <c r="W62" cm="1">
        <f t="array" ref="W62">_xlfn.IFS(
$C62=2010,
VLOOKUP($B62,[9]分省年度数据!$A$1:$T$32,15,FALSE),
$C62=2011,
VLOOKUP($B62,[9]分省年度数据!$A$1:$T$32,14,FALSE),
$C62=2012,
VLOOKUP($B62,[9]分省年度数据!$A$1:$T$32,13,FALSE),
$C62=2013,
VLOOKUP($B62,[9]分省年度数据!$A$1:$T$32,12,FALSE),
$C62=2014,
VLOOKUP($B62,[9]分省年度数据!$A$1:$T$32,11,FALSE),
$C62=2015,
VLOOKUP($B62,[9]分省年度数据!$A$1:$T$32,10,FALSE),
$C62=2016,
VLOOKUP($B62,[9]分省年度数据!$A$1:$T$32,9,FALSE),
$C62=2017,
VLOOKUP($B62,[9]分省年度数据!$A$1:$T$32,8,FALSE),
$C62=2018,
VLOOKUP($B62,[9]分省年度数据!$A$1:$T$32,7,FALSE)
)</f>
        <v>61</v>
      </c>
      <c r="X62" cm="1">
        <f t="array" ref="X62">_xlfn.IFS(
$C62=2010,
VLOOKUP($B62,[10]分省年度数据!$A$1:$T$32,15,FALSE),
$C62=2011,
VLOOKUP($B62,[10]分省年度数据!$A$1:$T$32,14,FALSE),
$C62=2012,
VLOOKUP($B62,[10]分省年度数据!$A$1:$T$32,13,FALSE),
$C62=2013,
VLOOKUP($B62,[10]分省年度数据!$A$1:$T$32,12,FALSE),
$C62=2014,
VLOOKUP($B62,[10]分省年度数据!$A$1:$T$32,11,FALSE),
$C62=2015,
VLOOKUP($B62,[10]分省年度数据!$A$1:$T$32,10,FALSE),
$C62=2016,
VLOOKUP($B62,[10]分省年度数据!$A$1:$T$32,9,FALSE),
$C62=2017,
VLOOKUP($B62,[10]分省年度数据!$A$1:$T$32,8,FALSE),
$C62=2018,
VLOOKUP($B62,[10]分省年度数据!$A$1:$T$32,7,FALSE)
)</f>
        <v>9.59</v>
      </c>
      <c r="Y62" cm="1">
        <f t="array" ref="Y62">_xlfn.IFS(
$C62=2010,
VLOOKUP($B62,[11]分省年度数据!$A$1:$T$32,15,FALSE),
$C62=2011,
VLOOKUP($B62,[11]分省年度数据!$A$1:$T$32,14,FALSE),
$C62=2012,
VLOOKUP($B62,[11]分省年度数据!$A$1:$T$32,13,FALSE),
$C62=2013,
VLOOKUP($B62,[11]分省年度数据!$A$1:$T$32,12,FALSE),
$C62=2014,
VLOOKUP($B62,[11]分省年度数据!$A$1:$T$32,11,FALSE),
$C62=2015,
VLOOKUP($B62,[11]分省年度数据!$A$1:$T$32,10,FALSE),
$C62=2016,
VLOOKUP($B62,[11]分省年度数据!$A$1:$T$32,9,FALSE),
$C62=2017,
VLOOKUP($B62,[11]分省年度数据!$A$1:$T$32,8,FALSE),
$C62=2018,
VLOOKUP($B62,[11]分省年度数据!$A$1:$T$32,7,FALSE)
)</f>
        <v>273.62</v>
      </c>
      <c r="Z62" cm="1">
        <f t="array" ref="Z62">_xlfn.IFS(
$C62=2010,
VLOOKUP($B62,[12]分省年度数据!$A$1:$T$32,15,FALSE),
$C62=2011,
VLOOKUP($B62,[12]分省年度数据!$A$1:$T$32,14,FALSE),
$C62=2012,
VLOOKUP($B62,[12]分省年度数据!$A$1:$T$32,13,FALSE),
$C62=2013,
VLOOKUP($B62,[12]分省年度数据!$A$1:$T$32,12,FALSE),
$C62=2014,
VLOOKUP($B62,[12]分省年度数据!$A$1:$T$32,11,FALSE),
$C62=2015,
VLOOKUP($B62,[12]分省年度数据!$A$1:$T$32,10,FALSE),
$C62=2016,
VLOOKUP($B62,[12]分省年度数据!$A$1:$T$32,9,FALSE),
$C62=2017,
VLOOKUP($B62,[12]分省年度数据!$A$1:$T$32,8,FALSE),
$C62=2018,
VLOOKUP($B62,[12]分省年度数据!$A$1:$T$32,7,FALSE)
)</f>
        <v>13.81</v>
      </c>
      <c r="AA62" cm="1">
        <f t="array" ref="AA62">_xlfn.IFS(
$C62=2010,
VLOOKUP($B62,[13]分省年度数据!$A$1:$T$32,15,FALSE),
$C62=2011,
VLOOKUP($B62,[13]分省年度数据!$A$1:$T$32,14,FALSE),
$C62=2012,
VLOOKUP($B62,[13]分省年度数据!$A$1:$T$32,13,FALSE),
$C62=2013,
VLOOKUP($B62,[13]分省年度数据!$A$1:$T$32,12,FALSE),
$C62=2014,
VLOOKUP($B62,[13]分省年度数据!$A$1:$T$32,11,FALSE),
$C62=2015,
VLOOKUP($B62,[13]分省年度数据!$A$1:$T$32,10,FALSE),
$C62=2016,
VLOOKUP($B62,[13]分省年度数据!$A$1:$T$32,9,FALSE),
$C62=2017,
VLOOKUP($B62,[13]分省年度数据!$A$1:$T$32,8,FALSE),
$C62=2018,
VLOOKUP($B62,[13]分省年度数据!$A$1:$T$32,7,FALSE)
)</f>
        <v>9.34</v>
      </c>
      <c r="AB62" cm="1">
        <f t="array" ref="AB62">_xlfn.IFS(
$C62=2010,
VLOOKUP($B62,[14]分省年度数据!$A$1:$T$32,15,FALSE),
$C62=2011,
VLOOKUP($B62,[14]分省年度数据!$A$1:$T$32,14,FALSE),
$C62=2012,
VLOOKUP($B62,[14]分省年度数据!$A$1:$T$32,13,FALSE),
$C62=2013,
VLOOKUP($B62,[14]分省年度数据!$A$1:$T$32,12,FALSE),
$C62=2014,
VLOOKUP($B62,[14]分省年度数据!$A$1:$T$32,11,FALSE),
$C62=2015,
VLOOKUP($B62,[14]分省年度数据!$A$1:$T$32,10,FALSE),
$C62=2016,
VLOOKUP($B62,[14]分省年度数据!$A$1:$T$32,9,FALSE),
$C62=2017,
VLOOKUP($B62,[14]分省年度数据!$A$1:$T$32,8,FALSE),
$C62=2018,
VLOOKUP($B62,[14]分省年度数据!$A$1:$T$32,7,FALSE)
)</f>
        <v>11.53</v>
      </c>
      <c r="AD62" cm="1">
        <f t="array" ref="AD62">_xlfn.IFS(
$C62=2010,
VLOOKUP($B62,[15]分省年度数据!$A$1:$T$32,15,FALSE),
$C62=2011,
VLOOKUP($B62,[15]分省年度数据!$A$1:$T$32,14,FALSE),
$C62=2012,
VLOOKUP($B62,[15]分省年度数据!$A$1:$T$32,13,FALSE),
$C62=2013,
VLOOKUP($B62,[15]分省年度数据!$A$1:$T$32,12,FALSE),
$C62=2014,
VLOOKUP($B62,[15]分省年度数据!$A$1:$T$32,11,FALSE),
$C62=2015,
VLOOKUP($B62,[15]分省年度数据!$A$1:$T$32,10,FALSE),
$C62=2016,
VLOOKUP($B62,[15]分省年度数据!$A$1:$T$32,9,FALSE),
$C62=2017,
VLOOKUP($B62,[15]分省年度数据!$A$1:$T$32,8,FALSE),
$C62=2018,
VLOOKUP($B62,[15]分省年度数据!$A$1:$T$32,7,FALSE)
)</f>
        <v>6439837</v>
      </c>
      <c r="AE62" cm="1">
        <f t="array" ref="AE62">_xlfn.IFS(
$C62=2010,
VLOOKUP($B62,[16]分省年度数据!$A$1:$T$32,15,FALSE),
$C62=2011,
VLOOKUP($B62,[16]分省年度数据!$A$1:$T$32,14,FALSE),
$C62=2012,
VLOOKUP($B62,[16]分省年度数据!$A$1:$T$32,13,FALSE),
$C62=2013,
VLOOKUP($B62,[16]分省年度数据!$A$1:$T$32,12,FALSE),
$C62=2014,
VLOOKUP($B62,[16]分省年度数据!$A$1:$T$32,11,FALSE),
$C62=2015,
VLOOKUP($B62,[16]分省年度数据!$A$1:$T$32,10,FALSE),
$C62=2016,
VLOOKUP($B62,[16]分省年度数据!$A$1:$T$32,9,FALSE),
$C62=2017,
VLOOKUP($B62,[16]分省年度数据!$A$1:$T$32,8,FALSE),
$C62=2018,
VLOOKUP($B62,[16]分省年度数据!$A$1:$T$32,7,FALSE)
)</f>
        <v>499.7</v>
      </c>
      <c r="AF62" cm="1">
        <f t="array" ref="AF62">_xlfn.IFS(
$C62=2010,
VLOOKUP($B62,[17]分省年度数据!$A$1:$T$32,15,FALSE),
$C62=2011,
VLOOKUP($B62,[17]分省年度数据!$A$1:$T$32,14,FALSE),
$C62=2012,
VLOOKUP($B62,[17]分省年度数据!$A$1:$T$32,13,FALSE),
$C62=2013,
VLOOKUP($B62,[17]分省年度数据!$A$1:$T$32,12,FALSE),
$C62=2014,
VLOOKUP($B62,[17]分省年度数据!$A$1:$T$32,11,FALSE),
$C62=2015,
VLOOKUP($B62,[17]分省年度数据!$A$1:$T$32,10,FALSE),
$C62=2016,
VLOOKUP($B62,[17]分省年度数据!$A$1:$T$32,9,FALSE),
$C62=2017,
VLOOKUP($B62,[17]分省年度数据!$A$1:$T$32,8,FALSE),
$C62=2018,
VLOOKUP($B62,[17]分省年度数据!$A$1:$T$32,7,FALSE)
)</f>
        <v>18</v>
      </c>
      <c r="AG62" cm="1">
        <f t="array" ref="AG62">_xlfn.IFS(
$C62=2010,
VLOOKUP($B62,[18]分省年度数据!$A$1:$T$32,15,FALSE),
$C62=2011,
VLOOKUP($B62,[18]分省年度数据!$A$1:$T$32,14,FALSE),
$C62=2012,
VLOOKUP($B62,[18]分省年度数据!$A$1:$T$32,13,FALSE),
$C62=2013,
VLOOKUP($B62,[18]分省年度数据!$A$1:$T$32,12,FALSE),
$C62=2014,
VLOOKUP($B62,[18]分省年度数据!$A$1:$T$32,11,FALSE),
$C62=2015,
VLOOKUP($B62,[18]分省年度数据!$A$1:$T$32,10,FALSE),
$C62=2016,
VLOOKUP($B62,[18]分省年度数据!$A$1:$T$32,9,FALSE),
$C62=2017,
VLOOKUP($B62,[18]分省年度数据!$A$1:$T$32,8,FALSE),
$C62=2018,
VLOOKUP($B62,[18]分省年度数据!$A$1:$T$32,7,FALSE)
)</f>
        <v>3812.9</v>
      </c>
      <c r="AJ62" cm="1">
        <f t="array" ref="AJ62">_xlfn.IFS(
$C62=2010,
VLOOKUP($B62,[19]分省年度数据!$A$1:$T$32,15,FALSE),
$C62=2011,
VLOOKUP($B62,[19]分省年度数据!$A$1:$T$32,14,FALSE),
$C62=2012,
VLOOKUP($B62,[19]分省年度数据!$A$1:$T$32,13,FALSE),
$C62=2013,
VLOOKUP($B62,[19]分省年度数据!$A$1:$T$32,12,FALSE),
$C62=2014,
VLOOKUP($B62,[19]分省年度数据!$A$1:$T$32,11,FALSE),
$C62=2015,
VLOOKUP($B62,[19]分省年度数据!$A$1:$T$32,10,FALSE),
$C62=2016,
VLOOKUP($B62,[19]分省年度数据!$A$1:$T$32,9,FALSE),
$C62=2017,
VLOOKUP($B62,[19]分省年度数据!$A$1:$T$32,8,FALSE),
$C62=2018,
VLOOKUP($B62,[19]分省年度数据!$A$1:$T$32,7,FALSE)
)</f>
        <v>5564</v>
      </c>
      <c r="AK62" cm="1">
        <f t="array" ref="AK62">_xlfn.IFS(
$C62=2010,
VLOOKUP($B62,[20]分省年度数据!$A$1:$T$32,15,FALSE),
$C62=2011,
VLOOKUP($B62,[20]分省年度数据!$A$1:$T$32,14,FALSE),
$C62=2012,
VLOOKUP($B62,[20]分省年度数据!$A$1:$T$32,13,FALSE),
$C62=2013,
VLOOKUP($B62,[20]分省年度数据!$A$1:$T$32,12,FALSE),
$C62=2014,
VLOOKUP($B62,[20]分省年度数据!$A$1:$T$32,11,FALSE),
$C62=2015,
VLOOKUP($B62,[20]分省年度数据!$A$1:$T$32,10,FALSE),
$C62=2016,
VLOOKUP($B62,[20]分省年度数据!$A$1:$T$32,9,FALSE),
$C62=2017,
VLOOKUP($B62,[20]分省年度数据!$A$1:$T$32,8,FALSE),
$C62=2018,
VLOOKUP($B62,[20]分省年度数据!$A$1:$T$32,7,FALSE)
)</f>
        <v>13203</v>
      </c>
      <c r="AL62" cm="1">
        <f t="array" ref="AL62">_xlfn.IFS(
$C62=2010,
VLOOKUP($B62,[26]分省年度数据!$A$1:$T$32,15,FALSE),
$C62=2011,
VLOOKUP($B62,[26]分省年度数据!$A$1:$T$32,14,FALSE),
$C62=2012,
VLOOKUP($B62,[26]分省年度数据!$A$1:$T$32,13,FALSE),
$C62=2013,
VLOOKUP($B62,[26]分省年度数据!$A$1:$T$32,12,FALSE),
$C62=2014,
VLOOKUP($B62,[26]分省年度数据!$A$1:$T$32,11,FALSE),
$C62=2015,
VLOOKUP($B62,[26]分省年度数据!$A$1:$T$32,10,FALSE),
$C62=2016,
VLOOKUP($B62,[26]分省年度数据!$A$1:$T$32,9,FALSE),
$C62=2017,
VLOOKUP($B62,[26]分省年度数据!$A$1:$T$32,8,FALSE),
$C62=2018,
VLOOKUP($B62,[26]分省年度数据!$A$1:$T$32,7,FALSE)
)</f>
        <v>93.4</v>
      </c>
      <c r="AM62" cm="1">
        <f t="array" ref="AM62">_xlfn.IFS(
$C62=2010,
VLOOKUP($B62,[22]分省年度数据!$A$1:$T$32,15,FALSE),
$C62=2011,
VLOOKUP($B62,[22]分省年度数据!$A$1:$T$32,14,FALSE),
$C62=2012,
VLOOKUP($B62,[22]分省年度数据!$A$1:$T$32,13,FALSE),
$C62=2013,
VLOOKUP($B62,[22]分省年度数据!$A$1:$T$32,12,FALSE),
$C62=2014,
VLOOKUP($B62,[22]分省年度数据!$A$1:$T$32,11,FALSE),
$C62=2015,
VLOOKUP($B62,[22]分省年度数据!$A$1:$T$32,10,FALSE),
$C62=2016,
VLOOKUP($B62,[22]分省年度数据!$A$1:$T$32,9,FALSE),
$C62=2017,
VLOOKUP($B62,[22]分省年度数据!$A$1:$T$32,8,FALSE),
$C62=2018,
VLOOKUP($B62,[22]分省年度数据!$A$1:$T$32,7,FALSE)
)</f>
        <v>93</v>
      </c>
      <c r="AN62" cm="1">
        <f t="array" ref="AN62">_xlfn.IFS(
$C62=2010,
VLOOKUP($B62,[23]分省年度数据!$A$1:$T$32,15,FALSE),
$C62=2011,
VLOOKUP($B62,[23]分省年度数据!$A$1:$T$32,14,FALSE),
$C62=2012,
VLOOKUP($B62,[23]分省年度数据!$A$1:$T$32,13,FALSE),
$C62=2013,
VLOOKUP($B62,[23]分省年度数据!$A$1:$T$32,12,FALSE),
$C62=2014,
VLOOKUP($B62,[23]分省年度数据!$A$1:$T$32,11,FALSE),
$C62=2015,
VLOOKUP($B62,[23]分省年度数据!$A$1:$T$32,10,FALSE),
$C62=2016,
VLOOKUP($B62,[23]分省年度数据!$A$1:$T$32,9,FALSE),
$C62=2017,
VLOOKUP($B62,[23]分省年度数据!$A$1:$T$32,8,FALSE),
$C62=2018,
VLOOKUP($B62,[23]分省年度数据!$A$1:$T$32,7,FALSE)
)</f>
        <v>10.26</v>
      </c>
      <c r="AO62" cm="1">
        <f t="array" ref="AO62">_xlfn.IFS(
$C62=2010,
VLOOKUP($B62,[24]分省年度数据!$A$1:$T$32,15,FALSE),
$C62=2011,
VLOOKUP($B62,[24]分省年度数据!$A$1:$T$32,14,FALSE),
$C62=2012,
VLOOKUP($B62,[24]分省年度数据!$A$1:$T$32,13,FALSE),
$C62=2013,
VLOOKUP($B62,[24]分省年度数据!$A$1:$T$32,12,FALSE),
$C62=2014,
VLOOKUP($B62,[24]分省年度数据!$A$1:$T$32,11,FALSE),
$C62=2015,
VLOOKUP($B62,[24]分省年度数据!$A$1:$T$32,10,FALSE),
$C62=2016,
VLOOKUP($B62,[24]分省年度数据!$A$1:$T$32,9,FALSE),
$C62=2017,
VLOOKUP($B62,[24]分省年度数据!$A$1:$T$32,8,FALSE),
$C62=2018,
VLOOKUP($B62,[24]分省年度数据!$A$1:$T$32,7,FALSE)
)</f>
        <v>3.14</v>
      </c>
      <c r="AP62" cm="1">
        <f t="array" ref="AP62">_xlfn.IFS(
$C62=2010,
VLOOKUP($B62,[25]分省年度数据!$A$1:$T$32,15,FALSE),
$C62=2011,
VLOOKUP($B62,[25]分省年度数据!$A$1:$T$32,14,FALSE),
$C62=2012,
VLOOKUP($B62,[25]分省年度数据!$A$1:$T$32,13,FALSE),
$C62=2013,
VLOOKUP($B62,[25]分省年度数据!$A$1:$T$32,12,FALSE),
$C62=2014,
VLOOKUP($B62,[25]分省年度数据!$A$1:$T$32,11,FALSE),
$C62=2015,
VLOOKUP($B62,[25]分省年度数据!$A$1:$T$32,10,FALSE),
$C62=2016,
VLOOKUP($B62,[25]分省年度数据!$A$1:$T$32,9,FALSE),
$C62=2017,
VLOOKUP($B62,[25]分省年度数据!$A$1:$T$32,8,FALSE),
$C62=2018,
VLOOKUP($B62,[25]分省年度数据!$A$1:$T$32,7,FALSE)
)</f>
        <v>13.37</v>
      </c>
    </row>
    <row r="63" spans="1:42">
      <c r="A63">
        <v>22</v>
      </c>
      <c r="B63" t="s">
        <v>7</v>
      </c>
      <c r="C63">
        <v>2017</v>
      </c>
      <c r="D63" t="str">
        <f t="shared" si="0"/>
        <v>吉林省2017</v>
      </c>
      <c r="E63" t="s">
        <v>33</v>
      </c>
      <c r="F63" cm="1">
        <f t="array" ref="F63">_xlfn.IFS(
$C63=2010,
VLOOKUP($B63,[1]分省年度数据!$A$1:$T$32,15,FALSE),
$C63=2011,
VLOOKUP($B63,[1]分省年度数据!$A$1:$T$32,14,FALSE),
$C63=2012,
VLOOKUP($B63,[1]分省年度数据!$A$1:$T$32,13,FALSE),
$C63=2013,
VLOOKUP($B63,[1]分省年度数据!$A$1:$T$32,12,FALSE),
$C63=2014,
VLOOKUP($B63,[1]分省年度数据!$A$1:$T$32,11,FALSE),
$C63=2015,
VLOOKUP($B63,[1]分省年度数据!$A$1:$T$32,10,FALSE),
$C63=2016,
VLOOKUP($B63,[1]分省年度数据!$A$1:$T$32,9,FALSE),
$C63=2017,
VLOOKUP($B63,[1]分省年度数据!$A$1:$T$32,8,FALSE),
$C63=2018,
VLOOKUP($B63,[1]分省年度数据!$A$1:$T$32,7,FALSE)
)</f>
        <v>2526</v>
      </c>
      <c r="G63" cm="1">
        <f t="array" ref="G63">_xlfn.IFS(
$C63=2010,
VLOOKUP($B63,[2]分省年度数据!$A$1:$T$32,15,FALSE),
$C63=2011,
VLOOKUP($B63,[2]分省年度数据!$A$1:$T$32,14,FALSE),
$C63=2012,
VLOOKUP($B63,[2]分省年度数据!$A$1:$T$32,13,FALSE),
$C63=2013,
VLOOKUP($B63,[2]分省年度数据!$A$1:$T$32,12,FALSE),
$C63=2014,
VLOOKUP($B63,[2]分省年度数据!$A$1:$T$32,11,FALSE),
$C63=2015,
VLOOKUP($B63,[2]分省年度数据!$A$1:$T$32,10,FALSE),
$C63=2016,
VLOOKUP($B63,[2]分省年度数据!$A$1:$T$32,9,FALSE),
$C63=2017,
VLOOKUP($B63,[2]分省年度数据!$A$1:$T$32,8,FALSE),
$C63=2018,
VLOOKUP($B63,[2]分省年度数据!$A$1:$T$32,7,FALSE)
)</f>
        <v>21368</v>
      </c>
      <c r="H63" cm="1">
        <f t="array" ref="H63">_xlfn.IFS(
$C63=2010,
VLOOKUP($B63,[3]分省年度数据!$A$1:$T$32,15,FALSE),
$C63=2011,
VLOOKUP($B63,[3]分省年度数据!$A$1:$T$32,14,FALSE),
$C63=2012,
VLOOKUP($B63,[3]分省年度数据!$A$1:$T$32,13,FALSE),
$C63=2013,
VLOOKUP($B63,[3]分省年度数据!$A$1:$T$32,12,FALSE),
$C63=2014,
VLOOKUP($B63,[3]分省年度数据!$A$1:$T$32,11,FALSE),
$C63=2015,
VLOOKUP($B63,[3]分省年度数据!$A$1:$T$32,10,FALSE),
$C63=2016,
VLOOKUP($B63,[3]分省年度数据!$A$1:$T$32,9,FALSE),
$C63=2017,
VLOOKUP($B63,[3]分省年度数据!$A$1:$T$32,8,FALSE),
$C63=2018,
VLOOKUP($B63,[3]分省年度数据!$A$1:$T$32,7,FALSE)
)</f>
        <v>363.4</v>
      </c>
      <c r="I63">
        <f>VLOOKUP($D63,[4]Sheet1!$C$1:$J$65536,2,FALSE)</f>
        <v>62.775783538818359</v>
      </c>
      <c r="J63">
        <f>VLOOKUP($D63,[4]Sheet1!$C$1:$J$65536,3,FALSE)</f>
        <v>-15.547806739807129</v>
      </c>
      <c r="K63">
        <f>VLOOKUP($D63,[4]Sheet1!$C$1:$J$65536,4,FALSE)</f>
        <v>10161.0517578125</v>
      </c>
      <c r="L63">
        <f>VLOOKUP($D63,[4]Sheet1!$C$1:$J$65536,5,FALSE)</f>
        <v>197.01954650878906</v>
      </c>
      <c r="M63">
        <f>VLOOKUP($D63,[4]Sheet1!$C$1:$J$65536,6,FALSE)</f>
        <v>26.959890365600586</v>
      </c>
      <c r="N63">
        <f>VLOOKUP($D63,[4]Sheet1!$C$1:$J$65536,7,FALSE)</f>
        <v>5.2856645584106445</v>
      </c>
      <c r="O63">
        <f>VLOOKUP($D63,[4]Sheet1!$C$1:$J$65536,8,FALSE)</f>
        <v>25.699785232543945</v>
      </c>
      <c r="P63" cm="1">
        <f t="array" ref="P63">_xlfn.IFS(
$C63=2010,
VLOOKUP($B63,[5]各省年均房价!$A$1:$T$32,11,FALSE),
$C63=2011,
VLOOKUP($B63,[5]各省年均房价!$A$1:$T$32,12,FALSE),
$C63=2012,
VLOOKUP($B63,[5]各省年均房价!$A$1:$T$32,13,FALSE),
$C63=2013,
VLOOKUP($B63,[5]各省年均房价!$A$1:$T$32,14,FALSE),
$C63=2014,
VLOOKUP($B63,[5]各省年均房价!$A$1:$T$32,15,FALSE),
$C63=2015,
VLOOKUP($B63,[5]各省年均房价!$A$1:$T$32,16,FALSE),
$C63=2016,
VLOOKUP($B63,[5]各省年均房价!$A$1:$T$32,17,FALSE),
$C63=2017,
VLOOKUP($B63,[5]各省年均房价!$A$1:$T$32,18,FALSE),
$C63=2018,
VLOOKUP($B63,[5]各省年均房价!$A$1:$T$32,19,FALSE)
)</f>
        <v>4847.15625</v>
      </c>
      <c r="Q63">
        <f t="shared" si="1"/>
        <v>0.22684183124298016</v>
      </c>
      <c r="R63" cm="1">
        <f t="array" ref="R63">_xlfn.IFS(
$C63=2010,
VLOOKUP($B63,[27]分省年度数据!$A$1:$T$32,15,FALSE),
$C63=2011,
VLOOKUP($B63,[27]分省年度数据!$A$1:$T$32,14,FALSE),
$C63=2012,
VLOOKUP($B63,[27]分省年度数据!$A$1:$T$32,13,FALSE),
$C63=2013,
VLOOKUP($B63,[27]分省年度数据!$A$1:$T$32,12,FALSE),
$C63=2014,
VLOOKUP($B63,[27]分省年度数据!$A$1:$T$32,11,FALSE),
$C63=2015,
VLOOKUP($B63,[27]分省年度数据!$A$1:$T$32,10,FALSE),
$C63=2016,
VLOOKUP($B63,[27]分省年度数据!$A$1:$T$32,9,FALSE),
$C63=2017,
VLOOKUP($B63,[27]分省年度数据!$A$1:$T$32,8,FALSE),
$C63=2018,
VLOOKUP($B63,[27]分省年度数据!$A$1:$T$32,7,FALSE)
)</f>
        <v>105.57</v>
      </c>
      <c r="S63">
        <f>IFERROR(VLOOKUP(D63,[6]mu_jt_estimates_final!$C:$D,2,FALSE),"")</f>
        <v>0.21187849</v>
      </c>
      <c r="T63" t="str">
        <f>VLOOKUP(B63,方言分布!A:B,2,FALSE)</f>
        <v>东北官话</v>
      </c>
      <c r="U63" cm="1">
        <f t="array" ref="U63">_xlfn.IFS(
$C63=2010,
VLOOKUP($B63,[7]分省年度数据!$A$1:$T$32,15,FALSE),
$C63=2011,
VLOOKUP($B63,[7]分省年度数据!$A$1:$T$32,14,FALSE),
$C63=2012,
VLOOKUP($B63,[7]分省年度数据!$A$1:$T$32,13,FALSE),
$C63=2013,
VLOOKUP($B63,[7]分省年度数据!$A$1:$T$32,12,FALSE),
$C63=2014,
VLOOKUP($B63,[7]分省年度数据!$A$1:$T$32,11,FALSE),
$C63=2015,
VLOOKUP($B63,[7]分省年度数据!$A$1:$T$32,10,FALSE),
$C63=2016,
VLOOKUP($B63,[7]分省年度数据!$A$1:$T$32,9,FALSE),
$C63=2017,
VLOOKUP($B63,[7]分省年度数据!$A$1:$T$32,8,FALSE),
$C63=2018,
VLOOKUP($B63,[7]分省年度数据!$A$1:$T$32,7,FALSE)
)</f>
        <v>20828</v>
      </c>
      <c r="V63" cm="1">
        <f t="array" ref="V63">_xlfn.IFS(
$C63=2010,
VLOOKUP($B63,[8]分省年度数据!$A$1:$T$32,15,FALSE),
$C63=2011,
VLOOKUP($B63,[8]分省年度数据!$A$1:$T$32,14,FALSE),
$C63=2012,
VLOOKUP($B63,[8]分省年度数据!$A$1:$T$32,13,FALSE),
$C63=2013,
VLOOKUP($B63,[8]分省年度数据!$A$1:$T$32,12,FALSE),
$C63=2014,
VLOOKUP($B63,[8]分省年度数据!$A$1:$T$32,11,FALSE),
$C63=2015,
VLOOKUP($B63,[8]分省年度数据!$A$1:$T$32,10,FALSE),
$C63=2016,
VLOOKUP($B63,[8]分省年度数据!$A$1:$T$32,9,FALSE),
$C63=2017,
VLOOKUP($B63,[8]分省年度数据!$A$1:$T$32,8,FALSE),
$C63=2018,
VLOOKUP($B63,[8]分省年度数据!$A$1:$T$32,7,FALSE)
)</f>
        <v>15.37</v>
      </c>
      <c r="W63" cm="1">
        <f t="array" ref="W63">_xlfn.IFS(
$C63=2010,
VLOOKUP($B63,[9]分省年度数据!$A$1:$T$32,15,FALSE),
$C63=2011,
VLOOKUP($B63,[9]分省年度数据!$A$1:$T$32,14,FALSE),
$C63=2012,
VLOOKUP($B63,[9]分省年度数据!$A$1:$T$32,13,FALSE),
$C63=2013,
VLOOKUP($B63,[9]分省年度数据!$A$1:$T$32,12,FALSE),
$C63=2014,
VLOOKUP($B63,[9]分省年度数据!$A$1:$T$32,11,FALSE),
$C63=2015,
VLOOKUP($B63,[9]分省年度数据!$A$1:$T$32,10,FALSE),
$C63=2016,
VLOOKUP($B63,[9]分省年度数据!$A$1:$T$32,9,FALSE),
$C63=2017,
VLOOKUP($B63,[9]分省年度数据!$A$1:$T$32,8,FALSE),
$C63=2018,
VLOOKUP($B63,[9]分省年度数据!$A$1:$T$32,7,FALSE)
)</f>
        <v>62</v>
      </c>
      <c r="X63" cm="1">
        <f t="array" ref="X63">_xlfn.IFS(
$C63=2010,
VLOOKUP($B63,[10]分省年度数据!$A$1:$T$32,15,FALSE),
$C63=2011,
VLOOKUP($B63,[10]分省年度数据!$A$1:$T$32,14,FALSE),
$C63=2012,
VLOOKUP($B63,[10]分省年度数据!$A$1:$T$32,13,FALSE),
$C63=2013,
VLOOKUP($B63,[10]分省年度数据!$A$1:$T$32,12,FALSE),
$C63=2014,
VLOOKUP($B63,[10]分省年度数据!$A$1:$T$32,11,FALSE),
$C63=2015,
VLOOKUP($B63,[10]分省年度数据!$A$1:$T$32,10,FALSE),
$C63=2016,
VLOOKUP($B63,[10]分省年度数据!$A$1:$T$32,9,FALSE),
$C63=2017,
VLOOKUP($B63,[10]分省年度数据!$A$1:$T$32,8,FALSE),
$C63=2018,
VLOOKUP($B63,[10]分省年度数据!$A$1:$T$32,7,FALSE)
)</f>
        <v>9.3800000000000008</v>
      </c>
      <c r="Y63" cm="1">
        <f t="array" ref="Y63">_xlfn.IFS(
$C63=2010,
VLOOKUP($B63,[11]分省年度数据!$A$1:$T$32,15,FALSE),
$C63=2011,
VLOOKUP($B63,[11]分省年度数据!$A$1:$T$32,14,FALSE),
$C63=2012,
VLOOKUP($B63,[11]分省年度数据!$A$1:$T$32,13,FALSE),
$C63=2013,
VLOOKUP($B63,[11]分省年度数据!$A$1:$T$32,12,FALSE),
$C63=2014,
VLOOKUP($B63,[11]分省年度数据!$A$1:$T$32,11,FALSE),
$C63=2015,
VLOOKUP($B63,[11]分省年度数据!$A$1:$T$32,10,FALSE),
$C63=2016,
VLOOKUP($B63,[11]分省年度数据!$A$1:$T$32,9,FALSE),
$C63=2017,
VLOOKUP($B63,[11]分省年度数据!$A$1:$T$32,8,FALSE),
$C63=2018,
VLOOKUP($B63,[11]分省年度数据!$A$1:$T$32,7,FALSE)
)</f>
        <v>279.22000000000003</v>
      </c>
      <c r="Z63" cm="1">
        <f t="array" ref="Z63">_xlfn.IFS(
$C63=2010,
VLOOKUP($B63,[12]分省年度数据!$A$1:$T$32,15,FALSE),
$C63=2011,
VLOOKUP($B63,[12]分省年度数据!$A$1:$T$32,14,FALSE),
$C63=2012,
VLOOKUP($B63,[12]分省年度数据!$A$1:$T$32,13,FALSE),
$C63=2013,
VLOOKUP($B63,[12]分省年度数据!$A$1:$T$32,12,FALSE),
$C63=2014,
VLOOKUP($B63,[12]分省年度数据!$A$1:$T$32,11,FALSE),
$C63=2015,
VLOOKUP($B63,[12]分省年度数据!$A$1:$T$32,10,FALSE),
$C63=2016,
VLOOKUP($B63,[12]分省年度数据!$A$1:$T$32,9,FALSE),
$C63=2017,
VLOOKUP($B63,[12]分省年度数据!$A$1:$T$32,8,FALSE),
$C63=2018,
VLOOKUP($B63,[12]分省年度数据!$A$1:$T$32,7,FALSE)
)</f>
        <v>13.82</v>
      </c>
      <c r="AA63" cm="1">
        <f t="array" ref="AA63">_xlfn.IFS(
$C63=2010,
VLOOKUP($B63,[13]分省年度数据!$A$1:$T$32,15,FALSE),
$C63=2011,
VLOOKUP($B63,[13]分省年度数据!$A$1:$T$32,14,FALSE),
$C63=2012,
VLOOKUP($B63,[13]分省年度数据!$A$1:$T$32,13,FALSE),
$C63=2013,
VLOOKUP($B63,[13]分省年度数据!$A$1:$T$32,12,FALSE),
$C63=2014,
VLOOKUP($B63,[13]分省年度数据!$A$1:$T$32,11,FALSE),
$C63=2015,
VLOOKUP($B63,[13]分省年度数据!$A$1:$T$32,10,FALSE),
$C63=2016,
VLOOKUP($B63,[13]分省年度数据!$A$1:$T$32,9,FALSE),
$C63=2017,
VLOOKUP($B63,[13]分省年度数据!$A$1:$T$32,8,FALSE),
$C63=2018,
VLOOKUP($B63,[13]分省年度数据!$A$1:$T$32,7,FALSE)
)</f>
        <v>9.57</v>
      </c>
      <c r="AB63" cm="1">
        <f t="array" ref="AB63">_xlfn.IFS(
$C63=2010,
VLOOKUP($B63,[14]分省年度数据!$A$1:$T$32,15,FALSE),
$C63=2011,
VLOOKUP($B63,[14]分省年度数据!$A$1:$T$32,14,FALSE),
$C63=2012,
VLOOKUP($B63,[14]分省年度数据!$A$1:$T$32,13,FALSE),
$C63=2013,
VLOOKUP($B63,[14]分省年度数据!$A$1:$T$32,12,FALSE),
$C63=2014,
VLOOKUP($B63,[14]分省年度数据!$A$1:$T$32,11,FALSE),
$C63=2015,
VLOOKUP($B63,[14]分省年度数据!$A$1:$T$32,10,FALSE),
$C63=2016,
VLOOKUP($B63,[14]分省年度数据!$A$1:$T$32,9,FALSE),
$C63=2017,
VLOOKUP($B63,[14]分省年度数据!$A$1:$T$32,8,FALSE),
$C63=2018,
VLOOKUP($B63,[14]分省年度数据!$A$1:$T$32,7,FALSE)
)</f>
        <v>11.33</v>
      </c>
      <c r="AD63" cm="1">
        <f t="array" ref="AD63">_xlfn.IFS(
$C63=2010,
VLOOKUP($B63,[15]分省年度数据!$A$1:$T$32,15,FALSE),
$C63=2011,
VLOOKUP($B63,[15]分省年度数据!$A$1:$T$32,14,FALSE),
$C63=2012,
VLOOKUP($B63,[15]分省年度数据!$A$1:$T$32,13,FALSE),
$C63=2013,
VLOOKUP($B63,[15]分省年度数据!$A$1:$T$32,12,FALSE),
$C63=2014,
VLOOKUP($B63,[15]分省年度数据!$A$1:$T$32,11,FALSE),
$C63=2015,
VLOOKUP($B63,[15]分省年度数据!$A$1:$T$32,10,FALSE),
$C63=2016,
VLOOKUP($B63,[15]分省年度数据!$A$1:$T$32,9,FALSE),
$C63=2017,
VLOOKUP($B63,[15]分省年度数据!$A$1:$T$32,8,FALSE),
$C63=2018,
VLOOKUP($B63,[15]分省年度数据!$A$1:$T$32,7,FALSE)
)</f>
        <v>6586685</v>
      </c>
      <c r="AE63" cm="1">
        <f t="array" ref="AE63">_xlfn.IFS(
$C63=2010,
VLOOKUP($B63,[16]分省年度数据!$A$1:$T$32,15,FALSE),
$C63=2011,
VLOOKUP($B63,[16]分省年度数据!$A$1:$T$32,14,FALSE),
$C63=2012,
VLOOKUP($B63,[16]分省年度数据!$A$1:$T$32,13,FALSE),
$C63=2013,
VLOOKUP($B63,[16]分省年度数据!$A$1:$T$32,12,FALSE),
$C63=2014,
VLOOKUP($B63,[16]分省年度数据!$A$1:$T$32,11,FALSE),
$C63=2015,
VLOOKUP($B63,[16]分省年度数据!$A$1:$T$32,10,FALSE),
$C63=2016,
VLOOKUP($B63,[16]分省年度数据!$A$1:$T$32,9,FALSE),
$C63=2017,
VLOOKUP($B63,[16]分省年度数据!$A$1:$T$32,8,FALSE),
$C63=2018,
VLOOKUP($B63,[16]分省年度数据!$A$1:$T$32,7,FALSE)
)</f>
        <v>508.09</v>
      </c>
      <c r="AF63" cm="1">
        <f t="array" ref="AF63">_xlfn.IFS(
$C63=2010,
VLOOKUP($B63,[17]分省年度数据!$A$1:$T$32,15,FALSE),
$C63=2011,
VLOOKUP($B63,[17]分省年度数据!$A$1:$T$32,14,FALSE),
$C63=2012,
VLOOKUP($B63,[17]分省年度数据!$A$1:$T$32,13,FALSE),
$C63=2013,
VLOOKUP($B63,[17]分省年度数据!$A$1:$T$32,12,FALSE),
$C63=2014,
VLOOKUP($B63,[17]分省年度数据!$A$1:$T$32,11,FALSE),
$C63=2015,
VLOOKUP($B63,[17]分省年度数据!$A$1:$T$32,10,FALSE),
$C63=2016,
VLOOKUP($B63,[17]分省年度数据!$A$1:$T$32,9,FALSE),
$C63=2017,
VLOOKUP($B63,[17]分省年度数据!$A$1:$T$32,8,FALSE),
$C63=2018,
VLOOKUP($B63,[17]分省年度数据!$A$1:$T$32,7,FALSE)
)</f>
        <v>19</v>
      </c>
      <c r="AG63" cm="1">
        <f t="array" ref="AG63">_xlfn.IFS(
$C63=2010,
VLOOKUP($B63,[18]分省年度数据!$A$1:$T$32,15,FALSE),
$C63=2011,
VLOOKUP($B63,[18]分省年度数据!$A$1:$T$32,14,FALSE),
$C63=2012,
VLOOKUP($B63,[18]分省年度数据!$A$1:$T$32,13,FALSE),
$C63=2013,
VLOOKUP($B63,[18]分省年度数据!$A$1:$T$32,12,FALSE),
$C63=2014,
VLOOKUP($B63,[18]分省年度数据!$A$1:$T$32,11,FALSE),
$C63=2015,
VLOOKUP($B63,[18]分省年度数据!$A$1:$T$32,10,FALSE),
$C63=2016,
VLOOKUP($B63,[18]分省年度数据!$A$1:$T$32,9,FALSE),
$C63=2017,
VLOOKUP($B63,[18]分省年度数据!$A$1:$T$32,8,FALSE),
$C63=2018,
VLOOKUP($B63,[18]分省年度数据!$A$1:$T$32,7,FALSE)
)</f>
        <v>3992.3</v>
      </c>
      <c r="AJ63" cm="1">
        <f t="array" ref="AJ63">_xlfn.IFS(
$C63=2010,
VLOOKUP($B63,[19]分省年度数据!$A$1:$T$32,15,FALSE),
$C63=2011,
VLOOKUP($B63,[19]分省年度数据!$A$1:$T$32,14,FALSE),
$C63=2012,
VLOOKUP($B63,[19]分省年度数据!$A$1:$T$32,13,FALSE),
$C63=2013,
VLOOKUP($B63,[19]分省年度数据!$A$1:$T$32,12,FALSE),
$C63=2014,
VLOOKUP($B63,[19]分省年度数据!$A$1:$T$32,11,FALSE),
$C63=2015,
VLOOKUP($B63,[19]分省年度数据!$A$1:$T$32,10,FALSE),
$C63=2016,
VLOOKUP($B63,[19]分省年度数据!$A$1:$T$32,9,FALSE),
$C63=2017,
VLOOKUP($B63,[19]分省年度数据!$A$1:$T$32,8,FALSE),
$C63=2018,
VLOOKUP($B63,[19]分省年度数据!$A$1:$T$32,7,FALSE)
)</f>
        <v>5485</v>
      </c>
      <c r="AK63" cm="1">
        <f t="array" ref="AK63">_xlfn.IFS(
$C63=2010,
VLOOKUP($B63,[20]分省年度数据!$A$1:$T$32,15,FALSE),
$C63=2011,
VLOOKUP($B63,[20]分省年度数据!$A$1:$T$32,14,FALSE),
$C63=2012,
VLOOKUP($B63,[20]分省年度数据!$A$1:$T$32,13,FALSE),
$C63=2013,
VLOOKUP($B63,[20]分省年度数据!$A$1:$T$32,12,FALSE),
$C63=2014,
VLOOKUP($B63,[20]分省年度数据!$A$1:$T$32,11,FALSE),
$C63=2015,
VLOOKUP($B63,[20]分省年度数据!$A$1:$T$32,10,FALSE),
$C63=2016,
VLOOKUP($B63,[20]分省年度数据!$A$1:$T$32,9,FALSE),
$C63=2017,
VLOOKUP($B63,[20]分省年度数据!$A$1:$T$32,8,FALSE),
$C63=2018,
VLOOKUP($B63,[20]分省年度数据!$A$1:$T$32,7,FALSE)
)</f>
        <v>14506</v>
      </c>
      <c r="AL63" cm="1">
        <f t="array" ref="AL63">_xlfn.IFS(
$C63=2010,
VLOOKUP($B63,[26]分省年度数据!$A$1:$T$32,15,FALSE),
$C63=2011,
VLOOKUP($B63,[26]分省年度数据!$A$1:$T$32,14,FALSE),
$C63=2012,
VLOOKUP($B63,[26]分省年度数据!$A$1:$T$32,13,FALSE),
$C63=2013,
VLOOKUP($B63,[26]分省年度数据!$A$1:$T$32,12,FALSE),
$C63=2014,
VLOOKUP($B63,[26]分省年度数据!$A$1:$T$32,11,FALSE),
$C63=2015,
VLOOKUP($B63,[26]分省年度数据!$A$1:$T$32,10,FALSE),
$C63=2016,
VLOOKUP($B63,[26]分省年度数据!$A$1:$T$32,9,FALSE),
$C63=2017,
VLOOKUP($B63,[26]分省年度数据!$A$1:$T$32,8,FALSE),
$C63=2018,
VLOOKUP($B63,[26]分省年度数据!$A$1:$T$32,7,FALSE)
)</f>
        <v>94.85</v>
      </c>
      <c r="AM63" cm="1">
        <f t="array" ref="AM63">_xlfn.IFS(
$C63=2010,
VLOOKUP($B63,[22]分省年度数据!$A$1:$T$32,15,FALSE),
$C63=2011,
VLOOKUP($B63,[22]分省年度数据!$A$1:$T$32,14,FALSE),
$C63=2012,
VLOOKUP($B63,[22]分省年度数据!$A$1:$T$32,13,FALSE),
$C63=2013,
VLOOKUP($B63,[22]分省年度数据!$A$1:$T$32,12,FALSE),
$C63=2014,
VLOOKUP($B63,[22]分省年度数据!$A$1:$T$32,11,FALSE),
$C63=2015,
VLOOKUP($B63,[22]分省年度数据!$A$1:$T$32,10,FALSE),
$C63=2016,
VLOOKUP($B63,[22]分省年度数据!$A$1:$T$32,9,FALSE),
$C63=2017,
VLOOKUP($B63,[22]分省年度数据!$A$1:$T$32,8,FALSE),
$C63=2018,
VLOOKUP($B63,[22]分省年度数据!$A$1:$T$32,7,FALSE)
)</f>
        <v>92.99</v>
      </c>
      <c r="AN63" cm="1">
        <f t="array" ref="AN63">_xlfn.IFS(
$C63=2010,
VLOOKUP($B63,[23]分省年度数据!$A$1:$T$32,15,FALSE),
$C63=2011,
VLOOKUP($B63,[23]分省年度数据!$A$1:$T$32,14,FALSE),
$C63=2012,
VLOOKUP($B63,[23]分省年度数据!$A$1:$T$32,13,FALSE),
$C63=2013,
VLOOKUP($B63,[23]分省年度数据!$A$1:$T$32,12,FALSE),
$C63=2014,
VLOOKUP($B63,[23]分省年度数据!$A$1:$T$32,11,FALSE),
$C63=2015,
VLOOKUP($B63,[23]分省年度数据!$A$1:$T$32,10,FALSE),
$C63=2016,
VLOOKUP($B63,[23]分省年度数据!$A$1:$T$32,9,FALSE),
$C63=2017,
VLOOKUP($B63,[23]分省年度数据!$A$1:$T$32,8,FALSE),
$C63=2018,
VLOOKUP($B63,[23]分省年度数据!$A$1:$T$32,7,FALSE)
)</f>
        <v>11.15</v>
      </c>
      <c r="AO63" cm="1">
        <f t="array" ref="AO63">_xlfn.IFS(
$C63=2010,
VLOOKUP($B63,[24]分省年度数据!$A$1:$T$32,15,FALSE),
$C63=2011,
VLOOKUP($B63,[24]分省年度数据!$A$1:$T$32,14,FALSE),
$C63=2012,
VLOOKUP($B63,[24]分省年度数据!$A$1:$T$32,13,FALSE),
$C63=2013,
VLOOKUP($B63,[24]分省年度数据!$A$1:$T$32,12,FALSE),
$C63=2014,
VLOOKUP($B63,[24]分省年度数据!$A$1:$T$32,11,FALSE),
$C63=2015,
VLOOKUP($B63,[24]分省年度数据!$A$1:$T$32,10,FALSE),
$C63=2016,
VLOOKUP($B63,[24]分省年度数据!$A$1:$T$32,9,FALSE),
$C63=2017,
VLOOKUP($B63,[24]分省年度数据!$A$1:$T$32,8,FALSE),
$C63=2018,
VLOOKUP($B63,[24]分省年度数据!$A$1:$T$32,7,FALSE)
)</f>
        <v>2.93</v>
      </c>
      <c r="AP63" cm="1">
        <f t="array" ref="AP63">_xlfn.IFS(
$C63=2010,
VLOOKUP($B63,[25]分省年度数据!$A$1:$T$32,15,FALSE),
$C63=2011,
VLOOKUP($B63,[25]分省年度数据!$A$1:$T$32,14,FALSE),
$C63=2012,
VLOOKUP($B63,[25]分省年度数据!$A$1:$T$32,13,FALSE),
$C63=2013,
VLOOKUP($B63,[25]分省年度数据!$A$1:$T$32,12,FALSE),
$C63=2014,
VLOOKUP($B63,[25]分省年度数据!$A$1:$T$32,11,FALSE),
$C63=2015,
VLOOKUP($B63,[25]分省年度数据!$A$1:$T$32,10,FALSE),
$C63=2016,
VLOOKUP($B63,[25]分省年度数据!$A$1:$T$32,9,FALSE),
$C63=2017,
VLOOKUP($B63,[25]分省年度数据!$A$1:$T$32,8,FALSE),
$C63=2018,
VLOOKUP($B63,[25]分省年度数据!$A$1:$T$32,7,FALSE)
)</f>
        <v>11.37</v>
      </c>
    </row>
    <row r="64" spans="1:42">
      <c r="A64">
        <v>22</v>
      </c>
      <c r="B64" t="s">
        <v>7</v>
      </c>
      <c r="C64">
        <v>2018</v>
      </c>
      <c r="D64" t="str">
        <f t="shared" si="0"/>
        <v>吉林省2018</v>
      </c>
      <c r="E64" t="s">
        <v>33</v>
      </c>
      <c r="F64" cm="1">
        <f t="array" ref="F64">_xlfn.IFS(
$C64=2010,
VLOOKUP($B64,[1]分省年度数据!$A$1:$T$32,15,FALSE),
$C64=2011,
VLOOKUP($B64,[1]分省年度数据!$A$1:$T$32,14,FALSE),
$C64=2012,
VLOOKUP($B64,[1]分省年度数据!$A$1:$T$32,13,FALSE),
$C64=2013,
VLOOKUP($B64,[1]分省年度数据!$A$1:$T$32,12,FALSE),
$C64=2014,
VLOOKUP($B64,[1]分省年度数据!$A$1:$T$32,11,FALSE),
$C64=2015,
VLOOKUP($B64,[1]分省年度数据!$A$1:$T$32,10,FALSE),
$C64=2016,
VLOOKUP($B64,[1]分省年度数据!$A$1:$T$32,9,FALSE),
$C64=2017,
VLOOKUP($B64,[1]分省年度数据!$A$1:$T$32,8,FALSE),
$C64=2018,
VLOOKUP($B64,[1]分省年度数据!$A$1:$T$32,7,FALSE)
)</f>
        <v>2484</v>
      </c>
      <c r="G64" cm="1">
        <f t="array" ref="G64">_xlfn.IFS(
$C64=2010,
VLOOKUP($B64,[2]分省年度数据!$A$1:$T$32,15,FALSE),
$C64=2011,
VLOOKUP($B64,[2]分省年度数据!$A$1:$T$32,14,FALSE),
$C64=2012,
VLOOKUP($B64,[2]分省年度数据!$A$1:$T$32,13,FALSE),
$C64=2013,
VLOOKUP($B64,[2]分省年度数据!$A$1:$T$32,12,FALSE),
$C64=2014,
VLOOKUP($B64,[2]分省年度数据!$A$1:$T$32,11,FALSE),
$C64=2015,
VLOOKUP($B64,[2]分省年度数据!$A$1:$T$32,10,FALSE),
$C64=2016,
VLOOKUP($B64,[2]分省年度数据!$A$1:$T$32,9,FALSE),
$C64=2017,
VLOOKUP($B64,[2]分省年度数据!$A$1:$T$32,8,FALSE),
$C64=2018,
VLOOKUP($B64,[2]分省年度数据!$A$1:$T$32,7,FALSE)
)</f>
        <v>22798</v>
      </c>
      <c r="H64" cm="1">
        <f t="array" ref="H64">_xlfn.IFS(
$C64=2010,
VLOOKUP($B64,[3]分省年度数据!$A$1:$T$32,15,FALSE),
$C64=2011,
VLOOKUP($B64,[3]分省年度数据!$A$1:$T$32,14,FALSE),
$C64=2012,
VLOOKUP($B64,[3]分省年度数据!$A$1:$T$32,13,FALSE),
$C64=2013,
VLOOKUP($B64,[3]分省年度数据!$A$1:$T$32,12,FALSE),
$C64=2014,
VLOOKUP($B64,[3]分省年度数据!$A$1:$T$32,11,FALSE),
$C64=2015,
VLOOKUP($B64,[3]分省年度数据!$A$1:$T$32,10,FALSE),
$C64=2016,
VLOOKUP($B64,[3]分省年度数据!$A$1:$T$32,9,FALSE),
$C64=2017,
VLOOKUP($B64,[3]分省年度数据!$A$1:$T$32,8,FALSE),
$C64=2018,
VLOOKUP($B64,[3]分省年度数据!$A$1:$T$32,7,FALSE)
)</f>
        <v>383.7</v>
      </c>
      <c r="I64">
        <f>VLOOKUP($D64,[4]Sheet1!$C$1:$J$65536,2,FALSE)</f>
        <v>64.951820373535156</v>
      </c>
      <c r="J64">
        <f>VLOOKUP($D64,[4]Sheet1!$C$1:$J$65536,3,FALSE)</f>
        <v>-12.468991279602051</v>
      </c>
      <c r="K64">
        <f>VLOOKUP($D64,[4]Sheet1!$C$1:$J$65536,4,FALSE)</f>
        <v>10164.9150390625</v>
      </c>
      <c r="L64">
        <f>VLOOKUP($D64,[4]Sheet1!$C$1:$J$65536,5,FALSE)</f>
        <v>192.43217468261719</v>
      </c>
      <c r="M64">
        <f>VLOOKUP($D64,[4]Sheet1!$C$1:$J$65536,6,FALSE)</f>
        <v>26.334953308105469</v>
      </c>
      <c r="N64">
        <f>VLOOKUP($D64,[4]Sheet1!$C$1:$J$65536,7,FALSE)</f>
        <v>6.3190898895263672</v>
      </c>
      <c r="O64">
        <f>VLOOKUP($D64,[4]Sheet1!$C$1:$J$65536,8,FALSE)</f>
        <v>28.539897918701172</v>
      </c>
      <c r="P64" cm="1">
        <f t="array" ref="P64">_xlfn.IFS(
$C64=2010,
VLOOKUP($B64,[5]各省年均房价!$A$1:$T$32,11,FALSE),
$C64=2011,
VLOOKUP($B64,[5]各省年均房价!$A$1:$T$32,12,FALSE),
$C64=2012,
VLOOKUP($B64,[5]各省年均房价!$A$1:$T$32,13,FALSE),
$C64=2013,
VLOOKUP($B64,[5]各省年均房价!$A$1:$T$32,14,FALSE),
$C64=2014,
VLOOKUP($B64,[5]各省年均房价!$A$1:$T$32,15,FALSE),
$C64=2015,
VLOOKUP($B64,[5]各省年均房价!$A$1:$T$32,16,FALSE),
$C64=2016,
VLOOKUP($B64,[5]各省年均房价!$A$1:$T$32,17,FALSE),
$C64=2017,
VLOOKUP($B64,[5]各省年均房价!$A$1:$T$32,18,FALSE),
$C64=2018,
VLOOKUP($B64,[5]各省年均房价!$A$1:$T$32,19,FALSE)
)</f>
        <v>4754.7604166666661</v>
      </c>
      <c r="Q64">
        <f t="shared" si="1"/>
        <v>0.20856041831154776</v>
      </c>
      <c r="R64" cm="1">
        <f t="array" ref="R64">_xlfn.IFS(
$C64=2010,
VLOOKUP($B64,[27]分省年度数据!$A$1:$T$32,15,FALSE),
$C64=2011,
VLOOKUP($B64,[27]分省年度数据!$A$1:$T$32,14,FALSE),
$C64=2012,
VLOOKUP($B64,[27]分省年度数据!$A$1:$T$32,13,FALSE),
$C64=2013,
VLOOKUP($B64,[27]分省年度数据!$A$1:$T$32,12,FALSE),
$C64=2014,
VLOOKUP($B64,[27]分省年度数据!$A$1:$T$32,11,FALSE),
$C64=2015,
VLOOKUP($B64,[27]分省年度数据!$A$1:$T$32,10,FALSE),
$C64=2016,
VLOOKUP($B64,[27]分省年度数据!$A$1:$T$32,9,FALSE),
$C64=2017,
VLOOKUP($B64,[27]分省年度数据!$A$1:$T$32,8,FALSE),
$C64=2018,
VLOOKUP($B64,[27]分省年度数据!$A$1:$T$32,7,FALSE)
)</f>
        <v>110.98</v>
      </c>
      <c r="S64">
        <f>IFERROR(VLOOKUP(D64,[6]mu_jt_estimates_final!$C:$D,2,FALSE),"")</f>
        <v>0.32014157999999998</v>
      </c>
      <c r="T64" t="str">
        <f>VLOOKUP(B64,方言分布!A:B,2,FALSE)</f>
        <v>东北官话</v>
      </c>
      <c r="U64" cm="1">
        <f t="array" ref="U64">_xlfn.IFS(
$C64=2010,
VLOOKUP($B64,[7]分省年度数据!$A$1:$T$32,15,FALSE),
$C64=2011,
VLOOKUP($B64,[7]分省年度数据!$A$1:$T$32,14,FALSE),
$C64=2012,
VLOOKUP($B64,[7]分省年度数据!$A$1:$T$32,13,FALSE),
$C64=2013,
VLOOKUP($B64,[7]分省年度数据!$A$1:$T$32,12,FALSE),
$C64=2014,
VLOOKUP($B64,[7]分省年度数据!$A$1:$T$32,11,FALSE),
$C64=2015,
VLOOKUP($B64,[7]分省年度数据!$A$1:$T$32,10,FALSE),
$C64=2016,
VLOOKUP($B64,[7]分省年度数据!$A$1:$T$32,9,FALSE),
$C64=2017,
VLOOKUP($B64,[7]分省年度数据!$A$1:$T$32,8,FALSE),
$C64=2018,
VLOOKUP($B64,[7]分省年度数据!$A$1:$T$32,7,FALSE)
)</f>
        <v>22691</v>
      </c>
      <c r="V64" cm="1">
        <f t="array" ref="V64">_xlfn.IFS(
$C64=2010,
VLOOKUP($B64,[8]分省年度数据!$A$1:$T$32,15,FALSE),
$C64=2011,
VLOOKUP($B64,[8]分省年度数据!$A$1:$T$32,14,FALSE),
$C64=2012,
VLOOKUP($B64,[8]分省年度数据!$A$1:$T$32,13,FALSE),
$C64=2013,
VLOOKUP($B64,[8]分省年度数据!$A$1:$T$32,12,FALSE),
$C64=2014,
VLOOKUP($B64,[8]分省年度数据!$A$1:$T$32,11,FALSE),
$C64=2015,
VLOOKUP($B64,[8]分省年度数据!$A$1:$T$32,10,FALSE),
$C64=2016,
VLOOKUP($B64,[8]分省年度数据!$A$1:$T$32,9,FALSE),
$C64=2017,
VLOOKUP($B64,[8]分省年度数据!$A$1:$T$32,8,FALSE),
$C64=2018,
VLOOKUP($B64,[8]分省年度数据!$A$1:$T$32,7,FALSE)
)</f>
        <v>16.7</v>
      </c>
      <c r="W64" cm="1">
        <f t="array" ref="W64">_xlfn.IFS(
$C64=2010,
VLOOKUP($B64,[9]分省年度数据!$A$1:$T$32,15,FALSE),
$C64=2011,
VLOOKUP($B64,[9]分省年度数据!$A$1:$T$32,14,FALSE),
$C64=2012,
VLOOKUP($B64,[9]分省年度数据!$A$1:$T$32,13,FALSE),
$C64=2013,
VLOOKUP($B64,[9]分省年度数据!$A$1:$T$32,12,FALSE),
$C64=2014,
VLOOKUP($B64,[9]分省年度数据!$A$1:$T$32,11,FALSE),
$C64=2015,
VLOOKUP($B64,[9]分省年度数据!$A$1:$T$32,10,FALSE),
$C64=2016,
VLOOKUP($B64,[9]分省年度数据!$A$1:$T$32,9,FALSE),
$C64=2017,
VLOOKUP($B64,[9]分省年度数据!$A$1:$T$32,8,FALSE),
$C64=2018,
VLOOKUP($B64,[9]分省年度数据!$A$1:$T$32,7,FALSE)
)</f>
        <v>68</v>
      </c>
      <c r="X64" cm="1">
        <f t="array" ref="X64">_xlfn.IFS(
$C64=2010,
VLOOKUP($B64,[10]分省年度数据!$A$1:$T$32,15,FALSE),
$C64=2011,
VLOOKUP($B64,[10]分省年度数据!$A$1:$T$32,14,FALSE),
$C64=2012,
VLOOKUP($B64,[10]分省年度数据!$A$1:$T$32,13,FALSE),
$C64=2013,
VLOOKUP($B64,[10]分省年度数据!$A$1:$T$32,12,FALSE),
$C64=2014,
VLOOKUP($B64,[10]分省年度数据!$A$1:$T$32,11,FALSE),
$C64=2015,
VLOOKUP($B64,[10]分省年度数据!$A$1:$T$32,10,FALSE),
$C64=2016,
VLOOKUP($B64,[10]分省年度数据!$A$1:$T$32,9,FALSE),
$C64=2017,
VLOOKUP($B64,[10]分省年度数据!$A$1:$T$32,8,FALSE),
$C64=2018,
VLOOKUP($B64,[10]分省年度数据!$A$1:$T$32,7,FALSE)
)</f>
        <v>9.3000000000000007</v>
      </c>
      <c r="Y64" cm="1">
        <f t="array" ref="Y64">_xlfn.IFS(
$C64=2010,
VLOOKUP($B64,[11]分省年度数据!$A$1:$T$32,15,FALSE),
$C64=2011,
VLOOKUP($B64,[11]分省年度数据!$A$1:$T$32,14,FALSE),
$C64=2012,
VLOOKUP($B64,[11]分省年度数据!$A$1:$T$32,13,FALSE),
$C64=2013,
VLOOKUP($B64,[11]分省年度数据!$A$1:$T$32,12,FALSE),
$C64=2014,
VLOOKUP($B64,[11]分省年度数据!$A$1:$T$32,11,FALSE),
$C64=2015,
VLOOKUP($B64,[11]分省年度数据!$A$1:$T$32,10,FALSE),
$C64=2016,
VLOOKUP($B64,[11]分省年度数据!$A$1:$T$32,9,FALSE),
$C64=2017,
VLOOKUP($B64,[11]分省年度数据!$A$1:$T$32,8,FALSE),
$C64=2018,
VLOOKUP($B64,[11]分省年度数据!$A$1:$T$32,7,FALSE)
)</f>
        <v>281.22000000000003</v>
      </c>
      <c r="Z64" cm="1">
        <f t="array" ref="Z64">_xlfn.IFS(
$C64=2010,
VLOOKUP($B64,[12]分省年度数据!$A$1:$T$32,15,FALSE),
$C64=2011,
VLOOKUP($B64,[12]分省年度数据!$A$1:$T$32,14,FALSE),
$C64=2012,
VLOOKUP($B64,[12]分省年度数据!$A$1:$T$32,13,FALSE),
$C64=2013,
VLOOKUP($B64,[12]分省年度数据!$A$1:$T$32,12,FALSE),
$C64=2014,
VLOOKUP($B64,[12]分省年度数据!$A$1:$T$32,11,FALSE),
$C64=2015,
VLOOKUP($B64,[12]分省年度数据!$A$1:$T$32,10,FALSE),
$C64=2016,
VLOOKUP($B64,[12]分省年度数据!$A$1:$T$32,9,FALSE),
$C64=2017,
VLOOKUP($B64,[12]分省年度数据!$A$1:$T$32,8,FALSE),
$C64=2018,
VLOOKUP($B64,[12]分省年度数据!$A$1:$T$32,7,FALSE)
)</f>
        <v>13.27</v>
      </c>
      <c r="AA64" cm="1">
        <f t="array" ref="AA64">_xlfn.IFS(
$C64=2010,
VLOOKUP($B64,[13]分省年度数据!$A$1:$T$32,15,FALSE),
$C64=2011,
VLOOKUP($B64,[13]分省年度数据!$A$1:$T$32,14,FALSE),
$C64=2012,
VLOOKUP($B64,[13]分省年度数据!$A$1:$T$32,13,FALSE),
$C64=2013,
VLOOKUP($B64,[13]分省年度数据!$A$1:$T$32,12,FALSE),
$C64=2014,
VLOOKUP($B64,[13]分省年度数据!$A$1:$T$32,11,FALSE),
$C64=2015,
VLOOKUP($B64,[13]分省年度数据!$A$1:$T$32,10,FALSE),
$C64=2016,
VLOOKUP($B64,[13]分省年度数据!$A$1:$T$32,9,FALSE),
$C64=2017,
VLOOKUP($B64,[13]分省年度数据!$A$1:$T$32,8,FALSE),
$C64=2018,
VLOOKUP($B64,[13]分省年度数据!$A$1:$T$32,7,FALSE)
)</f>
        <v>10.039999999999999</v>
      </c>
      <c r="AB64" cm="1">
        <f t="array" ref="AB64">_xlfn.IFS(
$C64=2010,
VLOOKUP($B64,[14]分省年度数据!$A$1:$T$32,15,FALSE),
$C64=2011,
VLOOKUP($B64,[14]分省年度数据!$A$1:$T$32,14,FALSE),
$C64=2012,
VLOOKUP($B64,[14]分省年度数据!$A$1:$T$32,13,FALSE),
$C64=2013,
VLOOKUP($B64,[14]分省年度数据!$A$1:$T$32,12,FALSE),
$C64=2014,
VLOOKUP($B64,[14]分省年度数据!$A$1:$T$32,11,FALSE),
$C64=2015,
VLOOKUP($B64,[14]分省年度数据!$A$1:$T$32,10,FALSE),
$C64=2016,
VLOOKUP($B64,[14]分省年度数据!$A$1:$T$32,9,FALSE),
$C64=2017,
VLOOKUP($B64,[14]分省年度数据!$A$1:$T$32,8,FALSE),
$C64=2018,
VLOOKUP($B64,[14]分省年度数据!$A$1:$T$32,7,FALSE)
)</f>
        <v>11.27</v>
      </c>
      <c r="AD64" cm="1">
        <f t="array" ref="AD64">_xlfn.IFS(
$C64=2010,
VLOOKUP($B64,[15]分省年度数据!$A$1:$T$32,15,FALSE),
$C64=2011,
VLOOKUP($B64,[15]分省年度数据!$A$1:$T$32,14,FALSE),
$C64=2012,
VLOOKUP($B64,[15]分省年度数据!$A$1:$T$32,13,FALSE),
$C64=2013,
VLOOKUP($B64,[15]分省年度数据!$A$1:$T$32,12,FALSE),
$C64=2014,
VLOOKUP($B64,[15]分省年度数据!$A$1:$T$32,11,FALSE),
$C64=2015,
VLOOKUP($B64,[15]分省年度数据!$A$1:$T$32,10,FALSE),
$C64=2016,
VLOOKUP($B64,[15]分省年度数据!$A$1:$T$32,9,FALSE),
$C64=2017,
VLOOKUP($B64,[15]分省年度数据!$A$1:$T$32,8,FALSE),
$C64=2018,
VLOOKUP($B64,[15]分省年度数据!$A$1:$T$32,7,FALSE)
)</f>
        <v>6866495</v>
      </c>
      <c r="AE64" cm="1">
        <f t="array" ref="AE64">_xlfn.IFS(
$C64=2010,
VLOOKUP($B64,[16]分省年度数据!$A$1:$T$32,15,FALSE),
$C64=2011,
VLOOKUP($B64,[16]分省年度数据!$A$1:$T$32,14,FALSE),
$C64=2012,
VLOOKUP($B64,[16]分省年度数据!$A$1:$T$32,13,FALSE),
$C64=2013,
VLOOKUP($B64,[16]分省年度数据!$A$1:$T$32,12,FALSE),
$C64=2014,
VLOOKUP($B64,[16]分省年度数据!$A$1:$T$32,11,FALSE),
$C64=2015,
VLOOKUP($B64,[16]分省年度数据!$A$1:$T$32,10,FALSE),
$C64=2016,
VLOOKUP($B64,[16]分省年度数据!$A$1:$T$32,9,FALSE),
$C64=2017,
VLOOKUP($B64,[16]分省年度数据!$A$1:$T$32,8,FALSE),
$C64=2018,
VLOOKUP($B64,[16]分省年度数据!$A$1:$T$32,7,FALSE)
)</f>
        <v>513.82000000000005</v>
      </c>
      <c r="AF64" cm="1">
        <f t="array" ref="AF64">_xlfn.IFS(
$C64=2010,
VLOOKUP($B64,[17]分省年度数据!$A$1:$T$32,15,FALSE),
$C64=2011,
VLOOKUP($B64,[17]分省年度数据!$A$1:$T$32,14,FALSE),
$C64=2012,
VLOOKUP($B64,[17]分省年度数据!$A$1:$T$32,13,FALSE),
$C64=2013,
VLOOKUP($B64,[17]分省年度数据!$A$1:$T$32,12,FALSE),
$C64=2014,
VLOOKUP($B64,[17]分省年度数据!$A$1:$T$32,11,FALSE),
$C64=2015,
VLOOKUP($B64,[17]分省年度数据!$A$1:$T$32,10,FALSE),
$C64=2016,
VLOOKUP($B64,[17]分省年度数据!$A$1:$T$32,9,FALSE),
$C64=2017,
VLOOKUP($B64,[17]分省年度数据!$A$1:$T$32,8,FALSE),
$C64=2018,
VLOOKUP($B64,[17]分省年度数据!$A$1:$T$32,7,FALSE)
)</f>
        <v>16</v>
      </c>
      <c r="AG64" cm="1">
        <f t="array" ref="AG64">_xlfn.IFS(
$C64=2010,
VLOOKUP($B64,[18]分省年度数据!$A$1:$T$32,15,FALSE),
$C64=2011,
VLOOKUP($B64,[18]分省年度数据!$A$1:$T$32,14,FALSE),
$C64=2012,
VLOOKUP($B64,[18]分省年度数据!$A$1:$T$32,13,FALSE),
$C64=2013,
VLOOKUP($B64,[18]分省年度数据!$A$1:$T$32,12,FALSE),
$C64=2014,
VLOOKUP($B64,[18]分省年度数据!$A$1:$T$32,11,FALSE),
$C64=2015,
VLOOKUP($B64,[18]分省年度数据!$A$1:$T$32,10,FALSE),
$C64=2016,
VLOOKUP($B64,[18]分省年度数据!$A$1:$T$32,9,FALSE),
$C64=2017,
VLOOKUP($B64,[18]分省年度数据!$A$1:$T$32,8,FALSE),
$C64=2018,
VLOOKUP($B64,[18]分省年度数据!$A$1:$T$32,7,FALSE)
)</f>
        <v>4073.8</v>
      </c>
      <c r="AJ64" cm="1">
        <f t="array" ref="AJ64">_xlfn.IFS(
$C64=2010,
VLOOKUP($B64,[19]分省年度数据!$A$1:$T$32,15,FALSE),
$C64=2011,
VLOOKUP($B64,[19]分省年度数据!$A$1:$T$32,14,FALSE),
$C64=2012,
VLOOKUP($B64,[19]分省年度数据!$A$1:$T$32,13,FALSE),
$C64=2013,
VLOOKUP($B64,[19]分省年度数据!$A$1:$T$32,12,FALSE),
$C64=2014,
VLOOKUP($B64,[19]分省年度数据!$A$1:$T$32,11,FALSE),
$C64=2015,
VLOOKUP($B64,[19]分省年度数据!$A$1:$T$32,10,FALSE),
$C64=2016,
VLOOKUP($B64,[19]分省年度数据!$A$1:$T$32,9,FALSE),
$C64=2017,
VLOOKUP($B64,[19]分省年度数据!$A$1:$T$32,8,FALSE),
$C64=2018,
VLOOKUP($B64,[19]分省年度数据!$A$1:$T$32,7,FALSE)
)</f>
        <v>4895</v>
      </c>
      <c r="AK64" cm="1">
        <f t="array" ref="AK64">_xlfn.IFS(
$C64=2010,
VLOOKUP($B64,[20]分省年度数据!$A$1:$T$32,15,FALSE),
$C64=2011,
VLOOKUP($B64,[20]分省年度数据!$A$1:$T$32,14,FALSE),
$C64=2012,
VLOOKUP($B64,[20]分省年度数据!$A$1:$T$32,13,FALSE),
$C64=2013,
VLOOKUP($B64,[20]分省年度数据!$A$1:$T$32,12,FALSE),
$C64=2014,
VLOOKUP($B64,[20]分省年度数据!$A$1:$T$32,11,FALSE),
$C64=2015,
VLOOKUP($B64,[20]分省年度数据!$A$1:$T$32,10,FALSE),
$C64=2016,
VLOOKUP($B64,[20]分省年度数据!$A$1:$T$32,9,FALSE),
$C64=2017,
VLOOKUP($B64,[20]分省年度数据!$A$1:$T$32,8,FALSE),
$C64=2018,
VLOOKUP($B64,[20]分省年度数据!$A$1:$T$32,7,FALSE)
)</f>
        <v>17188</v>
      </c>
      <c r="AL64" cm="1">
        <f t="array" ref="AL64">_xlfn.IFS(
$C64=2010,
VLOOKUP($B64,[26]分省年度数据!$A$1:$T$32,15,FALSE),
$C64=2011,
VLOOKUP($B64,[26]分省年度数据!$A$1:$T$32,14,FALSE),
$C64=2012,
VLOOKUP($B64,[26]分省年度数据!$A$1:$T$32,13,FALSE),
$C64=2013,
VLOOKUP($B64,[26]分省年度数据!$A$1:$T$32,12,FALSE),
$C64=2014,
VLOOKUP($B64,[26]分省年度数据!$A$1:$T$32,11,FALSE),
$C64=2015,
VLOOKUP($B64,[26]分省年度数据!$A$1:$T$32,10,FALSE),
$C64=2016,
VLOOKUP($B64,[26]分省年度数据!$A$1:$T$32,9,FALSE),
$C64=2017,
VLOOKUP($B64,[26]分省年度数据!$A$1:$T$32,8,FALSE),
$C64=2018,
VLOOKUP($B64,[26]分省年度数据!$A$1:$T$32,7,FALSE)
)</f>
        <v>93.89</v>
      </c>
      <c r="AM64" cm="1">
        <f t="array" ref="AM64">_xlfn.IFS(
$C64=2010,
VLOOKUP($B64,[22]分省年度数据!$A$1:$T$32,15,FALSE),
$C64=2011,
VLOOKUP($B64,[22]分省年度数据!$A$1:$T$32,14,FALSE),
$C64=2012,
VLOOKUP($B64,[22]分省年度数据!$A$1:$T$32,13,FALSE),
$C64=2013,
VLOOKUP($B64,[22]分省年度数据!$A$1:$T$32,12,FALSE),
$C64=2014,
VLOOKUP($B64,[22]分省年度数据!$A$1:$T$32,11,FALSE),
$C64=2015,
VLOOKUP($B64,[22]分省年度数据!$A$1:$T$32,10,FALSE),
$C64=2016,
VLOOKUP($B64,[22]分省年度数据!$A$1:$T$32,9,FALSE),
$C64=2017,
VLOOKUP($B64,[22]分省年度数据!$A$1:$T$32,8,FALSE),
$C64=2018,
VLOOKUP($B64,[22]分省年度数据!$A$1:$T$32,7,FALSE)
)</f>
        <v>93.04</v>
      </c>
      <c r="AN64" cm="1">
        <f t="array" ref="AN64">_xlfn.IFS(
$C64=2010,
VLOOKUP($B64,[23]分省年度数据!$A$1:$T$32,15,FALSE),
$C64=2011,
VLOOKUP($B64,[23]分省年度数据!$A$1:$T$32,14,FALSE),
$C64=2012,
VLOOKUP($B64,[23]分省年度数据!$A$1:$T$32,13,FALSE),
$C64=2013,
VLOOKUP($B64,[23]分省年度数据!$A$1:$T$32,12,FALSE),
$C64=2014,
VLOOKUP($B64,[23]分省年度数据!$A$1:$T$32,11,FALSE),
$C64=2015,
VLOOKUP($B64,[23]分省年度数据!$A$1:$T$32,10,FALSE),
$C64=2016,
VLOOKUP($B64,[23]分省年度数据!$A$1:$T$32,9,FALSE),
$C64=2017,
VLOOKUP($B64,[23]分省年度数据!$A$1:$T$32,8,FALSE),
$C64=2018,
VLOOKUP($B64,[23]分省年度数据!$A$1:$T$32,7,FALSE)
)</f>
        <v>10.73</v>
      </c>
      <c r="AO64" cm="1">
        <f t="array" ref="AO64">_xlfn.IFS(
$C64=2010,
VLOOKUP($B64,[24]分省年度数据!$A$1:$T$32,15,FALSE),
$C64=2011,
VLOOKUP($B64,[24]分省年度数据!$A$1:$T$32,14,FALSE),
$C64=2012,
VLOOKUP($B64,[24]分省年度数据!$A$1:$T$32,13,FALSE),
$C64=2013,
VLOOKUP($B64,[24]分省年度数据!$A$1:$T$32,12,FALSE),
$C64=2014,
VLOOKUP($B64,[24]分省年度数据!$A$1:$T$32,11,FALSE),
$C64=2015,
VLOOKUP($B64,[24]分省年度数据!$A$1:$T$32,10,FALSE),
$C64=2016,
VLOOKUP($B64,[24]分省年度数据!$A$1:$T$32,9,FALSE),
$C64=2017,
VLOOKUP($B64,[24]分省年度数据!$A$1:$T$32,8,FALSE),
$C64=2018,
VLOOKUP($B64,[24]分省年度数据!$A$1:$T$32,7,FALSE)
)</f>
        <v>3.14</v>
      </c>
      <c r="AP64" cm="1">
        <f t="array" ref="AP64">_xlfn.IFS(
$C64=2010,
VLOOKUP($B64,[25]分省年度数据!$A$1:$T$32,15,FALSE),
$C64=2011,
VLOOKUP($B64,[25]分省年度数据!$A$1:$T$32,14,FALSE),
$C64=2012,
VLOOKUP($B64,[25]分省年度数据!$A$1:$T$32,13,FALSE),
$C64=2013,
VLOOKUP($B64,[25]分省年度数据!$A$1:$T$32,12,FALSE),
$C64=2014,
VLOOKUP($B64,[25]分省年度数据!$A$1:$T$32,11,FALSE),
$C64=2015,
VLOOKUP($B64,[25]分省年度数据!$A$1:$T$32,10,FALSE),
$C64=2016,
VLOOKUP($B64,[25]分省年度数据!$A$1:$T$32,9,FALSE),
$C64=2017,
VLOOKUP($B64,[25]分省年度数据!$A$1:$T$32,8,FALSE),
$C64=2018,
VLOOKUP($B64,[25]分省年度数据!$A$1:$T$32,7,FALSE)
)</f>
        <v>13.45</v>
      </c>
    </row>
    <row r="65" spans="1:42">
      <c r="A65">
        <v>23</v>
      </c>
      <c r="B65" t="s">
        <v>8</v>
      </c>
      <c r="C65">
        <v>2010</v>
      </c>
      <c r="D65" t="str">
        <f t="shared" si="0"/>
        <v>黑龙江省2010</v>
      </c>
      <c r="E65" t="s">
        <v>33</v>
      </c>
      <c r="F65" cm="1">
        <f t="array" ref="F65">_xlfn.IFS(
$C65=2010,
VLOOKUP($B65,[1]分省年度数据!$A$1:$T$32,15,FALSE),
$C65=2011,
VLOOKUP($B65,[1]分省年度数据!$A$1:$T$32,14,FALSE),
$C65=2012,
VLOOKUP($B65,[1]分省年度数据!$A$1:$T$32,13,FALSE),
$C65=2013,
VLOOKUP($B65,[1]分省年度数据!$A$1:$T$32,12,FALSE),
$C65=2014,
VLOOKUP($B65,[1]分省年度数据!$A$1:$T$32,11,FALSE),
$C65=2015,
VLOOKUP($B65,[1]分省年度数据!$A$1:$T$32,10,FALSE),
$C65=2016,
VLOOKUP($B65,[1]分省年度数据!$A$1:$T$32,9,FALSE),
$C65=2017,
VLOOKUP($B65,[1]分省年度数据!$A$1:$T$32,8,FALSE),
$C65=2018,
VLOOKUP($B65,[1]分省年度数据!$A$1:$T$32,7,FALSE)
)</f>
        <v>3833</v>
      </c>
      <c r="G65" cm="1">
        <f t="array" ref="G65">_xlfn.IFS(
$C65=2010,
VLOOKUP($B65,[2]分省年度数据!$A$1:$T$32,15,FALSE),
$C65=2011,
VLOOKUP($B65,[2]分省年度数据!$A$1:$T$32,14,FALSE),
$C65=2012,
VLOOKUP($B65,[2]分省年度数据!$A$1:$T$32,13,FALSE),
$C65=2013,
VLOOKUP($B65,[2]分省年度数据!$A$1:$T$32,12,FALSE),
$C65=2014,
VLOOKUP($B65,[2]分省年度数据!$A$1:$T$32,11,FALSE),
$C65=2015,
VLOOKUP($B65,[2]分省年度数据!$A$1:$T$32,10,FALSE),
$C65=2016,
VLOOKUP($B65,[2]分省年度数据!$A$1:$T$32,9,FALSE),
$C65=2017,
VLOOKUP($B65,[2]分省年度数据!$A$1:$T$32,8,FALSE),
$C65=2018,
VLOOKUP($B65,[2]分省年度数据!$A$1:$T$32,7,FALSE)
)</f>
        <v>10846</v>
      </c>
      <c r="H65" cm="1">
        <f t="array" ref="H65">_xlfn.IFS(
$C65=2010,
VLOOKUP($B65,[3]分省年度数据!$A$1:$T$32,15,FALSE),
$C65=2011,
VLOOKUP($B65,[3]分省年度数据!$A$1:$T$32,14,FALSE),
$C65=2012,
VLOOKUP($B65,[3]分省年度数据!$A$1:$T$32,13,FALSE),
$C65=2013,
VLOOKUP($B65,[3]分省年度数据!$A$1:$T$32,12,FALSE),
$C65=2014,
VLOOKUP($B65,[3]分省年度数据!$A$1:$T$32,11,FALSE),
$C65=2015,
VLOOKUP($B65,[3]分省年度数据!$A$1:$T$32,10,FALSE),
$C65=2016,
VLOOKUP($B65,[3]分省年度数据!$A$1:$T$32,9,FALSE),
$C65=2017,
VLOOKUP($B65,[3]分省年度数据!$A$1:$T$32,8,FALSE),
$C65=2018,
VLOOKUP($B65,[3]分省年度数据!$A$1:$T$32,7,FALSE)
)</f>
        <v>698.7</v>
      </c>
      <c r="I65">
        <f>VLOOKUP($D65,[4]Sheet1!$C$1:$J$65536,2,FALSE)</f>
        <v>24.260137557983398</v>
      </c>
      <c r="J65">
        <f>VLOOKUP($D65,[4]Sheet1!$C$1:$J$65536,3,FALSE)</f>
        <v>-33.623802185058594</v>
      </c>
      <c r="K65">
        <f>VLOOKUP($D65,[4]Sheet1!$C$1:$J$65536,4,FALSE)</f>
        <v>10146.0419921875</v>
      </c>
      <c r="L65">
        <f>VLOOKUP($D65,[4]Sheet1!$C$1:$J$65536,5,FALSE)</f>
        <v>190.45597839355469</v>
      </c>
      <c r="M65">
        <f>VLOOKUP($D65,[4]Sheet1!$C$1:$J$65536,6,FALSE)</f>
        <v>25.319063186645508</v>
      </c>
      <c r="N65">
        <f>VLOOKUP($D65,[4]Sheet1!$C$1:$J$65536,7,FALSE)</f>
        <v>3.9568707942962646</v>
      </c>
      <c r="O65">
        <f>VLOOKUP($D65,[4]Sheet1!$C$1:$J$65536,8,FALSE)</f>
        <v>17.907751083374023</v>
      </c>
      <c r="P65" cm="1">
        <f t="array" ref="P65">_xlfn.IFS(
$C65=2010,
VLOOKUP($B65,[5]各省年均房价!$A$1:$T$32,11,FALSE),
$C65=2011,
VLOOKUP($B65,[5]各省年均房价!$A$1:$T$32,12,FALSE),
$C65=2012,
VLOOKUP($B65,[5]各省年均房价!$A$1:$T$32,13,FALSE),
$C65=2013,
VLOOKUP($B65,[5]各省年均房价!$A$1:$T$32,14,FALSE),
$C65=2014,
VLOOKUP($B65,[5]各省年均房价!$A$1:$T$32,15,FALSE),
$C65=2015,
VLOOKUP($B65,[5]各省年均房价!$A$1:$T$32,16,FALSE),
$C65=2016,
VLOOKUP($B65,[5]各省年均房价!$A$1:$T$32,17,FALSE),
$C65=2017,
VLOOKUP($B65,[5]各省年均房价!$A$1:$T$32,18,FALSE),
$C65=2018,
VLOOKUP($B65,[5]各省年均房价!$A$1:$T$32,19,FALSE)
)</f>
        <v>3437.641666666666</v>
      </c>
      <c r="Q65">
        <f t="shared" si="1"/>
        <v>0.31695018132644903</v>
      </c>
      <c r="R65" cm="1">
        <f t="array" ref="R65">_xlfn.IFS(
$C65=2010,
VLOOKUP($B65,[27]分省年度数据!$A$1:$T$32,15,FALSE),
$C65=2011,
VLOOKUP($B65,[27]分省年度数据!$A$1:$T$32,14,FALSE),
$C65=2012,
VLOOKUP($B65,[27]分省年度数据!$A$1:$T$32,13,FALSE),
$C65=2013,
VLOOKUP($B65,[27]分省年度数据!$A$1:$T$32,12,FALSE),
$C65=2014,
VLOOKUP($B65,[27]分省年度数据!$A$1:$T$32,11,FALSE),
$C65=2015,
VLOOKUP($B65,[27]分省年度数据!$A$1:$T$32,10,FALSE),
$C65=2016,
VLOOKUP($B65,[27]分省年度数据!$A$1:$T$32,9,FALSE),
$C65=2017,
VLOOKUP($B65,[27]分省年度数据!$A$1:$T$32,8,FALSE),
$C65=2018,
VLOOKUP($B65,[27]分省年度数据!$A$1:$T$32,7,FALSE)
)</f>
        <v>54.16</v>
      </c>
      <c r="S65">
        <f>IFERROR(VLOOKUP(D65,[6]mu_jt_estimates_final!$C:$D,2,FALSE),"")</f>
        <v>-0.54278338000000004</v>
      </c>
      <c r="T65" t="str">
        <f>VLOOKUP(B65,方言分布!A:B,2,FALSE)</f>
        <v>东北官话</v>
      </c>
      <c r="U65" cm="1">
        <f t="array" ref="U65">_xlfn.IFS(
$C65=2010,
VLOOKUP($B65,[7]分省年度数据!$A$1:$T$32,15,FALSE),
$C65=2011,
VLOOKUP($B65,[7]分省年度数据!$A$1:$T$32,14,FALSE),
$C65=2012,
VLOOKUP($B65,[7]分省年度数据!$A$1:$T$32,13,FALSE),
$C65=2013,
VLOOKUP($B65,[7]分省年度数据!$A$1:$T$32,12,FALSE),
$C65=2014,
VLOOKUP($B65,[7]分省年度数据!$A$1:$T$32,11,FALSE),
$C65=2015,
VLOOKUP($B65,[7]分省年度数据!$A$1:$T$32,10,FALSE),
$C65=2016,
VLOOKUP($B65,[7]分省年度数据!$A$1:$T$32,9,FALSE),
$C65=2017,
VLOOKUP($B65,[7]分省年度数据!$A$1:$T$32,8,FALSE),
$C65=2018,
VLOOKUP($B65,[7]分省年度数据!$A$1:$T$32,7,FALSE)
)</f>
        <v>22073</v>
      </c>
      <c r="V65" cm="1">
        <f t="array" ref="V65">_xlfn.IFS(
$C65=2010,
VLOOKUP($B65,[8]分省年度数据!$A$1:$T$32,15,FALSE),
$C65=2011,
VLOOKUP($B65,[8]分省年度数据!$A$1:$T$32,14,FALSE),
$C65=2012,
VLOOKUP($B65,[8]分省年度数据!$A$1:$T$32,13,FALSE),
$C65=2013,
VLOOKUP($B65,[8]分省年度数据!$A$1:$T$32,12,FALSE),
$C65=2014,
VLOOKUP($B65,[8]分省年度数据!$A$1:$T$32,11,FALSE),
$C65=2015,
VLOOKUP($B65,[8]分省年度数据!$A$1:$T$32,10,FALSE),
$C65=2016,
VLOOKUP($B65,[8]分省年度数据!$A$1:$T$32,9,FALSE),
$C65=2017,
VLOOKUP($B65,[8]分省年度数据!$A$1:$T$32,8,FALSE),
$C65=2018,
VLOOKUP($B65,[8]分省年度数据!$A$1:$T$32,7,FALSE)
)</f>
        <v>15.99</v>
      </c>
      <c r="W65" cm="1">
        <f t="array" ref="W65">_xlfn.IFS(
$C65=2010,
VLOOKUP($B65,[9]分省年度数据!$A$1:$T$32,15,FALSE),
$C65=2011,
VLOOKUP($B65,[9]分省年度数据!$A$1:$T$32,14,FALSE),
$C65=2012,
VLOOKUP($B65,[9]分省年度数据!$A$1:$T$32,13,FALSE),
$C65=2013,
VLOOKUP($B65,[9]分省年度数据!$A$1:$T$32,12,FALSE),
$C65=2014,
VLOOKUP($B65,[9]分省年度数据!$A$1:$T$32,11,FALSE),
$C65=2015,
VLOOKUP($B65,[9]分省年度数据!$A$1:$T$32,10,FALSE),
$C65=2016,
VLOOKUP($B65,[9]分省年度数据!$A$1:$T$32,9,FALSE),
$C65=2017,
VLOOKUP($B65,[9]分省年度数据!$A$1:$T$32,8,FALSE),
$C65=2018,
VLOOKUP($B65,[9]分省年度数据!$A$1:$T$32,7,FALSE)
)</f>
        <v>50</v>
      </c>
      <c r="X65" cm="1">
        <f t="array" ref="X65">_xlfn.IFS(
$C65=2010,
VLOOKUP($B65,[10]分省年度数据!$A$1:$T$32,15,FALSE),
$C65=2011,
VLOOKUP($B65,[10]分省年度数据!$A$1:$T$32,14,FALSE),
$C65=2012,
VLOOKUP($B65,[10]分省年度数据!$A$1:$T$32,13,FALSE),
$C65=2013,
VLOOKUP($B65,[10]分省年度数据!$A$1:$T$32,12,FALSE),
$C65=2014,
VLOOKUP($B65,[10]分省年度数据!$A$1:$T$32,11,FALSE),
$C65=2015,
VLOOKUP($B65,[10]分省年度数据!$A$1:$T$32,10,FALSE),
$C65=2016,
VLOOKUP($B65,[10]分省年度数据!$A$1:$T$32,9,FALSE),
$C65=2017,
VLOOKUP($B65,[10]分省年度数据!$A$1:$T$32,8,FALSE),
$C65=2018,
VLOOKUP($B65,[10]分省年度数据!$A$1:$T$32,7,FALSE)
)</f>
        <v>11.77</v>
      </c>
      <c r="Y65" cm="1">
        <f t="array" ref="Y65">_xlfn.IFS(
$C65=2010,
VLOOKUP($B65,[11]分省年度数据!$A$1:$T$32,15,FALSE),
$C65=2011,
VLOOKUP($B65,[11]分省年度数据!$A$1:$T$32,14,FALSE),
$C65=2012,
VLOOKUP($B65,[11]分省年度数据!$A$1:$T$32,13,FALSE),
$C65=2013,
VLOOKUP($B65,[11]分省年度数据!$A$1:$T$32,12,FALSE),
$C65=2014,
VLOOKUP($B65,[11]分省年度数据!$A$1:$T$32,11,FALSE),
$C65=2015,
VLOOKUP($B65,[11]分省年度数据!$A$1:$T$32,10,FALSE),
$C65=2016,
VLOOKUP($B65,[11]分省年度数据!$A$1:$T$32,9,FALSE),
$C65=2017,
VLOOKUP($B65,[11]分省年度数据!$A$1:$T$32,8,FALSE),
$C65=2018,
VLOOKUP($B65,[11]分省年度数据!$A$1:$T$32,7,FALSE)
)</f>
        <v>135.18</v>
      </c>
      <c r="Z65" cm="1">
        <f t="array" ref="Z65">_xlfn.IFS(
$C65=2010,
VLOOKUP($B65,[12]分省年度数据!$A$1:$T$32,15,FALSE),
$C65=2011,
VLOOKUP($B65,[12]分省年度数据!$A$1:$T$32,14,FALSE),
$C65=2012,
VLOOKUP($B65,[12]分省年度数据!$A$1:$T$32,13,FALSE),
$C65=2013,
VLOOKUP($B65,[12]分省年度数据!$A$1:$T$32,12,FALSE),
$C65=2014,
VLOOKUP($B65,[12]分省年度数据!$A$1:$T$32,11,FALSE),
$C65=2015,
VLOOKUP($B65,[12]分省年度数据!$A$1:$T$32,10,FALSE),
$C65=2016,
VLOOKUP($B65,[12]分省年度数据!$A$1:$T$32,9,FALSE),
$C65=2017,
VLOOKUP($B65,[12]分省年度数据!$A$1:$T$32,8,FALSE),
$C65=2018,
VLOOKUP($B65,[12]分省年度数据!$A$1:$T$32,7,FALSE)
)</f>
        <v>15.15</v>
      </c>
      <c r="AA65" cm="1">
        <f t="array" ref="AA65">_xlfn.IFS(
$C65=2010,
VLOOKUP($B65,[13]分省年度数据!$A$1:$T$32,15,FALSE),
$C65=2011,
VLOOKUP($B65,[13]分省年度数据!$A$1:$T$32,14,FALSE),
$C65=2012,
VLOOKUP($B65,[13]分省年度数据!$A$1:$T$32,13,FALSE),
$C65=2013,
VLOOKUP($B65,[13]分省年度数据!$A$1:$T$32,12,FALSE),
$C65=2014,
VLOOKUP($B65,[13]分省年度数据!$A$1:$T$32,11,FALSE),
$C65=2015,
VLOOKUP($B65,[13]分省年度数据!$A$1:$T$32,10,FALSE),
$C65=2016,
VLOOKUP($B65,[13]分省年度数据!$A$1:$T$32,9,FALSE),
$C65=2017,
VLOOKUP($B65,[13]分省年度数据!$A$1:$T$32,8,FALSE),
$C65=2018,
VLOOKUP($B65,[13]分省年度数据!$A$1:$T$32,7,FALSE)
)</f>
        <v>12.73</v>
      </c>
      <c r="AB65" cm="1">
        <f t="array" ref="AB65">_xlfn.IFS(
$C65=2010,
VLOOKUP($B65,[14]分省年度数据!$A$1:$T$32,15,FALSE),
$C65=2011,
VLOOKUP($B65,[14]分省年度数据!$A$1:$T$32,14,FALSE),
$C65=2012,
VLOOKUP($B65,[14]分省年度数据!$A$1:$T$32,13,FALSE),
$C65=2013,
VLOOKUP($B65,[14]分省年度数据!$A$1:$T$32,12,FALSE),
$C65=2014,
VLOOKUP($B65,[14]分省年度数据!$A$1:$T$32,11,FALSE),
$C65=2015,
VLOOKUP($B65,[14]分省年度数据!$A$1:$T$32,10,FALSE),
$C65=2016,
VLOOKUP($B65,[14]分省年度数据!$A$1:$T$32,9,FALSE),
$C65=2017,
VLOOKUP($B65,[14]分省年度数据!$A$1:$T$32,8,FALSE),
$C65=2018,
VLOOKUP($B65,[14]分省年度数据!$A$1:$T$32,7,FALSE)
)</f>
        <v>12.42</v>
      </c>
      <c r="AD65" cm="1">
        <f t="array" ref="AD65">_xlfn.IFS(
$C65=2010,
VLOOKUP($B65,[15]分省年度数据!$A$1:$T$32,15,FALSE),
$C65=2011,
VLOOKUP($B65,[15]分省年度数据!$A$1:$T$32,14,FALSE),
$C65=2012,
VLOOKUP($B65,[15]分省年度数据!$A$1:$T$32,13,FALSE),
$C65=2013,
VLOOKUP($B65,[15]分省年度数据!$A$1:$T$32,12,FALSE),
$C65=2014,
VLOOKUP($B65,[15]分省年度数据!$A$1:$T$32,11,FALSE),
$C65=2015,
VLOOKUP($B65,[15]分省年度数据!$A$1:$T$32,10,FALSE),
$C65=2016,
VLOOKUP($B65,[15]分省年度数据!$A$1:$T$32,9,FALSE),
$C65=2017,
VLOOKUP($B65,[15]分省年度数据!$A$1:$T$32,8,FALSE),
$C65=2018,
VLOOKUP($B65,[15]分省年度数据!$A$1:$T$32,7,FALSE)
)</f>
        <v>4048565</v>
      </c>
      <c r="AE65" cm="1">
        <f t="array" ref="AE65">_xlfn.IFS(
$C65=2010,
VLOOKUP($B65,[16]分省年度数据!$A$1:$T$32,15,FALSE),
$C65=2011,
VLOOKUP($B65,[16]分省年度数据!$A$1:$T$32,14,FALSE),
$C65=2012,
VLOOKUP($B65,[16]分省年度数据!$A$1:$T$32,13,FALSE),
$C65=2013,
VLOOKUP($B65,[16]分省年度数据!$A$1:$T$32,12,FALSE),
$C65=2014,
VLOOKUP($B65,[16]分省年度数据!$A$1:$T$32,11,FALSE),
$C65=2015,
VLOOKUP($B65,[16]分省年度数据!$A$1:$T$32,10,FALSE),
$C65=2016,
VLOOKUP($B65,[16]分省年度数据!$A$1:$T$32,9,FALSE),
$C65=2017,
VLOOKUP($B65,[16]分省年度数据!$A$1:$T$32,8,FALSE),
$C65=2018,
VLOOKUP($B65,[16]分省年度数据!$A$1:$T$32,7,FALSE)
)</f>
        <v>299.14</v>
      </c>
      <c r="AF65" cm="1">
        <f t="array" ref="AF65">_xlfn.IFS(
$C65=2010,
VLOOKUP($B65,[17]分省年度数据!$A$1:$T$32,15,FALSE),
$C65=2011,
VLOOKUP($B65,[17]分省年度数据!$A$1:$T$32,14,FALSE),
$C65=2012,
VLOOKUP($B65,[17]分省年度数据!$A$1:$T$32,13,FALSE),
$C65=2013,
VLOOKUP($B65,[17]分省年度数据!$A$1:$T$32,12,FALSE),
$C65=2014,
VLOOKUP($B65,[17]分省年度数据!$A$1:$T$32,11,FALSE),
$C65=2015,
VLOOKUP($B65,[17]分省年度数据!$A$1:$T$32,10,FALSE),
$C65=2016,
VLOOKUP($B65,[17]分省年度数据!$A$1:$T$32,9,FALSE),
$C65=2017,
VLOOKUP($B65,[17]分省年度数据!$A$1:$T$32,8,FALSE),
$C65=2018,
VLOOKUP($B65,[17]分省年度数据!$A$1:$T$32,7,FALSE)
)</f>
        <v>69</v>
      </c>
      <c r="AG65" cm="1">
        <f t="array" ref="AG65">_xlfn.IFS(
$C65=2010,
VLOOKUP($B65,[18]分省年度数据!$A$1:$T$32,15,FALSE),
$C65=2011,
VLOOKUP($B65,[18]分省年度数据!$A$1:$T$32,14,FALSE),
$C65=2012,
VLOOKUP($B65,[18]分省年度数据!$A$1:$T$32,13,FALSE),
$C65=2013,
VLOOKUP($B65,[18]分省年度数据!$A$1:$T$32,12,FALSE),
$C65=2014,
VLOOKUP($B65,[18]分省年度数据!$A$1:$T$32,11,FALSE),
$C65=2015,
VLOOKUP($B65,[18]分省年度数据!$A$1:$T$32,10,FALSE),
$C65=2016,
VLOOKUP($B65,[18]分省年度数据!$A$1:$T$32,9,FALSE),
$C65=2017,
VLOOKUP($B65,[18]分省年度数据!$A$1:$T$32,8,FALSE),
$C65=2018,
VLOOKUP($B65,[18]分省年度数据!$A$1:$T$32,7,FALSE)
)</f>
        <v>4039.2</v>
      </c>
      <c r="AJ65" cm="1">
        <f t="array" ref="AJ65">_xlfn.IFS(
$C65=2010,
VLOOKUP($B65,[19]分省年度数据!$A$1:$T$32,15,FALSE),
$C65=2011,
VLOOKUP($B65,[19]分省年度数据!$A$1:$T$32,14,FALSE),
$C65=2012,
VLOOKUP($B65,[19]分省年度数据!$A$1:$T$32,13,FALSE),
$C65=2013,
VLOOKUP($B65,[19]分省年度数据!$A$1:$T$32,12,FALSE),
$C65=2014,
VLOOKUP($B65,[19]分省年度数据!$A$1:$T$32,11,FALSE),
$C65=2015,
VLOOKUP($B65,[19]分省年度数据!$A$1:$T$32,10,FALSE),
$C65=2016,
VLOOKUP($B65,[19]分省年度数据!$A$1:$T$32,9,FALSE),
$C65=2017,
VLOOKUP($B65,[19]分省年度数据!$A$1:$T$32,8,FALSE),
$C65=2018,
VLOOKUP($B65,[19]分省年度数据!$A$1:$T$32,7,FALSE)
)</f>
        <v>3466</v>
      </c>
      <c r="AK65" cm="1">
        <f t="array" ref="AK65">_xlfn.IFS(
$C65=2010,
VLOOKUP($B65,[20]分省年度数据!$A$1:$T$32,15,FALSE),
$C65=2011,
VLOOKUP($B65,[20]分省年度数据!$A$1:$T$32,14,FALSE),
$C65=2012,
VLOOKUP($B65,[20]分省年度数据!$A$1:$T$32,13,FALSE),
$C65=2013,
VLOOKUP($B65,[20]分省年度数据!$A$1:$T$32,12,FALSE),
$C65=2014,
VLOOKUP($B65,[20]分省年度数据!$A$1:$T$32,11,FALSE),
$C65=2015,
VLOOKUP($B65,[20]分省年度数据!$A$1:$T$32,10,FALSE),
$C65=2016,
VLOOKUP($B65,[20]分省年度数据!$A$1:$T$32,9,FALSE),
$C65=2017,
VLOOKUP($B65,[20]分省年度数据!$A$1:$T$32,8,FALSE),
$C65=2018,
VLOOKUP($B65,[20]分省年度数据!$A$1:$T$32,7,FALSE)
)</f>
        <v>11956</v>
      </c>
      <c r="AL65" cm="1">
        <f t="array" ref="AL65">_xlfn.IFS(
$C65=2010,
VLOOKUP($B65,[26]分省年度数据!$A$1:$T$32,15,FALSE),
$C65=2011,
VLOOKUP($B65,[26]分省年度数据!$A$1:$T$32,14,FALSE),
$C65=2012,
VLOOKUP($B65,[26]分省年度数据!$A$1:$T$32,13,FALSE),
$C65=2013,
VLOOKUP($B65,[26]分省年度数据!$A$1:$T$32,12,FALSE),
$C65=2014,
VLOOKUP($B65,[26]分省年度数据!$A$1:$T$32,11,FALSE),
$C65=2015,
VLOOKUP($B65,[26]分省年度数据!$A$1:$T$32,10,FALSE),
$C65=2016,
VLOOKUP($B65,[26]分省年度数据!$A$1:$T$32,9,FALSE),
$C65=2017,
VLOOKUP($B65,[26]分省年度数据!$A$1:$T$32,8,FALSE),
$C65=2018,
VLOOKUP($B65,[26]分省年度数据!$A$1:$T$32,7,FALSE)
)</f>
        <v>88.43</v>
      </c>
      <c r="AM65" cm="1">
        <f t="array" ref="AM65">_xlfn.IFS(
$C65=2010,
VLOOKUP($B65,[22]分省年度数据!$A$1:$T$32,15,FALSE),
$C65=2011,
VLOOKUP($B65,[22]分省年度数据!$A$1:$T$32,14,FALSE),
$C65=2012,
VLOOKUP($B65,[22]分省年度数据!$A$1:$T$32,13,FALSE),
$C65=2013,
VLOOKUP($B65,[22]分省年度数据!$A$1:$T$32,12,FALSE),
$C65=2014,
VLOOKUP($B65,[22]分省年度数据!$A$1:$T$32,11,FALSE),
$C65=2015,
VLOOKUP($B65,[22]分省年度数据!$A$1:$T$32,10,FALSE),
$C65=2016,
VLOOKUP($B65,[22]分省年度数据!$A$1:$T$32,9,FALSE),
$C65=2017,
VLOOKUP($B65,[22]分省年度数据!$A$1:$T$32,8,FALSE),
$C65=2018,
VLOOKUP($B65,[22]分省年度数据!$A$1:$T$32,7,FALSE)
)</f>
        <v>84.67</v>
      </c>
      <c r="AN65" cm="1">
        <f t="array" ref="AN65">_xlfn.IFS(
$C65=2010,
VLOOKUP($B65,[23]分省年度数据!$A$1:$T$32,15,FALSE),
$C65=2011,
VLOOKUP($B65,[23]分省年度数据!$A$1:$T$32,14,FALSE),
$C65=2012,
VLOOKUP($B65,[23]分省年度数据!$A$1:$T$32,13,FALSE),
$C65=2013,
VLOOKUP($B65,[23]分省年度数据!$A$1:$T$32,12,FALSE),
$C65=2014,
VLOOKUP($B65,[23]分省年度数据!$A$1:$T$32,11,FALSE),
$C65=2015,
VLOOKUP($B65,[23]分省年度数据!$A$1:$T$32,10,FALSE),
$C65=2016,
VLOOKUP($B65,[23]分省年度数据!$A$1:$T$32,9,FALSE),
$C65=2017,
VLOOKUP($B65,[23]分省年度数据!$A$1:$T$32,8,FALSE),
$C65=2018,
VLOOKUP($B65,[23]分省年度数据!$A$1:$T$32,7,FALSE)
)</f>
        <v>10</v>
      </c>
      <c r="AO65" cm="1">
        <f t="array" ref="AO65">_xlfn.IFS(
$C65=2010,
VLOOKUP($B65,[24]分省年度数据!$A$1:$T$32,15,FALSE),
$C65=2011,
VLOOKUP($B65,[24]分省年度数据!$A$1:$T$32,14,FALSE),
$C65=2012,
VLOOKUP($B65,[24]分省年度数据!$A$1:$T$32,13,FALSE),
$C65=2013,
VLOOKUP($B65,[24]分省年度数据!$A$1:$T$32,12,FALSE),
$C65=2014,
VLOOKUP($B65,[24]分省年度数据!$A$1:$T$32,11,FALSE),
$C65=2015,
VLOOKUP($B65,[24]分省年度数据!$A$1:$T$32,10,FALSE),
$C65=2016,
VLOOKUP($B65,[24]分省年度数据!$A$1:$T$32,9,FALSE),
$C65=2017,
VLOOKUP($B65,[24]分省年度数据!$A$1:$T$32,8,FALSE),
$C65=2018,
VLOOKUP($B65,[24]分省年度数据!$A$1:$T$32,7,FALSE)
)</f>
        <v>6.56</v>
      </c>
      <c r="AP65" cm="1">
        <f t="array" ref="AP65">_xlfn.IFS(
$C65=2010,
VLOOKUP($B65,[25]分省年度数据!$A$1:$T$32,15,FALSE),
$C65=2011,
VLOOKUP($B65,[25]分省年度数据!$A$1:$T$32,14,FALSE),
$C65=2012,
VLOOKUP($B65,[25]分省年度数据!$A$1:$T$32,13,FALSE),
$C65=2013,
VLOOKUP($B65,[25]分省年度数据!$A$1:$T$32,12,FALSE),
$C65=2014,
VLOOKUP($B65,[25]分省年度数据!$A$1:$T$32,11,FALSE),
$C65=2015,
VLOOKUP($B65,[25]分省年度数据!$A$1:$T$32,10,FALSE),
$C65=2016,
VLOOKUP($B65,[25]分省年度数据!$A$1:$T$32,9,FALSE),
$C65=2017,
VLOOKUP($B65,[25]分省年度数据!$A$1:$T$32,8,FALSE),
$C65=2018,
VLOOKUP($B65,[25]分省年度数据!$A$1:$T$32,7,FALSE)
)</f>
        <v>11.27</v>
      </c>
    </row>
    <row r="66" spans="1:42">
      <c r="A66">
        <v>23</v>
      </c>
      <c r="B66" t="s">
        <v>8</v>
      </c>
      <c r="C66">
        <v>2011</v>
      </c>
      <c r="D66" t="str">
        <f t="shared" ref="D66:D129" si="2">CONCATENATE(B66,C66)</f>
        <v>黑龙江省2011</v>
      </c>
      <c r="E66" t="s">
        <v>33</v>
      </c>
      <c r="F66" cm="1">
        <f t="array" ref="F66">_xlfn.IFS(
$C66=2010,
VLOOKUP($B66,[1]分省年度数据!$A$1:$T$32,15,FALSE),
$C66=2011,
VLOOKUP($B66,[1]分省年度数据!$A$1:$T$32,14,FALSE),
$C66=2012,
VLOOKUP($B66,[1]分省年度数据!$A$1:$T$32,13,FALSE),
$C66=2013,
VLOOKUP($B66,[1]分省年度数据!$A$1:$T$32,12,FALSE),
$C66=2014,
VLOOKUP($B66,[1]分省年度数据!$A$1:$T$32,11,FALSE),
$C66=2015,
VLOOKUP($B66,[1]分省年度数据!$A$1:$T$32,10,FALSE),
$C66=2016,
VLOOKUP($B66,[1]分省年度数据!$A$1:$T$32,9,FALSE),
$C66=2017,
VLOOKUP($B66,[1]分省年度数据!$A$1:$T$32,8,FALSE),
$C66=2018,
VLOOKUP($B66,[1]分省年度数据!$A$1:$T$32,7,FALSE)
)</f>
        <v>3782</v>
      </c>
      <c r="G66" cm="1">
        <f t="array" ref="G66">_xlfn.IFS(
$C66=2010,
VLOOKUP($B66,[2]分省年度数据!$A$1:$T$32,15,FALSE),
$C66=2011,
VLOOKUP($B66,[2]分省年度数据!$A$1:$T$32,14,FALSE),
$C66=2012,
VLOOKUP($B66,[2]分省年度数据!$A$1:$T$32,13,FALSE),
$C66=2013,
VLOOKUP($B66,[2]分省年度数据!$A$1:$T$32,12,FALSE),
$C66=2014,
VLOOKUP($B66,[2]分省年度数据!$A$1:$T$32,11,FALSE),
$C66=2015,
VLOOKUP($B66,[2]分省年度数据!$A$1:$T$32,10,FALSE),
$C66=2016,
VLOOKUP($B66,[2]分省年度数据!$A$1:$T$32,9,FALSE),
$C66=2017,
VLOOKUP($B66,[2]分省年度数据!$A$1:$T$32,8,FALSE),
$C66=2018,
VLOOKUP($B66,[2]分省年度数据!$A$1:$T$32,7,FALSE)
)</f>
        <v>12605</v>
      </c>
      <c r="H66" cm="1">
        <f t="array" ref="H66">_xlfn.IFS(
$C66=2010,
VLOOKUP($B66,[3]分省年度数据!$A$1:$T$32,15,FALSE),
$C66=2011,
VLOOKUP($B66,[3]分省年度数据!$A$1:$T$32,14,FALSE),
$C66=2012,
VLOOKUP($B66,[3]分省年度数据!$A$1:$T$32,13,FALSE),
$C66=2013,
VLOOKUP($B66,[3]分省年度数据!$A$1:$T$32,12,FALSE),
$C66=2014,
VLOOKUP($B66,[3]分省年度数据!$A$1:$T$32,11,FALSE),
$C66=2015,
VLOOKUP($B66,[3]分省年度数据!$A$1:$T$32,10,FALSE),
$C66=2016,
VLOOKUP($B66,[3]分省年度数据!$A$1:$T$32,9,FALSE),
$C66=2017,
VLOOKUP($B66,[3]分省年度数据!$A$1:$T$32,8,FALSE),
$C66=2018,
VLOOKUP($B66,[3]分省年度数据!$A$1:$T$32,7,FALSE)
)</f>
        <v>660.6</v>
      </c>
      <c r="I66">
        <f>VLOOKUP($D66,[4]Sheet1!$C$1:$J$65536,2,FALSE)</f>
        <v>30.581060409545898</v>
      </c>
      <c r="J66">
        <f>VLOOKUP($D66,[4]Sheet1!$C$1:$J$65536,3,FALSE)</f>
        <v>-30.560897827148438</v>
      </c>
      <c r="K66">
        <f>VLOOKUP($D66,[4]Sheet1!$C$1:$J$65536,4,FALSE)</f>
        <v>10151.935546875</v>
      </c>
      <c r="L66">
        <f>VLOOKUP($D66,[4]Sheet1!$C$1:$J$65536,5,FALSE)</f>
        <v>193.53596496582031</v>
      </c>
      <c r="M66">
        <f>VLOOKUP($D66,[4]Sheet1!$C$1:$J$65536,6,FALSE)</f>
        <v>24.409608840942383</v>
      </c>
      <c r="N66">
        <f>VLOOKUP($D66,[4]Sheet1!$C$1:$J$65536,7,FALSE)</f>
        <v>3.494854211807251</v>
      </c>
      <c r="O66">
        <f>VLOOKUP($D66,[4]Sheet1!$C$1:$J$65536,8,FALSE)</f>
        <v>17.926118850708008</v>
      </c>
      <c r="P66" cm="1">
        <f t="array" ref="P66">_xlfn.IFS(
$C66=2010,
VLOOKUP($B66,[5]各省年均房价!$A$1:$T$32,11,FALSE),
$C66=2011,
VLOOKUP($B66,[5]各省年均房价!$A$1:$T$32,12,FALSE),
$C66=2012,
VLOOKUP($B66,[5]各省年均房价!$A$1:$T$32,13,FALSE),
$C66=2013,
VLOOKUP($B66,[5]各省年均房价!$A$1:$T$32,14,FALSE),
$C66=2014,
VLOOKUP($B66,[5]各省年均房价!$A$1:$T$32,15,FALSE),
$C66=2015,
VLOOKUP($B66,[5]各省年均房价!$A$1:$T$32,16,FALSE),
$C66=2016,
VLOOKUP($B66,[5]各省年均房价!$A$1:$T$32,17,FALSE),
$C66=2017,
VLOOKUP($B66,[5]各省年均房价!$A$1:$T$32,18,FALSE),
$C66=2018,
VLOOKUP($B66,[5]各省年均房价!$A$1:$T$32,19,FALSE)
)</f>
        <v>3454.8525</v>
      </c>
      <c r="Q66">
        <f t="shared" si="1"/>
        <v>0.27408587861959538</v>
      </c>
      <c r="R66" cm="1">
        <f t="array" ref="R66">_xlfn.IFS(
$C66=2010,
VLOOKUP($B66,[27]分省年度数据!$A$1:$T$32,15,FALSE),
$C66=2011,
VLOOKUP($B66,[27]分省年度数据!$A$1:$T$32,14,FALSE),
$C66=2012,
VLOOKUP($B66,[27]分省年度数据!$A$1:$T$32,13,FALSE),
$C66=2013,
VLOOKUP($B66,[27]分省年度数据!$A$1:$T$32,12,FALSE),
$C66=2014,
VLOOKUP($B66,[27]分省年度数据!$A$1:$T$32,11,FALSE),
$C66=2015,
VLOOKUP($B66,[27]分省年度数据!$A$1:$T$32,10,FALSE),
$C66=2016,
VLOOKUP($B66,[27]分省年度数据!$A$1:$T$32,9,FALSE),
$C66=2017,
VLOOKUP($B66,[27]分省年度数据!$A$1:$T$32,8,FALSE),
$C66=2018,
VLOOKUP($B66,[27]分省年度数据!$A$1:$T$32,7,FALSE)
)</f>
        <v>62</v>
      </c>
      <c r="S66">
        <f>IFERROR(VLOOKUP(D66,[6]mu_jt_estimates_final!$C:$D,2,FALSE),"")</f>
        <v>-0.54278338000000004</v>
      </c>
      <c r="T66" t="str">
        <f>VLOOKUP(B66,方言分布!A:B,2,FALSE)</f>
        <v>东北官话</v>
      </c>
      <c r="U66" cm="1">
        <f t="array" ref="U66">_xlfn.IFS(
$C66=2010,
VLOOKUP($B66,[7]分省年度数据!$A$1:$T$32,15,FALSE),
$C66=2011,
VLOOKUP($B66,[7]分省年度数据!$A$1:$T$32,14,FALSE),
$C66=2012,
VLOOKUP($B66,[7]分省年度数据!$A$1:$T$32,13,FALSE),
$C66=2013,
VLOOKUP($B66,[7]分省年度数据!$A$1:$T$32,12,FALSE),
$C66=2014,
VLOOKUP($B66,[7]分省年度数据!$A$1:$T$32,11,FALSE),
$C66=2015,
VLOOKUP($B66,[7]分省年度数据!$A$1:$T$32,10,FALSE),
$C66=2016,
VLOOKUP($B66,[7]分省年度数据!$A$1:$T$32,9,FALSE),
$C66=2017,
VLOOKUP($B66,[7]分省年度数据!$A$1:$T$32,8,FALSE),
$C66=2018,
VLOOKUP($B66,[7]分省年度数据!$A$1:$T$32,7,FALSE)
)</f>
        <v>21749</v>
      </c>
      <c r="V66" cm="1">
        <f t="array" ref="V66">_xlfn.IFS(
$C66=2010,
VLOOKUP($B66,[8]分省年度数据!$A$1:$T$32,15,FALSE),
$C66=2011,
VLOOKUP($B66,[8]分省年度数据!$A$1:$T$32,14,FALSE),
$C66=2012,
VLOOKUP($B66,[8]分省年度数据!$A$1:$T$32,13,FALSE),
$C66=2013,
VLOOKUP($B66,[8]分省年度数据!$A$1:$T$32,12,FALSE),
$C66=2014,
VLOOKUP($B66,[8]分省年度数据!$A$1:$T$32,11,FALSE),
$C66=2015,
VLOOKUP($B66,[8]分省年度数据!$A$1:$T$32,10,FALSE),
$C66=2016,
VLOOKUP($B66,[8]分省年度数据!$A$1:$T$32,9,FALSE),
$C66=2017,
VLOOKUP($B66,[8]分省年度数据!$A$1:$T$32,8,FALSE),
$C66=2018,
VLOOKUP($B66,[8]分省年度数据!$A$1:$T$32,7,FALSE)
)</f>
        <v>16.53</v>
      </c>
      <c r="W66" cm="1">
        <f t="array" ref="W66">_xlfn.IFS(
$C66=2010,
VLOOKUP($B66,[9]分省年度数据!$A$1:$T$32,15,FALSE),
$C66=2011,
VLOOKUP($B66,[9]分省年度数据!$A$1:$T$32,14,FALSE),
$C66=2012,
VLOOKUP($B66,[9]分省年度数据!$A$1:$T$32,13,FALSE),
$C66=2013,
VLOOKUP($B66,[9]分省年度数据!$A$1:$T$32,12,FALSE),
$C66=2014,
VLOOKUP($B66,[9]分省年度数据!$A$1:$T$32,11,FALSE),
$C66=2015,
VLOOKUP($B66,[9]分省年度数据!$A$1:$T$32,10,FALSE),
$C66=2016,
VLOOKUP($B66,[9]分省年度数据!$A$1:$T$32,9,FALSE),
$C66=2017,
VLOOKUP($B66,[9]分省年度数据!$A$1:$T$32,8,FALSE),
$C66=2018,
VLOOKUP($B66,[9]分省年度数据!$A$1:$T$32,7,FALSE)
)</f>
        <v>51</v>
      </c>
      <c r="X66" cm="1">
        <f t="array" ref="X66">_xlfn.IFS(
$C66=2010,
VLOOKUP($B66,[10]分省年度数据!$A$1:$T$32,15,FALSE),
$C66=2011,
VLOOKUP($B66,[10]分省年度数据!$A$1:$T$32,14,FALSE),
$C66=2012,
VLOOKUP($B66,[10]分省年度数据!$A$1:$T$32,13,FALSE),
$C66=2013,
VLOOKUP($B66,[10]分省年度数据!$A$1:$T$32,12,FALSE),
$C66=2014,
VLOOKUP($B66,[10]分省年度数据!$A$1:$T$32,11,FALSE),
$C66=2015,
VLOOKUP($B66,[10]分省年度数据!$A$1:$T$32,10,FALSE),
$C66=2016,
VLOOKUP($B66,[10]分省年度数据!$A$1:$T$32,9,FALSE),
$C66=2017,
VLOOKUP($B66,[10]分省年度数据!$A$1:$T$32,8,FALSE),
$C66=2018,
VLOOKUP($B66,[10]分省年度数据!$A$1:$T$32,7,FALSE)
)</f>
        <v>11.58</v>
      </c>
      <c r="Y66" cm="1">
        <f t="array" ref="Y66">_xlfn.IFS(
$C66=2010,
VLOOKUP($B66,[11]分省年度数据!$A$1:$T$32,15,FALSE),
$C66=2011,
VLOOKUP($B66,[11]分省年度数据!$A$1:$T$32,14,FALSE),
$C66=2012,
VLOOKUP($B66,[11]分省年度数据!$A$1:$T$32,13,FALSE),
$C66=2013,
VLOOKUP($B66,[11]分省年度数据!$A$1:$T$32,12,FALSE),
$C66=2014,
VLOOKUP($B66,[11]分省年度数据!$A$1:$T$32,11,FALSE),
$C66=2015,
VLOOKUP($B66,[11]分省年度数据!$A$1:$T$32,10,FALSE),
$C66=2016,
VLOOKUP($B66,[11]分省年度数据!$A$1:$T$32,9,FALSE),
$C66=2017,
VLOOKUP($B66,[11]分省年度数据!$A$1:$T$32,8,FALSE),
$C66=2018,
VLOOKUP($B66,[11]分省年度数据!$A$1:$T$32,7,FALSE)
)</f>
        <v>170.78</v>
      </c>
      <c r="Z66" cm="1">
        <f t="array" ref="Z66">_xlfn.IFS(
$C66=2010,
VLOOKUP($B66,[12]分省年度数据!$A$1:$T$32,15,FALSE),
$C66=2011,
VLOOKUP($B66,[12]分省年度数据!$A$1:$T$32,14,FALSE),
$C66=2012,
VLOOKUP($B66,[12]分省年度数据!$A$1:$T$32,13,FALSE),
$C66=2013,
VLOOKUP($B66,[12]分省年度数据!$A$1:$T$32,12,FALSE),
$C66=2014,
VLOOKUP($B66,[12]分省年度数据!$A$1:$T$32,11,FALSE),
$C66=2015,
VLOOKUP($B66,[12]分省年度数据!$A$1:$T$32,10,FALSE),
$C66=2016,
VLOOKUP($B66,[12]分省年度数据!$A$1:$T$32,9,FALSE),
$C66=2017,
VLOOKUP($B66,[12]分省年度数据!$A$1:$T$32,8,FALSE),
$C66=2018,
VLOOKUP($B66,[12]分省年度数据!$A$1:$T$32,7,FALSE)
)</f>
        <v>14.92</v>
      </c>
      <c r="AA66" cm="1">
        <f t="array" ref="AA66">_xlfn.IFS(
$C66=2010,
VLOOKUP($B66,[13]分省年度数据!$A$1:$T$32,15,FALSE),
$C66=2011,
VLOOKUP($B66,[13]分省年度数据!$A$1:$T$32,14,FALSE),
$C66=2012,
VLOOKUP($B66,[13]分省年度数据!$A$1:$T$32,13,FALSE),
$C66=2013,
VLOOKUP($B66,[13]分省年度数据!$A$1:$T$32,12,FALSE),
$C66=2014,
VLOOKUP($B66,[13]分省年度数据!$A$1:$T$32,11,FALSE),
$C66=2015,
VLOOKUP($B66,[13]分省年度数据!$A$1:$T$32,10,FALSE),
$C66=2016,
VLOOKUP($B66,[13]分省年度数据!$A$1:$T$32,9,FALSE),
$C66=2017,
VLOOKUP($B66,[13]分省年度数据!$A$1:$T$32,8,FALSE),
$C66=2018,
VLOOKUP($B66,[13]分省年度数据!$A$1:$T$32,7,FALSE)
)</f>
        <v>12.17</v>
      </c>
      <c r="AB66" cm="1">
        <f t="array" ref="AB66">_xlfn.IFS(
$C66=2010,
VLOOKUP($B66,[14]分省年度数据!$A$1:$T$32,15,FALSE),
$C66=2011,
VLOOKUP($B66,[14]分省年度数据!$A$1:$T$32,14,FALSE),
$C66=2012,
VLOOKUP($B66,[14]分省年度数据!$A$1:$T$32,13,FALSE),
$C66=2013,
VLOOKUP($B66,[14]分省年度数据!$A$1:$T$32,12,FALSE),
$C66=2014,
VLOOKUP($B66,[14]分省年度数据!$A$1:$T$32,11,FALSE),
$C66=2015,
VLOOKUP($B66,[14]分省年度数据!$A$1:$T$32,10,FALSE),
$C66=2016,
VLOOKUP($B66,[14]分省年度数据!$A$1:$T$32,9,FALSE),
$C66=2017,
VLOOKUP($B66,[14]分省年度数据!$A$1:$T$32,8,FALSE),
$C66=2018,
VLOOKUP($B66,[14]分省年度数据!$A$1:$T$32,7,FALSE)
)</f>
        <v>12.69</v>
      </c>
      <c r="AD66" cm="1">
        <f t="array" ref="AD66">_xlfn.IFS(
$C66=2010,
VLOOKUP($B66,[15]分省年度数据!$A$1:$T$32,15,FALSE),
$C66=2011,
VLOOKUP($B66,[15]分省年度数据!$A$1:$T$32,14,FALSE),
$C66=2012,
VLOOKUP($B66,[15]分省年度数据!$A$1:$T$32,13,FALSE),
$C66=2013,
VLOOKUP($B66,[15]分省年度数据!$A$1:$T$32,12,FALSE),
$C66=2014,
VLOOKUP($B66,[15]分省年度数据!$A$1:$T$32,11,FALSE),
$C66=2015,
VLOOKUP($B66,[15]分省年度数据!$A$1:$T$32,10,FALSE),
$C66=2016,
VLOOKUP($B66,[15]分省年度数据!$A$1:$T$32,9,FALSE),
$C66=2017,
VLOOKUP($B66,[15]分省年度数据!$A$1:$T$32,8,FALSE),
$C66=2018,
VLOOKUP($B66,[15]分省年度数据!$A$1:$T$32,7,FALSE)
)</f>
        <v>4838173</v>
      </c>
      <c r="AE66" cm="1">
        <f t="array" ref="AE66">_xlfn.IFS(
$C66=2010,
VLOOKUP($B66,[16]分省年度数据!$A$1:$T$32,15,FALSE),
$C66=2011,
VLOOKUP($B66,[16]分省年度数据!$A$1:$T$32,14,FALSE),
$C66=2012,
VLOOKUP($B66,[16]分省年度数据!$A$1:$T$32,13,FALSE),
$C66=2013,
VLOOKUP($B66,[16]分省年度数据!$A$1:$T$32,12,FALSE),
$C66=2014,
VLOOKUP($B66,[16]分省年度数据!$A$1:$T$32,11,FALSE),
$C66=2015,
VLOOKUP($B66,[16]分省年度数据!$A$1:$T$32,10,FALSE),
$C66=2016,
VLOOKUP($B66,[16]分省年度数据!$A$1:$T$32,9,FALSE),
$C66=2017,
VLOOKUP($B66,[16]分省年度数据!$A$1:$T$32,8,FALSE),
$C66=2018,
VLOOKUP($B66,[16]分省年度数据!$A$1:$T$32,7,FALSE)
)</f>
        <v>373.83</v>
      </c>
      <c r="AF66" cm="1">
        <f t="array" ref="AF66">_xlfn.IFS(
$C66=2010,
VLOOKUP($B66,[17]分省年度数据!$A$1:$T$32,15,FALSE),
$C66=2011,
VLOOKUP($B66,[17]分省年度数据!$A$1:$T$32,14,FALSE),
$C66=2012,
VLOOKUP($B66,[17]分省年度数据!$A$1:$T$32,13,FALSE),
$C66=2013,
VLOOKUP($B66,[17]分省年度数据!$A$1:$T$32,12,FALSE),
$C66=2014,
VLOOKUP($B66,[17]分省年度数据!$A$1:$T$32,11,FALSE),
$C66=2015,
VLOOKUP($B66,[17]分省年度数据!$A$1:$T$32,10,FALSE),
$C66=2016,
VLOOKUP($B66,[17]分省年度数据!$A$1:$T$32,9,FALSE),
$C66=2017,
VLOOKUP($B66,[17]分省年度数据!$A$1:$T$32,8,FALSE),
$C66=2018,
VLOOKUP($B66,[17]分省年度数据!$A$1:$T$32,7,FALSE)
)</f>
        <v>69</v>
      </c>
      <c r="AG66" cm="1">
        <f t="array" ref="AG66">_xlfn.IFS(
$C66=2010,
VLOOKUP($B66,[18]分省年度数据!$A$1:$T$32,15,FALSE),
$C66=2011,
VLOOKUP($B66,[18]分省年度数据!$A$1:$T$32,14,FALSE),
$C66=2012,
VLOOKUP($B66,[18]分省年度数据!$A$1:$T$32,13,FALSE),
$C66=2013,
VLOOKUP($B66,[18]分省年度数据!$A$1:$T$32,12,FALSE),
$C66=2014,
VLOOKUP($B66,[18]分省年度数据!$A$1:$T$32,11,FALSE),
$C66=2015,
VLOOKUP($B66,[18]分省年度数据!$A$1:$T$32,10,FALSE),
$C66=2016,
VLOOKUP($B66,[18]分省年度数据!$A$1:$T$32,9,FALSE),
$C66=2017,
VLOOKUP($B66,[18]分省年度数据!$A$1:$T$32,8,FALSE),
$C66=2018,
VLOOKUP($B66,[18]分省年度数据!$A$1:$T$32,7,FALSE)
)</f>
        <v>4750.1000000000004</v>
      </c>
      <c r="AJ66" cm="1">
        <f t="array" ref="AJ66">_xlfn.IFS(
$C66=2010,
VLOOKUP($B66,[19]分省年度数据!$A$1:$T$32,15,FALSE),
$C66=2011,
VLOOKUP($B66,[19]分省年度数据!$A$1:$T$32,14,FALSE),
$C66=2012,
VLOOKUP($B66,[19]分省年度数据!$A$1:$T$32,13,FALSE),
$C66=2013,
VLOOKUP($B66,[19]分省年度数据!$A$1:$T$32,12,FALSE),
$C66=2014,
VLOOKUP($B66,[19]分省年度数据!$A$1:$T$32,11,FALSE),
$C66=2015,
VLOOKUP($B66,[19]分省年度数据!$A$1:$T$32,10,FALSE),
$C66=2016,
VLOOKUP($B66,[19]分省年度数据!$A$1:$T$32,9,FALSE),
$C66=2017,
VLOOKUP($B66,[19]分省年度数据!$A$1:$T$32,8,FALSE),
$C66=2018,
VLOOKUP($B66,[19]分省年度数据!$A$1:$T$32,7,FALSE)
)</f>
        <v>3435</v>
      </c>
      <c r="AK66" cm="1">
        <f t="array" ref="AK66">_xlfn.IFS(
$C66=2010,
VLOOKUP($B66,[20]分省年度数据!$A$1:$T$32,15,FALSE),
$C66=2011,
VLOOKUP($B66,[20]分省年度数据!$A$1:$T$32,14,FALSE),
$C66=2012,
VLOOKUP($B66,[20]分省年度数据!$A$1:$T$32,13,FALSE),
$C66=2013,
VLOOKUP($B66,[20]分省年度数据!$A$1:$T$32,12,FALSE),
$C66=2014,
VLOOKUP($B66,[20]分省年度数据!$A$1:$T$32,11,FALSE),
$C66=2015,
VLOOKUP($B66,[20]分省年度数据!$A$1:$T$32,10,FALSE),
$C66=2016,
VLOOKUP($B66,[20]分省年度数据!$A$1:$T$32,9,FALSE),
$C66=2017,
VLOOKUP($B66,[20]分省年度数据!$A$1:$T$32,8,FALSE),
$C66=2018,
VLOOKUP($B66,[20]分省年度数据!$A$1:$T$32,7,FALSE)
)</f>
        <v>13661</v>
      </c>
      <c r="AL66" cm="1">
        <f t="array" ref="AL66">_xlfn.IFS(
$C66=2010,
VLOOKUP($B66,[26]分省年度数据!$A$1:$T$32,15,FALSE),
$C66=2011,
VLOOKUP($B66,[26]分省年度数据!$A$1:$T$32,14,FALSE),
$C66=2012,
VLOOKUP($B66,[26]分省年度数据!$A$1:$T$32,13,FALSE),
$C66=2013,
VLOOKUP($B66,[26]分省年度数据!$A$1:$T$32,12,FALSE),
$C66=2014,
VLOOKUP($B66,[26]分省年度数据!$A$1:$T$32,11,FALSE),
$C66=2015,
VLOOKUP($B66,[26]分省年度数据!$A$1:$T$32,10,FALSE),
$C66=2016,
VLOOKUP($B66,[26]分省年度数据!$A$1:$T$32,9,FALSE),
$C66=2017,
VLOOKUP($B66,[26]分省年度数据!$A$1:$T$32,8,FALSE),
$C66=2018,
VLOOKUP($B66,[26]分省年度数据!$A$1:$T$32,7,FALSE)
)</f>
        <v>90.78</v>
      </c>
      <c r="AM66" cm="1">
        <f t="array" ref="AM66">_xlfn.IFS(
$C66=2010,
VLOOKUP($B66,[22]分省年度数据!$A$1:$T$32,15,FALSE),
$C66=2011,
VLOOKUP($B66,[22]分省年度数据!$A$1:$T$32,14,FALSE),
$C66=2012,
VLOOKUP($B66,[22]分省年度数据!$A$1:$T$32,13,FALSE),
$C66=2013,
VLOOKUP($B66,[22]分省年度数据!$A$1:$T$32,12,FALSE),
$C66=2014,
VLOOKUP($B66,[22]分省年度数据!$A$1:$T$32,11,FALSE),
$C66=2015,
VLOOKUP($B66,[22]分省年度数据!$A$1:$T$32,10,FALSE),
$C66=2016,
VLOOKUP($B66,[22]分省年度数据!$A$1:$T$32,9,FALSE),
$C66=2017,
VLOOKUP($B66,[22]分省年度数据!$A$1:$T$32,8,FALSE),
$C66=2018,
VLOOKUP($B66,[22]分省年度数据!$A$1:$T$32,7,FALSE)
)</f>
        <v>81.41</v>
      </c>
      <c r="AN66" cm="1">
        <f t="array" ref="AN66">_xlfn.IFS(
$C66=2010,
VLOOKUP($B66,[23]分省年度数据!$A$1:$T$32,15,FALSE),
$C66=2011,
VLOOKUP($B66,[23]分省年度数据!$A$1:$T$32,14,FALSE),
$C66=2012,
VLOOKUP($B66,[23]分省年度数据!$A$1:$T$32,13,FALSE),
$C66=2013,
VLOOKUP($B66,[23]分省年度数据!$A$1:$T$32,12,FALSE),
$C66=2014,
VLOOKUP($B66,[23]分省年度数据!$A$1:$T$32,11,FALSE),
$C66=2015,
VLOOKUP($B66,[23]分省年度数据!$A$1:$T$32,10,FALSE),
$C66=2016,
VLOOKUP($B66,[23]分省年度数据!$A$1:$T$32,9,FALSE),
$C66=2017,
VLOOKUP($B66,[23]分省年度数据!$A$1:$T$32,8,FALSE),
$C66=2018,
VLOOKUP($B66,[23]分省年度数据!$A$1:$T$32,7,FALSE)
)</f>
        <v>11.14</v>
      </c>
      <c r="AO66" cm="1">
        <f t="array" ref="AO66">_xlfn.IFS(
$C66=2010,
VLOOKUP($B66,[24]分省年度数据!$A$1:$T$32,15,FALSE),
$C66=2011,
VLOOKUP($B66,[24]分省年度数据!$A$1:$T$32,14,FALSE),
$C66=2012,
VLOOKUP($B66,[24]分省年度数据!$A$1:$T$32,13,FALSE),
$C66=2013,
VLOOKUP($B66,[24]分省年度数据!$A$1:$T$32,12,FALSE),
$C66=2014,
VLOOKUP($B66,[24]分省年度数据!$A$1:$T$32,11,FALSE),
$C66=2015,
VLOOKUP($B66,[24]分省年度数据!$A$1:$T$32,10,FALSE),
$C66=2016,
VLOOKUP($B66,[24]分省年度数据!$A$1:$T$32,9,FALSE),
$C66=2017,
VLOOKUP($B66,[24]分省年度数据!$A$1:$T$32,8,FALSE),
$C66=2018,
VLOOKUP($B66,[24]分省年度数据!$A$1:$T$32,7,FALSE)
)</f>
        <v>5.33</v>
      </c>
      <c r="AP66" cm="1">
        <f t="array" ref="AP66">_xlfn.IFS(
$C66=2010,
VLOOKUP($B66,[25]分省年度数据!$A$1:$T$32,15,FALSE),
$C66=2011,
VLOOKUP($B66,[25]分省年度数据!$A$1:$T$32,14,FALSE),
$C66=2012,
VLOOKUP($B66,[25]分省年度数据!$A$1:$T$32,13,FALSE),
$C66=2013,
VLOOKUP($B66,[25]分省年度数据!$A$1:$T$32,12,FALSE),
$C66=2014,
VLOOKUP($B66,[25]分省年度数据!$A$1:$T$32,11,FALSE),
$C66=2015,
VLOOKUP($B66,[25]分省年度数据!$A$1:$T$32,10,FALSE),
$C66=2016,
VLOOKUP($B66,[25]分省年度数据!$A$1:$T$32,9,FALSE),
$C66=2017,
VLOOKUP($B66,[25]分省年度数据!$A$1:$T$32,8,FALSE),
$C66=2018,
VLOOKUP($B66,[25]分省年度数据!$A$1:$T$32,7,FALSE)
)</f>
        <v>11.47</v>
      </c>
    </row>
    <row r="67" spans="1:42">
      <c r="A67">
        <v>23</v>
      </c>
      <c r="B67" t="s">
        <v>8</v>
      </c>
      <c r="C67">
        <v>2012</v>
      </c>
      <c r="D67" t="str">
        <f t="shared" si="2"/>
        <v>黑龙江省2012</v>
      </c>
      <c r="E67" t="s">
        <v>33</v>
      </c>
      <c r="F67" cm="1">
        <f t="array" ref="F67">_xlfn.IFS(
$C67=2010,
VLOOKUP($B67,[1]分省年度数据!$A$1:$T$32,15,FALSE),
$C67=2011,
VLOOKUP($B67,[1]分省年度数据!$A$1:$T$32,14,FALSE),
$C67=2012,
VLOOKUP($B67,[1]分省年度数据!$A$1:$T$32,13,FALSE),
$C67=2013,
VLOOKUP($B67,[1]分省年度数据!$A$1:$T$32,12,FALSE),
$C67=2014,
VLOOKUP($B67,[1]分省年度数据!$A$1:$T$32,11,FALSE),
$C67=2015,
VLOOKUP($B67,[1]分省年度数据!$A$1:$T$32,10,FALSE),
$C67=2016,
VLOOKUP($B67,[1]分省年度数据!$A$1:$T$32,9,FALSE),
$C67=2017,
VLOOKUP($B67,[1]分省年度数据!$A$1:$T$32,8,FALSE),
$C67=2018,
VLOOKUP($B67,[1]分省年度数据!$A$1:$T$32,7,FALSE)
)</f>
        <v>3724</v>
      </c>
      <c r="G67" cm="1">
        <f t="array" ref="G67">_xlfn.IFS(
$C67=2010,
VLOOKUP($B67,[2]分省年度数据!$A$1:$T$32,15,FALSE),
$C67=2011,
VLOOKUP($B67,[2]分省年度数据!$A$1:$T$32,14,FALSE),
$C67=2012,
VLOOKUP($B67,[2]分省年度数据!$A$1:$T$32,13,FALSE),
$C67=2013,
VLOOKUP($B67,[2]分省年度数据!$A$1:$T$32,12,FALSE),
$C67=2014,
VLOOKUP($B67,[2]分省年度数据!$A$1:$T$32,11,FALSE),
$C67=2015,
VLOOKUP($B67,[2]分省年度数据!$A$1:$T$32,10,FALSE),
$C67=2016,
VLOOKUP($B67,[2]分省年度数据!$A$1:$T$32,9,FALSE),
$C67=2017,
VLOOKUP($B67,[2]分省年度数据!$A$1:$T$32,8,FALSE),
$C67=2018,
VLOOKUP($B67,[2]分省年度数据!$A$1:$T$32,7,FALSE)
)</f>
        <v>14302</v>
      </c>
      <c r="H67" cm="1">
        <f t="array" ref="H67">_xlfn.IFS(
$C67=2010,
VLOOKUP($B67,[3]分省年度数据!$A$1:$T$32,15,FALSE),
$C67=2011,
VLOOKUP($B67,[3]分省年度数据!$A$1:$T$32,14,FALSE),
$C67=2012,
VLOOKUP($B67,[3]分省年度数据!$A$1:$T$32,13,FALSE),
$C67=2013,
VLOOKUP($B67,[3]分省年度数据!$A$1:$T$32,12,FALSE),
$C67=2014,
VLOOKUP($B67,[3]分省年度数据!$A$1:$T$32,11,FALSE),
$C67=2015,
VLOOKUP($B67,[3]分省年度数据!$A$1:$T$32,10,FALSE),
$C67=2016,
VLOOKUP($B67,[3]分省年度数据!$A$1:$T$32,9,FALSE),
$C67=2017,
VLOOKUP($B67,[3]分省年度数据!$A$1:$T$32,8,FALSE),
$C67=2018,
VLOOKUP($B67,[3]分省年度数据!$A$1:$T$32,7,FALSE)
)</f>
        <v>796.2</v>
      </c>
      <c r="I67">
        <f>VLOOKUP($D67,[4]Sheet1!$C$1:$J$65536,2,FALSE)</f>
        <v>23.270515441894531</v>
      </c>
      <c r="J67">
        <f>VLOOKUP($D67,[4]Sheet1!$C$1:$J$65536,3,FALSE)</f>
        <v>-37.175617218017578</v>
      </c>
      <c r="K67">
        <f>VLOOKUP($D67,[4]Sheet1!$C$1:$J$65536,4,FALSE)</f>
        <v>10148.736328125</v>
      </c>
      <c r="L67">
        <f>VLOOKUP($D67,[4]Sheet1!$C$1:$J$65536,5,FALSE)</f>
        <v>184.23858642578125</v>
      </c>
      <c r="M67">
        <f>VLOOKUP($D67,[4]Sheet1!$C$1:$J$65536,6,FALSE)</f>
        <v>23.635831832885742</v>
      </c>
      <c r="N67">
        <f>VLOOKUP($D67,[4]Sheet1!$C$1:$J$65536,7,FALSE)</f>
        <v>3.852217435836792</v>
      </c>
      <c r="O67">
        <f>VLOOKUP($D67,[4]Sheet1!$C$1:$J$65536,8,FALSE)</f>
        <v>17.968296051025391</v>
      </c>
      <c r="P67" cm="1">
        <f t="array" ref="P67">_xlfn.IFS(
$C67=2010,
VLOOKUP($B67,[5]各省年均房价!$A$1:$T$32,11,FALSE),
$C67=2011,
VLOOKUP($B67,[5]各省年均房价!$A$1:$T$32,12,FALSE),
$C67=2012,
VLOOKUP($B67,[5]各省年均房价!$A$1:$T$32,13,FALSE),
$C67=2013,
VLOOKUP($B67,[5]各省年均房价!$A$1:$T$32,14,FALSE),
$C67=2014,
VLOOKUP($B67,[5]各省年均房价!$A$1:$T$32,15,FALSE),
$C67=2015,
VLOOKUP($B67,[5]各省年均房价!$A$1:$T$32,16,FALSE),
$C67=2016,
VLOOKUP($B67,[5]各省年均房价!$A$1:$T$32,17,FALSE),
$C67=2017,
VLOOKUP($B67,[5]各省年均房价!$A$1:$T$32,18,FALSE),
$C67=2018,
VLOOKUP($B67,[5]各省年均房价!$A$1:$T$32,19,FALSE)
)</f>
        <v>3616.9250000000002</v>
      </c>
      <c r="Q67">
        <f t="shared" ref="Q67:Q130" si="3">P67/G67</f>
        <v>0.2528964480492239</v>
      </c>
      <c r="R67" cm="1">
        <f t="array" ref="R67">_xlfn.IFS(
$C67=2010,
VLOOKUP($B67,[27]分省年度数据!$A$1:$T$32,15,FALSE),
$C67=2011,
VLOOKUP($B67,[27]分省年度数据!$A$1:$T$32,14,FALSE),
$C67=2012,
VLOOKUP($B67,[27]分省年度数据!$A$1:$T$32,13,FALSE),
$C67=2013,
VLOOKUP($B67,[27]分省年度数据!$A$1:$T$32,12,FALSE),
$C67=2014,
VLOOKUP($B67,[27]分省年度数据!$A$1:$T$32,11,FALSE),
$C67=2015,
VLOOKUP($B67,[27]分省年度数据!$A$1:$T$32,10,FALSE),
$C67=2016,
VLOOKUP($B67,[27]分省年度数据!$A$1:$T$32,9,FALSE),
$C67=2017,
VLOOKUP($B67,[27]分省年度数据!$A$1:$T$32,8,FALSE),
$C67=2018,
VLOOKUP($B67,[27]分省年度数据!$A$1:$T$32,7,FALSE)
)</f>
        <v>69.5</v>
      </c>
      <c r="S67">
        <f>IFERROR(VLOOKUP(D67,[6]mu_jt_estimates_final!$C:$D,2,FALSE),"")</f>
        <v>-0.54278338000000004</v>
      </c>
      <c r="T67" t="str">
        <f>VLOOKUP(B67,方言分布!A:B,2,FALSE)</f>
        <v>东北官话</v>
      </c>
      <c r="U67" cm="1">
        <f t="array" ref="U67">_xlfn.IFS(
$C67=2010,
VLOOKUP($B67,[7]分省年度数据!$A$1:$T$32,15,FALSE),
$C67=2011,
VLOOKUP($B67,[7]分省年度数据!$A$1:$T$32,14,FALSE),
$C67=2012,
VLOOKUP($B67,[7]分省年度数据!$A$1:$T$32,13,FALSE),
$C67=2013,
VLOOKUP($B67,[7]分省年度数据!$A$1:$T$32,12,FALSE),
$C67=2014,
VLOOKUP($B67,[7]分省年度数据!$A$1:$T$32,11,FALSE),
$C67=2015,
VLOOKUP($B67,[7]分省年度数据!$A$1:$T$32,10,FALSE),
$C67=2016,
VLOOKUP($B67,[7]分省年度数据!$A$1:$T$32,9,FALSE),
$C67=2017,
VLOOKUP($B67,[7]分省年度数据!$A$1:$T$32,8,FALSE),
$C67=2018,
VLOOKUP($B67,[7]分省年度数据!$A$1:$T$32,7,FALSE)
)</f>
        <v>21158</v>
      </c>
      <c r="V67" cm="1">
        <f t="array" ref="V67">_xlfn.IFS(
$C67=2010,
VLOOKUP($B67,[8]分省年度数据!$A$1:$T$32,15,FALSE),
$C67=2011,
VLOOKUP($B67,[8]分省年度数据!$A$1:$T$32,14,FALSE),
$C67=2012,
VLOOKUP($B67,[8]分省年度数据!$A$1:$T$32,13,FALSE),
$C67=2013,
VLOOKUP($B67,[8]分省年度数据!$A$1:$T$32,12,FALSE),
$C67=2014,
VLOOKUP($B67,[8]分省年度数据!$A$1:$T$32,11,FALSE),
$C67=2015,
VLOOKUP($B67,[8]分省年度数据!$A$1:$T$32,10,FALSE),
$C67=2016,
VLOOKUP($B67,[8]分省年度数据!$A$1:$T$32,9,FALSE),
$C67=2017,
VLOOKUP($B67,[8]分省年度数据!$A$1:$T$32,8,FALSE),
$C67=2018,
VLOOKUP($B67,[8]分省年度数据!$A$1:$T$32,7,FALSE)
)</f>
        <v>17.82</v>
      </c>
      <c r="W67" cm="1">
        <f t="array" ref="W67">_xlfn.IFS(
$C67=2010,
VLOOKUP($B67,[9]分省年度数据!$A$1:$T$32,15,FALSE),
$C67=2011,
VLOOKUP($B67,[9]分省年度数据!$A$1:$T$32,14,FALSE),
$C67=2012,
VLOOKUP($B67,[9]分省年度数据!$A$1:$T$32,13,FALSE),
$C67=2013,
VLOOKUP($B67,[9]分省年度数据!$A$1:$T$32,12,FALSE),
$C67=2014,
VLOOKUP($B67,[9]分省年度数据!$A$1:$T$32,11,FALSE),
$C67=2015,
VLOOKUP($B67,[9]分省年度数据!$A$1:$T$32,10,FALSE),
$C67=2016,
VLOOKUP($B67,[9]分省年度数据!$A$1:$T$32,9,FALSE),
$C67=2017,
VLOOKUP($B67,[9]分省年度数据!$A$1:$T$32,8,FALSE),
$C67=2018,
VLOOKUP($B67,[9]分省年度数据!$A$1:$T$32,7,FALSE)
)</f>
        <v>52</v>
      </c>
      <c r="X67" cm="1">
        <f t="array" ref="X67">_xlfn.IFS(
$C67=2010,
VLOOKUP($B67,[10]分省年度数据!$A$1:$T$32,15,FALSE),
$C67=2011,
VLOOKUP($B67,[10]分省年度数据!$A$1:$T$32,14,FALSE),
$C67=2012,
VLOOKUP($B67,[10]分省年度数据!$A$1:$T$32,13,FALSE),
$C67=2013,
VLOOKUP($B67,[10]分省年度数据!$A$1:$T$32,12,FALSE),
$C67=2014,
VLOOKUP($B67,[10]分省年度数据!$A$1:$T$32,11,FALSE),
$C67=2015,
VLOOKUP($B67,[10]分省年度数据!$A$1:$T$32,10,FALSE),
$C67=2016,
VLOOKUP($B67,[10]分省年度数据!$A$1:$T$32,9,FALSE),
$C67=2017,
VLOOKUP($B67,[10]分省年度数据!$A$1:$T$32,8,FALSE),
$C67=2018,
VLOOKUP($B67,[10]分省年度数据!$A$1:$T$32,7,FALSE)
)</f>
        <v>11.32</v>
      </c>
      <c r="Y67" cm="1">
        <f t="array" ref="Y67">_xlfn.IFS(
$C67=2010,
VLOOKUP($B67,[11]分省年度数据!$A$1:$T$32,15,FALSE),
$C67=2011,
VLOOKUP($B67,[11]分省年度数据!$A$1:$T$32,14,FALSE),
$C67=2012,
VLOOKUP($B67,[11]分省年度数据!$A$1:$T$32,13,FALSE),
$C67=2013,
VLOOKUP($B67,[11]分省年度数据!$A$1:$T$32,12,FALSE),
$C67=2014,
VLOOKUP($B67,[11]分省年度数据!$A$1:$T$32,11,FALSE),
$C67=2015,
VLOOKUP($B67,[11]分省年度数据!$A$1:$T$32,10,FALSE),
$C67=2016,
VLOOKUP($B67,[11]分省年度数据!$A$1:$T$32,9,FALSE),
$C67=2017,
VLOOKUP($B67,[11]分省年度数据!$A$1:$T$32,8,FALSE),
$C67=2018,
VLOOKUP($B67,[11]分省年度数据!$A$1:$T$32,7,FALSE)
)</f>
        <v>173.33</v>
      </c>
      <c r="Z67" cm="1">
        <f t="array" ref="Z67">_xlfn.IFS(
$C67=2010,
VLOOKUP($B67,[12]分省年度数据!$A$1:$T$32,15,FALSE),
$C67=2011,
VLOOKUP($B67,[12]分省年度数据!$A$1:$T$32,14,FALSE),
$C67=2012,
VLOOKUP($B67,[12]分省年度数据!$A$1:$T$32,13,FALSE),
$C67=2013,
VLOOKUP($B67,[12]分省年度数据!$A$1:$T$32,12,FALSE),
$C67=2014,
VLOOKUP($B67,[12]分省年度数据!$A$1:$T$32,11,FALSE),
$C67=2015,
VLOOKUP($B67,[12]分省年度数据!$A$1:$T$32,10,FALSE),
$C67=2016,
VLOOKUP($B67,[12]分省年度数据!$A$1:$T$32,9,FALSE),
$C67=2017,
VLOOKUP($B67,[12]分省年度数据!$A$1:$T$32,8,FALSE),
$C67=2018,
VLOOKUP($B67,[12]分省年度数据!$A$1:$T$32,7,FALSE)
)</f>
        <v>14.38</v>
      </c>
      <c r="AA67" cm="1">
        <f t="array" ref="AA67">_xlfn.IFS(
$C67=2010,
VLOOKUP($B67,[13]分省年度数据!$A$1:$T$32,15,FALSE),
$C67=2011,
VLOOKUP($B67,[13]分省年度数据!$A$1:$T$32,14,FALSE),
$C67=2012,
VLOOKUP($B67,[13]分省年度数据!$A$1:$T$32,13,FALSE),
$C67=2013,
VLOOKUP($B67,[13]分省年度数据!$A$1:$T$32,12,FALSE),
$C67=2014,
VLOOKUP($B67,[13]分省年度数据!$A$1:$T$32,11,FALSE),
$C67=2015,
VLOOKUP($B67,[13]分省年度数据!$A$1:$T$32,10,FALSE),
$C67=2016,
VLOOKUP($B67,[13]分省年度数据!$A$1:$T$32,9,FALSE),
$C67=2017,
VLOOKUP($B67,[13]分省年度数据!$A$1:$T$32,8,FALSE),
$C67=2018,
VLOOKUP($B67,[13]分省年度数据!$A$1:$T$32,7,FALSE)
)</f>
        <v>12.04</v>
      </c>
      <c r="AB67" cm="1">
        <f t="array" ref="AB67">_xlfn.IFS(
$C67=2010,
VLOOKUP($B67,[14]分省年度数据!$A$1:$T$32,15,FALSE),
$C67=2011,
VLOOKUP($B67,[14]分省年度数据!$A$1:$T$32,14,FALSE),
$C67=2012,
VLOOKUP($B67,[14]分省年度数据!$A$1:$T$32,13,FALSE),
$C67=2013,
VLOOKUP($B67,[14]分省年度数据!$A$1:$T$32,12,FALSE),
$C67=2014,
VLOOKUP($B67,[14]分省年度数据!$A$1:$T$32,11,FALSE),
$C67=2015,
VLOOKUP($B67,[14]分省年度数据!$A$1:$T$32,10,FALSE),
$C67=2016,
VLOOKUP($B67,[14]分省年度数据!$A$1:$T$32,9,FALSE),
$C67=2017,
VLOOKUP($B67,[14]分省年度数据!$A$1:$T$32,8,FALSE),
$C67=2018,
VLOOKUP($B67,[14]分省年度数据!$A$1:$T$32,7,FALSE)
)</f>
        <v>12.95</v>
      </c>
      <c r="AD67" t="str" cm="1">
        <f t="array" ref="AD67">_xlfn.IFS(
$C67=2010,
VLOOKUP($B67,[15]分省年度数据!$A$1:$T$32,15,FALSE),
$C67=2011,
VLOOKUP($B67,[15]分省年度数据!$A$1:$T$32,14,FALSE),
$C67=2012,
VLOOKUP($B67,[15]分省年度数据!$A$1:$T$32,13,FALSE),
$C67=2013,
VLOOKUP($B67,[15]分省年度数据!$A$1:$T$32,12,FALSE),
$C67=2014,
VLOOKUP($B67,[15]分省年度数据!$A$1:$T$32,11,FALSE),
$C67=2015,
VLOOKUP($B67,[15]分省年度数据!$A$1:$T$32,10,FALSE),
$C67=2016,
VLOOKUP($B67,[15]分省年度数据!$A$1:$T$32,9,FALSE),
$C67=2017,
VLOOKUP($B67,[15]分省年度数据!$A$1:$T$32,8,FALSE),
$C67=2018,
VLOOKUP($B67,[15]分省年度数据!$A$1:$T$32,7,FALSE)
)</f>
        <v/>
      </c>
      <c r="AE67" cm="1">
        <f t="array" ref="AE67">_xlfn.IFS(
$C67=2010,
VLOOKUP($B67,[16]分省年度数据!$A$1:$T$32,15,FALSE),
$C67=2011,
VLOOKUP($B67,[16]分省年度数据!$A$1:$T$32,14,FALSE),
$C67=2012,
VLOOKUP($B67,[16]分省年度数据!$A$1:$T$32,13,FALSE),
$C67=2013,
VLOOKUP($B67,[16]分省年度数据!$A$1:$T$32,12,FALSE),
$C67=2014,
VLOOKUP($B67,[16]分省年度数据!$A$1:$T$32,11,FALSE),
$C67=2015,
VLOOKUP($B67,[16]分省年度数据!$A$1:$T$32,10,FALSE),
$C67=2016,
VLOOKUP($B67,[16]分省年度数据!$A$1:$T$32,9,FALSE),
$C67=2017,
VLOOKUP($B67,[16]分省年度数据!$A$1:$T$32,8,FALSE),
$C67=2018,
VLOOKUP($B67,[16]分省年度数据!$A$1:$T$32,7,FALSE)
)</f>
        <v>544.79</v>
      </c>
      <c r="AF67" cm="1">
        <f t="array" ref="AF67">_xlfn.IFS(
$C67=2010,
VLOOKUP($B67,[17]分省年度数据!$A$1:$T$32,15,FALSE),
$C67=2011,
VLOOKUP($B67,[17]分省年度数据!$A$1:$T$32,14,FALSE),
$C67=2012,
VLOOKUP($B67,[17]分省年度数据!$A$1:$T$32,13,FALSE),
$C67=2013,
VLOOKUP($B67,[17]分省年度数据!$A$1:$T$32,12,FALSE),
$C67=2014,
VLOOKUP($B67,[17]分省年度数据!$A$1:$T$32,11,FALSE),
$C67=2015,
VLOOKUP($B67,[17]分省年度数据!$A$1:$T$32,10,FALSE),
$C67=2016,
VLOOKUP($B67,[17]分省年度数据!$A$1:$T$32,9,FALSE),
$C67=2017,
VLOOKUP($B67,[17]分省年度数据!$A$1:$T$32,8,FALSE),
$C67=2018,
VLOOKUP($B67,[17]分省年度数据!$A$1:$T$32,7,FALSE)
)</f>
        <v>74</v>
      </c>
      <c r="AG67" cm="1">
        <f t="array" ref="AG67">_xlfn.IFS(
$C67=2010,
VLOOKUP($B67,[18]分省年度数据!$A$1:$T$32,15,FALSE),
$C67=2011,
VLOOKUP($B67,[18]分省年度数据!$A$1:$T$32,14,FALSE),
$C67=2012,
VLOOKUP($B67,[18]分省年度数据!$A$1:$T$32,13,FALSE),
$C67=2013,
VLOOKUP($B67,[18]分省年度数据!$A$1:$T$32,12,FALSE),
$C67=2014,
VLOOKUP($B67,[18]分省年度数据!$A$1:$T$32,11,FALSE),
$C67=2015,
VLOOKUP($B67,[18]分省年度数据!$A$1:$T$32,10,FALSE),
$C67=2016,
VLOOKUP($B67,[18]分省年度数据!$A$1:$T$32,9,FALSE),
$C67=2017,
VLOOKUP($B67,[18]分省年度数据!$A$1:$T$32,8,FALSE),
$C67=2018,
VLOOKUP($B67,[18]分省年度数据!$A$1:$T$32,7,FALSE)
)</f>
        <v>5491</v>
      </c>
      <c r="AJ67" cm="1">
        <f t="array" ref="AJ67">_xlfn.IFS(
$C67=2010,
VLOOKUP($B67,[19]分省年度数据!$A$1:$T$32,15,FALSE),
$C67=2011,
VLOOKUP($B67,[19]分省年度数据!$A$1:$T$32,14,FALSE),
$C67=2012,
VLOOKUP($B67,[19]分省年度数据!$A$1:$T$32,13,FALSE),
$C67=2013,
VLOOKUP($B67,[19]分省年度数据!$A$1:$T$32,12,FALSE),
$C67=2014,
VLOOKUP($B67,[19]分省年度数据!$A$1:$T$32,11,FALSE),
$C67=2015,
VLOOKUP($B67,[19]分省年度数据!$A$1:$T$32,10,FALSE),
$C67=2016,
VLOOKUP($B67,[19]分省年度数据!$A$1:$T$32,9,FALSE),
$C67=2017,
VLOOKUP($B67,[19]分省年度数据!$A$1:$T$32,8,FALSE),
$C67=2018,
VLOOKUP($B67,[19]分省年度数据!$A$1:$T$32,7,FALSE)
)</f>
        <v>3285</v>
      </c>
      <c r="AK67" cm="1">
        <f t="array" ref="AK67">_xlfn.IFS(
$C67=2010,
VLOOKUP($B67,[20]分省年度数据!$A$1:$T$32,15,FALSE),
$C67=2011,
VLOOKUP($B67,[20]分省年度数据!$A$1:$T$32,14,FALSE),
$C67=2012,
VLOOKUP($B67,[20]分省年度数据!$A$1:$T$32,13,FALSE),
$C67=2013,
VLOOKUP($B67,[20]分省年度数据!$A$1:$T$32,12,FALSE),
$C67=2014,
VLOOKUP($B67,[20]分省年度数据!$A$1:$T$32,11,FALSE),
$C67=2015,
VLOOKUP($B67,[20]分省年度数据!$A$1:$T$32,10,FALSE),
$C67=2016,
VLOOKUP($B67,[20]分省年度数据!$A$1:$T$32,9,FALSE),
$C67=2017,
VLOOKUP($B67,[20]分省年度数据!$A$1:$T$32,8,FALSE),
$C67=2018,
VLOOKUP($B67,[20]分省年度数据!$A$1:$T$32,7,FALSE)
)</f>
        <v>15087</v>
      </c>
      <c r="AL67" cm="1">
        <f t="array" ref="AL67">_xlfn.IFS(
$C67=2010,
VLOOKUP($B67,[26]分省年度数据!$A$1:$T$32,15,FALSE),
$C67=2011,
VLOOKUP($B67,[26]分省年度数据!$A$1:$T$32,14,FALSE),
$C67=2012,
VLOOKUP($B67,[26]分省年度数据!$A$1:$T$32,13,FALSE),
$C67=2013,
VLOOKUP($B67,[26]分省年度数据!$A$1:$T$32,12,FALSE),
$C67=2014,
VLOOKUP($B67,[26]分省年度数据!$A$1:$T$32,11,FALSE),
$C67=2015,
VLOOKUP($B67,[26]分省年度数据!$A$1:$T$32,10,FALSE),
$C67=2016,
VLOOKUP($B67,[26]分省年度数据!$A$1:$T$32,9,FALSE),
$C67=2017,
VLOOKUP($B67,[26]分省年度数据!$A$1:$T$32,8,FALSE),
$C67=2018,
VLOOKUP($B67,[26]分省年度数据!$A$1:$T$32,7,FALSE)
)</f>
        <v>94.14</v>
      </c>
      <c r="AM67" cm="1">
        <f t="array" ref="AM67">_xlfn.IFS(
$C67=2010,
VLOOKUP($B67,[22]分省年度数据!$A$1:$T$32,15,FALSE),
$C67=2011,
VLOOKUP($B67,[22]分省年度数据!$A$1:$T$32,14,FALSE),
$C67=2012,
VLOOKUP($B67,[22]分省年度数据!$A$1:$T$32,13,FALSE),
$C67=2013,
VLOOKUP($B67,[22]分省年度数据!$A$1:$T$32,12,FALSE),
$C67=2014,
VLOOKUP($B67,[22]分省年度数据!$A$1:$T$32,11,FALSE),
$C67=2015,
VLOOKUP($B67,[22]分省年度数据!$A$1:$T$32,10,FALSE),
$C67=2016,
VLOOKUP($B67,[22]分省年度数据!$A$1:$T$32,9,FALSE),
$C67=2017,
VLOOKUP($B67,[22]分省年度数据!$A$1:$T$32,8,FALSE),
$C67=2018,
VLOOKUP($B67,[22]分省年度数据!$A$1:$T$32,7,FALSE)
)</f>
        <v>83.39</v>
      </c>
      <c r="AN67" cm="1">
        <f t="array" ref="AN67">_xlfn.IFS(
$C67=2010,
VLOOKUP($B67,[23]分省年度数据!$A$1:$T$32,15,FALSE),
$C67=2011,
VLOOKUP($B67,[23]分省年度数据!$A$1:$T$32,14,FALSE),
$C67=2012,
VLOOKUP($B67,[23]分省年度数据!$A$1:$T$32,13,FALSE),
$C67=2013,
VLOOKUP($B67,[23]分省年度数据!$A$1:$T$32,12,FALSE),
$C67=2014,
VLOOKUP($B67,[23]分省年度数据!$A$1:$T$32,11,FALSE),
$C67=2015,
VLOOKUP($B67,[23]分省年度数据!$A$1:$T$32,10,FALSE),
$C67=2016,
VLOOKUP($B67,[23]分省年度数据!$A$1:$T$32,9,FALSE),
$C67=2017,
VLOOKUP($B67,[23]分省年度数据!$A$1:$T$32,8,FALSE),
$C67=2018,
VLOOKUP($B67,[23]分省年度数据!$A$1:$T$32,7,FALSE)
)</f>
        <v>11.26</v>
      </c>
      <c r="AO67" cm="1">
        <f t="array" ref="AO67">_xlfn.IFS(
$C67=2010,
VLOOKUP($B67,[24]分省年度数据!$A$1:$T$32,15,FALSE),
$C67=2011,
VLOOKUP($B67,[24]分省年度数据!$A$1:$T$32,14,FALSE),
$C67=2012,
VLOOKUP($B67,[24]分省年度数据!$A$1:$T$32,13,FALSE),
$C67=2013,
VLOOKUP($B67,[24]分省年度数据!$A$1:$T$32,12,FALSE),
$C67=2014,
VLOOKUP($B67,[24]分省年度数据!$A$1:$T$32,11,FALSE),
$C67=2015,
VLOOKUP($B67,[24]分省年度数据!$A$1:$T$32,10,FALSE),
$C67=2016,
VLOOKUP($B67,[24]分省年度数据!$A$1:$T$32,9,FALSE),
$C67=2017,
VLOOKUP($B67,[24]分省年度数据!$A$1:$T$32,8,FALSE),
$C67=2018,
VLOOKUP($B67,[24]分省年度数据!$A$1:$T$32,7,FALSE)
)</f>
        <v>5.14</v>
      </c>
      <c r="AP67" cm="1">
        <f t="array" ref="AP67">_xlfn.IFS(
$C67=2010,
VLOOKUP($B67,[25]分省年度数据!$A$1:$T$32,15,FALSE),
$C67=2011,
VLOOKUP($B67,[25]分省年度数据!$A$1:$T$32,14,FALSE),
$C67=2012,
VLOOKUP($B67,[25]分省年度数据!$A$1:$T$32,13,FALSE),
$C67=2013,
VLOOKUP($B67,[25]分省年度数据!$A$1:$T$32,12,FALSE),
$C67=2014,
VLOOKUP($B67,[25]分省年度数据!$A$1:$T$32,11,FALSE),
$C67=2015,
VLOOKUP($B67,[25]分省年度数据!$A$1:$T$32,10,FALSE),
$C67=2016,
VLOOKUP($B67,[25]分省年度数据!$A$1:$T$32,9,FALSE),
$C67=2017,
VLOOKUP($B67,[25]分省年度数据!$A$1:$T$32,8,FALSE),
$C67=2018,
VLOOKUP($B67,[25]分省年度数据!$A$1:$T$32,7,FALSE)
)</f>
        <v>11.75</v>
      </c>
    </row>
    <row r="68" spans="1:42">
      <c r="A68">
        <v>23</v>
      </c>
      <c r="B68" t="s">
        <v>8</v>
      </c>
      <c r="C68">
        <v>2013</v>
      </c>
      <c r="D68" t="str">
        <f t="shared" si="2"/>
        <v>黑龙江省2013</v>
      </c>
      <c r="E68" t="s">
        <v>33</v>
      </c>
      <c r="F68" cm="1">
        <f t="array" ref="F68">_xlfn.IFS(
$C68=2010,
VLOOKUP($B68,[1]分省年度数据!$A$1:$T$32,15,FALSE),
$C68=2011,
VLOOKUP($B68,[1]分省年度数据!$A$1:$T$32,14,FALSE),
$C68=2012,
VLOOKUP($B68,[1]分省年度数据!$A$1:$T$32,13,FALSE),
$C68=2013,
VLOOKUP($B68,[1]分省年度数据!$A$1:$T$32,12,FALSE),
$C68=2014,
VLOOKUP($B68,[1]分省年度数据!$A$1:$T$32,11,FALSE),
$C68=2015,
VLOOKUP($B68,[1]分省年度数据!$A$1:$T$32,10,FALSE),
$C68=2016,
VLOOKUP($B68,[1]分省年度数据!$A$1:$T$32,9,FALSE),
$C68=2017,
VLOOKUP($B68,[1]分省年度数据!$A$1:$T$32,8,FALSE),
$C68=2018,
VLOOKUP($B68,[1]分省年度数据!$A$1:$T$32,7,FALSE)
)</f>
        <v>3666</v>
      </c>
      <c r="G68" cm="1">
        <f t="array" ref="G68">_xlfn.IFS(
$C68=2010,
VLOOKUP($B68,[2]分省年度数据!$A$1:$T$32,15,FALSE),
$C68=2011,
VLOOKUP($B68,[2]分省年度数据!$A$1:$T$32,14,FALSE),
$C68=2012,
VLOOKUP($B68,[2]分省年度数据!$A$1:$T$32,13,FALSE),
$C68=2013,
VLOOKUP($B68,[2]分省年度数据!$A$1:$T$32,12,FALSE),
$C68=2014,
VLOOKUP($B68,[2]分省年度数据!$A$1:$T$32,11,FALSE),
$C68=2015,
VLOOKUP($B68,[2]分省年度数据!$A$1:$T$32,10,FALSE),
$C68=2016,
VLOOKUP($B68,[2]分省年度数据!$A$1:$T$32,9,FALSE),
$C68=2017,
VLOOKUP($B68,[2]分省年度数据!$A$1:$T$32,8,FALSE),
$C68=2018,
VLOOKUP($B68,[2]分省年度数据!$A$1:$T$32,7,FALSE)
)</f>
        <v>15903</v>
      </c>
      <c r="H68" cm="1">
        <f t="array" ref="H68">_xlfn.IFS(
$C68=2010,
VLOOKUP($B68,[3]分省年度数据!$A$1:$T$32,15,FALSE),
$C68=2011,
VLOOKUP($B68,[3]分省年度数据!$A$1:$T$32,14,FALSE),
$C68=2012,
VLOOKUP($B68,[3]分省年度数据!$A$1:$T$32,13,FALSE),
$C68=2013,
VLOOKUP($B68,[3]分省年度数据!$A$1:$T$32,12,FALSE),
$C68=2014,
VLOOKUP($B68,[3]分省年度数据!$A$1:$T$32,11,FALSE),
$C68=2015,
VLOOKUP($B68,[3]分省年度数据!$A$1:$T$32,10,FALSE),
$C68=2016,
VLOOKUP($B68,[3]分省年度数据!$A$1:$T$32,9,FALSE),
$C68=2017,
VLOOKUP($B68,[3]分省年度数据!$A$1:$T$32,8,FALSE),
$C68=2018,
VLOOKUP($B68,[3]分省年度数据!$A$1:$T$32,7,FALSE)
)</f>
        <v>666.9</v>
      </c>
      <c r="I68">
        <f>VLOOKUP($D68,[4]Sheet1!$C$1:$J$65536,2,FALSE)</f>
        <v>26.140405654907227</v>
      </c>
      <c r="J68">
        <f>VLOOKUP($D68,[4]Sheet1!$C$1:$J$65536,3,FALSE)</f>
        <v>-28.61882209777832</v>
      </c>
      <c r="K68">
        <f>VLOOKUP($D68,[4]Sheet1!$C$1:$J$65536,4,FALSE)</f>
        <v>10134.5634765625</v>
      </c>
      <c r="L68">
        <f>VLOOKUP($D68,[4]Sheet1!$C$1:$J$65536,5,FALSE)</f>
        <v>194.48858642578125</v>
      </c>
      <c r="M68">
        <f>VLOOKUP($D68,[4]Sheet1!$C$1:$J$65536,6,FALSE)</f>
        <v>27.675457000732422</v>
      </c>
      <c r="N68">
        <f>VLOOKUP($D68,[4]Sheet1!$C$1:$J$65536,7,FALSE)</f>
        <v>4.2863106727600098</v>
      </c>
      <c r="O68">
        <f>VLOOKUP($D68,[4]Sheet1!$C$1:$J$65536,8,FALSE)</f>
        <v>19.511558532714844</v>
      </c>
      <c r="P68" cm="1">
        <f t="array" ref="P68">_xlfn.IFS(
$C68=2010,
VLOOKUP($B68,[5]各省年均房价!$A$1:$T$32,11,FALSE),
$C68=2011,
VLOOKUP($B68,[5]各省年均房价!$A$1:$T$32,12,FALSE),
$C68=2012,
VLOOKUP($B68,[5]各省年均房价!$A$1:$T$32,13,FALSE),
$C68=2013,
VLOOKUP($B68,[5]各省年均房价!$A$1:$T$32,14,FALSE),
$C68=2014,
VLOOKUP($B68,[5]各省年均房价!$A$1:$T$32,15,FALSE),
$C68=2015,
VLOOKUP($B68,[5]各省年均房价!$A$1:$T$32,16,FALSE),
$C68=2016,
VLOOKUP($B68,[5]各省年均房价!$A$1:$T$32,17,FALSE),
$C68=2017,
VLOOKUP($B68,[5]各省年均房价!$A$1:$T$32,18,FALSE),
$C68=2018,
VLOOKUP($B68,[5]各省年均房价!$A$1:$T$32,19,FALSE)
)</f>
        <v>3772.416666666667</v>
      </c>
      <c r="Q68">
        <f t="shared" si="3"/>
        <v>0.23721415246599176</v>
      </c>
      <c r="R68" cm="1">
        <f t="array" ref="R68">_xlfn.IFS(
$C68=2010,
VLOOKUP($B68,[27]分省年度数据!$A$1:$T$32,15,FALSE),
$C68=2011,
VLOOKUP($B68,[27]分省年度数据!$A$1:$T$32,14,FALSE),
$C68=2012,
VLOOKUP($B68,[27]分省年度数据!$A$1:$T$32,13,FALSE),
$C68=2013,
VLOOKUP($B68,[27]分省年度数据!$A$1:$T$32,12,FALSE),
$C68=2014,
VLOOKUP($B68,[27]分省年度数据!$A$1:$T$32,11,FALSE),
$C68=2015,
VLOOKUP($B68,[27]分省年度数据!$A$1:$T$32,10,FALSE),
$C68=2016,
VLOOKUP($B68,[27]分省年度数据!$A$1:$T$32,9,FALSE),
$C68=2017,
VLOOKUP($B68,[27]分省年度数据!$A$1:$T$32,8,FALSE),
$C68=2018,
VLOOKUP($B68,[27]分省年度数据!$A$1:$T$32,7,FALSE)
)</f>
        <v>78.760000000000005</v>
      </c>
      <c r="S68">
        <f>IFERROR(VLOOKUP(D68,[6]mu_jt_estimates_final!$C:$D,2,FALSE),"")</f>
        <v>-0.47410830999999998</v>
      </c>
      <c r="T68" t="str">
        <f>VLOOKUP(B68,方言分布!A:B,2,FALSE)</f>
        <v>东北官话</v>
      </c>
      <c r="U68" cm="1">
        <f t="array" ref="U68">_xlfn.IFS(
$C68=2010,
VLOOKUP($B68,[7]分省年度数据!$A$1:$T$32,15,FALSE),
$C68=2011,
VLOOKUP($B68,[7]分省年度数据!$A$1:$T$32,14,FALSE),
$C68=2012,
VLOOKUP($B68,[7]分省年度数据!$A$1:$T$32,13,FALSE),
$C68=2013,
VLOOKUP($B68,[7]分省年度数据!$A$1:$T$32,12,FALSE),
$C68=2014,
VLOOKUP($B68,[7]分省年度数据!$A$1:$T$32,11,FALSE),
$C68=2015,
VLOOKUP($B68,[7]分省年度数据!$A$1:$T$32,10,FALSE),
$C68=2016,
VLOOKUP($B68,[7]分省年度数据!$A$1:$T$32,9,FALSE),
$C68=2017,
VLOOKUP($B68,[7]分省年度数据!$A$1:$T$32,8,FALSE),
$C68=2018,
VLOOKUP($B68,[7]分省年度数据!$A$1:$T$32,7,FALSE)
)</f>
        <v>21369</v>
      </c>
      <c r="V68" cm="1">
        <f t="array" ref="V68">_xlfn.IFS(
$C68=2010,
VLOOKUP($B68,[8]分省年度数据!$A$1:$T$32,15,FALSE),
$C68=2011,
VLOOKUP($B68,[8]分省年度数据!$A$1:$T$32,14,FALSE),
$C68=2012,
VLOOKUP($B68,[8]分省年度数据!$A$1:$T$32,13,FALSE),
$C68=2013,
VLOOKUP($B68,[8]分省年度数据!$A$1:$T$32,12,FALSE),
$C68=2014,
VLOOKUP($B68,[8]分省年度数据!$A$1:$T$32,11,FALSE),
$C68=2015,
VLOOKUP($B68,[8]分省年度数据!$A$1:$T$32,10,FALSE),
$C68=2016,
VLOOKUP($B68,[8]分省年度数据!$A$1:$T$32,9,FALSE),
$C68=2017,
VLOOKUP($B68,[8]分省年度数据!$A$1:$T$32,8,FALSE),
$C68=2018,
VLOOKUP($B68,[8]分省年度数据!$A$1:$T$32,7,FALSE)
)</f>
        <v>18.920000000000002</v>
      </c>
      <c r="W68" cm="1">
        <f t="array" ref="W68">_xlfn.IFS(
$C68=2010,
VLOOKUP($B68,[9]分省年度数据!$A$1:$T$32,15,FALSE),
$C68=2011,
VLOOKUP($B68,[9]分省年度数据!$A$1:$T$32,14,FALSE),
$C68=2012,
VLOOKUP($B68,[9]分省年度数据!$A$1:$T$32,13,FALSE),
$C68=2013,
VLOOKUP($B68,[9]分省年度数据!$A$1:$T$32,12,FALSE),
$C68=2014,
VLOOKUP($B68,[9]分省年度数据!$A$1:$T$32,11,FALSE),
$C68=2015,
VLOOKUP($B68,[9]分省年度数据!$A$1:$T$32,10,FALSE),
$C68=2016,
VLOOKUP($B68,[9]分省年度数据!$A$1:$T$32,9,FALSE),
$C68=2017,
VLOOKUP($B68,[9]分省年度数据!$A$1:$T$32,8,FALSE),
$C68=2018,
VLOOKUP($B68,[9]分省年度数据!$A$1:$T$32,7,FALSE)
)</f>
        <v>55</v>
      </c>
      <c r="X68" cm="1">
        <f t="array" ref="X68">_xlfn.IFS(
$C68=2010,
VLOOKUP($B68,[10]分省年度数据!$A$1:$T$32,15,FALSE),
$C68=2011,
VLOOKUP($B68,[10]分省年度数据!$A$1:$T$32,14,FALSE),
$C68=2012,
VLOOKUP($B68,[10]分省年度数据!$A$1:$T$32,13,FALSE),
$C68=2013,
VLOOKUP($B68,[10]分省年度数据!$A$1:$T$32,12,FALSE),
$C68=2014,
VLOOKUP($B68,[10]分省年度数据!$A$1:$T$32,11,FALSE),
$C68=2015,
VLOOKUP($B68,[10]分省年度数据!$A$1:$T$32,10,FALSE),
$C68=2016,
VLOOKUP($B68,[10]分省年度数据!$A$1:$T$32,9,FALSE),
$C68=2017,
VLOOKUP($B68,[10]分省年度数据!$A$1:$T$32,8,FALSE),
$C68=2018,
VLOOKUP($B68,[10]分省年度数据!$A$1:$T$32,7,FALSE)
)</f>
        <v>11.05</v>
      </c>
      <c r="Y68" cm="1">
        <f t="array" ref="Y68">_xlfn.IFS(
$C68=2010,
VLOOKUP($B68,[11]分省年度数据!$A$1:$T$32,15,FALSE),
$C68=2011,
VLOOKUP($B68,[11]分省年度数据!$A$1:$T$32,14,FALSE),
$C68=2012,
VLOOKUP($B68,[11]分省年度数据!$A$1:$T$32,13,FALSE),
$C68=2013,
VLOOKUP($B68,[11]分省年度数据!$A$1:$T$32,12,FALSE),
$C68=2014,
VLOOKUP($B68,[11]分省年度数据!$A$1:$T$32,11,FALSE),
$C68=2015,
VLOOKUP($B68,[11]分省年度数据!$A$1:$T$32,10,FALSE),
$C68=2016,
VLOOKUP($B68,[11]分省年度数据!$A$1:$T$32,9,FALSE),
$C68=2017,
VLOOKUP($B68,[11]分省年度数据!$A$1:$T$32,8,FALSE),
$C68=2018,
VLOOKUP($B68,[11]分省年度数据!$A$1:$T$32,7,FALSE)
)</f>
        <v>190.5</v>
      </c>
      <c r="Z68" cm="1">
        <f t="array" ref="Z68">_xlfn.IFS(
$C68=2010,
VLOOKUP($B68,[12]分省年度数据!$A$1:$T$32,15,FALSE),
$C68=2011,
VLOOKUP($B68,[12]分省年度数据!$A$1:$T$32,14,FALSE),
$C68=2012,
VLOOKUP($B68,[12]分省年度数据!$A$1:$T$32,13,FALSE),
$C68=2013,
VLOOKUP($B68,[12]分省年度数据!$A$1:$T$32,12,FALSE),
$C68=2014,
VLOOKUP($B68,[12]分省年度数据!$A$1:$T$32,11,FALSE),
$C68=2015,
VLOOKUP($B68,[12]分省年度数据!$A$1:$T$32,10,FALSE),
$C68=2016,
VLOOKUP($B68,[12]分省年度数据!$A$1:$T$32,9,FALSE),
$C68=2017,
VLOOKUP($B68,[12]分省年度数据!$A$1:$T$32,8,FALSE),
$C68=2018,
VLOOKUP($B68,[12]分省年度数据!$A$1:$T$32,7,FALSE)
)</f>
        <v>14.03</v>
      </c>
      <c r="AA68" cm="1">
        <f t="array" ref="AA68">_xlfn.IFS(
$C68=2010,
VLOOKUP($B68,[13]分省年度数据!$A$1:$T$32,15,FALSE),
$C68=2011,
VLOOKUP($B68,[13]分省年度数据!$A$1:$T$32,14,FALSE),
$C68=2012,
VLOOKUP($B68,[13]分省年度数据!$A$1:$T$32,13,FALSE),
$C68=2013,
VLOOKUP($B68,[13]分省年度数据!$A$1:$T$32,12,FALSE),
$C68=2014,
VLOOKUP($B68,[13]分省年度数据!$A$1:$T$32,11,FALSE),
$C68=2015,
VLOOKUP($B68,[13]分省年度数据!$A$1:$T$32,10,FALSE),
$C68=2016,
VLOOKUP($B68,[13]分省年度数据!$A$1:$T$32,9,FALSE),
$C68=2017,
VLOOKUP($B68,[13]分省年度数据!$A$1:$T$32,8,FALSE),
$C68=2018,
VLOOKUP($B68,[13]分省年度数据!$A$1:$T$32,7,FALSE)
)</f>
        <v>9.6</v>
      </c>
      <c r="AB68" cm="1">
        <f t="array" ref="AB68">_xlfn.IFS(
$C68=2010,
VLOOKUP($B68,[14]分省年度数据!$A$1:$T$32,15,FALSE),
$C68=2011,
VLOOKUP($B68,[14]分省年度数据!$A$1:$T$32,14,FALSE),
$C68=2012,
VLOOKUP($B68,[14]分省年度数据!$A$1:$T$32,13,FALSE),
$C68=2013,
VLOOKUP($B68,[14]分省年度数据!$A$1:$T$32,12,FALSE),
$C68=2014,
VLOOKUP($B68,[14]分省年度数据!$A$1:$T$32,11,FALSE),
$C68=2015,
VLOOKUP($B68,[14]分省年度数据!$A$1:$T$32,10,FALSE),
$C68=2016,
VLOOKUP($B68,[14]分省年度数据!$A$1:$T$32,9,FALSE),
$C68=2017,
VLOOKUP($B68,[14]分省年度数据!$A$1:$T$32,8,FALSE),
$C68=2018,
VLOOKUP($B68,[14]分省年度数据!$A$1:$T$32,7,FALSE)
)</f>
        <v>11.28</v>
      </c>
      <c r="AD68" cm="1">
        <f t="array" ref="AD68">_xlfn.IFS(
$C68=2010,
VLOOKUP($B68,[15]分省年度数据!$A$1:$T$32,15,FALSE),
$C68=2011,
VLOOKUP($B68,[15]分省年度数据!$A$1:$T$32,14,FALSE),
$C68=2012,
VLOOKUP($B68,[15]分省年度数据!$A$1:$T$32,13,FALSE),
$C68=2013,
VLOOKUP($B68,[15]分省年度数据!$A$1:$T$32,12,FALSE),
$C68=2014,
VLOOKUP($B68,[15]分省年度数据!$A$1:$T$32,11,FALSE),
$C68=2015,
VLOOKUP($B68,[15]分省年度数据!$A$1:$T$32,10,FALSE),
$C68=2016,
VLOOKUP($B68,[15]分省年度数据!$A$1:$T$32,9,FALSE),
$C68=2017,
VLOOKUP($B68,[15]分省年度数据!$A$1:$T$32,8,FALSE),
$C68=2018,
VLOOKUP($B68,[15]分省年度数据!$A$1:$T$32,7,FALSE)
)</f>
        <v>6006258</v>
      </c>
      <c r="AE68" cm="1">
        <f t="array" ref="AE68">_xlfn.IFS(
$C68=2010,
VLOOKUP($B68,[16]分省年度数据!$A$1:$T$32,15,FALSE),
$C68=2011,
VLOOKUP($B68,[16]分省年度数据!$A$1:$T$32,14,FALSE),
$C68=2012,
VLOOKUP($B68,[16]分省年度数据!$A$1:$T$32,13,FALSE),
$C68=2013,
VLOOKUP($B68,[16]分省年度数据!$A$1:$T$32,12,FALSE),
$C68=2014,
VLOOKUP($B68,[16]分省年度数据!$A$1:$T$32,11,FALSE),
$C68=2015,
VLOOKUP($B68,[16]分省年度数据!$A$1:$T$32,10,FALSE),
$C68=2016,
VLOOKUP($B68,[16]分省年度数据!$A$1:$T$32,9,FALSE),
$C68=2017,
VLOOKUP($B68,[16]分省年度数据!$A$1:$T$32,8,FALSE),
$C68=2018,
VLOOKUP($B68,[16]分省年度数据!$A$1:$T$32,7,FALSE)
)</f>
        <v>501.28</v>
      </c>
      <c r="AF68" cm="1">
        <f t="array" ref="AF68">_xlfn.IFS(
$C68=2010,
VLOOKUP($B68,[17]分省年度数据!$A$1:$T$32,15,FALSE),
$C68=2011,
VLOOKUP($B68,[17]分省年度数据!$A$1:$T$32,14,FALSE),
$C68=2012,
VLOOKUP($B68,[17]分省年度数据!$A$1:$T$32,13,FALSE),
$C68=2013,
VLOOKUP($B68,[17]分省年度数据!$A$1:$T$32,12,FALSE),
$C68=2014,
VLOOKUP($B68,[17]分省年度数据!$A$1:$T$32,11,FALSE),
$C68=2015,
VLOOKUP($B68,[17]分省年度数据!$A$1:$T$32,10,FALSE),
$C68=2016,
VLOOKUP($B68,[17]分省年度数据!$A$1:$T$32,9,FALSE),
$C68=2017,
VLOOKUP($B68,[17]分省年度数据!$A$1:$T$32,8,FALSE),
$C68=2018,
VLOOKUP($B68,[17]分省年度数据!$A$1:$T$32,7,FALSE)
)</f>
        <v>75</v>
      </c>
      <c r="AG68" cm="1">
        <f t="array" ref="AG68">_xlfn.IFS(
$C68=2010,
VLOOKUP($B68,[18]分省年度数据!$A$1:$T$32,15,FALSE),
$C68=2011,
VLOOKUP($B68,[18]分省年度数据!$A$1:$T$32,14,FALSE),
$C68=2012,
VLOOKUP($B68,[18]分省年度数据!$A$1:$T$32,13,FALSE),
$C68=2013,
VLOOKUP($B68,[18]分省年度数据!$A$1:$T$32,12,FALSE),
$C68=2014,
VLOOKUP($B68,[18]分省年度数据!$A$1:$T$32,11,FALSE),
$C68=2015,
VLOOKUP($B68,[18]分省年度数据!$A$1:$T$32,10,FALSE),
$C68=2016,
VLOOKUP($B68,[18]分省年度数据!$A$1:$T$32,9,FALSE),
$C68=2017,
VLOOKUP($B68,[18]分省年度数据!$A$1:$T$32,8,FALSE),
$C68=2018,
VLOOKUP($B68,[18]分省年度数据!$A$1:$T$32,7,FALSE)
)</f>
        <v>6251.2</v>
      </c>
      <c r="AJ68" cm="1">
        <f t="array" ref="AJ68">_xlfn.IFS(
$C68=2010,
VLOOKUP($B68,[19]分省年度数据!$A$1:$T$32,15,FALSE),
$C68=2011,
VLOOKUP($B68,[19]分省年度数据!$A$1:$T$32,14,FALSE),
$C68=2012,
VLOOKUP($B68,[19]分省年度数据!$A$1:$T$32,13,FALSE),
$C68=2013,
VLOOKUP($B68,[19]分省年度数据!$A$1:$T$32,12,FALSE),
$C68=2014,
VLOOKUP($B68,[19]分省年度数据!$A$1:$T$32,11,FALSE),
$C68=2015,
VLOOKUP($B68,[19]分省年度数据!$A$1:$T$32,10,FALSE),
$C68=2016,
VLOOKUP($B68,[19]分省年度数据!$A$1:$T$32,9,FALSE),
$C68=2017,
VLOOKUP($B68,[19]分省年度数据!$A$1:$T$32,8,FALSE),
$C68=2018,
VLOOKUP($B68,[19]分省年度数据!$A$1:$T$32,7,FALSE)
)</f>
        <v>3283</v>
      </c>
      <c r="AK68" cm="1">
        <f t="array" ref="AK68">_xlfn.IFS(
$C68=2010,
VLOOKUP($B68,[20]分省年度数据!$A$1:$T$32,15,FALSE),
$C68=2011,
VLOOKUP($B68,[20]分省年度数据!$A$1:$T$32,14,FALSE),
$C68=2012,
VLOOKUP($B68,[20]分省年度数据!$A$1:$T$32,13,FALSE),
$C68=2013,
VLOOKUP($B68,[20]分省年度数据!$A$1:$T$32,12,FALSE),
$C68=2014,
VLOOKUP($B68,[20]分省年度数据!$A$1:$T$32,11,FALSE),
$C68=2015,
VLOOKUP($B68,[20]分省年度数据!$A$1:$T$32,10,FALSE),
$C68=2016,
VLOOKUP($B68,[20]分省年度数据!$A$1:$T$32,9,FALSE),
$C68=2017,
VLOOKUP($B68,[20]分省年度数据!$A$1:$T$32,8,FALSE),
$C68=2018,
VLOOKUP($B68,[20]分省年度数据!$A$1:$T$32,7,FALSE)
)</f>
        <v>14982</v>
      </c>
      <c r="AL68" cm="1">
        <f t="array" ref="AL68">_xlfn.IFS(
$C68=2010,
VLOOKUP($B68,[26]分省年度数据!$A$1:$T$32,15,FALSE),
$C68=2011,
VLOOKUP($B68,[26]分省年度数据!$A$1:$T$32,14,FALSE),
$C68=2012,
VLOOKUP($B68,[26]分省年度数据!$A$1:$T$32,13,FALSE),
$C68=2013,
VLOOKUP($B68,[26]分省年度数据!$A$1:$T$32,12,FALSE),
$C68=2014,
VLOOKUP($B68,[26]分省年度数据!$A$1:$T$32,11,FALSE),
$C68=2015,
VLOOKUP($B68,[26]分省年度数据!$A$1:$T$32,10,FALSE),
$C68=2016,
VLOOKUP($B68,[26]分省年度数据!$A$1:$T$32,9,FALSE),
$C68=2017,
VLOOKUP($B68,[26]分省年度数据!$A$1:$T$32,8,FALSE),
$C68=2018,
VLOOKUP($B68,[26]分省年度数据!$A$1:$T$32,7,FALSE)
)</f>
        <v>95.46</v>
      </c>
      <c r="AM68" cm="1">
        <f t="array" ref="AM68">_xlfn.IFS(
$C68=2010,
VLOOKUP($B68,[22]分省年度数据!$A$1:$T$32,15,FALSE),
$C68=2011,
VLOOKUP($B68,[22]分省年度数据!$A$1:$T$32,14,FALSE),
$C68=2012,
VLOOKUP($B68,[22]分省年度数据!$A$1:$T$32,13,FALSE),
$C68=2013,
VLOOKUP($B68,[22]分省年度数据!$A$1:$T$32,12,FALSE),
$C68=2014,
VLOOKUP($B68,[22]分省年度数据!$A$1:$T$32,11,FALSE),
$C68=2015,
VLOOKUP($B68,[22]分省年度数据!$A$1:$T$32,10,FALSE),
$C68=2016,
VLOOKUP($B68,[22]分省年度数据!$A$1:$T$32,9,FALSE),
$C68=2017,
VLOOKUP($B68,[22]分省年度数据!$A$1:$T$32,8,FALSE),
$C68=2018,
VLOOKUP($B68,[22]分省年度数据!$A$1:$T$32,7,FALSE)
)</f>
        <v>85.58</v>
      </c>
      <c r="AN68" cm="1">
        <f t="array" ref="AN68">_xlfn.IFS(
$C68=2010,
VLOOKUP($B68,[23]分省年度数据!$A$1:$T$32,15,FALSE),
$C68=2011,
VLOOKUP($B68,[23]分省年度数据!$A$1:$T$32,14,FALSE),
$C68=2012,
VLOOKUP($B68,[23]分省年度数据!$A$1:$T$32,13,FALSE),
$C68=2013,
VLOOKUP($B68,[23]分省年度数据!$A$1:$T$32,12,FALSE),
$C68=2014,
VLOOKUP($B68,[23]分省年度数据!$A$1:$T$32,11,FALSE),
$C68=2015,
VLOOKUP($B68,[23]分省年度数据!$A$1:$T$32,10,FALSE),
$C68=2016,
VLOOKUP($B68,[23]分省年度数据!$A$1:$T$32,9,FALSE),
$C68=2017,
VLOOKUP($B68,[23]分省年度数据!$A$1:$T$32,8,FALSE),
$C68=2018,
VLOOKUP($B68,[23]分省年度数据!$A$1:$T$32,7,FALSE)
)</f>
        <v>12.62</v>
      </c>
      <c r="AO68" cm="1">
        <f t="array" ref="AO68">_xlfn.IFS(
$C68=2010,
VLOOKUP($B68,[24]分省年度数据!$A$1:$T$32,15,FALSE),
$C68=2011,
VLOOKUP($B68,[24]分省年度数据!$A$1:$T$32,14,FALSE),
$C68=2012,
VLOOKUP($B68,[24]分省年度数据!$A$1:$T$32,13,FALSE),
$C68=2013,
VLOOKUP($B68,[24]分省年度数据!$A$1:$T$32,12,FALSE),
$C68=2014,
VLOOKUP($B68,[24]分省年度数据!$A$1:$T$32,11,FALSE),
$C68=2015,
VLOOKUP($B68,[24]分省年度数据!$A$1:$T$32,10,FALSE),
$C68=2016,
VLOOKUP($B68,[24]分省年度数据!$A$1:$T$32,9,FALSE),
$C68=2017,
VLOOKUP($B68,[24]分省年度数据!$A$1:$T$32,8,FALSE),
$C68=2018,
VLOOKUP($B68,[24]分省年度数据!$A$1:$T$32,7,FALSE)
)</f>
        <v>4.74</v>
      </c>
      <c r="AP68" cm="1">
        <f t="array" ref="AP68">_xlfn.IFS(
$C68=2010,
VLOOKUP($B68,[25]分省年度数据!$A$1:$T$32,15,FALSE),
$C68=2011,
VLOOKUP($B68,[25]分省年度数据!$A$1:$T$32,14,FALSE),
$C68=2012,
VLOOKUP($B68,[25]分省年度数据!$A$1:$T$32,13,FALSE),
$C68=2013,
VLOOKUP($B68,[25]分省年度数据!$A$1:$T$32,12,FALSE),
$C68=2014,
VLOOKUP($B68,[25]分省年度数据!$A$1:$T$32,11,FALSE),
$C68=2015,
VLOOKUP($B68,[25]分省年度数据!$A$1:$T$32,10,FALSE),
$C68=2016,
VLOOKUP($B68,[25]分省年度数据!$A$1:$T$32,9,FALSE),
$C68=2017,
VLOOKUP($B68,[25]分省年度数据!$A$1:$T$32,8,FALSE),
$C68=2018,
VLOOKUP($B68,[25]分省年度数据!$A$1:$T$32,7,FALSE)
)</f>
        <v>12.11</v>
      </c>
    </row>
    <row r="69" spans="1:42">
      <c r="A69">
        <v>23</v>
      </c>
      <c r="B69" t="s">
        <v>8</v>
      </c>
      <c r="C69">
        <v>2014</v>
      </c>
      <c r="D69" t="str">
        <f t="shared" si="2"/>
        <v>黑龙江省2014</v>
      </c>
      <c r="E69" t="s">
        <v>33</v>
      </c>
      <c r="F69" cm="1">
        <f t="array" ref="F69">_xlfn.IFS(
$C69=2010,
VLOOKUP($B69,[1]分省年度数据!$A$1:$T$32,15,FALSE),
$C69=2011,
VLOOKUP($B69,[1]分省年度数据!$A$1:$T$32,14,FALSE),
$C69=2012,
VLOOKUP($B69,[1]分省年度数据!$A$1:$T$32,13,FALSE),
$C69=2013,
VLOOKUP($B69,[1]分省年度数据!$A$1:$T$32,12,FALSE),
$C69=2014,
VLOOKUP($B69,[1]分省年度数据!$A$1:$T$32,11,FALSE),
$C69=2015,
VLOOKUP($B69,[1]分省年度数据!$A$1:$T$32,10,FALSE),
$C69=2016,
VLOOKUP($B69,[1]分省年度数据!$A$1:$T$32,9,FALSE),
$C69=2017,
VLOOKUP($B69,[1]分省年度数据!$A$1:$T$32,8,FALSE),
$C69=2018,
VLOOKUP($B69,[1]分省年度数据!$A$1:$T$32,7,FALSE)
)</f>
        <v>3608</v>
      </c>
      <c r="G69" cm="1">
        <f t="array" ref="G69">_xlfn.IFS(
$C69=2010,
VLOOKUP($B69,[2]分省年度数据!$A$1:$T$32,15,FALSE),
$C69=2011,
VLOOKUP($B69,[2]分省年度数据!$A$1:$T$32,14,FALSE),
$C69=2012,
VLOOKUP($B69,[2]分省年度数据!$A$1:$T$32,13,FALSE),
$C69=2013,
VLOOKUP($B69,[2]分省年度数据!$A$1:$T$32,12,FALSE),
$C69=2014,
VLOOKUP($B69,[2]分省年度数据!$A$1:$T$32,11,FALSE),
$C69=2015,
VLOOKUP($B69,[2]分省年度数据!$A$1:$T$32,10,FALSE),
$C69=2016,
VLOOKUP($B69,[2]分省年度数据!$A$1:$T$32,9,FALSE),
$C69=2017,
VLOOKUP($B69,[2]分省年度数据!$A$1:$T$32,8,FALSE),
$C69=2018,
VLOOKUP($B69,[2]分省年度数据!$A$1:$T$32,7,FALSE)
)</f>
        <v>17404</v>
      </c>
      <c r="H69" cm="1">
        <f t="array" ref="H69">_xlfn.IFS(
$C69=2010,
VLOOKUP($B69,[3]分省年度数据!$A$1:$T$32,15,FALSE),
$C69=2011,
VLOOKUP($B69,[3]分省年度数据!$A$1:$T$32,14,FALSE),
$C69=2012,
VLOOKUP($B69,[3]分省年度数据!$A$1:$T$32,13,FALSE),
$C69=2013,
VLOOKUP($B69,[3]分省年度数据!$A$1:$T$32,12,FALSE),
$C69=2014,
VLOOKUP($B69,[3]分省年度数据!$A$1:$T$32,11,FALSE),
$C69=2015,
VLOOKUP($B69,[3]分省年度数据!$A$1:$T$32,10,FALSE),
$C69=2016,
VLOOKUP($B69,[3]分省年度数据!$A$1:$T$32,9,FALSE),
$C69=2017,
VLOOKUP($B69,[3]分省年度数据!$A$1:$T$32,8,FALSE),
$C69=2018,
VLOOKUP($B69,[3]分省年度数据!$A$1:$T$32,7,FALSE)
)</f>
        <v>257.39999999999998</v>
      </c>
      <c r="I69">
        <f>VLOOKUP($D69,[4]Sheet1!$C$1:$J$65536,2,FALSE)</f>
        <v>31.819587707519531</v>
      </c>
      <c r="J69">
        <f>VLOOKUP($D69,[4]Sheet1!$C$1:$J$65536,3,FALSE)</f>
        <v>-32.84661865234375</v>
      </c>
      <c r="K69">
        <f>VLOOKUP($D69,[4]Sheet1!$C$1:$J$65536,4,FALSE)</f>
        <v>10154.06640625</v>
      </c>
      <c r="L69">
        <f>VLOOKUP($D69,[4]Sheet1!$C$1:$J$65536,5,FALSE)</f>
        <v>190.39447021484375</v>
      </c>
      <c r="M69">
        <f>VLOOKUP($D69,[4]Sheet1!$C$1:$J$65536,6,FALSE)</f>
        <v>27.030370712280273</v>
      </c>
      <c r="N69">
        <f>VLOOKUP($D69,[4]Sheet1!$C$1:$J$65536,7,FALSE)</f>
        <v>5.8148369789123535</v>
      </c>
      <c r="O69">
        <f>VLOOKUP($D69,[4]Sheet1!$C$1:$J$65536,8,FALSE)</f>
        <v>20.935691833496094</v>
      </c>
      <c r="P69" cm="1">
        <f t="array" ref="P69">_xlfn.IFS(
$C69=2010,
VLOOKUP($B69,[5]各省年均房价!$A$1:$T$32,11,FALSE),
$C69=2011,
VLOOKUP($B69,[5]各省年均房价!$A$1:$T$32,12,FALSE),
$C69=2012,
VLOOKUP($B69,[5]各省年均房价!$A$1:$T$32,13,FALSE),
$C69=2013,
VLOOKUP($B69,[5]各省年均房价!$A$1:$T$32,14,FALSE),
$C69=2014,
VLOOKUP($B69,[5]各省年均房价!$A$1:$T$32,15,FALSE),
$C69=2015,
VLOOKUP($B69,[5]各省年均房价!$A$1:$T$32,16,FALSE),
$C69=2016,
VLOOKUP($B69,[5]各省年均房价!$A$1:$T$32,17,FALSE),
$C69=2017,
VLOOKUP($B69,[5]各省年均房价!$A$1:$T$32,18,FALSE),
$C69=2018,
VLOOKUP($B69,[5]各省年均房价!$A$1:$T$32,19,FALSE)
)</f>
        <v>3801.624166666666</v>
      </c>
      <c r="Q69">
        <f t="shared" si="3"/>
        <v>0.21843393281238027</v>
      </c>
      <c r="R69" cm="1">
        <f t="array" ref="R69">_xlfn.IFS(
$C69=2010,
VLOOKUP($B69,[27]分省年度数据!$A$1:$T$32,15,FALSE),
$C69=2011,
VLOOKUP($B69,[27]分省年度数据!$A$1:$T$32,14,FALSE),
$C69=2012,
VLOOKUP($B69,[27]分省年度数据!$A$1:$T$32,13,FALSE),
$C69=2013,
VLOOKUP($B69,[27]分省年度数据!$A$1:$T$32,12,FALSE),
$C69=2014,
VLOOKUP($B69,[27]分省年度数据!$A$1:$T$32,11,FALSE),
$C69=2015,
VLOOKUP($B69,[27]分省年度数据!$A$1:$T$32,10,FALSE),
$C69=2016,
VLOOKUP($B69,[27]分省年度数据!$A$1:$T$32,9,FALSE),
$C69=2017,
VLOOKUP($B69,[27]分省年度数据!$A$1:$T$32,8,FALSE),
$C69=2018,
VLOOKUP($B69,[27]分省年度数据!$A$1:$T$32,7,FALSE)
)</f>
        <v>90.21</v>
      </c>
      <c r="S69">
        <f>IFERROR(VLOOKUP(D69,[6]mu_jt_estimates_final!$C:$D,2,FALSE),"")</f>
        <v>-0.61627609000000005</v>
      </c>
      <c r="T69" t="str">
        <f>VLOOKUP(B69,方言分布!A:B,2,FALSE)</f>
        <v>东北官话</v>
      </c>
      <c r="U69" cm="1">
        <f t="array" ref="U69">_xlfn.IFS(
$C69=2010,
VLOOKUP($B69,[7]分省年度数据!$A$1:$T$32,15,FALSE),
$C69=2011,
VLOOKUP($B69,[7]分省年度数据!$A$1:$T$32,14,FALSE),
$C69=2012,
VLOOKUP($B69,[7]分省年度数据!$A$1:$T$32,13,FALSE),
$C69=2013,
VLOOKUP($B69,[7]分省年度数据!$A$1:$T$32,12,FALSE),
$C69=2014,
VLOOKUP($B69,[7]分省年度数据!$A$1:$T$32,11,FALSE),
$C69=2015,
VLOOKUP($B69,[7]分省年度数据!$A$1:$T$32,10,FALSE),
$C69=2016,
VLOOKUP($B69,[7]分省年度数据!$A$1:$T$32,9,FALSE),
$C69=2017,
VLOOKUP($B69,[7]分省年度数据!$A$1:$T$32,8,FALSE),
$C69=2018,
VLOOKUP($B69,[7]分省年度数据!$A$1:$T$32,7,FALSE)
)</f>
        <v>21229</v>
      </c>
      <c r="V69" cm="1">
        <f t="array" ref="V69">_xlfn.IFS(
$C69=2010,
VLOOKUP($B69,[8]分省年度数据!$A$1:$T$32,15,FALSE),
$C69=2011,
VLOOKUP($B69,[8]分省年度数据!$A$1:$T$32,14,FALSE),
$C69=2012,
VLOOKUP($B69,[8]分省年度数据!$A$1:$T$32,13,FALSE),
$C69=2013,
VLOOKUP($B69,[8]分省年度数据!$A$1:$T$32,12,FALSE),
$C69=2014,
VLOOKUP($B69,[8]分省年度数据!$A$1:$T$32,11,FALSE),
$C69=2015,
VLOOKUP($B69,[8]分省年度数据!$A$1:$T$32,10,FALSE),
$C69=2016,
VLOOKUP($B69,[8]分省年度数据!$A$1:$T$32,9,FALSE),
$C69=2017,
VLOOKUP($B69,[8]分省年度数据!$A$1:$T$32,8,FALSE),
$C69=2018,
VLOOKUP($B69,[8]分省年度数据!$A$1:$T$32,7,FALSE)
)</f>
        <v>20.13</v>
      </c>
      <c r="W69" cm="1">
        <f t="array" ref="W69">_xlfn.IFS(
$C69=2010,
VLOOKUP($B69,[9]分省年度数据!$A$1:$T$32,15,FALSE),
$C69=2011,
VLOOKUP($B69,[9]分省年度数据!$A$1:$T$32,14,FALSE),
$C69=2012,
VLOOKUP($B69,[9]分省年度数据!$A$1:$T$32,13,FALSE),
$C69=2013,
VLOOKUP($B69,[9]分省年度数据!$A$1:$T$32,12,FALSE),
$C69=2014,
VLOOKUP($B69,[9]分省年度数据!$A$1:$T$32,11,FALSE),
$C69=2015,
VLOOKUP($B69,[9]分省年度数据!$A$1:$T$32,10,FALSE),
$C69=2016,
VLOOKUP($B69,[9]分省年度数据!$A$1:$T$32,9,FALSE),
$C69=2017,
VLOOKUP($B69,[9]分省年度数据!$A$1:$T$32,8,FALSE),
$C69=2018,
VLOOKUP($B69,[9]分省年度数据!$A$1:$T$32,7,FALSE)
)</f>
        <v>55</v>
      </c>
      <c r="X69" cm="1">
        <f t="array" ref="X69">_xlfn.IFS(
$C69=2010,
VLOOKUP($B69,[10]分省年度数据!$A$1:$T$32,15,FALSE),
$C69=2011,
VLOOKUP($B69,[10]分省年度数据!$A$1:$T$32,14,FALSE),
$C69=2012,
VLOOKUP($B69,[10]分省年度数据!$A$1:$T$32,13,FALSE),
$C69=2013,
VLOOKUP($B69,[10]分省年度数据!$A$1:$T$32,12,FALSE),
$C69=2014,
VLOOKUP($B69,[10]分省年度数据!$A$1:$T$32,11,FALSE),
$C69=2015,
VLOOKUP($B69,[10]分省年度数据!$A$1:$T$32,10,FALSE),
$C69=2016,
VLOOKUP($B69,[10]分省年度数据!$A$1:$T$32,9,FALSE),
$C69=2017,
VLOOKUP($B69,[10]分省年度数据!$A$1:$T$32,8,FALSE),
$C69=2018,
VLOOKUP($B69,[10]分省年度数据!$A$1:$T$32,7,FALSE)
)</f>
        <v>11.07</v>
      </c>
      <c r="Y69" cm="1">
        <f t="array" ref="Y69">_xlfn.IFS(
$C69=2010,
VLOOKUP($B69,[11]分省年度数据!$A$1:$T$32,15,FALSE),
$C69=2011,
VLOOKUP($B69,[11]分省年度数据!$A$1:$T$32,14,FALSE),
$C69=2012,
VLOOKUP($B69,[11]分省年度数据!$A$1:$T$32,13,FALSE),
$C69=2013,
VLOOKUP($B69,[11]分省年度数据!$A$1:$T$32,12,FALSE),
$C69=2014,
VLOOKUP($B69,[11]分省年度数据!$A$1:$T$32,11,FALSE),
$C69=2015,
VLOOKUP($B69,[11]分省年度数据!$A$1:$T$32,10,FALSE),
$C69=2016,
VLOOKUP($B69,[11]分省年度数据!$A$1:$T$32,9,FALSE),
$C69=2017,
VLOOKUP($B69,[11]分省年度数据!$A$1:$T$32,8,FALSE),
$C69=2018,
VLOOKUP($B69,[11]分省年度数据!$A$1:$T$32,7,FALSE)
)</f>
        <v>235.31</v>
      </c>
      <c r="Z69" cm="1">
        <f t="array" ref="Z69">_xlfn.IFS(
$C69=2010,
VLOOKUP($B69,[12]分省年度数据!$A$1:$T$32,15,FALSE),
$C69=2011,
VLOOKUP($B69,[12]分省年度数据!$A$1:$T$32,14,FALSE),
$C69=2012,
VLOOKUP($B69,[12]分省年度数据!$A$1:$T$32,13,FALSE),
$C69=2013,
VLOOKUP($B69,[12]分省年度数据!$A$1:$T$32,12,FALSE),
$C69=2014,
VLOOKUP($B69,[12]分省年度数据!$A$1:$T$32,11,FALSE),
$C69=2015,
VLOOKUP($B69,[12]分省年度数据!$A$1:$T$32,10,FALSE),
$C69=2016,
VLOOKUP($B69,[12]分省年度数据!$A$1:$T$32,9,FALSE),
$C69=2017,
VLOOKUP($B69,[12]分省年度数据!$A$1:$T$32,8,FALSE),
$C69=2018,
VLOOKUP($B69,[12]分省年度数据!$A$1:$T$32,7,FALSE)
)</f>
        <v>13.32</v>
      </c>
      <c r="AA69" cm="1">
        <f t="array" ref="AA69">_xlfn.IFS(
$C69=2010,
VLOOKUP($B69,[13]分省年度数据!$A$1:$T$32,15,FALSE),
$C69=2011,
VLOOKUP($B69,[13]分省年度数据!$A$1:$T$32,14,FALSE),
$C69=2012,
VLOOKUP($B69,[13]分省年度数据!$A$1:$T$32,13,FALSE),
$C69=2013,
VLOOKUP($B69,[13]分省年度数据!$A$1:$T$32,12,FALSE),
$C69=2014,
VLOOKUP($B69,[13]分省年度数据!$A$1:$T$32,11,FALSE),
$C69=2015,
VLOOKUP($B69,[13]分省年度数据!$A$1:$T$32,10,FALSE),
$C69=2016,
VLOOKUP($B69,[13]分省年度数据!$A$1:$T$32,9,FALSE),
$C69=2017,
VLOOKUP($B69,[13]分省年度数据!$A$1:$T$32,8,FALSE),
$C69=2018,
VLOOKUP($B69,[13]分省年度数据!$A$1:$T$32,7,FALSE)
)</f>
        <v>9.6</v>
      </c>
      <c r="AB69" cm="1">
        <f t="array" ref="AB69">_xlfn.IFS(
$C69=2010,
VLOOKUP($B69,[14]分省年度数据!$A$1:$T$32,15,FALSE),
$C69=2011,
VLOOKUP($B69,[14]分省年度数据!$A$1:$T$32,14,FALSE),
$C69=2012,
VLOOKUP($B69,[14]分省年度数据!$A$1:$T$32,13,FALSE),
$C69=2013,
VLOOKUP($B69,[14]分省年度数据!$A$1:$T$32,12,FALSE),
$C69=2014,
VLOOKUP($B69,[14]分省年度数据!$A$1:$T$32,11,FALSE),
$C69=2015,
VLOOKUP($B69,[14]分省年度数据!$A$1:$T$32,10,FALSE),
$C69=2016,
VLOOKUP($B69,[14]分省年度数据!$A$1:$T$32,9,FALSE),
$C69=2017,
VLOOKUP($B69,[14]分省年度数据!$A$1:$T$32,8,FALSE),
$C69=2018,
VLOOKUP($B69,[14]分省年度数据!$A$1:$T$32,7,FALSE)
)</f>
        <v>11.29</v>
      </c>
      <c r="AD69" cm="1">
        <f t="array" ref="AD69">_xlfn.IFS(
$C69=2010,
VLOOKUP($B69,[15]分省年度数据!$A$1:$T$32,15,FALSE),
$C69=2011,
VLOOKUP($B69,[15]分省年度数据!$A$1:$T$32,14,FALSE),
$C69=2012,
VLOOKUP($B69,[15]分省年度数据!$A$1:$T$32,13,FALSE),
$C69=2013,
VLOOKUP($B69,[15]分省年度数据!$A$1:$T$32,12,FALSE),
$C69=2014,
VLOOKUP($B69,[15]分省年度数据!$A$1:$T$32,11,FALSE),
$C69=2015,
VLOOKUP($B69,[15]分省年度数据!$A$1:$T$32,10,FALSE),
$C69=2016,
VLOOKUP($B69,[15]分省年度数据!$A$1:$T$32,9,FALSE),
$C69=2017,
VLOOKUP($B69,[15]分省年度数据!$A$1:$T$32,8,FALSE),
$C69=2018,
VLOOKUP($B69,[15]分省年度数据!$A$1:$T$32,7,FALSE)
)</f>
        <v>6278812</v>
      </c>
      <c r="AE69" cm="1">
        <f t="array" ref="AE69">_xlfn.IFS(
$C69=2010,
VLOOKUP($B69,[16]分省年度数据!$A$1:$T$32,15,FALSE),
$C69=2011,
VLOOKUP($B69,[16]分省年度数据!$A$1:$T$32,14,FALSE),
$C69=2012,
VLOOKUP($B69,[16]分省年度数据!$A$1:$T$32,13,FALSE),
$C69=2013,
VLOOKUP($B69,[16]分省年度数据!$A$1:$T$32,12,FALSE),
$C69=2014,
VLOOKUP($B69,[16]分省年度数据!$A$1:$T$32,11,FALSE),
$C69=2015,
VLOOKUP($B69,[16]分省年度数据!$A$1:$T$32,10,FALSE),
$C69=2016,
VLOOKUP($B69,[16]分省年度数据!$A$1:$T$32,9,FALSE),
$C69=2017,
VLOOKUP($B69,[16]分省年度数据!$A$1:$T$32,8,FALSE),
$C69=2018,
VLOOKUP($B69,[16]分省年度数据!$A$1:$T$32,7,FALSE)
)</f>
        <v>505.94</v>
      </c>
      <c r="AF69" cm="1">
        <f t="array" ref="AF69">_xlfn.IFS(
$C69=2010,
VLOOKUP($B69,[17]分省年度数据!$A$1:$T$32,15,FALSE),
$C69=2011,
VLOOKUP($B69,[17]分省年度数据!$A$1:$T$32,14,FALSE),
$C69=2012,
VLOOKUP($B69,[17]分省年度数据!$A$1:$T$32,13,FALSE),
$C69=2013,
VLOOKUP($B69,[17]分省年度数据!$A$1:$T$32,12,FALSE),
$C69=2014,
VLOOKUP($B69,[17]分省年度数据!$A$1:$T$32,11,FALSE),
$C69=2015,
VLOOKUP($B69,[17]分省年度数据!$A$1:$T$32,10,FALSE),
$C69=2016,
VLOOKUP($B69,[17]分省年度数据!$A$1:$T$32,9,FALSE),
$C69=2017,
VLOOKUP($B69,[17]分省年度数据!$A$1:$T$32,8,FALSE),
$C69=2018,
VLOOKUP($B69,[17]分省年度数据!$A$1:$T$32,7,FALSE)
)</f>
        <v>68</v>
      </c>
      <c r="AG69" cm="1">
        <f t="array" ref="AG69">_xlfn.IFS(
$C69=2010,
VLOOKUP($B69,[18]分省年度数据!$A$1:$T$32,15,FALSE),
$C69=2011,
VLOOKUP($B69,[18]分省年度数据!$A$1:$T$32,14,FALSE),
$C69=2012,
VLOOKUP($B69,[18]分省年度数据!$A$1:$T$32,13,FALSE),
$C69=2013,
VLOOKUP($B69,[18]分省年度数据!$A$1:$T$32,12,FALSE),
$C69=2014,
VLOOKUP($B69,[18]分省年度数据!$A$1:$T$32,11,FALSE),
$C69=2015,
VLOOKUP($B69,[18]分省年度数据!$A$1:$T$32,10,FALSE),
$C69=2016,
VLOOKUP($B69,[18]分省年度数据!$A$1:$T$32,9,FALSE),
$C69=2017,
VLOOKUP($B69,[18]分省年度数据!$A$1:$T$32,8,FALSE),
$C69=2018,
VLOOKUP($B69,[18]分省年度数据!$A$1:$T$32,7,FALSE)
)</f>
        <v>7015.3</v>
      </c>
      <c r="AJ69" cm="1">
        <f t="array" ref="AJ69">_xlfn.IFS(
$C69=2010,
VLOOKUP($B69,[19]分省年度数据!$A$1:$T$32,15,FALSE),
$C69=2011,
VLOOKUP($B69,[19]分省年度数据!$A$1:$T$32,14,FALSE),
$C69=2012,
VLOOKUP($B69,[19]分省年度数据!$A$1:$T$32,13,FALSE),
$C69=2013,
VLOOKUP($B69,[19]分省年度数据!$A$1:$T$32,12,FALSE),
$C69=2014,
VLOOKUP($B69,[19]分省年度数据!$A$1:$T$32,11,FALSE),
$C69=2015,
VLOOKUP($B69,[19]分省年度数据!$A$1:$T$32,10,FALSE),
$C69=2016,
VLOOKUP($B69,[19]分省年度数据!$A$1:$T$32,9,FALSE),
$C69=2017,
VLOOKUP($B69,[19]分省年度数据!$A$1:$T$32,8,FALSE),
$C69=2018,
VLOOKUP($B69,[19]分省年度数据!$A$1:$T$32,7,FALSE)
)</f>
        <v>3451</v>
      </c>
      <c r="AK69" cm="1">
        <f t="array" ref="AK69">_xlfn.IFS(
$C69=2010,
VLOOKUP($B69,[20]分省年度数据!$A$1:$T$32,15,FALSE),
$C69=2011,
VLOOKUP($B69,[20]分省年度数据!$A$1:$T$32,14,FALSE),
$C69=2012,
VLOOKUP($B69,[20]分省年度数据!$A$1:$T$32,13,FALSE),
$C69=2013,
VLOOKUP($B69,[20]分省年度数据!$A$1:$T$32,12,FALSE),
$C69=2014,
VLOOKUP($B69,[20]分省年度数据!$A$1:$T$32,11,FALSE),
$C69=2015,
VLOOKUP($B69,[20]分省年度数据!$A$1:$T$32,10,FALSE),
$C69=2016,
VLOOKUP($B69,[20]分省年度数据!$A$1:$T$32,9,FALSE),
$C69=2017,
VLOOKUP($B69,[20]分省年度数据!$A$1:$T$32,8,FALSE),
$C69=2018,
VLOOKUP($B69,[20]分省年度数据!$A$1:$T$32,7,FALSE)
)</f>
        <v>17913</v>
      </c>
      <c r="AL69" cm="1">
        <f t="array" ref="AL69">_xlfn.IFS(
$C69=2010,
VLOOKUP($B69,[26]分省年度数据!$A$1:$T$32,15,FALSE),
$C69=2011,
VLOOKUP($B69,[26]分省年度数据!$A$1:$T$32,14,FALSE),
$C69=2012,
VLOOKUP($B69,[26]分省年度数据!$A$1:$T$32,13,FALSE),
$C69=2013,
VLOOKUP($B69,[26]分省年度数据!$A$1:$T$32,12,FALSE),
$C69=2014,
VLOOKUP($B69,[26]分省年度数据!$A$1:$T$32,11,FALSE),
$C69=2015,
VLOOKUP($B69,[26]分省年度数据!$A$1:$T$32,10,FALSE),
$C69=2016,
VLOOKUP($B69,[26]分省年度数据!$A$1:$T$32,9,FALSE),
$C69=2017,
VLOOKUP($B69,[26]分省年度数据!$A$1:$T$32,8,FALSE),
$C69=2018,
VLOOKUP($B69,[26]分省年度数据!$A$1:$T$32,7,FALSE)
)</f>
        <v>96.2</v>
      </c>
      <c r="AM69" cm="1">
        <f t="array" ref="AM69">_xlfn.IFS(
$C69=2010,
VLOOKUP($B69,[22]分省年度数据!$A$1:$T$32,15,FALSE),
$C69=2011,
VLOOKUP($B69,[22]分省年度数据!$A$1:$T$32,14,FALSE),
$C69=2012,
VLOOKUP($B69,[22]分省年度数据!$A$1:$T$32,13,FALSE),
$C69=2013,
VLOOKUP($B69,[22]分省年度数据!$A$1:$T$32,12,FALSE),
$C69=2014,
VLOOKUP($B69,[22]分省年度数据!$A$1:$T$32,11,FALSE),
$C69=2015,
VLOOKUP($B69,[22]分省年度数据!$A$1:$T$32,10,FALSE),
$C69=2016,
VLOOKUP($B69,[22]分省年度数据!$A$1:$T$32,9,FALSE),
$C69=2017,
VLOOKUP($B69,[22]分省年度数据!$A$1:$T$32,8,FALSE),
$C69=2018,
VLOOKUP($B69,[22]分省年度数据!$A$1:$T$32,7,FALSE)
)</f>
        <v>86.23</v>
      </c>
      <c r="AN69" cm="1">
        <f t="array" ref="AN69">_xlfn.IFS(
$C69=2010,
VLOOKUP($B69,[23]分省年度数据!$A$1:$T$32,15,FALSE),
$C69=2011,
VLOOKUP($B69,[23]分省年度数据!$A$1:$T$32,14,FALSE),
$C69=2012,
VLOOKUP($B69,[23]分省年度数据!$A$1:$T$32,13,FALSE),
$C69=2013,
VLOOKUP($B69,[23]分省年度数据!$A$1:$T$32,12,FALSE),
$C69=2014,
VLOOKUP($B69,[23]分省年度数据!$A$1:$T$32,11,FALSE),
$C69=2015,
VLOOKUP($B69,[23]分省年度数据!$A$1:$T$32,10,FALSE),
$C69=2016,
VLOOKUP($B69,[23]分省年度数据!$A$1:$T$32,9,FALSE),
$C69=2017,
VLOOKUP($B69,[23]分省年度数据!$A$1:$T$32,8,FALSE),
$C69=2018,
VLOOKUP($B69,[23]分省年度数据!$A$1:$T$32,7,FALSE)
)</f>
        <v>12.78</v>
      </c>
      <c r="AO69" cm="1">
        <f t="array" ref="AO69">_xlfn.IFS(
$C69=2010,
VLOOKUP($B69,[24]分省年度数据!$A$1:$T$32,15,FALSE),
$C69=2011,
VLOOKUP($B69,[24]分省年度数据!$A$1:$T$32,14,FALSE),
$C69=2012,
VLOOKUP($B69,[24]分省年度数据!$A$1:$T$32,13,FALSE),
$C69=2013,
VLOOKUP($B69,[24]分省年度数据!$A$1:$T$32,12,FALSE),
$C69=2014,
VLOOKUP($B69,[24]分省年度数据!$A$1:$T$32,11,FALSE),
$C69=2015,
VLOOKUP($B69,[24]分省年度数据!$A$1:$T$32,10,FALSE),
$C69=2016,
VLOOKUP($B69,[24]分省年度数据!$A$1:$T$32,9,FALSE),
$C69=2017,
VLOOKUP($B69,[24]分省年度数据!$A$1:$T$32,8,FALSE),
$C69=2018,
VLOOKUP($B69,[24]分省年度数据!$A$1:$T$32,7,FALSE)
)</f>
        <v>5.13</v>
      </c>
      <c r="AP69" cm="1">
        <f t="array" ref="AP69">_xlfn.IFS(
$C69=2010,
VLOOKUP($B69,[25]分省年度数据!$A$1:$T$32,15,FALSE),
$C69=2011,
VLOOKUP($B69,[25]分省年度数据!$A$1:$T$32,14,FALSE),
$C69=2012,
VLOOKUP($B69,[25]分省年度数据!$A$1:$T$32,13,FALSE),
$C69=2013,
VLOOKUP($B69,[25]分省年度数据!$A$1:$T$32,12,FALSE),
$C69=2014,
VLOOKUP($B69,[25]分省年度数据!$A$1:$T$32,11,FALSE),
$C69=2015,
VLOOKUP($B69,[25]分省年度数据!$A$1:$T$32,10,FALSE),
$C69=2016,
VLOOKUP($B69,[25]分省年度数据!$A$1:$T$32,9,FALSE),
$C69=2017,
VLOOKUP($B69,[25]分省年度数据!$A$1:$T$32,8,FALSE),
$C69=2018,
VLOOKUP($B69,[25]分省年度数据!$A$1:$T$32,7,FALSE)
)</f>
        <v>12.1</v>
      </c>
    </row>
    <row r="70" spans="1:42">
      <c r="A70">
        <v>23</v>
      </c>
      <c r="B70" t="s">
        <v>8</v>
      </c>
      <c r="C70">
        <v>2015</v>
      </c>
      <c r="D70" t="str">
        <f t="shared" si="2"/>
        <v>黑龙江省2015</v>
      </c>
      <c r="E70" t="s">
        <v>33</v>
      </c>
      <c r="F70" cm="1">
        <f t="array" ref="F70">_xlfn.IFS(
$C70=2010,
VLOOKUP($B70,[1]分省年度数据!$A$1:$T$32,15,FALSE),
$C70=2011,
VLOOKUP($B70,[1]分省年度数据!$A$1:$T$32,14,FALSE),
$C70=2012,
VLOOKUP($B70,[1]分省年度数据!$A$1:$T$32,13,FALSE),
$C70=2013,
VLOOKUP($B70,[1]分省年度数据!$A$1:$T$32,12,FALSE),
$C70=2014,
VLOOKUP($B70,[1]分省年度数据!$A$1:$T$32,11,FALSE),
$C70=2015,
VLOOKUP($B70,[1]分省年度数据!$A$1:$T$32,10,FALSE),
$C70=2016,
VLOOKUP($B70,[1]分省年度数据!$A$1:$T$32,9,FALSE),
$C70=2017,
VLOOKUP($B70,[1]分省年度数据!$A$1:$T$32,8,FALSE),
$C70=2018,
VLOOKUP($B70,[1]分省年度数据!$A$1:$T$32,7,FALSE)
)</f>
        <v>3529</v>
      </c>
      <c r="G70" cm="1">
        <f t="array" ref="G70">_xlfn.IFS(
$C70=2010,
VLOOKUP($B70,[2]分省年度数据!$A$1:$T$32,15,FALSE),
$C70=2011,
VLOOKUP($B70,[2]分省年度数据!$A$1:$T$32,14,FALSE),
$C70=2012,
VLOOKUP($B70,[2]分省年度数据!$A$1:$T$32,13,FALSE),
$C70=2013,
VLOOKUP($B70,[2]分省年度数据!$A$1:$T$32,12,FALSE),
$C70=2014,
VLOOKUP($B70,[2]分省年度数据!$A$1:$T$32,11,FALSE),
$C70=2015,
VLOOKUP($B70,[2]分省年度数据!$A$1:$T$32,10,FALSE),
$C70=2016,
VLOOKUP($B70,[2]分省年度数据!$A$1:$T$32,9,FALSE),
$C70=2017,
VLOOKUP($B70,[2]分省年度数据!$A$1:$T$32,8,FALSE),
$C70=2018,
VLOOKUP($B70,[2]分省年度数据!$A$1:$T$32,7,FALSE)
)</f>
        <v>18593</v>
      </c>
      <c r="H70" cm="1">
        <f t="array" ref="H70">_xlfn.IFS(
$C70=2010,
VLOOKUP($B70,[3]分省年度数据!$A$1:$T$32,15,FALSE),
$C70=2011,
VLOOKUP($B70,[3]分省年度数据!$A$1:$T$32,14,FALSE),
$C70=2012,
VLOOKUP($B70,[3]分省年度数据!$A$1:$T$32,13,FALSE),
$C70=2013,
VLOOKUP($B70,[3]分省年度数据!$A$1:$T$32,12,FALSE),
$C70=2014,
VLOOKUP($B70,[3]分省年度数据!$A$1:$T$32,11,FALSE),
$C70=2015,
VLOOKUP($B70,[3]分省年度数据!$A$1:$T$32,10,FALSE),
$C70=2016,
VLOOKUP($B70,[3]分省年度数据!$A$1:$T$32,9,FALSE),
$C70=2017,
VLOOKUP($B70,[3]分省年度数据!$A$1:$T$32,8,FALSE),
$C70=2018,
VLOOKUP($B70,[3]分省年度数据!$A$1:$T$32,7,FALSE)
)</f>
        <v>249.7</v>
      </c>
      <c r="I70">
        <f>VLOOKUP($D70,[4]Sheet1!$C$1:$J$65536,2,FALSE)</f>
        <v>35.582595825195312</v>
      </c>
      <c r="J70">
        <f>VLOOKUP($D70,[4]Sheet1!$C$1:$J$65536,3,FALSE)</f>
        <v>-25.180706024169922</v>
      </c>
      <c r="K70">
        <f>VLOOKUP($D70,[4]Sheet1!$C$1:$J$65536,4,FALSE)</f>
        <v>10154.513671875</v>
      </c>
      <c r="L70">
        <f>VLOOKUP($D70,[4]Sheet1!$C$1:$J$65536,5,FALSE)</f>
        <v>198.03721618652344</v>
      </c>
      <c r="M70">
        <f>VLOOKUP($D70,[4]Sheet1!$C$1:$J$65536,6,FALSE)</f>
        <v>28.275360107421875</v>
      </c>
      <c r="N70">
        <f>VLOOKUP($D70,[4]Sheet1!$C$1:$J$65536,7,FALSE)</f>
        <v>5.7962846755981445</v>
      </c>
      <c r="O70">
        <f>VLOOKUP($D70,[4]Sheet1!$C$1:$J$65536,8,FALSE)</f>
        <v>21.561355590820312</v>
      </c>
      <c r="P70" cm="1">
        <f t="array" ref="P70">_xlfn.IFS(
$C70=2010,
VLOOKUP($B70,[5]各省年均房价!$A$1:$T$32,11,FALSE),
$C70=2011,
VLOOKUP($B70,[5]各省年均房价!$A$1:$T$32,12,FALSE),
$C70=2012,
VLOOKUP($B70,[5]各省年均房价!$A$1:$T$32,13,FALSE),
$C70=2013,
VLOOKUP($B70,[5]各省年均房价!$A$1:$T$32,14,FALSE),
$C70=2014,
VLOOKUP($B70,[5]各省年均房价!$A$1:$T$32,15,FALSE),
$C70=2015,
VLOOKUP($B70,[5]各省年均房价!$A$1:$T$32,16,FALSE),
$C70=2016,
VLOOKUP($B70,[5]各省年均房价!$A$1:$T$32,17,FALSE),
$C70=2017,
VLOOKUP($B70,[5]各省年均房价!$A$1:$T$32,18,FALSE),
$C70=2018,
VLOOKUP($B70,[5]各省年均房价!$A$1:$T$32,19,FALSE)
)</f>
        <v>3713.6174999999998</v>
      </c>
      <c r="Q70">
        <f t="shared" si="3"/>
        <v>0.19973202280428118</v>
      </c>
      <c r="R70" cm="1">
        <f t="array" ref="R70">_xlfn.IFS(
$C70=2010,
VLOOKUP($B70,[27]分省年度数据!$A$1:$T$32,15,FALSE),
$C70=2011,
VLOOKUP($B70,[27]分省年度数据!$A$1:$T$32,14,FALSE),
$C70=2012,
VLOOKUP($B70,[27]分省年度数据!$A$1:$T$32,13,FALSE),
$C70=2013,
VLOOKUP($B70,[27]分省年度数据!$A$1:$T$32,12,FALSE),
$C70=2014,
VLOOKUP($B70,[27]分省年度数据!$A$1:$T$32,11,FALSE),
$C70=2015,
VLOOKUP($B70,[27]分省年度数据!$A$1:$T$32,10,FALSE),
$C70=2016,
VLOOKUP($B70,[27]分省年度数据!$A$1:$T$32,9,FALSE),
$C70=2017,
VLOOKUP($B70,[27]分省年度数据!$A$1:$T$32,8,FALSE),
$C70=2018,
VLOOKUP($B70,[27]分省年度数据!$A$1:$T$32,7,FALSE)
)</f>
        <v>87.36</v>
      </c>
      <c r="S70">
        <f>IFERROR(VLOOKUP(D70,[6]mu_jt_estimates_final!$C:$D,2,FALSE),"")</f>
        <v>-0.30576988999999999</v>
      </c>
      <c r="T70" t="str">
        <f>VLOOKUP(B70,方言分布!A:B,2,FALSE)</f>
        <v>东北官话</v>
      </c>
      <c r="U70" cm="1">
        <f t="array" ref="U70">_xlfn.IFS(
$C70=2010,
VLOOKUP($B70,[7]分省年度数据!$A$1:$T$32,15,FALSE),
$C70=2011,
VLOOKUP($B70,[7]分省年度数据!$A$1:$T$32,14,FALSE),
$C70=2012,
VLOOKUP($B70,[7]分省年度数据!$A$1:$T$32,13,FALSE),
$C70=2013,
VLOOKUP($B70,[7]分省年度数据!$A$1:$T$32,12,FALSE),
$C70=2014,
VLOOKUP($B70,[7]分省年度数据!$A$1:$T$32,11,FALSE),
$C70=2015,
VLOOKUP($B70,[7]分省年度数据!$A$1:$T$32,10,FALSE),
$C70=2016,
VLOOKUP($B70,[7]分省年度数据!$A$1:$T$32,9,FALSE),
$C70=2017,
VLOOKUP($B70,[7]分省年度数据!$A$1:$T$32,8,FALSE),
$C70=2018,
VLOOKUP($B70,[7]分省年度数据!$A$1:$T$32,7,FALSE)
)</f>
        <v>20752</v>
      </c>
      <c r="V70" cm="1">
        <f t="array" ref="V70">_xlfn.IFS(
$C70=2010,
VLOOKUP($B70,[8]分省年度数据!$A$1:$T$32,15,FALSE),
$C70=2011,
VLOOKUP($B70,[8]分省年度数据!$A$1:$T$32,14,FALSE),
$C70=2012,
VLOOKUP($B70,[8]分省年度数据!$A$1:$T$32,13,FALSE),
$C70=2013,
VLOOKUP($B70,[8]分省年度数据!$A$1:$T$32,12,FALSE),
$C70=2014,
VLOOKUP($B70,[8]分省年度数据!$A$1:$T$32,11,FALSE),
$C70=2015,
VLOOKUP($B70,[8]分省年度数据!$A$1:$T$32,10,FALSE),
$C70=2016,
VLOOKUP($B70,[8]分省年度数据!$A$1:$T$32,9,FALSE),
$C70=2017,
VLOOKUP($B70,[8]分省年度数据!$A$1:$T$32,8,FALSE),
$C70=2018,
VLOOKUP($B70,[8]分省年度数据!$A$1:$T$32,7,FALSE)
)</f>
        <v>21.26</v>
      </c>
      <c r="W70" cm="1">
        <f t="array" ref="W70">_xlfn.IFS(
$C70=2010,
VLOOKUP($B70,[9]分省年度数据!$A$1:$T$32,15,FALSE),
$C70=2011,
VLOOKUP($B70,[9]分省年度数据!$A$1:$T$32,14,FALSE),
$C70=2012,
VLOOKUP($B70,[9]分省年度数据!$A$1:$T$32,13,FALSE),
$C70=2013,
VLOOKUP($B70,[9]分省年度数据!$A$1:$T$32,12,FALSE),
$C70=2014,
VLOOKUP($B70,[9]分省年度数据!$A$1:$T$32,11,FALSE),
$C70=2015,
VLOOKUP($B70,[9]分省年度数据!$A$1:$T$32,10,FALSE),
$C70=2016,
VLOOKUP($B70,[9]分省年度数据!$A$1:$T$32,9,FALSE),
$C70=2017,
VLOOKUP($B70,[9]分省年度数据!$A$1:$T$32,8,FALSE),
$C70=2018,
VLOOKUP($B70,[9]分省年度数据!$A$1:$T$32,7,FALSE)
)</f>
        <v>56</v>
      </c>
      <c r="X70" cm="1">
        <f t="array" ref="X70">_xlfn.IFS(
$C70=2010,
VLOOKUP($B70,[10]分省年度数据!$A$1:$T$32,15,FALSE),
$C70=2011,
VLOOKUP($B70,[10]分省年度数据!$A$1:$T$32,14,FALSE),
$C70=2012,
VLOOKUP($B70,[10]分省年度数据!$A$1:$T$32,13,FALSE),
$C70=2013,
VLOOKUP($B70,[10]分省年度数据!$A$1:$T$32,12,FALSE),
$C70=2014,
VLOOKUP($B70,[10]分省年度数据!$A$1:$T$32,11,FALSE),
$C70=2015,
VLOOKUP($B70,[10]分省年度数据!$A$1:$T$32,10,FALSE),
$C70=2016,
VLOOKUP($B70,[10]分省年度数据!$A$1:$T$32,9,FALSE),
$C70=2017,
VLOOKUP($B70,[10]分省年度数据!$A$1:$T$32,8,FALSE),
$C70=2018,
VLOOKUP($B70,[10]分省年度数据!$A$1:$T$32,7,FALSE)
)</f>
        <v>10.8</v>
      </c>
      <c r="Y70" cm="1">
        <f t="array" ref="Y70">_xlfn.IFS(
$C70=2010,
VLOOKUP($B70,[11]分省年度数据!$A$1:$T$32,15,FALSE),
$C70=2011,
VLOOKUP($B70,[11]分省年度数据!$A$1:$T$32,14,FALSE),
$C70=2012,
VLOOKUP($B70,[11]分省年度数据!$A$1:$T$32,13,FALSE),
$C70=2013,
VLOOKUP($B70,[11]分省年度数据!$A$1:$T$32,12,FALSE),
$C70=2014,
VLOOKUP($B70,[11]分省年度数据!$A$1:$T$32,11,FALSE),
$C70=2015,
VLOOKUP($B70,[11]分省年度数据!$A$1:$T$32,10,FALSE),
$C70=2016,
VLOOKUP($B70,[11]分省年度数据!$A$1:$T$32,9,FALSE),
$C70=2017,
VLOOKUP($B70,[11]分省年度数据!$A$1:$T$32,8,FALSE),
$C70=2018,
VLOOKUP($B70,[11]分省年度数据!$A$1:$T$32,7,FALSE)
)</f>
        <v>273.95999999999998</v>
      </c>
      <c r="Z70" cm="1">
        <f t="array" ref="Z70">_xlfn.IFS(
$C70=2010,
VLOOKUP($B70,[12]分省年度数据!$A$1:$T$32,15,FALSE),
$C70=2011,
VLOOKUP($B70,[12]分省年度数据!$A$1:$T$32,14,FALSE),
$C70=2012,
VLOOKUP($B70,[12]分省年度数据!$A$1:$T$32,13,FALSE),
$C70=2013,
VLOOKUP($B70,[12]分省年度数据!$A$1:$T$32,12,FALSE),
$C70=2014,
VLOOKUP($B70,[12]分省年度数据!$A$1:$T$32,11,FALSE),
$C70=2015,
VLOOKUP($B70,[12]分省年度数据!$A$1:$T$32,10,FALSE),
$C70=2016,
VLOOKUP($B70,[12]分省年度数据!$A$1:$T$32,9,FALSE),
$C70=2017,
VLOOKUP($B70,[12]分省年度数据!$A$1:$T$32,8,FALSE),
$C70=2018,
VLOOKUP($B70,[12]分省年度数据!$A$1:$T$32,7,FALSE)
)</f>
        <v>13.1</v>
      </c>
      <c r="AA70" cm="1">
        <f t="array" ref="AA70">_xlfn.IFS(
$C70=2010,
VLOOKUP($B70,[13]分省年度数据!$A$1:$T$32,15,FALSE),
$C70=2011,
VLOOKUP($B70,[13]分省年度数据!$A$1:$T$32,14,FALSE),
$C70=2012,
VLOOKUP($B70,[13]分省年度数据!$A$1:$T$32,13,FALSE),
$C70=2013,
VLOOKUP($B70,[13]分省年度数据!$A$1:$T$32,12,FALSE),
$C70=2014,
VLOOKUP($B70,[13]分省年度数据!$A$1:$T$32,11,FALSE),
$C70=2015,
VLOOKUP($B70,[13]分省年度数据!$A$1:$T$32,10,FALSE),
$C70=2016,
VLOOKUP($B70,[13]分省年度数据!$A$1:$T$32,9,FALSE),
$C70=2017,
VLOOKUP($B70,[13]分省年度数据!$A$1:$T$32,8,FALSE),
$C70=2018,
VLOOKUP($B70,[13]分省年度数据!$A$1:$T$32,7,FALSE)
)</f>
        <v>9.59</v>
      </c>
      <c r="AB70" cm="1">
        <f t="array" ref="AB70">_xlfn.IFS(
$C70=2010,
VLOOKUP($B70,[14]分省年度数据!$A$1:$T$32,15,FALSE),
$C70=2011,
VLOOKUP($B70,[14]分省年度数据!$A$1:$T$32,14,FALSE),
$C70=2012,
VLOOKUP($B70,[14]分省年度数据!$A$1:$T$32,13,FALSE),
$C70=2013,
VLOOKUP($B70,[14]分省年度数据!$A$1:$T$32,12,FALSE),
$C70=2014,
VLOOKUP($B70,[14]分省年度数据!$A$1:$T$32,11,FALSE),
$C70=2015,
VLOOKUP($B70,[14]分省年度数据!$A$1:$T$32,10,FALSE),
$C70=2016,
VLOOKUP($B70,[14]分省年度数据!$A$1:$T$32,9,FALSE),
$C70=2017,
VLOOKUP($B70,[14]分省年度数据!$A$1:$T$32,8,FALSE),
$C70=2018,
VLOOKUP($B70,[14]分省年度数据!$A$1:$T$32,7,FALSE)
)</f>
        <v>11.74</v>
      </c>
      <c r="AD70" cm="1">
        <f t="array" ref="AD70">_xlfn.IFS(
$C70=2010,
VLOOKUP($B70,[15]分省年度数据!$A$1:$T$32,15,FALSE),
$C70=2011,
VLOOKUP($B70,[15]分省年度数据!$A$1:$T$32,14,FALSE),
$C70=2012,
VLOOKUP($B70,[15]分省年度数据!$A$1:$T$32,13,FALSE),
$C70=2013,
VLOOKUP($B70,[15]分省年度数据!$A$1:$T$32,12,FALSE),
$C70=2014,
VLOOKUP($B70,[15]分省年度数据!$A$1:$T$32,11,FALSE),
$C70=2015,
VLOOKUP($B70,[15]分省年度数据!$A$1:$T$32,10,FALSE),
$C70=2016,
VLOOKUP($B70,[15]分省年度数据!$A$1:$T$32,9,FALSE),
$C70=2017,
VLOOKUP($B70,[15]分省年度数据!$A$1:$T$32,8,FALSE),
$C70=2018,
VLOOKUP($B70,[15]分省年度数据!$A$1:$T$32,7,FALSE)
)</f>
        <v>7040039</v>
      </c>
      <c r="AE70" cm="1">
        <f t="array" ref="AE70">_xlfn.IFS(
$C70=2010,
VLOOKUP($B70,[16]分省年度数据!$A$1:$T$32,15,FALSE),
$C70=2011,
VLOOKUP($B70,[16]分省年度数据!$A$1:$T$32,14,FALSE),
$C70=2012,
VLOOKUP($B70,[16]分省年度数据!$A$1:$T$32,13,FALSE),
$C70=2013,
VLOOKUP($B70,[16]分省年度数据!$A$1:$T$32,12,FALSE),
$C70=2014,
VLOOKUP($B70,[16]分省年度数据!$A$1:$T$32,11,FALSE),
$C70=2015,
VLOOKUP($B70,[16]分省年度数据!$A$1:$T$32,10,FALSE),
$C70=2016,
VLOOKUP($B70,[16]分省年度数据!$A$1:$T$32,9,FALSE),
$C70=2017,
VLOOKUP($B70,[16]分省年度数据!$A$1:$T$32,8,FALSE),
$C70=2018,
VLOOKUP($B70,[16]分省年度数据!$A$1:$T$32,7,FALSE)
)</f>
        <v>549.66</v>
      </c>
      <c r="AF70" cm="1">
        <f t="array" ref="AF70">_xlfn.IFS(
$C70=2010,
VLOOKUP($B70,[17]分省年度数据!$A$1:$T$32,15,FALSE),
$C70=2011,
VLOOKUP($B70,[17]分省年度数据!$A$1:$T$32,14,FALSE),
$C70=2012,
VLOOKUP($B70,[17]分省年度数据!$A$1:$T$32,13,FALSE),
$C70=2013,
VLOOKUP($B70,[17]分省年度数据!$A$1:$T$32,12,FALSE),
$C70=2014,
VLOOKUP($B70,[17]分省年度数据!$A$1:$T$32,11,FALSE),
$C70=2015,
VLOOKUP($B70,[17]分省年度数据!$A$1:$T$32,10,FALSE),
$C70=2016,
VLOOKUP($B70,[17]分省年度数据!$A$1:$T$32,9,FALSE),
$C70=2017,
VLOOKUP($B70,[17]分省年度数据!$A$1:$T$32,8,FALSE),
$C70=2018,
VLOOKUP($B70,[17]分省年度数据!$A$1:$T$32,7,FALSE)
)</f>
        <v>67</v>
      </c>
      <c r="AG70" cm="1">
        <f t="array" ref="AG70">_xlfn.IFS(
$C70=2010,
VLOOKUP($B70,[18]分省年度数据!$A$1:$T$32,15,FALSE),
$C70=2011,
VLOOKUP($B70,[18]分省年度数据!$A$1:$T$32,14,FALSE),
$C70=2012,
VLOOKUP($B70,[18]分省年度数据!$A$1:$T$32,13,FALSE),
$C70=2013,
VLOOKUP($B70,[18]分省年度数据!$A$1:$T$32,12,FALSE),
$C70=2014,
VLOOKUP($B70,[18]分省年度数据!$A$1:$T$32,11,FALSE),
$C70=2015,
VLOOKUP($B70,[18]分省年度数据!$A$1:$T$32,10,FALSE),
$C70=2016,
VLOOKUP($B70,[18]分省年度数据!$A$1:$T$32,9,FALSE),
$C70=2017,
VLOOKUP($B70,[18]分省年度数据!$A$1:$T$32,8,FALSE),
$C70=2018,
VLOOKUP($B70,[18]分省年度数据!$A$1:$T$32,7,FALSE)
)</f>
        <v>4471</v>
      </c>
      <c r="AJ70" cm="1">
        <f t="array" ref="AJ70">_xlfn.IFS(
$C70=2010,
VLOOKUP($B70,[19]分省年度数据!$A$1:$T$32,15,FALSE),
$C70=2011,
VLOOKUP($B70,[19]分省年度数据!$A$1:$T$32,14,FALSE),
$C70=2012,
VLOOKUP($B70,[19]分省年度数据!$A$1:$T$32,13,FALSE),
$C70=2013,
VLOOKUP($B70,[19]分省年度数据!$A$1:$T$32,12,FALSE),
$C70=2014,
VLOOKUP($B70,[19]分省年度数据!$A$1:$T$32,11,FALSE),
$C70=2015,
VLOOKUP($B70,[19]分省年度数据!$A$1:$T$32,10,FALSE),
$C70=2016,
VLOOKUP($B70,[19]分省年度数据!$A$1:$T$32,9,FALSE),
$C70=2017,
VLOOKUP($B70,[19]分省年度数据!$A$1:$T$32,8,FALSE),
$C70=2018,
VLOOKUP($B70,[19]分省年度数据!$A$1:$T$32,7,FALSE)
)</f>
        <v>3276</v>
      </c>
      <c r="AK70" cm="1">
        <f t="array" ref="AK70">_xlfn.IFS(
$C70=2010,
VLOOKUP($B70,[20]分省年度数据!$A$1:$T$32,15,FALSE),
$C70=2011,
VLOOKUP($B70,[20]分省年度数据!$A$1:$T$32,14,FALSE),
$C70=2012,
VLOOKUP($B70,[20]分省年度数据!$A$1:$T$32,13,FALSE),
$C70=2013,
VLOOKUP($B70,[20]分省年度数据!$A$1:$T$32,12,FALSE),
$C70=2014,
VLOOKUP($B70,[20]分省年度数据!$A$1:$T$32,11,FALSE),
$C70=2015,
VLOOKUP($B70,[20]分省年度数据!$A$1:$T$32,10,FALSE),
$C70=2016,
VLOOKUP($B70,[20]分省年度数据!$A$1:$T$32,9,FALSE),
$C70=2017,
VLOOKUP($B70,[20]分省年度数据!$A$1:$T$32,8,FALSE),
$C70=2018,
VLOOKUP($B70,[20]分省年度数据!$A$1:$T$32,7,FALSE)
)</f>
        <v>19373</v>
      </c>
      <c r="AL70" cm="1">
        <f t="array" ref="AL70">_xlfn.IFS(
$C70=2010,
VLOOKUP($B70,[26]分省年度数据!$A$1:$T$32,15,FALSE),
$C70=2011,
VLOOKUP($B70,[26]分省年度数据!$A$1:$T$32,14,FALSE),
$C70=2012,
VLOOKUP($B70,[26]分省年度数据!$A$1:$T$32,13,FALSE),
$C70=2013,
VLOOKUP($B70,[26]分省年度数据!$A$1:$T$32,12,FALSE),
$C70=2014,
VLOOKUP($B70,[26]分省年度数据!$A$1:$T$32,11,FALSE),
$C70=2015,
VLOOKUP($B70,[26]分省年度数据!$A$1:$T$32,10,FALSE),
$C70=2016,
VLOOKUP($B70,[26]分省年度数据!$A$1:$T$32,9,FALSE),
$C70=2017,
VLOOKUP($B70,[26]分省年度数据!$A$1:$T$32,8,FALSE),
$C70=2018,
VLOOKUP($B70,[26]分省年度数据!$A$1:$T$32,7,FALSE)
)</f>
        <v>97.2</v>
      </c>
      <c r="AM70" cm="1">
        <f t="array" ref="AM70">_xlfn.IFS(
$C70=2010,
VLOOKUP($B70,[22]分省年度数据!$A$1:$T$32,15,FALSE),
$C70=2011,
VLOOKUP($B70,[22]分省年度数据!$A$1:$T$32,14,FALSE),
$C70=2012,
VLOOKUP($B70,[22]分省年度数据!$A$1:$T$32,13,FALSE),
$C70=2013,
VLOOKUP($B70,[22]分省年度数据!$A$1:$T$32,12,FALSE),
$C70=2014,
VLOOKUP($B70,[22]分省年度数据!$A$1:$T$32,11,FALSE),
$C70=2015,
VLOOKUP($B70,[22]分省年度数据!$A$1:$T$32,10,FALSE),
$C70=2016,
VLOOKUP($B70,[22]分省年度数据!$A$1:$T$32,9,FALSE),
$C70=2017,
VLOOKUP($B70,[22]分省年度数据!$A$1:$T$32,8,FALSE),
$C70=2018,
VLOOKUP($B70,[22]分省年度数据!$A$1:$T$32,7,FALSE)
)</f>
        <v>86.61</v>
      </c>
      <c r="AN70" cm="1">
        <f t="array" ref="AN70">_xlfn.IFS(
$C70=2010,
VLOOKUP($B70,[23]分省年度数据!$A$1:$T$32,15,FALSE),
$C70=2011,
VLOOKUP($B70,[23]分省年度数据!$A$1:$T$32,14,FALSE),
$C70=2012,
VLOOKUP($B70,[23]分省年度数据!$A$1:$T$32,13,FALSE),
$C70=2013,
VLOOKUP($B70,[23]分省年度数据!$A$1:$T$32,12,FALSE),
$C70=2014,
VLOOKUP($B70,[23]分省年度数据!$A$1:$T$32,11,FALSE),
$C70=2015,
VLOOKUP($B70,[23]分省年度数据!$A$1:$T$32,10,FALSE),
$C70=2016,
VLOOKUP($B70,[23]分省年度数据!$A$1:$T$32,9,FALSE),
$C70=2017,
VLOOKUP($B70,[23]分省年度数据!$A$1:$T$32,8,FALSE),
$C70=2018,
VLOOKUP($B70,[23]分省年度数据!$A$1:$T$32,7,FALSE)
)</f>
        <v>13.11</v>
      </c>
      <c r="AO70" cm="1">
        <f t="array" ref="AO70">_xlfn.IFS(
$C70=2010,
VLOOKUP($B70,[24]分省年度数据!$A$1:$T$32,15,FALSE),
$C70=2011,
VLOOKUP($B70,[24]分省年度数据!$A$1:$T$32,14,FALSE),
$C70=2012,
VLOOKUP($B70,[24]分省年度数据!$A$1:$T$32,13,FALSE),
$C70=2013,
VLOOKUP($B70,[24]分省年度数据!$A$1:$T$32,12,FALSE),
$C70=2014,
VLOOKUP($B70,[24]分省年度数据!$A$1:$T$32,11,FALSE),
$C70=2015,
VLOOKUP($B70,[24]分省年度数据!$A$1:$T$32,10,FALSE),
$C70=2016,
VLOOKUP($B70,[24]分省年度数据!$A$1:$T$32,9,FALSE),
$C70=2017,
VLOOKUP($B70,[24]分省年度数据!$A$1:$T$32,8,FALSE),
$C70=2018,
VLOOKUP($B70,[24]分省年度数据!$A$1:$T$32,7,FALSE)
)</f>
        <v>4.66</v>
      </c>
      <c r="AP70" cm="1">
        <f t="array" ref="AP70">_xlfn.IFS(
$C70=2010,
VLOOKUP($B70,[25]分省年度数据!$A$1:$T$32,15,FALSE),
$C70=2011,
VLOOKUP($B70,[25]分省年度数据!$A$1:$T$32,14,FALSE),
$C70=2012,
VLOOKUP($B70,[25]分省年度数据!$A$1:$T$32,13,FALSE),
$C70=2013,
VLOOKUP($B70,[25]分省年度数据!$A$1:$T$32,12,FALSE),
$C70=2014,
VLOOKUP($B70,[25]分省年度数据!$A$1:$T$32,11,FALSE),
$C70=2015,
VLOOKUP($B70,[25]分省年度数据!$A$1:$T$32,10,FALSE),
$C70=2016,
VLOOKUP($B70,[25]分省年度数据!$A$1:$T$32,9,FALSE),
$C70=2017,
VLOOKUP($B70,[25]分省年度数据!$A$1:$T$32,8,FALSE),
$C70=2018,
VLOOKUP($B70,[25]分省年度数据!$A$1:$T$32,7,FALSE)
)</f>
        <v>11.98</v>
      </c>
    </row>
    <row r="71" spans="1:42">
      <c r="A71">
        <v>23</v>
      </c>
      <c r="B71" t="s">
        <v>8</v>
      </c>
      <c r="C71">
        <v>2016</v>
      </c>
      <c r="D71" t="str">
        <f t="shared" si="2"/>
        <v>黑龙江省2016</v>
      </c>
      <c r="E71" t="s">
        <v>33</v>
      </c>
      <c r="F71" cm="1">
        <f t="array" ref="F71">_xlfn.IFS(
$C71=2010,
VLOOKUP($B71,[1]分省年度数据!$A$1:$T$32,15,FALSE),
$C71=2011,
VLOOKUP($B71,[1]分省年度数据!$A$1:$T$32,14,FALSE),
$C71=2012,
VLOOKUP($B71,[1]分省年度数据!$A$1:$T$32,13,FALSE),
$C71=2013,
VLOOKUP($B71,[1]分省年度数据!$A$1:$T$32,12,FALSE),
$C71=2014,
VLOOKUP($B71,[1]分省年度数据!$A$1:$T$32,11,FALSE),
$C71=2015,
VLOOKUP($B71,[1]分省年度数据!$A$1:$T$32,10,FALSE),
$C71=2016,
VLOOKUP($B71,[1]分省年度数据!$A$1:$T$32,9,FALSE),
$C71=2017,
VLOOKUP($B71,[1]分省年度数据!$A$1:$T$32,8,FALSE),
$C71=2018,
VLOOKUP($B71,[1]分省年度数据!$A$1:$T$32,7,FALSE)
)</f>
        <v>3463</v>
      </c>
      <c r="G71" cm="1">
        <f t="array" ref="G71">_xlfn.IFS(
$C71=2010,
VLOOKUP($B71,[2]分省年度数据!$A$1:$T$32,15,FALSE),
$C71=2011,
VLOOKUP($B71,[2]分省年度数据!$A$1:$T$32,14,FALSE),
$C71=2012,
VLOOKUP($B71,[2]分省年度数据!$A$1:$T$32,13,FALSE),
$C71=2013,
VLOOKUP($B71,[2]分省年度数据!$A$1:$T$32,12,FALSE),
$C71=2014,
VLOOKUP($B71,[2]分省年度数据!$A$1:$T$32,11,FALSE),
$C71=2015,
VLOOKUP($B71,[2]分省年度数据!$A$1:$T$32,10,FALSE),
$C71=2016,
VLOOKUP($B71,[2]分省年度数据!$A$1:$T$32,9,FALSE),
$C71=2017,
VLOOKUP($B71,[2]分省年度数据!$A$1:$T$32,8,FALSE),
$C71=2018,
VLOOKUP($B71,[2]分省年度数据!$A$1:$T$32,7,FALSE)
)</f>
        <v>19838</v>
      </c>
      <c r="H71" cm="1">
        <f t="array" ref="H71">_xlfn.IFS(
$C71=2010,
VLOOKUP($B71,[3]分省年度数据!$A$1:$T$32,15,FALSE),
$C71=2011,
VLOOKUP($B71,[3]分省年度数据!$A$1:$T$32,14,FALSE),
$C71=2012,
VLOOKUP($B71,[3]分省年度数据!$A$1:$T$32,13,FALSE),
$C71=2013,
VLOOKUP($B71,[3]分省年度数据!$A$1:$T$32,12,FALSE),
$C71=2014,
VLOOKUP($B71,[3]分省年度数据!$A$1:$T$32,11,FALSE),
$C71=2015,
VLOOKUP($B71,[3]分省年度数据!$A$1:$T$32,10,FALSE),
$C71=2016,
VLOOKUP($B71,[3]分省年度数据!$A$1:$T$32,9,FALSE),
$C71=2017,
VLOOKUP($B71,[3]分省年度数据!$A$1:$T$32,8,FALSE),
$C71=2018,
VLOOKUP($B71,[3]分省年度数据!$A$1:$T$32,7,FALSE)
)</f>
        <v>589.1</v>
      </c>
      <c r="I71">
        <f>VLOOKUP($D71,[4]Sheet1!$C$1:$J$65536,2,FALSE)</f>
        <v>26.790996551513672</v>
      </c>
      <c r="J71">
        <f>VLOOKUP($D71,[4]Sheet1!$C$1:$J$65536,3,FALSE)</f>
        <v>-38.034976959228516</v>
      </c>
      <c r="K71">
        <f>VLOOKUP($D71,[4]Sheet1!$C$1:$J$65536,4,FALSE)</f>
        <v>10150.6875</v>
      </c>
      <c r="L71">
        <f>VLOOKUP($D71,[4]Sheet1!$C$1:$J$65536,5,FALSE)</f>
        <v>207.61087036132812</v>
      </c>
      <c r="M71">
        <f>VLOOKUP($D71,[4]Sheet1!$C$1:$J$65536,6,FALSE)</f>
        <v>29.496065139770508</v>
      </c>
      <c r="N71">
        <f>VLOOKUP($D71,[4]Sheet1!$C$1:$J$65536,7,FALSE)</f>
        <v>5.8241710662841797</v>
      </c>
      <c r="O71">
        <f>VLOOKUP($D71,[4]Sheet1!$C$1:$J$65536,8,FALSE)</f>
        <v>22.408990859985352</v>
      </c>
      <c r="P71" cm="1">
        <f t="array" ref="P71">_xlfn.IFS(
$C71=2010,
VLOOKUP($B71,[5]各省年均房价!$A$1:$T$32,11,FALSE),
$C71=2011,
VLOOKUP($B71,[5]各省年均房价!$A$1:$T$32,12,FALSE),
$C71=2012,
VLOOKUP($B71,[5]各省年均房价!$A$1:$T$32,13,FALSE),
$C71=2013,
VLOOKUP($B71,[5]各省年均房价!$A$1:$T$32,14,FALSE),
$C71=2014,
VLOOKUP($B71,[5]各省年均房价!$A$1:$T$32,15,FALSE),
$C71=2015,
VLOOKUP($B71,[5]各省年均房价!$A$1:$T$32,16,FALSE),
$C71=2016,
VLOOKUP($B71,[5]各省年均房价!$A$1:$T$32,17,FALSE),
$C71=2017,
VLOOKUP($B71,[5]各省年均房价!$A$1:$T$32,18,FALSE),
$C71=2018,
VLOOKUP($B71,[5]各省年均房价!$A$1:$T$32,19,FALSE)
)</f>
        <v>4144.7550000000001</v>
      </c>
      <c r="Q71">
        <f t="shared" si="3"/>
        <v>0.20893008367779012</v>
      </c>
      <c r="R71" cm="1">
        <f t="array" ref="R71">_xlfn.IFS(
$C71=2010,
VLOOKUP($B71,[27]分省年度数据!$A$1:$T$32,15,FALSE),
$C71=2011,
VLOOKUP($B71,[27]分省年度数据!$A$1:$T$32,14,FALSE),
$C71=2012,
VLOOKUP($B71,[27]分省年度数据!$A$1:$T$32,13,FALSE),
$C71=2013,
VLOOKUP($B71,[27]分省年度数据!$A$1:$T$32,12,FALSE),
$C71=2014,
VLOOKUP($B71,[27]分省年度数据!$A$1:$T$32,11,FALSE),
$C71=2015,
VLOOKUP($B71,[27]分省年度数据!$A$1:$T$32,10,FALSE),
$C71=2016,
VLOOKUP($B71,[27]分省年度数据!$A$1:$T$32,9,FALSE),
$C71=2017,
VLOOKUP($B71,[27]分省年度数据!$A$1:$T$32,8,FALSE),
$C71=2018,
VLOOKUP($B71,[27]分省年度数据!$A$1:$T$32,7,FALSE)
)</f>
        <v>90.69</v>
      </c>
      <c r="S71">
        <f>IFERROR(VLOOKUP(D71,[6]mu_jt_estimates_final!$C:$D,2,FALSE),"")</f>
        <v>3.7114623999999999E-2</v>
      </c>
      <c r="T71" t="str">
        <f>VLOOKUP(B71,方言分布!A:B,2,FALSE)</f>
        <v>东北官话</v>
      </c>
      <c r="U71" cm="1">
        <f t="array" ref="U71">_xlfn.IFS(
$C71=2010,
VLOOKUP($B71,[7]分省年度数据!$A$1:$T$32,15,FALSE),
$C71=2011,
VLOOKUP($B71,[7]分省年度数据!$A$1:$T$32,14,FALSE),
$C71=2012,
VLOOKUP($B71,[7]分省年度数据!$A$1:$T$32,13,FALSE),
$C71=2013,
VLOOKUP($B71,[7]分省年度数据!$A$1:$T$32,12,FALSE),
$C71=2014,
VLOOKUP($B71,[7]分省年度数据!$A$1:$T$32,11,FALSE),
$C71=2015,
VLOOKUP($B71,[7]分省年度数据!$A$1:$T$32,10,FALSE),
$C71=2016,
VLOOKUP($B71,[7]分省年度数据!$A$1:$T$32,9,FALSE),
$C71=2017,
VLOOKUP($B71,[7]分省年度数据!$A$1:$T$32,8,FALSE),
$C71=2018,
VLOOKUP($B71,[7]分省年度数据!$A$1:$T$32,7,FALSE)
)</f>
        <v>20375</v>
      </c>
      <c r="V71" cm="1">
        <f t="array" ref="V71">_xlfn.IFS(
$C71=2010,
VLOOKUP($B71,[8]分省年度数据!$A$1:$T$32,15,FALSE),
$C71=2011,
VLOOKUP($B71,[8]分省年度数据!$A$1:$T$32,14,FALSE),
$C71=2012,
VLOOKUP($B71,[8]分省年度数据!$A$1:$T$32,13,FALSE),
$C71=2013,
VLOOKUP($B71,[8]分省年度数据!$A$1:$T$32,12,FALSE),
$C71=2014,
VLOOKUP($B71,[8]分省年度数据!$A$1:$T$32,11,FALSE),
$C71=2015,
VLOOKUP($B71,[8]分省年度数据!$A$1:$T$32,10,FALSE),
$C71=2016,
VLOOKUP($B71,[8]分省年度数据!$A$1:$T$32,9,FALSE),
$C71=2017,
VLOOKUP($B71,[8]分省年度数据!$A$1:$T$32,8,FALSE),
$C71=2018,
VLOOKUP($B71,[8]分省年度数据!$A$1:$T$32,7,FALSE)
)</f>
        <v>22.01</v>
      </c>
      <c r="W71" cm="1">
        <f t="array" ref="W71">_xlfn.IFS(
$C71=2010,
VLOOKUP($B71,[9]分省年度数据!$A$1:$T$32,15,FALSE),
$C71=2011,
VLOOKUP($B71,[9]分省年度数据!$A$1:$T$32,14,FALSE),
$C71=2012,
VLOOKUP($B71,[9]分省年度数据!$A$1:$T$32,13,FALSE),
$C71=2013,
VLOOKUP($B71,[9]分省年度数据!$A$1:$T$32,12,FALSE),
$C71=2014,
VLOOKUP($B71,[9]分省年度数据!$A$1:$T$32,11,FALSE),
$C71=2015,
VLOOKUP($B71,[9]分省年度数据!$A$1:$T$32,10,FALSE),
$C71=2016,
VLOOKUP($B71,[9]分省年度数据!$A$1:$T$32,9,FALSE),
$C71=2017,
VLOOKUP($B71,[9]分省年度数据!$A$1:$T$32,8,FALSE),
$C71=2018,
VLOOKUP($B71,[9]分省年度数据!$A$1:$T$32,7,FALSE)
)</f>
        <v>58</v>
      </c>
      <c r="X71" cm="1">
        <f t="array" ref="X71">_xlfn.IFS(
$C71=2010,
VLOOKUP($B71,[10]分省年度数据!$A$1:$T$32,15,FALSE),
$C71=2011,
VLOOKUP($B71,[10]分省年度数据!$A$1:$T$32,14,FALSE),
$C71=2012,
VLOOKUP($B71,[10]分省年度数据!$A$1:$T$32,13,FALSE),
$C71=2013,
VLOOKUP($B71,[10]分省年度数据!$A$1:$T$32,12,FALSE),
$C71=2014,
VLOOKUP($B71,[10]分省年度数据!$A$1:$T$32,11,FALSE),
$C71=2015,
VLOOKUP($B71,[10]分省年度数据!$A$1:$T$32,10,FALSE),
$C71=2016,
VLOOKUP($B71,[10]分省年度数据!$A$1:$T$32,9,FALSE),
$C71=2017,
VLOOKUP($B71,[10]分省年度数据!$A$1:$T$32,8,FALSE),
$C71=2018,
VLOOKUP($B71,[10]分省年度数据!$A$1:$T$32,7,FALSE)
)</f>
        <v>10.75</v>
      </c>
      <c r="Y71" cm="1">
        <f t="array" ref="Y71">_xlfn.IFS(
$C71=2010,
VLOOKUP($B71,[11]分省年度数据!$A$1:$T$32,15,FALSE),
$C71=2011,
VLOOKUP($B71,[11]分省年度数据!$A$1:$T$32,14,FALSE),
$C71=2012,
VLOOKUP($B71,[11]分省年度数据!$A$1:$T$32,13,FALSE),
$C71=2013,
VLOOKUP($B71,[11]分省年度数据!$A$1:$T$32,12,FALSE),
$C71=2014,
VLOOKUP($B71,[11]分省年度数据!$A$1:$T$32,11,FALSE),
$C71=2015,
VLOOKUP($B71,[11]分省年度数据!$A$1:$T$32,10,FALSE),
$C71=2016,
VLOOKUP($B71,[11]分省年度数据!$A$1:$T$32,9,FALSE),
$C71=2017,
VLOOKUP($B71,[11]分省年度数据!$A$1:$T$32,8,FALSE),
$C71=2018,
VLOOKUP($B71,[11]分省年度数据!$A$1:$T$32,7,FALSE)
)</f>
        <v>280.56</v>
      </c>
      <c r="Z71" cm="1">
        <f t="array" ref="Z71">_xlfn.IFS(
$C71=2010,
VLOOKUP($B71,[12]分省年度数据!$A$1:$T$32,15,FALSE),
$C71=2011,
VLOOKUP($B71,[12]分省年度数据!$A$1:$T$32,14,FALSE),
$C71=2012,
VLOOKUP($B71,[12]分省年度数据!$A$1:$T$32,13,FALSE),
$C71=2013,
VLOOKUP($B71,[12]分省年度数据!$A$1:$T$32,12,FALSE),
$C71=2014,
VLOOKUP($B71,[12]分省年度数据!$A$1:$T$32,11,FALSE),
$C71=2015,
VLOOKUP($B71,[12]分省年度数据!$A$1:$T$32,10,FALSE),
$C71=2016,
VLOOKUP($B71,[12]分省年度数据!$A$1:$T$32,9,FALSE),
$C71=2017,
VLOOKUP($B71,[12]分省年度数据!$A$1:$T$32,8,FALSE),
$C71=2018,
VLOOKUP($B71,[12]分省年度数据!$A$1:$T$32,7,FALSE)
)</f>
        <v>12.99</v>
      </c>
      <c r="AA71" cm="1">
        <f t="array" ref="AA71">_xlfn.IFS(
$C71=2010,
VLOOKUP($B71,[13]分省年度数据!$A$1:$T$32,15,FALSE),
$C71=2011,
VLOOKUP($B71,[13]分省年度数据!$A$1:$T$32,14,FALSE),
$C71=2012,
VLOOKUP($B71,[13]分省年度数据!$A$1:$T$32,13,FALSE),
$C71=2013,
VLOOKUP($B71,[13]分省年度数据!$A$1:$T$32,12,FALSE),
$C71=2014,
VLOOKUP($B71,[13]分省年度数据!$A$1:$T$32,11,FALSE),
$C71=2015,
VLOOKUP($B71,[13]分省年度数据!$A$1:$T$32,10,FALSE),
$C71=2016,
VLOOKUP($B71,[13]分省年度数据!$A$1:$T$32,9,FALSE),
$C71=2017,
VLOOKUP($B71,[13]分省年度数据!$A$1:$T$32,8,FALSE),
$C71=2018,
VLOOKUP($B71,[13]分省年度数据!$A$1:$T$32,7,FALSE)
)</f>
        <v>9.99</v>
      </c>
      <c r="AB71" cm="1">
        <f t="array" ref="AB71">_xlfn.IFS(
$C71=2010,
VLOOKUP($B71,[14]分省年度数据!$A$1:$T$32,15,FALSE),
$C71=2011,
VLOOKUP($B71,[14]分省年度数据!$A$1:$T$32,14,FALSE),
$C71=2012,
VLOOKUP($B71,[14]分省年度数据!$A$1:$T$32,13,FALSE),
$C71=2013,
VLOOKUP($B71,[14]分省年度数据!$A$1:$T$32,12,FALSE),
$C71=2014,
VLOOKUP($B71,[14]分省年度数据!$A$1:$T$32,11,FALSE),
$C71=2015,
VLOOKUP($B71,[14]分省年度数据!$A$1:$T$32,10,FALSE),
$C71=2016,
VLOOKUP($B71,[14]分省年度数据!$A$1:$T$32,9,FALSE),
$C71=2017,
VLOOKUP($B71,[14]分省年度数据!$A$1:$T$32,8,FALSE),
$C71=2018,
VLOOKUP($B71,[14]分省年度数据!$A$1:$T$32,7,FALSE)
)</f>
        <v>12.05</v>
      </c>
      <c r="AD71" cm="1">
        <f t="array" ref="AD71">_xlfn.IFS(
$C71=2010,
VLOOKUP($B71,[15]分省年度数据!$A$1:$T$32,15,FALSE),
$C71=2011,
VLOOKUP($B71,[15]分省年度数据!$A$1:$T$32,14,FALSE),
$C71=2012,
VLOOKUP($B71,[15]分省年度数据!$A$1:$T$32,13,FALSE),
$C71=2013,
VLOOKUP($B71,[15]分省年度数据!$A$1:$T$32,12,FALSE),
$C71=2014,
VLOOKUP($B71,[15]分省年度数据!$A$1:$T$32,11,FALSE),
$C71=2015,
VLOOKUP($B71,[15]分省年度数据!$A$1:$T$32,10,FALSE),
$C71=2016,
VLOOKUP($B71,[15]分省年度数据!$A$1:$T$32,9,FALSE),
$C71=2017,
VLOOKUP($B71,[15]分省年度数据!$A$1:$T$32,8,FALSE),
$C71=2018,
VLOOKUP($B71,[15]分省年度数据!$A$1:$T$32,7,FALSE)
)</f>
        <v>7336607</v>
      </c>
      <c r="AE71" cm="1">
        <f t="array" ref="AE71">_xlfn.IFS(
$C71=2010,
VLOOKUP($B71,[16]分省年度数据!$A$1:$T$32,15,FALSE),
$C71=2011,
VLOOKUP($B71,[16]分省年度数据!$A$1:$T$32,14,FALSE),
$C71=2012,
VLOOKUP($B71,[16]分省年度数据!$A$1:$T$32,13,FALSE),
$C71=2013,
VLOOKUP($B71,[16]分省年度数据!$A$1:$T$32,12,FALSE),
$C71=2014,
VLOOKUP($B71,[16]分省年度数据!$A$1:$T$32,11,FALSE),
$C71=2015,
VLOOKUP($B71,[16]分省年度数据!$A$1:$T$32,10,FALSE),
$C71=2016,
VLOOKUP($B71,[16]分省年度数据!$A$1:$T$32,9,FALSE),
$C71=2017,
VLOOKUP($B71,[16]分省年度数据!$A$1:$T$32,8,FALSE),
$C71=2018,
VLOOKUP($B71,[16]分省年度数据!$A$1:$T$32,7,FALSE)
)</f>
        <v>558.87</v>
      </c>
      <c r="AF71" cm="1">
        <f t="array" ref="AF71">_xlfn.IFS(
$C71=2010,
VLOOKUP($B71,[17]分省年度数据!$A$1:$T$32,15,FALSE),
$C71=2011,
VLOOKUP($B71,[17]分省年度数据!$A$1:$T$32,14,FALSE),
$C71=2012,
VLOOKUP($B71,[17]分省年度数据!$A$1:$T$32,13,FALSE),
$C71=2013,
VLOOKUP($B71,[17]分省年度数据!$A$1:$T$32,12,FALSE),
$C71=2014,
VLOOKUP($B71,[17]分省年度数据!$A$1:$T$32,11,FALSE),
$C71=2015,
VLOOKUP($B71,[17]分省年度数据!$A$1:$T$32,10,FALSE),
$C71=2016,
VLOOKUP($B71,[17]分省年度数据!$A$1:$T$32,9,FALSE),
$C71=2017,
VLOOKUP($B71,[17]分省年度数据!$A$1:$T$32,8,FALSE),
$C71=2018,
VLOOKUP($B71,[17]分省年度数据!$A$1:$T$32,7,FALSE)
)</f>
        <v>66</v>
      </c>
      <c r="AG71" cm="1">
        <f t="array" ref="AG71">_xlfn.IFS(
$C71=2010,
VLOOKUP($B71,[18]分省年度数据!$A$1:$T$32,15,FALSE),
$C71=2011,
VLOOKUP($B71,[18]分省年度数据!$A$1:$T$32,14,FALSE),
$C71=2012,
VLOOKUP($B71,[18]分省年度数据!$A$1:$T$32,13,FALSE),
$C71=2013,
VLOOKUP($B71,[18]分省年度数据!$A$1:$T$32,12,FALSE),
$C71=2014,
VLOOKUP($B71,[18]分省年度数据!$A$1:$T$32,11,FALSE),
$C71=2015,
VLOOKUP($B71,[18]分省年度数据!$A$1:$T$32,10,FALSE),
$C71=2016,
VLOOKUP($B71,[18]分省年度数据!$A$1:$T$32,9,FALSE),
$C71=2017,
VLOOKUP($B71,[18]分省年度数据!$A$1:$T$32,8,FALSE),
$C71=2018,
VLOOKUP($B71,[18]分省年度数据!$A$1:$T$32,7,FALSE)
)</f>
        <v>4794.1000000000004</v>
      </c>
      <c r="AJ71" cm="1">
        <f t="array" ref="AJ71">_xlfn.IFS(
$C71=2010,
VLOOKUP($B71,[19]分省年度数据!$A$1:$T$32,15,FALSE),
$C71=2011,
VLOOKUP($B71,[19]分省年度数据!$A$1:$T$32,14,FALSE),
$C71=2012,
VLOOKUP($B71,[19]分省年度数据!$A$1:$T$32,13,FALSE),
$C71=2013,
VLOOKUP($B71,[19]分省年度数据!$A$1:$T$32,12,FALSE),
$C71=2014,
VLOOKUP($B71,[19]分省年度数据!$A$1:$T$32,11,FALSE),
$C71=2015,
VLOOKUP($B71,[19]分省年度数据!$A$1:$T$32,10,FALSE),
$C71=2016,
VLOOKUP($B71,[19]分省年度数据!$A$1:$T$32,9,FALSE),
$C71=2017,
VLOOKUP($B71,[19]分省年度数据!$A$1:$T$32,8,FALSE),
$C71=2018,
VLOOKUP($B71,[19]分省年度数据!$A$1:$T$32,7,FALSE)
)</f>
        <v>3614</v>
      </c>
      <c r="AK71" cm="1">
        <f t="array" ref="AK71">_xlfn.IFS(
$C71=2010,
VLOOKUP($B71,[20]分省年度数据!$A$1:$T$32,15,FALSE),
$C71=2011,
VLOOKUP($B71,[20]分省年度数据!$A$1:$T$32,14,FALSE),
$C71=2012,
VLOOKUP($B71,[20]分省年度数据!$A$1:$T$32,13,FALSE),
$C71=2013,
VLOOKUP($B71,[20]分省年度数据!$A$1:$T$32,12,FALSE),
$C71=2014,
VLOOKUP($B71,[20]分省年度数据!$A$1:$T$32,11,FALSE),
$C71=2015,
VLOOKUP($B71,[20]分省年度数据!$A$1:$T$32,10,FALSE),
$C71=2016,
VLOOKUP($B71,[20]分省年度数据!$A$1:$T$32,9,FALSE),
$C71=2017,
VLOOKUP($B71,[20]分省年度数据!$A$1:$T$32,8,FALSE),
$C71=2018,
VLOOKUP($B71,[20]分省年度数据!$A$1:$T$32,7,FALSE)
)</f>
        <v>20239</v>
      </c>
      <c r="AL71" cm="1">
        <f t="array" ref="AL71">_xlfn.IFS(
$C71=2010,
VLOOKUP($B71,[26]分省年度数据!$A$1:$T$32,15,FALSE),
$C71=2011,
VLOOKUP($B71,[26]分省年度数据!$A$1:$T$32,14,FALSE),
$C71=2012,
VLOOKUP($B71,[26]分省年度数据!$A$1:$T$32,13,FALSE),
$C71=2013,
VLOOKUP($B71,[26]分省年度数据!$A$1:$T$32,12,FALSE),
$C71=2014,
VLOOKUP($B71,[26]分省年度数据!$A$1:$T$32,11,FALSE),
$C71=2015,
VLOOKUP($B71,[26]分省年度数据!$A$1:$T$32,10,FALSE),
$C71=2016,
VLOOKUP($B71,[26]分省年度数据!$A$1:$T$32,9,FALSE),
$C71=2017,
VLOOKUP($B71,[26]分省年度数据!$A$1:$T$32,8,FALSE),
$C71=2018,
VLOOKUP($B71,[26]分省年度数据!$A$1:$T$32,7,FALSE)
)</f>
        <v>97.25</v>
      </c>
      <c r="AM71" cm="1">
        <f t="array" ref="AM71">_xlfn.IFS(
$C71=2010,
VLOOKUP($B71,[22]分省年度数据!$A$1:$T$32,15,FALSE),
$C71=2011,
VLOOKUP($B71,[22]分省年度数据!$A$1:$T$32,14,FALSE),
$C71=2012,
VLOOKUP($B71,[22]分省年度数据!$A$1:$T$32,13,FALSE),
$C71=2013,
VLOOKUP($B71,[22]分省年度数据!$A$1:$T$32,12,FALSE),
$C71=2014,
VLOOKUP($B71,[22]分省年度数据!$A$1:$T$32,11,FALSE),
$C71=2015,
VLOOKUP($B71,[22]分省年度数据!$A$1:$T$32,10,FALSE),
$C71=2016,
VLOOKUP($B71,[22]分省年度数据!$A$1:$T$32,9,FALSE),
$C71=2017,
VLOOKUP($B71,[22]分省年度数据!$A$1:$T$32,8,FALSE),
$C71=2018,
VLOOKUP($B71,[22]分省年度数据!$A$1:$T$32,7,FALSE)
)</f>
        <v>86.66</v>
      </c>
      <c r="AN71" cm="1">
        <f t="array" ref="AN71">_xlfn.IFS(
$C71=2010,
VLOOKUP($B71,[23]分省年度数据!$A$1:$T$32,15,FALSE),
$C71=2011,
VLOOKUP($B71,[23]分省年度数据!$A$1:$T$32,14,FALSE),
$C71=2012,
VLOOKUP($B71,[23]分省年度数据!$A$1:$T$32,13,FALSE),
$C71=2013,
VLOOKUP($B71,[23]分省年度数据!$A$1:$T$32,12,FALSE),
$C71=2014,
VLOOKUP($B71,[23]分省年度数据!$A$1:$T$32,11,FALSE),
$C71=2015,
VLOOKUP($B71,[23]分省年度数据!$A$1:$T$32,10,FALSE),
$C71=2016,
VLOOKUP($B71,[23]分省年度数据!$A$1:$T$32,9,FALSE),
$C71=2017,
VLOOKUP($B71,[23]分省年度数据!$A$1:$T$32,8,FALSE),
$C71=2018,
VLOOKUP($B71,[23]分省年度数据!$A$1:$T$32,7,FALSE)
)</f>
        <v>13.58</v>
      </c>
      <c r="AO71" cm="1">
        <f t="array" ref="AO71">_xlfn.IFS(
$C71=2010,
VLOOKUP($B71,[24]分省年度数据!$A$1:$T$32,15,FALSE),
$C71=2011,
VLOOKUP($B71,[24]分省年度数据!$A$1:$T$32,14,FALSE),
$C71=2012,
VLOOKUP($B71,[24]分省年度数据!$A$1:$T$32,13,FALSE),
$C71=2013,
VLOOKUP($B71,[24]分省年度数据!$A$1:$T$32,12,FALSE),
$C71=2014,
VLOOKUP($B71,[24]分省年度数据!$A$1:$T$32,11,FALSE),
$C71=2015,
VLOOKUP($B71,[24]分省年度数据!$A$1:$T$32,10,FALSE),
$C71=2016,
VLOOKUP($B71,[24]分省年度数据!$A$1:$T$32,9,FALSE),
$C71=2017,
VLOOKUP($B71,[24]分省年度数据!$A$1:$T$32,8,FALSE),
$C71=2018,
VLOOKUP($B71,[24]分省年度数据!$A$1:$T$32,7,FALSE)
)</f>
        <v>4.28</v>
      </c>
      <c r="AP71" cm="1">
        <f t="array" ref="AP71">_xlfn.IFS(
$C71=2010,
VLOOKUP($B71,[25]分省年度数据!$A$1:$T$32,15,FALSE),
$C71=2011,
VLOOKUP($B71,[25]分省年度数据!$A$1:$T$32,14,FALSE),
$C71=2012,
VLOOKUP($B71,[25]分省年度数据!$A$1:$T$32,13,FALSE),
$C71=2013,
VLOOKUP($B71,[25]分省年度数据!$A$1:$T$32,12,FALSE),
$C71=2014,
VLOOKUP($B71,[25]分省年度数据!$A$1:$T$32,11,FALSE),
$C71=2015,
VLOOKUP($B71,[25]分省年度数据!$A$1:$T$32,10,FALSE),
$C71=2016,
VLOOKUP($B71,[25]分省年度数据!$A$1:$T$32,9,FALSE),
$C71=2017,
VLOOKUP($B71,[25]分省年度数据!$A$1:$T$32,8,FALSE),
$C71=2018,
VLOOKUP($B71,[25]分省年度数据!$A$1:$T$32,7,FALSE)
)</f>
        <v>11.91</v>
      </c>
    </row>
    <row r="72" spans="1:42">
      <c r="A72">
        <v>23</v>
      </c>
      <c r="B72" t="s">
        <v>8</v>
      </c>
      <c r="C72">
        <v>2017</v>
      </c>
      <c r="D72" t="str">
        <f t="shared" si="2"/>
        <v>黑龙江省2017</v>
      </c>
      <c r="E72" t="s">
        <v>33</v>
      </c>
      <c r="F72" cm="1">
        <f t="array" ref="F72">_xlfn.IFS(
$C72=2010,
VLOOKUP($B72,[1]分省年度数据!$A$1:$T$32,15,FALSE),
$C72=2011,
VLOOKUP($B72,[1]分省年度数据!$A$1:$T$32,14,FALSE),
$C72=2012,
VLOOKUP($B72,[1]分省年度数据!$A$1:$T$32,13,FALSE),
$C72=2013,
VLOOKUP($B72,[1]分省年度数据!$A$1:$T$32,12,FALSE),
$C72=2014,
VLOOKUP($B72,[1]分省年度数据!$A$1:$T$32,11,FALSE),
$C72=2015,
VLOOKUP($B72,[1]分省年度数据!$A$1:$T$32,10,FALSE),
$C72=2016,
VLOOKUP($B72,[1]分省年度数据!$A$1:$T$32,9,FALSE),
$C72=2017,
VLOOKUP($B72,[1]分省年度数据!$A$1:$T$32,8,FALSE),
$C72=2018,
VLOOKUP($B72,[1]分省年度数据!$A$1:$T$32,7,FALSE)
)</f>
        <v>3399</v>
      </c>
      <c r="G72" cm="1">
        <f t="array" ref="G72">_xlfn.IFS(
$C72=2010,
VLOOKUP($B72,[2]分省年度数据!$A$1:$T$32,15,FALSE),
$C72=2011,
VLOOKUP($B72,[2]分省年度数据!$A$1:$T$32,14,FALSE),
$C72=2012,
VLOOKUP($B72,[2]分省年度数据!$A$1:$T$32,13,FALSE),
$C72=2013,
VLOOKUP($B72,[2]分省年度数据!$A$1:$T$32,12,FALSE),
$C72=2014,
VLOOKUP($B72,[2]分省年度数据!$A$1:$T$32,11,FALSE),
$C72=2015,
VLOOKUP($B72,[2]分省年度数据!$A$1:$T$32,10,FALSE),
$C72=2016,
VLOOKUP($B72,[2]分省年度数据!$A$1:$T$32,9,FALSE),
$C72=2017,
VLOOKUP($B72,[2]分省年度数据!$A$1:$T$32,8,FALSE),
$C72=2018,
VLOOKUP($B72,[2]分省年度数据!$A$1:$T$32,7,FALSE)
)</f>
        <v>21206</v>
      </c>
      <c r="H72" cm="1">
        <f t="array" ref="H72">_xlfn.IFS(
$C72=2010,
VLOOKUP($B72,[3]分省年度数据!$A$1:$T$32,15,FALSE),
$C72=2011,
VLOOKUP($B72,[3]分省年度数据!$A$1:$T$32,14,FALSE),
$C72=2012,
VLOOKUP($B72,[3]分省年度数据!$A$1:$T$32,13,FALSE),
$C72=2013,
VLOOKUP($B72,[3]分省年度数据!$A$1:$T$32,12,FALSE),
$C72=2014,
VLOOKUP($B72,[3]分省年度数据!$A$1:$T$32,11,FALSE),
$C72=2015,
VLOOKUP($B72,[3]分省年度数据!$A$1:$T$32,10,FALSE),
$C72=2016,
VLOOKUP($B72,[3]分省年度数据!$A$1:$T$32,9,FALSE),
$C72=2017,
VLOOKUP($B72,[3]分省年度数据!$A$1:$T$32,8,FALSE),
$C72=2018,
VLOOKUP($B72,[3]分省年度数据!$A$1:$T$32,7,FALSE)
)</f>
        <v>241.5</v>
      </c>
      <c r="I72">
        <f>VLOOKUP($D72,[4]Sheet1!$C$1:$J$65536,2,FALSE)</f>
        <v>34.603610992431641</v>
      </c>
      <c r="J72">
        <f>VLOOKUP($D72,[4]Sheet1!$C$1:$J$65536,3,FALSE)</f>
        <v>-36.876949310302734</v>
      </c>
      <c r="K72">
        <f>VLOOKUP($D72,[4]Sheet1!$C$1:$J$65536,4,FALSE)</f>
        <v>10139.7119140625</v>
      </c>
      <c r="L72">
        <f>VLOOKUP($D72,[4]Sheet1!$C$1:$J$65536,5,FALSE)</f>
        <v>218.82221984863281</v>
      </c>
      <c r="M72">
        <f>VLOOKUP($D72,[4]Sheet1!$C$1:$J$65536,6,FALSE)</f>
        <v>30.222715377807617</v>
      </c>
      <c r="N72">
        <f>VLOOKUP($D72,[4]Sheet1!$C$1:$J$65536,7,FALSE)</f>
        <v>5.5328540802001953</v>
      </c>
      <c r="O72">
        <f>VLOOKUP($D72,[4]Sheet1!$C$1:$J$65536,8,FALSE)</f>
        <v>22.263477325439453</v>
      </c>
      <c r="P72" cm="1">
        <f t="array" ref="P72">_xlfn.IFS(
$C72=2010,
VLOOKUP($B72,[5]各省年均房价!$A$1:$T$32,11,FALSE),
$C72=2011,
VLOOKUP($B72,[5]各省年均房价!$A$1:$T$32,12,FALSE),
$C72=2012,
VLOOKUP($B72,[5]各省年均房价!$A$1:$T$32,13,FALSE),
$C72=2013,
VLOOKUP($B72,[5]各省年均房价!$A$1:$T$32,14,FALSE),
$C72=2014,
VLOOKUP($B72,[5]各省年均房价!$A$1:$T$32,15,FALSE),
$C72=2015,
VLOOKUP($B72,[5]各省年均房价!$A$1:$T$32,16,FALSE),
$C72=2016,
VLOOKUP($B72,[5]各省年均房价!$A$1:$T$32,17,FALSE),
$C72=2017,
VLOOKUP($B72,[5]各省年均房价!$A$1:$T$32,18,FALSE),
$C72=2018,
VLOOKUP($B72,[5]各省年均房价!$A$1:$T$32,19,FALSE)
)</f>
        <v>4839.1785714285716</v>
      </c>
      <c r="Q72">
        <f t="shared" si="3"/>
        <v>0.22819855566483879</v>
      </c>
      <c r="R72" cm="1">
        <f t="array" ref="R72">_xlfn.IFS(
$C72=2010,
VLOOKUP($B72,[27]分省年度数据!$A$1:$T$32,15,FALSE),
$C72=2011,
VLOOKUP($B72,[27]分省年度数据!$A$1:$T$32,14,FALSE),
$C72=2012,
VLOOKUP($B72,[27]分省年度数据!$A$1:$T$32,13,FALSE),
$C72=2013,
VLOOKUP($B72,[27]分省年度数据!$A$1:$T$32,12,FALSE),
$C72=2014,
VLOOKUP($B72,[27]分省年度数据!$A$1:$T$32,11,FALSE),
$C72=2015,
VLOOKUP($B72,[27]分省年度数据!$A$1:$T$32,10,FALSE),
$C72=2016,
VLOOKUP($B72,[27]分省年度数据!$A$1:$T$32,9,FALSE),
$C72=2017,
VLOOKUP($B72,[27]分省年度数据!$A$1:$T$32,8,FALSE),
$C72=2018,
VLOOKUP($B72,[27]分省年度数据!$A$1:$T$32,7,FALSE)
)</f>
        <v>96.53</v>
      </c>
      <c r="S72">
        <f>IFERROR(VLOOKUP(D72,[6]mu_jt_estimates_final!$C:$D,2,FALSE),"")</f>
        <v>0.19696736000000001</v>
      </c>
      <c r="T72" t="str">
        <f>VLOOKUP(B72,方言分布!A:B,2,FALSE)</f>
        <v>东北官话</v>
      </c>
      <c r="U72" cm="1">
        <f t="array" ref="U72">_xlfn.IFS(
$C72=2010,
VLOOKUP($B72,[7]分省年度数据!$A$1:$T$32,15,FALSE),
$C72=2011,
VLOOKUP($B72,[7]分省年度数据!$A$1:$T$32,14,FALSE),
$C72=2012,
VLOOKUP($B72,[7]分省年度数据!$A$1:$T$32,13,FALSE),
$C72=2013,
VLOOKUP($B72,[7]分省年度数据!$A$1:$T$32,12,FALSE),
$C72=2014,
VLOOKUP($B72,[7]分省年度数据!$A$1:$T$32,11,FALSE),
$C72=2015,
VLOOKUP($B72,[7]分省年度数据!$A$1:$T$32,10,FALSE),
$C72=2016,
VLOOKUP($B72,[7]分省年度数据!$A$1:$T$32,9,FALSE),
$C72=2017,
VLOOKUP($B72,[7]分省年度数据!$A$1:$T$32,8,FALSE),
$C72=2018,
VLOOKUP($B72,[7]分省年度数据!$A$1:$T$32,7,FALSE)
)</f>
        <v>20283</v>
      </c>
      <c r="V72" cm="1">
        <f t="array" ref="V72">_xlfn.IFS(
$C72=2010,
VLOOKUP($B72,[8]分省年度数据!$A$1:$T$32,15,FALSE),
$C72=2011,
VLOOKUP($B72,[8]分省年度数据!$A$1:$T$32,14,FALSE),
$C72=2012,
VLOOKUP($B72,[8]分省年度数据!$A$1:$T$32,13,FALSE),
$C72=2013,
VLOOKUP($B72,[8]分省年度数据!$A$1:$T$32,12,FALSE),
$C72=2014,
VLOOKUP($B72,[8]分省年度数据!$A$1:$T$32,11,FALSE),
$C72=2015,
VLOOKUP($B72,[8]分省年度数据!$A$1:$T$32,10,FALSE),
$C72=2016,
VLOOKUP($B72,[8]分省年度数据!$A$1:$T$32,9,FALSE),
$C72=2017,
VLOOKUP($B72,[8]分省年度数据!$A$1:$T$32,8,FALSE),
$C72=2018,
VLOOKUP($B72,[8]分省年度数据!$A$1:$T$32,7,FALSE)
)</f>
        <v>24.17</v>
      </c>
      <c r="W72" cm="1">
        <f t="array" ref="W72">_xlfn.IFS(
$C72=2010,
VLOOKUP($B72,[9]分省年度数据!$A$1:$T$32,15,FALSE),
$C72=2011,
VLOOKUP($B72,[9]分省年度数据!$A$1:$T$32,14,FALSE),
$C72=2012,
VLOOKUP($B72,[9]分省年度数据!$A$1:$T$32,13,FALSE),
$C72=2013,
VLOOKUP($B72,[9]分省年度数据!$A$1:$T$32,12,FALSE),
$C72=2014,
VLOOKUP($B72,[9]分省年度数据!$A$1:$T$32,11,FALSE),
$C72=2015,
VLOOKUP($B72,[9]分省年度数据!$A$1:$T$32,10,FALSE),
$C72=2016,
VLOOKUP($B72,[9]分省年度数据!$A$1:$T$32,9,FALSE),
$C72=2017,
VLOOKUP($B72,[9]分省年度数据!$A$1:$T$32,8,FALSE),
$C72=2018,
VLOOKUP($B72,[9]分省年度数据!$A$1:$T$32,7,FALSE)
)</f>
        <v>61</v>
      </c>
      <c r="X72" cm="1">
        <f t="array" ref="X72">_xlfn.IFS(
$C72=2010,
VLOOKUP($B72,[10]分省年度数据!$A$1:$T$32,15,FALSE),
$C72=2011,
VLOOKUP($B72,[10]分省年度数据!$A$1:$T$32,14,FALSE),
$C72=2012,
VLOOKUP($B72,[10]分省年度数据!$A$1:$T$32,13,FALSE),
$C72=2013,
VLOOKUP($B72,[10]分省年度数据!$A$1:$T$32,12,FALSE),
$C72=2014,
VLOOKUP($B72,[10]分省年度数据!$A$1:$T$32,11,FALSE),
$C72=2015,
VLOOKUP($B72,[10]分省年度数据!$A$1:$T$32,10,FALSE),
$C72=2016,
VLOOKUP($B72,[10]分省年度数据!$A$1:$T$32,9,FALSE),
$C72=2017,
VLOOKUP($B72,[10]分省年度数据!$A$1:$T$32,8,FALSE),
$C72=2018,
VLOOKUP($B72,[10]分省年度数据!$A$1:$T$32,7,FALSE)
)</f>
        <v>10.45</v>
      </c>
      <c r="Y72" cm="1">
        <f t="array" ref="Y72">_xlfn.IFS(
$C72=2010,
VLOOKUP($B72,[11]分省年度数据!$A$1:$T$32,15,FALSE),
$C72=2011,
VLOOKUP($B72,[11]分省年度数据!$A$1:$T$32,14,FALSE),
$C72=2012,
VLOOKUP($B72,[11]分省年度数据!$A$1:$T$32,13,FALSE),
$C72=2013,
VLOOKUP($B72,[11]分省年度数据!$A$1:$T$32,12,FALSE),
$C72=2014,
VLOOKUP($B72,[11]分省年度数据!$A$1:$T$32,11,FALSE),
$C72=2015,
VLOOKUP($B72,[11]分省年度数据!$A$1:$T$32,10,FALSE),
$C72=2016,
VLOOKUP($B72,[11]分省年度数据!$A$1:$T$32,9,FALSE),
$C72=2017,
VLOOKUP($B72,[11]分省年度数据!$A$1:$T$32,8,FALSE),
$C72=2018,
VLOOKUP($B72,[11]分省年度数据!$A$1:$T$32,7,FALSE)
)</f>
        <v>297.17</v>
      </c>
      <c r="Z72" cm="1">
        <f t="array" ref="Z72">_xlfn.IFS(
$C72=2010,
VLOOKUP($B72,[12]分省年度数据!$A$1:$T$32,15,FALSE),
$C72=2011,
VLOOKUP($B72,[12]分省年度数据!$A$1:$T$32,14,FALSE),
$C72=2012,
VLOOKUP($B72,[12]分省年度数据!$A$1:$T$32,13,FALSE),
$C72=2013,
VLOOKUP($B72,[12]分省年度数据!$A$1:$T$32,12,FALSE),
$C72=2014,
VLOOKUP($B72,[12]分省年度数据!$A$1:$T$32,11,FALSE),
$C72=2015,
VLOOKUP($B72,[12]分省年度数据!$A$1:$T$32,10,FALSE),
$C72=2016,
VLOOKUP($B72,[12]分省年度数据!$A$1:$T$32,9,FALSE),
$C72=2017,
VLOOKUP($B72,[12]分省年度数据!$A$1:$T$32,8,FALSE),
$C72=2018,
VLOOKUP($B72,[12]分省年度数据!$A$1:$T$32,7,FALSE)
)</f>
        <v>13.11</v>
      </c>
      <c r="AA72" cm="1">
        <f t="array" ref="AA72">_xlfn.IFS(
$C72=2010,
VLOOKUP($B72,[13]分省年度数据!$A$1:$T$32,15,FALSE),
$C72=2011,
VLOOKUP($B72,[13]分省年度数据!$A$1:$T$32,14,FALSE),
$C72=2012,
VLOOKUP($B72,[13]分省年度数据!$A$1:$T$32,13,FALSE),
$C72=2013,
VLOOKUP($B72,[13]分省年度数据!$A$1:$T$32,12,FALSE),
$C72=2014,
VLOOKUP($B72,[13]分省年度数据!$A$1:$T$32,11,FALSE),
$C72=2015,
VLOOKUP($B72,[13]分省年度数据!$A$1:$T$32,10,FALSE),
$C72=2016,
VLOOKUP($B72,[13]分省年度数据!$A$1:$T$32,9,FALSE),
$C72=2017,
VLOOKUP($B72,[13]分省年度数据!$A$1:$T$32,8,FALSE),
$C72=2018,
VLOOKUP($B72,[13]分省年度数据!$A$1:$T$32,7,FALSE)
)</f>
        <v>10.08</v>
      </c>
      <c r="AB72" cm="1">
        <f t="array" ref="AB72">_xlfn.IFS(
$C72=2010,
VLOOKUP($B72,[14]分省年度数据!$A$1:$T$32,15,FALSE),
$C72=2011,
VLOOKUP($B72,[14]分省年度数据!$A$1:$T$32,14,FALSE),
$C72=2012,
VLOOKUP($B72,[14]分省年度数据!$A$1:$T$32,13,FALSE),
$C72=2013,
VLOOKUP($B72,[14]分省年度数据!$A$1:$T$32,12,FALSE),
$C72=2014,
VLOOKUP($B72,[14]分省年度数据!$A$1:$T$32,11,FALSE),
$C72=2015,
VLOOKUP($B72,[14]分省年度数据!$A$1:$T$32,10,FALSE),
$C72=2016,
VLOOKUP($B72,[14]分省年度数据!$A$1:$T$32,9,FALSE),
$C72=2017,
VLOOKUP($B72,[14]分省年度数据!$A$1:$T$32,8,FALSE),
$C72=2018,
VLOOKUP($B72,[14]分省年度数据!$A$1:$T$32,7,FALSE)
)</f>
        <v>12.02</v>
      </c>
      <c r="AD72" cm="1">
        <f t="array" ref="AD72">_xlfn.IFS(
$C72=2010,
VLOOKUP($B72,[15]分省年度数据!$A$1:$T$32,15,FALSE),
$C72=2011,
VLOOKUP($B72,[15]分省年度数据!$A$1:$T$32,14,FALSE),
$C72=2012,
VLOOKUP($B72,[15]分省年度数据!$A$1:$T$32,13,FALSE),
$C72=2013,
VLOOKUP($B72,[15]分省年度数据!$A$1:$T$32,12,FALSE),
$C72=2014,
VLOOKUP($B72,[15]分省年度数据!$A$1:$T$32,11,FALSE),
$C72=2015,
VLOOKUP($B72,[15]分省年度数据!$A$1:$T$32,10,FALSE),
$C72=2016,
VLOOKUP($B72,[15]分省年度数据!$A$1:$T$32,9,FALSE),
$C72=2017,
VLOOKUP($B72,[15]分省年度数据!$A$1:$T$32,8,FALSE),
$C72=2018,
VLOOKUP($B72,[15]分省年度数据!$A$1:$T$32,7,FALSE)
)</f>
        <v>7545432</v>
      </c>
      <c r="AE72" cm="1">
        <f t="array" ref="AE72">_xlfn.IFS(
$C72=2010,
VLOOKUP($B72,[16]分省年度数据!$A$1:$T$32,15,FALSE),
$C72=2011,
VLOOKUP($B72,[16]分省年度数据!$A$1:$T$32,14,FALSE),
$C72=2012,
VLOOKUP($B72,[16]分省年度数据!$A$1:$T$32,13,FALSE),
$C72=2013,
VLOOKUP($B72,[16]分省年度数据!$A$1:$T$32,12,FALSE),
$C72=2014,
VLOOKUP($B72,[16]分省年度数据!$A$1:$T$32,11,FALSE),
$C72=2015,
VLOOKUP($B72,[16]分省年度数据!$A$1:$T$32,10,FALSE),
$C72=2016,
VLOOKUP($B72,[16]分省年度数据!$A$1:$T$32,9,FALSE),
$C72=2017,
VLOOKUP($B72,[16]分省年度数据!$A$1:$T$32,8,FALSE),
$C72=2018,
VLOOKUP($B72,[16]分省年度数据!$A$1:$T$32,7,FALSE)
)</f>
        <v>573.11</v>
      </c>
      <c r="AF72" cm="1">
        <f t="array" ref="AF72">_xlfn.IFS(
$C72=2010,
VLOOKUP($B72,[17]分省年度数据!$A$1:$T$32,15,FALSE),
$C72=2011,
VLOOKUP($B72,[17]分省年度数据!$A$1:$T$32,14,FALSE),
$C72=2012,
VLOOKUP($B72,[17]分省年度数据!$A$1:$T$32,13,FALSE),
$C72=2013,
VLOOKUP($B72,[17]分省年度数据!$A$1:$T$32,12,FALSE),
$C72=2014,
VLOOKUP($B72,[17]分省年度数据!$A$1:$T$32,11,FALSE),
$C72=2015,
VLOOKUP($B72,[17]分省年度数据!$A$1:$T$32,10,FALSE),
$C72=2016,
VLOOKUP($B72,[17]分省年度数据!$A$1:$T$32,9,FALSE),
$C72=2017,
VLOOKUP($B72,[17]分省年度数据!$A$1:$T$32,8,FALSE),
$C72=2018,
VLOOKUP($B72,[17]分省年度数据!$A$1:$T$32,7,FALSE)
)</f>
        <v>65</v>
      </c>
      <c r="AG72" cm="1">
        <f t="array" ref="AG72">_xlfn.IFS(
$C72=2010,
VLOOKUP($B72,[18]分省年度数据!$A$1:$T$32,15,FALSE),
$C72=2011,
VLOOKUP($B72,[18]分省年度数据!$A$1:$T$32,14,FALSE),
$C72=2012,
VLOOKUP($B72,[18]分省年度数据!$A$1:$T$32,13,FALSE),
$C72=2013,
VLOOKUP($B72,[18]分省年度数据!$A$1:$T$32,12,FALSE),
$C72=2014,
VLOOKUP($B72,[18]分省年度数据!$A$1:$T$32,11,FALSE),
$C72=2015,
VLOOKUP($B72,[18]分省年度数据!$A$1:$T$32,10,FALSE),
$C72=2016,
VLOOKUP($B72,[18]分省年度数据!$A$1:$T$32,9,FALSE),
$C72=2017,
VLOOKUP($B72,[18]分省年度数据!$A$1:$T$32,8,FALSE),
$C72=2018,
VLOOKUP($B72,[18]分省年度数据!$A$1:$T$32,7,FALSE)
)</f>
        <v>5077.3999999999996</v>
      </c>
      <c r="AJ72" cm="1">
        <f t="array" ref="AJ72">_xlfn.IFS(
$C72=2010,
VLOOKUP($B72,[19]分省年度数据!$A$1:$T$32,15,FALSE),
$C72=2011,
VLOOKUP($B72,[19]分省年度数据!$A$1:$T$32,14,FALSE),
$C72=2012,
VLOOKUP($B72,[19]分省年度数据!$A$1:$T$32,13,FALSE),
$C72=2013,
VLOOKUP($B72,[19]分省年度数据!$A$1:$T$32,12,FALSE),
$C72=2014,
VLOOKUP($B72,[19]分省年度数据!$A$1:$T$32,11,FALSE),
$C72=2015,
VLOOKUP($B72,[19]分省年度数据!$A$1:$T$32,10,FALSE),
$C72=2016,
VLOOKUP($B72,[19]分省年度数据!$A$1:$T$32,9,FALSE),
$C72=2017,
VLOOKUP($B72,[19]分省年度数据!$A$1:$T$32,8,FALSE),
$C72=2018,
VLOOKUP($B72,[19]分省年度数据!$A$1:$T$32,7,FALSE)
)</f>
        <v>3623</v>
      </c>
      <c r="AK72" cm="1">
        <f t="array" ref="AK72">_xlfn.IFS(
$C72=2010,
VLOOKUP($B72,[20]分省年度数据!$A$1:$T$32,15,FALSE),
$C72=2011,
VLOOKUP($B72,[20]分省年度数据!$A$1:$T$32,14,FALSE),
$C72=2012,
VLOOKUP($B72,[20]分省年度数据!$A$1:$T$32,13,FALSE),
$C72=2013,
VLOOKUP($B72,[20]分省年度数据!$A$1:$T$32,12,FALSE),
$C72=2014,
VLOOKUP($B72,[20]分省年度数据!$A$1:$T$32,11,FALSE),
$C72=2015,
VLOOKUP($B72,[20]分省年度数据!$A$1:$T$32,10,FALSE),
$C72=2016,
VLOOKUP($B72,[20]分省年度数据!$A$1:$T$32,9,FALSE),
$C72=2017,
VLOOKUP($B72,[20]分省年度数据!$A$1:$T$32,8,FALSE),
$C72=2018,
VLOOKUP($B72,[20]分省年度数据!$A$1:$T$32,7,FALSE)
)</f>
        <v>20699</v>
      </c>
      <c r="AL72" cm="1">
        <f t="array" ref="AL72">_xlfn.IFS(
$C72=2010,
VLOOKUP($B72,[26]分省年度数据!$A$1:$T$32,15,FALSE),
$C72=2011,
VLOOKUP($B72,[26]分省年度数据!$A$1:$T$32,14,FALSE),
$C72=2012,
VLOOKUP($B72,[26]分省年度数据!$A$1:$T$32,13,FALSE),
$C72=2013,
VLOOKUP($B72,[26]分省年度数据!$A$1:$T$32,12,FALSE),
$C72=2014,
VLOOKUP($B72,[26]分省年度数据!$A$1:$T$32,11,FALSE),
$C72=2015,
VLOOKUP($B72,[26]分省年度数据!$A$1:$T$32,10,FALSE),
$C72=2016,
VLOOKUP($B72,[26]分省年度数据!$A$1:$T$32,9,FALSE),
$C72=2017,
VLOOKUP($B72,[26]分省年度数据!$A$1:$T$32,8,FALSE),
$C72=2018,
VLOOKUP($B72,[26]分省年度数据!$A$1:$T$32,7,FALSE)
)</f>
        <v>98.53</v>
      </c>
      <c r="AM72" cm="1">
        <f t="array" ref="AM72">_xlfn.IFS(
$C72=2010,
VLOOKUP($B72,[22]分省年度数据!$A$1:$T$32,15,FALSE),
$C72=2011,
VLOOKUP($B72,[22]分省年度数据!$A$1:$T$32,14,FALSE),
$C72=2012,
VLOOKUP($B72,[22]分省年度数据!$A$1:$T$32,13,FALSE),
$C72=2013,
VLOOKUP($B72,[22]分省年度数据!$A$1:$T$32,12,FALSE),
$C72=2014,
VLOOKUP($B72,[22]分省年度数据!$A$1:$T$32,11,FALSE),
$C72=2015,
VLOOKUP($B72,[22]分省年度数据!$A$1:$T$32,10,FALSE),
$C72=2016,
VLOOKUP($B72,[22]分省年度数据!$A$1:$T$32,9,FALSE),
$C72=2017,
VLOOKUP($B72,[22]分省年度数据!$A$1:$T$32,8,FALSE),
$C72=2018,
VLOOKUP($B72,[22]分省年度数据!$A$1:$T$32,7,FALSE)
)</f>
        <v>87.77</v>
      </c>
      <c r="AN72" cm="1">
        <f t="array" ref="AN72">_xlfn.IFS(
$C72=2010,
VLOOKUP($B72,[23]分省年度数据!$A$1:$T$32,15,FALSE),
$C72=2011,
VLOOKUP($B72,[23]分省年度数据!$A$1:$T$32,14,FALSE),
$C72=2012,
VLOOKUP($B72,[23]分省年度数据!$A$1:$T$32,13,FALSE),
$C72=2013,
VLOOKUP($B72,[23]分省年度数据!$A$1:$T$32,12,FALSE),
$C72=2014,
VLOOKUP($B72,[23]分省年度数据!$A$1:$T$32,11,FALSE),
$C72=2015,
VLOOKUP($B72,[23]分省年度数据!$A$1:$T$32,10,FALSE),
$C72=2016,
VLOOKUP($B72,[23]分省年度数据!$A$1:$T$32,9,FALSE),
$C72=2017,
VLOOKUP($B72,[23]分省年度数据!$A$1:$T$32,8,FALSE),
$C72=2018,
VLOOKUP($B72,[23]分省年度数据!$A$1:$T$32,7,FALSE)
)</f>
        <v>14.09</v>
      </c>
      <c r="AO72" cm="1">
        <f t="array" ref="AO72">_xlfn.IFS(
$C72=2010,
VLOOKUP($B72,[24]分省年度数据!$A$1:$T$32,15,FALSE),
$C72=2011,
VLOOKUP($B72,[24]分省年度数据!$A$1:$T$32,14,FALSE),
$C72=2012,
VLOOKUP($B72,[24]分省年度数据!$A$1:$T$32,13,FALSE),
$C72=2013,
VLOOKUP($B72,[24]分省年度数据!$A$1:$T$32,12,FALSE),
$C72=2014,
VLOOKUP($B72,[24]分省年度数据!$A$1:$T$32,11,FALSE),
$C72=2015,
VLOOKUP($B72,[24]分省年度数据!$A$1:$T$32,10,FALSE),
$C72=2016,
VLOOKUP($B72,[24]分省年度数据!$A$1:$T$32,9,FALSE),
$C72=2017,
VLOOKUP($B72,[24]分省年度数据!$A$1:$T$32,8,FALSE),
$C72=2018,
VLOOKUP($B72,[24]分省年度数据!$A$1:$T$32,7,FALSE)
)</f>
        <v>4.01</v>
      </c>
      <c r="AP72" cm="1">
        <f t="array" ref="AP72">_xlfn.IFS(
$C72=2010,
VLOOKUP($B72,[25]分省年度数据!$A$1:$T$32,15,FALSE),
$C72=2011,
VLOOKUP($B72,[25]分省年度数据!$A$1:$T$32,14,FALSE),
$C72=2012,
VLOOKUP($B72,[25]分省年度数据!$A$1:$T$32,13,FALSE),
$C72=2013,
VLOOKUP($B72,[25]分省年度数据!$A$1:$T$32,12,FALSE),
$C72=2014,
VLOOKUP($B72,[25]分省年度数据!$A$1:$T$32,11,FALSE),
$C72=2015,
VLOOKUP($B72,[25]分省年度数据!$A$1:$T$32,10,FALSE),
$C72=2016,
VLOOKUP($B72,[25]分省年度数据!$A$1:$T$32,9,FALSE),
$C72=2017,
VLOOKUP($B72,[25]分省年度数据!$A$1:$T$32,8,FALSE),
$C72=2018,
VLOOKUP($B72,[25]分省年度数据!$A$1:$T$32,7,FALSE)
)</f>
        <v>11.78</v>
      </c>
    </row>
    <row r="73" spans="1:42">
      <c r="A73">
        <v>23</v>
      </c>
      <c r="B73" t="s">
        <v>8</v>
      </c>
      <c r="C73">
        <v>2018</v>
      </c>
      <c r="D73" t="str">
        <f t="shared" si="2"/>
        <v>黑龙江省2018</v>
      </c>
      <c r="E73" t="s">
        <v>33</v>
      </c>
      <c r="F73" cm="1">
        <f t="array" ref="F73">_xlfn.IFS(
$C73=2010,
VLOOKUP($B73,[1]分省年度数据!$A$1:$T$32,15,FALSE),
$C73=2011,
VLOOKUP($B73,[1]分省年度数据!$A$1:$T$32,14,FALSE),
$C73=2012,
VLOOKUP($B73,[1]分省年度数据!$A$1:$T$32,13,FALSE),
$C73=2013,
VLOOKUP($B73,[1]分省年度数据!$A$1:$T$32,12,FALSE),
$C73=2014,
VLOOKUP($B73,[1]分省年度数据!$A$1:$T$32,11,FALSE),
$C73=2015,
VLOOKUP($B73,[1]分省年度数据!$A$1:$T$32,10,FALSE),
$C73=2016,
VLOOKUP($B73,[1]分省年度数据!$A$1:$T$32,9,FALSE),
$C73=2017,
VLOOKUP($B73,[1]分省年度数据!$A$1:$T$32,8,FALSE),
$C73=2018,
VLOOKUP($B73,[1]分省年度数据!$A$1:$T$32,7,FALSE)
)</f>
        <v>3327</v>
      </c>
      <c r="G73" cm="1">
        <f t="array" ref="G73">_xlfn.IFS(
$C73=2010,
VLOOKUP($B73,[2]分省年度数据!$A$1:$T$32,15,FALSE),
$C73=2011,
VLOOKUP($B73,[2]分省年度数据!$A$1:$T$32,14,FALSE),
$C73=2012,
VLOOKUP($B73,[2]分省年度数据!$A$1:$T$32,13,FALSE),
$C73=2013,
VLOOKUP($B73,[2]分省年度数据!$A$1:$T$32,12,FALSE),
$C73=2014,
VLOOKUP($B73,[2]分省年度数据!$A$1:$T$32,11,FALSE),
$C73=2015,
VLOOKUP($B73,[2]分省年度数据!$A$1:$T$32,10,FALSE),
$C73=2016,
VLOOKUP($B73,[2]分省年度数据!$A$1:$T$32,9,FALSE),
$C73=2017,
VLOOKUP($B73,[2]分省年度数据!$A$1:$T$32,8,FALSE),
$C73=2018,
VLOOKUP($B73,[2]分省年度数据!$A$1:$T$32,7,FALSE)
)</f>
        <v>22726</v>
      </c>
      <c r="H73" cm="1">
        <f t="array" ref="H73">_xlfn.IFS(
$C73=2010,
VLOOKUP($B73,[3]分省年度数据!$A$1:$T$32,15,FALSE),
$C73=2011,
VLOOKUP($B73,[3]分省年度数据!$A$1:$T$32,14,FALSE),
$C73=2012,
VLOOKUP($B73,[3]分省年度数据!$A$1:$T$32,13,FALSE),
$C73=2013,
VLOOKUP($B73,[3]分省年度数据!$A$1:$T$32,12,FALSE),
$C73=2014,
VLOOKUP($B73,[3]分省年度数据!$A$1:$T$32,11,FALSE),
$C73=2015,
VLOOKUP($B73,[3]分省年度数据!$A$1:$T$32,10,FALSE),
$C73=2016,
VLOOKUP($B73,[3]分省年度数据!$A$1:$T$32,9,FALSE),
$C73=2017,
VLOOKUP($B73,[3]分省年度数据!$A$1:$T$32,8,FALSE),
$C73=2018,
VLOOKUP($B73,[3]分省年度数据!$A$1:$T$32,7,FALSE)
)</f>
        <v>362.3</v>
      </c>
      <c r="I73">
        <f>VLOOKUP($D73,[4]Sheet1!$C$1:$J$65536,2,FALSE)</f>
        <v>36.663604736328125</v>
      </c>
      <c r="J73">
        <f>VLOOKUP($D73,[4]Sheet1!$C$1:$J$65536,3,FALSE)</f>
        <v>-34.87420654296875</v>
      </c>
      <c r="K73">
        <f>VLOOKUP($D73,[4]Sheet1!$C$1:$J$65536,4,FALSE)</f>
        <v>10146.94921875</v>
      </c>
      <c r="L73">
        <f>VLOOKUP($D73,[4]Sheet1!$C$1:$J$65536,5,FALSE)</f>
        <v>212.48295593261719</v>
      </c>
      <c r="M73">
        <f>VLOOKUP($D73,[4]Sheet1!$C$1:$J$65536,6,FALSE)</f>
        <v>29.919876098632812</v>
      </c>
      <c r="N73">
        <f>VLOOKUP($D73,[4]Sheet1!$C$1:$J$65536,7,FALSE)</f>
        <v>6.0502595901489258</v>
      </c>
      <c r="O73">
        <f>VLOOKUP($D73,[4]Sheet1!$C$1:$J$65536,8,FALSE)</f>
        <v>28.532417297363281</v>
      </c>
      <c r="P73" cm="1">
        <f t="array" ref="P73">_xlfn.IFS(
$C73=2010,
VLOOKUP($B73,[5]各省年均房价!$A$1:$T$32,11,FALSE),
$C73=2011,
VLOOKUP($B73,[5]各省年均房价!$A$1:$T$32,12,FALSE),
$C73=2012,
VLOOKUP($B73,[5]各省年均房价!$A$1:$T$32,13,FALSE),
$C73=2013,
VLOOKUP($B73,[5]各省年均房价!$A$1:$T$32,14,FALSE),
$C73=2014,
VLOOKUP($B73,[5]各省年均房价!$A$1:$T$32,15,FALSE),
$C73=2015,
VLOOKUP($B73,[5]各省年均房价!$A$1:$T$32,16,FALSE),
$C73=2016,
VLOOKUP($B73,[5]各省年均房价!$A$1:$T$32,17,FALSE),
$C73=2017,
VLOOKUP($B73,[5]各省年均房价!$A$1:$T$32,18,FALSE),
$C73=2018,
VLOOKUP($B73,[5]各省年均房价!$A$1:$T$32,19,FALSE)
)</f>
        <v>4805.2261904761899</v>
      </c>
      <c r="Q73">
        <f t="shared" si="3"/>
        <v>0.21144179312136716</v>
      </c>
      <c r="R73" cm="1">
        <f t="array" ref="R73">_xlfn.IFS(
$C73=2010,
VLOOKUP($B73,[27]分省年度数据!$A$1:$T$32,15,FALSE),
$C73=2011,
VLOOKUP($B73,[27]分省年度数据!$A$1:$T$32,14,FALSE),
$C73=2012,
VLOOKUP($B73,[27]分省年度数据!$A$1:$T$32,13,FALSE),
$C73=2013,
VLOOKUP($B73,[27]分省年度数据!$A$1:$T$32,12,FALSE),
$C73=2014,
VLOOKUP($B73,[27]分省年度数据!$A$1:$T$32,11,FALSE),
$C73=2015,
VLOOKUP($B73,[27]分省年度数据!$A$1:$T$32,10,FALSE),
$C73=2016,
VLOOKUP($B73,[27]分省年度数据!$A$1:$T$32,9,FALSE),
$C73=2017,
VLOOKUP($B73,[27]分省年度数据!$A$1:$T$32,8,FALSE),
$C73=2018,
VLOOKUP($B73,[27]分省年度数据!$A$1:$T$32,7,FALSE)
)</f>
        <v>101.6</v>
      </c>
      <c r="S73">
        <f>IFERROR(VLOOKUP(D73,[6]mu_jt_estimates_final!$C:$D,2,FALSE),"")</f>
        <v>0.27512950000000003</v>
      </c>
      <c r="T73" t="str">
        <f>VLOOKUP(B73,方言分布!A:B,2,FALSE)</f>
        <v>东北官话</v>
      </c>
      <c r="U73" cm="1">
        <f t="array" ref="U73">_xlfn.IFS(
$C73=2010,
VLOOKUP($B73,[7]分省年度数据!$A$1:$T$32,15,FALSE),
$C73=2011,
VLOOKUP($B73,[7]分省年度数据!$A$1:$T$32,14,FALSE),
$C73=2012,
VLOOKUP($B73,[7]分省年度数据!$A$1:$T$32,13,FALSE),
$C73=2013,
VLOOKUP($B73,[7]分省年度数据!$A$1:$T$32,12,FALSE),
$C73=2014,
VLOOKUP($B73,[7]分省年度数据!$A$1:$T$32,11,FALSE),
$C73=2015,
VLOOKUP($B73,[7]分省年度数据!$A$1:$T$32,10,FALSE),
$C73=2016,
VLOOKUP($B73,[7]分省年度数据!$A$1:$T$32,9,FALSE),
$C73=2017,
VLOOKUP($B73,[7]分省年度数据!$A$1:$T$32,8,FALSE),
$C73=2018,
VLOOKUP($B73,[7]分省年度数据!$A$1:$T$32,7,FALSE)
)</f>
        <v>20349</v>
      </c>
      <c r="V73" cm="1">
        <f t="array" ref="V73">_xlfn.IFS(
$C73=2010,
VLOOKUP($B73,[8]分省年度数据!$A$1:$T$32,15,FALSE),
$C73=2011,
VLOOKUP($B73,[8]分省年度数据!$A$1:$T$32,14,FALSE),
$C73=2012,
VLOOKUP($B73,[8]分省年度数据!$A$1:$T$32,13,FALSE),
$C73=2013,
VLOOKUP($B73,[8]分省年度数据!$A$1:$T$32,12,FALSE),
$C73=2014,
VLOOKUP($B73,[8]分省年度数据!$A$1:$T$32,11,FALSE),
$C73=2015,
VLOOKUP($B73,[8]分省年度数据!$A$1:$T$32,10,FALSE),
$C73=2016,
VLOOKUP($B73,[8]分省年度数据!$A$1:$T$32,9,FALSE),
$C73=2017,
VLOOKUP($B73,[8]分省年度数据!$A$1:$T$32,8,FALSE),
$C73=2018,
VLOOKUP($B73,[8]分省年度数据!$A$1:$T$32,7,FALSE)
)</f>
        <v>25.01</v>
      </c>
      <c r="W73" cm="1">
        <f t="array" ref="W73">_xlfn.IFS(
$C73=2010,
VLOOKUP($B73,[9]分省年度数据!$A$1:$T$32,15,FALSE),
$C73=2011,
VLOOKUP($B73,[9]分省年度数据!$A$1:$T$32,14,FALSE),
$C73=2012,
VLOOKUP($B73,[9]分省年度数据!$A$1:$T$32,13,FALSE),
$C73=2013,
VLOOKUP($B73,[9]分省年度数据!$A$1:$T$32,12,FALSE),
$C73=2014,
VLOOKUP($B73,[9]分省年度数据!$A$1:$T$32,11,FALSE),
$C73=2015,
VLOOKUP($B73,[9]分省年度数据!$A$1:$T$32,10,FALSE),
$C73=2016,
VLOOKUP($B73,[9]分省年度数据!$A$1:$T$32,9,FALSE),
$C73=2017,
VLOOKUP($B73,[9]分省年度数据!$A$1:$T$32,8,FALSE),
$C73=2018,
VLOOKUP($B73,[9]分省年度数据!$A$1:$T$32,7,FALSE)
)</f>
        <v>61</v>
      </c>
      <c r="X73" cm="1">
        <f t="array" ref="X73">_xlfn.IFS(
$C73=2010,
VLOOKUP($B73,[10]分省年度数据!$A$1:$T$32,15,FALSE),
$C73=2011,
VLOOKUP($B73,[10]分省年度数据!$A$1:$T$32,14,FALSE),
$C73=2012,
VLOOKUP($B73,[10]分省年度数据!$A$1:$T$32,13,FALSE),
$C73=2013,
VLOOKUP($B73,[10]分省年度数据!$A$1:$T$32,12,FALSE),
$C73=2014,
VLOOKUP($B73,[10]分省年度数据!$A$1:$T$32,11,FALSE),
$C73=2015,
VLOOKUP($B73,[10]分省年度数据!$A$1:$T$32,10,FALSE),
$C73=2016,
VLOOKUP($B73,[10]分省年度数据!$A$1:$T$32,9,FALSE),
$C73=2017,
VLOOKUP($B73,[10]分省年度数据!$A$1:$T$32,8,FALSE),
$C73=2018,
VLOOKUP($B73,[10]分省年度数据!$A$1:$T$32,7,FALSE)
)</f>
        <v>10.199999999999999</v>
      </c>
      <c r="Y73" cm="1">
        <f t="array" ref="Y73">_xlfn.IFS(
$C73=2010,
VLOOKUP($B73,[11]分省年度数据!$A$1:$T$32,15,FALSE),
$C73=2011,
VLOOKUP($B73,[11]分省年度数据!$A$1:$T$32,14,FALSE),
$C73=2012,
VLOOKUP($B73,[11]分省年度数据!$A$1:$T$32,13,FALSE),
$C73=2013,
VLOOKUP($B73,[11]分省年度数据!$A$1:$T$32,12,FALSE),
$C73=2014,
VLOOKUP($B73,[11]分省年度数据!$A$1:$T$32,11,FALSE),
$C73=2015,
VLOOKUP($B73,[11]分省年度数据!$A$1:$T$32,10,FALSE),
$C73=2016,
VLOOKUP($B73,[11]分省年度数据!$A$1:$T$32,9,FALSE),
$C73=2017,
VLOOKUP($B73,[11]分省年度数据!$A$1:$T$32,8,FALSE),
$C73=2018,
VLOOKUP($B73,[11]分省年度数据!$A$1:$T$32,7,FALSE)
)</f>
        <v>301</v>
      </c>
      <c r="Z73" cm="1">
        <f t="array" ref="Z73">_xlfn.IFS(
$C73=2010,
VLOOKUP($B73,[12]分省年度数据!$A$1:$T$32,15,FALSE),
$C73=2011,
VLOOKUP($B73,[12]分省年度数据!$A$1:$T$32,14,FALSE),
$C73=2012,
VLOOKUP($B73,[12]分省年度数据!$A$1:$T$32,13,FALSE),
$C73=2013,
VLOOKUP($B73,[12]分省年度数据!$A$1:$T$32,12,FALSE),
$C73=2014,
VLOOKUP($B73,[12]分省年度数据!$A$1:$T$32,11,FALSE),
$C73=2015,
VLOOKUP($B73,[12]分省年度数据!$A$1:$T$32,10,FALSE),
$C73=2016,
VLOOKUP($B73,[12]分省年度数据!$A$1:$T$32,9,FALSE),
$C73=2017,
VLOOKUP($B73,[12]分省年度数据!$A$1:$T$32,8,FALSE),
$C73=2018,
VLOOKUP($B73,[12]分省年度数据!$A$1:$T$32,7,FALSE)
)</f>
        <v>12.85</v>
      </c>
      <c r="AA73" cm="1">
        <f t="array" ref="AA73">_xlfn.IFS(
$C73=2010,
VLOOKUP($B73,[13]分省年度数据!$A$1:$T$32,15,FALSE),
$C73=2011,
VLOOKUP($B73,[13]分省年度数据!$A$1:$T$32,14,FALSE),
$C73=2012,
VLOOKUP($B73,[13]分省年度数据!$A$1:$T$32,13,FALSE),
$C73=2013,
VLOOKUP($B73,[13]分省年度数据!$A$1:$T$32,12,FALSE),
$C73=2014,
VLOOKUP($B73,[13]分省年度数据!$A$1:$T$32,11,FALSE),
$C73=2015,
VLOOKUP($B73,[13]分省年度数据!$A$1:$T$32,10,FALSE),
$C73=2016,
VLOOKUP($B73,[13]分省年度数据!$A$1:$T$32,9,FALSE),
$C73=2017,
VLOOKUP($B73,[13]分省年度数据!$A$1:$T$32,8,FALSE),
$C73=2018,
VLOOKUP($B73,[13]分省年度数据!$A$1:$T$32,7,FALSE)
)</f>
        <v>10.48</v>
      </c>
      <c r="AB73" cm="1">
        <f t="array" ref="AB73">_xlfn.IFS(
$C73=2010,
VLOOKUP($B73,[14]分省年度数据!$A$1:$T$32,15,FALSE),
$C73=2011,
VLOOKUP($B73,[14]分省年度数据!$A$1:$T$32,14,FALSE),
$C73=2012,
VLOOKUP($B73,[14]分省年度数据!$A$1:$T$32,13,FALSE),
$C73=2013,
VLOOKUP($B73,[14]分省年度数据!$A$1:$T$32,12,FALSE),
$C73=2014,
VLOOKUP($B73,[14]分省年度数据!$A$1:$T$32,11,FALSE),
$C73=2015,
VLOOKUP($B73,[14]分省年度数据!$A$1:$T$32,10,FALSE),
$C73=2016,
VLOOKUP($B73,[14]分省年度数据!$A$1:$T$32,9,FALSE),
$C73=2017,
VLOOKUP($B73,[14]分省年度数据!$A$1:$T$32,8,FALSE),
$C73=2018,
VLOOKUP($B73,[14]分省年度数据!$A$1:$T$32,7,FALSE)
)</f>
        <v>11.93</v>
      </c>
      <c r="AD73" cm="1">
        <f t="array" ref="AD73">_xlfn.IFS(
$C73=2010,
VLOOKUP($B73,[15]分省年度数据!$A$1:$T$32,15,FALSE),
$C73=2011,
VLOOKUP($B73,[15]分省年度数据!$A$1:$T$32,14,FALSE),
$C73=2012,
VLOOKUP($B73,[15]分省年度数据!$A$1:$T$32,13,FALSE),
$C73=2013,
VLOOKUP($B73,[15]分省年度数据!$A$1:$T$32,12,FALSE),
$C73=2014,
VLOOKUP($B73,[15]分省年度数据!$A$1:$T$32,11,FALSE),
$C73=2015,
VLOOKUP($B73,[15]分省年度数据!$A$1:$T$32,10,FALSE),
$C73=2016,
VLOOKUP($B73,[15]分省年度数据!$A$1:$T$32,9,FALSE),
$C73=2017,
VLOOKUP($B73,[15]分省年度数据!$A$1:$T$32,8,FALSE),
$C73=2018,
VLOOKUP($B73,[15]分省年度数据!$A$1:$T$32,7,FALSE)
)</f>
        <v>7612173</v>
      </c>
      <c r="AE73" cm="1">
        <f t="array" ref="AE73">_xlfn.IFS(
$C73=2010,
VLOOKUP($B73,[16]分省年度数据!$A$1:$T$32,15,FALSE),
$C73=2011,
VLOOKUP($B73,[16]分省年度数据!$A$1:$T$32,14,FALSE),
$C73=2012,
VLOOKUP($B73,[16]分省年度数据!$A$1:$T$32,13,FALSE),
$C73=2013,
VLOOKUP($B73,[16]分省年度数据!$A$1:$T$32,12,FALSE),
$C73=2014,
VLOOKUP($B73,[16]分省年度数据!$A$1:$T$32,11,FALSE),
$C73=2015,
VLOOKUP($B73,[16]分省年度数据!$A$1:$T$32,10,FALSE),
$C73=2016,
VLOOKUP($B73,[16]分省年度数据!$A$1:$T$32,9,FALSE),
$C73=2017,
VLOOKUP($B73,[16]分省年度数据!$A$1:$T$32,8,FALSE),
$C73=2018,
VLOOKUP($B73,[16]分省年度数据!$A$1:$T$32,7,FALSE)
)</f>
        <v>544.38</v>
      </c>
      <c r="AF73" cm="1">
        <f t="array" ref="AF73">_xlfn.IFS(
$C73=2010,
VLOOKUP($B73,[17]分省年度数据!$A$1:$T$32,15,FALSE),
$C73=2011,
VLOOKUP($B73,[17]分省年度数据!$A$1:$T$32,14,FALSE),
$C73=2012,
VLOOKUP($B73,[17]分省年度数据!$A$1:$T$32,13,FALSE),
$C73=2013,
VLOOKUP($B73,[17]分省年度数据!$A$1:$T$32,12,FALSE),
$C73=2014,
VLOOKUP($B73,[17]分省年度数据!$A$1:$T$32,11,FALSE),
$C73=2015,
VLOOKUP($B73,[17]分省年度数据!$A$1:$T$32,10,FALSE),
$C73=2016,
VLOOKUP($B73,[17]分省年度数据!$A$1:$T$32,9,FALSE),
$C73=2017,
VLOOKUP($B73,[17]分省年度数据!$A$1:$T$32,8,FALSE),
$C73=2018,
VLOOKUP($B73,[17]分省年度数据!$A$1:$T$32,7,FALSE)
)</f>
        <v>71</v>
      </c>
      <c r="AG73" cm="1">
        <f t="array" ref="AG73">_xlfn.IFS(
$C73=2010,
VLOOKUP($B73,[18]分省年度数据!$A$1:$T$32,15,FALSE),
$C73=2011,
VLOOKUP($B73,[18]分省年度数据!$A$1:$T$32,14,FALSE),
$C73=2012,
VLOOKUP($B73,[18]分省年度数据!$A$1:$T$32,13,FALSE),
$C73=2013,
VLOOKUP($B73,[18]分省年度数据!$A$1:$T$32,12,FALSE),
$C73=2014,
VLOOKUP($B73,[18]分省年度数据!$A$1:$T$32,11,FALSE),
$C73=2015,
VLOOKUP($B73,[18]分省年度数据!$A$1:$T$32,10,FALSE),
$C73=2016,
VLOOKUP($B73,[18]分省年度数据!$A$1:$T$32,9,FALSE),
$C73=2017,
VLOOKUP($B73,[18]分省年度数据!$A$1:$T$32,8,FALSE),
$C73=2018,
VLOOKUP($B73,[18]分省年度数据!$A$1:$T$32,7,FALSE)
)</f>
        <v>5275</v>
      </c>
      <c r="AJ73" cm="1">
        <f t="array" ref="AJ73">_xlfn.IFS(
$C73=2010,
VLOOKUP($B73,[19]分省年度数据!$A$1:$T$32,15,FALSE),
$C73=2011,
VLOOKUP($B73,[19]分省年度数据!$A$1:$T$32,14,FALSE),
$C73=2012,
VLOOKUP($B73,[19]分省年度数据!$A$1:$T$32,13,FALSE),
$C73=2013,
VLOOKUP($B73,[19]分省年度数据!$A$1:$T$32,12,FALSE),
$C73=2014,
VLOOKUP($B73,[19]分省年度数据!$A$1:$T$32,11,FALSE),
$C73=2015,
VLOOKUP($B73,[19]分省年度数据!$A$1:$T$32,10,FALSE),
$C73=2016,
VLOOKUP($B73,[19]分省年度数据!$A$1:$T$32,9,FALSE),
$C73=2017,
VLOOKUP($B73,[19]分省年度数据!$A$1:$T$32,8,FALSE),
$C73=2018,
VLOOKUP($B73,[19]分省年度数据!$A$1:$T$32,7,FALSE)
)</f>
        <v>5119</v>
      </c>
      <c r="AK73" cm="1">
        <f t="array" ref="AK73">_xlfn.IFS(
$C73=2010,
VLOOKUP($B73,[20]分省年度数据!$A$1:$T$32,15,FALSE),
$C73=2011,
VLOOKUP($B73,[20]分省年度数据!$A$1:$T$32,14,FALSE),
$C73=2012,
VLOOKUP($B73,[20]分省年度数据!$A$1:$T$32,13,FALSE),
$C73=2013,
VLOOKUP($B73,[20]分省年度数据!$A$1:$T$32,12,FALSE),
$C73=2014,
VLOOKUP($B73,[20]分省年度数据!$A$1:$T$32,11,FALSE),
$C73=2015,
VLOOKUP($B73,[20]分省年度数据!$A$1:$T$32,10,FALSE),
$C73=2016,
VLOOKUP($B73,[20]分省年度数据!$A$1:$T$32,9,FALSE),
$C73=2017,
VLOOKUP($B73,[20]分省年度数据!$A$1:$T$32,8,FALSE),
$C73=2018,
VLOOKUP($B73,[20]分省年度数据!$A$1:$T$32,7,FALSE)
)</f>
        <v>24198</v>
      </c>
      <c r="AL73" cm="1">
        <f t="array" ref="AL73">_xlfn.IFS(
$C73=2010,
VLOOKUP($B73,[26]分省年度数据!$A$1:$T$32,15,FALSE),
$C73=2011,
VLOOKUP($B73,[26]分省年度数据!$A$1:$T$32,14,FALSE),
$C73=2012,
VLOOKUP($B73,[26]分省年度数据!$A$1:$T$32,13,FALSE),
$C73=2013,
VLOOKUP($B73,[26]分省年度数据!$A$1:$T$32,12,FALSE),
$C73=2014,
VLOOKUP($B73,[26]分省年度数据!$A$1:$T$32,11,FALSE),
$C73=2015,
VLOOKUP($B73,[26]分省年度数据!$A$1:$T$32,10,FALSE),
$C73=2016,
VLOOKUP($B73,[26]分省年度数据!$A$1:$T$32,9,FALSE),
$C73=2017,
VLOOKUP($B73,[26]分省年度数据!$A$1:$T$32,8,FALSE),
$C73=2018,
VLOOKUP($B73,[26]分省年度数据!$A$1:$T$32,7,FALSE)
)</f>
        <v>98.48</v>
      </c>
      <c r="AM73" cm="1">
        <f t="array" ref="AM73">_xlfn.IFS(
$C73=2010,
VLOOKUP($B73,[22]分省年度数据!$A$1:$T$32,15,FALSE),
$C73=2011,
VLOOKUP($B73,[22]分省年度数据!$A$1:$T$32,14,FALSE),
$C73=2012,
VLOOKUP($B73,[22]分省年度数据!$A$1:$T$32,13,FALSE),
$C73=2013,
VLOOKUP($B73,[22]分省年度数据!$A$1:$T$32,12,FALSE),
$C73=2014,
VLOOKUP($B73,[22]分省年度数据!$A$1:$T$32,11,FALSE),
$C73=2015,
VLOOKUP($B73,[22]分省年度数据!$A$1:$T$32,10,FALSE),
$C73=2016,
VLOOKUP($B73,[22]分省年度数据!$A$1:$T$32,9,FALSE),
$C73=2017,
VLOOKUP($B73,[22]分省年度数据!$A$1:$T$32,8,FALSE),
$C73=2018,
VLOOKUP($B73,[22]分省年度数据!$A$1:$T$32,7,FALSE)
)</f>
        <v>89.5</v>
      </c>
      <c r="AN73" cm="1">
        <f t="array" ref="AN73">_xlfn.IFS(
$C73=2010,
VLOOKUP($B73,[23]分省年度数据!$A$1:$T$32,15,FALSE),
$C73=2011,
VLOOKUP($B73,[23]分省年度数据!$A$1:$T$32,14,FALSE),
$C73=2012,
VLOOKUP($B73,[23]分省年度数据!$A$1:$T$32,13,FALSE),
$C73=2013,
VLOOKUP($B73,[23]分省年度数据!$A$1:$T$32,12,FALSE),
$C73=2014,
VLOOKUP($B73,[23]分省年度数据!$A$1:$T$32,11,FALSE),
$C73=2015,
VLOOKUP($B73,[23]分省年度数据!$A$1:$T$32,10,FALSE),
$C73=2016,
VLOOKUP($B73,[23]分省年度数据!$A$1:$T$32,9,FALSE),
$C73=2017,
VLOOKUP($B73,[23]分省年度数据!$A$1:$T$32,8,FALSE),
$C73=2018,
VLOOKUP($B73,[23]分省年度数据!$A$1:$T$32,7,FALSE)
)</f>
        <v>14.03</v>
      </c>
      <c r="AO73" cm="1">
        <f t="array" ref="AO73">_xlfn.IFS(
$C73=2010,
VLOOKUP($B73,[24]分省年度数据!$A$1:$T$32,15,FALSE),
$C73=2011,
VLOOKUP($B73,[24]分省年度数据!$A$1:$T$32,14,FALSE),
$C73=2012,
VLOOKUP($B73,[24]分省年度数据!$A$1:$T$32,13,FALSE),
$C73=2013,
VLOOKUP($B73,[24]分省年度数据!$A$1:$T$32,12,FALSE),
$C73=2014,
VLOOKUP($B73,[24]分省年度数据!$A$1:$T$32,11,FALSE),
$C73=2015,
VLOOKUP($B73,[24]分省年度数据!$A$1:$T$32,10,FALSE),
$C73=2016,
VLOOKUP($B73,[24]分省年度数据!$A$1:$T$32,9,FALSE),
$C73=2017,
VLOOKUP($B73,[24]分省年度数据!$A$1:$T$32,8,FALSE),
$C73=2018,
VLOOKUP($B73,[24]分省年度数据!$A$1:$T$32,7,FALSE)
)</f>
        <v>4.08</v>
      </c>
      <c r="AP73" cm="1">
        <f t="array" ref="AP73">_xlfn.IFS(
$C73=2010,
VLOOKUP($B73,[25]分省年度数据!$A$1:$T$32,15,FALSE),
$C73=2011,
VLOOKUP($B73,[25]分省年度数据!$A$1:$T$32,14,FALSE),
$C73=2012,
VLOOKUP($B73,[25]分省年度数据!$A$1:$T$32,13,FALSE),
$C73=2013,
VLOOKUP($B73,[25]分省年度数据!$A$1:$T$32,12,FALSE),
$C73=2014,
VLOOKUP($B73,[25]分省年度数据!$A$1:$T$32,11,FALSE),
$C73=2015,
VLOOKUP($B73,[25]分省年度数据!$A$1:$T$32,10,FALSE),
$C73=2016,
VLOOKUP($B73,[25]分省年度数据!$A$1:$T$32,9,FALSE),
$C73=2017,
VLOOKUP($B73,[25]分省年度数据!$A$1:$T$32,8,FALSE),
$C73=2018,
VLOOKUP($B73,[25]分省年度数据!$A$1:$T$32,7,FALSE)
)</f>
        <v>12.35</v>
      </c>
    </row>
    <row r="74" spans="1:42">
      <c r="A74">
        <v>31</v>
      </c>
      <c r="B74" t="s">
        <v>9</v>
      </c>
      <c r="C74">
        <v>2010</v>
      </c>
      <c r="D74" t="str">
        <f t="shared" si="2"/>
        <v>上海市2010</v>
      </c>
      <c r="E74" t="s">
        <v>34</v>
      </c>
      <c r="F74" cm="1">
        <f t="array" ref="F74">_xlfn.IFS(
$C74=2010,
VLOOKUP($B74,[1]分省年度数据!$A$1:$T$32,15,FALSE),
$C74=2011,
VLOOKUP($B74,[1]分省年度数据!$A$1:$T$32,14,FALSE),
$C74=2012,
VLOOKUP($B74,[1]分省年度数据!$A$1:$T$32,13,FALSE),
$C74=2013,
VLOOKUP($B74,[1]分省年度数据!$A$1:$T$32,12,FALSE),
$C74=2014,
VLOOKUP($B74,[1]分省年度数据!$A$1:$T$32,11,FALSE),
$C74=2015,
VLOOKUP($B74,[1]分省年度数据!$A$1:$T$32,10,FALSE),
$C74=2016,
VLOOKUP($B74,[1]分省年度数据!$A$1:$T$32,9,FALSE),
$C74=2017,
VLOOKUP($B74,[1]分省年度数据!$A$1:$T$32,8,FALSE),
$C74=2018,
VLOOKUP($B74,[1]分省年度数据!$A$1:$T$32,7,FALSE)
)</f>
        <v>2303</v>
      </c>
      <c r="G74" cm="1">
        <f t="array" ref="G74">_xlfn.IFS(
$C74=2010,
VLOOKUP($B74,[2]分省年度数据!$A$1:$T$32,15,FALSE),
$C74=2011,
VLOOKUP($B74,[2]分省年度数据!$A$1:$T$32,14,FALSE),
$C74=2012,
VLOOKUP($B74,[2]分省年度数据!$A$1:$T$32,13,FALSE),
$C74=2013,
VLOOKUP($B74,[2]分省年度数据!$A$1:$T$32,12,FALSE),
$C74=2014,
VLOOKUP($B74,[2]分省年度数据!$A$1:$T$32,11,FALSE),
$C74=2015,
VLOOKUP($B74,[2]分省年度数据!$A$1:$T$32,10,FALSE),
$C74=2016,
VLOOKUP($B74,[2]分省年度数据!$A$1:$T$32,9,FALSE),
$C74=2017,
VLOOKUP($B74,[2]分省年度数据!$A$1:$T$32,8,FALSE),
$C74=2018,
VLOOKUP($B74,[2]分省年度数据!$A$1:$T$32,7,FALSE)
)</f>
        <v>30436</v>
      </c>
      <c r="H74" cm="1">
        <f t="array" ref="H74">_xlfn.IFS(
$C74=2010,
VLOOKUP($B74,[3]分省年度数据!$A$1:$T$32,15,FALSE),
$C74=2011,
VLOOKUP($B74,[3]分省年度数据!$A$1:$T$32,14,FALSE),
$C74=2012,
VLOOKUP($B74,[3]分省年度数据!$A$1:$T$32,13,FALSE),
$C74=2013,
VLOOKUP($B74,[3]分省年度数据!$A$1:$T$32,12,FALSE),
$C74=2014,
VLOOKUP($B74,[3]分省年度数据!$A$1:$T$32,11,FALSE),
$C74=2015,
VLOOKUP($B74,[3]分省年度数据!$A$1:$T$32,10,FALSE),
$C74=2016,
VLOOKUP($B74,[3]分省年度数据!$A$1:$T$32,9,FALSE),
$C74=2017,
VLOOKUP($B74,[3]分省年度数据!$A$1:$T$32,8,FALSE),
$C74=2018,
VLOOKUP($B74,[3]分省年度数据!$A$1:$T$32,7,FALSE)
)</f>
        <v>0.1</v>
      </c>
      <c r="I74">
        <f>VLOOKUP($D74,[4]Sheet1!$C$1:$J$65536,2,FALSE)</f>
        <v>173.13134765625</v>
      </c>
      <c r="J74">
        <f>VLOOKUP($D74,[4]Sheet1!$C$1:$J$65536,3,FALSE)</f>
        <v>110.98654174804688</v>
      </c>
      <c r="K74">
        <f>VLOOKUP($D74,[4]Sheet1!$C$1:$J$65536,4,FALSE)</f>
        <v>10164.1962890625</v>
      </c>
      <c r="L74">
        <f>VLOOKUP($D74,[4]Sheet1!$C$1:$J$65536,5,FALSE)</f>
        <v>160.25942993164062</v>
      </c>
      <c r="M74">
        <f>VLOOKUP($D74,[4]Sheet1!$C$1:$J$65536,6,FALSE)</f>
        <v>34.084346771240234</v>
      </c>
      <c r="N74">
        <f>VLOOKUP($D74,[4]Sheet1!$C$1:$J$65536,7,FALSE)</f>
        <v>4.2079367637634277</v>
      </c>
      <c r="O74">
        <f>VLOOKUP($D74,[4]Sheet1!$C$1:$J$65536,8,FALSE)</f>
        <v>34.280303955078125</v>
      </c>
      <c r="P74" cm="1">
        <f t="array" ref="P74">_xlfn.IFS(
$C74=2010,
VLOOKUP($B74,[5]各省年均房价!$A$1:$T$32,11,FALSE),
$C74=2011,
VLOOKUP($B74,[5]各省年均房价!$A$1:$T$32,12,FALSE),
$C74=2012,
VLOOKUP($B74,[5]各省年均房价!$A$1:$T$32,13,FALSE),
$C74=2013,
VLOOKUP($B74,[5]各省年均房价!$A$1:$T$32,14,FALSE),
$C74=2014,
VLOOKUP($B74,[5]各省年均房价!$A$1:$T$32,15,FALSE),
$C74=2015,
VLOOKUP($B74,[5]各省年均房价!$A$1:$T$32,16,FALSE),
$C74=2016,
VLOOKUP($B74,[5]各省年均房价!$A$1:$T$32,17,FALSE),
$C74=2017,
VLOOKUP($B74,[5]各省年均房价!$A$1:$T$32,18,FALSE),
$C74=2018,
VLOOKUP($B74,[5]各省年均房价!$A$1:$T$32,19,FALSE)
)</f>
        <v>14502.8</v>
      </c>
      <c r="Q74">
        <f t="shared" si="3"/>
        <v>0.47650151136811669</v>
      </c>
      <c r="R74" cm="1">
        <f t="array" ref="R74">_xlfn.IFS(
$C74=2010,
VLOOKUP($B74,[27]分省年度数据!$A$1:$T$32,15,FALSE),
$C74=2011,
VLOOKUP($B74,[27]分省年度数据!$A$1:$T$32,14,FALSE),
$C74=2012,
VLOOKUP($B74,[27]分省年度数据!$A$1:$T$32,13,FALSE),
$C74=2013,
VLOOKUP($B74,[27]分省年度数据!$A$1:$T$32,12,FALSE),
$C74=2014,
VLOOKUP($B74,[27]分省年度数据!$A$1:$T$32,11,FALSE),
$C74=2015,
VLOOKUP($B74,[27]分省年度数据!$A$1:$T$32,10,FALSE),
$C74=2016,
VLOOKUP($B74,[27]分省年度数据!$A$1:$T$32,9,FALSE),
$C74=2017,
VLOOKUP($B74,[27]分省年度数据!$A$1:$T$32,8,FALSE),
$C74=2018,
VLOOKUP($B74,[27]分省年度数据!$A$1:$T$32,7,FALSE)
)</f>
        <v>122.93</v>
      </c>
      <c r="S74">
        <f>IFERROR(VLOOKUP(D74,[6]mu_jt_estimates_final!$C:$D,2,FALSE),"")</f>
        <v>-0.109717</v>
      </c>
      <c r="T74" t="str">
        <f>VLOOKUP(B74,方言分布!A:B,2,FALSE)</f>
        <v>吴语</v>
      </c>
      <c r="U74" cm="1">
        <f t="array" ref="U74">_xlfn.IFS(
$C74=2010,
VLOOKUP($B74,[7]分省年度数据!$A$1:$T$32,15,FALSE),
$C74=2011,
VLOOKUP($B74,[7]分省年度数据!$A$1:$T$32,14,FALSE),
$C74=2012,
VLOOKUP($B74,[7]分省年度数据!$A$1:$T$32,13,FALSE),
$C74=2013,
VLOOKUP($B74,[7]分省年度数据!$A$1:$T$32,12,FALSE),
$C74=2014,
VLOOKUP($B74,[7]分省年度数据!$A$1:$T$32,11,FALSE),
$C74=2015,
VLOOKUP($B74,[7]分省年度数据!$A$1:$T$32,10,FALSE),
$C74=2016,
VLOOKUP($B74,[7]分省年度数据!$A$1:$T$32,9,FALSE),
$C74=2017,
VLOOKUP($B74,[7]分省年度数据!$A$1:$T$32,8,FALSE),
$C74=2018,
VLOOKUP($B74,[7]分省年度数据!$A$1:$T$32,7,FALSE)
)</f>
        <v>4708</v>
      </c>
      <c r="V74" cm="1">
        <f t="array" ref="V74">_xlfn.IFS(
$C74=2010,
VLOOKUP($B74,[8]分省年度数据!$A$1:$T$32,15,FALSE),
$C74=2011,
VLOOKUP($B74,[8]分省年度数据!$A$1:$T$32,14,FALSE),
$C74=2012,
VLOOKUP($B74,[8]分省年度数据!$A$1:$T$32,13,FALSE),
$C74=2013,
VLOOKUP($B74,[8]分省年度数据!$A$1:$T$32,12,FALSE),
$C74=2014,
VLOOKUP($B74,[8]分省年度数据!$A$1:$T$32,11,FALSE),
$C74=2015,
VLOOKUP($B74,[8]分省年度数据!$A$1:$T$32,10,FALSE),
$C74=2016,
VLOOKUP($B74,[8]分省年度数据!$A$1:$T$32,9,FALSE),
$C74=2017,
VLOOKUP($B74,[8]分省年度数据!$A$1:$T$32,8,FALSE),
$C74=2018,
VLOOKUP($B74,[8]分省年度数据!$A$1:$T$32,7,FALSE)
)</f>
        <v>10.51</v>
      </c>
      <c r="W74" cm="1">
        <f t="array" ref="W74">_xlfn.IFS(
$C74=2010,
VLOOKUP($B74,[9]分省年度数据!$A$1:$T$32,15,FALSE),
$C74=2011,
VLOOKUP($B74,[9]分省年度数据!$A$1:$T$32,14,FALSE),
$C74=2012,
VLOOKUP($B74,[9]分省年度数据!$A$1:$T$32,13,FALSE),
$C74=2013,
VLOOKUP($B74,[9]分省年度数据!$A$1:$T$32,12,FALSE),
$C74=2014,
VLOOKUP($B74,[9]分省年度数据!$A$1:$T$32,11,FALSE),
$C74=2015,
VLOOKUP($B74,[9]分省年度数据!$A$1:$T$32,10,FALSE),
$C74=2016,
VLOOKUP($B74,[9]分省年度数据!$A$1:$T$32,9,FALSE),
$C74=2017,
VLOOKUP($B74,[9]分省年度数据!$A$1:$T$32,8,FALSE),
$C74=2018,
VLOOKUP($B74,[9]分省年度数据!$A$1:$T$32,7,FALSE)
)</f>
        <v>97</v>
      </c>
      <c r="X74" cm="1">
        <f t="array" ref="X74">_xlfn.IFS(
$C74=2010,
VLOOKUP($B74,[10]分省年度数据!$A$1:$T$32,15,FALSE),
$C74=2011,
VLOOKUP($B74,[10]分省年度数据!$A$1:$T$32,14,FALSE),
$C74=2012,
VLOOKUP($B74,[10]分省年度数据!$A$1:$T$32,13,FALSE),
$C74=2013,
VLOOKUP($B74,[10]分省年度数据!$A$1:$T$32,12,FALSE),
$C74=2014,
VLOOKUP($B74,[10]分省年度数据!$A$1:$T$32,11,FALSE),
$C74=2015,
VLOOKUP($B74,[10]分省年度数据!$A$1:$T$32,10,FALSE),
$C74=2016,
VLOOKUP($B74,[10]分省年度数据!$A$1:$T$32,9,FALSE),
$C74=2017,
VLOOKUP($B74,[10]分省年度数据!$A$1:$T$32,8,FALSE),
$C74=2018,
VLOOKUP($B74,[10]分省年度数据!$A$1:$T$32,7,FALSE)
)</f>
        <v>13.03</v>
      </c>
      <c r="Y74" cm="1">
        <f t="array" ref="Y74">_xlfn.IFS(
$C74=2010,
VLOOKUP($B74,[11]分省年度数据!$A$1:$T$32,15,FALSE),
$C74=2011,
VLOOKUP($B74,[11]分省年度数据!$A$1:$T$32,14,FALSE),
$C74=2012,
VLOOKUP($B74,[11]分省年度数据!$A$1:$T$32,13,FALSE),
$C74=2013,
VLOOKUP($B74,[11]分省年度数据!$A$1:$T$32,12,FALSE),
$C74=2014,
VLOOKUP($B74,[11]分省年度数据!$A$1:$T$32,11,FALSE),
$C74=2015,
VLOOKUP($B74,[11]分省年度数据!$A$1:$T$32,10,FALSE),
$C74=2016,
VLOOKUP($B74,[11]分省年度数据!$A$1:$T$32,9,FALSE),
$C74=2017,
VLOOKUP($B74,[11]分省年度数据!$A$1:$T$32,8,FALSE),
$C74=2018,
VLOOKUP($B74,[11]分省年度数据!$A$1:$T$32,7,FALSE)
)</f>
        <v>160.07</v>
      </c>
      <c r="Z74" cm="1">
        <f t="array" ref="Z74">_xlfn.IFS(
$C74=2010,
VLOOKUP($B74,[12]分省年度数据!$A$1:$T$32,15,FALSE),
$C74=2011,
VLOOKUP($B74,[12]分省年度数据!$A$1:$T$32,14,FALSE),
$C74=2012,
VLOOKUP($B74,[12]分省年度数据!$A$1:$T$32,13,FALSE),
$C74=2013,
VLOOKUP($B74,[12]分省年度数据!$A$1:$T$32,12,FALSE),
$C74=2014,
VLOOKUP($B74,[12]分省年度数据!$A$1:$T$32,11,FALSE),
$C74=2015,
VLOOKUP($B74,[12]分省年度数据!$A$1:$T$32,10,FALSE),
$C74=2016,
VLOOKUP($B74,[12]分省年度数据!$A$1:$T$32,9,FALSE),
$C74=2017,
VLOOKUP($B74,[12]分省年度数据!$A$1:$T$32,8,FALSE),
$C74=2018,
VLOOKUP($B74,[12]分省年度数据!$A$1:$T$32,7,FALSE)
)</f>
        <v>10.1</v>
      </c>
      <c r="AA74" cm="1">
        <f t="array" ref="AA74">_xlfn.IFS(
$C74=2010,
VLOOKUP($B74,[13]分省年度数据!$A$1:$T$32,15,FALSE),
$C74=2011,
VLOOKUP($B74,[13]分省年度数据!$A$1:$T$32,14,FALSE),
$C74=2012,
VLOOKUP($B74,[13]分省年度数据!$A$1:$T$32,13,FALSE),
$C74=2013,
VLOOKUP($B74,[13]分省年度数据!$A$1:$T$32,12,FALSE),
$C74=2014,
VLOOKUP($B74,[13]分省年度数据!$A$1:$T$32,11,FALSE),
$C74=2015,
VLOOKUP($B74,[13]分省年度数据!$A$1:$T$32,10,FALSE),
$C74=2016,
VLOOKUP($B74,[13]分省年度数据!$A$1:$T$32,9,FALSE),
$C74=2017,
VLOOKUP($B74,[13]分省年度数据!$A$1:$T$32,8,FALSE),
$C74=2018,
VLOOKUP($B74,[13]分省年度数据!$A$1:$T$32,7,FALSE)
)</f>
        <v>12.51</v>
      </c>
      <c r="AB74" cm="1">
        <f t="array" ref="AB74">_xlfn.IFS(
$C74=2010,
VLOOKUP($B74,[14]分省年度数据!$A$1:$T$32,15,FALSE),
$C74=2011,
VLOOKUP($B74,[14]分省年度数据!$A$1:$T$32,14,FALSE),
$C74=2012,
VLOOKUP($B74,[14]分省年度数据!$A$1:$T$32,13,FALSE),
$C74=2013,
VLOOKUP($B74,[14]分省年度数据!$A$1:$T$32,12,FALSE),
$C74=2014,
VLOOKUP($B74,[14]分省年度数据!$A$1:$T$32,11,FALSE),
$C74=2015,
VLOOKUP($B74,[14]分省年度数据!$A$1:$T$32,10,FALSE),
$C74=2016,
VLOOKUP($B74,[14]分省年度数据!$A$1:$T$32,9,FALSE),
$C74=2017,
VLOOKUP($B74,[14]分省年度数据!$A$1:$T$32,8,FALSE),
$C74=2018,
VLOOKUP($B74,[14]分省年度数据!$A$1:$T$32,7,FALSE)
)</f>
        <v>15.51</v>
      </c>
      <c r="AD74" cm="1">
        <f t="array" ref="AD74">_xlfn.IFS(
$C74=2010,
VLOOKUP($B74,[15]分省年度数据!$A$1:$T$32,15,FALSE),
$C74=2011,
VLOOKUP($B74,[15]分省年度数据!$A$1:$T$32,14,FALSE),
$C74=2012,
VLOOKUP($B74,[15]分省年度数据!$A$1:$T$32,13,FALSE),
$C74=2013,
VLOOKUP($B74,[15]分省年度数据!$A$1:$T$32,12,FALSE),
$C74=2014,
VLOOKUP($B74,[15]分省年度数据!$A$1:$T$32,11,FALSE),
$C74=2015,
VLOOKUP($B74,[15]分省年度数据!$A$1:$T$32,10,FALSE),
$C74=2016,
VLOOKUP($B74,[15]分省年度数据!$A$1:$T$32,9,FALSE),
$C74=2017,
VLOOKUP($B74,[15]分省年度数据!$A$1:$T$32,8,FALSE),
$C74=2018,
VLOOKUP($B74,[15]分省年度数据!$A$1:$T$32,7,FALSE)
)</f>
        <v>5582736</v>
      </c>
      <c r="AE74" cm="1">
        <f t="array" ref="AE74">_xlfn.IFS(
$C74=2010,
VLOOKUP($B74,[16]分省年度数据!$A$1:$T$32,15,FALSE),
$C74=2011,
VLOOKUP($B74,[16]分省年度数据!$A$1:$T$32,14,FALSE),
$C74=2012,
VLOOKUP($B74,[16]分省年度数据!$A$1:$T$32,13,FALSE),
$C74=2013,
VLOOKUP($B74,[16]分省年度数据!$A$1:$T$32,12,FALSE),
$C74=2014,
VLOOKUP($B74,[16]分省年度数据!$A$1:$T$32,11,FALSE),
$C74=2015,
VLOOKUP($B74,[16]分省年度数据!$A$1:$T$32,10,FALSE),
$C74=2016,
VLOOKUP($B74,[16]分省年度数据!$A$1:$T$32,9,FALSE),
$C74=2017,
VLOOKUP($B74,[16]分省年度数据!$A$1:$T$32,8,FALSE),
$C74=2018,
VLOOKUP($B74,[16]分省年度数据!$A$1:$T$32,7,FALSE)
)</f>
        <v>417.28</v>
      </c>
      <c r="AF74" cm="1">
        <f t="array" ref="AF74">_xlfn.IFS(
$C74=2010,
VLOOKUP($B74,[17]分省年度数据!$A$1:$T$32,15,FALSE),
$C74=2011,
VLOOKUP($B74,[17]分省年度数据!$A$1:$T$32,14,FALSE),
$C74=2012,
VLOOKUP($B74,[17]分省年度数据!$A$1:$T$32,13,FALSE),
$C74=2013,
VLOOKUP($B74,[17]分省年度数据!$A$1:$T$32,12,FALSE),
$C74=2014,
VLOOKUP($B74,[17]分省年度数据!$A$1:$T$32,11,FALSE),
$C74=2015,
VLOOKUP($B74,[17]分省年度数据!$A$1:$T$32,10,FALSE),
$C74=2016,
VLOOKUP($B74,[17]分省年度数据!$A$1:$T$32,9,FALSE),
$C74=2017,
VLOOKUP($B74,[17]分省年度数据!$A$1:$T$32,8,FALSE),
$C74=2018,
VLOOKUP($B74,[17]分省年度数据!$A$1:$T$32,7,FALSE)
)</f>
        <v>1773</v>
      </c>
      <c r="AG74" cm="1">
        <f t="array" ref="AG74">_xlfn.IFS(
$C74=2010,
VLOOKUP($B74,[18]分省年度数据!$A$1:$T$32,15,FALSE),
$C74=2011,
VLOOKUP($B74,[18]分省年度数据!$A$1:$T$32,14,FALSE),
$C74=2012,
VLOOKUP($B74,[18]分省年度数据!$A$1:$T$32,13,FALSE),
$C74=2013,
VLOOKUP($B74,[18]分省年度数据!$A$1:$T$32,12,FALSE),
$C74=2014,
VLOOKUP($B74,[18]分省年度数据!$A$1:$T$32,11,FALSE),
$C74=2015,
VLOOKUP($B74,[18]分省年度数据!$A$1:$T$32,10,FALSE),
$C74=2016,
VLOOKUP($B74,[18]分省年度数据!$A$1:$T$32,9,FALSE),
$C74=2017,
VLOOKUP($B74,[18]分省年度数据!$A$1:$T$32,8,FALSE),
$C74=2018,
VLOOKUP($B74,[18]分省年度数据!$A$1:$T$32,7,FALSE)
)</f>
        <v>6186.6</v>
      </c>
      <c r="AJ74" cm="1">
        <f t="array" ref="AJ74">_xlfn.IFS(
$C74=2010,
VLOOKUP($B74,[19]分省年度数据!$A$1:$T$32,15,FALSE),
$C74=2011,
VLOOKUP($B74,[19]分省年度数据!$A$1:$T$32,14,FALSE),
$C74=2012,
VLOOKUP($B74,[19]分省年度数据!$A$1:$T$32,13,FALSE),
$C74=2013,
VLOOKUP($B74,[19]分省年度数据!$A$1:$T$32,12,FALSE),
$C74=2014,
VLOOKUP($B74,[19]分省年度数据!$A$1:$T$32,11,FALSE),
$C74=2015,
VLOOKUP($B74,[19]分省年度数据!$A$1:$T$32,10,FALSE),
$C74=2016,
VLOOKUP($B74,[19]分省年度数据!$A$1:$T$32,9,FALSE),
$C74=2017,
VLOOKUP($B74,[19]分省年度数据!$A$1:$T$32,8,FALSE),
$C74=2018,
VLOOKUP($B74,[19]分省年度数据!$A$1:$T$32,7,FALSE)
)</f>
        <v>2176</v>
      </c>
      <c r="AK74" cm="1">
        <f t="array" ref="AK74">_xlfn.IFS(
$C74=2010,
VLOOKUP($B74,[20]分省年度数据!$A$1:$T$32,15,FALSE),
$C74=2011,
VLOOKUP($B74,[20]分省年度数据!$A$1:$T$32,14,FALSE),
$C74=2012,
VLOOKUP($B74,[20]分省年度数据!$A$1:$T$32,13,FALSE),
$C74=2013,
VLOOKUP($B74,[20]分省年度数据!$A$1:$T$32,12,FALSE),
$C74=2014,
VLOOKUP($B74,[20]分省年度数据!$A$1:$T$32,11,FALSE),
$C74=2015,
VLOOKUP($B74,[20]分省年度数据!$A$1:$T$32,10,FALSE),
$C74=2016,
VLOOKUP($B74,[20]分省年度数据!$A$1:$T$32,9,FALSE),
$C74=2017,
VLOOKUP($B74,[20]分省年度数据!$A$1:$T$32,8,FALSE),
$C74=2018,
VLOOKUP($B74,[20]分省年度数据!$A$1:$T$32,7,FALSE)
)</f>
        <v>23130</v>
      </c>
      <c r="AL74" cm="1">
        <f t="array" ref="AL74">_xlfn.IFS(
$C74=2010,
VLOOKUP($B74,[26]分省年度数据!$A$1:$T$32,15,FALSE),
$C74=2011,
VLOOKUP($B74,[26]分省年度数据!$A$1:$T$32,14,FALSE),
$C74=2012,
VLOOKUP($B74,[26]分省年度数据!$A$1:$T$32,13,FALSE),
$C74=2013,
VLOOKUP($B74,[26]分省年度数据!$A$1:$T$32,12,FALSE),
$C74=2014,
VLOOKUP($B74,[26]分省年度数据!$A$1:$T$32,11,FALSE),
$C74=2015,
VLOOKUP($B74,[26]分省年度数据!$A$1:$T$32,10,FALSE),
$C74=2016,
VLOOKUP($B74,[26]分省年度数据!$A$1:$T$32,9,FALSE),
$C74=2017,
VLOOKUP($B74,[26]分省年度数据!$A$1:$T$32,8,FALSE),
$C74=2018,
VLOOKUP($B74,[26]分省年度数据!$A$1:$T$32,7,FALSE)
)</f>
        <v>100</v>
      </c>
      <c r="AM74" cm="1">
        <f t="array" ref="AM74">_xlfn.IFS(
$C74=2010,
VLOOKUP($B74,[22]分省年度数据!$A$1:$T$32,15,FALSE),
$C74=2011,
VLOOKUP($B74,[22]分省年度数据!$A$1:$T$32,14,FALSE),
$C74=2012,
VLOOKUP($B74,[22]分省年度数据!$A$1:$T$32,13,FALSE),
$C74=2013,
VLOOKUP($B74,[22]分省年度数据!$A$1:$T$32,12,FALSE),
$C74=2014,
VLOOKUP($B74,[22]分省年度数据!$A$1:$T$32,11,FALSE),
$C74=2015,
VLOOKUP($B74,[22]分省年度数据!$A$1:$T$32,10,FALSE),
$C74=2016,
VLOOKUP($B74,[22]分省年度数据!$A$1:$T$32,9,FALSE),
$C74=2017,
VLOOKUP($B74,[22]分省年度数据!$A$1:$T$32,8,FALSE),
$C74=2018,
VLOOKUP($B74,[22]分省年度数据!$A$1:$T$32,7,FALSE)
)</f>
        <v>100</v>
      </c>
      <c r="AN74" cm="1">
        <f t="array" ref="AN74">_xlfn.IFS(
$C74=2010,
VLOOKUP($B74,[23]分省年度数据!$A$1:$T$32,15,FALSE),
$C74=2011,
VLOOKUP($B74,[23]分省年度数据!$A$1:$T$32,14,FALSE),
$C74=2012,
VLOOKUP($B74,[23]分省年度数据!$A$1:$T$32,13,FALSE),
$C74=2013,
VLOOKUP($B74,[23]分省年度数据!$A$1:$T$32,12,FALSE),
$C74=2014,
VLOOKUP($B74,[23]分省年度数据!$A$1:$T$32,11,FALSE),
$C74=2015,
VLOOKUP($B74,[23]分省年度数据!$A$1:$T$32,10,FALSE),
$C74=2016,
VLOOKUP($B74,[23]分省年度数据!$A$1:$T$32,9,FALSE),
$C74=2017,
VLOOKUP($B74,[23]分省年度数据!$A$1:$T$32,8,FALSE),
$C74=2018,
VLOOKUP($B74,[23]分省年度数据!$A$1:$T$32,7,FALSE)
)</f>
        <v>8.82</v>
      </c>
      <c r="AO74" cm="1">
        <f t="array" ref="AO74">_xlfn.IFS(
$C74=2010,
VLOOKUP($B74,[24]分省年度数据!$A$1:$T$32,15,FALSE),
$C74=2011,
VLOOKUP($B74,[24]分省年度数据!$A$1:$T$32,14,FALSE),
$C74=2012,
VLOOKUP($B74,[24]分省年度数据!$A$1:$T$32,13,FALSE),
$C74=2013,
VLOOKUP($B74,[24]分省年度数据!$A$1:$T$32,12,FALSE),
$C74=2014,
VLOOKUP($B74,[24]分省年度数据!$A$1:$T$32,11,FALSE),
$C74=2015,
VLOOKUP($B74,[24]分省年度数据!$A$1:$T$32,10,FALSE),
$C74=2016,
VLOOKUP($B74,[24]分省年度数据!$A$1:$T$32,9,FALSE),
$C74=2017,
VLOOKUP($B74,[24]分省年度数据!$A$1:$T$32,8,FALSE),
$C74=2018,
VLOOKUP($B74,[24]分省年度数据!$A$1:$T$32,7,FALSE)
)</f>
        <v>2.62</v>
      </c>
      <c r="AP74" cm="1">
        <f t="array" ref="AP74">_xlfn.IFS(
$C74=2010,
VLOOKUP($B74,[25]分省年度数据!$A$1:$T$32,15,FALSE),
$C74=2011,
VLOOKUP($B74,[25]分省年度数据!$A$1:$T$32,14,FALSE),
$C74=2012,
VLOOKUP($B74,[25]分省年度数据!$A$1:$T$32,13,FALSE),
$C74=2013,
VLOOKUP($B74,[25]分省年度数据!$A$1:$T$32,12,FALSE),
$C74=2014,
VLOOKUP($B74,[25]分省年度数据!$A$1:$T$32,11,FALSE),
$C74=2015,
VLOOKUP($B74,[25]分省年度数据!$A$1:$T$32,10,FALSE),
$C74=2016,
VLOOKUP($B74,[25]分省年度数据!$A$1:$T$32,9,FALSE),
$C74=2017,
VLOOKUP($B74,[25]分省年度数据!$A$1:$T$32,8,FALSE),
$C74=2018,
VLOOKUP($B74,[25]分省年度数据!$A$1:$T$32,7,FALSE)
)</f>
        <v>6.97</v>
      </c>
    </row>
    <row r="75" spans="1:42">
      <c r="A75">
        <v>31</v>
      </c>
      <c r="B75" t="s">
        <v>9</v>
      </c>
      <c r="C75">
        <v>2011</v>
      </c>
      <c r="D75" t="str">
        <f t="shared" si="2"/>
        <v>上海市2011</v>
      </c>
      <c r="E75" t="s">
        <v>34</v>
      </c>
      <c r="F75" cm="1">
        <f t="array" ref="F75">_xlfn.IFS(
$C75=2010,
VLOOKUP($B75,[1]分省年度数据!$A$1:$T$32,15,FALSE),
$C75=2011,
VLOOKUP($B75,[1]分省年度数据!$A$1:$T$32,14,FALSE),
$C75=2012,
VLOOKUP($B75,[1]分省年度数据!$A$1:$T$32,13,FALSE),
$C75=2013,
VLOOKUP($B75,[1]分省年度数据!$A$1:$T$32,12,FALSE),
$C75=2014,
VLOOKUP($B75,[1]分省年度数据!$A$1:$T$32,11,FALSE),
$C75=2015,
VLOOKUP($B75,[1]分省年度数据!$A$1:$T$32,10,FALSE),
$C75=2016,
VLOOKUP($B75,[1]分省年度数据!$A$1:$T$32,9,FALSE),
$C75=2017,
VLOOKUP($B75,[1]分省年度数据!$A$1:$T$32,8,FALSE),
$C75=2018,
VLOOKUP($B75,[1]分省年度数据!$A$1:$T$32,7,FALSE)
)</f>
        <v>2356</v>
      </c>
      <c r="G75" cm="1">
        <f t="array" ref="G75">_xlfn.IFS(
$C75=2010,
VLOOKUP($B75,[2]分省年度数据!$A$1:$T$32,15,FALSE),
$C75=2011,
VLOOKUP($B75,[2]分省年度数据!$A$1:$T$32,14,FALSE),
$C75=2012,
VLOOKUP($B75,[2]分省年度数据!$A$1:$T$32,13,FALSE),
$C75=2013,
VLOOKUP($B75,[2]分省年度数据!$A$1:$T$32,12,FALSE),
$C75=2014,
VLOOKUP($B75,[2]分省年度数据!$A$1:$T$32,11,FALSE),
$C75=2015,
VLOOKUP($B75,[2]分省年度数据!$A$1:$T$32,10,FALSE),
$C75=2016,
VLOOKUP($B75,[2]分省年度数据!$A$1:$T$32,9,FALSE),
$C75=2017,
VLOOKUP($B75,[2]分省年度数据!$A$1:$T$32,8,FALSE),
$C75=2018,
VLOOKUP($B75,[2]分省年度数据!$A$1:$T$32,7,FALSE)
)</f>
        <v>34731</v>
      </c>
      <c r="H75" cm="1">
        <f t="array" ref="H75">_xlfn.IFS(
$C75=2010,
VLOOKUP($B75,[3]分省年度数据!$A$1:$T$32,15,FALSE),
$C75=2011,
VLOOKUP($B75,[3]分省年度数据!$A$1:$T$32,14,FALSE),
$C75=2012,
VLOOKUP($B75,[3]分省年度数据!$A$1:$T$32,13,FALSE),
$C75=2013,
VLOOKUP($B75,[3]分省年度数据!$A$1:$T$32,12,FALSE),
$C75=2014,
VLOOKUP($B75,[3]分省年度数据!$A$1:$T$32,11,FALSE),
$C75=2015,
VLOOKUP($B75,[3]分省年度数据!$A$1:$T$32,10,FALSE),
$C75=2016,
VLOOKUP($B75,[3]分省年度数据!$A$1:$T$32,9,FALSE),
$C75=2017,
VLOOKUP($B75,[3]分省年度数据!$A$1:$T$32,8,FALSE),
$C75=2018,
VLOOKUP($B75,[3]分省年度数据!$A$1:$T$32,7,FALSE)
)</f>
        <v>44.1</v>
      </c>
      <c r="I75">
        <f>VLOOKUP($D75,[4]Sheet1!$C$1:$J$65536,2,FALSE)</f>
        <v>170.63563537597656</v>
      </c>
      <c r="J75">
        <f>VLOOKUP($D75,[4]Sheet1!$C$1:$J$65536,3,FALSE)</f>
        <v>105.92681884765625</v>
      </c>
      <c r="K75">
        <f>VLOOKUP($D75,[4]Sheet1!$C$1:$J$65536,4,FALSE)</f>
        <v>10170.9951171875</v>
      </c>
      <c r="L75">
        <f>VLOOKUP($D75,[4]Sheet1!$C$1:$J$65536,5,FALSE)</f>
        <v>158.07562255859375</v>
      </c>
      <c r="M75">
        <f>VLOOKUP($D75,[4]Sheet1!$C$1:$J$65536,6,FALSE)</f>
        <v>33.721225738525391</v>
      </c>
      <c r="N75">
        <f>VLOOKUP($D75,[4]Sheet1!$C$1:$J$65536,7,FALSE)</f>
        <v>4.1648073196411133</v>
      </c>
      <c r="O75">
        <f>VLOOKUP($D75,[4]Sheet1!$C$1:$J$65536,8,FALSE)</f>
        <v>34.312648773193359</v>
      </c>
      <c r="P75" cm="1">
        <f t="array" ref="P75">_xlfn.IFS(
$C75=2010,
VLOOKUP($B75,[5]各省年均房价!$A$1:$T$32,11,FALSE),
$C75=2011,
VLOOKUP($B75,[5]各省年均房价!$A$1:$T$32,12,FALSE),
$C75=2012,
VLOOKUP($B75,[5]各省年均房价!$A$1:$T$32,13,FALSE),
$C75=2013,
VLOOKUP($B75,[5]各省年均房价!$A$1:$T$32,14,FALSE),
$C75=2014,
VLOOKUP($B75,[5]各省年均房价!$A$1:$T$32,15,FALSE),
$C75=2015,
VLOOKUP($B75,[5]各省年均房价!$A$1:$T$32,16,FALSE),
$C75=2016,
VLOOKUP($B75,[5]各省年均房价!$A$1:$T$32,17,FALSE),
$C75=2017,
VLOOKUP($B75,[5]各省年均房价!$A$1:$T$32,18,FALSE),
$C75=2018,
VLOOKUP($B75,[5]各省年均房价!$A$1:$T$32,19,FALSE)
)</f>
        <v>14061.3</v>
      </c>
      <c r="Q75">
        <f t="shared" si="3"/>
        <v>0.40486309061069359</v>
      </c>
      <c r="R75" cm="1">
        <f t="array" ref="R75">_xlfn.IFS(
$C75=2010,
VLOOKUP($B75,[27]分省年度数据!$A$1:$T$32,15,FALSE),
$C75=2011,
VLOOKUP($B75,[27]分省年度数据!$A$1:$T$32,14,FALSE),
$C75=2012,
VLOOKUP($B75,[27]分省年度数据!$A$1:$T$32,13,FALSE),
$C75=2013,
VLOOKUP($B75,[27]分省年度数据!$A$1:$T$32,12,FALSE),
$C75=2014,
VLOOKUP($B75,[27]分省年度数据!$A$1:$T$32,11,FALSE),
$C75=2015,
VLOOKUP($B75,[27]分省年度数据!$A$1:$T$32,10,FALSE),
$C75=2016,
VLOOKUP($B75,[27]分省年度数据!$A$1:$T$32,9,FALSE),
$C75=2017,
VLOOKUP($B75,[27]分省年度数据!$A$1:$T$32,8,FALSE),
$C75=2018,
VLOOKUP($B75,[27]分省年度数据!$A$1:$T$32,7,FALSE)
)</f>
        <v>113.79</v>
      </c>
      <c r="S75">
        <f>IFERROR(VLOOKUP(D75,[6]mu_jt_estimates_final!$C:$D,2,FALSE),"")</f>
        <v>-0.109717</v>
      </c>
      <c r="T75" t="str">
        <f>VLOOKUP(B75,方言分布!A:B,2,FALSE)</f>
        <v>吴语</v>
      </c>
      <c r="U75" cm="1">
        <f t="array" ref="U75">_xlfn.IFS(
$C75=2010,
VLOOKUP($B75,[7]分省年度数据!$A$1:$T$32,15,FALSE),
$C75=2011,
VLOOKUP($B75,[7]分省年度数据!$A$1:$T$32,14,FALSE),
$C75=2012,
VLOOKUP($B75,[7]分省年度数据!$A$1:$T$32,13,FALSE),
$C75=2013,
VLOOKUP($B75,[7]分省年度数据!$A$1:$T$32,12,FALSE),
$C75=2014,
VLOOKUP($B75,[7]分省年度数据!$A$1:$T$32,11,FALSE),
$C75=2015,
VLOOKUP($B75,[7]分省年度数据!$A$1:$T$32,10,FALSE),
$C75=2016,
VLOOKUP($B75,[7]分省年度数据!$A$1:$T$32,9,FALSE),
$C75=2017,
VLOOKUP($B75,[7]分省年度数据!$A$1:$T$32,8,FALSE),
$C75=2018,
VLOOKUP($B75,[7]分省年度数据!$A$1:$T$32,7,FALSE)
)</f>
        <v>4740</v>
      </c>
      <c r="V75" cm="1">
        <f t="array" ref="V75">_xlfn.IFS(
$C75=2010,
VLOOKUP($B75,[8]分省年度数据!$A$1:$T$32,15,FALSE),
$C75=2011,
VLOOKUP($B75,[8]分省年度数据!$A$1:$T$32,14,FALSE),
$C75=2012,
VLOOKUP($B75,[8]分省年度数据!$A$1:$T$32,13,FALSE),
$C75=2013,
VLOOKUP($B75,[8]分省年度数据!$A$1:$T$32,12,FALSE),
$C75=2014,
VLOOKUP($B75,[8]分省年度数据!$A$1:$T$32,11,FALSE),
$C75=2015,
VLOOKUP($B75,[8]分省年度数据!$A$1:$T$32,10,FALSE),
$C75=2016,
VLOOKUP($B75,[8]分省年度数据!$A$1:$T$32,9,FALSE),
$C75=2017,
VLOOKUP($B75,[8]分省年度数据!$A$1:$T$32,8,FALSE),
$C75=2018,
VLOOKUP($B75,[8]分省年度数据!$A$1:$T$32,7,FALSE)
)</f>
        <v>10.71</v>
      </c>
      <c r="W75" cm="1">
        <f t="array" ref="W75">_xlfn.IFS(
$C75=2010,
VLOOKUP($B75,[9]分省年度数据!$A$1:$T$32,15,FALSE),
$C75=2011,
VLOOKUP($B75,[9]分省年度数据!$A$1:$T$32,14,FALSE),
$C75=2012,
VLOOKUP($B75,[9]分省年度数据!$A$1:$T$32,13,FALSE),
$C75=2013,
VLOOKUP($B75,[9]分省年度数据!$A$1:$T$32,12,FALSE),
$C75=2014,
VLOOKUP($B75,[9]分省年度数据!$A$1:$T$32,11,FALSE),
$C75=2015,
VLOOKUP($B75,[9]分省年度数据!$A$1:$T$32,10,FALSE),
$C75=2016,
VLOOKUP($B75,[9]分省年度数据!$A$1:$T$32,9,FALSE),
$C75=2017,
VLOOKUP($B75,[9]分省年度数据!$A$1:$T$32,8,FALSE),
$C75=2018,
VLOOKUP($B75,[9]分省年度数据!$A$1:$T$32,7,FALSE)
)</f>
        <v>99</v>
      </c>
      <c r="X75" cm="1">
        <f t="array" ref="X75">_xlfn.IFS(
$C75=2010,
VLOOKUP($B75,[10]分省年度数据!$A$1:$T$32,15,FALSE),
$C75=2011,
VLOOKUP($B75,[10]分省年度数据!$A$1:$T$32,14,FALSE),
$C75=2012,
VLOOKUP($B75,[10]分省年度数据!$A$1:$T$32,13,FALSE),
$C75=2013,
VLOOKUP($B75,[10]分省年度数据!$A$1:$T$32,12,FALSE),
$C75=2014,
VLOOKUP($B75,[10]分省年度数据!$A$1:$T$32,11,FALSE),
$C75=2015,
VLOOKUP($B75,[10]分省年度数据!$A$1:$T$32,10,FALSE),
$C75=2016,
VLOOKUP($B75,[10]分省年度数据!$A$1:$T$32,9,FALSE),
$C75=2017,
VLOOKUP($B75,[10]分省年度数据!$A$1:$T$32,8,FALSE),
$C75=2018,
VLOOKUP($B75,[10]分省年度数据!$A$1:$T$32,7,FALSE)
)</f>
        <v>12.14</v>
      </c>
      <c r="Y75" cm="1">
        <f t="array" ref="Y75">_xlfn.IFS(
$C75=2010,
VLOOKUP($B75,[11]分省年度数据!$A$1:$T$32,15,FALSE),
$C75=2011,
VLOOKUP($B75,[11]分省年度数据!$A$1:$T$32,14,FALSE),
$C75=2012,
VLOOKUP($B75,[11]分省年度数据!$A$1:$T$32,13,FALSE),
$C75=2013,
VLOOKUP($B75,[11]分省年度数据!$A$1:$T$32,12,FALSE),
$C75=2014,
VLOOKUP($B75,[11]分省年度数据!$A$1:$T$32,11,FALSE),
$C75=2015,
VLOOKUP($B75,[11]分省年度数据!$A$1:$T$32,10,FALSE),
$C75=2016,
VLOOKUP($B75,[11]分省年度数据!$A$1:$T$32,9,FALSE),
$C75=2017,
VLOOKUP($B75,[11]分省年度数据!$A$1:$T$32,8,FALSE),
$C75=2018,
VLOOKUP($B75,[11]分省年度数据!$A$1:$T$32,7,FALSE)
)</f>
        <v>190.03</v>
      </c>
      <c r="Z75" cm="1">
        <f t="array" ref="Z75">_xlfn.IFS(
$C75=2010,
VLOOKUP($B75,[12]分省年度数据!$A$1:$T$32,15,FALSE),
$C75=2011,
VLOOKUP($B75,[12]分省年度数据!$A$1:$T$32,14,FALSE),
$C75=2012,
VLOOKUP($B75,[12]分省年度数据!$A$1:$T$32,13,FALSE),
$C75=2013,
VLOOKUP($B75,[12]分省年度数据!$A$1:$T$32,12,FALSE),
$C75=2014,
VLOOKUP($B75,[12]分省年度数据!$A$1:$T$32,11,FALSE),
$C75=2015,
VLOOKUP($B75,[12]分省年度数据!$A$1:$T$32,10,FALSE),
$C75=2016,
VLOOKUP($B75,[12]分省年度数据!$A$1:$T$32,9,FALSE),
$C75=2017,
VLOOKUP($B75,[12]分省年度数据!$A$1:$T$32,8,FALSE),
$C75=2018,
VLOOKUP($B75,[12]分省年度数据!$A$1:$T$32,7,FALSE)
)</f>
        <v>9.6999999999999993</v>
      </c>
      <c r="AA75" cm="1">
        <f t="array" ref="AA75">_xlfn.IFS(
$C75=2010,
VLOOKUP($B75,[13]分省年度数据!$A$1:$T$32,15,FALSE),
$C75=2011,
VLOOKUP($B75,[13]分省年度数据!$A$1:$T$32,14,FALSE),
$C75=2012,
VLOOKUP($B75,[13]分省年度数据!$A$1:$T$32,13,FALSE),
$C75=2013,
VLOOKUP($B75,[13]分省年度数据!$A$1:$T$32,12,FALSE),
$C75=2014,
VLOOKUP($B75,[13]分省年度数据!$A$1:$T$32,11,FALSE),
$C75=2015,
VLOOKUP($B75,[13]分省年度数据!$A$1:$T$32,10,FALSE),
$C75=2016,
VLOOKUP($B75,[13]分省年度数据!$A$1:$T$32,9,FALSE),
$C75=2017,
VLOOKUP($B75,[13]分省年度数据!$A$1:$T$32,8,FALSE),
$C75=2018,
VLOOKUP($B75,[13]分省年度数据!$A$1:$T$32,7,FALSE)
)</f>
        <v>12.48</v>
      </c>
      <c r="AB75" cm="1">
        <f t="array" ref="AB75">_xlfn.IFS(
$C75=2010,
VLOOKUP($B75,[14]分省年度数据!$A$1:$T$32,15,FALSE),
$C75=2011,
VLOOKUP($B75,[14]分省年度数据!$A$1:$T$32,14,FALSE),
$C75=2012,
VLOOKUP($B75,[14]分省年度数据!$A$1:$T$32,13,FALSE),
$C75=2013,
VLOOKUP($B75,[14]分省年度数据!$A$1:$T$32,12,FALSE),
$C75=2014,
VLOOKUP($B75,[14]分省年度数据!$A$1:$T$32,11,FALSE),
$C75=2015,
VLOOKUP($B75,[14]分省年度数据!$A$1:$T$32,10,FALSE),
$C75=2016,
VLOOKUP($B75,[14]分省年度数据!$A$1:$T$32,9,FALSE),
$C75=2017,
VLOOKUP($B75,[14]分省年度数据!$A$1:$T$32,8,FALSE),
$C75=2018,
VLOOKUP($B75,[14]分省年度数据!$A$1:$T$32,7,FALSE)
)</f>
        <v>15.81</v>
      </c>
      <c r="AD75" cm="1">
        <f t="array" ref="AD75">_xlfn.IFS(
$C75=2010,
VLOOKUP($B75,[15]分省年度数据!$A$1:$T$32,15,FALSE),
$C75=2011,
VLOOKUP($B75,[15]分省年度数据!$A$1:$T$32,14,FALSE),
$C75=2012,
VLOOKUP($B75,[15]分省年度数据!$A$1:$T$32,13,FALSE),
$C75=2013,
VLOOKUP($B75,[15]分省年度数据!$A$1:$T$32,12,FALSE),
$C75=2014,
VLOOKUP($B75,[15]分省年度数据!$A$1:$T$32,11,FALSE),
$C75=2015,
VLOOKUP($B75,[15]分省年度数据!$A$1:$T$32,10,FALSE),
$C75=2016,
VLOOKUP($B75,[15]分省年度数据!$A$1:$T$32,9,FALSE),
$C75=2017,
VLOOKUP($B75,[15]分省年度数据!$A$1:$T$32,8,FALSE),
$C75=2018,
VLOOKUP($B75,[15]分省年度数据!$A$1:$T$32,7,FALSE)
)</f>
        <v>7106255</v>
      </c>
      <c r="AE75" cm="1">
        <f t="array" ref="AE75">_xlfn.IFS(
$C75=2010,
VLOOKUP($B75,[16]分省年度数据!$A$1:$T$32,15,FALSE),
$C75=2011,
VLOOKUP($B75,[16]分省年度数据!$A$1:$T$32,14,FALSE),
$C75=2012,
VLOOKUP($B75,[16]分省年度数据!$A$1:$T$32,13,FALSE),
$C75=2013,
VLOOKUP($B75,[16]分省年度数据!$A$1:$T$32,12,FALSE),
$C75=2014,
VLOOKUP($B75,[16]分省年度数据!$A$1:$T$32,11,FALSE),
$C75=2015,
VLOOKUP($B75,[16]分省年度数据!$A$1:$T$32,10,FALSE),
$C75=2016,
VLOOKUP($B75,[16]分省年度数据!$A$1:$T$32,9,FALSE),
$C75=2017,
VLOOKUP($B75,[16]分省年度数据!$A$1:$T$32,8,FALSE),
$C75=2018,
VLOOKUP($B75,[16]分省年度数据!$A$1:$T$32,7,FALSE)
)</f>
        <v>549.24</v>
      </c>
      <c r="AF75" cm="1">
        <f t="array" ref="AF75">_xlfn.IFS(
$C75=2010,
VLOOKUP($B75,[17]分省年度数据!$A$1:$T$32,15,FALSE),
$C75=2011,
VLOOKUP($B75,[17]分省年度数据!$A$1:$T$32,14,FALSE),
$C75=2012,
VLOOKUP($B75,[17]分省年度数据!$A$1:$T$32,13,FALSE),
$C75=2013,
VLOOKUP($B75,[17]分省年度数据!$A$1:$T$32,12,FALSE),
$C75=2014,
VLOOKUP($B75,[17]分省年度数据!$A$1:$T$32,11,FALSE),
$C75=2015,
VLOOKUP($B75,[17]分省年度数据!$A$1:$T$32,10,FALSE),
$C75=2016,
VLOOKUP($B75,[17]分省年度数据!$A$1:$T$32,9,FALSE),
$C75=2017,
VLOOKUP($B75,[17]分省年度数据!$A$1:$T$32,8,FALSE),
$C75=2018,
VLOOKUP($B75,[17]分省年度数据!$A$1:$T$32,7,FALSE)
)</f>
        <v>1616</v>
      </c>
      <c r="AG75" cm="1">
        <f t="array" ref="AG75">_xlfn.IFS(
$C75=2010,
VLOOKUP($B75,[18]分省年度数据!$A$1:$T$32,15,FALSE),
$C75=2011,
VLOOKUP($B75,[18]分省年度数据!$A$1:$T$32,14,FALSE),
$C75=2012,
VLOOKUP($B75,[18]分省年度数据!$A$1:$T$32,13,FALSE),
$C75=2013,
VLOOKUP($B75,[18]分省年度数据!$A$1:$T$32,12,FALSE),
$C75=2014,
VLOOKUP($B75,[18]分省年度数据!$A$1:$T$32,11,FALSE),
$C75=2015,
VLOOKUP($B75,[18]分省年度数据!$A$1:$T$32,10,FALSE),
$C75=2016,
VLOOKUP($B75,[18]分省年度数据!$A$1:$T$32,9,FALSE),
$C75=2017,
VLOOKUP($B75,[18]分省年度数据!$A$1:$T$32,8,FALSE),
$C75=2018,
VLOOKUP($B75,[18]分省年度数据!$A$1:$T$32,7,FALSE)
)</f>
        <v>7185.8</v>
      </c>
      <c r="AJ75" cm="1">
        <f t="array" ref="AJ75">_xlfn.IFS(
$C75=2010,
VLOOKUP($B75,[19]分省年度数据!$A$1:$T$32,15,FALSE),
$C75=2011,
VLOOKUP($B75,[19]分省年度数据!$A$1:$T$32,14,FALSE),
$C75=2012,
VLOOKUP($B75,[19]分省年度数据!$A$1:$T$32,13,FALSE),
$C75=2013,
VLOOKUP($B75,[19]分省年度数据!$A$1:$T$32,12,FALSE),
$C75=2014,
VLOOKUP($B75,[19]分省年度数据!$A$1:$T$32,11,FALSE),
$C75=2015,
VLOOKUP($B75,[19]分省年度数据!$A$1:$T$32,10,FALSE),
$C75=2016,
VLOOKUP($B75,[19]分省年度数据!$A$1:$T$32,9,FALSE),
$C75=2017,
VLOOKUP($B75,[19]分省年度数据!$A$1:$T$32,8,FALSE),
$C75=2018,
VLOOKUP($B75,[19]分省年度数据!$A$1:$T$32,7,FALSE)
)</f>
        <v>2085</v>
      </c>
      <c r="AK75" cm="1">
        <f t="array" ref="AK75">_xlfn.IFS(
$C75=2010,
VLOOKUP($B75,[20]分省年度数据!$A$1:$T$32,15,FALSE),
$C75=2011,
VLOOKUP($B75,[20]分省年度数据!$A$1:$T$32,14,FALSE),
$C75=2012,
VLOOKUP($B75,[20]分省年度数据!$A$1:$T$32,13,FALSE),
$C75=2013,
VLOOKUP($B75,[20]分省年度数据!$A$1:$T$32,12,FALSE),
$C75=2014,
VLOOKUP($B75,[20]分省年度数据!$A$1:$T$32,11,FALSE),
$C75=2015,
VLOOKUP($B75,[20]分省年度数据!$A$1:$T$32,10,FALSE),
$C75=2016,
VLOOKUP($B75,[20]分省年度数据!$A$1:$T$32,9,FALSE),
$C75=2017,
VLOOKUP($B75,[20]分省年度数据!$A$1:$T$32,8,FALSE),
$C75=2018,
VLOOKUP($B75,[20]分省年度数据!$A$1:$T$32,7,FALSE)
)</f>
        <v>22906</v>
      </c>
      <c r="AL75" cm="1">
        <f t="array" ref="AL75">_xlfn.IFS(
$C75=2010,
VLOOKUP($B75,[26]分省年度数据!$A$1:$T$32,15,FALSE),
$C75=2011,
VLOOKUP($B75,[26]分省年度数据!$A$1:$T$32,14,FALSE),
$C75=2012,
VLOOKUP($B75,[26]分省年度数据!$A$1:$T$32,13,FALSE),
$C75=2013,
VLOOKUP($B75,[26]分省年度数据!$A$1:$T$32,12,FALSE),
$C75=2014,
VLOOKUP($B75,[26]分省年度数据!$A$1:$T$32,11,FALSE),
$C75=2015,
VLOOKUP($B75,[26]分省年度数据!$A$1:$T$32,10,FALSE),
$C75=2016,
VLOOKUP($B75,[26]分省年度数据!$A$1:$T$32,9,FALSE),
$C75=2017,
VLOOKUP($B75,[26]分省年度数据!$A$1:$T$32,8,FALSE),
$C75=2018,
VLOOKUP($B75,[26]分省年度数据!$A$1:$T$32,7,FALSE)
)</f>
        <v>100</v>
      </c>
      <c r="AM75" cm="1">
        <f t="array" ref="AM75">_xlfn.IFS(
$C75=2010,
VLOOKUP($B75,[22]分省年度数据!$A$1:$T$32,15,FALSE),
$C75=2011,
VLOOKUP($B75,[22]分省年度数据!$A$1:$T$32,14,FALSE),
$C75=2012,
VLOOKUP($B75,[22]分省年度数据!$A$1:$T$32,13,FALSE),
$C75=2013,
VLOOKUP($B75,[22]分省年度数据!$A$1:$T$32,12,FALSE),
$C75=2014,
VLOOKUP($B75,[22]分省年度数据!$A$1:$T$32,11,FALSE),
$C75=2015,
VLOOKUP($B75,[22]分省年度数据!$A$1:$T$32,10,FALSE),
$C75=2016,
VLOOKUP($B75,[22]分省年度数据!$A$1:$T$32,9,FALSE),
$C75=2017,
VLOOKUP($B75,[22]分省年度数据!$A$1:$T$32,8,FALSE),
$C75=2018,
VLOOKUP($B75,[22]分省年度数据!$A$1:$T$32,7,FALSE)
)</f>
        <v>99.87</v>
      </c>
      <c r="AN75" cm="1">
        <f t="array" ref="AN75">_xlfn.IFS(
$C75=2010,
VLOOKUP($B75,[23]分省年度数据!$A$1:$T$32,15,FALSE),
$C75=2011,
VLOOKUP($B75,[23]分省年度数据!$A$1:$T$32,14,FALSE),
$C75=2012,
VLOOKUP($B75,[23]分省年度数据!$A$1:$T$32,13,FALSE),
$C75=2013,
VLOOKUP($B75,[23]分省年度数据!$A$1:$T$32,12,FALSE),
$C75=2014,
VLOOKUP($B75,[23]分省年度数据!$A$1:$T$32,11,FALSE),
$C75=2015,
VLOOKUP($B75,[23]分省年度数据!$A$1:$T$32,10,FALSE),
$C75=2016,
VLOOKUP($B75,[23]分省年度数据!$A$1:$T$32,9,FALSE),
$C75=2017,
VLOOKUP($B75,[23]分省年度数据!$A$1:$T$32,8,FALSE),
$C75=2018,
VLOOKUP($B75,[23]分省年度数据!$A$1:$T$32,7,FALSE)
)</f>
        <v>11.79</v>
      </c>
      <c r="AO75" cm="1">
        <f t="array" ref="AO75">_xlfn.IFS(
$C75=2010,
VLOOKUP($B75,[24]分省年度数据!$A$1:$T$32,15,FALSE),
$C75=2011,
VLOOKUP($B75,[24]分省年度数据!$A$1:$T$32,14,FALSE),
$C75=2012,
VLOOKUP($B75,[24]分省年度数据!$A$1:$T$32,13,FALSE),
$C75=2013,
VLOOKUP($B75,[24]分省年度数据!$A$1:$T$32,12,FALSE),
$C75=2014,
VLOOKUP($B75,[24]分省年度数据!$A$1:$T$32,11,FALSE),
$C75=2015,
VLOOKUP($B75,[24]分省年度数据!$A$1:$T$32,10,FALSE),
$C75=2016,
VLOOKUP($B75,[24]分省年度数据!$A$1:$T$32,9,FALSE),
$C75=2017,
VLOOKUP($B75,[24]分省年度数据!$A$1:$T$32,8,FALSE),
$C75=2018,
VLOOKUP($B75,[24]分省年度数据!$A$1:$T$32,7,FALSE)
)</f>
        <v>2.46</v>
      </c>
      <c r="AP75" cm="1">
        <f t="array" ref="AP75">_xlfn.IFS(
$C75=2010,
VLOOKUP($B75,[25]分省年度数据!$A$1:$T$32,15,FALSE),
$C75=2011,
VLOOKUP($B75,[25]分省年度数据!$A$1:$T$32,14,FALSE),
$C75=2012,
VLOOKUP($B75,[25]分省年度数据!$A$1:$T$32,13,FALSE),
$C75=2013,
VLOOKUP($B75,[25]分省年度数据!$A$1:$T$32,12,FALSE),
$C75=2014,
VLOOKUP($B75,[25]分省年度数据!$A$1:$T$32,11,FALSE),
$C75=2015,
VLOOKUP($B75,[25]分省年度数据!$A$1:$T$32,10,FALSE),
$C75=2016,
VLOOKUP($B75,[25]分省年度数据!$A$1:$T$32,9,FALSE),
$C75=2017,
VLOOKUP($B75,[25]分省年度数据!$A$1:$T$32,8,FALSE),
$C75=2018,
VLOOKUP($B75,[25]分省年度数据!$A$1:$T$32,7,FALSE)
)</f>
        <v>7.01</v>
      </c>
    </row>
    <row r="76" spans="1:42">
      <c r="A76">
        <v>31</v>
      </c>
      <c r="B76" t="s">
        <v>9</v>
      </c>
      <c r="C76">
        <v>2012</v>
      </c>
      <c r="D76" t="str">
        <f t="shared" si="2"/>
        <v>上海市2012</v>
      </c>
      <c r="E76" t="s">
        <v>34</v>
      </c>
      <c r="F76" cm="1">
        <f t="array" ref="F76">_xlfn.IFS(
$C76=2010,
VLOOKUP($B76,[1]分省年度数据!$A$1:$T$32,15,FALSE),
$C76=2011,
VLOOKUP($B76,[1]分省年度数据!$A$1:$T$32,14,FALSE),
$C76=2012,
VLOOKUP($B76,[1]分省年度数据!$A$1:$T$32,13,FALSE),
$C76=2013,
VLOOKUP($B76,[1]分省年度数据!$A$1:$T$32,12,FALSE),
$C76=2014,
VLOOKUP($B76,[1]分省年度数据!$A$1:$T$32,11,FALSE),
$C76=2015,
VLOOKUP($B76,[1]分省年度数据!$A$1:$T$32,10,FALSE),
$C76=2016,
VLOOKUP($B76,[1]分省年度数据!$A$1:$T$32,9,FALSE),
$C76=2017,
VLOOKUP($B76,[1]分省年度数据!$A$1:$T$32,8,FALSE),
$C76=2018,
VLOOKUP($B76,[1]分省年度数据!$A$1:$T$32,7,FALSE)
)</f>
        <v>2399</v>
      </c>
      <c r="G76" cm="1">
        <f t="array" ref="G76">_xlfn.IFS(
$C76=2010,
VLOOKUP($B76,[2]分省年度数据!$A$1:$T$32,15,FALSE),
$C76=2011,
VLOOKUP($B76,[2]分省年度数据!$A$1:$T$32,14,FALSE),
$C76=2012,
VLOOKUP($B76,[2]分省年度数据!$A$1:$T$32,13,FALSE),
$C76=2013,
VLOOKUP($B76,[2]分省年度数据!$A$1:$T$32,12,FALSE),
$C76=2014,
VLOOKUP($B76,[2]分省年度数据!$A$1:$T$32,11,FALSE),
$C76=2015,
VLOOKUP($B76,[2]分省年度数据!$A$1:$T$32,10,FALSE),
$C76=2016,
VLOOKUP($B76,[2]分省年度数据!$A$1:$T$32,9,FALSE),
$C76=2017,
VLOOKUP($B76,[2]分省年度数据!$A$1:$T$32,8,FALSE),
$C76=2018,
VLOOKUP($B76,[2]分省年度数据!$A$1:$T$32,7,FALSE)
)</f>
        <v>38550</v>
      </c>
      <c r="H76" cm="1">
        <f t="array" ref="H76">_xlfn.IFS(
$C76=2010,
VLOOKUP($B76,[3]分省年度数据!$A$1:$T$32,15,FALSE),
$C76=2011,
VLOOKUP($B76,[3]分省年度数据!$A$1:$T$32,14,FALSE),
$C76=2012,
VLOOKUP($B76,[3]分省年度数据!$A$1:$T$32,13,FALSE),
$C76=2013,
VLOOKUP($B76,[3]分省年度数据!$A$1:$T$32,12,FALSE),
$C76=2014,
VLOOKUP($B76,[3]分省年度数据!$A$1:$T$32,11,FALSE),
$C76=2015,
VLOOKUP($B76,[3]分省年度数据!$A$1:$T$32,10,FALSE),
$C76=2016,
VLOOKUP($B76,[3]分省年度数据!$A$1:$T$32,9,FALSE),
$C76=2017,
VLOOKUP($B76,[3]分省年度数据!$A$1:$T$32,8,FALSE),
$C76=2018,
VLOOKUP($B76,[3]分省年度数据!$A$1:$T$32,7,FALSE)
)</f>
        <v>42</v>
      </c>
      <c r="I76">
        <f>VLOOKUP($D76,[4]Sheet1!$C$1:$J$65536,2,FALSE)</f>
        <v>170.23121643066406</v>
      </c>
      <c r="J76">
        <f>VLOOKUP($D76,[4]Sheet1!$C$1:$J$65536,3,FALSE)</f>
        <v>110.56455993652344</v>
      </c>
      <c r="K76">
        <f>VLOOKUP($D76,[4]Sheet1!$C$1:$J$65536,4,FALSE)</f>
        <v>10160.2861328125</v>
      </c>
      <c r="L76">
        <f>VLOOKUP($D76,[4]Sheet1!$C$1:$J$65536,5,FALSE)</f>
        <v>153.8084716796875</v>
      </c>
      <c r="M76">
        <f>VLOOKUP($D76,[4]Sheet1!$C$1:$J$65536,6,FALSE)</f>
        <v>35.173660278320312</v>
      </c>
      <c r="N76">
        <f>VLOOKUP($D76,[4]Sheet1!$C$1:$J$65536,7,FALSE)</f>
        <v>4.6294369697570801</v>
      </c>
      <c r="O76">
        <f>VLOOKUP($D76,[4]Sheet1!$C$1:$J$65536,8,FALSE)</f>
        <v>27.03480339050293</v>
      </c>
      <c r="P76" cm="1">
        <f t="array" ref="P76">_xlfn.IFS(
$C76=2010,
VLOOKUP($B76,[5]各省年均房价!$A$1:$T$32,11,FALSE),
$C76=2011,
VLOOKUP($B76,[5]各省年均房价!$A$1:$T$32,12,FALSE),
$C76=2012,
VLOOKUP($B76,[5]各省年均房价!$A$1:$T$32,13,FALSE),
$C76=2013,
VLOOKUP($B76,[5]各省年均房价!$A$1:$T$32,14,FALSE),
$C76=2014,
VLOOKUP($B76,[5]各省年均房价!$A$1:$T$32,15,FALSE),
$C76=2015,
VLOOKUP($B76,[5]各省年均房价!$A$1:$T$32,16,FALSE),
$C76=2016,
VLOOKUP($B76,[5]各省年均房价!$A$1:$T$32,17,FALSE),
$C76=2017,
VLOOKUP($B76,[5]各省年均房价!$A$1:$T$32,18,FALSE),
$C76=2018,
VLOOKUP($B76,[5]各省年均房价!$A$1:$T$32,19,FALSE)
)</f>
        <v>16420</v>
      </c>
      <c r="Q76">
        <f t="shared" si="3"/>
        <v>0.4259403372243839</v>
      </c>
      <c r="R76" cm="1">
        <f t="array" ref="R76">_xlfn.IFS(
$C76=2010,
VLOOKUP($B76,[27]分省年度数据!$A$1:$T$32,15,FALSE),
$C76=2011,
VLOOKUP($B76,[27]分省年度数据!$A$1:$T$32,14,FALSE),
$C76=2012,
VLOOKUP($B76,[27]分省年度数据!$A$1:$T$32,13,FALSE),
$C76=2013,
VLOOKUP($B76,[27]分省年度数据!$A$1:$T$32,12,FALSE),
$C76=2014,
VLOOKUP($B76,[27]分省年度数据!$A$1:$T$32,11,FALSE),
$C76=2015,
VLOOKUP($B76,[27]分省年度数据!$A$1:$T$32,10,FALSE),
$C76=2016,
VLOOKUP($B76,[27]分省年度数据!$A$1:$T$32,9,FALSE),
$C76=2017,
VLOOKUP($B76,[27]分省年度数据!$A$1:$T$32,8,FALSE),
$C76=2018,
VLOOKUP($B76,[27]分省年度数据!$A$1:$T$32,7,FALSE)
)</f>
        <v>128.19999999999999</v>
      </c>
      <c r="S76">
        <f>IFERROR(VLOOKUP(D76,[6]mu_jt_estimates_final!$C:$D,2,FALSE),"")</f>
        <v>8.3704880000000006E-3</v>
      </c>
      <c r="T76" t="str">
        <f>VLOOKUP(B76,方言分布!A:B,2,FALSE)</f>
        <v>吴语</v>
      </c>
      <c r="U76" cm="1">
        <f t="array" ref="U76">_xlfn.IFS(
$C76=2010,
VLOOKUP($B76,[7]分省年度数据!$A$1:$T$32,15,FALSE),
$C76=2011,
VLOOKUP($B76,[7]分省年度数据!$A$1:$T$32,14,FALSE),
$C76=2012,
VLOOKUP($B76,[7]分省年度数据!$A$1:$T$32,13,FALSE),
$C76=2013,
VLOOKUP($B76,[7]分省年度数据!$A$1:$T$32,12,FALSE),
$C76=2014,
VLOOKUP($B76,[7]分省年度数据!$A$1:$T$32,11,FALSE),
$C76=2015,
VLOOKUP($B76,[7]分省年度数据!$A$1:$T$32,10,FALSE),
$C76=2016,
VLOOKUP($B76,[7]分省年度数据!$A$1:$T$32,9,FALSE),
$C76=2017,
VLOOKUP($B76,[7]分省年度数据!$A$1:$T$32,8,FALSE),
$C76=2018,
VLOOKUP($B76,[7]分省年度数据!$A$1:$T$32,7,FALSE)
)</f>
        <v>4845</v>
      </c>
      <c r="V76" cm="1">
        <f t="array" ref="V76">_xlfn.IFS(
$C76=2010,
VLOOKUP($B76,[8]分省年度数据!$A$1:$T$32,15,FALSE),
$C76=2011,
VLOOKUP($B76,[8]分省年度数据!$A$1:$T$32,14,FALSE),
$C76=2012,
VLOOKUP($B76,[8]分省年度数据!$A$1:$T$32,13,FALSE),
$C76=2013,
VLOOKUP($B76,[8]分省年度数据!$A$1:$T$32,12,FALSE),
$C76=2014,
VLOOKUP($B76,[8]分省年度数据!$A$1:$T$32,11,FALSE),
$C76=2015,
VLOOKUP($B76,[8]分省年度数据!$A$1:$T$32,10,FALSE),
$C76=2016,
VLOOKUP($B76,[8]分省年度数据!$A$1:$T$32,9,FALSE),
$C76=2017,
VLOOKUP($B76,[8]分省年度数据!$A$1:$T$32,8,FALSE),
$C76=2018,
VLOOKUP($B76,[8]分省年度数据!$A$1:$T$32,7,FALSE)
)</f>
        <v>10.98</v>
      </c>
      <c r="W76" cm="1">
        <f t="array" ref="W76">_xlfn.IFS(
$C76=2010,
VLOOKUP($B76,[9]分省年度数据!$A$1:$T$32,15,FALSE),
$C76=2011,
VLOOKUP($B76,[9]分省年度数据!$A$1:$T$32,14,FALSE),
$C76=2012,
VLOOKUP($B76,[9]分省年度数据!$A$1:$T$32,13,FALSE),
$C76=2013,
VLOOKUP($B76,[9]分省年度数据!$A$1:$T$32,12,FALSE),
$C76=2014,
VLOOKUP($B76,[9]分省年度数据!$A$1:$T$32,11,FALSE),
$C76=2015,
VLOOKUP($B76,[9]分省年度数据!$A$1:$T$32,10,FALSE),
$C76=2016,
VLOOKUP($B76,[9]分省年度数据!$A$1:$T$32,9,FALSE),
$C76=2017,
VLOOKUP($B76,[9]分省年度数据!$A$1:$T$32,8,FALSE),
$C76=2018,
VLOOKUP($B76,[9]分省年度数据!$A$1:$T$32,7,FALSE)
)</f>
        <v>62</v>
      </c>
      <c r="X76" cm="1">
        <f t="array" ref="X76">_xlfn.IFS(
$C76=2010,
VLOOKUP($B76,[10]分省年度数据!$A$1:$T$32,15,FALSE),
$C76=2011,
VLOOKUP($B76,[10]分省年度数据!$A$1:$T$32,14,FALSE),
$C76=2012,
VLOOKUP($B76,[10]分省年度数据!$A$1:$T$32,13,FALSE),
$C76=2013,
VLOOKUP($B76,[10]分省年度数据!$A$1:$T$32,12,FALSE),
$C76=2014,
VLOOKUP($B76,[10]分省年度数据!$A$1:$T$32,11,FALSE),
$C76=2015,
VLOOKUP($B76,[10]分省年度数据!$A$1:$T$32,10,FALSE),
$C76=2016,
VLOOKUP($B76,[10]分省年度数据!$A$1:$T$32,9,FALSE),
$C76=2017,
VLOOKUP($B76,[10]分省年度数据!$A$1:$T$32,8,FALSE),
$C76=2018,
VLOOKUP($B76,[10]分省年度数据!$A$1:$T$32,7,FALSE)
)</f>
        <v>11.54</v>
      </c>
      <c r="Y76" cm="1">
        <f t="array" ref="Y76">_xlfn.IFS(
$C76=2010,
VLOOKUP($B76,[11]分省年度数据!$A$1:$T$32,15,FALSE),
$C76=2011,
VLOOKUP($B76,[11]分省年度数据!$A$1:$T$32,14,FALSE),
$C76=2012,
VLOOKUP($B76,[11]分省年度数据!$A$1:$T$32,13,FALSE),
$C76=2013,
VLOOKUP($B76,[11]分省年度数据!$A$1:$T$32,12,FALSE),
$C76=2014,
VLOOKUP($B76,[11]分省年度数据!$A$1:$T$32,11,FALSE),
$C76=2015,
VLOOKUP($B76,[11]分省年度数据!$A$1:$T$32,10,FALSE),
$C76=2016,
VLOOKUP($B76,[11]分省年度数据!$A$1:$T$32,9,FALSE),
$C76=2017,
VLOOKUP($B76,[11]分省年度数据!$A$1:$T$32,8,FALSE),
$C76=2018,
VLOOKUP($B76,[11]分省年度数据!$A$1:$T$32,7,FALSE)
)</f>
        <v>197.34</v>
      </c>
      <c r="Z76" cm="1">
        <f t="array" ref="Z76">_xlfn.IFS(
$C76=2010,
VLOOKUP($B76,[12]分省年度数据!$A$1:$T$32,15,FALSE),
$C76=2011,
VLOOKUP($B76,[12]分省年度数据!$A$1:$T$32,14,FALSE),
$C76=2012,
VLOOKUP($B76,[12]分省年度数据!$A$1:$T$32,13,FALSE),
$C76=2013,
VLOOKUP($B76,[12]分省年度数据!$A$1:$T$32,12,FALSE),
$C76=2014,
VLOOKUP($B76,[12]分省年度数据!$A$1:$T$32,11,FALSE),
$C76=2015,
VLOOKUP($B76,[12]分省年度数据!$A$1:$T$32,10,FALSE),
$C76=2016,
VLOOKUP($B76,[12]分省年度数据!$A$1:$T$32,9,FALSE),
$C76=2017,
VLOOKUP($B76,[12]分省年度数据!$A$1:$T$32,8,FALSE),
$C76=2018,
VLOOKUP($B76,[12]分省年度数据!$A$1:$T$32,7,FALSE)
)</f>
        <v>9.51</v>
      </c>
      <c r="AA76" cm="1">
        <f t="array" ref="AA76">_xlfn.IFS(
$C76=2010,
VLOOKUP($B76,[13]分省年度数据!$A$1:$T$32,15,FALSE),
$C76=2011,
VLOOKUP($B76,[13]分省年度数据!$A$1:$T$32,14,FALSE),
$C76=2012,
VLOOKUP($B76,[13]分省年度数据!$A$1:$T$32,13,FALSE),
$C76=2013,
VLOOKUP($B76,[13]分省年度数据!$A$1:$T$32,12,FALSE),
$C76=2014,
VLOOKUP($B76,[13]分省年度数据!$A$1:$T$32,11,FALSE),
$C76=2015,
VLOOKUP($B76,[13]分省年度数据!$A$1:$T$32,10,FALSE),
$C76=2016,
VLOOKUP($B76,[13]分省年度数据!$A$1:$T$32,9,FALSE),
$C76=2017,
VLOOKUP($B76,[13]分省年度数据!$A$1:$T$32,8,FALSE),
$C76=2018,
VLOOKUP($B76,[13]分省年度数据!$A$1:$T$32,7,FALSE)
)</f>
        <v>12.29</v>
      </c>
      <c r="AB76" cm="1">
        <f t="array" ref="AB76">_xlfn.IFS(
$C76=2010,
VLOOKUP($B76,[14]分省年度数据!$A$1:$T$32,15,FALSE),
$C76=2011,
VLOOKUP($B76,[14]分省年度数据!$A$1:$T$32,14,FALSE),
$C76=2012,
VLOOKUP($B76,[14]分省年度数据!$A$1:$T$32,13,FALSE),
$C76=2013,
VLOOKUP($B76,[14]分省年度数据!$A$1:$T$32,12,FALSE),
$C76=2014,
VLOOKUP($B76,[14]分省年度数据!$A$1:$T$32,11,FALSE),
$C76=2015,
VLOOKUP($B76,[14]分省年度数据!$A$1:$T$32,10,FALSE),
$C76=2016,
VLOOKUP($B76,[14]分省年度数据!$A$1:$T$32,9,FALSE),
$C76=2017,
VLOOKUP($B76,[14]分省年度数据!$A$1:$T$32,8,FALSE),
$C76=2018,
VLOOKUP($B76,[14]分省年度数据!$A$1:$T$32,7,FALSE)
)</f>
        <v>15.82</v>
      </c>
      <c r="AD76" t="str" cm="1">
        <f t="array" ref="AD76">_xlfn.IFS(
$C76=2010,
VLOOKUP($B76,[15]分省年度数据!$A$1:$T$32,15,FALSE),
$C76=2011,
VLOOKUP($B76,[15]分省年度数据!$A$1:$T$32,14,FALSE),
$C76=2012,
VLOOKUP($B76,[15]分省年度数据!$A$1:$T$32,13,FALSE),
$C76=2013,
VLOOKUP($B76,[15]分省年度数据!$A$1:$T$32,12,FALSE),
$C76=2014,
VLOOKUP($B76,[15]分省年度数据!$A$1:$T$32,11,FALSE),
$C76=2015,
VLOOKUP($B76,[15]分省年度数据!$A$1:$T$32,10,FALSE),
$C76=2016,
VLOOKUP($B76,[15]分省年度数据!$A$1:$T$32,9,FALSE),
$C76=2017,
VLOOKUP($B76,[15]分省年度数据!$A$1:$T$32,8,FALSE),
$C76=2018,
VLOOKUP($B76,[15]分省年度数据!$A$1:$T$32,7,FALSE)
)</f>
        <v/>
      </c>
      <c r="AE76" cm="1">
        <f t="array" ref="AE76">_xlfn.IFS(
$C76=2010,
VLOOKUP($B76,[16]分省年度数据!$A$1:$T$32,15,FALSE),
$C76=2011,
VLOOKUP($B76,[16]分省年度数据!$A$1:$T$32,14,FALSE),
$C76=2012,
VLOOKUP($B76,[16]分省年度数据!$A$1:$T$32,13,FALSE),
$C76=2013,
VLOOKUP($B76,[16]分省年度数据!$A$1:$T$32,12,FALSE),
$C76=2014,
VLOOKUP($B76,[16]分省年度数据!$A$1:$T$32,11,FALSE),
$C76=2015,
VLOOKUP($B76,[16]分省年度数据!$A$1:$T$32,10,FALSE),
$C76=2016,
VLOOKUP($B76,[16]分省年度数据!$A$1:$T$32,9,FALSE),
$C76=2017,
VLOOKUP($B76,[16]分省年度数据!$A$1:$T$32,8,FALSE),
$C76=2018,
VLOOKUP($B76,[16]分省年度数据!$A$1:$T$32,7,FALSE)
)</f>
        <v>648.95000000000005</v>
      </c>
      <c r="AF76" cm="1">
        <f t="array" ref="AF76">_xlfn.IFS(
$C76=2010,
VLOOKUP($B76,[17]分省年度数据!$A$1:$T$32,15,FALSE),
$C76=2011,
VLOOKUP($B76,[17]分省年度数据!$A$1:$T$32,14,FALSE),
$C76=2012,
VLOOKUP($B76,[17]分省年度数据!$A$1:$T$32,13,FALSE),
$C76=2013,
VLOOKUP($B76,[17]分省年度数据!$A$1:$T$32,12,FALSE),
$C76=2014,
VLOOKUP($B76,[17]分省年度数据!$A$1:$T$32,11,FALSE),
$C76=2015,
VLOOKUP($B76,[17]分省年度数据!$A$1:$T$32,10,FALSE),
$C76=2016,
VLOOKUP($B76,[17]分省年度数据!$A$1:$T$32,9,FALSE),
$C76=2017,
VLOOKUP($B76,[17]分省年度数据!$A$1:$T$32,8,FALSE),
$C76=2018,
VLOOKUP($B76,[17]分省年度数据!$A$1:$T$32,7,FALSE)
)</f>
        <v>1787</v>
      </c>
      <c r="AG76" cm="1">
        <f t="array" ref="AG76">_xlfn.IFS(
$C76=2010,
VLOOKUP($B76,[18]分省年度数据!$A$1:$T$32,15,FALSE),
$C76=2011,
VLOOKUP($B76,[18]分省年度数据!$A$1:$T$32,14,FALSE),
$C76=2012,
VLOOKUP($B76,[18]分省年度数据!$A$1:$T$32,13,FALSE),
$C76=2013,
VLOOKUP($B76,[18]分省年度数据!$A$1:$T$32,12,FALSE),
$C76=2014,
VLOOKUP($B76,[18]分省年度数据!$A$1:$T$32,11,FALSE),
$C76=2015,
VLOOKUP($B76,[18]分省年度数据!$A$1:$T$32,10,FALSE),
$C76=2016,
VLOOKUP($B76,[18]分省年度数据!$A$1:$T$32,9,FALSE),
$C76=2017,
VLOOKUP($B76,[18]分省年度数据!$A$1:$T$32,8,FALSE),
$C76=2018,
VLOOKUP($B76,[18]分省年度数据!$A$1:$T$32,7,FALSE)
)</f>
        <v>7840.4</v>
      </c>
      <c r="AJ76" cm="1">
        <f t="array" ref="AJ76">_xlfn.IFS(
$C76=2010,
VLOOKUP($B76,[19]分省年度数据!$A$1:$T$32,15,FALSE),
$C76=2011,
VLOOKUP($B76,[19]分省年度数据!$A$1:$T$32,14,FALSE),
$C76=2012,
VLOOKUP($B76,[19]分省年度数据!$A$1:$T$32,13,FALSE),
$C76=2013,
VLOOKUP($B76,[19]分省年度数据!$A$1:$T$32,12,FALSE),
$C76=2014,
VLOOKUP($B76,[19]分省年度数据!$A$1:$T$32,11,FALSE),
$C76=2015,
VLOOKUP($B76,[19]分省年度数据!$A$1:$T$32,10,FALSE),
$C76=2016,
VLOOKUP($B76,[19]分省年度数据!$A$1:$T$32,9,FALSE),
$C76=2017,
VLOOKUP($B76,[19]分省年度数据!$A$1:$T$32,8,FALSE),
$C76=2018,
VLOOKUP($B76,[19]分省年度数据!$A$1:$T$32,7,FALSE)
)</f>
        <v>2256</v>
      </c>
      <c r="AK76" cm="1">
        <f t="array" ref="AK76">_xlfn.IFS(
$C76=2010,
VLOOKUP($B76,[20]分省年度数据!$A$1:$T$32,15,FALSE),
$C76=2011,
VLOOKUP($B76,[20]分省年度数据!$A$1:$T$32,14,FALSE),
$C76=2012,
VLOOKUP($B76,[20]分省年度数据!$A$1:$T$32,13,FALSE),
$C76=2013,
VLOOKUP($B76,[20]分省年度数据!$A$1:$T$32,12,FALSE),
$C76=2014,
VLOOKUP($B76,[20]分省年度数据!$A$1:$T$32,11,FALSE),
$C76=2015,
VLOOKUP($B76,[20]分省年度数据!$A$1:$T$32,10,FALSE),
$C76=2016,
VLOOKUP($B76,[20]分省年度数据!$A$1:$T$32,9,FALSE),
$C76=2017,
VLOOKUP($B76,[20]分省年度数据!$A$1:$T$32,8,FALSE),
$C76=2018,
VLOOKUP($B76,[20]分省年度数据!$A$1:$T$32,7,FALSE)
)</f>
        <v>23190</v>
      </c>
      <c r="AL76" cm="1">
        <f t="array" ref="AL76">_xlfn.IFS(
$C76=2010,
VLOOKUP($B76,[26]分省年度数据!$A$1:$T$32,15,FALSE),
$C76=2011,
VLOOKUP($B76,[26]分省年度数据!$A$1:$T$32,14,FALSE),
$C76=2012,
VLOOKUP($B76,[26]分省年度数据!$A$1:$T$32,13,FALSE),
$C76=2013,
VLOOKUP($B76,[26]分省年度数据!$A$1:$T$32,12,FALSE),
$C76=2014,
VLOOKUP($B76,[26]分省年度数据!$A$1:$T$32,11,FALSE),
$C76=2015,
VLOOKUP($B76,[26]分省年度数据!$A$1:$T$32,10,FALSE),
$C76=2016,
VLOOKUP($B76,[26]分省年度数据!$A$1:$T$32,9,FALSE),
$C76=2017,
VLOOKUP($B76,[26]分省年度数据!$A$1:$T$32,8,FALSE),
$C76=2018,
VLOOKUP($B76,[26]分省年度数据!$A$1:$T$32,7,FALSE)
)</f>
        <v>100</v>
      </c>
      <c r="AM76" cm="1">
        <f t="array" ref="AM76">_xlfn.IFS(
$C76=2010,
VLOOKUP($B76,[22]分省年度数据!$A$1:$T$32,15,FALSE),
$C76=2011,
VLOOKUP($B76,[22]分省年度数据!$A$1:$T$32,14,FALSE),
$C76=2012,
VLOOKUP($B76,[22]分省年度数据!$A$1:$T$32,13,FALSE),
$C76=2013,
VLOOKUP($B76,[22]分省年度数据!$A$1:$T$32,12,FALSE),
$C76=2014,
VLOOKUP($B76,[22]分省年度数据!$A$1:$T$32,11,FALSE),
$C76=2015,
VLOOKUP($B76,[22]分省年度数据!$A$1:$T$32,10,FALSE),
$C76=2016,
VLOOKUP($B76,[22]分省年度数据!$A$1:$T$32,9,FALSE),
$C76=2017,
VLOOKUP($B76,[22]分省年度数据!$A$1:$T$32,8,FALSE),
$C76=2018,
VLOOKUP($B76,[22]分省年度数据!$A$1:$T$32,7,FALSE)
)</f>
        <v>100</v>
      </c>
      <c r="AN76" cm="1">
        <f t="array" ref="AN76">_xlfn.IFS(
$C76=2010,
VLOOKUP($B76,[23]分省年度数据!$A$1:$T$32,15,FALSE),
$C76=2011,
VLOOKUP($B76,[23]分省年度数据!$A$1:$T$32,14,FALSE),
$C76=2012,
VLOOKUP($B76,[23]分省年度数据!$A$1:$T$32,13,FALSE),
$C76=2013,
VLOOKUP($B76,[23]分省年度数据!$A$1:$T$32,12,FALSE),
$C76=2014,
VLOOKUP($B76,[23]分省年度数据!$A$1:$T$32,11,FALSE),
$C76=2015,
VLOOKUP($B76,[23]分省年度数据!$A$1:$T$32,10,FALSE),
$C76=2016,
VLOOKUP($B76,[23]分省年度数据!$A$1:$T$32,9,FALSE),
$C76=2017,
VLOOKUP($B76,[23]分省年度数据!$A$1:$T$32,8,FALSE),
$C76=2018,
VLOOKUP($B76,[23]分省年度数据!$A$1:$T$32,7,FALSE)
)</f>
        <v>11.91</v>
      </c>
      <c r="AO76" cm="1">
        <f t="array" ref="AO76">_xlfn.IFS(
$C76=2010,
VLOOKUP($B76,[24]分省年度数据!$A$1:$T$32,15,FALSE),
$C76=2011,
VLOOKUP($B76,[24]分省年度数据!$A$1:$T$32,14,FALSE),
$C76=2012,
VLOOKUP($B76,[24]分省年度数据!$A$1:$T$32,13,FALSE),
$C76=2013,
VLOOKUP($B76,[24]分省年度数据!$A$1:$T$32,12,FALSE),
$C76=2014,
VLOOKUP($B76,[24]分省年度数据!$A$1:$T$32,11,FALSE),
$C76=2015,
VLOOKUP($B76,[24]分省年度数据!$A$1:$T$32,10,FALSE),
$C76=2016,
VLOOKUP($B76,[24]分省年度数据!$A$1:$T$32,9,FALSE),
$C76=2017,
VLOOKUP($B76,[24]分省年度数据!$A$1:$T$32,8,FALSE),
$C76=2018,
VLOOKUP($B76,[24]分省年度数据!$A$1:$T$32,7,FALSE)
)</f>
        <v>2.66</v>
      </c>
      <c r="AP76" cm="1">
        <f t="array" ref="AP76">_xlfn.IFS(
$C76=2010,
VLOOKUP($B76,[25]分省年度数据!$A$1:$T$32,15,FALSE),
$C76=2011,
VLOOKUP($B76,[25]分省年度数据!$A$1:$T$32,14,FALSE),
$C76=2012,
VLOOKUP($B76,[25]分省年度数据!$A$1:$T$32,13,FALSE),
$C76=2013,
VLOOKUP($B76,[25]分省年度数据!$A$1:$T$32,12,FALSE),
$C76=2014,
VLOOKUP($B76,[25]分省年度数据!$A$1:$T$32,11,FALSE),
$C76=2015,
VLOOKUP($B76,[25]分省年度数据!$A$1:$T$32,10,FALSE),
$C76=2016,
VLOOKUP($B76,[25]分省年度数据!$A$1:$T$32,9,FALSE),
$C76=2017,
VLOOKUP($B76,[25]分省年度数据!$A$1:$T$32,8,FALSE),
$C76=2018,
VLOOKUP($B76,[25]分省年度数据!$A$1:$T$32,7,FALSE)
)</f>
        <v>7.08</v>
      </c>
    </row>
    <row r="77" spans="1:42">
      <c r="A77">
        <v>31</v>
      </c>
      <c r="B77" t="s">
        <v>9</v>
      </c>
      <c r="C77">
        <v>2013</v>
      </c>
      <c r="D77" t="str">
        <f t="shared" si="2"/>
        <v>上海市2013</v>
      </c>
      <c r="E77" t="s">
        <v>34</v>
      </c>
      <c r="F77" cm="1">
        <f t="array" ref="F77">_xlfn.IFS(
$C77=2010,
VLOOKUP($B77,[1]分省年度数据!$A$1:$T$32,15,FALSE),
$C77=2011,
VLOOKUP($B77,[1]分省年度数据!$A$1:$T$32,14,FALSE),
$C77=2012,
VLOOKUP($B77,[1]分省年度数据!$A$1:$T$32,13,FALSE),
$C77=2013,
VLOOKUP($B77,[1]分省年度数据!$A$1:$T$32,12,FALSE),
$C77=2014,
VLOOKUP($B77,[1]分省年度数据!$A$1:$T$32,11,FALSE),
$C77=2015,
VLOOKUP($B77,[1]分省年度数据!$A$1:$T$32,10,FALSE),
$C77=2016,
VLOOKUP($B77,[1]分省年度数据!$A$1:$T$32,9,FALSE),
$C77=2017,
VLOOKUP($B77,[1]分省年度数据!$A$1:$T$32,8,FALSE),
$C77=2018,
VLOOKUP($B77,[1]分省年度数据!$A$1:$T$32,7,FALSE)
)</f>
        <v>2448</v>
      </c>
      <c r="G77" cm="1">
        <f t="array" ref="G77">_xlfn.IFS(
$C77=2010,
VLOOKUP($B77,[2]分省年度数据!$A$1:$T$32,15,FALSE),
$C77=2011,
VLOOKUP($B77,[2]分省年度数据!$A$1:$T$32,14,FALSE),
$C77=2012,
VLOOKUP($B77,[2]分省年度数据!$A$1:$T$32,13,FALSE),
$C77=2013,
VLOOKUP($B77,[2]分省年度数据!$A$1:$T$32,12,FALSE),
$C77=2014,
VLOOKUP($B77,[2]分省年度数据!$A$1:$T$32,11,FALSE),
$C77=2015,
VLOOKUP($B77,[2]分省年度数据!$A$1:$T$32,10,FALSE),
$C77=2016,
VLOOKUP($B77,[2]分省年度数据!$A$1:$T$32,9,FALSE),
$C77=2017,
VLOOKUP($B77,[2]分省年度数据!$A$1:$T$32,8,FALSE),
$C77=2018,
VLOOKUP($B77,[2]分省年度数据!$A$1:$T$32,7,FALSE)
)</f>
        <v>42174</v>
      </c>
      <c r="H77" cm="1">
        <f t="array" ref="H77">_xlfn.IFS(
$C77=2010,
VLOOKUP($B77,[3]分省年度数据!$A$1:$T$32,15,FALSE),
$C77=2011,
VLOOKUP($B77,[3]分省年度数据!$A$1:$T$32,14,FALSE),
$C77=2012,
VLOOKUP($B77,[3]分省年度数据!$A$1:$T$32,13,FALSE),
$C77=2013,
VLOOKUP($B77,[3]分省年度数据!$A$1:$T$32,12,FALSE),
$C77=2014,
VLOOKUP($B77,[3]分省年度数据!$A$1:$T$32,11,FALSE),
$C77=2015,
VLOOKUP($B77,[3]分省年度数据!$A$1:$T$32,10,FALSE),
$C77=2016,
VLOOKUP($B77,[3]分省年度数据!$A$1:$T$32,9,FALSE),
$C77=2017,
VLOOKUP($B77,[3]分省年度数据!$A$1:$T$32,8,FALSE),
$C77=2018,
VLOOKUP($B77,[3]分省年度数据!$A$1:$T$32,7,FALSE)
)</f>
        <v>12.1</v>
      </c>
      <c r="I77">
        <f>VLOOKUP($D77,[4]Sheet1!$C$1:$J$65536,2,FALSE)</f>
        <v>178.06291198730469</v>
      </c>
      <c r="J77">
        <f>VLOOKUP($D77,[4]Sheet1!$C$1:$J$65536,3,FALSE)</f>
        <v>110.68712615966797</v>
      </c>
      <c r="K77">
        <f>VLOOKUP($D77,[4]Sheet1!$C$1:$J$65536,4,FALSE)</f>
        <v>10164.7275390625</v>
      </c>
      <c r="L77">
        <f>VLOOKUP($D77,[4]Sheet1!$C$1:$J$65536,5,FALSE)</f>
        <v>162.9002685546875</v>
      </c>
      <c r="M77">
        <f>VLOOKUP($D77,[4]Sheet1!$C$1:$J$65536,6,FALSE)</f>
        <v>35.827056884765625</v>
      </c>
      <c r="N77">
        <f>VLOOKUP($D77,[4]Sheet1!$C$1:$J$65536,7,FALSE)</f>
        <v>3.8942503929138184</v>
      </c>
      <c r="O77">
        <f>VLOOKUP($D77,[4]Sheet1!$C$1:$J$65536,8,FALSE)</f>
        <v>40.698005676269531</v>
      </c>
      <c r="P77" cm="1">
        <f t="array" ref="P77">_xlfn.IFS(
$C77=2010,
VLOOKUP($B77,[5]各省年均房价!$A$1:$T$32,11,FALSE),
$C77=2011,
VLOOKUP($B77,[5]各省年均房价!$A$1:$T$32,12,FALSE),
$C77=2012,
VLOOKUP($B77,[5]各省年均房价!$A$1:$T$32,13,FALSE),
$C77=2013,
VLOOKUP($B77,[5]各省年均房价!$A$1:$T$32,14,FALSE),
$C77=2014,
VLOOKUP($B77,[5]各省年均房价!$A$1:$T$32,15,FALSE),
$C77=2015,
VLOOKUP($B77,[5]各省年均房价!$A$1:$T$32,16,FALSE),
$C77=2016,
VLOOKUP($B77,[5]各省年均房价!$A$1:$T$32,17,FALSE),
$C77=2017,
VLOOKUP($B77,[5]各省年均房价!$A$1:$T$32,18,FALSE),
$C77=2018,
VLOOKUP($B77,[5]各省年均房价!$A$1:$T$32,19,FALSE)
)</f>
        <v>16787.099999999999</v>
      </c>
      <c r="Q77">
        <f t="shared" si="3"/>
        <v>0.39804381846635362</v>
      </c>
      <c r="R77" cm="1">
        <f t="array" ref="R77">_xlfn.IFS(
$C77=2010,
VLOOKUP($B77,[27]分省年度数据!$A$1:$T$32,15,FALSE),
$C77=2011,
VLOOKUP($B77,[27]分省年度数据!$A$1:$T$32,14,FALSE),
$C77=2012,
VLOOKUP($B77,[27]分省年度数据!$A$1:$T$32,13,FALSE),
$C77=2013,
VLOOKUP($B77,[27]分省年度数据!$A$1:$T$32,12,FALSE),
$C77=2014,
VLOOKUP($B77,[27]分省年度数据!$A$1:$T$32,11,FALSE),
$C77=2015,
VLOOKUP($B77,[27]分省年度数据!$A$1:$T$32,10,FALSE),
$C77=2016,
VLOOKUP($B77,[27]分省年度数据!$A$1:$T$32,9,FALSE),
$C77=2017,
VLOOKUP($B77,[27]分省年度数据!$A$1:$T$32,8,FALSE),
$C77=2018,
VLOOKUP($B77,[27]分省年度数据!$A$1:$T$32,7,FALSE)
)</f>
        <v>132.52000000000001</v>
      </c>
      <c r="S77">
        <f>IFERROR(VLOOKUP(D77,[6]mu_jt_estimates_final!$C:$D,2,FALSE),"")</f>
        <v>0.28660721</v>
      </c>
      <c r="T77" t="str">
        <f>VLOOKUP(B77,方言分布!A:B,2,FALSE)</f>
        <v>吴语</v>
      </c>
      <c r="U77" cm="1">
        <f t="array" ref="U77">_xlfn.IFS(
$C77=2010,
VLOOKUP($B77,[7]分省年度数据!$A$1:$T$32,15,FALSE),
$C77=2011,
VLOOKUP($B77,[7]分省年度数据!$A$1:$T$32,14,FALSE),
$C77=2012,
VLOOKUP($B77,[7]分省年度数据!$A$1:$T$32,13,FALSE),
$C77=2013,
VLOOKUP($B77,[7]分省年度数据!$A$1:$T$32,12,FALSE),
$C77=2014,
VLOOKUP($B77,[7]分省年度数据!$A$1:$T$32,11,FALSE),
$C77=2015,
VLOOKUP($B77,[7]分省年度数据!$A$1:$T$32,10,FALSE),
$C77=2016,
VLOOKUP($B77,[7]分省年度数据!$A$1:$T$32,9,FALSE),
$C77=2017,
VLOOKUP($B77,[7]分省年度数据!$A$1:$T$32,8,FALSE),
$C77=2018,
VLOOKUP($B77,[7]分省年度数据!$A$1:$T$32,7,FALSE)
)</f>
        <v>4929</v>
      </c>
      <c r="V77" cm="1">
        <f t="array" ref="V77">_xlfn.IFS(
$C77=2010,
VLOOKUP($B77,[8]分省年度数据!$A$1:$T$32,15,FALSE),
$C77=2011,
VLOOKUP($B77,[8]分省年度数据!$A$1:$T$32,14,FALSE),
$C77=2012,
VLOOKUP($B77,[8]分省年度数据!$A$1:$T$32,13,FALSE),
$C77=2013,
VLOOKUP($B77,[8]分省年度数据!$A$1:$T$32,12,FALSE),
$C77=2014,
VLOOKUP($B77,[8]分省年度数据!$A$1:$T$32,11,FALSE),
$C77=2015,
VLOOKUP($B77,[8]分省年度数据!$A$1:$T$32,10,FALSE),
$C77=2016,
VLOOKUP($B77,[8]分省年度数据!$A$1:$T$32,9,FALSE),
$C77=2017,
VLOOKUP($B77,[8]分省年度数据!$A$1:$T$32,8,FALSE),
$C77=2018,
VLOOKUP($B77,[8]分省年度数据!$A$1:$T$32,7,FALSE)
)</f>
        <v>11.43</v>
      </c>
      <c r="W77" cm="1">
        <f t="array" ref="W77">_xlfn.IFS(
$C77=2010,
VLOOKUP($B77,[9]分省年度数据!$A$1:$T$32,15,FALSE),
$C77=2011,
VLOOKUP($B77,[9]分省年度数据!$A$1:$T$32,14,FALSE),
$C77=2012,
VLOOKUP($B77,[9]分省年度数据!$A$1:$T$32,13,FALSE),
$C77=2013,
VLOOKUP($B77,[9]分省年度数据!$A$1:$T$32,12,FALSE),
$C77=2014,
VLOOKUP($B77,[9]分省年度数据!$A$1:$T$32,11,FALSE),
$C77=2015,
VLOOKUP($B77,[9]分省年度数据!$A$1:$T$32,10,FALSE),
$C77=2016,
VLOOKUP($B77,[9]分省年度数据!$A$1:$T$32,9,FALSE),
$C77=2017,
VLOOKUP($B77,[9]分省年度数据!$A$1:$T$32,8,FALSE),
$C77=2018,
VLOOKUP($B77,[9]分省年度数据!$A$1:$T$32,7,FALSE)
)</f>
        <v>110</v>
      </c>
      <c r="X77" cm="1">
        <f t="array" ref="X77">_xlfn.IFS(
$C77=2010,
VLOOKUP($B77,[10]分省年度数据!$A$1:$T$32,15,FALSE),
$C77=2011,
VLOOKUP($B77,[10]分省年度数据!$A$1:$T$32,14,FALSE),
$C77=2012,
VLOOKUP($B77,[10]分省年度数据!$A$1:$T$32,13,FALSE),
$C77=2013,
VLOOKUP($B77,[10]分省年度数据!$A$1:$T$32,12,FALSE),
$C77=2014,
VLOOKUP($B77,[10]分省年度数据!$A$1:$T$32,11,FALSE),
$C77=2015,
VLOOKUP($B77,[10]分省年度数据!$A$1:$T$32,10,FALSE),
$C77=2016,
VLOOKUP($B77,[10]分省年度数据!$A$1:$T$32,9,FALSE),
$C77=2017,
VLOOKUP($B77,[10]分省年度数据!$A$1:$T$32,8,FALSE),
$C77=2018,
VLOOKUP($B77,[10]分省年度数据!$A$1:$T$32,7,FALSE)
)</f>
        <v>11.13</v>
      </c>
      <c r="Y77" cm="1">
        <f t="array" ref="Y77">_xlfn.IFS(
$C77=2010,
VLOOKUP($B77,[11]分省年度数据!$A$1:$T$32,15,FALSE),
$C77=2011,
VLOOKUP($B77,[11]分省年度数据!$A$1:$T$32,14,FALSE),
$C77=2012,
VLOOKUP($B77,[11]分省年度数据!$A$1:$T$32,13,FALSE),
$C77=2013,
VLOOKUP($B77,[11]分省年度数据!$A$1:$T$32,12,FALSE),
$C77=2014,
VLOOKUP($B77,[11]分省年度数据!$A$1:$T$32,11,FALSE),
$C77=2015,
VLOOKUP($B77,[11]分省年度数据!$A$1:$T$32,10,FALSE),
$C77=2016,
VLOOKUP($B77,[11]分省年度数据!$A$1:$T$32,9,FALSE),
$C77=2017,
VLOOKUP($B77,[11]分省年度数据!$A$1:$T$32,8,FALSE),
$C77=2018,
VLOOKUP($B77,[11]分省年度数据!$A$1:$T$32,7,FALSE)
)</f>
        <v>214.92</v>
      </c>
      <c r="Z77" cm="1">
        <f t="array" ref="Z77">_xlfn.IFS(
$C77=2010,
VLOOKUP($B77,[12]分省年度数据!$A$1:$T$32,15,FALSE),
$C77=2011,
VLOOKUP($B77,[12]分省年度数据!$A$1:$T$32,14,FALSE),
$C77=2012,
VLOOKUP($B77,[12]分省年度数据!$A$1:$T$32,13,FALSE),
$C77=2013,
VLOOKUP($B77,[12]分省年度数据!$A$1:$T$32,12,FALSE),
$C77=2014,
VLOOKUP($B77,[12]分省年度数据!$A$1:$T$32,11,FALSE),
$C77=2015,
VLOOKUP($B77,[12]分省年度数据!$A$1:$T$32,10,FALSE),
$C77=2016,
VLOOKUP($B77,[12]分省年度数据!$A$1:$T$32,9,FALSE),
$C77=2017,
VLOOKUP($B77,[12]分省年度数据!$A$1:$T$32,8,FALSE),
$C77=2018,
VLOOKUP($B77,[12]分省年度数据!$A$1:$T$32,7,FALSE)
)</f>
        <v>9.4499999999999993</v>
      </c>
      <c r="AA77" cm="1">
        <f t="array" ref="AA77">_xlfn.IFS(
$C77=2010,
VLOOKUP($B77,[13]分省年度数据!$A$1:$T$32,15,FALSE),
$C77=2011,
VLOOKUP($B77,[13]分省年度数据!$A$1:$T$32,14,FALSE),
$C77=2012,
VLOOKUP($B77,[13]分省年度数据!$A$1:$T$32,13,FALSE),
$C77=2013,
VLOOKUP($B77,[13]分省年度数据!$A$1:$T$32,12,FALSE),
$C77=2014,
VLOOKUP($B77,[13]分省年度数据!$A$1:$T$32,11,FALSE),
$C77=2015,
VLOOKUP($B77,[13]分省年度数据!$A$1:$T$32,10,FALSE),
$C77=2016,
VLOOKUP($B77,[13]分省年度数据!$A$1:$T$32,9,FALSE),
$C77=2017,
VLOOKUP($B77,[13]分省年度数据!$A$1:$T$32,8,FALSE),
$C77=2018,
VLOOKUP($B77,[13]分省年度数据!$A$1:$T$32,7,FALSE)
)</f>
        <v>12.11</v>
      </c>
      <c r="AB77" cm="1">
        <f t="array" ref="AB77">_xlfn.IFS(
$C77=2010,
VLOOKUP($B77,[14]分省年度数据!$A$1:$T$32,15,FALSE),
$C77=2011,
VLOOKUP($B77,[14]分省年度数据!$A$1:$T$32,14,FALSE),
$C77=2012,
VLOOKUP($B77,[14]分省年度数据!$A$1:$T$32,13,FALSE),
$C77=2013,
VLOOKUP($B77,[14]分省年度数据!$A$1:$T$32,12,FALSE),
$C77=2014,
VLOOKUP($B77,[14]分省年度数据!$A$1:$T$32,11,FALSE),
$C77=2015,
VLOOKUP($B77,[14]分省年度数据!$A$1:$T$32,10,FALSE),
$C77=2016,
VLOOKUP($B77,[14]分省年度数据!$A$1:$T$32,9,FALSE),
$C77=2017,
VLOOKUP($B77,[14]分省年度数据!$A$1:$T$32,8,FALSE),
$C77=2018,
VLOOKUP($B77,[14]分省年度数据!$A$1:$T$32,7,FALSE)
)</f>
        <v>15.92</v>
      </c>
      <c r="AD77" cm="1">
        <f t="array" ref="AD77">_xlfn.IFS(
$C77=2010,
VLOOKUP($B77,[15]分省年度数据!$A$1:$T$32,15,FALSE),
$C77=2011,
VLOOKUP($B77,[15]分省年度数据!$A$1:$T$32,14,FALSE),
$C77=2012,
VLOOKUP($B77,[15]分省年度数据!$A$1:$T$32,13,FALSE),
$C77=2013,
VLOOKUP($B77,[15]分省年度数据!$A$1:$T$32,12,FALSE),
$C77=2014,
VLOOKUP($B77,[15]分省年度数据!$A$1:$T$32,11,FALSE),
$C77=2015,
VLOOKUP($B77,[15]分省年度数据!$A$1:$T$32,10,FALSE),
$C77=2016,
VLOOKUP($B77,[15]分省年度数据!$A$1:$T$32,9,FALSE),
$C77=2017,
VLOOKUP($B77,[15]分省年度数据!$A$1:$T$32,8,FALSE),
$C77=2018,
VLOOKUP($B77,[15]分省年度数据!$A$1:$T$32,7,FALSE)
)</f>
        <v>9069715</v>
      </c>
      <c r="AE77" cm="1">
        <f t="array" ref="AE77">_xlfn.IFS(
$C77=2010,
VLOOKUP($B77,[16]分省年度数据!$A$1:$T$32,15,FALSE),
$C77=2011,
VLOOKUP($B77,[16]分省年度数据!$A$1:$T$32,14,FALSE),
$C77=2012,
VLOOKUP($B77,[16]分省年度数据!$A$1:$T$32,13,FALSE),
$C77=2013,
VLOOKUP($B77,[16]分省年度数据!$A$1:$T$32,12,FALSE),
$C77=2014,
VLOOKUP($B77,[16]分省年度数据!$A$1:$T$32,11,FALSE),
$C77=2015,
VLOOKUP($B77,[16]分省年度数据!$A$1:$T$32,10,FALSE),
$C77=2016,
VLOOKUP($B77,[16]分省年度数据!$A$1:$T$32,9,FALSE),
$C77=2017,
VLOOKUP($B77,[16]分省年度数据!$A$1:$T$32,8,FALSE),
$C77=2018,
VLOOKUP($B77,[16]分省年度数据!$A$1:$T$32,7,FALSE)
)</f>
        <v>679.54</v>
      </c>
      <c r="AF77" cm="1">
        <f t="array" ref="AF77">_xlfn.IFS(
$C77=2010,
VLOOKUP($B77,[17]分省年度数据!$A$1:$T$32,15,FALSE),
$C77=2011,
VLOOKUP($B77,[17]分省年度数据!$A$1:$T$32,14,FALSE),
$C77=2012,
VLOOKUP($B77,[17]分省年度数据!$A$1:$T$32,13,FALSE),
$C77=2013,
VLOOKUP($B77,[17]分省年度数据!$A$1:$T$32,12,FALSE),
$C77=2014,
VLOOKUP($B77,[17]分省年度数据!$A$1:$T$32,11,FALSE),
$C77=2015,
VLOOKUP($B77,[17]分省年度数据!$A$1:$T$32,10,FALSE),
$C77=2016,
VLOOKUP($B77,[17]分省年度数据!$A$1:$T$32,9,FALSE),
$C77=2017,
VLOOKUP($B77,[17]分省年度数据!$A$1:$T$32,8,FALSE),
$C77=2018,
VLOOKUP($B77,[17]分省年度数据!$A$1:$T$32,7,FALSE)
)</f>
        <v>2037</v>
      </c>
      <c r="AG77" cm="1">
        <f t="array" ref="AG77">_xlfn.IFS(
$C77=2010,
VLOOKUP($B77,[18]分省年度数据!$A$1:$T$32,15,FALSE),
$C77=2011,
VLOOKUP($B77,[18]分省年度数据!$A$1:$T$32,14,FALSE),
$C77=2012,
VLOOKUP($B77,[18]分省年度数据!$A$1:$T$32,13,FALSE),
$C77=2013,
VLOOKUP($B77,[18]分省年度数据!$A$1:$T$32,12,FALSE),
$C77=2014,
VLOOKUP($B77,[18]分省年度数据!$A$1:$T$32,11,FALSE),
$C77=2015,
VLOOKUP($B77,[18]分省年度数据!$A$1:$T$32,10,FALSE),
$C77=2016,
VLOOKUP($B77,[18]分省年度数据!$A$1:$T$32,9,FALSE),
$C77=2017,
VLOOKUP($B77,[18]分省年度数据!$A$1:$T$32,8,FALSE),
$C77=2018,
VLOOKUP($B77,[18]分省年度数据!$A$1:$T$32,7,FALSE)
)</f>
        <v>8557</v>
      </c>
      <c r="AJ77" cm="1">
        <f t="array" ref="AJ77">_xlfn.IFS(
$C77=2010,
VLOOKUP($B77,[19]分省年度数据!$A$1:$T$32,15,FALSE),
$C77=2011,
VLOOKUP($B77,[19]分省年度数据!$A$1:$T$32,14,FALSE),
$C77=2012,
VLOOKUP($B77,[19]分省年度数据!$A$1:$T$32,13,FALSE),
$C77=2013,
VLOOKUP($B77,[19]分省年度数据!$A$1:$T$32,12,FALSE),
$C77=2014,
VLOOKUP($B77,[19]分省年度数据!$A$1:$T$32,11,FALSE),
$C77=2015,
VLOOKUP($B77,[19]分省年度数据!$A$1:$T$32,10,FALSE),
$C77=2016,
VLOOKUP($B77,[19]分省年度数据!$A$1:$T$32,9,FALSE),
$C77=2017,
VLOOKUP($B77,[19]分省年度数据!$A$1:$T$32,8,FALSE),
$C77=2018,
VLOOKUP($B77,[19]分省年度数据!$A$1:$T$32,7,FALSE)
)</f>
        <v>2011</v>
      </c>
      <c r="AK77" cm="1">
        <f t="array" ref="AK77">_xlfn.IFS(
$C77=2010,
VLOOKUP($B77,[20]分省年度数据!$A$1:$T$32,15,FALSE),
$C77=2011,
VLOOKUP($B77,[20]分省年度数据!$A$1:$T$32,14,FALSE),
$C77=2012,
VLOOKUP($B77,[20]分省年度数据!$A$1:$T$32,13,FALSE),
$C77=2013,
VLOOKUP($B77,[20]分省年度数据!$A$1:$T$32,12,FALSE),
$C77=2014,
VLOOKUP($B77,[20]分省年度数据!$A$1:$T$32,11,FALSE),
$C77=2015,
VLOOKUP($B77,[20]分省年度数据!$A$1:$T$32,10,FALSE),
$C77=2016,
VLOOKUP($B77,[20]分省年度数据!$A$1:$T$32,9,FALSE),
$C77=2017,
VLOOKUP($B77,[20]分省年度数据!$A$1:$T$32,8,FALSE),
$C77=2018,
VLOOKUP($B77,[20]分省年度数据!$A$1:$T$32,7,FALSE)
)</f>
        <v>23824</v>
      </c>
      <c r="AL77" cm="1">
        <f t="array" ref="AL77">_xlfn.IFS(
$C77=2010,
VLOOKUP($B77,[26]分省年度数据!$A$1:$T$32,15,FALSE),
$C77=2011,
VLOOKUP($B77,[26]分省年度数据!$A$1:$T$32,14,FALSE),
$C77=2012,
VLOOKUP($B77,[26]分省年度数据!$A$1:$T$32,13,FALSE),
$C77=2013,
VLOOKUP($B77,[26]分省年度数据!$A$1:$T$32,12,FALSE),
$C77=2014,
VLOOKUP($B77,[26]分省年度数据!$A$1:$T$32,11,FALSE),
$C77=2015,
VLOOKUP($B77,[26]分省年度数据!$A$1:$T$32,10,FALSE),
$C77=2016,
VLOOKUP($B77,[26]分省年度数据!$A$1:$T$32,9,FALSE),
$C77=2017,
VLOOKUP($B77,[26]分省年度数据!$A$1:$T$32,8,FALSE),
$C77=2018,
VLOOKUP($B77,[26]分省年度数据!$A$1:$T$32,7,FALSE)
)</f>
        <v>100</v>
      </c>
      <c r="AM77" cm="1">
        <f t="array" ref="AM77">_xlfn.IFS(
$C77=2010,
VLOOKUP($B77,[22]分省年度数据!$A$1:$T$32,15,FALSE),
$C77=2011,
VLOOKUP($B77,[22]分省年度数据!$A$1:$T$32,14,FALSE),
$C77=2012,
VLOOKUP($B77,[22]分省年度数据!$A$1:$T$32,13,FALSE),
$C77=2013,
VLOOKUP($B77,[22]分省年度数据!$A$1:$T$32,12,FALSE),
$C77=2014,
VLOOKUP($B77,[22]分省年度数据!$A$1:$T$32,11,FALSE),
$C77=2015,
VLOOKUP($B77,[22]分省年度数据!$A$1:$T$32,10,FALSE),
$C77=2016,
VLOOKUP($B77,[22]分省年度数据!$A$1:$T$32,9,FALSE),
$C77=2017,
VLOOKUP($B77,[22]分省年度数据!$A$1:$T$32,8,FALSE),
$C77=2018,
VLOOKUP($B77,[22]分省年度数据!$A$1:$T$32,7,FALSE)
)</f>
        <v>100</v>
      </c>
      <c r="AN77" cm="1">
        <f t="array" ref="AN77">_xlfn.IFS(
$C77=2010,
VLOOKUP($B77,[23]分省年度数据!$A$1:$T$32,15,FALSE),
$C77=2011,
VLOOKUP($B77,[23]分省年度数据!$A$1:$T$32,14,FALSE),
$C77=2012,
VLOOKUP($B77,[23]分省年度数据!$A$1:$T$32,13,FALSE),
$C77=2013,
VLOOKUP($B77,[23]分省年度数据!$A$1:$T$32,12,FALSE),
$C77=2014,
VLOOKUP($B77,[23]分省年度数据!$A$1:$T$32,11,FALSE),
$C77=2015,
VLOOKUP($B77,[23]分省年度数据!$A$1:$T$32,10,FALSE),
$C77=2016,
VLOOKUP($B77,[23]分省年度数据!$A$1:$T$32,9,FALSE),
$C77=2017,
VLOOKUP($B77,[23]分省年度数据!$A$1:$T$32,8,FALSE),
$C77=2018,
VLOOKUP($B77,[23]分省年度数据!$A$1:$T$32,7,FALSE)
)</f>
        <v>12.11</v>
      </c>
      <c r="AO77" cm="1">
        <f t="array" ref="AO77">_xlfn.IFS(
$C77=2010,
VLOOKUP($B77,[24]分省年度数据!$A$1:$T$32,15,FALSE),
$C77=2011,
VLOOKUP($B77,[24]分省年度数据!$A$1:$T$32,14,FALSE),
$C77=2012,
VLOOKUP($B77,[24]分省年度数据!$A$1:$T$32,13,FALSE),
$C77=2013,
VLOOKUP($B77,[24]分省年度数据!$A$1:$T$32,12,FALSE),
$C77=2014,
VLOOKUP($B77,[24]分省年度数据!$A$1:$T$32,11,FALSE),
$C77=2015,
VLOOKUP($B77,[24]分省年度数据!$A$1:$T$32,10,FALSE),
$C77=2016,
VLOOKUP($B77,[24]分省年度数据!$A$1:$T$32,9,FALSE),
$C77=2017,
VLOOKUP($B77,[24]分省年度数据!$A$1:$T$32,8,FALSE),
$C77=2018,
VLOOKUP($B77,[24]分省年度数据!$A$1:$T$32,7,FALSE)
)</f>
        <v>2.58</v>
      </c>
      <c r="AP77" cm="1">
        <f t="array" ref="AP77">_xlfn.IFS(
$C77=2010,
VLOOKUP($B77,[25]分省年度数据!$A$1:$T$32,15,FALSE),
$C77=2011,
VLOOKUP($B77,[25]分省年度数据!$A$1:$T$32,14,FALSE),
$C77=2012,
VLOOKUP($B77,[25]分省年度数据!$A$1:$T$32,13,FALSE),
$C77=2013,
VLOOKUP($B77,[25]分省年度数据!$A$1:$T$32,12,FALSE),
$C77=2014,
VLOOKUP($B77,[25]分省年度数据!$A$1:$T$32,11,FALSE),
$C77=2015,
VLOOKUP($B77,[25]分省年度数据!$A$1:$T$32,10,FALSE),
$C77=2016,
VLOOKUP($B77,[25]分省年度数据!$A$1:$T$32,9,FALSE),
$C77=2017,
VLOOKUP($B77,[25]分省年度数据!$A$1:$T$32,8,FALSE),
$C77=2018,
VLOOKUP($B77,[25]分省年度数据!$A$1:$T$32,7,FALSE)
)</f>
        <v>7.1</v>
      </c>
    </row>
    <row r="78" spans="1:42">
      <c r="A78">
        <v>31</v>
      </c>
      <c r="B78" t="s">
        <v>9</v>
      </c>
      <c r="C78">
        <v>2014</v>
      </c>
      <c r="D78" t="str">
        <f t="shared" si="2"/>
        <v>上海市2014</v>
      </c>
      <c r="E78" t="s">
        <v>34</v>
      </c>
      <c r="F78" cm="1">
        <f t="array" ref="F78">_xlfn.IFS(
$C78=2010,
VLOOKUP($B78,[1]分省年度数据!$A$1:$T$32,15,FALSE),
$C78=2011,
VLOOKUP($B78,[1]分省年度数据!$A$1:$T$32,14,FALSE),
$C78=2012,
VLOOKUP($B78,[1]分省年度数据!$A$1:$T$32,13,FALSE),
$C78=2013,
VLOOKUP($B78,[1]分省年度数据!$A$1:$T$32,12,FALSE),
$C78=2014,
VLOOKUP($B78,[1]分省年度数据!$A$1:$T$32,11,FALSE),
$C78=2015,
VLOOKUP($B78,[1]分省年度数据!$A$1:$T$32,10,FALSE),
$C78=2016,
VLOOKUP($B78,[1]分省年度数据!$A$1:$T$32,9,FALSE),
$C78=2017,
VLOOKUP($B78,[1]分省年度数据!$A$1:$T$32,8,FALSE),
$C78=2018,
VLOOKUP($B78,[1]分省年度数据!$A$1:$T$32,7,FALSE)
)</f>
        <v>2467</v>
      </c>
      <c r="G78" cm="1">
        <f t="array" ref="G78">_xlfn.IFS(
$C78=2010,
VLOOKUP($B78,[2]分省年度数据!$A$1:$T$32,15,FALSE),
$C78=2011,
VLOOKUP($B78,[2]分省年度数据!$A$1:$T$32,14,FALSE),
$C78=2012,
VLOOKUP($B78,[2]分省年度数据!$A$1:$T$32,13,FALSE),
$C78=2013,
VLOOKUP($B78,[2]分省年度数据!$A$1:$T$32,12,FALSE),
$C78=2014,
VLOOKUP($B78,[2]分省年度数据!$A$1:$T$32,11,FALSE),
$C78=2015,
VLOOKUP($B78,[2]分省年度数据!$A$1:$T$32,10,FALSE),
$C78=2016,
VLOOKUP($B78,[2]分省年度数据!$A$1:$T$32,9,FALSE),
$C78=2017,
VLOOKUP($B78,[2]分省年度数据!$A$1:$T$32,8,FALSE),
$C78=2018,
VLOOKUP($B78,[2]分省年度数据!$A$1:$T$32,7,FALSE)
)</f>
        <v>45966</v>
      </c>
      <c r="H78" t="str" cm="1">
        <f t="array" ref="H78">_xlfn.IFS(
$C78=2010,
VLOOKUP($B78,[3]分省年度数据!$A$1:$T$32,15,FALSE),
$C78=2011,
VLOOKUP($B78,[3]分省年度数据!$A$1:$T$32,14,FALSE),
$C78=2012,
VLOOKUP($B78,[3]分省年度数据!$A$1:$T$32,13,FALSE),
$C78=2013,
VLOOKUP($B78,[3]分省年度数据!$A$1:$T$32,12,FALSE),
$C78=2014,
VLOOKUP($B78,[3]分省年度数据!$A$1:$T$32,11,FALSE),
$C78=2015,
VLOOKUP($B78,[3]分省年度数据!$A$1:$T$32,10,FALSE),
$C78=2016,
VLOOKUP($B78,[3]分省年度数据!$A$1:$T$32,9,FALSE),
$C78=2017,
VLOOKUP($B78,[3]分省年度数据!$A$1:$T$32,8,FALSE),
$C78=2018,
VLOOKUP($B78,[3]分省年度数据!$A$1:$T$32,7,FALSE)
)</f>
        <v/>
      </c>
      <c r="I78">
        <f>VLOOKUP($D78,[4]Sheet1!$C$1:$J$65536,2,FALSE)</f>
        <v>173.02833557128906</v>
      </c>
      <c r="J78">
        <f>VLOOKUP($D78,[4]Sheet1!$C$1:$J$65536,3,FALSE)</f>
        <v>114.74695587158203</v>
      </c>
      <c r="K78">
        <f>VLOOKUP($D78,[4]Sheet1!$C$1:$J$65536,4,FALSE)</f>
        <v>10170.025390625</v>
      </c>
      <c r="L78">
        <f>VLOOKUP($D78,[4]Sheet1!$C$1:$J$65536,5,FALSE)</f>
        <v>159.83819580078125</v>
      </c>
      <c r="M78">
        <f>VLOOKUP($D78,[4]Sheet1!$C$1:$J$65536,6,FALSE)</f>
        <v>33.883380889892578</v>
      </c>
      <c r="N78">
        <f>VLOOKUP($D78,[4]Sheet1!$C$1:$J$65536,7,FALSE)</f>
        <v>4.1205377578735352</v>
      </c>
      <c r="O78">
        <f>VLOOKUP($D78,[4]Sheet1!$C$1:$J$65536,8,FALSE)</f>
        <v>42.804435729980469</v>
      </c>
      <c r="P78" cm="1">
        <f t="array" ref="P78">_xlfn.IFS(
$C78=2010,
VLOOKUP($B78,[5]各省年均房价!$A$1:$T$32,11,FALSE),
$C78=2011,
VLOOKUP($B78,[5]各省年均房价!$A$1:$T$32,12,FALSE),
$C78=2012,
VLOOKUP($B78,[5]各省年均房价!$A$1:$T$32,13,FALSE),
$C78=2013,
VLOOKUP($B78,[5]各省年均房价!$A$1:$T$32,14,FALSE),
$C78=2014,
VLOOKUP($B78,[5]各省年均房价!$A$1:$T$32,15,FALSE),
$C78=2015,
VLOOKUP($B78,[5]各省年均房价!$A$1:$T$32,16,FALSE),
$C78=2016,
VLOOKUP($B78,[5]各省年均房价!$A$1:$T$32,17,FALSE),
$C78=2017,
VLOOKUP($B78,[5]各省年均房价!$A$1:$T$32,18,FALSE),
$C78=2018,
VLOOKUP($B78,[5]各省年均房价!$A$1:$T$32,19,FALSE)
)</f>
        <v>20949.400000000001</v>
      </c>
      <c r="Q78">
        <f t="shared" si="3"/>
        <v>0.45575860418570252</v>
      </c>
      <c r="R78" cm="1">
        <f t="array" ref="R78">_xlfn.IFS(
$C78=2010,
VLOOKUP($B78,[27]分省年度数据!$A$1:$T$32,15,FALSE),
$C78=2011,
VLOOKUP($B78,[27]分省年度数据!$A$1:$T$32,14,FALSE),
$C78=2012,
VLOOKUP($B78,[27]分省年度数据!$A$1:$T$32,13,FALSE),
$C78=2013,
VLOOKUP($B78,[27]分省年度数据!$A$1:$T$32,12,FALSE),
$C78=2014,
VLOOKUP($B78,[27]分省年度数据!$A$1:$T$32,11,FALSE),
$C78=2015,
VLOOKUP($B78,[27]分省年度数据!$A$1:$T$32,10,FALSE),
$C78=2016,
VLOOKUP($B78,[27]分省年度数据!$A$1:$T$32,9,FALSE),
$C78=2017,
VLOOKUP($B78,[27]分省年度数据!$A$1:$T$32,8,FALSE),
$C78=2018,
VLOOKUP($B78,[27]分省年度数据!$A$1:$T$32,7,FALSE)
)</f>
        <v>135.74</v>
      </c>
      <c r="S78">
        <f>IFERROR(VLOOKUP(D78,[6]mu_jt_estimates_final!$C:$D,2,FALSE),"")</f>
        <v>0.38449654</v>
      </c>
      <c r="T78" t="str">
        <f>VLOOKUP(B78,方言分布!A:B,2,FALSE)</f>
        <v>吴语</v>
      </c>
      <c r="U78" cm="1">
        <f t="array" ref="U78">_xlfn.IFS(
$C78=2010,
VLOOKUP($B78,[7]分省年度数据!$A$1:$T$32,15,FALSE),
$C78=2011,
VLOOKUP($B78,[7]分省年度数据!$A$1:$T$32,14,FALSE),
$C78=2012,
VLOOKUP($B78,[7]分省年度数据!$A$1:$T$32,13,FALSE),
$C78=2013,
VLOOKUP($B78,[7]分省年度数据!$A$1:$T$32,12,FALSE),
$C78=2014,
VLOOKUP($B78,[7]分省年度数据!$A$1:$T$32,11,FALSE),
$C78=2015,
VLOOKUP($B78,[7]分省年度数据!$A$1:$T$32,10,FALSE),
$C78=2016,
VLOOKUP($B78,[7]分省年度数据!$A$1:$T$32,9,FALSE),
$C78=2017,
VLOOKUP($B78,[7]分省年度数据!$A$1:$T$32,8,FALSE),
$C78=2018,
VLOOKUP($B78,[7]分省年度数据!$A$1:$T$32,7,FALSE)
)</f>
        <v>4984</v>
      </c>
      <c r="V78" cm="1">
        <f t="array" ref="V78">_xlfn.IFS(
$C78=2010,
VLOOKUP($B78,[8]分省年度数据!$A$1:$T$32,15,FALSE),
$C78=2011,
VLOOKUP($B78,[8]分省年度数据!$A$1:$T$32,14,FALSE),
$C78=2012,
VLOOKUP($B78,[8]分省年度数据!$A$1:$T$32,13,FALSE),
$C78=2013,
VLOOKUP($B78,[8]分省年度数据!$A$1:$T$32,12,FALSE),
$C78=2014,
VLOOKUP($B78,[8]分省年度数据!$A$1:$T$32,11,FALSE),
$C78=2015,
VLOOKUP($B78,[8]分省年度数据!$A$1:$T$32,10,FALSE),
$C78=2016,
VLOOKUP($B78,[8]分省年度数据!$A$1:$T$32,9,FALSE),
$C78=2017,
VLOOKUP($B78,[8]分省年度数据!$A$1:$T$32,8,FALSE),
$C78=2018,
VLOOKUP($B78,[8]分省年度数据!$A$1:$T$32,7,FALSE)
)</f>
        <v>11.75</v>
      </c>
      <c r="W78" cm="1">
        <f t="array" ref="W78">_xlfn.IFS(
$C78=2010,
VLOOKUP($B78,[9]分省年度数据!$A$1:$T$32,15,FALSE),
$C78=2011,
VLOOKUP($B78,[9]分省年度数据!$A$1:$T$32,14,FALSE),
$C78=2012,
VLOOKUP($B78,[9]分省年度数据!$A$1:$T$32,13,FALSE),
$C78=2013,
VLOOKUP($B78,[9]分省年度数据!$A$1:$T$32,12,FALSE),
$C78=2014,
VLOOKUP($B78,[9]分省年度数据!$A$1:$T$32,11,FALSE),
$C78=2015,
VLOOKUP($B78,[9]分省年度数据!$A$1:$T$32,10,FALSE),
$C78=2016,
VLOOKUP($B78,[9]分省年度数据!$A$1:$T$32,9,FALSE),
$C78=2017,
VLOOKUP($B78,[9]分省年度数据!$A$1:$T$32,8,FALSE),
$C78=2018,
VLOOKUP($B78,[9]分省年度数据!$A$1:$T$32,7,FALSE)
)</f>
        <v>68</v>
      </c>
      <c r="X78" cm="1">
        <f t="array" ref="X78">_xlfn.IFS(
$C78=2010,
VLOOKUP($B78,[10]分省年度数据!$A$1:$T$32,15,FALSE),
$C78=2011,
VLOOKUP($B78,[10]分省年度数据!$A$1:$T$32,14,FALSE),
$C78=2012,
VLOOKUP($B78,[10]分省年度数据!$A$1:$T$32,13,FALSE),
$C78=2013,
VLOOKUP($B78,[10]分省年度数据!$A$1:$T$32,12,FALSE),
$C78=2014,
VLOOKUP($B78,[10]分省年度数据!$A$1:$T$32,11,FALSE),
$C78=2015,
VLOOKUP($B78,[10]分省年度数据!$A$1:$T$32,10,FALSE),
$C78=2016,
VLOOKUP($B78,[10]分省年度数据!$A$1:$T$32,9,FALSE),
$C78=2017,
VLOOKUP($B78,[10]分省年度数据!$A$1:$T$32,8,FALSE),
$C78=2018,
VLOOKUP($B78,[10]分省年度数据!$A$1:$T$32,7,FALSE)
)</f>
        <v>11.1</v>
      </c>
      <c r="Y78" cm="1">
        <f t="array" ref="Y78">_xlfn.IFS(
$C78=2010,
VLOOKUP($B78,[11]分省年度数据!$A$1:$T$32,15,FALSE),
$C78=2011,
VLOOKUP($B78,[11]分省年度数据!$A$1:$T$32,14,FALSE),
$C78=2012,
VLOOKUP($B78,[11]分省年度数据!$A$1:$T$32,13,FALSE),
$C78=2013,
VLOOKUP($B78,[11]分省年度数据!$A$1:$T$32,12,FALSE),
$C78=2014,
VLOOKUP($B78,[11]分省年度数据!$A$1:$T$32,11,FALSE),
$C78=2015,
VLOOKUP($B78,[11]分省年度数据!$A$1:$T$32,10,FALSE),
$C78=2016,
VLOOKUP($B78,[11]分省年度数据!$A$1:$T$32,9,FALSE),
$C78=2017,
VLOOKUP($B78,[11]分省年度数据!$A$1:$T$32,8,FALSE),
$C78=2018,
VLOOKUP($B78,[11]分省年度数据!$A$1:$T$32,7,FALSE)
)</f>
        <v>264.75</v>
      </c>
      <c r="Z78" cm="1">
        <f t="array" ref="Z78">_xlfn.IFS(
$C78=2010,
VLOOKUP($B78,[12]分省年度数据!$A$1:$T$32,15,FALSE),
$C78=2011,
VLOOKUP($B78,[12]分省年度数据!$A$1:$T$32,14,FALSE),
$C78=2012,
VLOOKUP($B78,[12]分省年度数据!$A$1:$T$32,13,FALSE),
$C78=2013,
VLOOKUP($B78,[12]分省年度数据!$A$1:$T$32,12,FALSE),
$C78=2014,
VLOOKUP($B78,[12]分省年度数据!$A$1:$T$32,11,FALSE),
$C78=2015,
VLOOKUP($B78,[12]分省年度数据!$A$1:$T$32,10,FALSE),
$C78=2016,
VLOOKUP($B78,[12]分省年度数据!$A$1:$T$32,9,FALSE),
$C78=2017,
VLOOKUP($B78,[12]分省年度数据!$A$1:$T$32,8,FALSE),
$C78=2018,
VLOOKUP($B78,[12]分省年度数据!$A$1:$T$32,7,FALSE)
)</f>
        <v>9.27</v>
      </c>
      <c r="AA78" cm="1">
        <f t="array" ref="AA78">_xlfn.IFS(
$C78=2010,
VLOOKUP($B78,[13]分省年度数据!$A$1:$T$32,15,FALSE),
$C78=2011,
VLOOKUP($B78,[13]分省年度数据!$A$1:$T$32,14,FALSE),
$C78=2012,
VLOOKUP($B78,[13]分省年度数据!$A$1:$T$32,13,FALSE),
$C78=2013,
VLOOKUP($B78,[13]分省年度数据!$A$1:$T$32,12,FALSE),
$C78=2014,
VLOOKUP($B78,[13]分省年度数据!$A$1:$T$32,11,FALSE),
$C78=2015,
VLOOKUP($B78,[13]分省年度数据!$A$1:$T$32,10,FALSE),
$C78=2016,
VLOOKUP($B78,[13]分省年度数据!$A$1:$T$32,9,FALSE),
$C78=2017,
VLOOKUP($B78,[13]分省年度数据!$A$1:$T$32,8,FALSE),
$C78=2018,
VLOOKUP($B78,[13]分省年度数据!$A$1:$T$32,7,FALSE)
)</f>
        <v>11.49</v>
      </c>
      <c r="AB78" cm="1">
        <f t="array" ref="AB78">_xlfn.IFS(
$C78=2010,
VLOOKUP($B78,[14]分省年度数据!$A$1:$T$32,15,FALSE),
$C78=2011,
VLOOKUP($B78,[14]分省年度数据!$A$1:$T$32,14,FALSE),
$C78=2012,
VLOOKUP($B78,[14]分省年度数据!$A$1:$T$32,13,FALSE),
$C78=2013,
VLOOKUP($B78,[14]分省年度数据!$A$1:$T$32,12,FALSE),
$C78=2014,
VLOOKUP($B78,[14]分省年度数据!$A$1:$T$32,11,FALSE),
$C78=2015,
VLOOKUP($B78,[14]分省年度数据!$A$1:$T$32,10,FALSE),
$C78=2016,
VLOOKUP($B78,[14]分省年度数据!$A$1:$T$32,9,FALSE),
$C78=2017,
VLOOKUP($B78,[14]分省年度数据!$A$1:$T$32,8,FALSE),
$C78=2018,
VLOOKUP($B78,[14]分省年度数据!$A$1:$T$32,7,FALSE)
)</f>
        <v>15.6</v>
      </c>
      <c r="AD78" cm="1">
        <f t="array" ref="AD78">_xlfn.IFS(
$C78=2010,
VLOOKUP($B78,[15]分省年度数据!$A$1:$T$32,15,FALSE),
$C78=2011,
VLOOKUP($B78,[15]分省年度数据!$A$1:$T$32,14,FALSE),
$C78=2012,
VLOOKUP($B78,[15]分省年度数据!$A$1:$T$32,13,FALSE),
$C78=2013,
VLOOKUP($B78,[15]分省年度数据!$A$1:$T$32,12,FALSE),
$C78=2014,
VLOOKUP($B78,[15]分省年度数据!$A$1:$T$32,11,FALSE),
$C78=2015,
VLOOKUP($B78,[15]分省年度数据!$A$1:$T$32,10,FALSE),
$C78=2016,
VLOOKUP($B78,[15]分省年度数据!$A$1:$T$32,9,FALSE),
$C78=2017,
VLOOKUP($B78,[15]分省年度数据!$A$1:$T$32,8,FALSE),
$C78=2018,
VLOOKUP($B78,[15]分省年度数据!$A$1:$T$32,7,FALSE)
)</f>
        <v>9892212</v>
      </c>
      <c r="AE78" cm="1">
        <f t="array" ref="AE78">_xlfn.IFS(
$C78=2010,
VLOOKUP($B78,[16]分省年度数据!$A$1:$T$32,15,FALSE),
$C78=2011,
VLOOKUP($B78,[16]分省年度数据!$A$1:$T$32,14,FALSE),
$C78=2012,
VLOOKUP($B78,[16]分省年度数据!$A$1:$T$32,13,FALSE),
$C78=2013,
VLOOKUP($B78,[16]分省年度数据!$A$1:$T$32,12,FALSE),
$C78=2014,
VLOOKUP($B78,[16]分省年度数据!$A$1:$T$32,11,FALSE),
$C78=2015,
VLOOKUP($B78,[16]分省年度数据!$A$1:$T$32,10,FALSE),
$C78=2016,
VLOOKUP($B78,[16]分省年度数据!$A$1:$T$32,9,FALSE),
$C78=2017,
VLOOKUP($B78,[16]分省年度数据!$A$1:$T$32,8,FALSE),
$C78=2018,
VLOOKUP($B78,[16]分省年度数据!$A$1:$T$32,7,FALSE)
)</f>
        <v>695.63</v>
      </c>
      <c r="AF78" cm="1">
        <f t="array" ref="AF78">_xlfn.IFS(
$C78=2010,
VLOOKUP($B78,[17]分省年度数据!$A$1:$T$32,15,FALSE),
$C78=2011,
VLOOKUP($B78,[17]分省年度数据!$A$1:$T$32,14,FALSE),
$C78=2012,
VLOOKUP($B78,[17]分省年度数据!$A$1:$T$32,13,FALSE),
$C78=2013,
VLOOKUP($B78,[17]分省年度数据!$A$1:$T$32,12,FALSE),
$C78=2014,
VLOOKUP($B78,[17]分省年度数据!$A$1:$T$32,11,FALSE),
$C78=2015,
VLOOKUP($B78,[17]分省年度数据!$A$1:$T$32,10,FALSE),
$C78=2016,
VLOOKUP($B78,[17]分省年度数据!$A$1:$T$32,9,FALSE),
$C78=2017,
VLOOKUP($B78,[17]分省年度数据!$A$1:$T$32,8,FALSE),
$C78=2018,
VLOOKUP($B78,[17]分省年度数据!$A$1:$T$32,7,FALSE)
)</f>
        <v>2685</v>
      </c>
      <c r="AG78" cm="1">
        <f t="array" ref="AG78">_xlfn.IFS(
$C78=2010,
VLOOKUP($B78,[18]分省年度数据!$A$1:$T$32,15,FALSE),
$C78=2011,
VLOOKUP($B78,[18]分省年度数据!$A$1:$T$32,14,FALSE),
$C78=2012,
VLOOKUP($B78,[18]分省年度数据!$A$1:$T$32,13,FALSE),
$C78=2013,
VLOOKUP($B78,[18]分省年度数据!$A$1:$T$32,12,FALSE),
$C78=2014,
VLOOKUP($B78,[18]分省年度数据!$A$1:$T$32,11,FALSE),
$C78=2015,
VLOOKUP($B78,[18]分省年度数据!$A$1:$T$32,10,FALSE),
$C78=2016,
VLOOKUP($B78,[18]分省年度数据!$A$1:$T$32,9,FALSE),
$C78=2017,
VLOOKUP($B78,[18]分省年度数据!$A$1:$T$32,8,FALSE),
$C78=2018,
VLOOKUP($B78,[18]分省年度数据!$A$1:$T$32,7,FALSE)
)</f>
        <v>9303.5</v>
      </c>
      <c r="AJ78" cm="1">
        <f t="array" ref="AJ78">_xlfn.IFS(
$C78=2010,
VLOOKUP($B78,[19]分省年度数据!$A$1:$T$32,15,FALSE),
$C78=2011,
VLOOKUP($B78,[19]分省年度数据!$A$1:$T$32,14,FALSE),
$C78=2012,
VLOOKUP($B78,[19]分省年度数据!$A$1:$T$32,13,FALSE),
$C78=2013,
VLOOKUP($B78,[19]分省年度数据!$A$1:$T$32,12,FALSE),
$C78=2014,
VLOOKUP($B78,[19]分省年度数据!$A$1:$T$32,11,FALSE),
$C78=2015,
VLOOKUP($B78,[19]分省年度数据!$A$1:$T$32,10,FALSE),
$C78=2016,
VLOOKUP($B78,[19]分省年度数据!$A$1:$T$32,9,FALSE),
$C78=2017,
VLOOKUP($B78,[19]分省年度数据!$A$1:$T$32,8,FALSE),
$C78=2018,
VLOOKUP($B78,[19]分省年度数据!$A$1:$T$32,7,FALSE)
)</f>
        <v>1172</v>
      </c>
      <c r="AK78" cm="1">
        <f t="array" ref="AK78">_xlfn.IFS(
$C78=2010,
VLOOKUP($B78,[20]分省年度数据!$A$1:$T$32,15,FALSE),
$C78=2011,
VLOOKUP($B78,[20]分省年度数据!$A$1:$T$32,14,FALSE),
$C78=2012,
VLOOKUP($B78,[20]分省年度数据!$A$1:$T$32,13,FALSE),
$C78=2013,
VLOOKUP($B78,[20]分省年度数据!$A$1:$T$32,12,FALSE),
$C78=2014,
VLOOKUP($B78,[20]分省年度数据!$A$1:$T$32,11,FALSE),
$C78=2015,
VLOOKUP($B78,[20]分省年度数据!$A$1:$T$32,10,FALSE),
$C78=2016,
VLOOKUP($B78,[20]分省年度数据!$A$1:$T$32,9,FALSE),
$C78=2017,
VLOOKUP($B78,[20]分省年度数据!$A$1:$T$32,8,FALSE),
$C78=2018,
VLOOKUP($B78,[20]分省年度数据!$A$1:$T$32,7,FALSE)
)</f>
        <v>23897</v>
      </c>
      <c r="AL78" cm="1">
        <f t="array" ref="AL78">_xlfn.IFS(
$C78=2010,
VLOOKUP($B78,[26]分省年度数据!$A$1:$T$32,15,FALSE),
$C78=2011,
VLOOKUP($B78,[26]分省年度数据!$A$1:$T$32,14,FALSE),
$C78=2012,
VLOOKUP($B78,[26]分省年度数据!$A$1:$T$32,13,FALSE),
$C78=2013,
VLOOKUP($B78,[26]分省年度数据!$A$1:$T$32,12,FALSE),
$C78=2014,
VLOOKUP($B78,[26]分省年度数据!$A$1:$T$32,11,FALSE),
$C78=2015,
VLOOKUP($B78,[26]分省年度数据!$A$1:$T$32,10,FALSE),
$C78=2016,
VLOOKUP($B78,[26]分省年度数据!$A$1:$T$32,9,FALSE),
$C78=2017,
VLOOKUP($B78,[26]分省年度数据!$A$1:$T$32,8,FALSE),
$C78=2018,
VLOOKUP($B78,[26]分省年度数据!$A$1:$T$32,7,FALSE)
)</f>
        <v>100</v>
      </c>
      <c r="AM78" cm="1">
        <f t="array" ref="AM78">_xlfn.IFS(
$C78=2010,
VLOOKUP($B78,[22]分省年度数据!$A$1:$T$32,15,FALSE),
$C78=2011,
VLOOKUP($B78,[22]分省年度数据!$A$1:$T$32,14,FALSE),
$C78=2012,
VLOOKUP($B78,[22]分省年度数据!$A$1:$T$32,13,FALSE),
$C78=2013,
VLOOKUP($B78,[22]分省年度数据!$A$1:$T$32,12,FALSE),
$C78=2014,
VLOOKUP($B78,[22]分省年度数据!$A$1:$T$32,11,FALSE),
$C78=2015,
VLOOKUP($B78,[22]分省年度数据!$A$1:$T$32,10,FALSE),
$C78=2016,
VLOOKUP($B78,[22]分省年度数据!$A$1:$T$32,9,FALSE),
$C78=2017,
VLOOKUP($B78,[22]分省年度数据!$A$1:$T$32,8,FALSE),
$C78=2018,
VLOOKUP($B78,[22]分省年度数据!$A$1:$T$32,7,FALSE)
)</f>
        <v>100</v>
      </c>
      <c r="AN78" cm="1">
        <f t="array" ref="AN78">_xlfn.IFS(
$C78=2010,
VLOOKUP($B78,[23]分省年度数据!$A$1:$T$32,15,FALSE),
$C78=2011,
VLOOKUP($B78,[23]分省年度数据!$A$1:$T$32,14,FALSE),
$C78=2012,
VLOOKUP($B78,[23]分省年度数据!$A$1:$T$32,13,FALSE),
$C78=2013,
VLOOKUP($B78,[23]分省年度数据!$A$1:$T$32,12,FALSE),
$C78=2014,
VLOOKUP($B78,[23]分省年度数据!$A$1:$T$32,11,FALSE),
$C78=2015,
VLOOKUP($B78,[23]分省年度数据!$A$1:$T$32,10,FALSE),
$C78=2016,
VLOOKUP($B78,[23]分省年度数据!$A$1:$T$32,9,FALSE),
$C78=2017,
VLOOKUP($B78,[23]分省年度数据!$A$1:$T$32,8,FALSE),
$C78=2018,
VLOOKUP($B78,[23]分省年度数据!$A$1:$T$32,7,FALSE)
)</f>
        <v>11.97</v>
      </c>
      <c r="AO78" cm="1">
        <f t="array" ref="AO78">_xlfn.IFS(
$C78=2010,
VLOOKUP($B78,[24]分省年度数据!$A$1:$T$32,15,FALSE),
$C78=2011,
VLOOKUP($B78,[24]分省年度数据!$A$1:$T$32,14,FALSE),
$C78=2012,
VLOOKUP($B78,[24]分省年度数据!$A$1:$T$32,13,FALSE),
$C78=2013,
VLOOKUP($B78,[24]分省年度数据!$A$1:$T$32,12,FALSE),
$C78=2014,
VLOOKUP($B78,[24]分省年度数据!$A$1:$T$32,11,FALSE),
$C78=2015,
VLOOKUP($B78,[24]分省年度数据!$A$1:$T$32,10,FALSE),
$C78=2016,
VLOOKUP($B78,[24]分省年度数据!$A$1:$T$32,9,FALSE),
$C78=2017,
VLOOKUP($B78,[24]分省年度数据!$A$1:$T$32,8,FALSE),
$C78=2018,
VLOOKUP($B78,[24]分省年度数据!$A$1:$T$32,7,FALSE)
)</f>
        <v>2.54</v>
      </c>
      <c r="AP78" cm="1">
        <f t="array" ref="AP78">_xlfn.IFS(
$C78=2010,
VLOOKUP($B78,[25]分省年度数据!$A$1:$T$32,15,FALSE),
$C78=2011,
VLOOKUP($B78,[25]分省年度数据!$A$1:$T$32,14,FALSE),
$C78=2012,
VLOOKUP($B78,[25]分省年度数据!$A$1:$T$32,13,FALSE),
$C78=2013,
VLOOKUP($B78,[25]分省年度数据!$A$1:$T$32,12,FALSE),
$C78=2014,
VLOOKUP($B78,[25]分省年度数据!$A$1:$T$32,11,FALSE),
$C78=2015,
VLOOKUP($B78,[25]分省年度数据!$A$1:$T$32,10,FALSE),
$C78=2016,
VLOOKUP($B78,[25]分省年度数据!$A$1:$T$32,9,FALSE),
$C78=2017,
VLOOKUP($B78,[25]分省年度数据!$A$1:$T$32,8,FALSE),
$C78=2018,
VLOOKUP($B78,[25]分省年度数据!$A$1:$T$32,7,FALSE)
)</f>
        <v>7.33</v>
      </c>
    </row>
    <row r="79" spans="1:42">
      <c r="A79">
        <v>31</v>
      </c>
      <c r="B79" t="s">
        <v>9</v>
      </c>
      <c r="C79">
        <v>2015</v>
      </c>
      <c r="D79" t="str">
        <f t="shared" si="2"/>
        <v>上海市2015</v>
      </c>
      <c r="E79" t="s">
        <v>34</v>
      </c>
      <c r="F79" cm="1">
        <f t="array" ref="F79">_xlfn.IFS(
$C79=2010,
VLOOKUP($B79,[1]分省年度数据!$A$1:$T$32,15,FALSE),
$C79=2011,
VLOOKUP($B79,[1]分省年度数据!$A$1:$T$32,14,FALSE),
$C79=2012,
VLOOKUP($B79,[1]分省年度数据!$A$1:$T$32,13,FALSE),
$C79=2013,
VLOOKUP($B79,[1]分省年度数据!$A$1:$T$32,12,FALSE),
$C79=2014,
VLOOKUP($B79,[1]分省年度数据!$A$1:$T$32,11,FALSE),
$C79=2015,
VLOOKUP($B79,[1]分省年度数据!$A$1:$T$32,10,FALSE),
$C79=2016,
VLOOKUP($B79,[1]分省年度数据!$A$1:$T$32,9,FALSE),
$C79=2017,
VLOOKUP($B79,[1]分省年度数据!$A$1:$T$32,8,FALSE),
$C79=2018,
VLOOKUP($B79,[1]分省年度数据!$A$1:$T$32,7,FALSE)
)</f>
        <v>2458</v>
      </c>
      <c r="G79" cm="1">
        <f t="array" ref="G79">_xlfn.IFS(
$C79=2010,
VLOOKUP($B79,[2]分省年度数据!$A$1:$T$32,15,FALSE),
$C79=2011,
VLOOKUP($B79,[2]分省年度数据!$A$1:$T$32,14,FALSE),
$C79=2012,
VLOOKUP($B79,[2]分省年度数据!$A$1:$T$32,13,FALSE),
$C79=2013,
VLOOKUP($B79,[2]分省年度数据!$A$1:$T$32,12,FALSE),
$C79=2014,
VLOOKUP($B79,[2]分省年度数据!$A$1:$T$32,11,FALSE),
$C79=2015,
VLOOKUP($B79,[2]分省年度数据!$A$1:$T$32,10,FALSE),
$C79=2016,
VLOOKUP($B79,[2]分省年度数据!$A$1:$T$32,9,FALSE),
$C79=2017,
VLOOKUP($B79,[2]分省年度数据!$A$1:$T$32,8,FALSE),
$C79=2018,
VLOOKUP($B79,[2]分省年度数据!$A$1:$T$32,7,FALSE)
)</f>
        <v>49867</v>
      </c>
      <c r="H79" cm="1">
        <f t="array" ref="H79">_xlfn.IFS(
$C79=2010,
VLOOKUP($B79,[3]分省年度数据!$A$1:$T$32,15,FALSE),
$C79=2011,
VLOOKUP($B79,[3]分省年度数据!$A$1:$T$32,14,FALSE),
$C79=2012,
VLOOKUP($B79,[3]分省年度数据!$A$1:$T$32,13,FALSE),
$C79=2013,
VLOOKUP($B79,[3]分省年度数据!$A$1:$T$32,12,FALSE),
$C79=2014,
VLOOKUP($B79,[3]分省年度数据!$A$1:$T$32,11,FALSE),
$C79=2015,
VLOOKUP($B79,[3]分省年度数据!$A$1:$T$32,10,FALSE),
$C79=2016,
VLOOKUP($B79,[3]分省年度数据!$A$1:$T$32,9,FALSE),
$C79=2017,
VLOOKUP($B79,[3]分省年度数据!$A$1:$T$32,8,FALSE),
$C79=2018,
VLOOKUP($B79,[3]分省年度数据!$A$1:$T$32,7,FALSE)
)</f>
        <v>16.899999999999999</v>
      </c>
      <c r="I79">
        <f>VLOOKUP($D79,[4]Sheet1!$C$1:$J$65536,2,FALSE)</f>
        <v>173.75726318359375</v>
      </c>
      <c r="J79">
        <f>VLOOKUP($D79,[4]Sheet1!$C$1:$J$65536,3,FALSE)</f>
        <v>121.92885589599609</v>
      </c>
      <c r="K79">
        <f>VLOOKUP($D79,[4]Sheet1!$C$1:$J$65536,4,FALSE)</f>
        <v>10171.4599609375</v>
      </c>
      <c r="L79">
        <f>VLOOKUP($D79,[4]Sheet1!$C$1:$J$65536,5,FALSE)</f>
        <v>159.03640747070312</v>
      </c>
      <c r="M79">
        <f>VLOOKUP($D79,[4]Sheet1!$C$1:$J$65536,6,FALSE)</f>
        <v>31.717754364013672</v>
      </c>
      <c r="N79">
        <f>VLOOKUP($D79,[4]Sheet1!$C$1:$J$65536,7,FALSE)</f>
        <v>4.1634426116943359</v>
      </c>
      <c r="O79">
        <f>VLOOKUP($D79,[4]Sheet1!$C$1:$J$65536,8,FALSE)</f>
        <v>40.430000305175781</v>
      </c>
      <c r="P79" cm="1">
        <f t="array" ref="P79">_xlfn.IFS(
$C79=2010,
VLOOKUP($B79,[5]各省年均房价!$A$1:$T$32,11,FALSE),
$C79=2011,
VLOOKUP($B79,[5]各省年均房价!$A$1:$T$32,12,FALSE),
$C79=2012,
VLOOKUP($B79,[5]各省年均房价!$A$1:$T$32,13,FALSE),
$C79=2013,
VLOOKUP($B79,[5]各省年均房价!$A$1:$T$32,14,FALSE),
$C79=2014,
VLOOKUP($B79,[5]各省年均房价!$A$1:$T$32,15,FALSE),
$C79=2015,
VLOOKUP($B79,[5]各省年均房价!$A$1:$T$32,16,FALSE),
$C79=2016,
VLOOKUP($B79,[5]各省年均房价!$A$1:$T$32,17,FALSE),
$C79=2017,
VLOOKUP($B79,[5]各省年均房价!$A$1:$T$32,18,FALSE),
$C79=2018,
VLOOKUP($B79,[5]各省年均房价!$A$1:$T$32,19,FALSE)
)</f>
        <v>24747.3</v>
      </c>
      <c r="Q79">
        <f t="shared" si="3"/>
        <v>0.49626606774018889</v>
      </c>
      <c r="R79" cm="1">
        <f t="array" ref="R79">_xlfn.IFS(
$C79=2010,
VLOOKUP($B79,[27]分省年度数据!$A$1:$T$32,15,FALSE),
$C79=2011,
VLOOKUP($B79,[27]分省年度数据!$A$1:$T$32,14,FALSE),
$C79=2012,
VLOOKUP($B79,[27]分省年度数据!$A$1:$T$32,13,FALSE),
$C79=2013,
VLOOKUP($B79,[27]分省年度数据!$A$1:$T$32,12,FALSE),
$C79=2014,
VLOOKUP($B79,[27]分省年度数据!$A$1:$T$32,11,FALSE),
$C79=2015,
VLOOKUP($B79,[27]分省年度数据!$A$1:$T$32,10,FALSE),
$C79=2016,
VLOOKUP($B79,[27]分省年度数据!$A$1:$T$32,9,FALSE),
$C79=2017,
VLOOKUP($B79,[27]分省年度数据!$A$1:$T$32,8,FALSE),
$C79=2018,
VLOOKUP($B79,[27]分省年度数据!$A$1:$T$32,7,FALSE)
)</f>
        <v>129.69</v>
      </c>
      <c r="S79">
        <f>IFERROR(VLOOKUP(D79,[6]mu_jt_estimates_final!$C:$D,2,FALSE),"")</f>
        <v>0.56594831000000001</v>
      </c>
      <c r="T79" t="str">
        <f>VLOOKUP(B79,方言分布!A:B,2,FALSE)</f>
        <v>吴语</v>
      </c>
      <c r="U79" cm="1">
        <f t="array" ref="U79">_xlfn.IFS(
$C79=2010,
VLOOKUP($B79,[7]分省年度数据!$A$1:$T$32,15,FALSE),
$C79=2011,
VLOOKUP($B79,[7]分省年度数据!$A$1:$T$32,14,FALSE),
$C79=2012,
VLOOKUP($B79,[7]分省年度数据!$A$1:$T$32,13,FALSE),
$C79=2013,
VLOOKUP($B79,[7]分省年度数据!$A$1:$T$32,12,FALSE),
$C79=2014,
VLOOKUP($B79,[7]分省年度数据!$A$1:$T$32,11,FALSE),
$C79=2015,
VLOOKUP($B79,[7]分省年度数据!$A$1:$T$32,10,FALSE),
$C79=2016,
VLOOKUP($B79,[7]分省年度数据!$A$1:$T$32,9,FALSE),
$C79=2017,
VLOOKUP($B79,[7]分省年度数据!$A$1:$T$32,8,FALSE),
$C79=2018,
VLOOKUP($B79,[7]分省年度数据!$A$1:$T$32,7,FALSE)
)</f>
        <v>5016</v>
      </c>
      <c r="V79" cm="1">
        <f t="array" ref="V79">_xlfn.IFS(
$C79=2010,
VLOOKUP($B79,[8]分省年度数据!$A$1:$T$32,15,FALSE),
$C79=2011,
VLOOKUP($B79,[8]分省年度数据!$A$1:$T$32,14,FALSE),
$C79=2012,
VLOOKUP($B79,[8]分省年度数据!$A$1:$T$32,13,FALSE),
$C79=2013,
VLOOKUP($B79,[8]分省年度数据!$A$1:$T$32,12,FALSE),
$C79=2014,
VLOOKUP($B79,[8]分省年度数据!$A$1:$T$32,11,FALSE),
$C79=2015,
VLOOKUP($B79,[8]分省年度数据!$A$1:$T$32,10,FALSE),
$C79=2016,
VLOOKUP($B79,[8]分省年度数据!$A$1:$T$32,9,FALSE),
$C79=2017,
VLOOKUP($B79,[8]分省年度数据!$A$1:$T$32,8,FALSE),
$C79=2018,
VLOOKUP($B79,[8]分省年度数据!$A$1:$T$32,7,FALSE)
)</f>
        <v>12.28</v>
      </c>
      <c r="W79" cm="1">
        <f t="array" ref="W79">_xlfn.IFS(
$C79=2010,
VLOOKUP($B79,[9]分省年度数据!$A$1:$T$32,15,FALSE),
$C79=2011,
VLOOKUP($B79,[9]分省年度数据!$A$1:$T$32,14,FALSE),
$C79=2012,
VLOOKUP($B79,[9]分省年度数据!$A$1:$T$32,13,FALSE),
$C79=2013,
VLOOKUP($B79,[9]分省年度数据!$A$1:$T$32,12,FALSE),
$C79=2014,
VLOOKUP($B79,[9]分省年度数据!$A$1:$T$32,11,FALSE),
$C79=2015,
VLOOKUP($B79,[9]分省年度数据!$A$1:$T$32,10,FALSE),
$C79=2016,
VLOOKUP($B79,[9]分省年度数据!$A$1:$T$32,9,FALSE),
$C79=2017,
VLOOKUP($B79,[9]分省年度数据!$A$1:$T$32,8,FALSE),
$C79=2018,
VLOOKUP($B79,[9]分省年度数据!$A$1:$T$32,7,FALSE)
)</f>
        <v>70</v>
      </c>
      <c r="X79" cm="1">
        <f t="array" ref="X79">_xlfn.IFS(
$C79=2010,
VLOOKUP($B79,[10]分省年度数据!$A$1:$T$32,15,FALSE),
$C79=2011,
VLOOKUP($B79,[10]分省年度数据!$A$1:$T$32,14,FALSE),
$C79=2012,
VLOOKUP($B79,[10]分省年度数据!$A$1:$T$32,13,FALSE),
$C79=2013,
VLOOKUP($B79,[10]分省年度数据!$A$1:$T$32,12,FALSE),
$C79=2014,
VLOOKUP($B79,[10]分省年度数据!$A$1:$T$32,11,FALSE),
$C79=2015,
VLOOKUP($B79,[10]分省年度数据!$A$1:$T$32,10,FALSE),
$C79=2016,
VLOOKUP($B79,[10]分省年度数据!$A$1:$T$32,9,FALSE),
$C79=2017,
VLOOKUP($B79,[10]分省年度数据!$A$1:$T$32,8,FALSE),
$C79=2018,
VLOOKUP($B79,[10]分省年度数据!$A$1:$T$32,7,FALSE)
)</f>
        <v>10.6</v>
      </c>
      <c r="Y79" cm="1">
        <f t="array" ref="Y79">_xlfn.IFS(
$C79=2010,
VLOOKUP($B79,[11]分省年度数据!$A$1:$T$32,15,FALSE),
$C79=2011,
VLOOKUP($B79,[11]分省年度数据!$A$1:$T$32,14,FALSE),
$C79=2012,
VLOOKUP($B79,[11]分省年度数据!$A$1:$T$32,13,FALSE),
$C79=2013,
VLOOKUP($B79,[11]分省年度数据!$A$1:$T$32,12,FALSE),
$C79=2014,
VLOOKUP($B79,[11]分省年度数据!$A$1:$T$32,11,FALSE),
$C79=2015,
VLOOKUP($B79,[11]分省年度数据!$A$1:$T$32,10,FALSE),
$C79=2016,
VLOOKUP($B79,[11]分省年度数据!$A$1:$T$32,9,FALSE),
$C79=2017,
VLOOKUP($B79,[11]分省年度数据!$A$1:$T$32,8,FALSE),
$C79=2018,
VLOOKUP($B79,[11]分省年度数据!$A$1:$T$32,7,FALSE)
)</f>
        <v>303.45999999999998</v>
      </c>
      <c r="Z79" cm="1">
        <f t="array" ref="Z79">_xlfn.IFS(
$C79=2010,
VLOOKUP($B79,[12]分省年度数据!$A$1:$T$32,15,FALSE),
$C79=2011,
VLOOKUP($B79,[12]分省年度数据!$A$1:$T$32,14,FALSE),
$C79=2012,
VLOOKUP($B79,[12]分省年度数据!$A$1:$T$32,13,FALSE),
$C79=2013,
VLOOKUP($B79,[12]分省年度数据!$A$1:$T$32,12,FALSE),
$C79=2014,
VLOOKUP($B79,[12]分省年度数据!$A$1:$T$32,11,FALSE),
$C79=2015,
VLOOKUP($B79,[12]分省年度数据!$A$1:$T$32,10,FALSE),
$C79=2016,
VLOOKUP($B79,[12]分省年度数据!$A$1:$T$32,9,FALSE),
$C79=2017,
VLOOKUP($B79,[12]分省年度数据!$A$1:$T$32,8,FALSE),
$C79=2018,
VLOOKUP($B79,[12]分省年度数据!$A$1:$T$32,7,FALSE)
)</f>
        <v>9.09</v>
      </c>
      <c r="AA79" cm="1">
        <f t="array" ref="AA79">_xlfn.IFS(
$C79=2010,
VLOOKUP($B79,[13]分省年度数据!$A$1:$T$32,15,FALSE),
$C79=2011,
VLOOKUP($B79,[13]分省年度数据!$A$1:$T$32,14,FALSE),
$C79=2012,
VLOOKUP($B79,[13]分省年度数据!$A$1:$T$32,13,FALSE),
$C79=2013,
VLOOKUP($B79,[13]分省年度数据!$A$1:$T$32,12,FALSE),
$C79=2014,
VLOOKUP($B79,[13]分省年度数据!$A$1:$T$32,11,FALSE),
$C79=2015,
VLOOKUP($B79,[13]分省年度数据!$A$1:$T$32,10,FALSE),
$C79=2016,
VLOOKUP($B79,[13]分省年度数据!$A$1:$T$32,9,FALSE),
$C79=2017,
VLOOKUP($B79,[13]分省年度数据!$A$1:$T$32,8,FALSE),
$C79=2018,
VLOOKUP($B79,[13]分省年度数据!$A$1:$T$32,7,FALSE)
)</f>
        <v>10.98</v>
      </c>
      <c r="AB79" cm="1">
        <f t="array" ref="AB79">_xlfn.IFS(
$C79=2010,
VLOOKUP($B79,[14]分省年度数据!$A$1:$T$32,15,FALSE),
$C79=2011,
VLOOKUP($B79,[14]分省年度数据!$A$1:$T$32,14,FALSE),
$C79=2012,
VLOOKUP($B79,[14]分省年度数据!$A$1:$T$32,13,FALSE),
$C79=2013,
VLOOKUP($B79,[14]分省年度数据!$A$1:$T$32,12,FALSE),
$C79=2014,
VLOOKUP($B79,[14]分省年度数据!$A$1:$T$32,11,FALSE),
$C79=2015,
VLOOKUP($B79,[14]分省年度数据!$A$1:$T$32,10,FALSE),
$C79=2016,
VLOOKUP($B79,[14]分省年度数据!$A$1:$T$32,9,FALSE),
$C79=2017,
VLOOKUP($B79,[14]分省年度数据!$A$1:$T$32,8,FALSE),
$C79=2018,
VLOOKUP($B79,[14]分省年度数据!$A$1:$T$32,7,FALSE)
)</f>
        <v>15.27</v>
      </c>
      <c r="AD79" cm="1">
        <f t="array" ref="AD79">_xlfn.IFS(
$C79=2010,
VLOOKUP($B79,[15]分省年度数据!$A$1:$T$32,15,FALSE),
$C79=2011,
VLOOKUP($B79,[15]分省年度数据!$A$1:$T$32,14,FALSE),
$C79=2012,
VLOOKUP($B79,[15]分省年度数据!$A$1:$T$32,13,FALSE),
$C79=2013,
VLOOKUP($B79,[15]分省年度数据!$A$1:$T$32,12,FALSE),
$C79=2014,
VLOOKUP($B79,[15]分省年度数据!$A$1:$T$32,11,FALSE),
$C79=2015,
VLOOKUP($B79,[15]分省年度数据!$A$1:$T$32,10,FALSE),
$C79=2016,
VLOOKUP($B79,[15]分省年度数据!$A$1:$T$32,9,FALSE),
$C79=2017,
VLOOKUP($B79,[15]分省年度数据!$A$1:$T$32,8,FALSE),
$C79=2018,
VLOOKUP($B79,[15]分省年度数据!$A$1:$T$32,7,FALSE)
)</f>
        <v>10131153</v>
      </c>
      <c r="AE79" cm="1">
        <f t="array" ref="AE79">_xlfn.IFS(
$C79=2010,
VLOOKUP($B79,[16]分省年度数据!$A$1:$T$32,15,FALSE),
$C79=2011,
VLOOKUP($B79,[16]分省年度数据!$A$1:$T$32,14,FALSE),
$C79=2012,
VLOOKUP($B79,[16]分省年度数据!$A$1:$T$32,13,FALSE),
$C79=2013,
VLOOKUP($B79,[16]分省年度数据!$A$1:$T$32,12,FALSE),
$C79=2014,
VLOOKUP($B79,[16]分省年度数据!$A$1:$T$32,11,FALSE),
$C79=2015,
VLOOKUP($B79,[16]分省年度数据!$A$1:$T$32,10,FALSE),
$C79=2016,
VLOOKUP($B79,[16]分省年度数据!$A$1:$T$32,9,FALSE),
$C79=2017,
VLOOKUP($B79,[16]分省年度数据!$A$1:$T$32,8,FALSE),
$C79=2018,
VLOOKUP($B79,[16]分省年度数据!$A$1:$T$32,7,FALSE)
)</f>
        <v>767.32</v>
      </c>
      <c r="AF79" cm="1">
        <f t="array" ref="AF79">_xlfn.IFS(
$C79=2010,
VLOOKUP($B79,[17]分省年度数据!$A$1:$T$32,15,FALSE),
$C79=2011,
VLOOKUP($B79,[17]分省年度数据!$A$1:$T$32,14,FALSE),
$C79=2012,
VLOOKUP($B79,[17]分省年度数据!$A$1:$T$32,13,FALSE),
$C79=2013,
VLOOKUP($B79,[17]分省年度数据!$A$1:$T$32,12,FALSE),
$C79=2014,
VLOOKUP($B79,[17]分省年度数据!$A$1:$T$32,11,FALSE),
$C79=2015,
VLOOKUP($B79,[17]分省年度数据!$A$1:$T$32,10,FALSE),
$C79=2016,
VLOOKUP($B79,[17]分省年度数据!$A$1:$T$32,9,FALSE),
$C79=2017,
VLOOKUP($B79,[17]分省年度数据!$A$1:$T$32,8,FALSE),
$C79=2018,
VLOOKUP($B79,[17]分省年度数据!$A$1:$T$32,7,FALSE)
)</f>
        <v>3127</v>
      </c>
      <c r="AG79" cm="1">
        <f t="array" ref="AG79">_xlfn.IFS(
$C79=2010,
VLOOKUP($B79,[18]分省年度数据!$A$1:$T$32,15,FALSE),
$C79=2011,
VLOOKUP($B79,[18]分省年度数据!$A$1:$T$32,14,FALSE),
$C79=2012,
VLOOKUP($B79,[18]分省年度数据!$A$1:$T$32,13,FALSE),
$C79=2013,
VLOOKUP($B79,[18]分省年度数据!$A$1:$T$32,12,FALSE),
$C79=2014,
VLOOKUP($B79,[18]分省年度数据!$A$1:$T$32,11,FALSE),
$C79=2015,
VLOOKUP($B79,[18]分省年度数据!$A$1:$T$32,10,FALSE),
$C79=2016,
VLOOKUP($B79,[18]分省年度数据!$A$1:$T$32,9,FALSE),
$C79=2017,
VLOOKUP($B79,[18]分省年度数据!$A$1:$T$32,8,FALSE),
$C79=2018,
VLOOKUP($B79,[18]分省年度数据!$A$1:$T$32,7,FALSE)
)</f>
        <v>11605.7</v>
      </c>
      <c r="AJ79" cm="1">
        <f t="array" ref="AJ79">_xlfn.IFS(
$C79=2010,
VLOOKUP($B79,[19]分省年度数据!$A$1:$T$32,15,FALSE),
$C79=2011,
VLOOKUP($B79,[19]分省年度数据!$A$1:$T$32,14,FALSE),
$C79=2012,
VLOOKUP($B79,[19]分省年度数据!$A$1:$T$32,13,FALSE),
$C79=2013,
VLOOKUP($B79,[19]分省年度数据!$A$1:$T$32,12,FALSE),
$C79=2014,
VLOOKUP($B79,[19]分省年度数据!$A$1:$T$32,11,FALSE),
$C79=2015,
VLOOKUP($B79,[19]分省年度数据!$A$1:$T$32,10,FALSE),
$C79=2016,
VLOOKUP($B79,[19]分省年度数据!$A$1:$T$32,9,FALSE),
$C79=2017,
VLOOKUP($B79,[19]分省年度数据!$A$1:$T$32,8,FALSE),
$C79=2018,
VLOOKUP($B79,[19]分省年度数据!$A$1:$T$32,7,FALSE)
)</f>
        <v>1070</v>
      </c>
      <c r="AK79" cm="1">
        <f t="array" ref="AK79">_xlfn.IFS(
$C79=2010,
VLOOKUP($B79,[20]分省年度数据!$A$1:$T$32,15,FALSE),
$C79=2011,
VLOOKUP($B79,[20]分省年度数据!$A$1:$T$32,14,FALSE),
$C79=2012,
VLOOKUP($B79,[20]分省年度数据!$A$1:$T$32,13,FALSE),
$C79=2013,
VLOOKUP($B79,[20]分省年度数据!$A$1:$T$32,12,FALSE),
$C79=2014,
VLOOKUP($B79,[20]分省年度数据!$A$1:$T$32,11,FALSE),
$C79=2015,
VLOOKUP($B79,[20]分省年度数据!$A$1:$T$32,10,FALSE),
$C79=2016,
VLOOKUP($B79,[20]分省年度数据!$A$1:$T$32,9,FALSE),
$C79=2017,
VLOOKUP($B79,[20]分省年度数据!$A$1:$T$32,8,FALSE),
$C79=2018,
VLOOKUP($B79,[20]分省年度数据!$A$1:$T$32,7,FALSE)
)</f>
        <v>24027</v>
      </c>
      <c r="AL79" cm="1">
        <f t="array" ref="AL79">_xlfn.IFS(
$C79=2010,
VLOOKUP($B79,[26]分省年度数据!$A$1:$T$32,15,FALSE),
$C79=2011,
VLOOKUP($B79,[26]分省年度数据!$A$1:$T$32,14,FALSE),
$C79=2012,
VLOOKUP($B79,[26]分省年度数据!$A$1:$T$32,13,FALSE),
$C79=2013,
VLOOKUP($B79,[26]分省年度数据!$A$1:$T$32,12,FALSE),
$C79=2014,
VLOOKUP($B79,[26]分省年度数据!$A$1:$T$32,11,FALSE),
$C79=2015,
VLOOKUP($B79,[26]分省年度数据!$A$1:$T$32,10,FALSE),
$C79=2016,
VLOOKUP($B79,[26]分省年度数据!$A$1:$T$32,9,FALSE),
$C79=2017,
VLOOKUP($B79,[26]分省年度数据!$A$1:$T$32,8,FALSE),
$C79=2018,
VLOOKUP($B79,[26]分省年度数据!$A$1:$T$32,7,FALSE)
)</f>
        <v>100</v>
      </c>
      <c r="AM79" cm="1">
        <f t="array" ref="AM79">_xlfn.IFS(
$C79=2010,
VLOOKUP($B79,[22]分省年度数据!$A$1:$T$32,15,FALSE),
$C79=2011,
VLOOKUP($B79,[22]分省年度数据!$A$1:$T$32,14,FALSE),
$C79=2012,
VLOOKUP($B79,[22]分省年度数据!$A$1:$T$32,13,FALSE),
$C79=2013,
VLOOKUP($B79,[22]分省年度数据!$A$1:$T$32,12,FALSE),
$C79=2014,
VLOOKUP($B79,[22]分省年度数据!$A$1:$T$32,11,FALSE),
$C79=2015,
VLOOKUP($B79,[22]分省年度数据!$A$1:$T$32,10,FALSE),
$C79=2016,
VLOOKUP($B79,[22]分省年度数据!$A$1:$T$32,9,FALSE),
$C79=2017,
VLOOKUP($B79,[22]分省年度数据!$A$1:$T$32,8,FALSE),
$C79=2018,
VLOOKUP($B79,[22]分省年度数据!$A$1:$T$32,7,FALSE)
)</f>
        <v>100</v>
      </c>
      <c r="AN79" cm="1">
        <f t="array" ref="AN79">_xlfn.IFS(
$C79=2010,
VLOOKUP($B79,[23]分省年度数据!$A$1:$T$32,15,FALSE),
$C79=2011,
VLOOKUP($B79,[23]分省年度数据!$A$1:$T$32,14,FALSE),
$C79=2012,
VLOOKUP($B79,[23]分省年度数据!$A$1:$T$32,13,FALSE),
$C79=2013,
VLOOKUP($B79,[23]分省年度数据!$A$1:$T$32,12,FALSE),
$C79=2014,
VLOOKUP($B79,[23]分省年度数据!$A$1:$T$32,11,FALSE),
$C79=2015,
VLOOKUP($B79,[23]分省年度数据!$A$1:$T$32,10,FALSE),
$C79=2016,
VLOOKUP($B79,[23]分省年度数据!$A$1:$T$32,9,FALSE),
$C79=2017,
VLOOKUP($B79,[23]分省年度数据!$A$1:$T$32,8,FALSE),
$C79=2018,
VLOOKUP($B79,[23]分省年度数据!$A$1:$T$32,7,FALSE)
)</f>
        <v>12.36</v>
      </c>
      <c r="AO79" cm="1">
        <f t="array" ref="AO79">_xlfn.IFS(
$C79=2010,
VLOOKUP($B79,[24]分省年度数据!$A$1:$T$32,15,FALSE),
$C79=2011,
VLOOKUP($B79,[24]分省年度数据!$A$1:$T$32,14,FALSE),
$C79=2012,
VLOOKUP($B79,[24]分省年度数据!$A$1:$T$32,13,FALSE),
$C79=2013,
VLOOKUP($B79,[24]分省年度数据!$A$1:$T$32,12,FALSE),
$C79=2014,
VLOOKUP($B79,[24]分省年度数据!$A$1:$T$32,11,FALSE),
$C79=2015,
VLOOKUP($B79,[24]分省年度数据!$A$1:$T$32,10,FALSE),
$C79=2016,
VLOOKUP($B79,[24]分省年度数据!$A$1:$T$32,9,FALSE),
$C79=2017,
VLOOKUP($B79,[24]分省年度数据!$A$1:$T$32,8,FALSE),
$C79=2018,
VLOOKUP($B79,[24]分省年度数据!$A$1:$T$32,7,FALSE)
)</f>
        <v>2.57</v>
      </c>
      <c r="AP79" cm="1">
        <f t="array" ref="AP79">_xlfn.IFS(
$C79=2010,
VLOOKUP($B79,[25]分省年度数据!$A$1:$T$32,15,FALSE),
$C79=2011,
VLOOKUP($B79,[25]分省年度数据!$A$1:$T$32,14,FALSE),
$C79=2012,
VLOOKUP($B79,[25]分省年度数据!$A$1:$T$32,13,FALSE),
$C79=2013,
VLOOKUP($B79,[25]分省年度数据!$A$1:$T$32,12,FALSE),
$C79=2014,
VLOOKUP($B79,[25]分省年度数据!$A$1:$T$32,11,FALSE),
$C79=2015,
VLOOKUP($B79,[25]分省年度数据!$A$1:$T$32,10,FALSE),
$C79=2016,
VLOOKUP($B79,[25]分省年度数据!$A$1:$T$32,9,FALSE),
$C79=2017,
VLOOKUP($B79,[25]分省年度数据!$A$1:$T$32,8,FALSE),
$C79=2018,
VLOOKUP($B79,[25]分省年度数据!$A$1:$T$32,7,FALSE)
)</f>
        <v>7.62</v>
      </c>
    </row>
    <row r="80" spans="1:42">
      <c r="A80">
        <v>31</v>
      </c>
      <c r="B80" t="s">
        <v>9</v>
      </c>
      <c r="C80">
        <v>2016</v>
      </c>
      <c r="D80" t="str">
        <f t="shared" si="2"/>
        <v>上海市2016</v>
      </c>
      <c r="E80" t="s">
        <v>34</v>
      </c>
      <c r="F80" cm="1">
        <f t="array" ref="F80">_xlfn.IFS(
$C80=2010,
VLOOKUP($B80,[1]分省年度数据!$A$1:$T$32,15,FALSE),
$C80=2011,
VLOOKUP($B80,[1]分省年度数据!$A$1:$T$32,14,FALSE),
$C80=2012,
VLOOKUP($B80,[1]分省年度数据!$A$1:$T$32,13,FALSE),
$C80=2013,
VLOOKUP($B80,[1]分省年度数据!$A$1:$T$32,12,FALSE),
$C80=2014,
VLOOKUP($B80,[1]分省年度数据!$A$1:$T$32,11,FALSE),
$C80=2015,
VLOOKUP($B80,[1]分省年度数据!$A$1:$T$32,10,FALSE),
$C80=2016,
VLOOKUP($B80,[1]分省年度数据!$A$1:$T$32,9,FALSE),
$C80=2017,
VLOOKUP($B80,[1]分省年度数据!$A$1:$T$32,8,FALSE),
$C80=2018,
VLOOKUP($B80,[1]分省年度数据!$A$1:$T$32,7,FALSE)
)</f>
        <v>2467</v>
      </c>
      <c r="G80" cm="1">
        <f t="array" ref="G80">_xlfn.IFS(
$C80=2010,
VLOOKUP($B80,[2]分省年度数据!$A$1:$T$32,15,FALSE),
$C80=2011,
VLOOKUP($B80,[2]分省年度数据!$A$1:$T$32,14,FALSE),
$C80=2012,
VLOOKUP($B80,[2]分省年度数据!$A$1:$T$32,13,FALSE),
$C80=2013,
VLOOKUP($B80,[2]分省年度数据!$A$1:$T$32,12,FALSE),
$C80=2014,
VLOOKUP($B80,[2]分省年度数据!$A$1:$T$32,11,FALSE),
$C80=2015,
VLOOKUP($B80,[2]分省年度数据!$A$1:$T$32,10,FALSE),
$C80=2016,
VLOOKUP($B80,[2]分省年度数据!$A$1:$T$32,9,FALSE),
$C80=2017,
VLOOKUP($B80,[2]分省年度数据!$A$1:$T$32,8,FALSE),
$C80=2018,
VLOOKUP($B80,[2]分省年度数据!$A$1:$T$32,7,FALSE)
)</f>
        <v>54305</v>
      </c>
      <c r="H80" cm="1">
        <f t="array" ref="H80">_xlfn.IFS(
$C80=2010,
VLOOKUP($B80,[3]分省年度数据!$A$1:$T$32,15,FALSE),
$C80=2011,
VLOOKUP($B80,[3]分省年度数据!$A$1:$T$32,14,FALSE),
$C80=2012,
VLOOKUP($B80,[3]分省年度数据!$A$1:$T$32,13,FALSE),
$C80=2013,
VLOOKUP($B80,[3]分省年度数据!$A$1:$T$32,12,FALSE),
$C80=2014,
VLOOKUP($B80,[3]分省年度数据!$A$1:$T$32,11,FALSE),
$C80=2015,
VLOOKUP($B80,[3]分省年度数据!$A$1:$T$32,10,FALSE),
$C80=2016,
VLOOKUP($B80,[3]分省年度数据!$A$1:$T$32,9,FALSE),
$C80=2017,
VLOOKUP($B80,[3]分省年度数据!$A$1:$T$32,8,FALSE),
$C80=2018,
VLOOKUP($B80,[3]分省年度数据!$A$1:$T$32,7,FALSE)
)</f>
        <v>0.5</v>
      </c>
      <c r="I80">
        <f>VLOOKUP($D80,[4]Sheet1!$C$1:$J$65536,2,FALSE)</f>
        <v>179.53912353515625</v>
      </c>
      <c r="J80">
        <f>VLOOKUP($D80,[4]Sheet1!$C$1:$J$65536,3,FALSE)</f>
        <v>127.26787567138672</v>
      </c>
      <c r="K80">
        <f>VLOOKUP($D80,[4]Sheet1!$C$1:$J$65536,4,FALSE)</f>
        <v>10169.4140625</v>
      </c>
      <c r="L80">
        <f>VLOOKUP($D80,[4]Sheet1!$C$1:$J$65536,5,FALSE)</f>
        <v>163.51702880859375</v>
      </c>
      <c r="M80">
        <f>VLOOKUP($D80,[4]Sheet1!$C$1:$J$65536,6,FALSE)</f>
        <v>32.596858978271484</v>
      </c>
      <c r="N80">
        <f>VLOOKUP($D80,[4]Sheet1!$C$1:$J$65536,7,FALSE)</f>
        <v>4.3235101699829102</v>
      </c>
      <c r="O80">
        <f>VLOOKUP($D80,[4]Sheet1!$C$1:$J$65536,8,FALSE)</f>
        <v>38.953948974609375</v>
      </c>
      <c r="P80" cm="1">
        <f t="array" ref="P80">_xlfn.IFS(
$C80=2010,
VLOOKUP($B80,[5]各省年均房价!$A$1:$T$32,11,FALSE),
$C80=2011,
VLOOKUP($B80,[5]各省年均房价!$A$1:$T$32,12,FALSE),
$C80=2012,
VLOOKUP($B80,[5]各省年均房价!$A$1:$T$32,13,FALSE),
$C80=2013,
VLOOKUP($B80,[5]各省年均房价!$A$1:$T$32,14,FALSE),
$C80=2014,
VLOOKUP($B80,[5]各省年均房价!$A$1:$T$32,15,FALSE),
$C80=2015,
VLOOKUP($B80,[5]各省年均房价!$A$1:$T$32,16,FALSE),
$C80=2016,
VLOOKUP($B80,[5]各省年均房价!$A$1:$T$32,17,FALSE),
$C80=2017,
VLOOKUP($B80,[5]各省年均房价!$A$1:$T$32,18,FALSE),
$C80=2018,
VLOOKUP($B80,[5]各省年均房价!$A$1:$T$32,19,FALSE)
)</f>
        <v>23803.9</v>
      </c>
      <c r="Q80">
        <f t="shared" si="3"/>
        <v>0.43833716968971553</v>
      </c>
      <c r="R80" cm="1">
        <f t="array" ref="R80">_xlfn.IFS(
$C80=2010,
VLOOKUP($B80,[27]分省年度数据!$A$1:$T$32,15,FALSE),
$C80=2011,
VLOOKUP($B80,[27]分省年度数据!$A$1:$T$32,14,FALSE),
$C80=2012,
VLOOKUP($B80,[27]分省年度数据!$A$1:$T$32,13,FALSE),
$C80=2013,
VLOOKUP($B80,[27]分省年度数据!$A$1:$T$32,12,FALSE),
$C80=2014,
VLOOKUP($B80,[27]分省年度数据!$A$1:$T$32,11,FALSE),
$C80=2015,
VLOOKUP($B80,[27]分省年度数据!$A$1:$T$32,10,FALSE),
$C80=2016,
VLOOKUP($B80,[27]分省年度数据!$A$1:$T$32,9,FALSE),
$C80=2017,
VLOOKUP($B80,[27]分省年度数据!$A$1:$T$32,8,FALSE),
$C80=2018,
VLOOKUP($B80,[27]分省年度数据!$A$1:$T$32,7,FALSE)
)</f>
        <v>130.44</v>
      </c>
      <c r="S80">
        <f>IFERROR(VLOOKUP(D80,[6]mu_jt_estimates_final!$C:$D,2,FALSE),"")</f>
        <v>0.73424953000000004</v>
      </c>
      <c r="T80" t="str">
        <f>VLOOKUP(B80,方言分布!A:B,2,FALSE)</f>
        <v>吴语</v>
      </c>
      <c r="U80" cm="1">
        <f t="array" ref="U80">_xlfn.IFS(
$C80=2010,
VLOOKUP($B80,[7]分省年度数据!$A$1:$T$32,15,FALSE),
$C80=2011,
VLOOKUP($B80,[7]分省年度数据!$A$1:$T$32,14,FALSE),
$C80=2012,
VLOOKUP($B80,[7]分省年度数据!$A$1:$T$32,13,FALSE),
$C80=2013,
VLOOKUP($B80,[7]分省年度数据!$A$1:$T$32,12,FALSE),
$C80=2014,
VLOOKUP($B80,[7]分省年度数据!$A$1:$T$32,11,FALSE),
$C80=2015,
VLOOKUP($B80,[7]分省年度数据!$A$1:$T$32,10,FALSE),
$C80=2016,
VLOOKUP($B80,[7]分省年度数据!$A$1:$T$32,9,FALSE),
$C80=2017,
VLOOKUP($B80,[7]分省年度数据!$A$1:$T$32,8,FALSE),
$C80=2018,
VLOOKUP($B80,[7]分省年度数据!$A$1:$T$32,7,FALSE)
)</f>
        <v>5016</v>
      </c>
      <c r="V80" cm="1">
        <f t="array" ref="V80">_xlfn.IFS(
$C80=2010,
VLOOKUP($B80,[8]分省年度数据!$A$1:$T$32,15,FALSE),
$C80=2011,
VLOOKUP($B80,[8]分省年度数据!$A$1:$T$32,14,FALSE),
$C80=2012,
VLOOKUP($B80,[8]分省年度数据!$A$1:$T$32,13,FALSE),
$C80=2013,
VLOOKUP($B80,[8]分省年度数据!$A$1:$T$32,12,FALSE),
$C80=2014,
VLOOKUP($B80,[8]分省年度数据!$A$1:$T$32,11,FALSE),
$C80=2015,
VLOOKUP($B80,[8]分省年度数据!$A$1:$T$32,10,FALSE),
$C80=2016,
VLOOKUP($B80,[8]分省年度数据!$A$1:$T$32,9,FALSE),
$C80=2017,
VLOOKUP($B80,[8]分省年度数据!$A$1:$T$32,8,FALSE),
$C80=2018,
VLOOKUP($B80,[8]分省年度数据!$A$1:$T$32,7,FALSE)
)</f>
        <v>12.92</v>
      </c>
      <c r="W80" cm="1">
        <f t="array" ref="W80">_xlfn.IFS(
$C80=2010,
VLOOKUP($B80,[9]分省年度数据!$A$1:$T$32,15,FALSE),
$C80=2011,
VLOOKUP($B80,[9]分省年度数据!$A$1:$T$32,14,FALSE),
$C80=2012,
VLOOKUP($B80,[9]分省年度数据!$A$1:$T$32,13,FALSE),
$C80=2013,
VLOOKUP($B80,[9]分省年度数据!$A$1:$T$32,12,FALSE),
$C80=2014,
VLOOKUP($B80,[9]分省年度数据!$A$1:$T$32,11,FALSE),
$C80=2015,
VLOOKUP($B80,[9]分省年度数据!$A$1:$T$32,10,FALSE),
$C80=2016,
VLOOKUP($B80,[9]分省年度数据!$A$1:$T$32,9,FALSE),
$C80=2017,
VLOOKUP($B80,[9]分省年度数据!$A$1:$T$32,8,FALSE),
$C80=2018,
VLOOKUP($B80,[9]分省年度数据!$A$1:$T$32,7,FALSE)
)</f>
        <v>74</v>
      </c>
      <c r="X80" cm="1">
        <f t="array" ref="X80">_xlfn.IFS(
$C80=2010,
VLOOKUP($B80,[10]分省年度数据!$A$1:$T$32,15,FALSE),
$C80=2011,
VLOOKUP($B80,[10]分省年度数据!$A$1:$T$32,14,FALSE),
$C80=2012,
VLOOKUP($B80,[10]分省年度数据!$A$1:$T$32,13,FALSE),
$C80=2013,
VLOOKUP($B80,[10]分省年度数据!$A$1:$T$32,12,FALSE),
$C80=2014,
VLOOKUP($B80,[10]分省年度数据!$A$1:$T$32,11,FALSE),
$C80=2015,
VLOOKUP($B80,[10]分省年度数据!$A$1:$T$32,10,FALSE),
$C80=2016,
VLOOKUP($B80,[10]分省年度数据!$A$1:$T$32,9,FALSE),
$C80=2017,
VLOOKUP($B80,[10]分省年度数据!$A$1:$T$32,8,FALSE),
$C80=2018,
VLOOKUP($B80,[10]分省年度数据!$A$1:$T$32,7,FALSE)
)</f>
        <v>10.11</v>
      </c>
      <c r="Y80" cm="1">
        <f t="array" ref="Y80">_xlfn.IFS(
$C80=2010,
VLOOKUP($B80,[11]分省年度数据!$A$1:$T$32,15,FALSE),
$C80=2011,
VLOOKUP($B80,[11]分省年度数据!$A$1:$T$32,14,FALSE),
$C80=2012,
VLOOKUP($B80,[11]分省年度数据!$A$1:$T$32,13,FALSE),
$C80=2013,
VLOOKUP($B80,[11]分省年度数据!$A$1:$T$32,12,FALSE),
$C80=2014,
VLOOKUP($B80,[11]分省年度数据!$A$1:$T$32,11,FALSE),
$C80=2015,
VLOOKUP($B80,[11]分省年度数据!$A$1:$T$32,10,FALSE),
$C80=2016,
VLOOKUP($B80,[11]分省年度数据!$A$1:$T$32,9,FALSE),
$C80=2017,
VLOOKUP($B80,[11]分省年度数据!$A$1:$T$32,8,FALSE),
$C80=2018,
VLOOKUP($B80,[11]分省年度数据!$A$1:$T$32,7,FALSE)
)</f>
        <v>383.1</v>
      </c>
      <c r="Z80" cm="1">
        <f t="array" ref="Z80">_xlfn.IFS(
$C80=2010,
VLOOKUP($B80,[12]分省年度数据!$A$1:$T$32,15,FALSE),
$C80=2011,
VLOOKUP($B80,[12]分省年度数据!$A$1:$T$32,14,FALSE),
$C80=2012,
VLOOKUP($B80,[12]分省年度数据!$A$1:$T$32,13,FALSE),
$C80=2013,
VLOOKUP($B80,[12]分省年度数据!$A$1:$T$32,12,FALSE),
$C80=2014,
VLOOKUP($B80,[12]分省年度数据!$A$1:$T$32,11,FALSE),
$C80=2015,
VLOOKUP($B80,[12]分省年度数据!$A$1:$T$32,10,FALSE),
$C80=2016,
VLOOKUP($B80,[12]分省年度数据!$A$1:$T$32,9,FALSE),
$C80=2017,
VLOOKUP($B80,[12]分省年度数据!$A$1:$T$32,8,FALSE),
$C80=2018,
VLOOKUP($B80,[12]分省年度数据!$A$1:$T$32,7,FALSE)
)</f>
        <v>8.93</v>
      </c>
      <c r="AA80" cm="1">
        <f t="array" ref="AA80">_xlfn.IFS(
$C80=2010,
VLOOKUP($B80,[13]分省年度数据!$A$1:$T$32,15,FALSE),
$C80=2011,
VLOOKUP($B80,[13]分省年度数据!$A$1:$T$32,14,FALSE),
$C80=2012,
VLOOKUP($B80,[13]分省年度数据!$A$1:$T$32,13,FALSE),
$C80=2013,
VLOOKUP($B80,[13]分省年度数据!$A$1:$T$32,12,FALSE),
$C80=2014,
VLOOKUP($B80,[13]分省年度数据!$A$1:$T$32,11,FALSE),
$C80=2015,
VLOOKUP($B80,[13]分省年度数据!$A$1:$T$32,10,FALSE),
$C80=2016,
VLOOKUP($B80,[13]分省年度数据!$A$1:$T$32,9,FALSE),
$C80=2017,
VLOOKUP($B80,[13]分省年度数据!$A$1:$T$32,8,FALSE),
$C80=2018,
VLOOKUP($B80,[13]分省年度数据!$A$1:$T$32,7,FALSE)
)</f>
        <v>10.85</v>
      </c>
      <c r="AB80" cm="1">
        <f t="array" ref="AB80">_xlfn.IFS(
$C80=2010,
VLOOKUP($B80,[14]分省年度数据!$A$1:$T$32,15,FALSE),
$C80=2011,
VLOOKUP($B80,[14]分省年度数据!$A$1:$T$32,14,FALSE),
$C80=2012,
VLOOKUP($B80,[14]分省年度数据!$A$1:$T$32,13,FALSE),
$C80=2013,
VLOOKUP($B80,[14]分省年度数据!$A$1:$T$32,12,FALSE),
$C80=2014,
VLOOKUP($B80,[14]分省年度数据!$A$1:$T$32,11,FALSE),
$C80=2015,
VLOOKUP($B80,[14]分省年度数据!$A$1:$T$32,10,FALSE),
$C80=2016,
VLOOKUP($B80,[14]分省年度数据!$A$1:$T$32,9,FALSE),
$C80=2017,
VLOOKUP($B80,[14]分省年度数据!$A$1:$T$32,8,FALSE),
$C80=2018,
VLOOKUP($B80,[14]分省年度数据!$A$1:$T$32,7,FALSE)
)</f>
        <v>14.79</v>
      </c>
      <c r="AD80" cm="1">
        <f t="array" ref="AD80">_xlfn.IFS(
$C80=2010,
VLOOKUP($B80,[15]分省年度数据!$A$1:$T$32,15,FALSE),
$C80=2011,
VLOOKUP($B80,[15]分省年度数据!$A$1:$T$32,14,FALSE),
$C80=2012,
VLOOKUP($B80,[15]分省年度数据!$A$1:$T$32,13,FALSE),
$C80=2013,
VLOOKUP($B80,[15]分省年度数据!$A$1:$T$32,12,FALSE),
$C80=2014,
VLOOKUP($B80,[15]分省年度数据!$A$1:$T$32,11,FALSE),
$C80=2015,
VLOOKUP($B80,[15]分省年度数据!$A$1:$T$32,10,FALSE),
$C80=2016,
VLOOKUP($B80,[15]分省年度数据!$A$1:$T$32,9,FALSE),
$C80=2017,
VLOOKUP($B80,[15]分省年度数据!$A$1:$T$32,8,FALSE),
$C80=2018,
VLOOKUP($B80,[15]分省年度数据!$A$1:$T$32,7,FALSE)
)</f>
        <v>11218946</v>
      </c>
      <c r="AE80" cm="1">
        <f t="array" ref="AE80">_xlfn.IFS(
$C80=2010,
VLOOKUP($B80,[16]分省年度数据!$A$1:$T$32,15,FALSE),
$C80=2011,
VLOOKUP($B80,[16]分省年度数据!$A$1:$T$32,14,FALSE),
$C80=2012,
VLOOKUP($B80,[16]分省年度数据!$A$1:$T$32,13,FALSE),
$C80=2013,
VLOOKUP($B80,[16]分省年度数据!$A$1:$T$32,12,FALSE),
$C80=2014,
VLOOKUP($B80,[16]分省年度数据!$A$1:$T$32,11,FALSE),
$C80=2015,
VLOOKUP($B80,[16]分省年度数据!$A$1:$T$32,10,FALSE),
$C80=2016,
VLOOKUP($B80,[16]分省年度数据!$A$1:$T$32,9,FALSE),
$C80=2017,
VLOOKUP($B80,[16]分省年度数据!$A$1:$T$32,8,FALSE),
$C80=2018,
VLOOKUP($B80,[16]分省年度数据!$A$1:$T$32,7,FALSE)
)</f>
        <v>840.97</v>
      </c>
      <c r="AF80" cm="1">
        <f t="array" ref="AF80">_xlfn.IFS(
$C80=2010,
VLOOKUP($B80,[17]分省年度数据!$A$1:$T$32,15,FALSE),
$C80=2011,
VLOOKUP($B80,[17]分省年度数据!$A$1:$T$32,14,FALSE),
$C80=2012,
VLOOKUP($B80,[17]分省年度数据!$A$1:$T$32,13,FALSE),
$C80=2013,
VLOOKUP($B80,[17]分省年度数据!$A$1:$T$32,12,FALSE),
$C80=2014,
VLOOKUP($B80,[17]分省年度数据!$A$1:$T$32,11,FALSE),
$C80=2015,
VLOOKUP($B80,[17]分省年度数据!$A$1:$T$32,10,FALSE),
$C80=2016,
VLOOKUP($B80,[17]分省年度数据!$A$1:$T$32,9,FALSE),
$C80=2017,
VLOOKUP($B80,[17]分省年度数据!$A$1:$T$32,8,FALSE),
$C80=2018,
VLOOKUP($B80,[17]分省年度数据!$A$1:$T$32,7,FALSE)
)</f>
        <v>3603</v>
      </c>
      <c r="AG80" cm="1">
        <f t="array" ref="AG80">_xlfn.IFS(
$C80=2010,
VLOOKUP($B80,[18]分省年度数据!$A$1:$T$32,15,FALSE),
$C80=2011,
VLOOKUP($B80,[18]分省年度数据!$A$1:$T$32,14,FALSE),
$C80=2012,
VLOOKUP($B80,[18]分省年度数据!$A$1:$T$32,13,FALSE),
$C80=2013,
VLOOKUP($B80,[18]分省年度数据!$A$1:$T$32,12,FALSE),
$C80=2014,
VLOOKUP($B80,[18]分省年度数据!$A$1:$T$32,11,FALSE),
$C80=2015,
VLOOKUP($B80,[18]分省年度数据!$A$1:$T$32,10,FALSE),
$C80=2016,
VLOOKUP($B80,[18]分省年度数据!$A$1:$T$32,9,FALSE),
$C80=2017,
VLOOKUP($B80,[18]分省年度数据!$A$1:$T$32,8,FALSE),
$C80=2018,
VLOOKUP($B80,[18]分省年度数据!$A$1:$T$32,7,FALSE)
)</f>
        <v>12588.2</v>
      </c>
      <c r="AJ80" cm="1">
        <f t="array" ref="AJ80">_xlfn.IFS(
$C80=2010,
VLOOKUP($B80,[19]分省年度数据!$A$1:$T$32,15,FALSE),
$C80=2011,
VLOOKUP($B80,[19]分省年度数据!$A$1:$T$32,14,FALSE),
$C80=2012,
VLOOKUP($B80,[19]分省年度数据!$A$1:$T$32,13,FALSE),
$C80=2013,
VLOOKUP($B80,[19]分省年度数据!$A$1:$T$32,12,FALSE),
$C80=2014,
VLOOKUP($B80,[19]分省年度数据!$A$1:$T$32,11,FALSE),
$C80=2015,
VLOOKUP($B80,[19]分省年度数据!$A$1:$T$32,10,FALSE),
$C80=2016,
VLOOKUP($B80,[19]分省年度数据!$A$1:$T$32,9,FALSE),
$C80=2017,
VLOOKUP($B80,[19]分省年度数据!$A$1:$T$32,8,FALSE),
$C80=2018,
VLOOKUP($B80,[19]分省年度数据!$A$1:$T$32,7,FALSE)
)</f>
        <v>795</v>
      </c>
      <c r="AK80" cm="1">
        <f t="array" ref="AK80">_xlfn.IFS(
$C80=2010,
VLOOKUP($B80,[20]分省年度数据!$A$1:$T$32,15,FALSE),
$C80=2011,
VLOOKUP($B80,[20]分省年度数据!$A$1:$T$32,14,FALSE),
$C80=2012,
VLOOKUP($B80,[20]分省年度数据!$A$1:$T$32,13,FALSE),
$C80=2013,
VLOOKUP($B80,[20]分省年度数据!$A$1:$T$32,12,FALSE),
$C80=2014,
VLOOKUP($B80,[20]分省年度数据!$A$1:$T$32,11,FALSE),
$C80=2015,
VLOOKUP($B80,[20]分省年度数据!$A$1:$T$32,10,FALSE),
$C80=2016,
VLOOKUP($B80,[20]分省年度数据!$A$1:$T$32,9,FALSE),
$C80=2017,
VLOOKUP($B80,[20]分省年度数据!$A$1:$T$32,8,FALSE),
$C80=2018,
VLOOKUP($B80,[20]分省年度数据!$A$1:$T$32,7,FALSE)
)</f>
        <v>24169</v>
      </c>
      <c r="AL80" cm="1">
        <f t="array" ref="AL80">_xlfn.IFS(
$C80=2010,
VLOOKUP($B80,[26]分省年度数据!$A$1:$T$32,15,FALSE),
$C80=2011,
VLOOKUP($B80,[26]分省年度数据!$A$1:$T$32,14,FALSE),
$C80=2012,
VLOOKUP($B80,[26]分省年度数据!$A$1:$T$32,13,FALSE),
$C80=2013,
VLOOKUP($B80,[26]分省年度数据!$A$1:$T$32,12,FALSE),
$C80=2014,
VLOOKUP($B80,[26]分省年度数据!$A$1:$T$32,11,FALSE),
$C80=2015,
VLOOKUP($B80,[26]分省年度数据!$A$1:$T$32,10,FALSE),
$C80=2016,
VLOOKUP($B80,[26]分省年度数据!$A$1:$T$32,9,FALSE),
$C80=2017,
VLOOKUP($B80,[26]分省年度数据!$A$1:$T$32,8,FALSE),
$C80=2018,
VLOOKUP($B80,[26]分省年度数据!$A$1:$T$32,7,FALSE)
)</f>
        <v>100</v>
      </c>
      <c r="AM80" cm="1">
        <f t="array" ref="AM80">_xlfn.IFS(
$C80=2010,
VLOOKUP($B80,[22]分省年度数据!$A$1:$T$32,15,FALSE),
$C80=2011,
VLOOKUP($B80,[22]分省年度数据!$A$1:$T$32,14,FALSE),
$C80=2012,
VLOOKUP($B80,[22]分省年度数据!$A$1:$T$32,13,FALSE),
$C80=2013,
VLOOKUP($B80,[22]分省年度数据!$A$1:$T$32,12,FALSE),
$C80=2014,
VLOOKUP($B80,[22]分省年度数据!$A$1:$T$32,11,FALSE),
$C80=2015,
VLOOKUP($B80,[22]分省年度数据!$A$1:$T$32,10,FALSE),
$C80=2016,
VLOOKUP($B80,[22]分省年度数据!$A$1:$T$32,9,FALSE),
$C80=2017,
VLOOKUP($B80,[22]分省年度数据!$A$1:$T$32,8,FALSE),
$C80=2018,
VLOOKUP($B80,[22]分省年度数据!$A$1:$T$32,7,FALSE)
)</f>
        <v>100</v>
      </c>
      <c r="AN80" cm="1">
        <f t="array" ref="AN80">_xlfn.IFS(
$C80=2010,
VLOOKUP($B80,[23]分省年度数据!$A$1:$T$32,15,FALSE),
$C80=2011,
VLOOKUP($B80,[23]分省年度数据!$A$1:$T$32,14,FALSE),
$C80=2012,
VLOOKUP($B80,[23]分省年度数据!$A$1:$T$32,13,FALSE),
$C80=2013,
VLOOKUP($B80,[23]分省年度数据!$A$1:$T$32,12,FALSE),
$C80=2014,
VLOOKUP($B80,[23]分省年度数据!$A$1:$T$32,11,FALSE),
$C80=2015,
VLOOKUP($B80,[23]分省年度数据!$A$1:$T$32,10,FALSE),
$C80=2016,
VLOOKUP($B80,[23]分省年度数据!$A$1:$T$32,9,FALSE),
$C80=2017,
VLOOKUP($B80,[23]分省年度数据!$A$1:$T$32,8,FALSE),
$C80=2018,
VLOOKUP($B80,[23]分省年度数据!$A$1:$T$32,7,FALSE)
)</f>
        <v>12.7</v>
      </c>
      <c r="AO80" cm="1">
        <f t="array" ref="AO80">_xlfn.IFS(
$C80=2010,
VLOOKUP($B80,[24]分省年度数据!$A$1:$T$32,15,FALSE),
$C80=2011,
VLOOKUP($B80,[24]分省年度数据!$A$1:$T$32,14,FALSE),
$C80=2012,
VLOOKUP($B80,[24]分省年度数据!$A$1:$T$32,13,FALSE),
$C80=2013,
VLOOKUP($B80,[24]分省年度数据!$A$1:$T$32,12,FALSE),
$C80=2014,
VLOOKUP($B80,[24]分省年度数据!$A$1:$T$32,11,FALSE),
$C80=2015,
VLOOKUP($B80,[24]分省年度数据!$A$1:$T$32,10,FALSE),
$C80=2016,
VLOOKUP($B80,[24]分省年度数据!$A$1:$T$32,9,FALSE),
$C80=2017,
VLOOKUP($B80,[24]分省年度数据!$A$1:$T$32,8,FALSE),
$C80=2018,
VLOOKUP($B80,[24]分省年度数据!$A$1:$T$32,7,FALSE)
)</f>
        <v>2.57</v>
      </c>
      <c r="AP80" cm="1">
        <f t="array" ref="AP80">_xlfn.IFS(
$C80=2010,
VLOOKUP($B80,[25]分省年度数据!$A$1:$T$32,15,FALSE),
$C80=2011,
VLOOKUP($B80,[25]分省年度数据!$A$1:$T$32,14,FALSE),
$C80=2012,
VLOOKUP($B80,[25]分省年度数据!$A$1:$T$32,13,FALSE),
$C80=2013,
VLOOKUP($B80,[25]分省年度数据!$A$1:$T$32,12,FALSE),
$C80=2014,
VLOOKUP($B80,[25]分省年度数据!$A$1:$T$32,11,FALSE),
$C80=2015,
VLOOKUP($B80,[25]分省年度数据!$A$1:$T$32,10,FALSE),
$C80=2016,
VLOOKUP($B80,[25]分省年度数据!$A$1:$T$32,9,FALSE),
$C80=2017,
VLOOKUP($B80,[25]分省年度数据!$A$1:$T$32,8,FALSE),
$C80=2018,
VLOOKUP($B80,[25]分省年度数据!$A$1:$T$32,7,FALSE)
)</f>
        <v>7.83</v>
      </c>
    </row>
    <row r="81" spans="1:42">
      <c r="A81">
        <v>31</v>
      </c>
      <c r="B81" t="s">
        <v>9</v>
      </c>
      <c r="C81">
        <v>2017</v>
      </c>
      <c r="D81" t="str">
        <f t="shared" si="2"/>
        <v>上海市2017</v>
      </c>
      <c r="E81" t="s">
        <v>34</v>
      </c>
      <c r="F81" cm="1">
        <f t="array" ref="F81">_xlfn.IFS(
$C81=2010,
VLOOKUP($B81,[1]分省年度数据!$A$1:$T$32,15,FALSE),
$C81=2011,
VLOOKUP($B81,[1]分省年度数据!$A$1:$T$32,14,FALSE),
$C81=2012,
VLOOKUP($B81,[1]分省年度数据!$A$1:$T$32,13,FALSE),
$C81=2013,
VLOOKUP($B81,[1]分省年度数据!$A$1:$T$32,12,FALSE),
$C81=2014,
VLOOKUP($B81,[1]分省年度数据!$A$1:$T$32,11,FALSE),
$C81=2015,
VLOOKUP($B81,[1]分省年度数据!$A$1:$T$32,10,FALSE),
$C81=2016,
VLOOKUP($B81,[1]分省年度数据!$A$1:$T$32,9,FALSE),
$C81=2017,
VLOOKUP($B81,[1]分省年度数据!$A$1:$T$32,8,FALSE),
$C81=2018,
VLOOKUP($B81,[1]分省年度数据!$A$1:$T$32,7,FALSE)
)</f>
        <v>2466</v>
      </c>
      <c r="G81" cm="1">
        <f t="array" ref="G81">_xlfn.IFS(
$C81=2010,
VLOOKUP($B81,[2]分省年度数据!$A$1:$T$32,15,FALSE),
$C81=2011,
VLOOKUP($B81,[2]分省年度数据!$A$1:$T$32,14,FALSE),
$C81=2012,
VLOOKUP($B81,[2]分省年度数据!$A$1:$T$32,13,FALSE),
$C81=2013,
VLOOKUP($B81,[2]分省年度数据!$A$1:$T$32,12,FALSE),
$C81=2014,
VLOOKUP($B81,[2]分省年度数据!$A$1:$T$32,11,FALSE),
$C81=2015,
VLOOKUP($B81,[2]分省年度数据!$A$1:$T$32,10,FALSE),
$C81=2016,
VLOOKUP($B81,[2]分省年度数据!$A$1:$T$32,9,FALSE),
$C81=2017,
VLOOKUP($B81,[2]分省年度数据!$A$1:$T$32,8,FALSE),
$C81=2018,
VLOOKUP($B81,[2]分省年度数据!$A$1:$T$32,7,FALSE)
)</f>
        <v>58988</v>
      </c>
      <c r="H81" t="str" cm="1">
        <f t="array" ref="H81">_xlfn.IFS(
$C81=2010,
VLOOKUP($B81,[3]分省年度数据!$A$1:$T$32,15,FALSE),
$C81=2011,
VLOOKUP($B81,[3]分省年度数据!$A$1:$T$32,14,FALSE),
$C81=2012,
VLOOKUP($B81,[3]分省年度数据!$A$1:$T$32,13,FALSE),
$C81=2013,
VLOOKUP($B81,[3]分省年度数据!$A$1:$T$32,12,FALSE),
$C81=2014,
VLOOKUP($B81,[3]分省年度数据!$A$1:$T$32,11,FALSE),
$C81=2015,
VLOOKUP($B81,[3]分省年度数据!$A$1:$T$32,10,FALSE),
$C81=2016,
VLOOKUP($B81,[3]分省年度数据!$A$1:$T$32,9,FALSE),
$C81=2017,
VLOOKUP($B81,[3]分省年度数据!$A$1:$T$32,8,FALSE),
$C81=2018,
VLOOKUP($B81,[3]分省年度数据!$A$1:$T$32,7,FALSE)
)</f>
        <v/>
      </c>
      <c r="I81">
        <f>VLOOKUP($D81,[4]Sheet1!$C$1:$J$65536,2,FALSE)</f>
        <v>180.93382263183594</v>
      </c>
      <c r="J81">
        <f>VLOOKUP($D81,[4]Sheet1!$C$1:$J$65536,3,FALSE)</f>
        <v>118.9617919921875</v>
      </c>
      <c r="K81">
        <f>VLOOKUP($D81,[4]Sheet1!$C$1:$J$65536,4,FALSE)</f>
        <v>10175.19921875</v>
      </c>
      <c r="L81">
        <f>VLOOKUP($D81,[4]Sheet1!$C$1:$J$65536,5,FALSE)</f>
        <v>163.59669494628906</v>
      </c>
      <c r="M81">
        <f>VLOOKUP($D81,[4]Sheet1!$C$1:$J$65536,6,FALSE)</f>
        <v>32.701175689697266</v>
      </c>
      <c r="N81">
        <f>VLOOKUP($D81,[4]Sheet1!$C$1:$J$65536,7,FALSE)</f>
        <v>4.1455097198486328</v>
      </c>
      <c r="O81">
        <f>VLOOKUP($D81,[4]Sheet1!$C$1:$J$65536,8,FALSE)</f>
        <v>51.266799926757812</v>
      </c>
      <c r="P81" cm="1">
        <f t="array" ref="P81">_xlfn.IFS(
$C81=2010,
VLOOKUP($B81,[5]各省年均房价!$A$1:$T$32,11,FALSE),
$C81=2011,
VLOOKUP($B81,[5]各省年均房价!$A$1:$T$32,12,FALSE),
$C81=2012,
VLOOKUP($B81,[5]各省年均房价!$A$1:$T$32,13,FALSE),
$C81=2013,
VLOOKUP($B81,[5]各省年均房价!$A$1:$T$32,14,FALSE),
$C81=2014,
VLOOKUP($B81,[5]各省年均房价!$A$1:$T$32,15,FALSE),
$C81=2015,
VLOOKUP($B81,[5]各省年均房价!$A$1:$T$32,16,FALSE),
$C81=2016,
VLOOKUP($B81,[5]各省年均房价!$A$1:$T$32,17,FALSE),
$C81=2017,
VLOOKUP($B81,[5]各省年均房价!$A$1:$T$32,18,FALSE),
$C81=2018,
VLOOKUP($B81,[5]各省年均房价!$A$1:$T$32,19,FALSE)
)</f>
        <v>45617.416666666701</v>
      </c>
      <c r="Q81">
        <f t="shared" si="3"/>
        <v>0.7733338419113498</v>
      </c>
      <c r="R81" cm="1">
        <f t="array" ref="R81">_xlfn.IFS(
$C81=2010,
VLOOKUP($B81,[27]分省年度数据!$A$1:$T$32,15,FALSE),
$C81=2011,
VLOOKUP($B81,[27]分省年度数据!$A$1:$T$32,14,FALSE),
$C81=2012,
VLOOKUP($B81,[27]分省年度数据!$A$1:$T$32,13,FALSE),
$C81=2013,
VLOOKUP($B81,[27]分省年度数据!$A$1:$T$32,12,FALSE),
$C81=2014,
VLOOKUP($B81,[27]分省年度数据!$A$1:$T$32,11,FALSE),
$C81=2015,
VLOOKUP($B81,[27]分省年度数据!$A$1:$T$32,10,FALSE),
$C81=2016,
VLOOKUP($B81,[27]分省年度数据!$A$1:$T$32,9,FALSE),
$C81=2017,
VLOOKUP($B81,[27]分省年度数据!$A$1:$T$32,8,FALSE),
$C81=2018,
VLOOKUP($B81,[27]分省年度数据!$A$1:$T$32,7,FALSE)
)</f>
        <v>136.4</v>
      </c>
      <c r="S81">
        <f>IFERROR(VLOOKUP(D81,[6]mu_jt_estimates_final!$C:$D,2,FALSE),"")</f>
        <v>0.85701894999999995</v>
      </c>
      <c r="T81" t="str">
        <f>VLOOKUP(B81,方言分布!A:B,2,FALSE)</f>
        <v>吴语</v>
      </c>
      <c r="U81" cm="1">
        <f t="array" ref="U81">_xlfn.IFS(
$C81=2010,
VLOOKUP($B81,[7]分省年度数据!$A$1:$T$32,15,FALSE),
$C81=2011,
VLOOKUP($B81,[7]分省年度数据!$A$1:$T$32,14,FALSE),
$C81=2012,
VLOOKUP($B81,[7]分省年度数据!$A$1:$T$32,13,FALSE),
$C81=2013,
VLOOKUP($B81,[7]分省年度数据!$A$1:$T$32,12,FALSE),
$C81=2014,
VLOOKUP($B81,[7]分省年度数据!$A$1:$T$32,11,FALSE),
$C81=2015,
VLOOKUP($B81,[7]分省年度数据!$A$1:$T$32,10,FALSE),
$C81=2016,
VLOOKUP($B81,[7]分省年度数据!$A$1:$T$32,9,FALSE),
$C81=2017,
VLOOKUP($B81,[7]分省年度数据!$A$1:$T$32,8,FALSE),
$C81=2018,
VLOOKUP($B81,[7]分省年度数据!$A$1:$T$32,7,FALSE)
)</f>
        <v>5144</v>
      </c>
      <c r="V81" cm="1">
        <f t="array" ref="V81">_xlfn.IFS(
$C81=2010,
VLOOKUP($B81,[8]分省年度数据!$A$1:$T$32,15,FALSE),
$C81=2011,
VLOOKUP($B81,[8]分省年度数据!$A$1:$T$32,14,FALSE),
$C81=2012,
VLOOKUP($B81,[8]分省年度数据!$A$1:$T$32,13,FALSE),
$C81=2013,
VLOOKUP($B81,[8]分省年度数据!$A$1:$T$32,12,FALSE),
$C81=2014,
VLOOKUP($B81,[8]分省年度数据!$A$1:$T$32,11,FALSE),
$C81=2015,
VLOOKUP($B81,[8]分省年度数据!$A$1:$T$32,10,FALSE),
$C81=2016,
VLOOKUP($B81,[8]分省年度数据!$A$1:$T$32,9,FALSE),
$C81=2017,
VLOOKUP($B81,[8]分省年度数据!$A$1:$T$32,8,FALSE),
$C81=2018,
VLOOKUP($B81,[8]分省年度数据!$A$1:$T$32,7,FALSE)
)</f>
        <v>13.46</v>
      </c>
      <c r="W81" cm="1">
        <f t="array" ref="W81">_xlfn.IFS(
$C81=2010,
VLOOKUP($B81,[9]分省年度数据!$A$1:$T$32,15,FALSE),
$C81=2011,
VLOOKUP($B81,[9]分省年度数据!$A$1:$T$32,14,FALSE),
$C81=2012,
VLOOKUP($B81,[9]分省年度数据!$A$1:$T$32,13,FALSE),
$C81=2013,
VLOOKUP($B81,[9]分省年度数据!$A$1:$T$32,12,FALSE),
$C81=2014,
VLOOKUP($B81,[9]分省年度数据!$A$1:$T$32,11,FALSE),
$C81=2015,
VLOOKUP($B81,[9]分省年度数据!$A$1:$T$32,10,FALSE),
$C81=2016,
VLOOKUP($B81,[9]分省年度数据!$A$1:$T$32,9,FALSE),
$C81=2017,
VLOOKUP($B81,[9]分省年度数据!$A$1:$T$32,8,FALSE),
$C81=2018,
VLOOKUP($B81,[9]分省年度数据!$A$1:$T$32,7,FALSE)
)</f>
        <v>77</v>
      </c>
      <c r="X81" cm="1">
        <f t="array" ref="X81">_xlfn.IFS(
$C81=2010,
VLOOKUP($B81,[10]分省年度数据!$A$1:$T$32,15,FALSE),
$C81=2011,
VLOOKUP($B81,[10]分省年度数据!$A$1:$T$32,14,FALSE),
$C81=2012,
VLOOKUP($B81,[10]分省年度数据!$A$1:$T$32,13,FALSE),
$C81=2013,
VLOOKUP($B81,[10]分省年度数据!$A$1:$T$32,12,FALSE),
$C81=2014,
VLOOKUP($B81,[10]分省年度数据!$A$1:$T$32,11,FALSE),
$C81=2015,
VLOOKUP($B81,[10]分省年度数据!$A$1:$T$32,10,FALSE),
$C81=2016,
VLOOKUP($B81,[10]分省年度数据!$A$1:$T$32,9,FALSE),
$C81=2017,
VLOOKUP($B81,[10]分省年度数据!$A$1:$T$32,8,FALSE),
$C81=2018,
VLOOKUP($B81,[10]分省年度数据!$A$1:$T$32,7,FALSE)
)</f>
        <v>10.130000000000001</v>
      </c>
      <c r="Y81" cm="1">
        <f t="array" ref="Y81">_xlfn.IFS(
$C81=2010,
VLOOKUP($B81,[11]分省年度数据!$A$1:$T$32,15,FALSE),
$C81=2011,
VLOOKUP($B81,[11]分省年度数据!$A$1:$T$32,14,FALSE),
$C81=2012,
VLOOKUP($B81,[11]分省年度数据!$A$1:$T$32,13,FALSE),
$C81=2013,
VLOOKUP($B81,[11]分省年度数据!$A$1:$T$32,12,FALSE),
$C81=2014,
VLOOKUP($B81,[11]分省年度数据!$A$1:$T$32,11,FALSE),
$C81=2015,
VLOOKUP($B81,[11]分省年度数据!$A$1:$T$32,10,FALSE),
$C81=2016,
VLOOKUP($B81,[11]分省年度数据!$A$1:$T$32,9,FALSE),
$C81=2017,
VLOOKUP($B81,[11]分省年度数据!$A$1:$T$32,8,FALSE),
$C81=2018,
VLOOKUP($B81,[11]分省年度数据!$A$1:$T$32,7,FALSE)
)</f>
        <v>412.18</v>
      </c>
      <c r="Z81" cm="1">
        <f t="array" ref="Z81">_xlfn.IFS(
$C81=2010,
VLOOKUP($B81,[12]分省年度数据!$A$1:$T$32,15,FALSE),
$C81=2011,
VLOOKUP($B81,[12]分省年度数据!$A$1:$T$32,14,FALSE),
$C81=2012,
VLOOKUP($B81,[12]分省年度数据!$A$1:$T$32,13,FALSE),
$C81=2013,
VLOOKUP($B81,[12]分省年度数据!$A$1:$T$32,12,FALSE),
$C81=2014,
VLOOKUP($B81,[12]分省年度数据!$A$1:$T$32,11,FALSE),
$C81=2015,
VLOOKUP($B81,[12]分省年度数据!$A$1:$T$32,10,FALSE),
$C81=2016,
VLOOKUP($B81,[12]分省年度数据!$A$1:$T$32,9,FALSE),
$C81=2017,
VLOOKUP($B81,[12]分省年度数据!$A$1:$T$32,8,FALSE),
$C81=2018,
VLOOKUP($B81,[12]分省年度数据!$A$1:$T$32,7,FALSE)
)</f>
        <v>8.86</v>
      </c>
      <c r="AA81" cm="1">
        <f t="array" ref="AA81">_xlfn.IFS(
$C81=2010,
VLOOKUP($B81,[13]分省年度数据!$A$1:$T$32,15,FALSE),
$C81=2011,
VLOOKUP($B81,[13]分省年度数据!$A$1:$T$32,14,FALSE),
$C81=2012,
VLOOKUP($B81,[13]分省年度数据!$A$1:$T$32,13,FALSE),
$C81=2013,
VLOOKUP($B81,[13]分省年度数据!$A$1:$T$32,12,FALSE),
$C81=2014,
VLOOKUP($B81,[13]分省年度数据!$A$1:$T$32,11,FALSE),
$C81=2015,
VLOOKUP($B81,[13]分省年度数据!$A$1:$T$32,10,FALSE),
$C81=2016,
VLOOKUP($B81,[13]分省年度数据!$A$1:$T$32,9,FALSE),
$C81=2017,
VLOOKUP($B81,[13]分省年度数据!$A$1:$T$32,8,FALSE),
$C81=2018,
VLOOKUP($B81,[13]分省年度数据!$A$1:$T$32,7,FALSE)
)</f>
        <v>10.48</v>
      </c>
      <c r="AB81" cm="1">
        <f t="array" ref="AB81">_xlfn.IFS(
$C81=2010,
VLOOKUP($B81,[14]分省年度数据!$A$1:$T$32,15,FALSE),
$C81=2011,
VLOOKUP($B81,[14]分省年度数据!$A$1:$T$32,14,FALSE),
$C81=2012,
VLOOKUP($B81,[14]分省年度数据!$A$1:$T$32,13,FALSE),
$C81=2013,
VLOOKUP($B81,[14]分省年度数据!$A$1:$T$32,12,FALSE),
$C81=2014,
VLOOKUP($B81,[14]分省年度数据!$A$1:$T$32,11,FALSE),
$C81=2015,
VLOOKUP($B81,[14]分省年度数据!$A$1:$T$32,10,FALSE),
$C81=2016,
VLOOKUP($B81,[14]分省年度数据!$A$1:$T$32,9,FALSE),
$C81=2017,
VLOOKUP($B81,[14]分省年度数据!$A$1:$T$32,8,FALSE),
$C81=2018,
VLOOKUP($B81,[14]分省年度数据!$A$1:$T$32,7,FALSE)
)</f>
        <v>14.35</v>
      </c>
      <c r="AD81" cm="1">
        <f t="array" ref="AD81">_xlfn.IFS(
$C81=2010,
VLOOKUP($B81,[15]分省年度数据!$A$1:$T$32,15,FALSE),
$C81=2011,
VLOOKUP($B81,[15]分省年度数据!$A$1:$T$32,14,FALSE),
$C81=2012,
VLOOKUP($B81,[15]分省年度数据!$A$1:$T$32,13,FALSE),
$C81=2013,
VLOOKUP($B81,[15]分省年度数据!$A$1:$T$32,12,FALSE),
$C81=2014,
VLOOKUP($B81,[15]分省年度数据!$A$1:$T$32,11,FALSE),
$C81=2015,
VLOOKUP($B81,[15]分省年度数据!$A$1:$T$32,10,FALSE),
$C81=2016,
VLOOKUP($B81,[15]分省年度数据!$A$1:$T$32,9,FALSE),
$C81=2017,
VLOOKUP($B81,[15]分省年度数据!$A$1:$T$32,8,FALSE),
$C81=2018,
VLOOKUP($B81,[15]分省年度数据!$A$1:$T$32,7,FALSE)
)</f>
        <v>12104556</v>
      </c>
      <c r="AE81" cm="1">
        <f t="array" ref="AE81">_xlfn.IFS(
$C81=2010,
VLOOKUP($B81,[16]分省年度数据!$A$1:$T$32,15,FALSE),
$C81=2011,
VLOOKUP($B81,[16]分省年度数据!$A$1:$T$32,14,FALSE),
$C81=2012,
VLOOKUP($B81,[16]分省年度数据!$A$1:$T$32,13,FALSE),
$C81=2013,
VLOOKUP($B81,[16]分省年度数据!$A$1:$T$32,12,FALSE),
$C81=2014,
VLOOKUP($B81,[16]分省年度数据!$A$1:$T$32,11,FALSE),
$C81=2015,
VLOOKUP($B81,[16]分省年度数据!$A$1:$T$32,10,FALSE),
$C81=2016,
VLOOKUP($B81,[16]分省年度数据!$A$1:$T$32,9,FALSE),
$C81=2017,
VLOOKUP($B81,[16]分省年度数据!$A$1:$T$32,8,FALSE),
$C81=2018,
VLOOKUP($B81,[16]分省年度数据!$A$1:$T$32,7,FALSE)
)</f>
        <v>874.1</v>
      </c>
      <c r="AF81" cm="1">
        <f t="array" ref="AF81">_xlfn.IFS(
$C81=2010,
VLOOKUP($B81,[17]分省年度数据!$A$1:$T$32,15,FALSE),
$C81=2011,
VLOOKUP($B81,[17]分省年度数据!$A$1:$T$32,14,FALSE),
$C81=2012,
VLOOKUP($B81,[17]分省年度数据!$A$1:$T$32,13,FALSE),
$C81=2013,
VLOOKUP($B81,[17]分省年度数据!$A$1:$T$32,12,FALSE),
$C81=2014,
VLOOKUP($B81,[17]分省年度数据!$A$1:$T$32,11,FALSE),
$C81=2015,
VLOOKUP($B81,[17]分省年度数据!$A$1:$T$32,10,FALSE),
$C81=2016,
VLOOKUP($B81,[17]分省年度数据!$A$1:$T$32,9,FALSE),
$C81=2017,
VLOOKUP($B81,[17]分省年度数据!$A$1:$T$32,8,FALSE),
$C81=2018,
VLOOKUP($B81,[17]分省年度数据!$A$1:$T$32,7,FALSE)
)</f>
        <v>3888</v>
      </c>
      <c r="AG81" cm="1">
        <f t="array" ref="AG81">_xlfn.IFS(
$C81=2010,
VLOOKUP($B81,[18]分省年度数据!$A$1:$T$32,15,FALSE),
$C81=2011,
VLOOKUP($B81,[18]分省年度数据!$A$1:$T$32,14,FALSE),
$C81=2012,
VLOOKUP($B81,[18]分省年度数据!$A$1:$T$32,13,FALSE),
$C81=2013,
VLOOKUP($B81,[18]分省年度数据!$A$1:$T$32,12,FALSE),
$C81=2014,
VLOOKUP($B81,[18]分省年度数据!$A$1:$T$32,11,FALSE),
$C81=2015,
VLOOKUP($B81,[18]分省年度数据!$A$1:$T$32,10,FALSE),
$C81=2016,
VLOOKUP($B81,[18]分省年度数据!$A$1:$T$32,9,FALSE),
$C81=2017,
VLOOKUP($B81,[18]分省年度数据!$A$1:$T$32,8,FALSE),
$C81=2018,
VLOOKUP($B81,[18]分省年度数据!$A$1:$T$32,7,FALSE)
)</f>
        <v>13699.5</v>
      </c>
      <c r="AJ81" cm="1">
        <f t="array" ref="AJ81">_xlfn.IFS(
$C81=2010,
VLOOKUP($B81,[19]分省年度数据!$A$1:$T$32,15,FALSE),
$C81=2011,
VLOOKUP($B81,[19]分省年度数据!$A$1:$T$32,14,FALSE),
$C81=2012,
VLOOKUP($B81,[19]分省年度数据!$A$1:$T$32,13,FALSE),
$C81=2013,
VLOOKUP($B81,[19]分省年度数据!$A$1:$T$32,12,FALSE),
$C81=2014,
VLOOKUP($B81,[19]分省年度数据!$A$1:$T$32,11,FALSE),
$C81=2015,
VLOOKUP($B81,[19]分省年度数据!$A$1:$T$32,10,FALSE),
$C81=2016,
VLOOKUP($B81,[19]分省年度数据!$A$1:$T$32,9,FALSE),
$C81=2017,
VLOOKUP($B81,[19]分省年度数据!$A$1:$T$32,8,FALSE),
$C81=2018,
VLOOKUP($B81,[19]分省年度数据!$A$1:$T$32,7,FALSE)
)</f>
        <v>709</v>
      </c>
      <c r="AK81" cm="1">
        <f t="array" ref="AK81">_xlfn.IFS(
$C81=2010,
VLOOKUP($B81,[20]分省年度数据!$A$1:$T$32,15,FALSE),
$C81=2011,
VLOOKUP($B81,[20]分省年度数据!$A$1:$T$32,14,FALSE),
$C81=2012,
VLOOKUP($B81,[20]分省年度数据!$A$1:$T$32,13,FALSE),
$C81=2013,
VLOOKUP($B81,[20]分省年度数据!$A$1:$T$32,12,FALSE),
$C81=2014,
VLOOKUP($B81,[20]分省年度数据!$A$1:$T$32,11,FALSE),
$C81=2015,
VLOOKUP($B81,[20]分省年度数据!$A$1:$T$32,10,FALSE),
$C81=2016,
VLOOKUP($B81,[20]分省年度数据!$A$1:$T$32,9,FALSE),
$C81=2017,
VLOOKUP($B81,[20]分省年度数据!$A$1:$T$32,8,FALSE),
$C81=2018,
VLOOKUP($B81,[20]分省年度数据!$A$1:$T$32,7,FALSE)
)</f>
        <v>24161</v>
      </c>
      <c r="AL81" cm="1">
        <f t="array" ref="AL81">_xlfn.IFS(
$C81=2010,
VLOOKUP($B81,[26]分省年度数据!$A$1:$T$32,15,FALSE),
$C81=2011,
VLOOKUP($B81,[26]分省年度数据!$A$1:$T$32,14,FALSE),
$C81=2012,
VLOOKUP($B81,[26]分省年度数据!$A$1:$T$32,13,FALSE),
$C81=2013,
VLOOKUP($B81,[26]分省年度数据!$A$1:$T$32,12,FALSE),
$C81=2014,
VLOOKUP($B81,[26]分省年度数据!$A$1:$T$32,11,FALSE),
$C81=2015,
VLOOKUP($B81,[26]分省年度数据!$A$1:$T$32,10,FALSE),
$C81=2016,
VLOOKUP($B81,[26]分省年度数据!$A$1:$T$32,9,FALSE),
$C81=2017,
VLOOKUP($B81,[26]分省年度数据!$A$1:$T$32,8,FALSE),
$C81=2018,
VLOOKUP($B81,[26]分省年度数据!$A$1:$T$32,7,FALSE)
)</f>
        <v>100</v>
      </c>
      <c r="AM81" cm="1">
        <f t="array" ref="AM81">_xlfn.IFS(
$C81=2010,
VLOOKUP($B81,[22]分省年度数据!$A$1:$T$32,15,FALSE),
$C81=2011,
VLOOKUP($B81,[22]分省年度数据!$A$1:$T$32,14,FALSE),
$C81=2012,
VLOOKUP($B81,[22]分省年度数据!$A$1:$T$32,13,FALSE),
$C81=2013,
VLOOKUP($B81,[22]分省年度数据!$A$1:$T$32,12,FALSE),
$C81=2014,
VLOOKUP($B81,[22]分省年度数据!$A$1:$T$32,11,FALSE),
$C81=2015,
VLOOKUP($B81,[22]分省年度数据!$A$1:$T$32,10,FALSE),
$C81=2016,
VLOOKUP($B81,[22]分省年度数据!$A$1:$T$32,9,FALSE),
$C81=2017,
VLOOKUP($B81,[22]分省年度数据!$A$1:$T$32,8,FALSE),
$C81=2018,
VLOOKUP($B81,[22]分省年度数据!$A$1:$T$32,7,FALSE)
)</f>
        <v>100</v>
      </c>
      <c r="AN81" cm="1">
        <f t="array" ref="AN81">_xlfn.IFS(
$C81=2010,
VLOOKUP($B81,[23]分省年度数据!$A$1:$T$32,15,FALSE),
$C81=2011,
VLOOKUP($B81,[23]分省年度数据!$A$1:$T$32,14,FALSE),
$C81=2012,
VLOOKUP($B81,[23]分省年度数据!$A$1:$T$32,13,FALSE),
$C81=2013,
VLOOKUP($B81,[23]分省年度数据!$A$1:$T$32,12,FALSE),
$C81=2014,
VLOOKUP($B81,[23]分省年度数据!$A$1:$T$32,11,FALSE),
$C81=2015,
VLOOKUP($B81,[23]分省年度数据!$A$1:$T$32,10,FALSE),
$C81=2016,
VLOOKUP($B81,[23]分省年度数据!$A$1:$T$32,9,FALSE),
$C81=2017,
VLOOKUP($B81,[23]分省年度数据!$A$1:$T$32,8,FALSE),
$C81=2018,
VLOOKUP($B81,[23]分省年度数据!$A$1:$T$32,7,FALSE)
)</f>
        <v>13.94</v>
      </c>
      <c r="AO81" cm="1">
        <f t="array" ref="AO81">_xlfn.IFS(
$C81=2010,
VLOOKUP($B81,[24]分省年度数据!$A$1:$T$32,15,FALSE),
$C81=2011,
VLOOKUP($B81,[24]分省年度数据!$A$1:$T$32,14,FALSE),
$C81=2012,
VLOOKUP($B81,[24]分省年度数据!$A$1:$T$32,13,FALSE),
$C81=2013,
VLOOKUP($B81,[24]分省年度数据!$A$1:$T$32,12,FALSE),
$C81=2014,
VLOOKUP($B81,[24]分省年度数据!$A$1:$T$32,11,FALSE),
$C81=2015,
VLOOKUP($B81,[24]分省年度数据!$A$1:$T$32,10,FALSE),
$C81=2016,
VLOOKUP($B81,[24]分省年度数据!$A$1:$T$32,9,FALSE),
$C81=2017,
VLOOKUP($B81,[24]分省年度数据!$A$1:$T$32,8,FALSE),
$C81=2018,
VLOOKUP($B81,[24]分省年度数据!$A$1:$T$32,7,FALSE)
)</f>
        <v>2.57</v>
      </c>
      <c r="AP81" cm="1">
        <f t="array" ref="AP81">_xlfn.IFS(
$C81=2010,
VLOOKUP($B81,[25]分省年度数据!$A$1:$T$32,15,FALSE),
$C81=2011,
VLOOKUP($B81,[25]分省年度数据!$A$1:$T$32,14,FALSE),
$C81=2012,
VLOOKUP($B81,[25]分省年度数据!$A$1:$T$32,13,FALSE),
$C81=2013,
VLOOKUP($B81,[25]分省年度数据!$A$1:$T$32,12,FALSE),
$C81=2014,
VLOOKUP($B81,[25]分省年度数据!$A$1:$T$32,11,FALSE),
$C81=2015,
VLOOKUP($B81,[25]分省年度数据!$A$1:$T$32,10,FALSE),
$C81=2016,
VLOOKUP($B81,[25]分省年度数据!$A$1:$T$32,9,FALSE),
$C81=2017,
VLOOKUP($B81,[25]分省年度数据!$A$1:$T$32,8,FALSE),
$C81=2018,
VLOOKUP($B81,[25]分省年度数据!$A$1:$T$32,7,FALSE)
)</f>
        <v>8.19</v>
      </c>
    </row>
    <row r="82" spans="1:42">
      <c r="A82">
        <v>31</v>
      </c>
      <c r="B82" t="s">
        <v>9</v>
      </c>
      <c r="C82">
        <v>2018</v>
      </c>
      <c r="D82" t="str">
        <f t="shared" si="2"/>
        <v>上海市2018</v>
      </c>
      <c r="E82" t="s">
        <v>34</v>
      </c>
      <c r="F82" cm="1">
        <f t="array" ref="F82">_xlfn.IFS(
$C82=2010,
VLOOKUP($B82,[1]分省年度数据!$A$1:$T$32,15,FALSE),
$C82=2011,
VLOOKUP($B82,[1]分省年度数据!$A$1:$T$32,14,FALSE),
$C82=2012,
VLOOKUP($B82,[1]分省年度数据!$A$1:$T$32,13,FALSE),
$C82=2013,
VLOOKUP($B82,[1]分省年度数据!$A$1:$T$32,12,FALSE),
$C82=2014,
VLOOKUP($B82,[1]分省年度数据!$A$1:$T$32,11,FALSE),
$C82=2015,
VLOOKUP($B82,[1]分省年度数据!$A$1:$T$32,10,FALSE),
$C82=2016,
VLOOKUP($B82,[1]分省年度数据!$A$1:$T$32,9,FALSE),
$C82=2017,
VLOOKUP($B82,[1]分省年度数据!$A$1:$T$32,8,FALSE),
$C82=2018,
VLOOKUP($B82,[1]分省年度数据!$A$1:$T$32,7,FALSE)
)</f>
        <v>2475</v>
      </c>
      <c r="G82" cm="1">
        <f t="array" ref="G82">_xlfn.IFS(
$C82=2010,
VLOOKUP($B82,[2]分省年度数据!$A$1:$T$32,15,FALSE),
$C82=2011,
VLOOKUP($B82,[2]分省年度数据!$A$1:$T$32,14,FALSE),
$C82=2012,
VLOOKUP($B82,[2]分省年度数据!$A$1:$T$32,13,FALSE),
$C82=2013,
VLOOKUP($B82,[2]分省年度数据!$A$1:$T$32,12,FALSE),
$C82=2014,
VLOOKUP($B82,[2]分省年度数据!$A$1:$T$32,11,FALSE),
$C82=2015,
VLOOKUP($B82,[2]分省年度数据!$A$1:$T$32,10,FALSE),
$C82=2016,
VLOOKUP($B82,[2]分省年度数据!$A$1:$T$32,9,FALSE),
$C82=2017,
VLOOKUP($B82,[2]分省年度数据!$A$1:$T$32,8,FALSE),
$C82=2018,
VLOOKUP($B82,[2]分省年度数据!$A$1:$T$32,7,FALSE)
)</f>
        <v>64183</v>
      </c>
      <c r="H82" cm="1">
        <f t="array" ref="H82">_xlfn.IFS(
$C82=2010,
VLOOKUP($B82,[3]分省年度数据!$A$1:$T$32,15,FALSE),
$C82=2011,
VLOOKUP($B82,[3]分省年度数据!$A$1:$T$32,14,FALSE),
$C82=2012,
VLOOKUP($B82,[3]分省年度数据!$A$1:$T$32,13,FALSE),
$C82=2013,
VLOOKUP($B82,[3]分省年度数据!$A$1:$T$32,12,FALSE),
$C82=2014,
VLOOKUP($B82,[3]分省年度数据!$A$1:$T$32,11,FALSE),
$C82=2015,
VLOOKUP($B82,[3]分省年度数据!$A$1:$T$32,10,FALSE),
$C82=2016,
VLOOKUP($B82,[3]分省年度数据!$A$1:$T$32,9,FALSE),
$C82=2017,
VLOOKUP($B82,[3]分省年度数据!$A$1:$T$32,8,FALSE),
$C82=2018,
VLOOKUP($B82,[3]分省年度数据!$A$1:$T$32,7,FALSE)
)</f>
        <v>40.799999999999997</v>
      </c>
      <c r="I82">
        <f>VLOOKUP($D82,[4]Sheet1!$C$1:$J$65536,2,FALSE)</f>
        <v>181.41165161132812</v>
      </c>
      <c r="J82">
        <f>VLOOKUP($D82,[4]Sheet1!$C$1:$J$65536,3,FALSE)</f>
        <v>127.06604766845703</v>
      </c>
      <c r="K82">
        <f>VLOOKUP($D82,[4]Sheet1!$C$1:$J$65536,4,FALSE)</f>
        <v>10166.3681640625</v>
      </c>
      <c r="L82">
        <f>VLOOKUP($D82,[4]Sheet1!$C$1:$J$65536,5,FALSE)</f>
        <v>165.54556274414062</v>
      </c>
      <c r="M82">
        <f>VLOOKUP($D82,[4]Sheet1!$C$1:$J$65536,6,FALSE)</f>
        <v>33.712493896484375</v>
      </c>
      <c r="N82">
        <f>VLOOKUP($D82,[4]Sheet1!$C$1:$J$65536,7,FALSE)</f>
        <v>3.9057350158691406</v>
      </c>
      <c r="O82">
        <f>VLOOKUP($D82,[4]Sheet1!$C$1:$J$65536,8,FALSE)</f>
        <v>39.820743560791016</v>
      </c>
      <c r="P82" cm="1">
        <f t="array" ref="P82">_xlfn.IFS(
$C82=2010,
VLOOKUP($B82,[5]各省年均房价!$A$1:$T$32,11,FALSE),
$C82=2011,
VLOOKUP($B82,[5]各省年均房价!$A$1:$T$32,12,FALSE),
$C82=2012,
VLOOKUP($B82,[5]各省年均房价!$A$1:$T$32,13,FALSE),
$C82=2013,
VLOOKUP($B82,[5]各省年均房价!$A$1:$T$32,14,FALSE),
$C82=2014,
VLOOKUP($B82,[5]各省年均房价!$A$1:$T$32,15,FALSE),
$C82=2015,
VLOOKUP($B82,[5]各省年均房价!$A$1:$T$32,16,FALSE),
$C82=2016,
VLOOKUP($B82,[5]各省年均房价!$A$1:$T$32,17,FALSE),
$C82=2017,
VLOOKUP($B82,[5]各省年均房价!$A$1:$T$32,18,FALSE),
$C82=2018,
VLOOKUP($B82,[5]各省年均房价!$A$1:$T$32,19,FALSE)
)</f>
        <v>51853.583333333299</v>
      </c>
      <c r="Q82">
        <f t="shared" si="3"/>
        <v>0.80790214438921992</v>
      </c>
      <c r="R82" cm="1">
        <f t="array" ref="R82">_xlfn.IFS(
$C82=2010,
VLOOKUP($B82,[27]分省年度数据!$A$1:$T$32,15,FALSE),
$C82=2011,
VLOOKUP($B82,[27]分省年度数据!$A$1:$T$32,14,FALSE),
$C82=2012,
VLOOKUP($B82,[27]分省年度数据!$A$1:$T$32,13,FALSE),
$C82=2013,
VLOOKUP($B82,[27]分省年度数据!$A$1:$T$32,12,FALSE),
$C82=2014,
VLOOKUP($B82,[27]分省年度数据!$A$1:$T$32,11,FALSE),
$C82=2015,
VLOOKUP($B82,[27]分省年度数据!$A$1:$T$32,10,FALSE),
$C82=2016,
VLOOKUP($B82,[27]分省年度数据!$A$1:$T$32,9,FALSE),
$C82=2017,
VLOOKUP($B82,[27]分省年度数据!$A$1:$T$32,8,FALSE),
$C82=2018,
VLOOKUP($B82,[27]分省年度数据!$A$1:$T$32,7,FALSE)
)</f>
        <v>153.57</v>
      </c>
      <c r="S82">
        <f>IFERROR(VLOOKUP(D82,[6]mu_jt_estimates_final!$C:$D,2,FALSE),"")</f>
        <v>0.97515868999999999</v>
      </c>
      <c r="T82" t="str">
        <f>VLOOKUP(B82,方言分布!A:B,2,FALSE)</f>
        <v>吴语</v>
      </c>
      <c r="U82" cm="1">
        <f t="array" ref="U82">_xlfn.IFS(
$C82=2010,
VLOOKUP($B82,[7]分省年度数据!$A$1:$T$32,15,FALSE),
$C82=2011,
VLOOKUP($B82,[7]分省年度数据!$A$1:$T$32,14,FALSE),
$C82=2012,
VLOOKUP($B82,[7]分省年度数据!$A$1:$T$32,13,FALSE),
$C82=2013,
VLOOKUP($B82,[7]分省年度数据!$A$1:$T$32,12,FALSE),
$C82=2014,
VLOOKUP($B82,[7]分省年度数据!$A$1:$T$32,11,FALSE),
$C82=2015,
VLOOKUP($B82,[7]分省年度数据!$A$1:$T$32,10,FALSE),
$C82=2016,
VLOOKUP($B82,[7]分省年度数据!$A$1:$T$32,9,FALSE),
$C82=2017,
VLOOKUP($B82,[7]分省年度数据!$A$1:$T$32,8,FALSE),
$C82=2018,
VLOOKUP($B82,[7]分省年度数据!$A$1:$T$32,7,FALSE)
)</f>
        <v>5293</v>
      </c>
      <c r="V82" cm="1">
        <f t="array" ref="V82">_xlfn.IFS(
$C82=2010,
VLOOKUP($B82,[8]分省年度数据!$A$1:$T$32,15,FALSE),
$C82=2011,
VLOOKUP($B82,[8]分省年度数据!$A$1:$T$32,14,FALSE),
$C82=2012,
VLOOKUP($B82,[8]分省年度数据!$A$1:$T$32,13,FALSE),
$C82=2013,
VLOOKUP($B82,[8]分省年度数据!$A$1:$T$32,12,FALSE),
$C82=2014,
VLOOKUP($B82,[8]分省年度数据!$A$1:$T$32,11,FALSE),
$C82=2015,
VLOOKUP($B82,[8]分省年度数据!$A$1:$T$32,10,FALSE),
$C82=2016,
VLOOKUP($B82,[8]分省年度数据!$A$1:$T$32,9,FALSE),
$C82=2017,
VLOOKUP($B82,[8]分省年度数据!$A$1:$T$32,8,FALSE),
$C82=2018,
VLOOKUP($B82,[8]分省年度数据!$A$1:$T$32,7,FALSE)
)</f>
        <v>13.9</v>
      </c>
      <c r="W82" cm="1">
        <f t="array" ref="W82">_xlfn.IFS(
$C82=2010,
VLOOKUP($B82,[9]分省年度数据!$A$1:$T$32,15,FALSE),
$C82=2011,
VLOOKUP($B82,[9]分省年度数据!$A$1:$T$32,14,FALSE),
$C82=2012,
VLOOKUP($B82,[9]分省年度数据!$A$1:$T$32,13,FALSE),
$C82=2013,
VLOOKUP($B82,[9]分省年度数据!$A$1:$T$32,12,FALSE),
$C82=2014,
VLOOKUP($B82,[9]分省年度数据!$A$1:$T$32,11,FALSE),
$C82=2015,
VLOOKUP($B82,[9]分省年度数据!$A$1:$T$32,10,FALSE),
$C82=2016,
VLOOKUP($B82,[9]分省年度数据!$A$1:$T$32,9,FALSE),
$C82=2017,
VLOOKUP($B82,[9]分省年度数据!$A$1:$T$32,8,FALSE),
$C82=2018,
VLOOKUP($B82,[9]分省年度数据!$A$1:$T$32,7,FALSE)
)</f>
        <v>81</v>
      </c>
      <c r="X82" cm="1">
        <f t="array" ref="X82">_xlfn.IFS(
$C82=2010,
VLOOKUP($B82,[10]分省年度数据!$A$1:$T$32,15,FALSE),
$C82=2011,
VLOOKUP($B82,[10]分省年度数据!$A$1:$T$32,14,FALSE),
$C82=2012,
VLOOKUP($B82,[10]分省年度数据!$A$1:$T$32,13,FALSE),
$C82=2013,
VLOOKUP($B82,[10]分省年度数据!$A$1:$T$32,12,FALSE),
$C82=2014,
VLOOKUP($B82,[10]分省年度数据!$A$1:$T$32,11,FALSE),
$C82=2015,
VLOOKUP($B82,[10]分省年度数据!$A$1:$T$32,10,FALSE),
$C82=2016,
VLOOKUP($B82,[10]分省年度数据!$A$1:$T$32,9,FALSE),
$C82=2017,
VLOOKUP($B82,[10]分省年度数据!$A$1:$T$32,8,FALSE),
$C82=2018,
VLOOKUP($B82,[10]分省年度数据!$A$1:$T$32,7,FALSE)
)</f>
        <v>10.199999999999999</v>
      </c>
      <c r="Y82" cm="1">
        <f t="array" ref="Y82">_xlfn.IFS(
$C82=2010,
VLOOKUP($B82,[11]分省年度数据!$A$1:$T$32,15,FALSE),
$C82=2011,
VLOOKUP($B82,[11]分省年度数据!$A$1:$T$32,14,FALSE),
$C82=2012,
VLOOKUP($B82,[11]分省年度数据!$A$1:$T$32,13,FALSE),
$C82=2013,
VLOOKUP($B82,[11]分省年度数据!$A$1:$T$32,12,FALSE),
$C82=2014,
VLOOKUP($B82,[11]分省年度数据!$A$1:$T$32,11,FALSE),
$C82=2015,
VLOOKUP($B82,[11]分省年度数据!$A$1:$T$32,10,FALSE),
$C82=2016,
VLOOKUP($B82,[11]分省年度数据!$A$1:$T$32,9,FALSE),
$C82=2017,
VLOOKUP($B82,[11]分省年度数据!$A$1:$T$32,8,FALSE),
$C82=2018,
VLOOKUP($B82,[11]分省年度数据!$A$1:$T$32,7,FALSE)
)</f>
        <v>470.12</v>
      </c>
      <c r="Z82" cm="1">
        <f t="array" ref="Z82">_xlfn.IFS(
$C82=2010,
VLOOKUP($B82,[12]分省年度数据!$A$1:$T$32,15,FALSE),
$C82=2011,
VLOOKUP($B82,[12]分省年度数据!$A$1:$T$32,14,FALSE),
$C82=2012,
VLOOKUP($B82,[12]分省年度数据!$A$1:$T$32,13,FALSE),
$C82=2013,
VLOOKUP($B82,[12]分省年度数据!$A$1:$T$32,12,FALSE),
$C82=2014,
VLOOKUP($B82,[12]分省年度数据!$A$1:$T$32,11,FALSE),
$C82=2015,
VLOOKUP($B82,[12]分省年度数据!$A$1:$T$32,10,FALSE),
$C82=2016,
VLOOKUP($B82,[12]分省年度数据!$A$1:$T$32,9,FALSE),
$C82=2017,
VLOOKUP($B82,[12]分省年度数据!$A$1:$T$32,8,FALSE),
$C82=2018,
VLOOKUP($B82,[12]分省年度数据!$A$1:$T$32,7,FALSE)
)</f>
        <v>8.6199999999999992</v>
      </c>
      <c r="AA82" cm="1">
        <f t="array" ref="AA82">_xlfn.IFS(
$C82=2010,
VLOOKUP($B82,[13]分省年度数据!$A$1:$T$32,15,FALSE),
$C82=2011,
VLOOKUP($B82,[13]分省年度数据!$A$1:$T$32,14,FALSE),
$C82=2012,
VLOOKUP($B82,[13]分省年度数据!$A$1:$T$32,13,FALSE),
$C82=2013,
VLOOKUP($B82,[13]分省年度数据!$A$1:$T$32,12,FALSE),
$C82=2014,
VLOOKUP($B82,[13]分省年度数据!$A$1:$T$32,11,FALSE),
$C82=2015,
VLOOKUP($B82,[13]分省年度数据!$A$1:$T$32,10,FALSE),
$C82=2016,
VLOOKUP($B82,[13]分省年度数据!$A$1:$T$32,9,FALSE),
$C82=2017,
VLOOKUP($B82,[13]分省年度数据!$A$1:$T$32,8,FALSE),
$C82=2018,
VLOOKUP($B82,[13]分省年度数据!$A$1:$T$32,7,FALSE)
)</f>
        <v>10.55</v>
      </c>
      <c r="AB82" cm="1">
        <f t="array" ref="AB82">_xlfn.IFS(
$C82=2010,
VLOOKUP($B82,[14]分省年度数据!$A$1:$T$32,15,FALSE),
$C82=2011,
VLOOKUP($B82,[14]分省年度数据!$A$1:$T$32,14,FALSE),
$C82=2012,
VLOOKUP($B82,[14]分省年度数据!$A$1:$T$32,13,FALSE),
$C82=2013,
VLOOKUP($B82,[14]分省年度数据!$A$1:$T$32,12,FALSE),
$C82=2014,
VLOOKUP($B82,[14]分省年度数据!$A$1:$T$32,11,FALSE),
$C82=2015,
VLOOKUP($B82,[14]分省年度数据!$A$1:$T$32,10,FALSE),
$C82=2016,
VLOOKUP($B82,[14]分省年度数据!$A$1:$T$32,9,FALSE),
$C82=2017,
VLOOKUP($B82,[14]分省年度数据!$A$1:$T$32,8,FALSE),
$C82=2018,
VLOOKUP($B82,[14]分省年度数据!$A$1:$T$32,7,FALSE)
)</f>
        <v>14.09</v>
      </c>
      <c r="AD82" cm="1">
        <f t="array" ref="AD82">_xlfn.IFS(
$C82=2010,
VLOOKUP($B82,[15]分省年度数据!$A$1:$T$32,15,FALSE),
$C82=2011,
VLOOKUP($B82,[15]分省年度数据!$A$1:$T$32,14,FALSE),
$C82=2012,
VLOOKUP($B82,[15]分省年度数据!$A$1:$T$32,13,FALSE),
$C82=2013,
VLOOKUP($B82,[15]分省年度数据!$A$1:$T$32,12,FALSE),
$C82=2014,
VLOOKUP($B82,[15]分省年度数据!$A$1:$T$32,11,FALSE),
$C82=2015,
VLOOKUP($B82,[15]分省年度数据!$A$1:$T$32,10,FALSE),
$C82=2016,
VLOOKUP($B82,[15]分省年度数据!$A$1:$T$32,9,FALSE),
$C82=2017,
VLOOKUP($B82,[15]分省年度数据!$A$1:$T$32,8,FALSE),
$C82=2018,
VLOOKUP($B82,[15]分省年度数据!$A$1:$T$32,7,FALSE)
)</f>
        <v>13412840</v>
      </c>
      <c r="AE82" cm="1">
        <f t="array" ref="AE82">_xlfn.IFS(
$C82=2010,
VLOOKUP($B82,[16]分省年度数据!$A$1:$T$32,15,FALSE),
$C82=2011,
VLOOKUP($B82,[16]分省年度数据!$A$1:$T$32,14,FALSE),
$C82=2012,
VLOOKUP($B82,[16]分省年度数据!$A$1:$T$32,13,FALSE),
$C82=2013,
VLOOKUP($B82,[16]分省年度数据!$A$1:$T$32,12,FALSE),
$C82=2014,
VLOOKUP($B82,[16]分省年度数据!$A$1:$T$32,11,FALSE),
$C82=2015,
VLOOKUP($B82,[16]分省年度数据!$A$1:$T$32,10,FALSE),
$C82=2016,
VLOOKUP($B82,[16]分省年度数据!$A$1:$T$32,9,FALSE),
$C82=2017,
VLOOKUP($B82,[16]分省年度数据!$A$1:$T$32,8,FALSE),
$C82=2018,
VLOOKUP($B82,[16]分省年度数据!$A$1:$T$32,7,FALSE)
)</f>
        <v>917.99</v>
      </c>
      <c r="AF82" cm="1">
        <f t="array" ref="AF82">_xlfn.IFS(
$C82=2010,
VLOOKUP($B82,[17]分省年度数据!$A$1:$T$32,15,FALSE),
$C82=2011,
VLOOKUP($B82,[17]分省年度数据!$A$1:$T$32,14,FALSE),
$C82=2012,
VLOOKUP($B82,[17]分省年度数据!$A$1:$T$32,13,FALSE),
$C82=2013,
VLOOKUP($B82,[17]分省年度数据!$A$1:$T$32,12,FALSE),
$C82=2014,
VLOOKUP($B82,[17]分省年度数据!$A$1:$T$32,11,FALSE),
$C82=2015,
VLOOKUP($B82,[17]分省年度数据!$A$1:$T$32,10,FALSE),
$C82=2016,
VLOOKUP($B82,[17]分省年度数据!$A$1:$T$32,9,FALSE),
$C82=2017,
VLOOKUP($B82,[17]分省年度数据!$A$1:$T$32,8,FALSE),
$C82=2018,
VLOOKUP($B82,[17]分省年度数据!$A$1:$T$32,7,FALSE)
)</f>
        <v>6202</v>
      </c>
      <c r="AG82" cm="1">
        <f t="array" ref="AG82">_xlfn.IFS(
$C82=2010,
VLOOKUP($B82,[18]分省年度数据!$A$1:$T$32,15,FALSE),
$C82=2011,
VLOOKUP($B82,[18]分省年度数据!$A$1:$T$32,14,FALSE),
$C82=2012,
VLOOKUP($B82,[18]分省年度数据!$A$1:$T$32,13,FALSE),
$C82=2013,
VLOOKUP($B82,[18]分省年度数据!$A$1:$T$32,12,FALSE),
$C82=2014,
VLOOKUP($B82,[18]分省年度数据!$A$1:$T$32,11,FALSE),
$C82=2015,
VLOOKUP($B82,[18]分省年度数据!$A$1:$T$32,10,FALSE),
$C82=2016,
VLOOKUP($B82,[18]分省年度数据!$A$1:$T$32,9,FALSE),
$C82=2017,
VLOOKUP($B82,[18]分省年度数据!$A$1:$T$32,8,FALSE),
$C82=2018,
VLOOKUP($B82,[18]分省年度数据!$A$1:$T$32,7,FALSE)
)</f>
        <v>14874.8</v>
      </c>
      <c r="AJ82" cm="1">
        <f t="array" ref="AJ82">_xlfn.IFS(
$C82=2010,
VLOOKUP($B82,[19]分省年度数据!$A$1:$T$32,15,FALSE),
$C82=2011,
VLOOKUP($B82,[19]分省年度数据!$A$1:$T$32,14,FALSE),
$C82=2012,
VLOOKUP($B82,[19]分省年度数据!$A$1:$T$32,13,FALSE),
$C82=2013,
VLOOKUP($B82,[19]分省年度数据!$A$1:$T$32,12,FALSE),
$C82=2014,
VLOOKUP($B82,[19]分省年度数据!$A$1:$T$32,11,FALSE),
$C82=2015,
VLOOKUP($B82,[19]分省年度数据!$A$1:$T$32,10,FALSE),
$C82=2016,
VLOOKUP($B82,[19]分省年度数据!$A$1:$T$32,9,FALSE),
$C82=2017,
VLOOKUP($B82,[19]分省年度数据!$A$1:$T$32,8,FALSE),
$C82=2018,
VLOOKUP($B82,[19]分省年度数据!$A$1:$T$32,7,FALSE)
)</f>
        <v>741</v>
      </c>
      <c r="AK82" cm="1">
        <f t="array" ref="AK82">_xlfn.IFS(
$C82=2010,
VLOOKUP($B82,[20]分省年度数据!$A$1:$T$32,15,FALSE),
$C82=2011,
VLOOKUP($B82,[20]分省年度数据!$A$1:$T$32,14,FALSE),
$C82=2012,
VLOOKUP($B82,[20]分省年度数据!$A$1:$T$32,13,FALSE),
$C82=2013,
VLOOKUP($B82,[20]分省年度数据!$A$1:$T$32,12,FALSE),
$C82=2014,
VLOOKUP($B82,[20]分省年度数据!$A$1:$T$32,11,FALSE),
$C82=2015,
VLOOKUP($B82,[20]分省年度数据!$A$1:$T$32,10,FALSE),
$C82=2016,
VLOOKUP($B82,[20]分省年度数据!$A$1:$T$32,9,FALSE),
$C82=2017,
VLOOKUP($B82,[20]分省年度数据!$A$1:$T$32,8,FALSE),
$C82=2018,
VLOOKUP($B82,[20]分省年度数据!$A$1:$T$32,7,FALSE)
)</f>
        <v>24504</v>
      </c>
      <c r="AL82" cm="1">
        <f t="array" ref="AL82">_xlfn.IFS(
$C82=2010,
VLOOKUP($B82,[26]分省年度数据!$A$1:$T$32,15,FALSE),
$C82=2011,
VLOOKUP($B82,[26]分省年度数据!$A$1:$T$32,14,FALSE),
$C82=2012,
VLOOKUP($B82,[26]分省年度数据!$A$1:$T$32,13,FALSE),
$C82=2013,
VLOOKUP($B82,[26]分省年度数据!$A$1:$T$32,12,FALSE),
$C82=2014,
VLOOKUP($B82,[26]分省年度数据!$A$1:$T$32,11,FALSE),
$C82=2015,
VLOOKUP($B82,[26]分省年度数据!$A$1:$T$32,10,FALSE),
$C82=2016,
VLOOKUP($B82,[26]分省年度数据!$A$1:$T$32,9,FALSE),
$C82=2017,
VLOOKUP($B82,[26]分省年度数据!$A$1:$T$32,8,FALSE),
$C82=2018,
VLOOKUP($B82,[26]分省年度数据!$A$1:$T$32,7,FALSE)
)</f>
        <v>100</v>
      </c>
      <c r="AM82" cm="1">
        <f t="array" ref="AM82">_xlfn.IFS(
$C82=2010,
VLOOKUP($B82,[22]分省年度数据!$A$1:$T$32,15,FALSE),
$C82=2011,
VLOOKUP($B82,[22]分省年度数据!$A$1:$T$32,14,FALSE),
$C82=2012,
VLOOKUP($B82,[22]分省年度数据!$A$1:$T$32,13,FALSE),
$C82=2013,
VLOOKUP($B82,[22]分省年度数据!$A$1:$T$32,12,FALSE),
$C82=2014,
VLOOKUP($B82,[22]分省年度数据!$A$1:$T$32,11,FALSE),
$C82=2015,
VLOOKUP($B82,[22]分省年度数据!$A$1:$T$32,10,FALSE),
$C82=2016,
VLOOKUP($B82,[22]分省年度数据!$A$1:$T$32,9,FALSE),
$C82=2017,
VLOOKUP($B82,[22]分省年度数据!$A$1:$T$32,8,FALSE),
$C82=2018,
VLOOKUP($B82,[22]分省年度数据!$A$1:$T$32,7,FALSE)
)</f>
        <v>100</v>
      </c>
      <c r="AN82" cm="1">
        <f t="array" ref="AN82">_xlfn.IFS(
$C82=2010,
VLOOKUP($B82,[23]分省年度数据!$A$1:$T$32,15,FALSE),
$C82=2011,
VLOOKUP($B82,[23]分省年度数据!$A$1:$T$32,14,FALSE),
$C82=2012,
VLOOKUP($B82,[23]分省年度数据!$A$1:$T$32,13,FALSE),
$C82=2013,
VLOOKUP($B82,[23]分省年度数据!$A$1:$T$32,12,FALSE),
$C82=2014,
VLOOKUP($B82,[23]分省年度数据!$A$1:$T$32,11,FALSE),
$C82=2015,
VLOOKUP($B82,[23]分省年度数据!$A$1:$T$32,10,FALSE),
$C82=2016,
VLOOKUP($B82,[23]分省年度数据!$A$1:$T$32,9,FALSE),
$C82=2017,
VLOOKUP($B82,[23]分省年度数据!$A$1:$T$32,8,FALSE),
$C82=2018,
VLOOKUP($B82,[23]分省年度数据!$A$1:$T$32,7,FALSE)
)</f>
        <v>9.0399999999999991</v>
      </c>
      <c r="AO82" cm="1">
        <f t="array" ref="AO82">_xlfn.IFS(
$C82=2010,
VLOOKUP($B82,[24]分省年度数据!$A$1:$T$32,15,FALSE),
$C82=2011,
VLOOKUP($B82,[24]分省年度数据!$A$1:$T$32,14,FALSE),
$C82=2012,
VLOOKUP($B82,[24]分省年度数据!$A$1:$T$32,13,FALSE),
$C82=2013,
VLOOKUP($B82,[24]分省年度数据!$A$1:$T$32,12,FALSE),
$C82=2014,
VLOOKUP($B82,[24]分省年度数据!$A$1:$T$32,11,FALSE),
$C82=2015,
VLOOKUP($B82,[24]分省年度数据!$A$1:$T$32,10,FALSE),
$C82=2016,
VLOOKUP($B82,[24]分省年度数据!$A$1:$T$32,9,FALSE),
$C82=2017,
VLOOKUP($B82,[24]分省年度数据!$A$1:$T$32,8,FALSE),
$C82=2018,
VLOOKUP($B82,[24]分省年度数据!$A$1:$T$32,7,FALSE)
)</f>
        <v>2.5</v>
      </c>
      <c r="AP82" cm="1">
        <f t="array" ref="AP82">_xlfn.IFS(
$C82=2010,
VLOOKUP($B82,[25]分省年度数据!$A$1:$T$32,15,FALSE),
$C82=2011,
VLOOKUP($B82,[25]分省年度数据!$A$1:$T$32,14,FALSE),
$C82=2012,
VLOOKUP($B82,[25]分省年度数据!$A$1:$T$32,13,FALSE),
$C82=2013,
VLOOKUP($B82,[25]分省年度数据!$A$1:$T$32,12,FALSE),
$C82=2014,
VLOOKUP($B82,[25]分省年度数据!$A$1:$T$32,11,FALSE),
$C82=2015,
VLOOKUP($B82,[25]分省年度数据!$A$1:$T$32,10,FALSE),
$C82=2016,
VLOOKUP($B82,[25]分省年度数据!$A$1:$T$32,9,FALSE),
$C82=2017,
VLOOKUP($B82,[25]分省年度数据!$A$1:$T$32,8,FALSE),
$C82=2018,
VLOOKUP($B82,[25]分省年度数据!$A$1:$T$32,7,FALSE)
)</f>
        <v>8.49</v>
      </c>
    </row>
    <row r="83" spans="1:42">
      <c r="A83">
        <v>32</v>
      </c>
      <c r="B83" t="s">
        <v>10</v>
      </c>
      <c r="C83">
        <v>2010</v>
      </c>
      <c r="D83" t="str">
        <f t="shared" si="2"/>
        <v>江苏省2010</v>
      </c>
      <c r="E83" t="s">
        <v>34</v>
      </c>
      <c r="F83" cm="1">
        <f t="array" ref="F83">_xlfn.IFS(
$C83=2010,
VLOOKUP($B83,[1]分省年度数据!$A$1:$T$32,15,FALSE),
$C83=2011,
VLOOKUP($B83,[1]分省年度数据!$A$1:$T$32,14,FALSE),
$C83=2012,
VLOOKUP($B83,[1]分省年度数据!$A$1:$T$32,13,FALSE),
$C83=2013,
VLOOKUP($B83,[1]分省年度数据!$A$1:$T$32,12,FALSE),
$C83=2014,
VLOOKUP($B83,[1]分省年度数据!$A$1:$T$32,11,FALSE),
$C83=2015,
VLOOKUP($B83,[1]分省年度数据!$A$1:$T$32,10,FALSE),
$C83=2016,
VLOOKUP($B83,[1]分省年度数据!$A$1:$T$32,9,FALSE),
$C83=2017,
VLOOKUP($B83,[1]分省年度数据!$A$1:$T$32,8,FALSE),
$C83=2018,
VLOOKUP($B83,[1]分省年度数据!$A$1:$T$32,7,FALSE)
)</f>
        <v>7869</v>
      </c>
      <c r="G83" cm="1">
        <f t="array" ref="G83">_xlfn.IFS(
$C83=2010,
VLOOKUP($B83,[2]分省年度数据!$A$1:$T$32,15,FALSE),
$C83=2011,
VLOOKUP($B83,[2]分省年度数据!$A$1:$T$32,14,FALSE),
$C83=2012,
VLOOKUP($B83,[2]分省年度数据!$A$1:$T$32,13,FALSE),
$C83=2013,
VLOOKUP($B83,[2]分省年度数据!$A$1:$T$32,12,FALSE),
$C83=2014,
VLOOKUP($B83,[2]分省年度数据!$A$1:$T$32,11,FALSE),
$C83=2015,
VLOOKUP($B83,[2]分省年度数据!$A$1:$T$32,10,FALSE),
$C83=2016,
VLOOKUP($B83,[2]分省年度数据!$A$1:$T$32,9,FALSE),
$C83=2017,
VLOOKUP($B83,[2]分省年度数据!$A$1:$T$32,8,FALSE),
$C83=2018,
VLOOKUP($B83,[2]分省年度数据!$A$1:$T$32,7,FALSE)
)</f>
        <v>17006</v>
      </c>
      <c r="H83" cm="1">
        <f t="array" ref="H83">_xlfn.IFS(
$C83=2010,
VLOOKUP($B83,[3]分省年度数据!$A$1:$T$32,15,FALSE),
$C83=2011,
VLOOKUP($B83,[3]分省年度数据!$A$1:$T$32,14,FALSE),
$C83=2012,
VLOOKUP($B83,[3]分省年度数据!$A$1:$T$32,13,FALSE),
$C83=2013,
VLOOKUP($B83,[3]分省年度数据!$A$1:$T$32,12,FALSE),
$C83=2014,
VLOOKUP($B83,[3]分省年度数据!$A$1:$T$32,11,FALSE),
$C83=2015,
VLOOKUP($B83,[3]分省年度数据!$A$1:$T$32,10,FALSE),
$C83=2016,
VLOOKUP($B83,[3]分省年度数据!$A$1:$T$32,9,FALSE),
$C83=2017,
VLOOKUP($B83,[3]分省年度数据!$A$1:$T$32,8,FALSE),
$C83=2018,
VLOOKUP($B83,[3]分省年度数据!$A$1:$T$32,7,FALSE)
)</f>
        <v>743.7</v>
      </c>
      <c r="I83">
        <f>VLOOKUP($D83,[4]Sheet1!$C$1:$J$65536,2,FALSE)</f>
        <v>153.21871948242188</v>
      </c>
      <c r="J83">
        <f>VLOOKUP($D83,[4]Sheet1!$C$1:$J$65536,3,FALSE)</f>
        <v>92.363456726074219</v>
      </c>
      <c r="K83">
        <f>VLOOKUP($D83,[4]Sheet1!$C$1:$J$65536,4,FALSE)</f>
        <v>10167.3056640625</v>
      </c>
      <c r="L83">
        <f>VLOOKUP($D83,[4]Sheet1!$C$1:$J$65536,5,FALSE)</f>
        <v>156.57246398925781</v>
      </c>
      <c r="M83">
        <f>VLOOKUP($D83,[4]Sheet1!$C$1:$J$65536,6,FALSE)</f>
        <v>27.219598770141602</v>
      </c>
      <c r="N83">
        <f>VLOOKUP($D83,[4]Sheet1!$C$1:$J$65536,7,FALSE)</f>
        <v>4.1517362594604492</v>
      </c>
      <c r="O83">
        <f>VLOOKUP($D83,[4]Sheet1!$C$1:$J$65536,8,FALSE)</f>
        <v>31.348781585693359</v>
      </c>
      <c r="P83" cm="1">
        <f t="array" ref="P83">_xlfn.IFS(
$C83=2010,
VLOOKUP($B83,[5]各省年均房价!$A$1:$T$32,11,FALSE),
$C83=2011,
VLOOKUP($B83,[5]各省年均房价!$A$1:$T$32,12,FALSE),
$C83=2012,
VLOOKUP($B83,[5]各省年均房价!$A$1:$T$32,13,FALSE),
$C83=2013,
VLOOKUP($B83,[5]各省年均房价!$A$1:$T$32,14,FALSE),
$C83=2014,
VLOOKUP($B83,[5]各省年均房价!$A$1:$T$32,15,FALSE),
$C83=2015,
VLOOKUP($B83,[5]各省年均房价!$A$1:$T$32,16,FALSE),
$C83=2016,
VLOOKUP($B83,[5]各省年均房价!$A$1:$T$32,17,FALSE),
$C83=2017,
VLOOKUP($B83,[5]各省年均房价!$A$1:$T$32,18,FALSE),
$C83=2018,
VLOOKUP($B83,[5]各省年均房价!$A$1:$T$32,19,FALSE)
)</f>
        <v>6160.73</v>
      </c>
      <c r="Q83">
        <f t="shared" si="3"/>
        <v>0.36226802305068795</v>
      </c>
      <c r="R83" cm="1">
        <f t="array" ref="R83">_xlfn.IFS(
$C83=2010,
VLOOKUP($B83,[27]分省年度数据!$A$1:$T$32,15,FALSE),
$C83=2011,
VLOOKUP($B83,[27]分省年度数据!$A$1:$T$32,14,FALSE),
$C83=2012,
VLOOKUP($B83,[27]分省年度数据!$A$1:$T$32,13,FALSE),
$C83=2013,
VLOOKUP($B83,[27]分省年度数据!$A$1:$T$32,12,FALSE),
$C83=2014,
VLOOKUP($B83,[27]分省年度数据!$A$1:$T$32,11,FALSE),
$C83=2015,
VLOOKUP($B83,[27]分省年度数据!$A$1:$T$32,10,FALSE),
$C83=2016,
VLOOKUP($B83,[27]分省年度数据!$A$1:$T$32,9,FALSE),
$C83=2017,
VLOOKUP($B83,[27]分省年度数据!$A$1:$T$32,8,FALSE),
$C83=2018,
VLOOKUP($B83,[27]分省年度数据!$A$1:$T$32,7,FALSE)
)</f>
        <v>76.67</v>
      </c>
      <c r="S83">
        <f>IFERROR(VLOOKUP(D83,[6]mu_jt_estimates_final!$C:$D,2,FALSE),"")</f>
        <v>-0.59511513000000005</v>
      </c>
      <c r="T83" t="str">
        <f>VLOOKUP(B83,方言分布!A:B,2,FALSE)</f>
        <v>吴语</v>
      </c>
      <c r="U83" cm="1">
        <f t="array" ref="U83">_xlfn.IFS(
$C83=2010,
VLOOKUP($B83,[7]分省年度数据!$A$1:$T$32,15,FALSE),
$C83=2011,
VLOOKUP($B83,[7]分省年度数据!$A$1:$T$32,14,FALSE),
$C83=2012,
VLOOKUP($B83,[7]分省年度数据!$A$1:$T$32,13,FALSE),
$C83=2013,
VLOOKUP($B83,[7]分省年度数据!$A$1:$T$32,12,FALSE),
$C83=2014,
VLOOKUP($B83,[7]分省年度数据!$A$1:$T$32,11,FALSE),
$C83=2015,
VLOOKUP($B83,[7]分省年度数据!$A$1:$T$32,10,FALSE),
$C83=2016,
VLOOKUP($B83,[7]分省年度数据!$A$1:$T$32,9,FALSE),
$C83=2017,
VLOOKUP($B83,[7]分省年度数据!$A$1:$T$32,8,FALSE),
$C83=2018,
VLOOKUP($B83,[7]分省年度数据!$A$1:$T$32,7,FALSE)
)</f>
        <v>30956</v>
      </c>
      <c r="V83" cm="1">
        <f t="array" ref="V83">_xlfn.IFS(
$C83=2010,
VLOOKUP($B83,[8]分省年度数据!$A$1:$T$32,15,FALSE),
$C83=2011,
VLOOKUP($B83,[8]分省年度数据!$A$1:$T$32,14,FALSE),
$C83=2012,
VLOOKUP($B83,[8]分省年度数据!$A$1:$T$32,13,FALSE),
$C83=2013,
VLOOKUP($B83,[8]分省年度数据!$A$1:$T$32,12,FALSE),
$C83=2014,
VLOOKUP($B83,[8]分省年度数据!$A$1:$T$32,11,FALSE),
$C83=2015,
VLOOKUP($B83,[8]分省年度数据!$A$1:$T$32,10,FALSE),
$C83=2016,
VLOOKUP($B83,[8]分省年度数据!$A$1:$T$32,9,FALSE),
$C83=2017,
VLOOKUP($B83,[8]分省年度数据!$A$1:$T$32,8,FALSE),
$C83=2018,
VLOOKUP($B83,[8]分省年度数据!$A$1:$T$32,7,FALSE)
)</f>
        <v>26.95</v>
      </c>
      <c r="W83" cm="1">
        <f t="array" ref="W83">_xlfn.IFS(
$C83=2010,
VLOOKUP($B83,[9]分省年度数据!$A$1:$T$32,15,FALSE),
$C83=2011,
VLOOKUP($B83,[9]分省年度数据!$A$1:$T$32,14,FALSE),
$C83=2012,
VLOOKUP($B83,[9]分省年度数据!$A$1:$T$32,13,FALSE),
$C83=2013,
VLOOKUP($B83,[9]分省年度数据!$A$1:$T$32,12,FALSE),
$C83=2014,
VLOOKUP($B83,[9]分省年度数据!$A$1:$T$32,11,FALSE),
$C83=2015,
VLOOKUP($B83,[9]分省年度数据!$A$1:$T$32,10,FALSE),
$C83=2016,
VLOOKUP($B83,[9]分省年度数据!$A$1:$T$32,9,FALSE),
$C83=2017,
VLOOKUP($B83,[9]分省年度数据!$A$1:$T$32,8,FALSE),
$C83=2018,
VLOOKUP($B83,[9]分省年度数据!$A$1:$T$32,7,FALSE)
)</f>
        <v>44</v>
      </c>
      <c r="X83" cm="1">
        <f t="array" ref="X83">_xlfn.IFS(
$C83=2010,
VLOOKUP($B83,[10]分省年度数据!$A$1:$T$32,15,FALSE),
$C83=2011,
VLOOKUP($B83,[10]分省年度数据!$A$1:$T$32,14,FALSE),
$C83=2012,
VLOOKUP($B83,[10]分省年度数据!$A$1:$T$32,13,FALSE),
$C83=2013,
VLOOKUP($B83,[10]分省年度数据!$A$1:$T$32,12,FALSE),
$C83=2014,
VLOOKUP($B83,[10]分省年度数据!$A$1:$T$32,11,FALSE),
$C83=2015,
VLOOKUP($B83,[10]分省年度数据!$A$1:$T$32,10,FALSE),
$C83=2016,
VLOOKUP($B83,[10]分省年度数据!$A$1:$T$32,9,FALSE),
$C83=2017,
VLOOKUP($B83,[10]分省年度数据!$A$1:$T$32,8,FALSE),
$C83=2018,
VLOOKUP($B83,[10]分省年度数据!$A$1:$T$32,7,FALSE)
)</f>
        <v>11.3</v>
      </c>
      <c r="Y83" cm="1">
        <f t="array" ref="Y83">_xlfn.IFS(
$C83=2010,
VLOOKUP($B83,[11]分省年度数据!$A$1:$T$32,15,FALSE),
$C83=2011,
VLOOKUP($B83,[11]分省年度数据!$A$1:$T$32,14,FALSE),
$C83=2012,
VLOOKUP($B83,[11]分省年度数据!$A$1:$T$32,13,FALSE),
$C83=2013,
VLOOKUP($B83,[11]分省年度数据!$A$1:$T$32,12,FALSE),
$C83=2014,
VLOOKUP($B83,[11]分省年度数据!$A$1:$T$32,11,FALSE),
$C83=2015,
VLOOKUP($B83,[11]分省年度数据!$A$1:$T$32,10,FALSE),
$C83=2016,
VLOOKUP($B83,[11]分省年度数据!$A$1:$T$32,9,FALSE),
$C83=2017,
VLOOKUP($B83,[11]分省年度数据!$A$1:$T$32,8,FALSE),
$C83=2018,
VLOOKUP($B83,[11]分省年度数据!$A$1:$T$32,7,FALSE)
)</f>
        <v>249.69</v>
      </c>
      <c r="Z83" cm="1">
        <f t="array" ref="Z83">_xlfn.IFS(
$C83=2010,
VLOOKUP($B83,[12]分省年度数据!$A$1:$T$32,15,FALSE),
$C83=2011,
VLOOKUP($B83,[12]分省年度数据!$A$1:$T$32,14,FALSE),
$C83=2012,
VLOOKUP($B83,[12]分省年度数据!$A$1:$T$32,13,FALSE),
$C83=2013,
VLOOKUP($B83,[12]分省年度数据!$A$1:$T$32,12,FALSE),
$C83=2014,
VLOOKUP($B83,[12]分省年度数据!$A$1:$T$32,11,FALSE),
$C83=2015,
VLOOKUP($B83,[12]分省年度数据!$A$1:$T$32,10,FALSE),
$C83=2016,
VLOOKUP($B83,[12]分省年度数据!$A$1:$T$32,9,FALSE),
$C83=2017,
VLOOKUP($B83,[12]分省年度数据!$A$1:$T$32,8,FALSE),
$C83=2018,
VLOOKUP($B83,[12]分省年度数据!$A$1:$T$32,7,FALSE)
)</f>
        <v>13.81</v>
      </c>
      <c r="AA83" cm="1">
        <f t="array" ref="AA83">_xlfn.IFS(
$C83=2010,
VLOOKUP($B83,[13]分省年度数据!$A$1:$T$32,15,FALSE),
$C83=2011,
VLOOKUP($B83,[13]分省年度数据!$A$1:$T$32,14,FALSE),
$C83=2012,
VLOOKUP($B83,[13]分省年度数据!$A$1:$T$32,13,FALSE),
$C83=2013,
VLOOKUP($B83,[13]分省年度数据!$A$1:$T$32,12,FALSE),
$C83=2014,
VLOOKUP($B83,[13]分省年度数据!$A$1:$T$32,11,FALSE),
$C83=2015,
VLOOKUP($B83,[13]分省年度数据!$A$1:$T$32,10,FALSE),
$C83=2016,
VLOOKUP($B83,[13]分省年度数据!$A$1:$T$32,9,FALSE),
$C83=2017,
VLOOKUP($B83,[13]分省年度数据!$A$1:$T$32,8,FALSE),
$C83=2018,
VLOOKUP($B83,[13]分省年度数据!$A$1:$T$32,7,FALSE)
)</f>
        <v>12.5</v>
      </c>
      <c r="AB83" cm="1">
        <f t="array" ref="AB83">_xlfn.IFS(
$C83=2010,
VLOOKUP($B83,[14]分省年度数据!$A$1:$T$32,15,FALSE),
$C83=2011,
VLOOKUP($B83,[14]分省年度数据!$A$1:$T$32,14,FALSE),
$C83=2012,
VLOOKUP($B83,[14]分省年度数据!$A$1:$T$32,13,FALSE),
$C83=2013,
VLOOKUP($B83,[14]分省年度数据!$A$1:$T$32,12,FALSE),
$C83=2014,
VLOOKUP($B83,[14]分省年度数据!$A$1:$T$32,11,FALSE),
$C83=2015,
VLOOKUP($B83,[14]分省年度数据!$A$1:$T$32,10,FALSE),
$C83=2016,
VLOOKUP($B83,[14]分省年度数据!$A$1:$T$32,9,FALSE),
$C83=2017,
VLOOKUP($B83,[14]分省年度数据!$A$1:$T$32,8,FALSE),
$C83=2018,
VLOOKUP($B83,[14]分省年度数据!$A$1:$T$32,7,FALSE)
)</f>
        <v>15.98</v>
      </c>
      <c r="AD83" cm="1">
        <f t="array" ref="AD83">_xlfn.IFS(
$C83=2010,
VLOOKUP($B83,[15]分省年度数据!$A$1:$T$32,15,FALSE),
$C83=2011,
VLOOKUP($B83,[15]分省年度数据!$A$1:$T$32,14,FALSE),
$C83=2012,
VLOOKUP($B83,[15]分省年度数据!$A$1:$T$32,13,FALSE),
$C83=2013,
VLOOKUP($B83,[15]分省年度数据!$A$1:$T$32,12,FALSE),
$C83=2014,
VLOOKUP($B83,[15]分省年度数据!$A$1:$T$32,11,FALSE),
$C83=2015,
VLOOKUP($B83,[15]分省年度数据!$A$1:$T$32,10,FALSE),
$C83=2016,
VLOOKUP($B83,[15]分省年度数据!$A$1:$T$32,9,FALSE),
$C83=2017,
VLOOKUP($B83,[15]分省年度数据!$A$1:$T$32,8,FALSE),
$C83=2018,
VLOOKUP($B83,[15]分省年度数据!$A$1:$T$32,7,FALSE)
)</f>
        <v>13146233</v>
      </c>
      <c r="AE83" cm="1">
        <f t="array" ref="AE83">_xlfn.IFS(
$C83=2010,
VLOOKUP($B83,[16]分省年度数据!$A$1:$T$32,15,FALSE),
$C83=2011,
VLOOKUP($B83,[16]分省年度数据!$A$1:$T$32,14,FALSE),
$C83=2012,
VLOOKUP($B83,[16]分省年度数据!$A$1:$T$32,13,FALSE),
$C83=2013,
VLOOKUP($B83,[16]分省年度数据!$A$1:$T$32,12,FALSE),
$C83=2014,
VLOOKUP($B83,[16]分省年度数据!$A$1:$T$32,11,FALSE),
$C83=2015,
VLOOKUP($B83,[16]分省年度数据!$A$1:$T$32,10,FALSE),
$C83=2016,
VLOOKUP($B83,[16]分省年度数据!$A$1:$T$32,9,FALSE),
$C83=2017,
VLOOKUP($B83,[16]分省年度数据!$A$1:$T$32,8,FALSE),
$C83=2018,
VLOOKUP($B83,[16]分省年度数据!$A$1:$T$32,7,FALSE)
)</f>
        <v>865.36</v>
      </c>
      <c r="AF83" cm="1">
        <f t="array" ref="AF83">_xlfn.IFS(
$C83=2010,
VLOOKUP($B83,[17]分省年度数据!$A$1:$T$32,15,FALSE),
$C83=2011,
VLOOKUP($B83,[17]分省年度数据!$A$1:$T$32,14,FALSE),
$C83=2012,
VLOOKUP($B83,[17]分省年度数据!$A$1:$T$32,13,FALSE),
$C83=2013,
VLOOKUP($B83,[17]分省年度数据!$A$1:$T$32,12,FALSE),
$C83=2014,
VLOOKUP($B83,[17]分省年度数据!$A$1:$T$32,11,FALSE),
$C83=2015,
VLOOKUP($B83,[17]分省年度数据!$A$1:$T$32,10,FALSE),
$C83=2016,
VLOOKUP($B83,[17]分省年度数据!$A$1:$T$32,9,FALSE),
$C83=2017,
VLOOKUP($B83,[17]分省年度数据!$A$1:$T$32,8,FALSE),
$C83=2018,
VLOOKUP($B83,[17]分省年度数据!$A$1:$T$32,7,FALSE)
)</f>
        <v>1065</v>
      </c>
      <c r="AG83" cm="1">
        <f t="array" ref="AG83">_xlfn.IFS(
$C83=2010,
VLOOKUP($B83,[18]分省年度数据!$A$1:$T$32,15,FALSE),
$C83=2011,
VLOOKUP($B83,[18]分省年度数据!$A$1:$T$32,14,FALSE),
$C83=2012,
VLOOKUP($B83,[18]分省年度数据!$A$1:$T$32,13,FALSE),
$C83=2013,
VLOOKUP($B83,[18]分省年度数据!$A$1:$T$32,12,FALSE),
$C83=2014,
VLOOKUP($B83,[18]分省年度数据!$A$1:$T$32,11,FALSE),
$C83=2015,
VLOOKUP($B83,[18]分省年度数据!$A$1:$T$32,10,FALSE),
$C83=2016,
VLOOKUP($B83,[18]分省年度数据!$A$1:$T$32,9,FALSE),
$C83=2017,
VLOOKUP($B83,[18]分省年度数据!$A$1:$T$32,8,FALSE),
$C83=2018,
VLOOKUP($B83,[18]分省年度数据!$A$1:$T$32,7,FALSE)
)</f>
        <v>13606.3</v>
      </c>
      <c r="AJ83" cm="1">
        <f t="array" ref="AJ83">_xlfn.IFS(
$C83=2010,
VLOOKUP($B83,[19]分省年度数据!$A$1:$T$32,15,FALSE),
$C83=2011,
VLOOKUP($B83,[19]分省年度数据!$A$1:$T$32,14,FALSE),
$C83=2012,
VLOOKUP($B83,[19]分省年度数据!$A$1:$T$32,13,FALSE),
$C83=2013,
VLOOKUP($B83,[19]分省年度数据!$A$1:$T$32,12,FALSE),
$C83=2014,
VLOOKUP($B83,[19]分省年度数据!$A$1:$T$32,11,FALSE),
$C83=2015,
VLOOKUP($B83,[19]分省年度数据!$A$1:$T$32,10,FALSE),
$C83=2016,
VLOOKUP($B83,[19]分省年度数据!$A$1:$T$32,9,FALSE),
$C83=2017,
VLOOKUP($B83,[19]分省年度数据!$A$1:$T$32,8,FALSE),
$C83=2018,
VLOOKUP($B83,[19]分省年度数据!$A$1:$T$32,7,FALSE)
)</f>
        <v>13793</v>
      </c>
      <c r="AK83" cm="1">
        <f t="array" ref="AK83">_xlfn.IFS(
$C83=2010,
VLOOKUP($B83,[20]分省年度数据!$A$1:$T$32,15,FALSE),
$C83=2011,
VLOOKUP($B83,[20]分省年度数据!$A$1:$T$32,14,FALSE),
$C83=2012,
VLOOKUP($B83,[20]分省年度数据!$A$1:$T$32,13,FALSE),
$C83=2013,
VLOOKUP($B83,[20]分省年度数据!$A$1:$T$32,12,FALSE),
$C83=2014,
VLOOKUP($B83,[20]分省年度数据!$A$1:$T$32,11,FALSE),
$C83=2015,
VLOOKUP($B83,[20]分省年度数据!$A$1:$T$32,10,FALSE),
$C83=2016,
VLOOKUP($B83,[20]分省年度数据!$A$1:$T$32,9,FALSE),
$C83=2017,
VLOOKUP($B83,[20]分省年度数据!$A$1:$T$32,8,FALSE),
$C83=2018,
VLOOKUP($B83,[20]分省年度数据!$A$1:$T$32,7,FALSE)
)</f>
        <v>41266</v>
      </c>
      <c r="AL83" cm="1">
        <f t="array" ref="AL83">_xlfn.IFS(
$C83=2010,
VLOOKUP($B83,[26]分省年度数据!$A$1:$T$32,15,FALSE),
$C83=2011,
VLOOKUP($B83,[26]分省年度数据!$A$1:$T$32,14,FALSE),
$C83=2012,
VLOOKUP($B83,[26]分省年度数据!$A$1:$T$32,13,FALSE),
$C83=2013,
VLOOKUP($B83,[26]分省年度数据!$A$1:$T$32,12,FALSE),
$C83=2014,
VLOOKUP($B83,[26]分省年度数据!$A$1:$T$32,11,FALSE),
$C83=2015,
VLOOKUP($B83,[26]分省年度数据!$A$1:$T$32,10,FALSE),
$C83=2016,
VLOOKUP($B83,[26]分省年度数据!$A$1:$T$32,9,FALSE),
$C83=2017,
VLOOKUP($B83,[26]分省年度数据!$A$1:$T$32,8,FALSE),
$C83=2018,
VLOOKUP($B83,[26]分省年度数据!$A$1:$T$32,7,FALSE)
)</f>
        <v>99.56</v>
      </c>
      <c r="AM83" cm="1">
        <f t="array" ref="AM83">_xlfn.IFS(
$C83=2010,
VLOOKUP($B83,[22]分省年度数据!$A$1:$T$32,15,FALSE),
$C83=2011,
VLOOKUP($B83,[22]分省年度数据!$A$1:$T$32,14,FALSE),
$C83=2012,
VLOOKUP($B83,[22]分省年度数据!$A$1:$T$32,13,FALSE),
$C83=2013,
VLOOKUP($B83,[22]分省年度数据!$A$1:$T$32,12,FALSE),
$C83=2014,
VLOOKUP($B83,[22]分省年度数据!$A$1:$T$32,11,FALSE),
$C83=2015,
VLOOKUP($B83,[22]分省年度数据!$A$1:$T$32,10,FALSE),
$C83=2016,
VLOOKUP($B83,[22]分省年度数据!$A$1:$T$32,9,FALSE),
$C83=2017,
VLOOKUP($B83,[22]分省年度数据!$A$1:$T$32,8,FALSE),
$C83=2018,
VLOOKUP($B83,[22]分省年度数据!$A$1:$T$32,7,FALSE)
)</f>
        <v>99.12</v>
      </c>
      <c r="AN83" cm="1">
        <f t="array" ref="AN83">_xlfn.IFS(
$C83=2010,
VLOOKUP($B83,[23]分省年度数据!$A$1:$T$32,15,FALSE),
$C83=2011,
VLOOKUP($B83,[23]分省年度数据!$A$1:$T$32,14,FALSE),
$C83=2012,
VLOOKUP($B83,[23]分省年度数据!$A$1:$T$32,13,FALSE),
$C83=2013,
VLOOKUP($B83,[23]分省年度数据!$A$1:$T$32,12,FALSE),
$C83=2014,
VLOOKUP($B83,[23]分省年度数据!$A$1:$T$32,11,FALSE),
$C83=2015,
VLOOKUP($B83,[23]分省年度数据!$A$1:$T$32,10,FALSE),
$C83=2016,
VLOOKUP($B83,[23]分省年度数据!$A$1:$T$32,9,FALSE),
$C83=2017,
VLOOKUP($B83,[23]分省年度数据!$A$1:$T$32,8,FALSE),
$C83=2018,
VLOOKUP($B83,[23]分省年度数据!$A$1:$T$32,7,FALSE)
)</f>
        <v>10.91</v>
      </c>
      <c r="AO83" cm="1">
        <f t="array" ref="AO83">_xlfn.IFS(
$C83=2010,
VLOOKUP($B83,[24]分省年度数据!$A$1:$T$32,15,FALSE),
$C83=2011,
VLOOKUP($B83,[24]分省年度数据!$A$1:$T$32,14,FALSE),
$C83=2012,
VLOOKUP($B83,[24]分省年度数据!$A$1:$T$32,13,FALSE),
$C83=2013,
VLOOKUP($B83,[24]分省年度数据!$A$1:$T$32,12,FALSE),
$C83=2014,
VLOOKUP($B83,[24]分省年度数据!$A$1:$T$32,11,FALSE),
$C83=2015,
VLOOKUP($B83,[24]分省年度数据!$A$1:$T$32,10,FALSE),
$C83=2016,
VLOOKUP($B83,[24]分省年度数据!$A$1:$T$32,9,FALSE),
$C83=2017,
VLOOKUP($B83,[24]分省年度数据!$A$1:$T$32,8,FALSE),
$C83=2018,
VLOOKUP($B83,[24]分省年度数据!$A$1:$T$32,7,FALSE)
)</f>
        <v>3.75</v>
      </c>
      <c r="AP83" cm="1">
        <f t="array" ref="AP83">_xlfn.IFS(
$C83=2010,
VLOOKUP($B83,[25]分省年度数据!$A$1:$T$32,15,FALSE),
$C83=2011,
VLOOKUP($B83,[25]分省年度数据!$A$1:$T$32,14,FALSE),
$C83=2012,
VLOOKUP($B83,[25]分省年度数据!$A$1:$T$32,13,FALSE),
$C83=2013,
VLOOKUP($B83,[25]分省年度数据!$A$1:$T$32,12,FALSE),
$C83=2014,
VLOOKUP($B83,[25]分省年度数据!$A$1:$T$32,11,FALSE),
$C83=2015,
VLOOKUP($B83,[25]分省年度数据!$A$1:$T$32,10,FALSE),
$C83=2016,
VLOOKUP($B83,[25]分省年度数据!$A$1:$T$32,9,FALSE),
$C83=2017,
VLOOKUP($B83,[25]分省年度数据!$A$1:$T$32,8,FALSE),
$C83=2018,
VLOOKUP($B83,[25]分省年度数据!$A$1:$T$32,7,FALSE)
)</f>
        <v>13.29</v>
      </c>
    </row>
    <row r="84" spans="1:42">
      <c r="A84">
        <v>32</v>
      </c>
      <c r="B84" t="s">
        <v>10</v>
      </c>
      <c r="C84">
        <v>2011</v>
      </c>
      <c r="D84" t="str">
        <f t="shared" si="2"/>
        <v>江苏省2011</v>
      </c>
      <c r="E84" t="s">
        <v>34</v>
      </c>
      <c r="F84" cm="1">
        <f t="array" ref="F84">_xlfn.IFS(
$C84=2010,
VLOOKUP($B84,[1]分省年度数据!$A$1:$T$32,15,FALSE),
$C84=2011,
VLOOKUP($B84,[1]分省年度数据!$A$1:$T$32,14,FALSE),
$C84=2012,
VLOOKUP($B84,[1]分省年度数据!$A$1:$T$32,13,FALSE),
$C84=2013,
VLOOKUP($B84,[1]分省年度数据!$A$1:$T$32,12,FALSE),
$C84=2014,
VLOOKUP($B84,[1]分省年度数据!$A$1:$T$32,11,FALSE),
$C84=2015,
VLOOKUP($B84,[1]分省年度数据!$A$1:$T$32,10,FALSE),
$C84=2016,
VLOOKUP($B84,[1]分省年度数据!$A$1:$T$32,9,FALSE),
$C84=2017,
VLOOKUP($B84,[1]分省年度数据!$A$1:$T$32,8,FALSE),
$C84=2018,
VLOOKUP($B84,[1]分省年度数据!$A$1:$T$32,7,FALSE)
)</f>
        <v>8023</v>
      </c>
      <c r="G84" cm="1">
        <f t="array" ref="G84">_xlfn.IFS(
$C84=2010,
VLOOKUP($B84,[2]分省年度数据!$A$1:$T$32,15,FALSE),
$C84=2011,
VLOOKUP($B84,[2]分省年度数据!$A$1:$T$32,14,FALSE),
$C84=2012,
VLOOKUP($B84,[2]分省年度数据!$A$1:$T$32,13,FALSE),
$C84=2013,
VLOOKUP($B84,[2]分省年度数据!$A$1:$T$32,12,FALSE),
$C84=2014,
VLOOKUP($B84,[2]分省年度数据!$A$1:$T$32,11,FALSE),
$C84=2015,
VLOOKUP($B84,[2]分省年度数据!$A$1:$T$32,10,FALSE),
$C84=2016,
VLOOKUP($B84,[2]分省年度数据!$A$1:$T$32,9,FALSE),
$C84=2017,
VLOOKUP($B84,[2]分省年度数据!$A$1:$T$32,8,FALSE),
$C84=2018,
VLOOKUP($B84,[2]分省年度数据!$A$1:$T$32,7,FALSE)
)</f>
        <v>19820</v>
      </c>
      <c r="H84" cm="1">
        <f t="array" ref="H84">_xlfn.IFS(
$C84=2010,
VLOOKUP($B84,[3]分省年度数据!$A$1:$T$32,15,FALSE),
$C84=2011,
VLOOKUP($B84,[3]分省年度数据!$A$1:$T$32,14,FALSE),
$C84=2012,
VLOOKUP($B84,[3]分省年度数据!$A$1:$T$32,13,FALSE),
$C84=2013,
VLOOKUP($B84,[3]分省年度数据!$A$1:$T$32,12,FALSE),
$C84=2014,
VLOOKUP($B84,[3]分省年度数据!$A$1:$T$32,11,FALSE),
$C84=2015,
VLOOKUP($B84,[3]分省年度数据!$A$1:$T$32,10,FALSE),
$C84=2016,
VLOOKUP($B84,[3]分省年度数据!$A$1:$T$32,9,FALSE),
$C84=2017,
VLOOKUP($B84,[3]分省年度数据!$A$1:$T$32,8,FALSE),
$C84=2018,
VLOOKUP($B84,[3]分省年度数据!$A$1:$T$32,7,FALSE)
)</f>
        <v>1907.5</v>
      </c>
      <c r="I84">
        <f>VLOOKUP($D84,[4]Sheet1!$C$1:$J$65536,2,FALSE)</f>
        <v>150.82098388671875</v>
      </c>
      <c r="J84">
        <f>VLOOKUP($D84,[4]Sheet1!$C$1:$J$65536,3,FALSE)</f>
        <v>87.141624450683594</v>
      </c>
      <c r="K84">
        <f>VLOOKUP($D84,[4]Sheet1!$C$1:$J$65536,4,FALSE)</f>
        <v>10176.216796875</v>
      </c>
      <c r="L84">
        <f>VLOOKUP($D84,[4]Sheet1!$C$1:$J$65536,5,FALSE)</f>
        <v>155.26611328125</v>
      </c>
      <c r="M84">
        <f>VLOOKUP($D84,[4]Sheet1!$C$1:$J$65536,6,FALSE)</f>
        <v>25.116756439208984</v>
      </c>
      <c r="N84">
        <f>VLOOKUP($D84,[4]Sheet1!$C$1:$J$65536,7,FALSE)</f>
        <v>4.3181772232055664</v>
      </c>
      <c r="O84">
        <f>VLOOKUP($D84,[4]Sheet1!$C$1:$J$65536,8,FALSE)</f>
        <v>30.323923110961914</v>
      </c>
      <c r="P84" cm="1">
        <f t="array" ref="P84">_xlfn.IFS(
$C84=2010,
VLOOKUP($B84,[5]各省年均房价!$A$1:$T$32,11,FALSE),
$C84=2011,
VLOOKUP($B84,[5]各省年均房价!$A$1:$T$32,12,FALSE),
$C84=2012,
VLOOKUP($B84,[5]各省年均房价!$A$1:$T$32,13,FALSE),
$C84=2013,
VLOOKUP($B84,[5]各省年均房价!$A$1:$T$32,14,FALSE),
$C84=2014,
VLOOKUP($B84,[5]各省年均房价!$A$1:$T$32,15,FALSE),
$C84=2015,
VLOOKUP($B84,[5]各省年均房价!$A$1:$T$32,16,FALSE),
$C84=2016,
VLOOKUP($B84,[5]各省年均房价!$A$1:$T$32,17,FALSE),
$C84=2017,
VLOOKUP($B84,[5]各省年均房价!$A$1:$T$32,18,FALSE),
$C84=2018,
VLOOKUP($B84,[5]各省年均房价!$A$1:$T$32,19,FALSE)
)</f>
        <v>6147.5107692307693</v>
      </c>
      <c r="Q84">
        <f t="shared" si="3"/>
        <v>0.31016704183808119</v>
      </c>
      <c r="R84" cm="1">
        <f t="array" ref="R84">_xlfn.IFS(
$C84=2010,
VLOOKUP($B84,[27]分省年度数据!$A$1:$T$32,15,FALSE),
$C84=2011,
VLOOKUP($B84,[27]分省年度数据!$A$1:$T$32,14,FALSE),
$C84=2012,
VLOOKUP($B84,[27]分省年度数据!$A$1:$T$32,13,FALSE),
$C84=2013,
VLOOKUP($B84,[27]分省年度数据!$A$1:$T$32,12,FALSE),
$C84=2014,
VLOOKUP($B84,[27]分省年度数据!$A$1:$T$32,11,FALSE),
$C84=2015,
VLOOKUP($B84,[27]分省年度数据!$A$1:$T$32,10,FALSE),
$C84=2016,
VLOOKUP($B84,[27]分省年度数据!$A$1:$T$32,9,FALSE),
$C84=2017,
VLOOKUP($B84,[27]分省年度数据!$A$1:$T$32,8,FALSE),
$C84=2018,
VLOOKUP($B84,[27]分省年度数据!$A$1:$T$32,7,FALSE)
)</f>
        <v>84.95</v>
      </c>
      <c r="S84">
        <f>IFERROR(VLOOKUP(D84,[6]mu_jt_estimates_final!$C:$D,2,FALSE),"")</f>
        <v>-0.19810332</v>
      </c>
      <c r="T84" t="str">
        <f>VLOOKUP(B84,方言分布!A:B,2,FALSE)</f>
        <v>吴语</v>
      </c>
      <c r="U84" cm="1">
        <f t="array" ref="U84">_xlfn.IFS(
$C84=2010,
VLOOKUP($B84,[7]分省年度数据!$A$1:$T$32,15,FALSE),
$C84=2011,
VLOOKUP($B84,[7]分省年度数据!$A$1:$T$32,14,FALSE),
$C84=2012,
VLOOKUP($B84,[7]分省年度数据!$A$1:$T$32,13,FALSE),
$C84=2013,
VLOOKUP($B84,[7]分省年度数据!$A$1:$T$32,12,FALSE),
$C84=2014,
VLOOKUP($B84,[7]分省年度数据!$A$1:$T$32,11,FALSE),
$C84=2015,
VLOOKUP($B84,[7]分省年度数据!$A$1:$T$32,10,FALSE),
$C84=2016,
VLOOKUP($B84,[7]分省年度数据!$A$1:$T$32,9,FALSE),
$C84=2017,
VLOOKUP($B84,[7]分省年度数据!$A$1:$T$32,8,FALSE),
$C84=2018,
VLOOKUP($B84,[7]分省年度数据!$A$1:$T$32,7,FALSE)
)</f>
        <v>31680</v>
      </c>
      <c r="V84" cm="1">
        <f t="array" ref="V84">_xlfn.IFS(
$C84=2010,
VLOOKUP($B84,[8]分省年度数据!$A$1:$T$32,15,FALSE),
$C84=2011,
VLOOKUP($B84,[8]分省年度数据!$A$1:$T$32,14,FALSE),
$C84=2012,
VLOOKUP($B84,[8]分省年度数据!$A$1:$T$32,13,FALSE),
$C84=2013,
VLOOKUP($B84,[8]分省年度数据!$A$1:$T$32,12,FALSE),
$C84=2014,
VLOOKUP($B84,[8]分省年度数据!$A$1:$T$32,11,FALSE),
$C84=2015,
VLOOKUP($B84,[8]分省年度数据!$A$1:$T$32,10,FALSE),
$C84=2016,
VLOOKUP($B84,[8]分省年度数据!$A$1:$T$32,9,FALSE),
$C84=2017,
VLOOKUP($B84,[8]分省年度数据!$A$1:$T$32,8,FALSE),
$C84=2018,
VLOOKUP($B84,[8]分省年度数据!$A$1:$T$32,7,FALSE)
)</f>
        <v>29.64</v>
      </c>
      <c r="W84" cm="1">
        <f t="array" ref="W84">_xlfn.IFS(
$C84=2010,
VLOOKUP($B84,[9]分省年度数据!$A$1:$T$32,15,FALSE),
$C84=2011,
VLOOKUP($B84,[9]分省年度数据!$A$1:$T$32,14,FALSE),
$C84=2012,
VLOOKUP($B84,[9]分省年度数据!$A$1:$T$32,13,FALSE),
$C84=2013,
VLOOKUP($B84,[9]分省年度数据!$A$1:$T$32,12,FALSE),
$C84=2014,
VLOOKUP($B84,[9]分省年度数据!$A$1:$T$32,11,FALSE),
$C84=2015,
VLOOKUP($B84,[9]分省年度数据!$A$1:$T$32,10,FALSE),
$C84=2016,
VLOOKUP($B84,[9]分省年度数据!$A$1:$T$32,9,FALSE),
$C84=2017,
VLOOKUP($B84,[9]分省年度数据!$A$1:$T$32,8,FALSE),
$C84=2018,
VLOOKUP($B84,[9]分省年度数据!$A$1:$T$32,7,FALSE)
)</f>
        <v>47</v>
      </c>
      <c r="X84" cm="1">
        <f t="array" ref="X84">_xlfn.IFS(
$C84=2010,
VLOOKUP($B84,[10]分省年度数据!$A$1:$T$32,15,FALSE),
$C84=2011,
VLOOKUP($B84,[10]分省年度数据!$A$1:$T$32,14,FALSE),
$C84=2012,
VLOOKUP($B84,[10]分省年度数据!$A$1:$T$32,13,FALSE),
$C84=2013,
VLOOKUP($B84,[10]分省年度数据!$A$1:$T$32,12,FALSE),
$C84=2014,
VLOOKUP($B84,[10]分省年度数据!$A$1:$T$32,11,FALSE),
$C84=2015,
VLOOKUP($B84,[10]分省年度数据!$A$1:$T$32,10,FALSE),
$C84=2016,
VLOOKUP($B84,[10]分省年度数据!$A$1:$T$32,9,FALSE),
$C84=2017,
VLOOKUP($B84,[10]分省年度数据!$A$1:$T$32,8,FALSE),
$C84=2018,
VLOOKUP($B84,[10]分省年度数据!$A$1:$T$32,7,FALSE)
)</f>
        <v>10.84</v>
      </c>
      <c r="Y84" cm="1">
        <f t="array" ref="Y84">_xlfn.IFS(
$C84=2010,
VLOOKUP($B84,[11]分省年度数据!$A$1:$T$32,15,FALSE),
$C84=2011,
VLOOKUP($B84,[11]分省年度数据!$A$1:$T$32,14,FALSE),
$C84=2012,
VLOOKUP($B84,[11]分省年度数据!$A$1:$T$32,13,FALSE),
$C84=2013,
VLOOKUP($B84,[11]分省年度数据!$A$1:$T$32,12,FALSE),
$C84=2014,
VLOOKUP($B84,[11]分省年度数据!$A$1:$T$32,11,FALSE),
$C84=2015,
VLOOKUP($B84,[11]分省年度数据!$A$1:$T$32,10,FALSE),
$C84=2016,
VLOOKUP($B84,[11]分省年度数据!$A$1:$T$32,9,FALSE),
$C84=2017,
VLOOKUP($B84,[11]分省年度数据!$A$1:$T$32,8,FALSE),
$C84=2018,
VLOOKUP($B84,[11]分省年度数据!$A$1:$T$32,7,FALSE)
)</f>
        <v>349.86</v>
      </c>
      <c r="Z84" cm="1">
        <f t="array" ref="Z84">_xlfn.IFS(
$C84=2010,
VLOOKUP($B84,[12]分省年度数据!$A$1:$T$32,15,FALSE),
$C84=2011,
VLOOKUP($B84,[12]分省年度数据!$A$1:$T$32,14,FALSE),
$C84=2012,
VLOOKUP($B84,[12]分省年度数据!$A$1:$T$32,13,FALSE),
$C84=2013,
VLOOKUP($B84,[12]分省年度数据!$A$1:$T$32,12,FALSE),
$C84=2014,
VLOOKUP($B84,[12]分省年度数据!$A$1:$T$32,11,FALSE),
$C84=2015,
VLOOKUP($B84,[12]分省年度数据!$A$1:$T$32,10,FALSE),
$C84=2016,
VLOOKUP($B84,[12]分省年度数据!$A$1:$T$32,9,FALSE),
$C84=2017,
VLOOKUP($B84,[12]分省年度数据!$A$1:$T$32,8,FALSE),
$C84=2018,
VLOOKUP($B84,[12]分省年度数据!$A$1:$T$32,7,FALSE)
)</f>
        <v>13.25</v>
      </c>
      <c r="AA84" cm="1">
        <f t="array" ref="AA84">_xlfn.IFS(
$C84=2010,
VLOOKUP($B84,[13]分省年度数据!$A$1:$T$32,15,FALSE),
$C84=2011,
VLOOKUP($B84,[13]分省年度数据!$A$1:$T$32,14,FALSE),
$C84=2012,
VLOOKUP($B84,[13]分省年度数据!$A$1:$T$32,13,FALSE),
$C84=2013,
VLOOKUP($B84,[13]分省年度数据!$A$1:$T$32,12,FALSE),
$C84=2014,
VLOOKUP($B84,[13]分省年度数据!$A$1:$T$32,11,FALSE),
$C84=2015,
VLOOKUP($B84,[13]分省年度数据!$A$1:$T$32,10,FALSE),
$C84=2016,
VLOOKUP($B84,[13]分省年度数据!$A$1:$T$32,9,FALSE),
$C84=2017,
VLOOKUP($B84,[13]分省年度数据!$A$1:$T$32,8,FALSE),
$C84=2018,
VLOOKUP($B84,[13]分省年度数据!$A$1:$T$32,7,FALSE)
)</f>
        <v>11.41</v>
      </c>
      <c r="AB84" cm="1">
        <f t="array" ref="AB84">_xlfn.IFS(
$C84=2010,
VLOOKUP($B84,[14]分省年度数据!$A$1:$T$32,15,FALSE),
$C84=2011,
VLOOKUP($B84,[14]分省年度数据!$A$1:$T$32,14,FALSE),
$C84=2012,
VLOOKUP($B84,[14]分省年度数据!$A$1:$T$32,13,FALSE),
$C84=2013,
VLOOKUP($B84,[14]分省年度数据!$A$1:$T$32,12,FALSE),
$C84=2014,
VLOOKUP($B84,[14]分省年度数据!$A$1:$T$32,11,FALSE),
$C84=2015,
VLOOKUP($B84,[14]分省年度数据!$A$1:$T$32,10,FALSE),
$C84=2016,
VLOOKUP($B84,[14]分省年度数据!$A$1:$T$32,9,FALSE),
$C84=2017,
VLOOKUP($B84,[14]分省年度数据!$A$1:$T$32,8,FALSE),
$C84=2018,
VLOOKUP($B84,[14]分省年度数据!$A$1:$T$32,7,FALSE)
)</f>
        <v>16.38</v>
      </c>
      <c r="AD84" cm="1">
        <f t="array" ref="AD84">_xlfn.IFS(
$C84=2010,
VLOOKUP($B84,[15]分省年度数据!$A$1:$T$32,15,FALSE),
$C84=2011,
VLOOKUP($B84,[15]分省年度数据!$A$1:$T$32,14,FALSE),
$C84=2012,
VLOOKUP($B84,[15]分省年度数据!$A$1:$T$32,13,FALSE),
$C84=2013,
VLOOKUP($B84,[15]分省年度数据!$A$1:$T$32,12,FALSE),
$C84=2014,
VLOOKUP($B84,[15]分省年度数据!$A$1:$T$32,11,FALSE),
$C84=2015,
VLOOKUP($B84,[15]分省年度数据!$A$1:$T$32,10,FALSE),
$C84=2016,
VLOOKUP($B84,[15]分省年度数据!$A$1:$T$32,9,FALSE),
$C84=2017,
VLOOKUP($B84,[15]分省年度数据!$A$1:$T$32,8,FALSE),
$C84=2018,
VLOOKUP($B84,[15]分省年度数据!$A$1:$T$32,7,FALSE)
)</f>
        <v>15882132</v>
      </c>
      <c r="AE84" cm="1">
        <f t="array" ref="AE84">_xlfn.IFS(
$C84=2010,
VLOOKUP($B84,[16]分省年度数据!$A$1:$T$32,15,FALSE),
$C84=2011,
VLOOKUP($B84,[16]分省年度数据!$A$1:$T$32,14,FALSE),
$C84=2012,
VLOOKUP($B84,[16]分省年度数据!$A$1:$T$32,13,FALSE),
$C84=2013,
VLOOKUP($B84,[16]分省年度数据!$A$1:$T$32,12,FALSE),
$C84=2014,
VLOOKUP($B84,[16]分省年度数据!$A$1:$T$32,11,FALSE),
$C84=2015,
VLOOKUP($B84,[16]分省年度数据!$A$1:$T$32,10,FALSE),
$C84=2016,
VLOOKUP($B84,[16]分省年度数据!$A$1:$T$32,9,FALSE),
$C84=2017,
VLOOKUP($B84,[16]分省年度数据!$A$1:$T$32,8,FALSE),
$C84=2018,
VLOOKUP($B84,[16]分省年度数据!$A$1:$T$32,7,FALSE)
)</f>
        <v>1093.22</v>
      </c>
      <c r="AF84" cm="1">
        <f t="array" ref="AF84">_xlfn.IFS(
$C84=2010,
VLOOKUP($B84,[17]分省年度数据!$A$1:$T$32,15,FALSE),
$C84=2011,
VLOOKUP($B84,[17]分省年度数据!$A$1:$T$32,14,FALSE),
$C84=2012,
VLOOKUP($B84,[17]分省年度数据!$A$1:$T$32,13,FALSE),
$C84=2013,
VLOOKUP($B84,[17]分省年度数据!$A$1:$T$32,12,FALSE),
$C84=2014,
VLOOKUP($B84,[17]分省年度数据!$A$1:$T$32,11,FALSE),
$C84=2015,
VLOOKUP($B84,[17]分省年度数据!$A$1:$T$32,10,FALSE),
$C84=2016,
VLOOKUP($B84,[17]分省年度数据!$A$1:$T$32,9,FALSE),
$C84=2017,
VLOOKUP($B84,[17]分省年度数据!$A$1:$T$32,8,FALSE),
$C84=2018,
VLOOKUP($B84,[17]分省年度数据!$A$1:$T$32,7,FALSE)
)</f>
        <v>1259</v>
      </c>
      <c r="AG84" cm="1">
        <f t="array" ref="AG84">_xlfn.IFS(
$C84=2010,
VLOOKUP($B84,[18]分省年度数据!$A$1:$T$32,15,FALSE),
$C84=2011,
VLOOKUP($B84,[18]分省年度数据!$A$1:$T$32,14,FALSE),
$C84=2012,
VLOOKUP($B84,[18]分省年度数据!$A$1:$T$32,13,FALSE),
$C84=2013,
VLOOKUP($B84,[18]分省年度数据!$A$1:$T$32,12,FALSE),
$C84=2014,
VLOOKUP($B84,[18]分省年度数据!$A$1:$T$32,11,FALSE),
$C84=2015,
VLOOKUP($B84,[18]分省年度数据!$A$1:$T$32,10,FALSE),
$C84=2016,
VLOOKUP($B84,[18]分省年度数据!$A$1:$T$32,9,FALSE),
$C84=2017,
VLOOKUP($B84,[18]分省年度数据!$A$1:$T$32,8,FALSE),
$C84=2018,
VLOOKUP($B84,[18]分省年度数据!$A$1:$T$32,7,FALSE)
)</f>
        <v>16058.3</v>
      </c>
      <c r="AJ84" cm="1">
        <f t="array" ref="AJ84">_xlfn.IFS(
$C84=2010,
VLOOKUP($B84,[19]分省年度数据!$A$1:$T$32,15,FALSE),
$C84=2011,
VLOOKUP($B84,[19]分省年度数据!$A$1:$T$32,14,FALSE),
$C84=2012,
VLOOKUP($B84,[19]分省年度数据!$A$1:$T$32,13,FALSE),
$C84=2013,
VLOOKUP($B84,[19]分省年度数据!$A$1:$T$32,12,FALSE),
$C84=2014,
VLOOKUP($B84,[19]分省年度数据!$A$1:$T$32,11,FALSE),
$C84=2015,
VLOOKUP($B84,[19]分省年度数据!$A$1:$T$32,10,FALSE),
$C84=2016,
VLOOKUP($B84,[19]分省年度数据!$A$1:$T$32,9,FALSE),
$C84=2017,
VLOOKUP($B84,[19]分省年度数据!$A$1:$T$32,8,FALSE),
$C84=2018,
VLOOKUP($B84,[19]分省年度数据!$A$1:$T$32,7,FALSE)
)</f>
        <v>13436</v>
      </c>
      <c r="AK84" cm="1">
        <f t="array" ref="AK84">_xlfn.IFS(
$C84=2010,
VLOOKUP($B84,[20]分省年度数据!$A$1:$T$32,15,FALSE),
$C84=2011,
VLOOKUP($B84,[20]分省年度数据!$A$1:$T$32,14,FALSE),
$C84=2012,
VLOOKUP($B84,[20]分省年度数据!$A$1:$T$32,13,FALSE),
$C84=2013,
VLOOKUP($B84,[20]分省年度数据!$A$1:$T$32,12,FALSE),
$C84=2014,
VLOOKUP($B84,[20]分省年度数据!$A$1:$T$32,11,FALSE),
$C84=2015,
VLOOKUP($B84,[20]分省年度数据!$A$1:$T$32,10,FALSE),
$C84=2016,
VLOOKUP($B84,[20]分省年度数据!$A$1:$T$32,9,FALSE),
$C84=2017,
VLOOKUP($B84,[20]分省年度数据!$A$1:$T$32,8,FALSE),
$C84=2018,
VLOOKUP($B84,[20]分省年度数据!$A$1:$T$32,7,FALSE)
)</f>
        <v>47383</v>
      </c>
      <c r="AL84" cm="1">
        <f t="array" ref="AL84">_xlfn.IFS(
$C84=2010,
VLOOKUP($B84,[26]分省年度数据!$A$1:$T$32,15,FALSE),
$C84=2011,
VLOOKUP($B84,[26]分省年度数据!$A$1:$T$32,14,FALSE),
$C84=2012,
VLOOKUP($B84,[26]分省年度数据!$A$1:$T$32,13,FALSE),
$C84=2013,
VLOOKUP($B84,[26]分省年度数据!$A$1:$T$32,12,FALSE),
$C84=2014,
VLOOKUP($B84,[26]分省年度数据!$A$1:$T$32,11,FALSE),
$C84=2015,
VLOOKUP($B84,[26]分省年度数据!$A$1:$T$32,10,FALSE),
$C84=2016,
VLOOKUP($B84,[26]分省年度数据!$A$1:$T$32,9,FALSE),
$C84=2017,
VLOOKUP($B84,[26]分省年度数据!$A$1:$T$32,8,FALSE),
$C84=2018,
VLOOKUP($B84,[26]分省年度数据!$A$1:$T$32,7,FALSE)
)</f>
        <v>99.58</v>
      </c>
      <c r="AM84" cm="1">
        <f t="array" ref="AM84">_xlfn.IFS(
$C84=2010,
VLOOKUP($B84,[22]分省年度数据!$A$1:$T$32,15,FALSE),
$C84=2011,
VLOOKUP($B84,[22]分省年度数据!$A$1:$T$32,14,FALSE),
$C84=2012,
VLOOKUP($B84,[22]分省年度数据!$A$1:$T$32,13,FALSE),
$C84=2013,
VLOOKUP($B84,[22]分省年度数据!$A$1:$T$32,12,FALSE),
$C84=2014,
VLOOKUP($B84,[22]分省年度数据!$A$1:$T$32,11,FALSE),
$C84=2015,
VLOOKUP($B84,[22]分省年度数据!$A$1:$T$32,10,FALSE),
$C84=2016,
VLOOKUP($B84,[22]分省年度数据!$A$1:$T$32,9,FALSE),
$C84=2017,
VLOOKUP($B84,[22]分省年度数据!$A$1:$T$32,8,FALSE),
$C84=2018,
VLOOKUP($B84,[22]分省年度数据!$A$1:$T$32,7,FALSE)
)</f>
        <v>99.03</v>
      </c>
      <c r="AN84" cm="1">
        <f t="array" ref="AN84">_xlfn.IFS(
$C84=2010,
VLOOKUP($B84,[23]分省年度数据!$A$1:$T$32,15,FALSE),
$C84=2011,
VLOOKUP($B84,[23]分省年度数据!$A$1:$T$32,14,FALSE),
$C84=2012,
VLOOKUP($B84,[23]分省年度数据!$A$1:$T$32,13,FALSE),
$C84=2013,
VLOOKUP($B84,[23]分省年度数据!$A$1:$T$32,12,FALSE),
$C84=2014,
VLOOKUP($B84,[23]分省年度数据!$A$1:$T$32,11,FALSE),
$C84=2015,
VLOOKUP($B84,[23]分省年度数据!$A$1:$T$32,10,FALSE),
$C84=2016,
VLOOKUP($B84,[23]分省年度数据!$A$1:$T$32,9,FALSE),
$C84=2017,
VLOOKUP($B84,[23]分省年度数据!$A$1:$T$32,8,FALSE),
$C84=2018,
VLOOKUP($B84,[23]分省年度数据!$A$1:$T$32,7,FALSE)
)</f>
        <v>13.21</v>
      </c>
      <c r="AO84" cm="1">
        <f t="array" ref="AO84">_xlfn.IFS(
$C84=2010,
VLOOKUP($B84,[24]分省年度数据!$A$1:$T$32,15,FALSE),
$C84=2011,
VLOOKUP($B84,[24]分省年度数据!$A$1:$T$32,14,FALSE),
$C84=2012,
VLOOKUP($B84,[24]分省年度数据!$A$1:$T$32,13,FALSE),
$C84=2013,
VLOOKUP($B84,[24]分省年度数据!$A$1:$T$32,12,FALSE),
$C84=2014,
VLOOKUP($B84,[24]分省年度数据!$A$1:$T$32,11,FALSE),
$C84=2015,
VLOOKUP($B84,[24]分省年度数据!$A$1:$T$32,10,FALSE),
$C84=2016,
VLOOKUP($B84,[24]分省年度数据!$A$1:$T$32,9,FALSE),
$C84=2017,
VLOOKUP($B84,[24]分省年度数据!$A$1:$T$32,8,FALSE),
$C84=2018,
VLOOKUP($B84,[24]分省年度数据!$A$1:$T$32,7,FALSE)
)</f>
        <v>3.79</v>
      </c>
      <c r="AP84" cm="1">
        <f t="array" ref="AP84">_xlfn.IFS(
$C84=2010,
VLOOKUP($B84,[25]分省年度数据!$A$1:$T$32,15,FALSE),
$C84=2011,
VLOOKUP($B84,[25]分省年度数据!$A$1:$T$32,14,FALSE),
$C84=2012,
VLOOKUP($B84,[25]分省年度数据!$A$1:$T$32,13,FALSE),
$C84=2013,
VLOOKUP($B84,[25]分省年度数据!$A$1:$T$32,12,FALSE),
$C84=2014,
VLOOKUP($B84,[25]分省年度数据!$A$1:$T$32,11,FALSE),
$C84=2015,
VLOOKUP($B84,[25]分省年度数据!$A$1:$T$32,10,FALSE),
$C84=2016,
VLOOKUP($B84,[25]分省年度数据!$A$1:$T$32,9,FALSE),
$C84=2017,
VLOOKUP($B84,[25]分省年度数据!$A$1:$T$32,8,FALSE),
$C84=2018,
VLOOKUP($B84,[25]分省年度数据!$A$1:$T$32,7,FALSE)
)</f>
        <v>13.34</v>
      </c>
    </row>
    <row r="85" spans="1:42">
      <c r="A85">
        <v>32</v>
      </c>
      <c r="B85" t="s">
        <v>10</v>
      </c>
      <c r="C85">
        <v>2012</v>
      </c>
      <c r="D85" t="str">
        <f t="shared" si="2"/>
        <v>江苏省2012</v>
      </c>
      <c r="E85" t="s">
        <v>34</v>
      </c>
      <c r="F85" cm="1">
        <f t="array" ref="F85">_xlfn.IFS(
$C85=2010,
VLOOKUP($B85,[1]分省年度数据!$A$1:$T$32,15,FALSE),
$C85=2011,
VLOOKUP($B85,[1]分省年度数据!$A$1:$T$32,14,FALSE),
$C85=2012,
VLOOKUP($B85,[1]分省年度数据!$A$1:$T$32,13,FALSE),
$C85=2013,
VLOOKUP($B85,[1]分省年度数据!$A$1:$T$32,12,FALSE),
$C85=2014,
VLOOKUP($B85,[1]分省年度数据!$A$1:$T$32,11,FALSE),
$C85=2015,
VLOOKUP($B85,[1]分省年度数据!$A$1:$T$32,10,FALSE),
$C85=2016,
VLOOKUP($B85,[1]分省年度数据!$A$1:$T$32,9,FALSE),
$C85=2017,
VLOOKUP($B85,[1]分省年度数据!$A$1:$T$32,8,FALSE),
$C85=2018,
VLOOKUP($B85,[1]分省年度数据!$A$1:$T$32,7,FALSE)
)</f>
        <v>8120</v>
      </c>
      <c r="G85" cm="1">
        <f t="array" ref="G85">_xlfn.IFS(
$C85=2010,
VLOOKUP($B85,[2]分省年度数据!$A$1:$T$32,15,FALSE),
$C85=2011,
VLOOKUP($B85,[2]分省年度数据!$A$1:$T$32,14,FALSE),
$C85=2012,
VLOOKUP($B85,[2]分省年度数据!$A$1:$T$32,13,FALSE),
$C85=2013,
VLOOKUP($B85,[2]分省年度数据!$A$1:$T$32,12,FALSE),
$C85=2014,
VLOOKUP($B85,[2]分省年度数据!$A$1:$T$32,11,FALSE),
$C85=2015,
VLOOKUP($B85,[2]分省年度数据!$A$1:$T$32,10,FALSE),
$C85=2016,
VLOOKUP($B85,[2]分省年度数据!$A$1:$T$32,9,FALSE),
$C85=2017,
VLOOKUP($B85,[2]分省年度数据!$A$1:$T$32,8,FALSE),
$C85=2018,
VLOOKUP($B85,[2]分省年度数据!$A$1:$T$32,7,FALSE)
)</f>
        <v>22432</v>
      </c>
      <c r="H85" cm="1">
        <f t="array" ref="H85">_xlfn.IFS(
$C85=2010,
VLOOKUP($B85,[3]分省年度数据!$A$1:$T$32,15,FALSE),
$C85=2011,
VLOOKUP($B85,[3]分省年度数据!$A$1:$T$32,14,FALSE),
$C85=2012,
VLOOKUP($B85,[3]分省年度数据!$A$1:$T$32,13,FALSE),
$C85=2013,
VLOOKUP($B85,[3]分省年度数据!$A$1:$T$32,12,FALSE),
$C85=2014,
VLOOKUP($B85,[3]分省年度数据!$A$1:$T$32,11,FALSE),
$C85=2015,
VLOOKUP($B85,[3]分省年度数据!$A$1:$T$32,10,FALSE),
$C85=2016,
VLOOKUP($B85,[3]分省年度数据!$A$1:$T$32,9,FALSE),
$C85=2017,
VLOOKUP($B85,[3]分省年度数据!$A$1:$T$32,8,FALSE),
$C85=2018,
VLOOKUP($B85,[3]分省年度数据!$A$1:$T$32,7,FALSE)
)</f>
        <v>1492.9</v>
      </c>
      <c r="I85">
        <f>VLOOKUP($D85,[4]Sheet1!$C$1:$J$65536,2,FALSE)</f>
        <v>151.59365844726562</v>
      </c>
      <c r="J85">
        <f>VLOOKUP($D85,[4]Sheet1!$C$1:$J$65536,3,FALSE)</f>
        <v>92.040847778320312</v>
      </c>
      <c r="K85">
        <f>VLOOKUP($D85,[4]Sheet1!$C$1:$J$65536,4,FALSE)</f>
        <v>10164.421875</v>
      </c>
      <c r="L85">
        <f>VLOOKUP($D85,[4]Sheet1!$C$1:$J$65536,5,FALSE)</f>
        <v>148.461181640625</v>
      </c>
      <c r="M85">
        <f>VLOOKUP($D85,[4]Sheet1!$C$1:$J$65536,6,FALSE)</f>
        <v>26.241447448730469</v>
      </c>
      <c r="N85">
        <f>VLOOKUP($D85,[4]Sheet1!$C$1:$J$65536,7,FALSE)</f>
        <v>4.3584327697753906</v>
      </c>
      <c r="O85">
        <f>VLOOKUP($D85,[4]Sheet1!$C$1:$J$65536,8,FALSE)</f>
        <v>26.724191665649414</v>
      </c>
      <c r="P85" cm="1">
        <f t="array" ref="P85">_xlfn.IFS(
$C85=2010,
VLOOKUP($B85,[5]各省年均房价!$A$1:$T$32,11,FALSE),
$C85=2011,
VLOOKUP($B85,[5]各省年均房价!$A$1:$T$32,12,FALSE),
$C85=2012,
VLOOKUP($B85,[5]各省年均房价!$A$1:$T$32,13,FALSE),
$C85=2013,
VLOOKUP($B85,[5]各省年均房价!$A$1:$T$32,14,FALSE),
$C85=2014,
VLOOKUP($B85,[5]各省年均房价!$A$1:$T$32,15,FALSE),
$C85=2015,
VLOOKUP($B85,[5]各省年均房价!$A$1:$T$32,16,FALSE),
$C85=2016,
VLOOKUP($B85,[5]各省年均房价!$A$1:$T$32,17,FALSE),
$C85=2017,
VLOOKUP($B85,[5]各省年均房价!$A$1:$T$32,18,FALSE),
$C85=2018,
VLOOKUP($B85,[5]各省年均房价!$A$1:$T$32,19,FALSE)
)</f>
        <v>6362.542307692308</v>
      </c>
      <c r="Q85">
        <f t="shared" si="3"/>
        <v>0.28363687177658292</v>
      </c>
      <c r="R85" cm="1">
        <f t="array" ref="R85">_xlfn.IFS(
$C85=2010,
VLOOKUP($B85,[27]分省年度数据!$A$1:$T$32,15,FALSE),
$C85=2011,
VLOOKUP($B85,[27]分省年度数据!$A$1:$T$32,14,FALSE),
$C85=2012,
VLOOKUP($B85,[27]分省年度数据!$A$1:$T$32,13,FALSE),
$C85=2013,
VLOOKUP($B85,[27]分省年度数据!$A$1:$T$32,12,FALSE),
$C85=2014,
VLOOKUP($B85,[27]分省年度数据!$A$1:$T$32,11,FALSE),
$C85=2015,
VLOOKUP($B85,[27]分省年度数据!$A$1:$T$32,10,FALSE),
$C85=2016,
VLOOKUP($B85,[27]分省年度数据!$A$1:$T$32,9,FALSE),
$C85=2017,
VLOOKUP($B85,[27]分省年度数据!$A$1:$T$32,8,FALSE),
$C85=2018,
VLOOKUP($B85,[27]分省年度数据!$A$1:$T$32,7,FALSE)
)</f>
        <v>94.6</v>
      </c>
      <c r="S85">
        <f>IFERROR(VLOOKUP(D85,[6]mu_jt_estimates_final!$C:$D,2,FALSE),"")</f>
        <v>-0.61611384000000002</v>
      </c>
      <c r="T85" t="str">
        <f>VLOOKUP(B85,方言分布!A:B,2,FALSE)</f>
        <v>吴语</v>
      </c>
      <c r="U85" cm="1">
        <f t="array" ref="U85">_xlfn.IFS(
$C85=2010,
VLOOKUP($B85,[7]分省年度数据!$A$1:$T$32,15,FALSE),
$C85=2011,
VLOOKUP($B85,[7]分省年度数据!$A$1:$T$32,14,FALSE),
$C85=2012,
VLOOKUP($B85,[7]分省年度数据!$A$1:$T$32,13,FALSE),
$C85=2013,
VLOOKUP($B85,[7]分省年度数据!$A$1:$T$32,12,FALSE),
$C85=2014,
VLOOKUP($B85,[7]分省年度数据!$A$1:$T$32,11,FALSE),
$C85=2015,
VLOOKUP($B85,[7]分省年度数据!$A$1:$T$32,10,FALSE),
$C85=2016,
VLOOKUP($B85,[7]分省年度数据!$A$1:$T$32,9,FALSE),
$C85=2017,
VLOOKUP($B85,[7]分省年度数据!$A$1:$T$32,8,FALSE),
$C85=2018,
VLOOKUP($B85,[7]分省年度数据!$A$1:$T$32,7,FALSE)
)</f>
        <v>31050</v>
      </c>
      <c r="V85" cm="1">
        <f t="array" ref="V85">_xlfn.IFS(
$C85=2010,
VLOOKUP($B85,[8]分省年度数据!$A$1:$T$32,15,FALSE),
$C85=2011,
VLOOKUP($B85,[8]分省年度数据!$A$1:$T$32,14,FALSE),
$C85=2012,
VLOOKUP($B85,[8]分省年度数据!$A$1:$T$32,13,FALSE),
$C85=2013,
VLOOKUP($B85,[8]分省年度数据!$A$1:$T$32,12,FALSE),
$C85=2014,
VLOOKUP($B85,[8]分省年度数据!$A$1:$T$32,11,FALSE),
$C85=2015,
VLOOKUP($B85,[8]分省年度数据!$A$1:$T$32,10,FALSE),
$C85=2016,
VLOOKUP($B85,[8]分省年度数据!$A$1:$T$32,9,FALSE),
$C85=2017,
VLOOKUP($B85,[8]分省年度数据!$A$1:$T$32,8,FALSE),
$C85=2018,
VLOOKUP($B85,[8]分省年度数据!$A$1:$T$32,7,FALSE)
)</f>
        <v>33.31</v>
      </c>
      <c r="W85" cm="1">
        <f t="array" ref="W85">_xlfn.IFS(
$C85=2010,
VLOOKUP($B85,[9]分省年度数据!$A$1:$T$32,15,FALSE),
$C85=2011,
VLOOKUP($B85,[9]分省年度数据!$A$1:$T$32,14,FALSE),
$C85=2012,
VLOOKUP($B85,[9]分省年度数据!$A$1:$T$32,13,FALSE),
$C85=2013,
VLOOKUP($B85,[9]分省年度数据!$A$1:$T$32,12,FALSE),
$C85=2014,
VLOOKUP($B85,[9]分省年度数据!$A$1:$T$32,11,FALSE),
$C85=2015,
VLOOKUP($B85,[9]分省年度数据!$A$1:$T$32,10,FALSE),
$C85=2016,
VLOOKUP($B85,[9]分省年度数据!$A$1:$T$32,9,FALSE),
$C85=2017,
VLOOKUP($B85,[9]分省年度数据!$A$1:$T$32,8,FALSE),
$C85=2018,
VLOOKUP($B85,[9]分省年度数据!$A$1:$T$32,7,FALSE)
)</f>
        <v>50</v>
      </c>
      <c r="X85" cm="1">
        <f t="array" ref="X85">_xlfn.IFS(
$C85=2010,
VLOOKUP($B85,[10]分省年度数据!$A$1:$T$32,15,FALSE),
$C85=2011,
VLOOKUP($B85,[10]分省年度数据!$A$1:$T$32,14,FALSE),
$C85=2012,
VLOOKUP($B85,[10]分省年度数据!$A$1:$T$32,13,FALSE),
$C85=2013,
VLOOKUP($B85,[10]分省年度数据!$A$1:$T$32,12,FALSE),
$C85=2014,
VLOOKUP($B85,[10]分省年度数据!$A$1:$T$32,11,FALSE),
$C85=2015,
VLOOKUP($B85,[10]分省年度数据!$A$1:$T$32,10,FALSE),
$C85=2016,
VLOOKUP($B85,[10]分省年度数据!$A$1:$T$32,9,FALSE),
$C85=2017,
VLOOKUP($B85,[10]分省年度数据!$A$1:$T$32,8,FALSE),
$C85=2018,
VLOOKUP($B85,[10]分省年度数据!$A$1:$T$32,7,FALSE)
)</f>
        <v>10.51</v>
      </c>
      <c r="Y85" cm="1">
        <f t="array" ref="Y85">_xlfn.IFS(
$C85=2010,
VLOOKUP($B85,[11]分省年度数据!$A$1:$T$32,15,FALSE),
$C85=2011,
VLOOKUP($B85,[11]分省年度数据!$A$1:$T$32,14,FALSE),
$C85=2012,
VLOOKUP($B85,[11]分省年度数据!$A$1:$T$32,13,FALSE),
$C85=2013,
VLOOKUP($B85,[11]分省年度数据!$A$1:$T$32,12,FALSE),
$C85=2014,
VLOOKUP($B85,[11]分省年度数据!$A$1:$T$32,11,FALSE),
$C85=2015,
VLOOKUP($B85,[11]分省年度数据!$A$1:$T$32,10,FALSE),
$C85=2016,
VLOOKUP($B85,[11]分省年度数据!$A$1:$T$32,9,FALSE),
$C85=2017,
VLOOKUP($B85,[11]分省年度数据!$A$1:$T$32,8,FALSE),
$C85=2018,
VLOOKUP($B85,[11]分省年度数据!$A$1:$T$32,7,FALSE)
)</f>
        <v>418.14</v>
      </c>
      <c r="Z85" cm="1">
        <f t="array" ref="Z85">_xlfn.IFS(
$C85=2010,
VLOOKUP($B85,[12]分省年度数据!$A$1:$T$32,15,FALSE),
$C85=2011,
VLOOKUP($B85,[12]分省年度数据!$A$1:$T$32,14,FALSE),
$C85=2012,
VLOOKUP($B85,[12]分省年度数据!$A$1:$T$32,13,FALSE),
$C85=2013,
VLOOKUP($B85,[12]分省年度数据!$A$1:$T$32,12,FALSE),
$C85=2014,
VLOOKUP($B85,[12]分省年度数据!$A$1:$T$32,11,FALSE),
$C85=2015,
VLOOKUP($B85,[12]分省年度数据!$A$1:$T$32,10,FALSE),
$C85=2016,
VLOOKUP($B85,[12]分省年度数据!$A$1:$T$32,9,FALSE),
$C85=2017,
VLOOKUP($B85,[12]分省年度数据!$A$1:$T$32,8,FALSE),
$C85=2018,
VLOOKUP($B85,[12]分省年度数据!$A$1:$T$32,7,FALSE)
)</f>
        <v>12.43</v>
      </c>
      <c r="AA85" cm="1">
        <f t="array" ref="AA85">_xlfn.IFS(
$C85=2010,
VLOOKUP($B85,[13]分省年度数据!$A$1:$T$32,15,FALSE),
$C85=2011,
VLOOKUP($B85,[13]分省年度数据!$A$1:$T$32,14,FALSE),
$C85=2012,
VLOOKUP($B85,[13]分省年度数据!$A$1:$T$32,13,FALSE),
$C85=2013,
VLOOKUP($B85,[13]分省年度数据!$A$1:$T$32,12,FALSE),
$C85=2014,
VLOOKUP($B85,[13]分省年度数据!$A$1:$T$32,11,FALSE),
$C85=2015,
VLOOKUP($B85,[13]分省年度数据!$A$1:$T$32,10,FALSE),
$C85=2016,
VLOOKUP($B85,[13]分省年度数据!$A$1:$T$32,9,FALSE),
$C85=2017,
VLOOKUP($B85,[13]分省年度数据!$A$1:$T$32,8,FALSE),
$C85=2018,
VLOOKUP($B85,[13]分省年度数据!$A$1:$T$32,7,FALSE)
)</f>
        <v>10.81</v>
      </c>
      <c r="AB85" cm="1">
        <f t="array" ref="AB85">_xlfn.IFS(
$C85=2010,
VLOOKUP($B85,[14]分省年度数据!$A$1:$T$32,15,FALSE),
$C85=2011,
VLOOKUP($B85,[14]分省年度数据!$A$1:$T$32,14,FALSE),
$C85=2012,
VLOOKUP($B85,[14]分省年度数据!$A$1:$T$32,13,FALSE),
$C85=2013,
VLOOKUP($B85,[14]分省年度数据!$A$1:$T$32,12,FALSE),
$C85=2014,
VLOOKUP($B85,[14]分省年度数据!$A$1:$T$32,11,FALSE),
$C85=2015,
VLOOKUP($B85,[14]分省年度数据!$A$1:$T$32,10,FALSE),
$C85=2016,
VLOOKUP($B85,[14]分省年度数据!$A$1:$T$32,9,FALSE),
$C85=2017,
VLOOKUP($B85,[14]分省年度数据!$A$1:$T$32,8,FALSE),
$C85=2018,
VLOOKUP($B85,[14]分省年度数据!$A$1:$T$32,7,FALSE)
)</f>
        <v>16.739999999999998</v>
      </c>
      <c r="AD85" t="str" cm="1">
        <f t="array" ref="AD85">_xlfn.IFS(
$C85=2010,
VLOOKUP($B85,[15]分省年度数据!$A$1:$T$32,15,FALSE),
$C85=2011,
VLOOKUP($B85,[15]分省年度数据!$A$1:$T$32,14,FALSE),
$C85=2012,
VLOOKUP($B85,[15]分省年度数据!$A$1:$T$32,13,FALSE),
$C85=2013,
VLOOKUP($B85,[15]分省年度数据!$A$1:$T$32,12,FALSE),
$C85=2014,
VLOOKUP($B85,[15]分省年度数据!$A$1:$T$32,11,FALSE),
$C85=2015,
VLOOKUP($B85,[15]分省年度数据!$A$1:$T$32,10,FALSE),
$C85=2016,
VLOOKUP($B85,[15]分省年度数据!$A$1:$T$32,9,FALSE),
$C85=2017,
VLOOKUP($B85,[15]分省年度数据!$A$1:$T$32,8,FALSE),
$C85=2018,
VLOOKUP($B85,[15]分省年度数据!$A$1:$T$32,7,FALSE)
)</f>
        <v/>
      </c>
      <c r="AE85" cm="1">
        <f t="array" ref="AE85">_xlfn.IFS(
$C85=2010,
VLOOKUP($B85,[16]分省年度数据!$A$1:$T$32,15,FALSE),
$C85=2011,
VLOOKUP($B85,[16]分省年度数据!$A$1:$T$32,14,FALSE),
$C85=2012,
VLOOKUP($B85,[16]分省年度数据!$A$1:$T$32,13,FALSE),
$C85=2013,
VLOOKUP($B85,[16]分省年度数据!$A$1:$T$32,12,FALSE),
$C85=2014,
VLOOKUP($B85,[16]分省年度数据!$A$1:$T$32,11,FALSE),
$C85=2015,
VLOOKUP($B85,[16]分省年度数据!$A$1:$T$32,10,FALSE),
$C85=2016,
VLOOKUP($B85,[16]分省年度数据!$A$1:$T$32,9,FALSE),
$C85=2017,
VLOOKUP($B85,[16]分省年度数据!$A$1:$T$32,8,FALSE),
$C85=2018,
VLOOKUP($B85,[16]分省年度数据!$A$1:$T$32,7,FALSE)
)</f>
        <v>1350.61</v>
      </c>
      <c r="AF85" cm="1">
        <f t="array" ref="AF85">_xlfn.IFS(
$C85=2010,
VLOOKUP($B85,[17]分省年度数据!$A$1:$T$32,15,FALSE),
$C85=2011,
VLOOKUP($B85,[17]分省年度数据!$A$1:$T$32,14,FALSE),
$C85=2012,
VLOOKUP($B85,[17]分省年度数据!$A$1:$T$32,13,FALSE),
$C85=2013,
VLOOKUP($B85,[17]分省年度数据!$A$1:$T$32,12,FALSE),
$C85=2014,
VLOOKUP($B85,[17]分省年度数据!$A$1:$T$32,11,FALSE),
$C85=2015,
VLOOKUP($B85,[17]分省年度数据!$A$1:$T$32,10,FALSE),
$C85=2016,
VLOOKUP($B85,[17]分省年度数据!$A$1:$T$32,9,FALSE),
$C85=2017,
VLOOKUP($B85,[17]分省年度数据!$A$1:$T$32,8,FALSE),
$C85=2018,
VLOOKUP($B85,[17]分省年度数据!$A$1:$T$32,7,FALSE)
)</f>
        <v>1333</v>
      </c>
      <c r="AG85" cm="1">
        <f t="array" ref="AG85">_xlfn.IFS(
$C85=2010,
VLOOKUP($B85,[18]分省年度数据!$A$1:$T$32,15,FALSE),
$C85=2011,
VLOOKUP($B85,[18]分省年度数据!$A$1:$T$32,14,FALSE),
$C85=2012,
VLOOKUP($B85,[18]分省年度数据!$A$1:$T$32,13,FALSE),
$C85=2013,
VLOOKUP($B85,[18]分省年度数据!$A$1:$T$32,12,FALSE),
$C85=2014,
VLOOKUP($B85,[18]分省年度数据!$A$1:$T$32,11,FALSE),
$C85=2015,
VLOOKUP($B85,[18]分省年度数据!$A$1:$T$32,10,FALSE),
$C85=2016,
VLOOKUP($B85,[18]分省年度数据!$A$1:$T$32,9,FALSE),
$C85=2017,
VLOOKUP($B85,[18]分省年度数据!$A$1:$T$32,8,FALSE),
$C85=2018,
VLOOKUP($B85,[18]分省年度数据!$A$1:$T$32,7,FALSE)
)</f>
        <v>18411.099999999999</v>
      </c>
      <c r="AJ85" cm="1">
        <f t="array" ref="AJ85">_xlfn.IFS(
$C85=2010,
VLOOKUP($B85,[19]分省年度数据!$A$1:$T$32,15,FALSE),
$C85=2011,
VLOOKUP($B85,[19]分省年度数据!$A$1:$T$32,14,FALSE),
$C85=2012,
VLOOKUP($B85,[19]分省年度数据!$A$1:$T$32,13,FALSE),
$C85=2013,
VLOOKUP($B85,[19]分省年度数据!$A$1:$T$32,12,FALSE),
$C85=2014,
VLOOKUP($B85,[19]分省年度数据!$A$1:$T$32,11,FALSE),
$C85=2015,
VLOOKUP($B85,[19]分省年度数据!$A$1:$T$32,10,FALSE),
$C85=2016,
VLOOKUP($B85,[19]分省年度数据!$A$1:$T$32,9,FALSE),
$C85=2017,
VLOOKUP($B85,[19]分省年度数据!$A$1:$T$32,8,FALSE),
$C85=2018,
VLOOKUP($B85,[19]分省年度数据!$A$1:$T$32,7,FALSE)
)</f>
        <v>13517</v>
      </c>
      <c r="AK85" cm="1">
        <f t="array" ref="AK85">_xlfn.IFS(
$C85=2010,
VLOOKUP($B85,[20]分省年度数据!$A$1:$T$32,15,FALSE),
$C85=2011,
VLOOKUP($B85,[20]分省年度数据!$A$1:$T$32,14,FALSE),
$C85=2012,
VLOOKUP($B85,[20]分省年度数据!$A$1:$T$32,13,FALSE),
$C85=2013,
VLOOKUP($B85,[20]分省年度数据!$A$1:$T$32,12,FALSE),
$C85=2014,
VLOOKUP($B85,[20]分省年度数据!$A$1:$T$32,11,FALSE),
$C85=2015,
VLOOKUP($B85,[20]分省年度数据!$A$1:$T$32,10,FALSE),
$C85=2016,
VLOOKUP($B85,[20]分省年度数据!$A$1:$T$32,9,FALSE),
$C85=2017,
VLOOKUP($B85,[20]分省年度数据!$A$1:$T$32,8,FALSE),
$C85=2018,
VLOOKUP($B85,[20]分省年度数据!$A$1:$T$32,7,FALSE)
)</f>
        <v>49793</v>
      </c>
      <c r="AL85" cm="1">
        <f t="array" ref="AL85">_xlfn.IFS(
$C85=2010,
VLOOKUP($B85,[26]分省年度数据!$A$1:$T$32,15,FALSE),
$C85=2011,
VLOOKUP($B85,[26]分省年度数据!$A$1:$T$32,14,FALSE),
$C85=2012,
VLOOKUP($B85,[26]分省年度数据!$A$1:$T$32,13,FALSE),
$C85=2013,
VLOOKUP($B85,[26]分省年度数据!$A$1:$T$32,12,FALSE),
$C85=2014,
VLOOKUP($B85,[26]分省年度数据!$A$1:$T$32,11,FALSE),
$C85=2015,
VLOOKUP($B85,[26]分省年度数据!$A$1:$T$32,10,FALSE),
$C85=2016,
VLOOKUP($B85,[26]分省年度数据!$A$1:$T$32,9,FALSE),
$C85=2017,
VLOOKUP($B85,[26]分省年度数据!$A$1:$T$32,8,FALSE),
$C85=2018,
VLOOKUP($B85,[26]分省年度数据!$A$1:$T$32,7,FALSE)
)</f>
        <v>99.7</v>
      </c>
      <c r="AM85" cm="1">
        <f t="array" ref="AM85">_xlfn.IFS(
$C85=2010,
VLOOKUP($B85,[22]分省年度数据!$A$1:$T$32,15,FALSE),
$C85=2011,
VLOOKUP($B85,[22]分省年度数据!$A$1:$T$32,14,FALSE),
$C85=2012,
VLOOKUP($B85,[22]分省年度数据!$A$1:$T$32,13,FALSE),
$C85=2013,
VLOOKUP($B85,[22]分省年度数据!$A$1:$T$32,12,FALSE),
$C85=2014,
VLOOKUP($B85,[22]分省年度数据!$A$1:$T$32,11,FALSE),
$C85=2015,
VLOOKUP($B85,[22]分省年度数据!$A$1:$T$32,10,FALSE),
$C85=2016,
VLOOKUP($B85,[22]分省年度数据!$A$1:$T$32,9,FALSE),
$C85=2017,
VLOOKUP($B85,[22]分省年度数据!$A$1:$T$32,8,FALSE),
$C85=2018,
VLOOKUP($B85,[22]分省年度数据!$A$1:$T$32,7,FALSE)
)</f>
        <v>99.43</v>
      </c>
      <c r="AN85" cm="1">
        <f t="array" ref="AN85">_xlfn.IFS(
$C85=2010,
VLOOKUP($B85,[23]分省年度数据!$A$1:$T$32,15,FALSE),
$C85=2011,
VLOOKUP($B85,[23]分省年度数据!$A$1:$T$32,14,FALSE),
$C85=2012,
VLOOKUP($B85,[23]分省年度数据!$A$1:$T$32,13,FALSE),
$C85=2013,
VLOOKUP($B85,[23]分省年度数据!$A$1:$T$32,12,FALSE),
$C85=2014,
VLOOKUP($B85,[23]分省年度数据!$A$1:$T$32,11,FALSE),
$C85=2015,
VLOOKUP($B85,[23]分省年度数据!$A$1:$T$32,10,FALSE),
$C85=2016,
VLOOKUP($B85,[23]分省年度数据!$A$1:$T$32,9,FALSE),
$C85=2017,
VLOOKUP($B85,[23]分省年度数据!$A$1:$T$32,8,FALSE),
$C85=2018,
VLOOKUP($B85,[23]分省年度数据!$A$1:$T$32,7,FALSE)
)</f>
        <v>13.36</v>
      </c>
      <c r="AO85" cm="1">
        <f t="array" ref="AO85">_xlfn.IFS(
$C85=2010,
VLOOKUP($B85,[24]分省年度数据!$A$1:$T$32,15,FALSE),
$C85=2011,
VLOOKUP($B85,[24]分省年度数据!$A$1:$T$32,14,FALSE),
$C85=2012,
VLOOKUP($B85,[24]分省年度数据!$A$1:$T$32,13,FALSE),
$C85=2013,
VLOOKUP($B85,[24]分省年度数据!$A$1:$T$32,12,FALSE),
$C85=2014,
VLOOKUP($B85,[24]分省年度数据!$A$1:$T$32,11,FALSE),
$C85=2015,
VLOOKUP($B85,[24]分省年度数据!$A$1:$T$32,10,FALSE),
$C85=2016,
VLOOKUP($B85,[24]分省年度数据!$A$1:$T$32,9,FALSE),
$C85=2017,
VLOOKUP($B85,[24]分省年度数据!$A$1:$T$32,8,FALSE),
$C85=2018,
VLOOKUP($B85,[24]分省年度数据!$A$1:$T$32,7,FALSE)
)</f>
        <v>3.59</v>
      </c>
      <c r="AP85" cm="1">
        <f t="array" ref="AP85">_xlfn.IFS(
$C85=2010,
VLOOKUP($B85,[25]分省年度数据!$A$1:$T$32,15,FALSE),
$C85=2011,
VLOOKUP($B85,[25]分省年度数据!$A$1:$T$32,14,FALSE),
$C85=2012,
VLOOKUP($B85,[25]分省年度数据!$A$1:$T$32,13,FALSE),
$C85=2013,
VLOOKUP($B85,[25]分省年度数据!$A$1:$T$32,12,FALSE),
$C85=2014,
VLOOKUP($B85,[25]分省年度数据!$A$1:$T$32,11,FALSE),
$C85=2015,
VLOOKUP($B85,[25]分省年度数据!$A$1:$T$32,10,FALSE),
$C85=2016,
VLOOKUP($B85,[25]分省年度数据!$A$1:$T$32,9,FALSE),
$C85=2017,
VLOOKUP($B85,[25]分省年度数据!$A$1:$T$32,8,FALSE),
$C85=2018,
VLOOKUP($B85,[25]分省年度数据!$A$1:$T$32,7,FALSE)
)</f>
        <v>13.63</v>
      </c>
    </row>
    <row r="86" spans="1:42">
      <c r="A86">
        <v>32</v>
      </c>
      <c r="B86" t="s">
        <v>10</v>
      </c>
      <c r="C86">
        <v>2013</v>
      </c>
      <c r="D86" t="str">
        <f t="shared" si="2"/>
        <v>江苏省2013</v>
      </c>
      <c r="E86" t="s">
        <v>34</v>
      </c>
      <c r="F86" cm="1">
        <f t="array" ref="F86">_xlfn.IFS(
$C86=2010,
VLOOKUP($B86,[1]分省年度数据!$A$1:$T$32,15,FALSE),
$C86=2011,
VLOOKUP($B86,[1]分省年度数据!$A$1:$T$32,14,FALSE),
$C86=2012,
VLOOKUP($B86,[1]分省年度数据!$A$1:$T$32,13,FALSE),
$C86=2013,
VLOOKUP($B86,[1]分省年度数据!$A$1:$T$32,12,FALSE),
$C86=2014,
VLOOKUP($B86,[1]分省年度数据!$A$1:$T$32,11,FALSE),
$C86=2015,
VLOOKUP($B86,[1]分省年度数据!$A$1:$T$32,10,FALSE),
$C86=2016,
VLOOKUP($B86,[1]分省年度数据!$A$1:$T$32,9,FALSE),
$C86=2017,
VLOOKUP($B86,[1]分省年度数据!$A$1:$T$32,8,FALSE),
$C86=2018,
VLOOKUP($B86,[1]分省年度数据!$A$1:$T$32,7,FALSE)
)</f>
        <v>8192</v>
      </c>
      <c r="G86" cm="1">
        <f t="array" ref="G86">_xlfn.IFS(
$C86=2010,
VLOOKUP($B86,[2]分省年度数据!$A$1:$T$32,15,FALSE),
$C86=2011,
VLOOKUP($B86,[2]分省年度数据!$A$1:$T$32,14,FALSE),
$C86=2012,
VLOOKUP($B86,[2]分省年度数据!$A$1:$T$32,13,FALSE),
$C86=2013,
VLOOKUP($B86,[2]分省年度数据!$A$1:$T$32,12,FALSE),
$C86=2014,
VLOOKUP($B86,[2]分省年度数据!$A$1:$T$32,11,FALSE),
$C86=2015,
VLOOKUP($B86,[2]分省年度数据!$A$1:$T$32,10,FALSE),
$C86=2016,
VLOOKUP($B86,[2]分省年度数据!$A$1:$T$32,9,FALSE),
$C86=2017,
VLOOKUP($B86,[2]分省年度数据!$A$1:$T$32,8,FALSE),
$C86=2018,
VLOOKUP($B86,[2]分省年度数据!$A$1:$T$32,7,FALSE)
)</f>
        <v>24776</v>
      </c>
      <c r="H86" cm="1">
        <f t="array" ref="H86">_xlfn.IFS(
$C86=2010,
VLOOKUP($B86,[3]分省年度数据!$A$1:$T$32,15,FALSE),
$C86=2011,
VLOOKUP($B86,[3]分省年度数据!$A$1:$T$32,14,FALSE),
$C86=2012,
VLOOKUP($B86,[3]分省年度数据!$A$1:$T$32,13,FALSE),
$C86=2013,
VLOOKUP($B86,[3]分省年度数据!$A$1:$T$32,12,FALSE),
$C86=2014,
VLOOKUP($B86,[3]分省年度数据!$A$1:$T$32,11,FALSE),
$C86=2015,
VLOOKUP($B86,[3]分省年度数据!$A$1:$T$32,10,FALSE),
$C86=2016,
VLOOKUP($B86,[3]分省年度数据!$A$1:$T$32,9,FALSE),
$C86=2017,
VLOOKUP($B86,[3]分省年度数据!$A$1:$T$32,8,FALSE),
$C86=2018,
VLOOKUP($B86,[3]分省年度数据!$A$1:$T$32,7,FALSE)
)</f>
        <v>590.70000000000005</v>
      </c>
      <c r="I86">
        <f>VLOOKUP($D86,[4]Sheet1!$C$1:$J$65536,2,FALSE)</f>
        <v>157.85261535644531</v>
      </c>
      <c r="J86">
        <f>VLOOKUP($D86,[4]Sheet1!$C$1:$J$65536,3,FALSE)</f>
        <v>102.24736022949219</v>
      </c>
      <c r="K86">
        <f>VLOOKUP($D86,[4]Sheet1!$C$1:$J$65536,4,FALSE)</f>
        <v>10165.7607421875</v>
      </c>
      <c r="L86">
        <f>VLOOKUP($D86,[4]Sheet1!$C$1:$J$65536,5,FALSE)</f>
        <v>157.6143798828125</v>
      </c>
      <c r="M86">
        <f>VLOOKUP($D86,[4]Sheet1!$C$1:$J$65536,6,FALSE)</f>
        <v>26.647514343261719</v>
      </c>
      <c r="N86">
        <f>VLOOKUP($D86,[4]Sheet1!$C$1:$J$65536,7,FALSE)</f>
        <v>4.1692900657653809</v>
      </c>
      <c r="O86">
        <f>VLOOKUP($D86,[4]Sheet1!$C$1:$J$65536,8,FALSE)</f>
        <v>33.764106750488281</v>
      </c>
      <c r="P86" cm="1">
        <f t="array" ref="P86">_xlfn.IFS(
$C86=2010,
VLOOKUP($B86,[5]各省年均房价!$A$1:$T$32,11,FALSE),
$C86=2011,
VLOOKUP($B86,[5]各省年均房价!$A$1:$T$32,12,FALSE),
$C86=2012,
VLOOKUP($B86,[5]各省年均房价!$A$1:$T$32,13,FALSE),
$C86=2013,
VLOOKUP($B86,[5]各省年均房价!$A$1:$T$32,14,FALSE),
$C86=2014,
VLOOKUP($B86,[5]各省年均房价!$A$1:$T$32,15,FALSE),
$C86=2015,
VLOOKUP($B86,[5]各省年均房价!$A$1:$T$32,16,FALSE),
$C86=2016,
VLOOKUP($B86,[5]各省年均房价!$A$1:$T$32,17,FALSE),
$C86=2017,
VLOOKUP($B86,[5]各省年均房价!$A$1:$T$32,18,FALSE),
$C86=2018,
VLOOKUP($B86,[5]各省年均房价!$A$1:$T$32,19,FALSE)
)</f>
        <v>6259.4115384615388</v>
      </c>
      <c r="Q86">
        <f t="shared" si="3"/>
        <v>0.25264011698666206</v>
      </c>
      <c r="R86" cm="1">
        <f t="array" ref="R86">_xlfn.IFS(
$C86=2010,
VLOOKUP($B86,[27]分省年度数据!$A$1:$T$32,15,FALSE),
$C86=2011,
VLOOKUP($B86,[27]分省年度数据!$A$1:$T$32,14,FALSE),
$C86=2012,
VLOOKUP($B86,[27]分省年度数据!$A$1:$T$32,13,FALSE),
$C86=2013,
VLOOKUP($B86,[27]分省年度数据!$A$1:$T$32,12,FALSE),
$C86=2014,
VLOOKUP($B86,[27]分省年度数据!$A$1:$T$32,11,FALSE),
$C86=2015,
VLOOKUP($B86,[27]分省年度数据!$A$1:$T$32,10,FALSE),
$C86=2016,
VLOOKUP($B86,[27]分省年度数据!$A$1:$T$32,9,FALSE),
$C86=2017,
VLOOKUP($B86,[27]分省年度数据!$A$1:$T$32,8,FALSE),
$C86=2018,
VLOOKUP($B86,[27]分省年度数据!$A$1:$T$32,7,FALSE)
)</f>
        <v>100.03</v>
      </c>
      <c r="S86">
        <f>IFERROR(VLOOKUP(D86,[6]mu_jt_estimates_final!$C:$D,2,FALSE),"")</f>
        <v>-0.38354692000000001</v>
      </c>
      <c r="T86" t="str">
        <f>VLOOKUP(B86,方言分布!A:B,2,FALSE)</f>
        <v>吴语</v>
      </c>
      <c r="U86" cm="1">
        <f t="array" ref="U86">_xlfn.IFS(
$C86=2010,
VLOOKUP($B86,[7]分省年度数据!$A$1:$T$32,15,FALSE),
$C86=2011,
VLOOKUP($B86,[7]分省年度数据!$A$1:$T$32,14,FALSE),
$C86=2012,
VLOOKUP($B86,[7]分省年度数据!$A$1:$T$32,13,FALSE),
$C86=2013,
VLOOKUP($B86,[7]分省年度数据!$A$1:$T$32,12,FALSE),
$C86=2014,
VLOOKUP($B86,[7]分省年度数据!$A$1:$T$32,11,FALSE),
$C86=2015,
VLOOKUP($B86,[7]分省年度数据!$A$1:$T$32,10,FALSE),
$C86=2016,
VLOOKUP($B86,[7]分省年度数据!$A$1:$T$32,9,FALSE),
$C86=2017,
VLOOKUP($B86,[7]分省年度数据!$A$1:$T$32,8,FALSE),
$C86=2018,
VLOOKUP($B86,[7]分省年度数据!$A$1:$T$32,7,FALSE)
)</f>
        <v>30998</v>
      </c>
      <c r="V86" cm="1">
        <f t="array" ref="V86">_xlfn.IFS(
$C86=2010,
VLOOKUP($B86,[8]分省年度数据!$A$1:$T$32,15,FALSE),
$C86=2011,
VLOOKUP($B86,[8]分省年度数据!$A$1:$T$32,14,FALSE),
$C86=2012,
VLOOKUP($B86,[8]分省年度数据!$A$1:$T$32,13,FALSE),
$C86=2013,
VLOOKUP($B86,[8]分省年度数据!$A$1:$T$32,12,FALSE),
$C86=2014,
VLOOKUP($B86,[8]分省年度数据!$A$1:$T$32,11,FALSE),
$C86=2015,
VLOOKUP($B86,[8]分省年度数据!$A$1:$T$32,10,FALSE),
$C86=2016,
VLOOKUP($B86,[8]分省年度数据!$A$1:$T$32,9,FALSE),
$C86=2017,
VLOOKUP($B86,[8]分省年度数据!$A$1:$T$32,8,FALSE),
$C86=2018,
VLOOKUP($B86,[8]分省年度数据!$A$1:$T$32,7,FALSE)
)</f>
        <v>36.83</v>
      </c>
      <c r="W86" cm="1">
        <f t="array" ref="W86">_xlfn.IFS(
$C86=2010,
VLOOKUP($B86,[9]分省年度数据!$A$1:$T$32,15,FALSE),
$C86=2011,
VLOOKUP($B86,[9]分省年度数据!$A$1:$T$32,14,FALSE),
$C86=2012,
VLOOKUP($B86,[9]分省年度数据!$A$1:$T$32,13,FALSE),
$C86=2013,
VLOOKUP($B86,[9]分省年度数据!$A$1:$T$32,12,FALSE),
$C86=2014,
VLOOKUP($B86,[9]分省年度数据!$A$1:$T$32,11,FALSE),
$C86=2015,
VLOOKUP($B86,[9]分省年度数据!$A$1:$T$32,10,FALSE),
$C86=2016,
VLOOKUP($B86,[9]分省年度数据!$A$1:$T$32,9,FALSE),
$C86=2017,
VLOOKUP($B86,[9]分省年度数据!$A$1:$T$32,8,FALSE),
$C86=2018,
VLOOKUP($B86,[9]分省年度数据!$A$1:$T$32,7,FALSE)
)</f>
        <v>56</v>
      </c>
      <c r="X86" cm="1">
        <f t="array" ref="X86">_xlfn.IFS(
$C86=2010,
VLOOKUP($B86,[10]分省年度数据!$A$1:$T$32,15,FALSE),
$C86=2011,
VLOOKUP($B86,[10]分省年度数据!$A$1:$T$32,14,FALSE),
$C86=2012,
VLOOKUP($B86,[10]分省年度数据!$A$1:$T$32,13,FALSE),
$C86=2013,
VLOOKUP($B86,[10]分省年度数据!$A$1:$T$32,12,FALSE),
$C86=2014,
VLOOKUP($B86,[10]分省年度数据!$A$1:$T$32,11,FALSE),
$C86=2015,
VLOOKUP($B86,[10]分省年度数据!$A$1:$T$32,10,FALSE),
$C86=2016,
VLOOKUP($B86,[10]分省年度数据!$A$1:$T$32,9,FALSE),
$C86=2017,
VLOOKUP($B86,[10]分省年度数据!$A$1:$T$32,8,FALSE),
$C86=2018,
VLOOKUP($B86,[10]分省年度数据!$A$1:$T$32,7,FALSE)
)</f>
        <v>10.34</v>
      </c>
      <c r="Y86" cm="1">
        <f t="array" ref="Y86">_xlfn.IFS(
$C86=2010,
VLOOKUP($B86,[11]分省年度数据!$A$1:$T$32,15,FALSE),
$C86=2011,
VLOOKUP($B86,[11]分省年度数据!$A$1:$T$32,14,FALSE),
$C86=2012,
VLOOKUP($B86,[11]分省年度数据!$A$1:$T$32,13,FALSE),
$C86=2013,
VLOOKUP($B86,[11]分省年度数据!$A$1:$T$32,12,FALSE),
$C86=2014,
VLOOKUP($B86,[11]分省年度数据!$A$1:$T$32,11,FALSE),
$C86=2015,
VLOOKUP($B86,[11]分省年度数据!$A$1:$T$32,10,FALSE),
$C86=2016,
VLOOKUP($B86,[11]分省年度数据!$A$1:$T$32,9,FALSE),
$C86=2017,
VLOOKUP($B86,[11]分省年度数据!$A$1:$T$32,8,FALSE),
$C86=2018,
VLOOKUP($B86,[11]分省年度数据!$A$1:$T$32,7,FALSE)
)</f>
        <v>475.86</v>
      </c>
      <c r="Z86" cm="1">
        <f t="array" ref="Z86">_xlfn.IFS(
$C86=2010,
VLOOKUP($B86,[12]分省年度数据!$A$1:$T$32,15,FALSE),
$C86=2011,
VLOOKUP($B86,[12]分省年度数据!$A$1:$T$32,14,FALSE),
$C86=2012,
VLOOKUP($B86,[12]分省年度数据!$A$1:$T$32,13,FALSE),
$C86=2013,
VLOOKUP($B86,[12]分省年度数据!$A$1:$T$32,12,FALSE),
$C86=2014,
VLOOKUP($B86,[12]分省年度数据!$A$1:$T$32,11,FALSE),
$C86=2015,
VLOOKUP($B86,[12]分省年度数据!$A$1:$T$32,10,FALSE),
$C86=2016,
VLOOKUP($B86,[12]分省年度数据!$A$1:$T$32,9,FALSE),
$C86=2017,
VLOOKUP($B86,[12]分省年度数据!$A$1:$T$32,8,FALSE),
$C86=2018,
VLOOKUP($B86,[12]分省年度数据!$A$1:$T$32,7,FALSE)
)</f>
        <v>11.41</v>
      </c>
      <c r="AA86" cm="1">
        <f t="array" ref="AA86">_xlfn.IFS(
$C86=2010,
VLOOKUP($B86,[13]分省年度数据!$A$1:$T$32,15,FALSE),
$C86=2011,
VLOOKUP($B86,[13]分省年度数据!$A$1:$T$32,14,FALSE),
$C86=2012,
VLOOKUP($B86,[13]分省年度数据!$A$1:$T$32,13,FALSE),
$C86=2013,
VLOOKUP($B86,[13]分省年度数据!$A$1:$T$32,12,FALSE),
$C86=2014,
VLOOKUP($B86,[13]分省年度数据!$A$1:$T$32,11,FALSE),
$C86=2015,
VLOOKUP($B86,[13]分省年度数据!$A$1:$T$32,10,FALSE),
$C86=2016,
VLOOKUP($B86,[13]分省年度数据!$A$1:$T$32,9,FALSE),
$C86=2017,
VLOOKUP($B86,[13]分省年度数据!$A$1:$T$32,8,FALSE),
$C86=2018,
VLOOKUP($B86,[13]分省年度数据!$A$1:$T$32,7,FALSE)
)</f>
        <v>10.5</v>
      </c>
      <c r="AB86" cm="1">
        <f t="array" ref="AB86">_xlfn.IFS(
$C86=2010,
VLOOKUP($B86,[14]分省年度数据!$A$1:$T$32,15,FALSE),
$C86=2011,
VLOOKUP($B86,[14]分省年度数据!$A$1:$T$32,14,FALSE),
$C86=2012,
VLOOKUP($B86,[14]分省年度数据!$A$1:$T$32,13,FALSE),
$C86=2013,
VLOOKUP($B86,[14]分省年度数据!$A$1:$T$32,12,FALSE),
$C86=2014,
VLOOKUP($B86,[14]分省年度数据!$A$1:$T$32,11,FALSE),
$C86=2015,
VLOOKUP($B86,[14]分省年度数据!$A$1:$T$32,10,FALSE),
$C86=2016,
VLOOKUP($B86,[14]分省年度数据!$A$1:$T$32,9,FALSE),
$C86=2017,
VLOOKUP($B86,[14]分省年度数据!$A$1:$T$32,8,FALSE),
$C86=2018,
VLOOKUP($B86,[14]分省年度数据!$A$1:$T$32,7,FALSE)
)</f>
        <v>16.86</v>
      </c>
      <c r="AD86" cm="1">
        <f t="array" ref="AD86">_xlfn.IFS(
$C86=2010,
VLOOKUP($B86,[15]分省年度数据!$A$1:$T$32,15,FALSE),
$C86=2011,
VLOOKUP($B86,[15]分省年度数据!$A$1:$T$32,14,FALSE),
$C86=2012,
VLOOKUP($B86,[15]分省年度数据!$A$1:$T$32,13,FALSE),
$C86=2013,
VLOOKUP($B86,[15]分省年度数据!$A$1:$T$32,12,FALSE),
$C86=2014,
VLOOKUP($B86,[15]分省年度数据!$A$1:$T$32,11,FALSE),
$C86=2015,
VLOOKUP($B86,[15]分省年度数据!$A$1:$T$32,10,FALSE),
$C86=2016,
VLOOKUP($B86,[15]分省年度数据!$A$1:$T$32,9,FALSE),
$C86=2017,
VLOOKUP($B86,[15]分省年度数据!$A$1:$T$32,8,FALSE),
$C86=2018,
VLOOKUP($B86,[15]分省年度数据!$A$1:$T$32,7,FALSE)
)</f>
        <v>19862835</v>
      </c>
      <c r="AE86" cm="1">
        <f t="array" ref="AE86">_xlfn.IFS(
$C86=2010,
VLOOKUP($B86,[16]分省年度数据!$A$1:$T$32,15,FALSE),
$C86=2011,
VLOOKUP($B86,[16]分省年度数据!$A$1:$T$32,14,FALSE),
$C86=2012,
VLOOKUP($B86,[16]分省年度数据!$A$1:$T$32,13,FALSE),
$C86=2013,
VLOOKUP($B86,[16]分省年度数据!$A$1:$T$32,12,FALSE),
$C86=2014,
VLOOKUP($B86,[16]分省年度数据!$A$1:$T$32,11,FALSE),
$C86=2015,
VLOOKUP($B86,[16]分省年度数据!$A$1:$T$32,10,FALSE),
$C86=2016,
VLOOKUP($B86,[16]分省年度数据!$A$1:$T$32,9,FALSE),
$C86=2017,
VLOOKUP($B86,[16]分省年度数据!$A$1:$T$32,8,FALSE),
$C86=2018,
VLOOKUP($B86,[16]分省年度数据!$A$1:$T$32,7,FALSE)
)</f>
        <v>1434.99</v>
      </c>
      <c r="AF86" cm="1">
        <f t="array" ref="AF86">_xlfn.IFS(
$C86=2010,
VLOOKUP($B86,[17]分省年度数据!$A$1:$T$32,15,FALSE),
$C86=2011,
VLOOKUP($B86,[17]分省年度数据!$A$1:$T$32,14,FALSE),
$C86=2012,
VLOOKUP($B86,[17]分省年度数据!$A$1:$T$32,13,FALSE),
$C86=2013,
VLOOKUP($B86,[17]分省年度数据!$A$1:$T$32,12,FALSE),
$C86=2014,
VLOOKUP($B86,[17]分省年度数据!$A$1:$T$32,11,FALSE),
$C86=2015,
VLOOKUP($B86,[17]分省年度数据!$A$1:$T$32,10,FALSE),
$C86=2016,
VLOOKUP($B86,[17]分省年度数据!$A$1:$T$32,9,FALSE),
$C86=2017,
VLOOKUP($B86,[17]分省年度数据!$A$1:$T$32,8,FALSE),
$C86=2018,
VLOOKUP($B86,[17]分省年度数据!$A$1:$T$32,7,FALSE)
)</f>
        <v>1428</v>
      </c>
      <c r="AG86" cm="1">
        <f t="array" ref="AG86">_xlfn.IFS(
$C86=2010,
VLOOKUP($B86,[18]分省年度数据!$A$1:$T$32,15,FALSE),
$C86=2011,
VLOOKUP($B86,[18]分省年度数据!$A$1:$T$32,14,FALSE),
$C86=2012,
VLOOKUP($B86,[18]分省年度数据!$A$1:$T$32,13,FALSE),
$C86=2013,
VLOOKUP($B86,[18]分省年度数据!$A$1:$T$32,12,FALSE),
$C86=2014,
VLOOKUP($B86,[18]分省年度数据!$A$1:$T$32,11,FALSE),
$C86=2015,
VLOOKUP($B86,[18]分省年度数据!$A$1:$T$32,10,FALSE),
$C86=2016,
VLOOKUP($B86,[18]分省年度数据!$A$1:$T$32,9,FALSE),
$C86=2017,
VLOOKUP($B86,[18]分省年度数据!$A$1:$T$32,8,FALSE),
$C86=2018,
VLOOKUP($B86,[18]分省年度数据!$A$1:$T$32,7,FALSE)
)</f>
        <v>20878.2</v>
      </c>
      <c r="AJ86" cm="1">
        <f t="array" ref="AJ86">_xlfn.IFS(
$C86=2010,
VLOOKUP($B86,[19]分省年度数据!$A$1:$T$32,15,FALSE),
$C86=2011,
VLOOKUP($B86,[19]分省年度数据!$A$1:$T$32,14,FALSE),
$C86=2012,
VLOOKUP($B86,[19]分省年度数据!$A$1:$T$32,13,FALSE),
$C86=2013,
VLOOKUP($B86,[19]分省年度数据!$A$1:$T$32,12,FALSE),
$C86=2014,
VLOOKUP($B86,[19]分省年度数据!$A$1:$T$32,11,FALSE),
$C86=2015,
VLOOKUP($B86,[19]分省年度数据!$A$1:$T$32,10,FALSE),
$C86=2016,
VLOOKUP($B86,[19]分省年度数据!$A$1:$T$32,9,FALSE),
$C86=2017,
VLOOKUP($B86,[19]分省年度数据!$A$1:$T$32,8,FALSE),
$C86=2018,
VLOOKUP($B86,[19]分省年度数据!$A$1:$T$32,7,FALSE)
)</f>
        <v>13395</v>
      </c>
      <c r="AK86" cm="1">
        <f t="array" ref="AK86">_xlfn.IFS(
$C86=2010,
VLOOKUP($B86,[20]分省年度数据!$A$1:$T$32,15,FALSE),
$C86=2011,
VLOOKUP($B86,[20]分省年度数据!$A$1:$T$32,14,FALSE),
$C86=2012,
VLOOKUP($B86,[20]分省年度数据!$A$1:$T$32,13,FALSE),
$C86=2013,
VLOOKUP($B86,[20]分省年度数据!$A$1:$T$32,12,FALSE),
$C86=2014,
VLOOKUP($B86,[20]分省年度数据!$A$1:$T$32,11,FALSE),
$C86=2015,
VLOOKUP($B86,[20]分省年度数据!$A$1:$T$32,10,FALSE),
$C86=2016,
VLOOKUP($B86,[20]分省年度数据!$A$1:$T$32,9,FALSE),
$C86=2017,
VLOOKUP($B86,[20]分省年度数据!$A$1:$T$32,8,FALSE),
$C86=2018,
VLOOKUP($B86,[20]分省年度数据!$A$1:$T$32,7,FALSE)
)</f>
        <v>50742</v>
      </c>
      <c r="AL86" cm="1">
        <f t="array" ref="AL86">_xlfn.IFS(
$C86=2010,
VLOOKUP($B86,[26]分省年度数据!$A$1:$T$32,15,FALSE),
$C86=2011,
VLOOKUP($B86,[26]分省年度数据!$A$1:$T$32,14,FALSE),
$C86=2012,
VLOOKUP($B86,[26]分省年度数据!$A$1:$T$32,13,FALSE),
$C86=2013,
VLOOKUP($B86,[26]分省年度数据!$A$1:$T$32,12,FALSE),
$C86=2014,
VLOOKUP($B86,[26]分省年度数据!$A$1:$T$32,11,FALSE),
$C86=2015,
VLOOKUP($B86,[26]分省年度数据!$A$1:$T$32,10,FALSE),
$C86=2016,
VLOOKUP($B86,[26]分省年度数据!$A$1:$T$32,9,FALSE),
$C86=2017,
VLOOKUP($B86,[26]分省年度数据!$A$1:$T$32,8,FALSE),
$C86=2018,
VLOOKUP($B86,[26]分省年度数据!$A$1:$T$32,7,FALSE)
)</f>
        <v>99.69</v>
      </c>
      <c r="AM86" cm="1">
        <f t="array" ref="AM86">_xlfn.IFS(
$C86=2010,
VLOOKUP($B86,[22]分省年度数据!$A$1:$T$32,15,FALSE),
$C86=2011,
VLOOKUP($B86,[22]分省年度数据!$A$1:$T$32,14,FALSE),
$C86=2012,
VLOOKUP($B86,[22]分省年度数据!$A$1:$T$32,13,FALSE),
$C86=2013,
VLOOKUP($B86,[22]分省年度数据!$A$1:$T$32,12,FALSE),
$C86=2014,
VLOOKUP($B86,[22]分省年度数据!$A$1:$T$32,11,FALSE),
$C86=2015,
VLOOKUP($B86,[22]分省年度数据!$A$1:$T$32,10,FALSE),
$C86=2016,
VLOOKUP($B86,[22]分省年度数据!$A$1:$T$32,9,FALSE),
$C86=2017,
VLOOKUP($B86,[22]分省年度数据!$A$1:$T$32,8,FALSE),
$C86=2018,
VLOOKUP($B86,[22]分省年度数据!$A$1:$T$32,7,FALSE)
)</f>
        <v>99.59</v>
      </c>
      <c r="AN86" cm="1">
        <f t="array" ref="AN86">_xlfn.IFS(
$C86=2010,
VLOOKUP($B86,[23]分省年度数据!$A$1:$T$32,15,FALSE),
$C86=2011,
VLOOKUP($B86,[23]分省年度数据!$A$1:$T$32,14,FALSE),
$C86=2012,
VLOOKUP($B86,[23]分省年度数据!$A$1:$T$32,13,FALSE),
$C86=2013,
VLOOKUP($B86,[23]分省年度数据!$A$1:$T$32,12,FALSE),
$C86=2014,
VLOOKUP($B86,[23]分省年度数据!$A$1:$T$32,11,FALSE),
$C86=2015,
VLOOKUP($B86,[23]分省年度数据!$A$1:$T$32,10,FALSE),
$C86=2016,
VLOOKUP($B86,[23]分省年度数据!$A$1:$T$32,9,FALSE),
$C86=2017,
VLOOKUP($B86,[23]分省年度数据!$A$1:$T$32,8,FALSE),
$C86=2018,
VLOOKUP($B86,[23]分省年度数据!$A$1:$T$32,7,FALSE)
)</f>
        <v>14.15</v>
      </c>
      <c r="AO86" cm="1">
        <f t="array" ref="AO86">_xlfn.IFS(
$C86=2010,
VLOOKUP($B86,[24]分省年度数据!$A$1:$T$32,15,FALSE),
$C86=2011,
VLOOKUP($B86,[24]分省年度数据!$A$1:$T$32,14,FALSE),
$C86=2012,
VLOOKUP($B86,[24]分省年度数据!$A$1:$T$32,13,FALSE),
$C86=2013,
VLOOKUP($B86,[24]分省年度数据!$A$1:$T$32,12,FALSE),
$C86=2014,
VLOOKUP($B86,[24]分省年度数据!$A$1:$T$32,11,FALSE),
$C86=2015,
VLOOKUP($B86,[24]分省年度数据!$A$1:$T$32,10,FALSE),
$C86=2016,
VLOOKUP($B86,[24]分省年度数据!$A$1:$T$32,9,FALSE),
$C86=2017,
VLOOKUP($B86,[24]分省年度数据!$A$1:$T$32,8,FALSE),
$C86=2018,
VLOOKUP($B86,[24]分省年度数据!$A$1:$T$32,7,FALSE)
)</f>
        <v>3.62</v>
      </c>
      <c r="AP86" cm="1">
        <f t="array" ref="AP86">_xlfn.IFS(
$C86=2010,
VLOOKUP($B86,[25]分省年度数据!$A$1:$T$32,15,FALSE),
$C86=2011,
VLOOKUP($B86,[25]分省年度数据!$A$1:$T$32,14,FALSE),
$C86=2012,
VLOOKUP($B86,[25]分省年度数据!$A$1:$T$32,13,FALSE),
$C86=2013,
VLOOKUP($B86,[25]分省年度数据!$A$1:$T$32,12,FALSE),
$C86=2014,
VLOOKUP($B86,[25]分省年度数据!$A$1:$T$32,11,FALSE),
$C86=2015,
VLOOKUP($B86,[25]分省年度数据!$A$1:$T$32,10,FALSE),
$C86=2016,
VLOOKUP($B86,[25]分省年度数据!$A$1:$T$32,9,FALSE),
$C86=2017,
VLOOKUP($B86,[25]分省年度数据!$A$1:$T$32,8,FALSE),
$C86=2018,
VLOOKUP($B86,[25]分省年度数据!$A$1:$T$32,7,FALSE)
)</f>
        <v>14.01</v>
      </c>
    </row>
    <row r="87" spans="1:42">
      <c r="A87">
        <v>32</v>
      </c>
      <c r="B87" t="s">
        <v>10</v>
      </c>
      <c r="C87">
        <v>2014</v>
      </c>
      <c r="D87" t="str">
        <f t="shared" si="2"/>
        <v>江苏省2014</v>
      </c>
      <c r="E87" t="s">
        <v>34</v>
      </c>
      <c r="F87" cm="1">
        <f t="array" ref="F87">_xlfn.IFS(
$C87=2010,
VLOOKUP($B87,[1]分省年度数据!$A$1:$T$32,15,FALSE),
$C87=2011,
VLOOKUP($B87,[1]分省年度数据!$A$1:$T$32,14,FALSE),
$C87=2012,
VLOOKUP($B87,[1]分省年度数据!$A$1:$T$32,13,FALSE),
$C87=2013,
VLOOKUP($B87,[1]分省年度数据!$A$1:$T$32,12,FALSE),
$C87=2014,
VLOOKUP($B87,[1]分省年度数据!$A$1:$T$32,11,FALSE),
$C87=2015,
VLOOKUP($B87,[1]分省年度数据!$A$1:$T$32,10,FALSE),
$C87=2016,
VLOOKUP($B87,[1]分省年度数据!$A$1:$T$32,9,FALSE),
$C87=2017,
VLOOKUP($B87,[1]分省年度数据!$A$1:$T$32,8,FALSE),
$C87=2018,
VLOOKUP($B87,[1]分省年度数据!$A$1:$T$32,7,FALSE)
)</f>
        <v>8281</v>
      </c>
      <c r="G87" cm="1">
        <f t="array" ref="G87">_xlfn.IFS(
$C87=2010,
VLOOKUP($B87,[2]分省年度数据!$A$1:$T$32,15,FALSE),
$C87=2011,
VLOOKUP($B87,[2]分省年度数据!$A$1:$T$32,14,FALSE),
$C87=2012,
VLOOKUP($B87,[2]分省年度数据!$A$1:$T$32,13,FALSE),
$C87=2013,
VLOOKUP($B87,[2]分省年度数据!$A$1:$T$32,12,FALSE),
$C87=2014,
VLOOKUP($B87,[2]分省年度数据!$A$1:$T$32,11,FALSE),
$C87=2015,
VLOOKUP($B87,[2]分省年度数据!$A$1:$T$32,10,FALSE),
$C87=2016,
VLOOKUP($B87,[2]分省年度数据!$A$1:$T$32,9,FALSE),
$C87=2017,
VLOOKUP($B87,[2]分省年度数据!$A$1:$T$32,8,FALSE),
$C87=2018,
VLOOKUP($B87,[2]分省年度数据!$A$1:$T$32,7,FALSE)
)</f>
        <v>27173</v>
      </c>
      <c r="H87" cm="1">
        <f t="array" ref="H87">_xlfn.IFS(
$C87=2010,
VLOOKUP($B87,[3]分省年度数据!$A$1:$T$32,15,FALSE),
$C87=2011,
VLOOKUP($B87,[3]分省年度数据!$A$1:$T$32,14,FALSE),
$C87=2012,
VLOOKUP($B87,[3]分省年度数据!$A$1:$T$32,13,FALSE),
$C87=2013,
VLOOKUP($B87,[3]分省年度数据!$A$1:$T$32,12,FALSE),
$C87=2014,
VLOOKUP($B87,[3]分省年度数据!$A$1:$T$32,11,FALSE),
$C87=2015,
VLOOKUP($B87,[3]分省年度数据!$A$1:$T$32,10,FALSE),
$C87=2016,
VLOOKUP($B87,[3]分省年度数据!$A$1:$T$32,9,FALSE),
$C87=2017,
VLOOKUP($B87,[3]分省年度数据!$A$1:$T$32,8,FALSE),
$C87=2018,
VLOOKUP($B87,[3]分省年度数据!$A$1:$T$32,7,FALSE)
)</f>
        <v>548.4</v>
      </c>
      <c r="I87">
        <f>VLOOKUP($D87,[4]Sheet1!$C$1:$J$65536,2,FALSE)</f>
        <v>156.01290893554688</v>
      </c>
      <c r="J87">
        <f>VLOOKUP($D87,[4]Sheet1!$C$1:$J$65536,3,FALSE)</f>
        <v>105.5771484375</v>
      </c>
      <c r="K87">
        <f>VLOOKUP($D87,[4]Sheet1!$C$1:$J$65536,4,FALSE)</f>
        <v>10170.5849609375</v>
      </c>
      <c r="L87">
        <f>VLOOKUP($D87,[4]Sheet1!$C$1:$J$65536,5,FALSE)</f>
        <v>152.63874816894531</v>
      </c>
      <c r="M87">
        <f>VLOOKUP($D87,[4]Sheet1!$C$1:$J$65536,6,FALSE)</f>
        <v>25.728994369506836</v>
      </c>
      <c r="N87">
        <f>VLOOKUP($D87,[4]Sheet1!$C$1:$J$65536,7,FALSE)</f>
        <v>6.0433716773986816</v>
      </c>
      <c r="O87">
        <f>VLOOKUP($D87,[4]Sheet1!$C$1:$J$65536,8,FALSE)</f>
        <v>32.070583343505859</v>
      </c>
      <c r="P87" cm="1">
        <f t="array" ref="P87">_xlfn.IFS(
$C87=2010,
VLOOKUP($B87,[5]各省年均房价!$A$1:$T$32,11,FALSE),
$C87=2011,
VLOOKUP($B87,[5]各省年均房价!$A$1:$T$32,12,FALSE),
$C87=2012,
VLOOKUP($B87,[5]各省年均房价!$A$1:$T$32,13,FALSE),
$C87=2013,
VLOOKUP($B87,[5]各省年均房价!$A$1:$T$32,14,FALSE),
$C87=2014,
VLOOKUP($B87,[5]各省年均房价!$A$1:$T$32,15,FALSE),
$C87=2015,
VLOOKUP($B87,[5]各省年均房价!$A$1:$T$32,16,FALSE),
$C87=2016,
VLOOKUP($B87,[5]各省年均房价!$A$1:$T$32,17,FALSE),
$C87=2017,
VLOOKUP($B87,[5]各省年均房价!$A$1:$T$32,18,FALSE),
$C87=2018,
VLOOKUP($B87,[5]各省年均房价!$A$1:$T$32,19,FALSE)
)</f>
        <v>6311.8892307692304</v>
      </c>
      <c r="Q87">
        <f t="shared" si="3"/>
        <v>0.23228532847934458</v>
      </c>
      <c r="R87" cm="1">
        <f t="array" ref="R87">_xlfn.IFS(
$C87=2010,
VLOOKUP($B87,[27]分省年度数据!$A$1:$T$32,15,FALSE),
$C87=2011,
VLOOKUP($B87,[27]分省年度数据!$A$1:$T$32,14,FALSE),
$C87=2012,
VLOOKUP($B87,[27]分省年度数据!$A$1:$T$32,13,FALSE),
$C87=2013,
VLOOKUP($B87,[27]分省年度数据!$A$1:$T$32,12,FALSE),
$C87=2014,
VLOOKUP($B87,[27]分省年度数据!$A$1:$T$32,11,FALSE),
$C87=2015,
VLOOKUP($B87,[27]分省年度数据!$A$1:$T$32,10,FALSE),
$C87=2016,
VLOOKUP($B87,[27]分省年度数据!$A$1:$T$32,9,FALSE),
$C87=2017,
VLOOKUP($B87,[27]分省年度数据!$A$1:$T$32,8,FALSE),
$C87=2018,
VLOOKUP($B87,[27]分省年度数据!$A$1:$T$32,7,FALSE)
)</f>
        <v>101.39</v>
      </c>
      <c r="S87">
        <f>IFERROR(VLOOKUP(D87,[6]mu_jt_estimates_final!$C:$D,2,FALSE),"")</f>
        <v>-0.35576500999999999</v>
      </c>
      <c r="T87" t="str">
        <f>VLOOKUP(B87,方言分布!A:B,2,FALSE)</f>
        <v>吴语</v>
      </c>
      <c r="U87" cm="1">
        <f t="array" ref="U87">_xlfn.IFS(
$C87=2010,
VLOOKUP($B87,[7]分省年度数据!$A$1:$T$32,15,FALSE),
$C87=2011,
VLOOKUP($B87,[7]分省年度数据!$A$1:$T$32,14,FALSE),
$C87=2012,
VLOOKUP($B87,[7]分省年度数据!$A$1:$T$32,13,FALSE),
$C87=2013,
VLOOKUP($B87,[7]分省年度数据!$A$1:$T$32,12,FALSE),
$C87=2014,
VLOOKUP($B87,[7]分省年度数据!$A$1:$T$32,11,FALSE),
$C87=2015,
VLOOKUP($B87,[7]分省年度数据!$A$1:$T$32,10,FALSE),
$C87=2016,
VLOOKUP($B87,[7]分省年度数据!$A$1:$T$32,9,FALSE),
$C87=2017,
VLOOKUP($B87,[7]分省年度数据!$A$1:$T$32,8,FALSE),
$C87=2018,
VLOOKUP($B87,[7]分省年度数据!$A$1:$T$32,7,FALSE)
)</f>
        <v>31995</v>
      </c>
      <c r="V87" cm="1">
        <f t="array" ref="V87">_xlfn.IFS(
$C87=2010,
VLOOKUP($B87,[8]分省年度数据!$A$1:$T$32,15,FALSE),
$C87=2011,
VLOOKUP($B87,[8]分省年度数据!$A$1:$T$32,14,FALSE),
$C87=2012,
VLOOKUP($B87,[8]分省年度数据!$A$1:$T$32,13,FALSE),
$C87=2013,
VLOOKUP($B87,[8]分省年度数据!$A$1:$T$32,12,FALSE),
$C87=2014,
VLOOKUP($B87,[8]分省年度数据!$A$1:$T$32,11,FALSE),
$C87=2015,
VLOOKUP($B87,[8]分省年度数据!$A$1:$T$32,10,FALSE),
$C87=2016,
VLOOKUP($B87,[8]分省年度数据!$A$1:$T$32,9,FALSE),
$C87=2017,
VLOOKUP($B87,[8]分省年度数据!$A$1:$T$32,8,FALSE),
$C87=2018,
VLOOKUP($B87,[8]分省年度数据!$A$1:$T$32,7,FALSE)
)</f>
        <v>39.229999999999997</v>
      </c>
      <c r="W87" cm="1">
        <f t="array" ref="W87">_xlfn.IFS(
$C87=2010,
VLOOKUP($B87,[9]分省年度数据!$A$1:$T$32,15,FALSE),
$C87=2011,
VLOOKUP($B87,[9]分省年度数据!$A$1:$T$32,14,FALSE),
$C87=2012,
VLOOKUP($B87,[9]分省年度数据!$A$1:$T$32,13,FALSE),
$C87=2013,
VLOOKUP($B87,[9]分省年度数据!$A$1:$T$32,12,FALSE),
$C87=2014,
VLOOKUP($B87,[9]分省年度数据!$A$1:$T$32,11,FALSE),
$C87=2015,
VLOOKUP($B87,[9]分省年度数据!$A$1:$T$32,10,FALSE),
$C87=2016,
VLOOKUP($B87,[9]分省年度数据!$A$1:$T$32,9,FALSE),
$C87=2017,
VLOOKUP($B87,[9]分省年度数据!$A$1:$T$32,8,FALSE),
$C87=2018,
VLOOKUP($B87,[9]分省年度数据!$A$1:$T$32,7,FALSE)
)</f>
        <v>58</v>
      </c>
      <c r="X87" cm="1">
        <f t="array" ref="X87">_xlfn.IFS(
$C87=2010,
VLOOKUP($B87,[10]分省年度数据!$A$1:$T$32,15,FALSE),
$C87=2011,
VLOOKUP($B87,[10]分省年度数据!$A$1:$T$32,14,FALSE),
$C87=2012,
VLOOKUP($B87,[10]分省年度数据!$A$1:$T$32,13,FALSE),
$C87=2013,
VLOOKUP($B87,[10]分省年度数据!$A$1:$T$32,12,FALSE),
$C87=2014,
VLOOKUP($B87,[10]分省年度数据!$A$1:$T$32,11,FALSE),
$C87=2015,
VLOOKUP($B87,[10]分省年度数据!$A$1:$T$32,10,FALSE),
$C87=2016,
VLOOKUP($B87,[10]分省年度数据!$A$1:$T$32,9,FALSE),
$C87=2017,
VLOOKUP($B87,[10]分省年度数据!$A$1:$T$32,8,FALSE),
$C87=2018,
VLOOKUP($B87,[10]分省年度数据!$A$1:$T$32,7,FALSE)
)</f>
        <v>10.119999999999999</v>
      </c>
      <c r="Y87" cm="1">
        <f t="array" ref="Y87">_xlfn.IFS(
$C87=2010,
VLOOKUP($B87,[11]分省年度数据!$A$1:$T$32,15,FALSE),
$C87=2011,
VLOOKUP($B87,[11]分省年度数据!$A$1:$T$32,14,FALSE),
$C87=2012,
VLOOKUP($B87,[11]分省年度数据!$A$1:$T$32,13,FALSE),
$C87=2013,
VLOOKUP($B87,[11]分省年度数据!$A$1:$T$32,12,FALSE),
$C87=2014,
VLOOKUP($B87,[11]分省年度数据!$A$1:$T$32,11,FALSE),
$C87=2015,
VLOOKUP($B87,[11]分省年度数据!$A$1:$T$32,10,FALSE),
$C87=2016,
VLOOKUP($B87,[11]分省年度数据!$A$1:$T$32,9,FALSE),
$C87=2017,
VLOOKUP($B87,[11]分省年度数据!$A$1:$T$32,8,FALSE),
$C87=2018,
VLOOKUP($B87,[11]分省年度数据!$A$1:$T$32,7,FALSE)
)</f>
        <v>560.92999999999995</v>
      </c>
      <c r="Z87" cm="1">
        <f t="array" ref="Z87">_xlfn.IFS(
$C87=2010,
VLOOKUP($B87,[12]分省年度数据!$A$1:$T$32,15,FALSE),
$C87=2011,
VLOOKUP($B87,[12]分省年度数据!$A$1:$T$32,14,FALSE),
$C87=2012,
VLOOKUP($B87,[12]分省年度数据!$A$1:$T$32,13,FALSE),
$C87=2013,
VLOOKUP($B87,[12]分省年度数据!$A$1:$T$32,12,FALSE),
$C87=2014,
VLOOKUP($B87,[12]分省年度数据!$A$1:$T$32,11,FALSE),
$C87=2015,
VLOOKUP($B87,[12]分省年度数据!$A$1:$T$32,10,FALSE),
$C87=2016,
VLOOKUP($B87,[12]分省年度数据!$A$1:$T$32,9,FALSE),
$C87=2017,
VLOOKUP($B87,[12]分省年度数据!$A$1:$T$32,8,FALSE),
$C87=2018,
VLOOKUP($B87,[12]分省年度数据!$A$1:$T$32,7,FALSE)
)</f>
        <v>10.71</v>
      </c>
      <c r="AA87" cm="1">
        <f t="array" ref="AA87">_xlfn.IFS(
$C87=2010,
VLOOKUP($B87,[13]分省年度数据!$A$1:$T$32,15,FALSE),
$C87=2011,
VLOOKUP($B87,[13]分省年度数据!$A$1:$T$32,14,FALSE),
$C87=2012,
VLOOKUP($B87,[13]分省年度数据!$A$1:$T$32,13,FALSE),
$C87=2013,
VLOOKUP($B87,[13]分省年度数据!$A$1:$T$32,12,FALSE),
$C87=2014,
VLOOKUP($B87,[13]分省年度数据!$A$1:$T$32,11,FALSE),
$C87=2015,
VLOOKUP($B87,[13]分省年度数据!$A$1:$T$32,10,FALSE),
$C87=2016,
VLOOKUP($B87,[13]分省年度数据!$A$1:$T$32,9,FALSE),
$C87=2017,
VLOOKUP($B87,[13]分省年度数据!$A$1:$T$32,8,FALSE),
$C87=2018,
VLOOKUP($B87,[13]分省年度数据!$A$1:$T$32,7,FALSE)
)</f>
        <v>10.6</v>
      </c>
      <c r="AB87" cm="1">
        <f t="array" ref="AB87">_xlfn.IFS(
$C87=2010,
VLOOKUP($B87,[14]分省年度数据!$A$1:$T$32,15,FALSE),
$C87=2011,
VLOOKUP($B87,[14]分省年度数据!$A$1:$T$32,14,FALSE),
$C87=2012,
VLOOKUP($B87,[14]分省年度数据!$A$1:$T$32,13,FALSE),
$C87=2013,
VLOOKUP($B87,[14]分省年度数据!$A$1:$T$32,12,FALSE),
$C87=2014,
VLOOKUP($B87,[14]分省年度数据!$A$1:$T$32,11,FALSE),
$C87=2015,
VLOOKUP($B87,[14]分省年度数据!$A$1:$T$32,10,FALSE),
$C87=2016,
VLOOKUP($B87,[14]分省年度数据!$A$1:$T$32,9,FALSE),
$C87=2017,
VLOOKUP($B87,[14]分省年度数据!$A$1:$T$32,8,FALSE),
$C87=2018,
VLOOKUP($B87,[14]分省年度数据!$A$1:$T$32,7,FALSE)
)</f>
        <v>17.45</v>
      </c>
      <c r="AD87" cm="1">
        <f t="array" ref="AD87">_xlfn.IFS(
$C87=2010,
VLOOKUP($B87,[15]分省年度数据!$A$1:$T$32,15,FALSE),
$C87=2011,
VLOOKUP($B87,[15]分省年度数据!$A$1:$T$32,14,FALSE),
$C87=2012,
VLOOKUP($B87,[15]分省年度数据!$A$1:$T$32,13,FALSE),
$C87=2013,
VLOOKUP($B87,[15]分省年度数据!$A$1:$T$32,12,FALSE),
$C87=2014,
VLOOKUP($B87,[15]分省年度数据!$A$1:$T$32,11,FALSE),
$C87=2015,
VLOOKUP($B87,[15]分省年度数据!$A$1:$T$32,10,FALSE),
$C87=2016,
VLOOKUP($B87,[15]分省年度数据!$A$1:$T$32,9,FALSE),
$C87=2017,
VLOOKUP($B87,[15]分省年度数据!$A$1:$T$32,8,FALSE),
$C87=2018,
VLOOKUP($B87,[15]分省年度数据!$A$1:$T$32,7,FALSE)
)</f>
        <v>20800931</v>
      </c>
      <c r="AE87" cm="1">
        <f t="array" ref="AE87">_xlfn.IFS(
$C87=2010,
VLOOKUP($B87,[16]分省年度数据!$A$1:$T$32,15,FALSE),
$C87=2011,
VLOOKUP($B87,[16]分省年度数据!$A$1:$T$32,14,FALSE),
$C87=2012,
VLOOKUP($B87,[16]分省年度数据!$A$1:$T$32,13,FALSE),
$C87=2013,
VLOOKUP($B87,[16]分省年度数据!$A$1:$T$32,12,FALSE),
$C87=2014,
VLOOKUP($B87,[16]分省年度数据!$A$1:$T$32,11,FALSE),
$C87=2015,
VLOOKUP($B87,[16]分省年度数据!$A$1:$T$32,10,FALSE),
$C87=2016,
VLOOKUP($B87,[16]分省年度数据!$A$1:$T$32,9,FALSE),
$C87=2017,
VLOOKUP($B87,[16]分省年度数据!$A$1:$T$32,8,FALSE),
$C87=2018,
VLOOKUP($B87,[16]分省年度数据!$A$1:$T$32,7,FALSE)
)</f>
        <v>1504.86</v>
      </c>
      <c r="AF87" cm="1">
        <f t="array" ref="AF87">_xlfn.IFS(
$C87=2010,
VLOOKUP($B87,[17]分省年度数据!$A$1:$T$32,15,FALSE),
$C87=2011,
VLOOKUP($B87,[17]分省年度数据!$A$1:$T$32,14,FALSE),
$C87=2012,
VLOOKUP($B87,[17]分省年度数据!$A$1:$T$32,13,FALSE),
$C87=2013,
VLOOKUP($B87,[17]分省年度数据!$A$1:$T$32,12,FALSE),
$C87=2014,
VLOOKUP($B87,[17]分省年度数据!$A$1:$T$32,11,FALSE),
$C87=2015,
VLOOKUP($B87,[17]分省年度数据!$A$1:$T$32,10,FALSE),
$C87=2016,
VLOOKUP($B87,[17]分省年度数据!$A$1:$T$32,9,FALSE),
$C87=2017,
VLOOKUP($B87,[17]分省年度数据!$A$1:$T$32,8,FALSE),
$C87=2018,
VLOOKUP($B87,[17]分省年度数据!$A$1:$T$32,7,FALSE)
)</f>
        <v>1460</v>
      </c>
      <c r="AG87" cm="1">
        <f t="array" ref="AG87">_xlfn.IFS(
$C87=2010,
VLOOKUP($B87,[18]分省年度数据!$A$1:$T$32,15,FALSE),
$C87=2011,
VLOOKUP($B87,[18]分省年度数据!$A$1:$T$32,14,FALSE),
$C87=2012,
VLOOKUP($B87,[18]分省年度数据!$A$1:$T$32,13,FALSE),
$C87=2013,
VLOOKUP($B87,[18]分省年度数据!$A$1:$T$32,12,FALSE),
$C87=2014,
VLOOKUP($B87,[18]分省年度数据!$A$1:$T$32,11,FALSE),
$C87=2015,
VLOOKUP($B87,[18]分省年度数据!$A$1:$T$32,10,FALSE),
$C87=2016,
VLOOKUP($B87,[18]分省年度数据!$A$1:$T$32,9,FALSE),
$C87=2017,
VLOOKUP($B87,[18]分省年度数据!$A$1:$T$32,8,FALSE),
$C87=2018,
VLOOKUP($B87,[18]分省年度数据!$A$1:$T$32,7,FALSE)
)</f>
        <v>23458.1</v>
      </c>
      <c r="AJ87" cm="1">
        <f t="array" ref="AJ87">_xlfn.IFS(
$C87=2010,
VLOOKUP($B87,[19]分省年度数据!$A$1:$T$32,15,FALSE),
$C87=2011,
VLOOKUP($B87,[19]分省年度数据!$A$1:$T$32,14,FALSE),
$C87=2012,
VLOOKUP($B87,[19]分省年度数据!$A$1:$T$32,13,FALSE),
$C87=2013,
VLOOKUP($B87,[19]分省年度数据!$A$1:$T$32,12,FALSE),
$C87=2014,
VLOOKUP($B87,[19]分省年度数据!$A$1:$T$32,11,FALSE),
$C87=2015,
VLOOKUP($B87,[19]分省年度数据!$A$1:$T$32,10,FALSE),
$C87=2016,
VLOOKUP($B87,[19]分省年度数据!$A$1:$T$32,9,FALSE),
$C87=2017,
VLOOKUP($B87,[19]分省年度数据!$A$1:$T$32,8,FALSE),
$C87=2018,
VLOOKUP($B87,[19]分省年度数据!$A$1:$T$32,7,FALSE)
)</f>
        <v>13187</v>
      </c>
      <c r="AK87" cm="1">
        <f t="array" ref="AK87">_xlfn.IFS(
$C87=2010,
VLOOKUP($B87,[20]分省年度数据!$A$1:$T$32,15,FALSE),
$C87=2011,
VLOOKUP($B87,[20]分省年度数据!$A$1:$T$32,14,FALSE),
$C87=2012,
VLOOKUP($B87,[20]分省年度数据!$A$1:$T$32,13,FALSE),
$C87=2013,
VLOOKUP($B87,[20]分省年度数据!$A$1:$T$32,12,FALSE),
$C87=2014,
VLOOKUP($B87,[20]分省年度数据!$A$1:$T$32,11,FALSE),
$C87=2015,
VLOOKUP($B87,[20]分省年度数据!$A$1:$T$32,10,FALSE),
$C87=2016,
VLOOKUP($B87,[20]分省年度数据!$A$1:$T$32,9,FALSE),
$C87=2017,
VLOOKUP($B87,[20]分省年度数据!$A$1:$T$32,8,FALSE),
$C87=2018,
VLOOKUP($B87,[20]分省年度数据!$A$1:$T$32,7,FALSE)
)</f>
        <v>54484</v>
      </c>
      <c r="AL87" cm="1">
        <f t="array" ref="AL87">_xlfn.IFS(
$C87=2010,
VLOOKUP($B87,[26]分省年度数据!$A$1:$T$32,15,FALSE),
$C87=2011,
VLOOKUP($B87,[26]分省年度数据!$A$1:$T$32,14,FALSE),
$C87=2012,
VLOOKUP($B87,[26]分省年度数据!$A$1:$T$32,13,FALSE),
$C87=2013,
VLOOKUP($B87,[26]分省年度数据!$A$1:$T$32,12,FALSE),
$C87=2014,
VLOOKUP($B87,[26]分省年度数据!$A$1:$T$32,11,FALSE),
$C87=2015,
VLOOKUP($B87,[26]分省年度数据!$A$1:$T$32,10,FALSE),
$C87=2016,
VLOOKUP($B87,[26]分省年度数据!$A$1:$T$32,9,FALSE),
$C87=2017,
VLOOKUP($B87,[26]分省年度数据!$A$1:$T$32,8,FALSE),
$C87=2018,
VLOOKUP($B87,[26]分省年度数据!$A$1:$T$32,7,FALSE)
)</f>
        <v>99.75</v>
      </c>
      <c r="AM87" cm="1">
        <f t="array" ref="AM87">_xlfn.IFS(
$C87=2010,
VLOOKUP($B87,[22]分省年度数据!$A$1:$T$32,15,FALSE),
$C87=2011,
VLOOKUP($B87,[22]分省年度数据!$A$1:$T$32,14,FALSE),
$C87=2012,
VLOOKUP($B87,[22]分省年度数据!$A$1:$T$32,13,FALSE),
$C87=2013,
VLOOKUP($B87,[22]分省年度数据!$A$1:$T$32,12,FALSE),
$C87=2014,
VLOOKUP($B87,[22]分省年度数据!$A$1:$T$32,11,FALSE),
$C87=2015,
VLOOKUP($B87,[22]分省年度数据!$A$1:$T$32,10,FALSE),
$C87=2016,
VLOOKUP($B87,[22]分省年度数据!$A$1:$T$32,9,FALSE),
$C87=2017,
VLOOKUP($B87,[22]分省年度数据!$A$1:$T$32,8,FALSE),
$C87=2018,
VLOOKUP($B87,[22]分省年度数据!$A$1:$T$32,7,FALSE)
)</f>
        <v>99.49</v>
      </c>
      <c r="AN87" cm="1">
        <f t="array" ref="AN87">_xlfn.IFS(
$C87=2010,
VLOOKUP($B87,[23]分省年度数据!$A$1:$T$32,15,FALSE),
$C87=2011,
VLOOKUP($B87,[23]分省年度数据!$A$1:$T$32,14,FALSE),
$C87=2012,
VLOOKUP($B87,[23]分省年度数据!$A$1:$T$32,13,FALSE),
$C87=2013,
VLOOKUP($B87,[23]分省年度数据!$A$1:$T$32,12,FALSE),
$C87=2014,
VLOOKUP($B87,[23]分省年度数据!$A$1:$T$32,11,FALSE),
$C87=2015,
VLOOKUP($B87,[23]分省年度数据!$A$1:$T$32,10,FALSE),
$C87=2016,
VLOOKUP($B87,[23]分省年度数据!$A$1:$T$32,9,FALSE),
$C87=2017,
VLOOKUP($B87,[23]分省年度数据!$A$1:$T$32,8,FALSE),
$C87=2018,
VLOOKUP($B87,[23]分省年度数据!$A$1:$T$32,7,FALSE)
)</f>
        <v>15.08</v>
      </c>
      <c r="AO87" cm="1">
        <f t="array" ref="AO87">_xlfn.IFS(
$C87=2010,
VLOOKUP($B87,[24]分省年度数据!$A$1:$T$32,15,FALSE),
$C87=2011,
VLOOKUP($B87,[24]分省年度数据!$A$1:$T$32,14,FALSE),
$C87=2012,
VLOOKUP($B87,[24]分省年度数据!$A$1:$T$32,13,FALSE),
$C87=2013,
VLOOKUP($B87,[24]分省年度数据!$A$1:$T$32,12,FALSE),
$C87=2014,
VLOOKUP($B87,[24]分省年度数据!$A$1:$T$32,11,FALSE),
$C87=2015,
VLOOKUP($B87,[24]分省年度数据!$A$1:$T$32,10,FALSE),
$C87=2016,
VLOOKUP($B87,[24]分省年度数据!$A$1:$T$32,9,FALSE),
$C87=2017,
VLOOKUP($B87,[24]分省年度数据!$A$1:$T$32,8,FALSE),
$C87=2018,
VLOOKUP($B87,[24]分省年度数据!$A$1:$T$32,7,FALSE)
)</f>
        <v>3.75</v>
      </c>
      <c r="AP87" cm="1">
        <f t="array" ref="AP87">_xlfn.IFS(
$C87=2010,
VLOOKUP($B87,[25]分省年度数据!$A$1:$T$32,15,FALSE),
$C87=2011,
VLOOKUP($B87,[25]分省年度数据!$A$1:$T$32,14,FALSE),
$C87=2012,
VLOOKUP($B87,[25]分省年度数据!$A$1:$T$32,13,FALSE),
$C87=2013,
VLOOKUP($B87,[25]分省年度数据!$A$1:$T$32,12,FALSE),
$C87=2014,
VLOOKUP($B87,[25]分省年度数据!$A$1:$T$32,11,FALSE),
$C87=2015,
VLOOKUP($B87,[25]分省年度数据!$A$1:$T$32,10,FALSE),
$C87=2016,
VLOOKUP($B87,[25]分省年度数据!$A$1:$T$32,9,FALSE),
$C87=2017,
VLOOKUP($B87,[25]分省年度数据!$A$1:$T$32,8,FALSE),
$C87=2018,
VLOOKUP($B87,[25]分省年度数据!$A$1:$T$32,7,FALSE)
)</f>
        <v>14.41</v>
      </c>
    </row>
    <row r="88" spans="1:42">
      <c r="A88">
        <v>32</v>
      </c>
      <c r="B88" t="s">
        <v>10</v>
      </c>
      <c r="C88">
        <v>2015</v>
      </c>
      <c r="D88" t="str">
        <f t="shared" si="2"/>
        <v>江苏省2015</v>
      </c>
      <c r="E88" t="s">
        <v>34</v>
      </c>
      <c r="F88" cm="1">
        <f t="array" ref="F88">_xlfn.IFS(
$C88=2010,
VLOOKUP($B88,[1]分省年度数据!$A$1:$T$32,15,FALSE),
$C88=2011,
VLOOKUP($B88,[1]分省年度数据!$A$1:$T$32,14,FALSE),
$C88=2012,
VLOOKUP($B88,[1]分省年度数据!$A$1:$T$32,13,FALSE),
$C88=2013,
VLOOKUP($B88,[1]分省年度数据!$A$1:$T$32,12,FALSE),
$C88=2014,
VLOOKUP($B88,[1]分省年度数据!$A$1:$T$32,11,FALSE),
$C88=2015,
VLOOKUP($B88,[1]分省年度数据!$A$1:$T$32,10,FALSE),
$C88=2016,
VLOOKUP($B88,[1]分省年度数据!$A$1:$T$32,9,FALSE),
$C88=2017,
VLOOKUP($B88,[1]分省年度数据!$A$1:$T$32,8,FALSE),
$C88=2018,
VLOOKUP($B88,[1]分省年度数据!$A$1:$T$32,7,FALSE)
)</f>
        <v>8315</v>
      </c>
      <c r="G88" cm="1">
        <f t="array" ref="G88">_xlfn.IFS(
$C88=2010,
VLOOKUP($B88,[2]分省年度数据!$A$1:$T$32,15,FALSE),
$C88=2011,
VLOOKUP($B88,[2]分省年度数据!$A$1:$T$32,14,FALSE),
$C88=2012,
VLOOKUP($B88,[2]分省年度数据!$A$1:$T$32,13,FALSE),
$C88=2013,
VLOOKUP($B88,[2]分省年度数据!$A$1:$T$32,12,FALSE),
$C88=2014,
VLOOKUP($B88,[2]分省年度数据!$A$1:$T$32,11,FALSE),
$C88=2015,
VLOOKUP($B88,[2]分省年度数据!$A$1:$T$32,10,FALSE),
$C88=2016,
VLOOKUP($B88,[2]分省年度数据!$A$1:$T$32,9,FALSE),
$C88=2017,
VLOOKUP($B88,[2]分省年度数据!$A$1:$T$32,8,FALSE),
$C88=2018,
VLOOKUP($B88,[2]分省年度数据!$A$1:$T$32,7,FALSE)
)</f>
        <v>29539</v>
      </c>
      <c r="H88" cm="1">
        <f t="array" ref="H88">_xlfn.IFS(
$C88=2010,
VLOOKUP($B88,[3]分省年度数据!$A$1:$T$32,15,FALSE),
$C88=2011,
VLOOKUP($B88,[3]分省年度数据!$A$1:$T$32,14,FALSE),
$C88=2012,
VLOOKUP($B88,[3]分省年度数据!$A$1:$T$32,13,FALSE),
$C88=2013,
VLOOKUP($B88,[3]分省年度数据!$A$1:$T$32,12,FALSE),
$C88=2014,
VLOOKUP($B88,[3]分省年度数据!$A$1:$T$32,11,FALSE),
$C88=2015,
VLOOKUP($B88,[3]分省年度数据!$A$1:$T$32,10,FALSE),
$C88=2016,
VLOOKUP($B88,[3]分省年度数据!$A$1:$T$32,9,FALSE),
$C88=2017,
VLOOKUP($B88,[3]分省年度数据!$A$1:$T$32,8,FALSE),
$C88=2018,
VLOOKUP($B88,[3]分省年度数据!$A$1:$T$32,7,FALSE)
)</f>
        <v>534.79999999999995</v>
      </c>
      <c r="I88">
        <f>VLOOKUP($D88,[4]Sheet1!$C$1:$J$65536,2,FALSE)</f>
        <v>155.64163208007812</v>
      </c>
      <c r="J88">
        <f>VLOOKUP($D88,[4]Sheet1!$C$1:$J$65536,3,FALSE)</f>
        <v>109.50926971435547</v>
      </c>
      <c r="K88">
        <f>VLOOKUP($D88,[4]Sheet1!$C$1:$J$65536,4,FALSE)</f>
        <v>10171.474609375</v>
      </c>
      <c r="L88">
        <f>VLOOKUP($D88,[4]Sheet1!$C$1:$J$65536,5,FALSE)</f>
        <v>153.87336730957031</v>
      </c>
      <c r="M88">
        <f>VLOOKUP($D88,[4]Sheet1!$C$1:$J$65536,6,FALSE)</f>
        <v>24.517263412475586</v>
      </c>
      <c r="N88">
        <f>VLOOKUP($D88,[4]Sheet1!$C$1:$J$65536,7,FALSE)</f>
        <v>6.1358709335327148</v>
      </c>
      <c r="O88">
        <f>VLOOKUP($D88,[4]Sheet1!$C$1:$J$65536,8,FALSE)</f>
        <v>43.08795166015625</v>
      </c>
      <c r="P88" cm="1">
        <f t="array" ref="P88">_xlfn.IFS(
$C88=2010,
VLOOKUP($B88,[5]各省年均房价!$A$1:$T$32,11,FALSE),
$C88=2011,
VLOOKUP($B88,[5]各省年均房价!$A$1:$T$32,12,FALSE),
$C88=2012,
VLOOKUP($B88,[5]各省年均房价!$A$1:$T$32,13,FALSE),
$C88=2013,
VLOOKUP($B88,[5]各省年均房价!$A$1:$T$32,14,FALSE),
$C88=2014,
VLOOKUP($B88,[5]各省年均房价!$A$1:$T$32,15,FALSE),
$C88=2015,
VLOOKUP($B88,[5]各省年均房价!$A$1:$T$32,16,FALSE),
$C88=2016,
VLOOKUP($B88,[5]各省年均房价!$A$1:$T$32,17,FALSE),
$C88=2017,
VLOOKUP($B88,[5]各省年均房价!$A$1:$T$32,18,FALSE),
$C88=2018,
VLOOKUP($B88,[5]各省年均房价!$A$1:$T$32,19,FALSE)
)</f>
        <v>6932.5284615384608</v>
      </c>
      <c r="Q88">
        <f t="shared" si="3"/>
        <v>0.23469069574252549</v>
      </c>
      <c r="R88" cm="1">
        <f t="array" ref="R88">_xlfn.IFS(
$C88=2010,
VLOOKUP($B88,[27]分省年度数据!$A$1:$T$32,15,FALSE),
$C88=2011,
VLOOKUP($B88,[27]分省年度数据!$A$1:$T$32,14,FALSE),
$C88=2012,
VLOOKUP($B88,[27]分省年度数据!$A$1:$T$32,13,FALSE),
$C88=2013,
VLOOKUP($B88,[27]分省年度数据!$A$1:$T$32,12,FALSE),
$C88=2014,
VLOOKUP($B88,[27]分省年度数据!$A$1:$T$32,11,FALSE),
$C88=2015,
VLOOKUP($B88,[27]分省年度数据!$A$1:$T$32,10,FALSE),
$C88=2016,
VLOOKUP($B88,[27]分省年度数据!$A$1:$T$32,9,FALSE),
$C88=2017,
VLOOKUP($B88,[27]分省年度数据!$A$1:$T$32,8,FALSE),
$C88=2018,
VLOOKUP($B88,[27]分省年度数据!$A$1:$T$32,7,FALSE)
)</f>
        <v>100.21</v>
      </c>
      <c r="S88">
        <f>IFERROR(VLOOKUP(D88,[6]mu_jt_estimates_final!$C:$D,2,FALSE),"")</f>
        <v>-0.18202214999999999</v>
      </c>
      <c r="T88" t="str">
        <f>VLOOKUP(B88,方言分布!A:B,2,FALSE)</f>
        <v>吴语</v>
      </c>
      <c r="U88" cm="1">
        <f t="array" ref="U88">_xlfn.IFS(
$C88=2010,
VLOOKUP($B88,[7]分省年度数据!$A$1:$T$32,15,FALSE),
$C88=2011,
VLOOKUP($B88,[7]分省年度数据!$A$1:$T$32,14,FALSE),
$C88=2012,
VLOOKUP($B88,[7]分省年度数据!$A$1:$T$32,13,FALSE),
$C88=2013,
VLOOKUP($B88,[7]分省年度数据!$A$1:$T$32,12,FALSE),
$C88=2014,
VLOOKUP($B88,[7]分省年度数据!$A$1:$T$32,11,FALSE),
$C88=2015,
VLOOKUP($B88,[7]分省年度数据!$A$1:$T$32,10,FALSE),
$C88=2016,
VLOOKUP($B88,[7]分省年度数据!$A$1:$T$32,9,FALSE),
$C88=2017,
VLOOKUP($B88,[7]分省年度数据!$A$1:$T$32,8,FALSE),
$C88=2018,
VLOOKUP($B88,[7]分省年度数据!$A$1:$T$32,7,FALSE)
)</f>
        <v>31925</v>
      </c>
      <c r="V88" cm="1">
        <f t="array" ref="V88">_xlfn.IFS(
$C88=2010,
VLOOKUP($B88,[8]分省年度数据!$A$1:$T$32,15,FALSE),
$C88=2011,
VLOOKUP($B88,[8]分省年度数据!$A$1:$T$32,14,FALSE),
$C88=2012,
VLOOKUP($B88,[8]分省年度数据!$A$1:$T$32,13,FALSE),
$C88=2013,
VLOOKUP($B88,[8]分省年度数据!$A$1:$T$32,12,FALSE),
$C88=2014,
VLOOKUP($B88,[8]分省年度数据!$A$1:$T$32,11,FALSE),
$C88=2015,
VLOOKUP($B88,[8]分省年度数据!$A$1:$T$32,10,FALSE),
$C88=2016,
VLOOKUP($B88,[8]分省年度数据!$A$1:$T$32,9,FALSE),
$C88=2017,
VLOOKUP($B88,[8]分省年度数据!$A$1:$T$32,8,FALSE),
$C88=2018,
VLOOKUP($B88,[8]分省年度数据!$A$1:$T$32,7,FALSE)
)</f>
        <v>41.36</v>
      </c>
      <c r="W88" cm="1">
        <f t="array" ref="W88">_xlfn.IFS(
$C88=2010,
VLOOKUP($B88,[9]分省年度数据!$A$1:$T$32,15,FALSE),
$C88=2011,
VLOOKUP($B88,[9]分省年度数据!$A$1:$T$32,14,FALSE),
$C88=2012,
VLOOKUP($B88,[9]分省年度数据!$A$1:$T$32,13,FALSE),
$C88=2013,
VLOOKUP($B88,[9]分省年度数据!$A$1:$T$32,12,FALSE),
$C88=2014,
VLOOKUP($B88,[9]分省年度数据!$A$1:$T$32,11,FALSE),
$C88=2015,
VLOOKUP($B88,[9]分省年度数据!$A$1:$T$32,10,FALSE),
$C88=2016,
VLOOKUP($B88,[9]分省年度数据!$A$1:$T$32,9,FALSE),
$C88=2017,
VLOOKUP($B88,[9]分省年度数据!$A$1:$T$32,8,FALSE),
$C88=2018,
VLOOKUP($B88,[9]分省年度数据!$A$1:$T$32,7,FALSE)
)</f>
        <v>61</v>
      </c>
      <c r="X88" cm="1">
        <f t="array" ref="X88">_xlfn.IFS(
$C88=2010,
VLOOKUP($B88,[10]分省年度数据!$A$1:$T$32,15,FALSE),
$C88=2011,
VLOOKUP($B88,[10]分省年度数据!$A$1:$T$32,14,FALSE),
$C88=2012,
VLOOKUP($B88,[10]分省年度数据!$A$1:$T$32,13,FALSE),
$C88=2013,
VLOOKUP($B88,[10]分省年度数据!$A$1:$T$32,12,FALSE),
$C88=2014,
VLOOKUP($B88,[10]分省年度数据!$A$1:$T$32,11,FALSE),
$C88=2015,
VLOOKUP($B88,[10]分省年度数据!$A$1:$T$32,10,FALSE),
$C88=2016,
VLOOKUP($B88,[10]分省年度数据!$A$1:$T$32,9,FALSE),
$C88=2017,
VLOOKUP($B88,[10]分省年度数据!$A$1:$T$32,8,FALSE),
$C88=2018,
VLOOKUP($B88,[10]分省年度数据!$A$1:$T$32,7,FALSE)
)</f>
        <v>9.8000000000000007</v>
      </c>
      <c r="Y88" cm="1">
        <f t="array" ref="Y88">_xlfn.IFS(
$C88=2010,
VLOOKUP($B88,[11]分省年度数据!$A$1:$T$32,15,FALSE),
$C88=2011,
VLOOKUP($B88,[11]分省年度数据!$A$1:$T$32,14,FALSE),
$C88=2012,
VLOOKUP($B88,[11]分省年度数据!$A$1:$T$32,13,FALSE),
$C88=2013,
VLOOKUP($B88,[11]分省年度数据!$A$1:$T$32,12,FALSE),
$C88=2014,
VLOOKUP($B88,[11]分省年度数据!$A$1:$T$32,11,FALSE),
$C88=2015,
VLOOKUP($B88,[11]分省年度数据!$A$1:$T$32,10,FALSE),
$C88=2016,
VLOOKUP($B88,[11]分省年度数据!$A$1:$T$32,9,FALSE),
$C88=2017,
VLOOKUP($B88,[11]分省年度数据!$A$1:$T$32,8,FALSE),
$C88=2018,
VLOOKUP($B88,[11]分省年度数据!$A$1:$T$32,7,FALSE)
)</f>
        <v>649.30999999999995</v>
      </c>
      <c r="Z88" cm="1">
        <f t="array" ref="Z88">_xlfn.IFS(
$C88=2010,
VLOOKUP($B88,[12]分省年度数据!$A$1:$T$32,15,FALSE),
$C88=2011,
VLOOKUP($B88,[12]分省年度数据!$A$1:$T$32,14,FALSE),
$C88=2012,
VLOOKUP($B88,[12]分省年度数据!$A$1:$T$32,13,FALSE),
$C88=2013,
VLOOKUP($B88,[12]分省年度数据!$A$1:$T$32,12,FALSE),
$C88=2014,
VLOOKUP($B88,[12]分省年度数据!$A$1:$T$32,11,FALSE),
$C88=2015,
VLOOKUP($B88,[12]分省年度数据!$A$1:$T$32,10,FALSE),
$C88=2016,
VLOOKUP($B88,[12]分省年度数据!$A$1:$T$32,9,FALSE),
$C88=2017,
VLOOKUP($B88,[12]分省年度数据!$A$1:$T$32,8,FALSE),
$C88=2018,
VLOOKUP($B88,[12]分省年度数据!$A$1:$T$32,7,FALSE)
)</f>
        <v>10.25</v>
      </c>
      <c r="AA88" cm="1">
        <f t="array" ref="AA88">_xlfn.IFS(
$C88=2010,
VLOOKUP($B88,[13]分省年度数据!$A$1:$T$32,15,FALSE),
$C88=2011,
VLOOKUP($B88,[13]分省年度数据!$A$1:$T$32,14,FALSE),
$C88=2012,
VLOOKUP($B88,[13]分省年度数据!$A$1:$T$32,13,FALSE),
$C88=2013,
VLOOKUP($B88,[13]分省年度数据!$A$1:$T$32,12,FALSE),
$C88=2014,
VLOOKUP($B88,[13]分省年度数据!$A$1:$T$32,11,FALSE),
$C88=2015,
VLOOKUP($B88,[13]分省年度数据!$A$1:$T$32,10,FALSE),
$C88=2016,
VLOOKUP($B88,[13]分省年度数据!$A$1:$T$32,9,FALSE),
$C88=2017,
VLOOKUP($B88,[13]分省年度数据!$A$1:$T$32,8,FALSE),
$C88=2018,
VLOOKUP($B88,[13]分省年度数据!$A$1:$T$32,7,FALSE)
)</f>
        <v>10.77</v>
      </c>
      <c r="AB88" cm="1">
        <f t="array" ref="AB88">_xlfn.IFS(
$C88=2010,
VLOOKUP($B88,[14]分省年度数据!$A$1:$T$32,15,FALSE),
$C88=2011,
VLOOKUP($B88,[14]分省年度数据!$A$1:$T$32,14,FALSE),
$C88=2012,
VLOOKUP($B88,[14]分省年度数据!$A$1:$T$32,13,FALSE),
$C88=2013,
VLOOKUP($B88,[14]分省年度数据!$A$1:$T$32,12,FALSE),
$C88=2014,
VLOOKUP($B88,[14]分省年度数据!$A$1:$T$32,11,FALSE),
$C88=2015,
VLOOKUP($B88,[14]分省年度数据!$A$1:$T$32,10,FALSE),
$C88=2016,
VLOOKUP($B88,[14]分省年度数据!$A$1:$T$32,9,FALSE),
$C88=2017,
VLOOKUP($B88,[14]分省年度数据!$A$1:$T$32,8,FALSE),
$C88=2018,
VLOOKUP($B88,[14]分省年度数据!$A$1:$T$32,7,FALSE)
)</f>
        <v>17.98</v>
      </c>
      <c r="AD88" cm="1">
        <f t="array" ref="AD88">_xlfn.IFS(
$C88=2010,
VLOOKUP($B88,[15]分省年度数据!$A$1:$T$32,15,FALSE),
$C88=2011,
VLOOKUP($B88,[15]分省年度数据!$A$1:$T$32,14,FALSE),
$C88=2012,
VLOOKUP($B88,[15]分省年度数据!$A$1:$T$32,13,FALSE),
$C88=2013,
VLOOKUP($B88,[15]分省年度数据!$A$1:$T$32,12,FALSE),
$C88=2014,
VLOOKUP($B88,[15]分省年度数据!$A$1:$T$32,11,FALSE),
$C88=2015,
VLOOKUP($B88,[15]分省年度数据!$A$1:$T$32,10,FALSE),
$C88=2016,
VLOOKUP($B88,[15]分省年度数据!$A$1:$T$32,9,FALSE),
$C88=2017,
VLOOKUP($B88,[15]分省年度数据!$A$1:$T$32,8,FALSE),
$C88=2018,
VLOOKUP($B88,[15]分省年度数据!$A$1:$T$32,7,FALSE)
)</f>
        <v>22463773</v>
      </c>
      <c r="AE88" cm="1">
        <f t="array" ref="AE88">_xlfn.IFS(
$C88=2010,
VLOOKUP($B88,[16]分省年度数据!$A$1:$T$32,15,FALSE),
$C88=2011,
VLOOKUP($B88,[16]分省年度数据!$A$1:$T$32,14,FALSE),
$C88=2012,
VLOOKUP($B88,[16]分省年度数据!$A$1:$T$32,13,FALSE),
$C88=2013,
VLOOKUP($B88,[16]分省年度数据!$A$1:$T$32,12,FALSE),
$C88=2014,
VLOOKUP($B88,[16]分省年度数据!$A$1:$T$32,11,FALSE),
$C88=2015,
VLOOKUP($B88,[16]分省年度数据!$A$1:$T$32,10,FALSE),
$C88=2016,
VLOOKUP($B88,[16]分省年度数据!$A$1:$T$32,9,FALSE),
$C88=2017,
VLOOKUP($B88,[16]分省年度数据!$A$1:$T$32,8,FALSE),
$C88=2018,
VLOOKUP($B88,[16]分省年度数据!$A$1:$T$32,7,FALSE)
)</f>
        <v>1746.22</v>
      </c>
      <c r="AF88" cm="1">
        <f t="array" ref="AF88">_xlfn.IFS(
$C88=2010,
VLOOKUP($B88,[17]分省年度数据!$A$1:$T$32,15,FALSE),
$C88=2011,
VLOOKUP($B88,[17]分省年度数据!$A$1:$T$32,14,FALSE),
$C88=2012,
VLOOKUP($B88,[17]分省年度数据!$A$1:$T$32,13,FALSE),
$C88=2013,
VLOOKUP($B88,[17]分省年度数据!$A$1:$T$32,12,FALSE),
$C88=2014,
VLOOKUP($B88,[17]分省年度数据!$A$1:$T$32,11,FALSE),
$C88=2015,
VLOOKUP($B88,[17]分省年度数据!$A$1:$T$32,10,FALSE),
$C88=2016,
VLOOKUP($B88,[17]分省年度数据!$A$1:$T$32,9,FALSE),
$C88=2017,
VLOOKUP($B88,[17]分省年度数据!$A$1:$T$32,8,FALSE),
$C88=2018,
VLOOKUP($B88,[17]分省年度数据!$A$1:$T$32,7,FALSE)
)</f>
        <v>1491</v>
      </c>
      <c r="AG88" cm="1">
        <f t="array" ref="AG88">_xlfn.IFS(
$C88=2010,
VLOOKUP($B88,[18]分省年度数据!$A$1:$T$32,15,FALSE),
$C88=2011,
VLOOKUP($B88,[18]分省年度数据!$A$1:$T$32,14,FALSE),
$C88=2012,
VLOOKUP($B88,[18]分省年度数据!$A$1:$T$32,13,FALSE),
$C88=2013,
VLOOKUP($B88,[18]分省年度数据!$A$1:$T$32,12,FALSE),
$C88=2014,
VLOOKUP($B88,[18]分省年度数据!$A$1:$T$32,11,FALSE),
$C88=2015,
VLOOKUP($B88,[18]分省年度数据!$A$1:$T$32,10,FALSE),
$C88=2016,
VLOOKUP($B88,[18]分省年度数据!$A$1:$T$32,9,FALSE),
$C88=2017,
VLOOKUP($B88,[18]分省年度数据!$A$1:$T$32,8,FALSE),
$C88=2018,
VLOOKUP($B88,[18]分省年度数据!$A$1:$T$32,7,FALSE)
)</f>
        <v>26710.1</v>
      </c>
      <c r="AJ88" cm="1">
        <f t="array" ref="AJ88">_xlfn.IFS(
$C88=2010,
VLOOKUP($B88,[19]分省年度数据!$A$1:$T$32,15,FALSE),
$C88=2011,
VLOOKUP($B88,[19]分省年度数据!$A$1:$T$32,14,FALSE),
$C88=2012,
VLOOKUP($B88,[19]分省年度数据!$A$1:$T$32,13,FALSE),
$C88=2013,
VLOOKUP($B88,[19]分省年度数据!$A$1:$T$32,12,FALSE),
$C88=2014,
VLOOKUP($B88,[19]分省年度数据!$A$1:$T$32,11,FALSE),
$C88=2015,
VLOOKUP($B88,[19]分省年度数据!$A$1:$T$32,10,FALSE),
$C88=2016,
VLOOKUP($B88,[19]分省年度数据!$A$1:$T$32,9,FALSE),
$C88=2017,
VLOOKUP($B88,[19]分省年度数据!$A$1:$T$32,8,FALSE),
$C88=2018,
VLOOKUP($B88,[19]分省年度数据!$A$1:$T$32,7,FALSE)
)</f>
        <v>12999</v>
      </c>
      <c r="AK88" cm="1">
        <f t="array" ref="AK88">_xlfn.IFS(
$C88=2010,
VLOOKUP($B88,[20]分省年度数据!$A$1:$T$32,15,FALSE),
$C88=2011,
VLOOKUP($B88,[20]分省年度数据!$A$1:$T$32,14,FALSE),
$C88=2012,
VLOOKUP($B88,[20]分省年度数据!$A$1:$T$32,13,FALSE),
$C88=2013,
VLOOKUP($B88,[20]分省年度数据!$A$1:$T$32,12,FALSE),
$C88=2014,
VLOOKUP($B88,[20]分省年度数据!$A$1:$T$32,11,FALSE),
$C88=2015,
VLOOKUP($B88,[20]分省年度数据!$A$1:$T$32,10,FALSE),
$C88=2016,
VLOOKUP($B88,[20]分省年度数据!$A$1:$T$32,9,FALSE),
$C88=2017,
VLOOKUP($B88,[20]分省年度数据!$A$1:$T$32,8,FALSE),
$C88=2018,
VLOOKUP($B88,[20]分省年度数据!$A$1:$T$32,7,FALSE)
)</f>
        <v>58419</v>
      </c>
      <c r="AL88" cm="1">
        <f t="array" ref="AL88">_xlfn.IFS(
$C88=2010,
VLOOKUP($B88,[26]分省年度数据!$A$1:$T$32,15,FALSE),
$C88=2011,
VLOOKUP($B88,[26]分省年度数据!$A$1:$T$32,14,FALSE),
$C88=2012,
VLOOKUP($B88,[26]分省年度数据!$A$1:$T$32,13,FALSE),
$C88=2013,
VLOOKUP($B88,[26]分省年度数据!$A$1:$T$32,12,FALSE),
$C88=2014,
VLOOKUP($B88,[26]分省年度数据!$A$1:$T$32,11,FALSE),
$C88=2015,
VLOOKUP($B88,[26]分省年度数据!$A$1:$T$32,10,FALSE),
$C88=2016,
VLOOKUP($B88,[26]分省年度数据!$A$1:$T$32,9,FALSE),
$C88=2017,
VLOOKUP($B88,[26]分省年度数据!$A$1:$T$32,8,FALSE),
$C88=2018,
VLOOKUP($B88,[26]分省年度数据!$A$1:$T$32,7,FALSE)
)</f>
        <v>99.83</v>
      </c>
      <c r="AM88" cm="1">
        <f t="array" ref="AM88">_xlfn.IFS(
$C88=2010,
VLOOKUP($B88,[22]分省年度数据!$A$1:$T$32,15,FALSE),
$C88=2011,
VLOOKUP($B88,[22]分省年度数据!$A$1:$T$32,14,FALSE),
$C88=2012,
VLOOKUP($B88,[22]分省年度数据!$A$1:$T$32,13,FALSE),
$C88=2013,
VLOOKUP($B88,[22]分省年度数据!$A$1:$T$32,12,FALSE),
$C88=2014,
VLOOKUP($B88,[22]分省年度数据!$A$1:$T$32,11,FALSE),
$C88=2015,
VLOOKUP($B88,[22]分省年度数据!$A$1:$T$32,10,FALSE),
$C88=2016,
VLOOKUP($B88,[22]分省年度数据!$A$1:$T$32,9,FALSE),
$C88=2017,
VLOOKUP($B88,[22]分省年度数据!$A$1:$T$32,8,FALSE),
$C88=2018,
VLOOKUP($B88,[22]分省年度数据!$A$1:$T$32,7,FALSE)
)</f>
        <v>99.56</v>
      </c>
      <c r="AN88" cm="1">
        <f t="array" ref="AN88">_xlfn.IFS(
$C88=2010,
VLOOKUP($B88,[23]分省年度数据!$A$1:$T$32,15,FALSE),
$C88=2011,
VLOOKUP($B88,[23]分省年度数据!$A$1:$T$32,14,FALSE),
$C88=2012,
VLOOKUP($B88,[23]分省年度数据!$A$1:$T$32,13,FALSE),
$C88=2013,
VLOOKUP($B88,[23]分省年度数据!$A$1:$T$32,12,FALSE),
$C88=2014,
VLOOKUP($B88,[23]分省年度数据!$A$1:$T$32,11,FALSE),
$C88=2015,
VLOOKUP($B88,[23]分省年度数据!$A$1:$T$32,10,FALSE),
$C88=2016,
VLOOKUP($B88,[23]分省年度数据!$A$1:$T$32,9,FALSE),
$C88=2017,
VLOOKUP($B88,[23]分省年度数据!$A$1:$T$32,8,FALSE),
$C88=2018,
VLOOKUP($B88,[23]分省年度数据!$A$1:$T$32,7,FALSE)
)</f>
        <v>15.81</v>
      </c>
      <c r="AO88" cm="1">
        <f t="array" ref="AO88">_xlfn.IFS(
$C88=2010,
VLOOKUP($B88,[24]分省年度数据!$A$1:$T$32,15,FALSE),
$C88=2011,
VLOOKUP($B88,[24]分省年度数据!$A$1:$T$32,14,FALSE),
$C88=2012,
VLOOKUP($B88,[24]分省年度数据!$A$1:$T$32,13,FALSE),
$C88=2013,
VLOOKUP($B88,[24]分省年度数据!$A$1:$T$32,12,FALSE),
$C88=2014,
VLOOKUP($B88,[24]分省年度数据!$A$1:$T$32,11,FALSE),
$C88=2015,
VLOOKUP($B88,[24]分省年度数据!$A$1:$T$32,10,FALSE),
$C88=2016,
VLOOKUP($B88,[24]分省年度数据!$A$1:$T$32,9,FALSE),
$C88=2017,
VLOOKUP($B88,[24]分省年度数据!$A$1:$T$32,8,FALSE),
$C88=2018,
VLOOKUP($B88,[24]分省年度数据!$A$1:$T$32,7,FALSE)
)</f>
        <v>3.82</v>
      </c>
      <c r="AP88" cm="1">
        <f t="array" ref="AP88">_xlfn.IFS(
$C88=2010,
VLOOKUP($B88,[25]分省年度数据!$A$1:$T$32,15,FALSE),
$C88=2011,
VLOOKUP($B88,[25]分省年度数据!$A$1:$T$32,14,FALSE),
$C88=2012,
VLOOKUP($B88,[25]分省年度数据!$A$1:$T$32,13,FALSE),
$C88=2013,
VLOOKUP($B88,[25]分省年度数据!$A$1:$T$32,12,FALSE),
$C88=2014,
VLOOKUP($B88,[25]分省年度数据!$A$1:$T$32,11,FALSE),
$C88=2015,
VLOOKUP($B88,[25]分省年度数据!$A$1:$T$32,10,FALSE),
$C88=2016,
VLOOKUP($B88,[25]分省年度数据!$A$1:$T$32,9,FALSE),
$C88=2017,
VLOOKUP($B88,[25]分省年度数据!$A$1:$T$32,8,FALSE),
$C88=2018,
VLOOKUP($B88,[25]分省年度数据!$A$1:$T$32,7,FALSE)
)</f>
        <v>14.55</v>
      </c>
    </row>
    <row r="89" spans="1:42">
      <c r="A89">
        <v>32</v>
      </c>
      <c r="B89" t="s">
        <v>10</v>
      </c>
      <c r="C89">
        <v>2016</v>
      </c>
      <c r="D89" t="str">
        <f t="shared" si="2"/>
        <v>江苏省2016</v>
      </c>
      <c r="E89" t="s">
        <v>34</v>
      </c>
      <c r="F89" cm="1">
        <f t="array" ref="F89">_xlfn.IFS(
$C89=2010,
VLOOKUP($B89,[1]分省年度数据!$A$1:$T$32,15,FALSE),
$C89=2011,
VLOOKUP($B89,[1]分省年度数据!$A$1:$T$32,14,FALSE),
$C89=2012,
VLOOKUP($B89,[1]分省年度数据!$A$1:$T$32,13,FALSE),
$C89=2013,
VLOOKUP($B89,[1]分省年度数据!$A$1:$T$32,12,FALSE),
$C89=2014,
VLOOKUP($B89,[1]分省年度数据!$A$1:$T$32,11,FALSE),
$C89=2015,
VLOOKUP($B89,[1]分省年度数据!$A$1:$T$32,10,FALSE),
$C89=2016,
VLOOKUP($B89,[1]分省年度数据!$A$1:$T$32,9,FALSE),
$C89=2017,
VLOOKUP($B89,[1]分省年度数据!$A$1:$T$32,8,FALSE),
$C89=2018,
VLOOKUP($B89,[1]分省年度数据!$A$1:$T$32,7,FALSE)
)</f>
        <v>8381</v>
      </c>
      <c r="G89" cm="1">
        <f t="array" ref="G89">_xlfn.IFS(
$C89=2010,
VLOOKUP($B89,[2]分省年度数据!$A$1:$T$32,15,FALSE),
$C89=2011,
VLOOKUP($B89,[2]分省年度数据!$A$1:$T$32,14,FALSE),
$C89=2012,
VLOOKUP($B89,[2]分省年度数据!$A$1:$T$32,13,FALSE),
$C89=2013,
VLOOKUP($B89,[2]分省年度数据!$A$1:$T$32,12,FALSE),
$C89=2014,
VLOOKUP($B89,[2]分省年度数据!$A$1:$T$32,11,FALSE),
$C89=2015,
VLOOKUP($B89,[2]分省年度数据!$A$1:$T$32,10,FALSE),
$C89=2016,
VLOOKUP($B89,[2]分省年度数据!$A$1:$T$32,9,FALSE),
$C89=2017,
VLOOKUP($B89,[2]分省年度数据!$A$1:$T$32,8,FALSE),
$C89=2018,
VLOOKUP($B89,[2]分省年度数据!$A$1:$T$32,7,FALSE)
)</f>
        <v>32070</v>
      </c>
      <c r="H89" cm="1">
        <f t="array" ref="H89">_xlfn.IFS(
$C89=2010,
VLOOKUP($B89,[3]分省年度数据!$A$1:$T$32,15,FALSE),
$C89=2011,
VLOOKUP($B89,[3]分省年度数据!$A$1:$T$32,14,FALSE),
$C89=2012,
VLOOKUP($B89,[3]分省年度数据!$A$1:$T$32,13,FALSE),
$C89=2013,
VLOOKUP($B89,[3]分省年度数据!$A$1:$T$32,12,FALSE),
$C89=2014,
VLOOKUP($B89,[3]分省年度数据!$A$1:$T$32,11,FALSE),
$C89=2015,
VLOOKUP($B89,[3]分省年度数据!$A$1:$T$32,10,FALSE),
$C89=2016,
VLOOKUP($B89,[3]分省年度数据!$A$1:$T$32,9,FALSE),
$C89=2017,
VLOOKUP($B89,[3]分省年度数据!$A$1:$T$32,8,FALSE),
$C89=2018,
VLOOKUP($B89,[3]分省年度数据!$A$1:$T$32,7,FALSE)
)</f>
        <v>237.7</v>
      </c>
      <c r="I89">
        <f>VLOOKUP($D89,[4]Sheet1!$C$1:$J$65536,2,FALSE)</f>
        <v>160.03819274902344</v>
      </c>
      <c r="J89">
        <f>VLOOKUP($D89,[4]Sheet1!$C$1:$J$65536,3,FALSE)</f>
        <v>112.84744262695312</v>
      </c>
      <c r="K89">
        <f>VLOOKUP($D89,[4]Sheet1!$C$1:$J$65536,4,FALSE)</f>
        <v>10169.23828125</v>
      </c>
      <c r="L89">
        <f>VLOOKUP($D89,[4]Sheet1!$C$1:$J$65536,5,FALSE)</f>
        <v>154.29649353027344</v>
      </c>
      <c r="M89">
        <f>VLOOKUP($D89,[4]Sheet1!$C$1:$J$65536,6,FALSE)</f>
        <v>25.219573974609375</v>
      </c>
      <c r="N89">
        <f>VLOOKUP($D89,[4]Sheet1!$C$1:$J$65536,7,FALSE)</f>
        <v>6.1154026985168457</v>
      </c>
      <c r="O89">
        <f>VLOOKUP($D89,[4]Sheet1!$C$1:$J$65536,8,FALSE)</f>
        <v>46.446022033691406</v>
      </c>
      <c r="P89" cm="1">
        <f t="array" ref="P89">_xlfn.IFS(
$C89=2010,
VLOOKUP($B89,[5]各省年均房价!$A$1:$T$32,11,FALSE),
$C89=2011,
VLOOKUP($B89,[5]各省年均房价!$A$1:$T$32,12,FALSE),
$C89=2012,
VLOOKUP($B89,[5]各省年均房价!$A$1:$T$32,13,FALSE),
$C89=2013,
VLOOKUP($B89,[5]各省年均房价!$A$1:$T$32,14,FALSE),
$C89=2014,
VLOOKUP($B89,[5]各省年均房价!$A$1:$T$32,15,FALSE),
$C89=2015,
VLOOKUP($B89,[5]各省年均房价!$A$1:$T$32,16,FALSE),
$C89=2016,
VLOOKUP($B89,[5]各省年均房价!$A$1:$T$32,17,FALSE),
$C89=2017,
VLOOKUP($B89,[5]各省年均房价!$A$1:$T$32,18,FALSE),
$C89=2018,
VLOOKUP($B89,[5]各省年均房价!$A$1:$T$32,19,FALSE)
)</f>
        <v>7405.793076923077</v>
      </c>
      <c r="Q89">
        <f t="shared" si="3"/>
        <v>0.23092588328416205</v>
      </c>
      <c r="R89" cm="1">
        <f t="array" ref="R89">_xlfn.IFS(
$C89=2010,
VLOOKUP($B89,[27]分省年度数据!$A$1:$T$32,15,FALSE),
$C89=2011,
VLOOKUP($B89,[27]分省年度数据!$A$1:$T$32,14,FALSE),
$C89=2012,
VLOOKUP($B89,[27]分省年度数据!$A$1:$T$32,13,FALSE),
$C89=2013,
VLOOKUP($B89,[27]分省年度数据!$A$1:$T$32,12,FALSE),
$C89=2014,
VLOOKUP($B89,[27]分省年度数据!$A$1:$T$32,11,FALSE),
$C89=2015,
VLOOKUP($B89,[27]分省年度数据!$A$1:$T$32,10,FALSE),
$C89=2016,
VLOOKUP($B89,[27]分省年度数据!$A$1:$T$32,9,FALSE),
$C89=2017,
VLOOKUP($B89,[27]分省年度数据!$A$1:$T$32,8,FALSE),
$C89=2018,
VLOOKUP($B89,[27]分省年度数据!$A$1:$T$32,7,FALSE)
)</f>
        <v>102.5</v>
      </c>
      <c r="S89">
        <f>IFERROR(VLOOKUP(D89,[6]mu_jt_estimates_final!$C:$D,2,FALSE),"")</f>
        <v>-3.9066333000000002E-2</v>
      </c>
      <c r="T89" t="str">
        <f>VLOOKUP(B89,方言分布!A:B,2,FALSE)</f>
        <v>吴语</v>
      </c>
      <c r="U89" cm="1">
        <f t="array" ref="U89">_xlfn.IFS(
$C89=2010,
VLOOKUP($B89,[7]分省年度数据!$A$1:$T$32,15,FALSE),
$C89=2011,
VLOOKUP($B89,[7]分省年度数据!$A$1:$T$32,14,FALSE),
$C89=2012,
VLOOKUP($B89,[7]分省年度数据!$A$1:$T$32,13,FALSE),
$C89=2013,
VLOOKUP($B89,[7]分省年度数据!$A$1:$T$32,12,FALSE),
$C89=2014,
VLOOKUP($B89,[7]分省年度数据!$A$1:$T$32,11,FALSE),
$C89=2015,
VLOOKUP($B89,[7]分省年度数据!$A$1:$T$32,10,FALSE),
$C89=2016,
VLOOKUP($B89,[7]分省年度数据!$A$1:$T$32,9,FALSE),
$C89=2017,
VLOOKUP($B89,[7]分省年度数据!$A$1:$T$32,8,FALSE),
$C89=2018,
VLOOKUP($B89,[7]分省年度数据!$A$1:$T$32,7,FALSE)
)</f>
        <v>32117</v>
      </c>
      <c r="V89" cm="1">
        <f t="array" ref="V89">_xlfn.IFS(
$C89=2010,
VLOOKUP($B89,[8]分省年度数据!$A$1:$T$32,15,FALSE),
$C89=2011,
VLOOKUP($B89,[8]分省年度数据!$A$1:$T$32,14,FALSE),
$C89=2012,
VLOOKUP($B89,[8]分省年度数据!$A$1:$T$32,13,FALSE),
$C89=2013,
VLOOKUP($B89,[8]分省年度数据!$A$1:$T$32,12,FALSE),
$C89=2014,
VLOOKUP($B89,[8]分省年度数据!$A$1:$T$32,11,FALSE),
$C89=2015,
VLOOKUP($B89,[8]分省年度数据!$A$1:$T$32,10,FALSE),
$C89=2016,
VLOOKUP($B89,[8]分省年度数据!$A$1:$T$32,9,FALSE),
$C89=2017,
VLOOKUP($B89,[8]分省年度数据!$A$1:$T$32,8,FALSE),
$C89=2018,
VLOOKUP($B89,[8]分省年度数据!$A$1:$T$32,7,FALSE)
)</f>
        <v>44.31</v>
      </c>
      <c r="W89" cm="1">
        <f t="array" ref="W89">_xlfn.IFS(
$C89=2010,
VLOOKUP($B89,[9]分省年度数据!$A$1:$T$32,15,FALSE),
$C89=2011,
VLOOKUP($B89,[9]分省年度数据!$A$1:$T$32,14,FALSE),
$C89=2012,
VLOOKUP($B89,[9]分省年度数据!$A$1:$T$32,13,FALSE),
$C89=2013,
VLOOKUP($B89,[9]分省年度数据!$A$1:$T$32,12,FALSE),
$C89=2014,
VLOOKUP($B89,[9]分省年度数据!$A$1:$T$32,11,FALSE),
$C89=2015,
VLOOKUP($B89,[9]分省年度数据!$A$1:$T$32,10,FALSE),
$C89=2016,
VLOOKUP($B89,[9]分省年度数据!$A$1:$T$32,9,FALSE),
$C89=2017,
VLOOKUP($B89,[9]分省年度数据!$A$1:$T$32,8,FALSE),
$C89=2018,
VLOOKUP($B89,[9]分省年度数据!$A$1:$T$32,7,FALSE)
)</f>
        <v>65</v>
      </c>
      <c r="X89" cm="1">
        <f t="array" ref="X89">_xlfn.IFS(
$C89=2010,
VLOOKUP($B89,[10]分省年度数据!$A$1:$T$32,15,FALSE),
$C89=2011,
VLOOKUP($B89,[10]分省年度数据!$A$1:$T$32,14,FALSE),
$C89=2012,
VLOOKUP($B89,[10]分省年度数据!$A$1:$T$32,13,FALSE),
$C89=2013,
VLOOKUP($B89,[10]分省年度数据!$A$1:$T$32,12,FALSE),
$C89=2014,
VLOOKUP($B89,[10]分省年度数据!$A$1:$T$32,11,FALSE),
$C89=2015,
VLOOKUP($B89,[10]分省年度数据!$A$1:$T$32,10,FALSE),
$C89=2016,
VLOOKUP($B89,[10]分省年度数据!$A$1:$T$32,9,FALSE),
$C89=2017,
VLOOKUP($B89,[10]分省年度数据!$A$1:$T$32,8,FALSE),
$C89=2018,
VLOOKUP($B89,[10]分省年度数据!$A$1:$T$32,7,FALSE)
)</f>
        <v>9.64</v>
      </c>
      <c r="Y89" cm="1">
        <f t="array" ref="Y89">_xlfn.IFS(
$C89=2010,
VLOOKUP($B89,[11]分省年度数据!$A$1:$T$32,15,FALSE),
$C89=2011,
VLOOKUP($B89,[11]分省年度数据!$A$1:$T$32,14,FALSE),
$C89=2012,
VLOOKUP($B89,[11]分省年度数据!$A$1:$T$32,13,FALSE),
$C89=2013,
VLOOKUP($B89,[11]分省年度数据!$A$1:$T$32,12,FALSE),
$C89=2014,
VLOOKUP($B89,[11]分省年度数据!$A$1:$T$32,11,FALSE),
$C89=2015,
VLOOKUP($B89,[11]分省年度数据!$A$1:$T$32,10,FALSE),
$C89=2016,
VLOOKUP($B89,[11]分省年度数据!$A$1:$T$32,9,FALSE),
$C89=2017,
VLOOKUP($B89,[11]分省年度数据!$A$1:$T$32,8,FALSE),
$C89=2018,
VLOOKUP($B89,[11]分省年度数据!$A$1:$T$32,7,FALSE)
)</f>
        <v>712.77</v>
      </c>
      <c r="Z89" cm="1">
        <f t="array" ref="Z89">_xlfn.IFS(
$C89=2010,
VLOOKUP($B89,[12]分省年度数据!$A$1:$T$32,15,FALSE),
$C89=2011,
VLOOKUP($B89,[12]分省年度数据!$A$1:$T$32,14,FALSE),
$C89=2012,
VLOOKUP($B89,[12]分省年度数据!$A$1:$T$32,13,FALSE),
$C89=2013,
VLOOKUP($B89,[12]分省年度数据!$A$1:$T$32,12,FALSE),
$C89=2014,
VLOOKUP($B89,[12]分省年度数据!$A$1:$T$32,11,FALSE),
$C89=2015,
VLOOKUP($B89,[12]分省年度数据!$A$1:$T$32,10,FALSE),
$C89=2016,
VLOOKUP($B89,[12]分省年度数据!$A$1:$T$32,9,FALSE),
$C89=2017,
VLOOKUP($B89,[12]分省年度数据!$A$1:$T$32,8,FALSE),
$C89=2018,
VLOOKUP($B89,[12]分省年度数据!$A$1:$T$32,7,FALSE)
)</f>
        <v>10.01</v>
      </c>
      <c r="AA89" cm="1">
        <f t="array" ref="AA89">_xlfn.IFS(
$C89=2010,
VLOOKUP($B89,[13]分省年度数据!$A$1:$T$32,15,FALSE),
$C89=2011,
VLOOKUP($B89,[13]分省年度数据!$A$1:$T$32,14,FALSE),
$C89=2012,
VLOOKUP($B89,[13]分省年度数据!$A$1:$T$32,13,FALSE),
$C89=2013,
VLOOKUP($B89,[13]分省年度数据!$A$1:$T$32,12,FALSE),
$C89=2014,
VLOOKUP($B89,[13]分省年度数据!$A$1:$T$32,11,FALSE),
$C89=2015,
VLOOKUP($B89,[13]分省年度数据!$A$1:$T$32,10,FALSE),
$C89=2016,
VLOOKUP($B89,[13]分省年度数据!$A$1:$T$32,9,FALSE),
$C89=2017,
VLOOKUP($B89,[13]分省年度数据!$A$1:$T$32,8,FALSE),
$C89=2018,
VLOOKUP($B89,[13]分省年度数据!$A$1:$T$32,7,FALSE)
)</f>
        <v>11.04</v>
      </c>
      <c r="AB89" cm="1">
        <f t="array" ref="AB89">_xlfn.IFS(
$C89=2010,
VLOOKUP($B89,[14]分省年度数据!$A$1:$T$32,15,FALSE),
$C89=2011,
VLOOKUP($B89,[14]分省年度数据!$A$1:$T$32,14,FALSE),
$C89=2012,
VLOOKUP($B89,[14]分省年度数据!$A$1:$T$32,13,FALSE),
$C89=2013,
VLOOKUP($B89,[14]分省年度数据!$A$1:$T$32,12,FALSE),
$C89=2014,
VLOOKUP($B89,[14]分省年度数据!$A$1:$T$32,11,FALSE),
$C89=2015,
VLOOKUP($B89,[14]分省年度数据!$A$1:$T$32,10,FALSE),
$C89=2016,
VLOOKUP($B89,[14]分省年度数据!$A$1:$T$32,9,FALSE),
$C89=2017,
VLOOKUP($B89,[14]分省年度数据!$A$1:$T$32,8,FALSE),
$C89=2018,
VLOOKUP($B89,[14]分省年度数据!$A$1:$T$32,7,FALSE)
)</f>
        <v>18.059999999999999</v>
      </c>
      <c r="AD89" cm="1">
        <f t="array" ref="AD89">_xlfn.IFS(
$C89=2010,
VLOOKUP($B89,[15]分省年度数据!$A$1:$T$32,15,FALSE),
$C89=2011,
VLOOKUP($B89,[15]分省年度数据!$A$1:$T$32,14,FALSE),
$C89=2012,
VLOOKUP($B89,[15]分省年度数据!$A$1:$T$32,13,FALSE),
$C89=2013,
VLOOKUP($B89,[15]分省年度数据!$A$1:$T$32,12,FALSE),
$C89=2014,
VLOOKUP($B89,[15]分省年度数据!$A$1:$T$32,11,FALSE),
$C89=2015,
VLOOKUP($B89,[15]分省年度数据!$A$1:$T$32,10,FALSE),
$C89=2016,
VLOOKUP($B89,[15]分省年度数据!$A$1:$T$32,9,FALSE),
$C89=2017,
VLOOKUP($B89,[15]分省年度数据!$A$1:$T$32,8,FALSE),
$C89=2018,
VLOOKUP($B89,[15]分省年度数据!$A$1:$T$32,7,FALSE)
)</f>
        <v>24020855</v>
      </c>
      <c r="AE89" cm="1">
        <f t="array" ref="AE89">_xlfn.IFS(
$C89=2010,
VLOOKUP($B89,[16]分省年度数据!$A$1:$T$32,15,FALSE),
$C89=2011,
VLOOKUP($B89,[16]分省年度数据!$A$1:$T$32,14,FALSE),
$C89=2012,
VLOOKUP($B89,[16]分省年度数据!$A$1:$T$32,13,FALSE),
$C89=2013,
VLOOKUP($B89,[16]分省年度数据!$A$1:$T$32,12,FALSE),
$C89=2014,
VLOOKUP($B89,[16]分省年度数据!$A$1:$T$32,11,FALSE),
$C89=2015,
VLOOKUP($B89,[16]分省年度数据!$A$1:$T$32,10,FALSE),
$C89=2016,
VLOOKUP($B89,[16]分省年度数据!$A$1:$T$32,9,FALSE),
$C89=2017,
VLOOKUP($B89,[16]分省年度数据!$A$1:$T$32,8,FALSE),
$C89=2018,
VLOOKUP($B89,[16]分省年度数据!$A$1:$T$32,7,FALSE)
)</f>
        <v>1842.94</v>
      </c>
      <c r="AF89" cm="1">
        <f t="array" ref="AF89">_xlfn.IFS(
$C89=2010,
VLOOKUP($B89,[17]分省年度数据!$A$1:$T$32,15,FALSE),
$C89=2011,
VLOOKUP($B89,[17]分省年度数据!$A$1:$T$32,14,FALSE),
$C89=2012,
VLOOKUP($B89,[17]分省年度数据!$A$1:$T$32,13,FALSE),
$C89=2013,
VLOOKUP($B89,[17]分省年度数据!$A$1:$T$32,12,FALSE),
$C89=2014,
VLOOKUP($B89,[17]分省年度数据!$A$1:$T$32,11,FALSE),
$C89=2015,
VLOOKUP($B89,[17]分省年度数据!$A$1:$T$32,10,FALSE),
$C89=2016,
VLOOKUP($B89,[17]分省年度数据!$A$1:$T$32,9,FALSE),
$C89=2017,
VLOOKUP($B89,[17]分省年度数据!$A$1:$T$32,8,FALSE),
$C89=2018,
VLOOKUP($B89,[17]分省年度数据!$A$1:$T$32,7,FALSE)
)</f>
        <v>1527</v>
      </c>
      <c r="AG89" cm="1">
        <f t="array" ref="AG89">_xlfn.IFS(
$C89=2010,
VLOOKUP($B89,[18]分省年度数据!$A$1:$T$32,15,FALSE),
$C89=2011,
VLOOKUP($B89,[18]分省年度数据!$A$1:$T$32,14,FALSE),
$C89=2012,
VLOOKUP($B89,[18]分省年度数据!$A$1:$T$32,13,FALSE),
$C89=2013,
VLOOKUP($B89,[18]分省年度数据!$A$1:$T$32,12,FALSE),
$C89=2014,
VLOOKUP($B89,[18]分省年度数据!$A$1:$T$32,11,FALSE),
$C89=2015,
VLOOKUP($B89,[18]分省年度数据!$A$1:$T$32,10,FALSE),
$C89=2016,
VLOOKUP($B89,[18]分省年度数据!$A$1:$T$32,9,FALSE),
$C89=2017,
VLOOKUP($B89,[18]分省年度数据!$A$1:$T$32,8,FALSE),
$C89=2018,
VLOOKUP($B89,[18]分省年度数据!$A$1:$T$32,7,FALSE)
)</f>
        <v>29612.5</v>
      </c>
      <c r="AJ89" cm="1">
        <f t="array" ref="AJ89">_xlfn.IFS(
$C89=2010,
VLOOKUP($B89,[19]分省年度数据!$A$1:$T$32,15,FALSE),
$C89=2011,
VLOOKUP($B89,[19]分省年度数据!$A$1:$T$32,14,FALSE),
$C89=2012,
VLOOKUP($B89,[19]分省年度数据!$A$1:$T$32,13,FALSE),
$C89=2013,
VLOOKUP($B89,[19]分省年度数据!$A$1:$T$32,12,FALSE),
$C89=2014,
VLOOKUP($B89,[19]分省年度数据!$A$1:$T$32,11,FALSE),
$C89=2015,
VLOOKUP($B89,[19]分省年度数据!$A$1:$T$32,10,FALSE),
$C89=2016,
VLOOKUP($B89,[19]分省年度数据!$A$1:$T$32,9,FALSE),
$C89=2017,
VLOOKUP($B89,[19]分省年度数据!$A$1:$T$32,8,FALSE),
$C89=2018,
VLOOKUP($B89,[19]分省年度数据!$A$1:$T$32,7,FALSE)
)</f>
        <v>13299</v>
      </c>
      <c r="AK89" cm="1">
        <f t="array" ref="AK89">_xlfn.IFS(
$C89=2010,
VLOOKUP($B89,[20]分省年度数据!$A$1:$T$32,15,FALSE),
$C89=2011,
VLOOKUP($B89,[20]分省年度数据!$A$1:$T$32,14,FALSE),
$C89=2012,
VLOOKUP($B89,[20]分省年度数据!$A$1:$T$32,13,FALSE),
$C89=2013,
VLOOKUP($B89,[20]分省年度数据!$A$1:$T$32,12,FALSE),
$C89=2014,
VLOOKUP($B89,[20]分省年度数据!$A$1:$T$32,11,FALSE),
$C89=2015,
VLOOKUP($B89,[20]分省年度数据!$A$1:$T$32,10,FALSE),
$C89=2016,
VLOOKUP($B89,[20]分省年度数据!$A$1:$T$32,9,FALSE),
$C89=2017,
VLOOKUP($B89,[20]分省年度数据!$A$1:$T$32,8,FALSE),
$C89=2018,
VLOOKUP($B89,[20]分省年度数据!$A$1:$T$32,7,FALSE)
)</f>
        <v>62333</v>
      </c>
      <c r="AL89" cm="1">
        <f t="array" ref="AL89">_xlfn.IFS(
$C89=2010,
VLOOKUP($B89,[26]分省年度数据!$A$1:$T$32,15,FALSE),
$C89=2011,
VLOOKUP($B89,[26]分省年度数据!$A$1:$T$32,14,FALSE),
$C89=2012,
VLOOKUP($B89,[26]分省年度数据!$A$1:$T$32,13,FALSE),
$C89=2013,
VLOOKUP($B89,[26]分省年度数据!$A$1:$T$32,12,FALSE),
$C89=2014,
VLOOKUP($B89,[26]分省年度数据!$A$1:$T$32,11,FALSE),
$C89=2015,
VLOOKUP($B89,[26]分省年度数据!$A$1:$T$32,10,FALSE),
$C89=2016,
VLOOKUP($B89,[26]分省年度数据!$A$1:$T$32,9,FALSE),
$C89=2017,
VLOOKUP($B89,[26]分省年度数据!$A$1:$T$32,8,FALSE),
$C89=2018,
VLOOKUP($B89,[26]分省年度数据!$A$1:$T$32,7,FALSE)
)</f>
        <v>99.86</v>
      </c>
      <c r="AM89" cm="1">
        <f t="array" ref="AM89">_xlfn.IFS(
$C89=2010,
VLOOKUP($B89,[22]分省年度数据!$A$1:$T$32,15,FALSE),
$C89=2011,
VLOOKUP($B89,[22]分省年度数据!$A$1:$T$32,14,FALSE),
$C89=2012,
VLOOKUP($B89,[22]分省年度数据!$A$1:$T$32,13,FALSE),
$C89=2013,
VLOOKUP($B89,[22]分省年度数据!$A$1:$T$32,12,FALSE),
$C89=2014,
VLOOKUP($B89,[22]分省年度数据!$A$1:$T$32,11,FALSE),
$C89=2015,
VLOOKUP($B89,[22]分省年度数据!$A$1:$T$32,10,FALSE),
$C89=2016,
VLOOKUP($B89,[22]分省年度数据!$A$1:$T$32,9,FALSE),
$C89=2017,
VLOOKUP($B89,[22]分省年度数据!$A$1:$T$32,8,FALSE),
$C89=2018,
VLOOKUP($B89,[22]分省年度数据!$A$1:$T$32,7,FALSE)
)</f>
        <v>99.54</v>
      </c>
      <c r="AN89" cm="1">
        <f t="array" ref="AN89">_xlfn.IFS(
$C89=2010,
VLOOKUP($B89,[23]分省年度数据!$A$1:$T$32,15,FALSE),
$C89=2011,
VLOOKUP($B89,[23]分省年度数据!$A$1:$T$32,14,FALSE),
$C89=2012,
VLOOKUP($B89,[23]分省年度数据!$A$1:$T$32,13,FALSE),
$C89=2013,
VLOOKUP($B89,[23]分省年度数据!$A$1:$T$32,12,FALSE),
$C89=2014,
VLOOKUP($B89,[23]分省年度数据!$A$1:$T$32,11,FALSE),
$C89=2015,
VLOOKUP($B89,[23]分省年度数据!$A$1:$T$32,10,FALSE),
$C89=2016,
VLOOKUP($B89,[23]分省年度数据!$A$1:$T$32,9,FALSE),
$C89=2017,
VLOOKUP($B89,[23]分省年度数据!$A$1:$T$32,8,FALSE),
$C89=2018,
VLOOKUP($B89,[23]分省年度数据!$A$1:$T$32,7,FALSE)
)</f>
        <v>16.57</v>
      </c>
      <c r="AO89" cm="1">
        <f t="array" ref="AO89">_xlfn.IFS(
$C89=2010,
VLOOKUP($B89,[24]分省年度数据!$A$1:$T$32,15,FALSE),
$C89=2011,
VLOOKUP($B89,[24]分省年度数据!$A$1:$T$32,14,FALSE),
$C89=2012,
VLOOKUP($B89,[24]分省年度数据!$A$1:$T$32,13,FALSE),
$C89=2013,
VLOOKUP($B89,[24]分省年度数据!$A$1:$T$32,12,FALSE),
$C89=2014,
VLOOKUP($B89,[24]分省年度数据!$A$1:$T$32,11,FALSE),
$C89=2015,
VLOOKUP($B89,[24]分省年度数据!$A$1:$T$32,10,FALSE),
$C89=2016,
VLOOKUP($B89,[24]分省年度数据!$A$1:$T$32,9,FALSE),
$C89=2017,
VLOOKUP($B89,[24]分省年度数据!$A$1:$T$32,8,FALSE),
$C89=2018,
VLOOKUP($B89,[24]分省年度数据!$A$1:$T$32,7,FALSE)
)</f>
        <v>3.86</v>
      </c>
      <c r="AP89" cm="1">
        <f t="array" ref="AP89">_xlfn.IFS(
$C89=2010,
VLOOKUP($B89,[25]分省年度数据!$A$1:$T$32,15,FALSE),
$C89=2011,
VLOOKUP($B89,[25]分省年度数据!$A$1:$T$32,14,FALSE),
$C89=2012,
VLOOKUP($B89,[25]分省年度数据!$A$1:$T$32,13,FALSE),
$C89=2013,
VLOOKUP($B89,[25]分省年度数据!$A$1:$T$32,12,FALSE),
$C89=2014,
VLOOKUP($B89,[25]分省年度数据!$A$1:$T$32,11,FALSE),
$C89=2015,
VLOOKUP($B89,[25]分省年度数据!$A$1:$T$32,10,FALSE),
$C89=2016,
VLOOKUP($B89,[25]分省年度数据!$A$1:$T$32,9,FALSE),
$C89=2017,
VLOOKUP($B89,[25]分省年度数据!$A$1:$T$32,8,FALSE),
$C89=2018,
VLOOKUP($B89,[25]分省年度数据!$A$1:$T$32,7,FALSE)
)</f>
        <v>14.79</v>
      </c>
    </row>
    <row r="90" spans="1:42">
      <c r="A90">
        <v>32</v>
      </c>
      <c r="B90" t="s">
        <v>10</v>
      </c>
      <c r="C90">
        <v>2017</v>
      </c>
      <c r="D90" t="str">
        <f t="shared" si="2"/>
        <v>江苏省2017</v>
      </c>
      <c r="E90" t="s">
        <v>34</v>
      </c>
      <c r="F90" cm="1">
        <f t="array" ref="F90">_xlfn.IFS(
$C90=2010,
VLOOKUP($B90,[1]分省年度数据!$A$1:$T$32,15,FALSE),
$C90=2011,
VLOOKUP($B90,[1]分省年度数据!$A$1:$T$32,14,FALSE),
$C90=2012,
VLOOKUP($B90,[1]分省年度数据!$A$1:$T$32,13,FALSE),
$C90=2013,
VLOOKUP($B90,[1]分省年度数据!$A$1:$T$32,12,FALSE),
$C90=2014,
VLOOKUP($B90,[1]分省年度数据!$A$1:$T$32,11,FALSE),
$C90=2015,
VLOOKUP($B90,[1]分省年度数据!$A$1:$T$32,10,FALSE),
$C90=2016,
VLOOKUP($B90,[1]分省年度数据!$A$1:$T$32,9,FALSE),
$C90=2017,
VLOOKUP($B90,[1]分省年度数据!$A$1:$T$32,8,FALSE),
$C90=2018,
VLOOKUP($B90,[1]分省年度数据!$A$1:$T$32,7,FALSE)
)</f>
        <v>8423</v>
      </c>
      <c r="G90" cm="1">
        <f t="array" ref="G90">_xlfn.IFS(
$C90=2010,
VLOOKUP($B90,[2]分省年度数据!$A$1:$T$32,15,FALSE),
$C90=2011,
VLOOKUP($B90,[2]分省年度数据!$A$1:$T$32,14,FALSE),
$C90=2012,
VLOOKUP($B90,[2]分省年度数据!$A$1:$T$32,13,FALSE),
$C90=2013,
VLOOKUP($B90,[2]分省年度数据!$A$1:$T$32,12,FALSE),
$C90=2014,
VLOOKUP($B90,[2]分省年度数据!$A$1:$T$32,11,FALSE),
$C90=2015,
VLOOKUP($B90,[2]分省年度数据!$A$1:$T$32,10,FALSE),
$C90=2016,
VLOOKUP($B90,[2]分省年度数据!$A$1:$T$32,9,FALSE),
$C90=2017,
VLOOKUP($B90,[2]分省年度数据!$A$1:$T$32,8,FALSE),
$C90=2018,
VLOOKUP($B90,[2]分省年度数据!$A$1:$T$32,7,FALSE)
)</f>
        <v>35024</v>
      </c>
      <c r="H90" cm="1">
        <f t="array" ref="H90">_xlfn.IFS(
$C90=2010,
VLOOKUP($B90,[3]分省年度数据!$A$1:$T$32,15,FALSE),
$C90=2011,
VLOOKUP($B90,[3]分省年度数据!$A$1:$T$32,14,FALSE),
$C90=2012,
VLOOKUP($B90,[3]分省年度数据!$A$1:$T$32,13,FALSE),
$C90=2013,
VLOOKUP($B90,[3]分省年度数据!$A$1:$T$32,12,FALSE),
$C90=2014,
VLOOKUP($B90,[3]分省年度数据!$A$1:$T$32,11,FALSE),
$C90=2015,
VLOOKUP($B90,[3]分省年度数据!$A$1:$T$32,10,FALSE),
$C90=2016,
VLOOKUP($B90,[3]分省年度数据!$A$1:$T$32,9,FALSE),
$C90=2017,
VLOOKUP($B90,[3]分省年度数据!$A$1:$T$32,8,FALSE),
$C90=2018,
VLOOKUP($B90,[3]分省年度数据!$A$1:$T$32,7,FALSE)
)</f>
        <v>77</v>
      </c>
      <c r="I90">
        <f>VLOOKUP($D90,[4]Sheet1!$C$1:$J$65536,2,FALSE)</f>
        <v>163.35061645507812</v>
      </c>
      <c r="J90">
        <f>VLOOKUP($D90,[4]Sheet1!$C$1:$J$65536,3,FALSE)</f>
        <v>108.06320190429688</v>
      </c>
      <c r="K90">
        <f>VLOOKUP($D90,[4]Sheet1!$C$1:$J$65536,4,FALSE)</f>
        <v>10171.8056640625</v>
      </c>
      <c r="L90">
        <f>VLOOKUP($D90,[4]Sheet1!$C$1:$J$65536,5,FALSE)</f>
        <v>159.68553161621094</v>
      </c>
      <c r="M90">
        <f>VLOOKUP($D90,[4]Sheet1!$C$1:$J$65536,6,FALSE)</f>
        <v>24.469812393188477</v>
      </c>
      <c r="N90">
        <f>VLOOKUP($D90,[4]Sheet1!$C$1:$J$65536,7,FALSE)</f>
        <v>5.6701197624206543</v>
      </c>
      <c r="O90">
        <f>VLOOKUP($D90,[4]Sheet1!$C$1:$J$65536,8,FALSE)</f>
        <v>40.295928955078125</v>
      </c>
      <c r="P90" cm="1">
        <f t="array" ref="P90">_xlfn.IFS(
$C90=2010,
VLOOKUP($B90,[5]各省年均房价!$A$1:$T$32,11,FALSE),
$C90=2011,
VLOOKUP($B90,[5]各省年均房价!$A$1:$T$32,12,FALSE),
$C90=2012,
VLOOKUP($B90,[5]各省年均房价!$A$1:$T$32,13,FALSE),
$C90=2013,
VLOOKUP($B90,[5]各省年均房价!$A$1:$T$32,14,FALSE),
$C90=2014,
VLOOKUP($B90,[5]各省年均房价!$A$1:$T$32,15,FALSE),
$C90=2015,
VLOOKUP($B90,[5]各省年均房价!$A$1:$T$32,16,FALSE),
$C90=2016,
VLOOKUP($B90,[5]各省年均房价!$A$1:$T$32,17,FALSE),
$C90=2017,
VLOOKUP($B90,[5]各省年均房价!$A$1:$T$32,18,FALSE),
$C90=2018,
VLOOKUP($B90,[5]各省年均房价!$A$1:$T$32,19,FALSE)
)</f>
        <v>8660.1923076923104</v>
      </c>
      <c r="Q90">
        <f t="shared" si="3"/>
        <v>0.24726451312506598</v>
      </c>
      <c r="R90" cm="1">
        <f t="array" ref="R90">_xlfn.IFS(
$C90=2010,
VLOOKUP($B90,[27]分省年度数据!$A$1:$T$32,15,FALSE),
$C90=2011,
VLOOKUP($B90,[27]分省年度数据!$A$1:$T$32,14,FALSE),
$C90=2012,
VLOOKUP($B90,[27]分省年度数据!$A$1:$T$32,13,FALSE),
$C90=2013,
VLOOKUP($B90,[27]分省年度数据!$A$1:$T$32,12,FALSE),
$C90=2014,
VLOOKUP($B90,[27]分省年度数据!$A$1:$T$32,11,FALSE),
$C90=2015,
VLOOKUP($B90,[27]分省年度数据!$A$1:$T$32,10,FALSE),
$C90=2016,
VLOOKUP($B90,[27]分省年度数据!$A$1:$T$32,9,FALSE),
$C90=2017,
VLOOKUP($B90,[27]分省年度数据!$A$1:$T$32,8,FALSE),
$C90=2018,
VLOOKUP($B90,[27]分省年度数据!$A$1:$T$32,7,FALSE)
)</f>
        <v>109.69</v>
      </c>
      <c r="S90">
        <f>IFERROR(VLOOKUP(D90,[6]mu_jt_estimates_final!$C:$D,2,FALSE),"")</f>
        <v>0.19762830000000001</v>
      </c>
      <c r="T90" t="str">
        <f>VLOOKUP(B90,方言分布!A:B,2,FALSE)</f>
        <v>吴语</v>
      </c>
      <c r="U90" cm="1">
        <f t="array" ref="U90">_xlfn.IFS(
$C90=2010,
VLOOKUP($B90,[7]分省年度数据!$A$1:$T$32,15,FALSE),
$C90=2011,
VLOOKUP($B90,[7]分省年度数据!$A$1:$T$32,14,FALSE),
$C90=2012,
VLOOKUP($B90,[7]分省年度数据!$A$1:$T$32,13,FALSE),
$C90=2013,
VLOOKUP($B90,[7]分省年度数据!$A$1:$T$32,12,FALSE),
$C90=2014,
VLOOKUP($B90,[7]分省年度数据!$A$1:$T$32,11,FALSE),
$C90=2015,
VLOOKUP($B90,[7]分省年度数据!$A$1:$T$32,10,FALSE),
$C90=2016,
VLOOKUP($B90,[7]分省年度数据!$A$1:$T$32,9,FALSE),
$C90=2017,
VLOOKUP($B90,[7]分省年度数据!$A$1:$T$32,8,FALSE),
$C90=2018,
VLOOKUP($B90,[7]分省年度数据!$A$1:$T$32,7,FALSE)
)</f>
        <v>32037</v>
      </c>
      <c r="V90" cm="1">
        <f t="array" ref="V90">_xlfn.IFS(
$C90=2010,
VLOOKUP($B90,[8]分省年度数据!$A$1:$T$32,15,FALSE),
$C90=2011,
VLOOKUP($B90,[8]分省年度数据!$A$1:$T$32,14,FALSE),
$C90=2012,
VLOOKUP($B90,[8]分省年度数据!$A$1:$T$32,13,FALSE),
$C90=2013,
VLOOKUP($B90,[8]分省年度数据!$A$1:$T$32,12,FALSE),
$C90=2014,
VLOOKUP($B90,[8]分省年度数据!$A$1:$T$32,11,FALSE),
$C90=2015,
VLOOKUP($B90,[8]分省年度数据!$A$1:$T$32,10,FALSE),
$C90=2016,
VLOOKUP($B90,[8]分省年度数据!$A$1:$T$32,9,FALSE),
$C90=2017,
VLOOKUP($B90,[8]分省年度数据!$A$1:$T$32,8,FALSE),
$C90=2018,
VLOOKUP($B90,[8]分省年度数据!$A$1:$T$32,7,FALSE)
)</f>
        <v>46.92</v>
      </c>
      <c r="W90" cm="1">
        <f t="array" ref="W90">_xlfn.IFS(
$C90=2010,
VLOOKUP($B90,[9]分省年度数据!$A$1:$T$32,15,FALSE),
$C90=2011,
VLOOKUP($B90,[9]分省年度数据!$A$1:$T$32,14,FALSE),
$C90=2012,
VLOOKUP($B90,[9]分省年度数据!$A$1:$T$32,13,FALSE),
$C90=2013,
VLOOKUP($B90,[9]分省年度数据!$A$1:$T$32,12,FALSE),
$C90=2014,
VLOOKUP($B90,[9]分省年度数据!$A$1:$T$32,11,FALSE),
$C90=2015,
VLOOKUP($B90,[9]分省年度数据!$A$1:$T$32,10,FALSE),
$C90=2016,
VLOOKUP($B90,[9]分省年度数据!$A$1:$T$32,9,FALSE),
$C90=2017,
VLOOKUP($B90,[9]分省年度数据!$A$1:$T$32,8,FALSE),
$C90=2018,
VLOOKUP($B90,[9]分省年度数据!$A$1:$T$32,7,FALSE)
)</f>
        <v>68</v>
      </c>
      <c r="X90" cm="1">
        <f t="array" ref="X90">_xlfn.IFS(
$C90=2010,
VLOOKUP($B90,[10]分省年度数据!$A$1:$T$32,15,FALSE),
$C90=2011,
VLOOKUP($B90,[10]分省年度数据!$A$1:$T$32,14,FALSE),
$C90=2012,
VLOOKUP($B90,[10]分省年度数据!$A$1:$T$32,13,FALSE),
$C90=2013,
VLOOKUP($B90,[10]分省年度数据!$A$1:$T$32,12,FALSE),
$C90=2014,
VLOOKUP($B90,[10]分省年度数据!$A$1:$T$32,11,FALSE),
$C90=2015,
VLOOKUP($B90,[10]分省年度数据!$A$1:$T$32,10,FALSE),
$C90=2016,
VLOOKUP($B90,[10]分省年度数据!$A$1:$T$32,9,FALSE),
$C90=2017,
VLOOKUP($B90,[10]分省年度数据!$A$1:$T$32,8,FALSE),
$C90=2018,
VLOOKUP($B90,[10]分省年度数据!$A$1:$T$32,7,FALSE)
)</f>
        <v>9.5</v>
      </c>
      <c r="Y90" cm="1">
        <f t="array" ref="Y90">_xlfn.IFS(
$C90=2010,
VLOOKUP($B90,[11]分省年度数据!$A$1:$T$32,15,FALSE),
$C90=2011,
VLOOKUP($B90,[11]分省年度数据!$A$1:$T$32,14,FALSE),
$C90=2012,
VLOOKUP($B90,[11]分省年度数据!$A$1:$T$32,13,FALSE),
$C90=2013,
VLOOKUP($B90,[11]分省年度数据!$A$1:$T$32,12,FALSE),
$C90=2014,
VLOOKUP($B90,[11]分省年度数据!$A$1:$T$32,11,FALSE),
$C90=2015,
VLOOKUP($B90,[11]分省年度数据!$A$1:$T$32,10,FALSE),
$C90=2016,
VLOOKUP($B90,[11]分省年度数据!$A$1:$T$32,9,FALSE),
$C90=2017,
VLOOKUP($B90,[11]分省年度数据!$A$1:$T$32,8,FALSE),
$C90=2018,
VLOOKUP($B90,[11]分省年度数据!$A$1:$T$32,7,FALSE)
)</f>
        <v>789.52</v>
      </c>
      <c r="Z90" cm="1">
        <f t="array" ref="Z90">_xlfn.IFS(
$C90=2010,
VLOOKUP($B90,[12]分省年度数据!$A$1:$T$32,15,FALSE),
$C90=2011,
VLOOKUP($B90,[12]分省年度数据!$A$1:$T$32,14,FALSE),
$C90=2012,
VLOOKUP($B90,[12]分省年度数据!$A$1:$T$32,13,FALSE),
$C90=2013,
VLOOKUP($B90,[12]分省年度数据!$A$1:$T$32,12,FALSE),
$C90=2014,
VLOOKUP($B90,[12]分省年度数据!$A$1:$T$32,11,FALSE),
$C90=2015,
VLOOKUP($B90,[12]分省年度数据!$A$1:$T$32,10,FALSE),
$C90=2016,
VLOOKUP($B90,[12]分省年度数据!$A$1:$T$32,9,FALSE),
$C90=2017,
VLOOKUP($B90,[12]分省年度数据!$A$1:$T$32,8,FALSE),
$C90=2018,
VLOOKUP($B90,[12]分省年度数据!$A$1:$T$32,7,FALSE)
)</f>
        <v>9.9600000000000009</v>
      </c>
      <c r="AA90" cm="1">
        <f t="array" ref="AA90">_xlfn.IFS(
$C90=2010,
VLOOKUP($B90,[13]分省年度数据!$A$1:$T$32,15,FALSE),
$C90=2011,
VLOOKUP($B90,[13]分省年度数据!$A$1:$T$32,14,FALSE),
$C90=2012,
VLOOKUP($B90,[13]分省年度数据!$A$1:$T$32,13,FALSE),
$C90=2013,
VLOOKUP($B90,[13]分省年度数据!$A$1:$T$32,12,FALSE),
$C90=2014,
VLOOKUP($B90,[13]分省年度数据!$A$1:$T$32,11,FALSE),
$C90=2015,
VLOOKUP($B90,[13]分省年度数据!$A$1:$T$32,10,FALSE),
$C90=2016,
VLOOKUP($B90,[13]分省年度数据!$A$1:$T$32,9,FALSE),
$C90=2017,
VLOOKUP($B90,[13]分省年度数据!$A$1:$T$32,8,FALSE),
$C90=2018,
VLOOKUP($B90,[13]分省年度数据!$A$1:$T$32,7,FALSE)
)</f>
        <v>11.48</v>
      </c>
      <c r="AB90" cm="1">
        <f t="array" ref="AB90">_xlfn.IFS(
$C90=2010,
VLOOKUP($B90,[14]分省年度数据!$A$1:$T$32,15,FALSE),
$C90=2011,
VLOOKUP($B90,[14]分省年度数据!$A$1:$T$32,14,FALSE),
$C90=2012,
VLOOKUP($B90,[14]分省年度数据!$A$1:$T$32,13,FALSE),
$C90=2013,
VLOOKUP($B90,[14]分省年度数据!$A$1:$T$32,12,FALSE),
$C90=2014,
VLOOKUP($B90,[14]分省年度数据!$A$1:$T$32,11,FALSE),
$C90=2015,
VLOOKUP($B90,[14]分省年度数据!$A$1:$T$32,10,FALSE),
$C90=2016,
VLOOKUP($B90,[14]分省年度数据!$A$1:$T$32,9,FALSE),
$C90=2017,
VLOOKUP($B90,[14]分省年度数据!$A$1:$T$32,8,FALSE),
$C90=2018,
VLOOKUP($B90,[14]分省年度数据!$A$1:$T$32,7,FALSE)
)</f>
        <v>17.989999999999998</v>
      </c>
      <c r="AD90" cm="1">
        <f t="array" ref="AD90">_xlfn.IFS(
$C90=2010,
VLOOKUP($B90,[15]分省年度数据!$A$1:$T$32,15,FALSE),
$C90=2011,
VLOOKUP($B90,[15]分省年度数据!$A$1:$T$32,14,FALSE),
$C90=2012,
VLOOKUP($B90,[15]分省年度数据!$A$1:$T$32,13,FALSE),
$C90=2013,
VLOOKUP($B90,[15]分省年度数据!$A$1:$T$32,12,FALSE),
$C90=2014,
VLOOKUP($B90,[15]分省年度数据!$A$1:$T$32,11,FALSE),
$C90=2015,
VLOOKUP($B90,[15]分省年度数据!$A$1:$T$32,10,FALSE),
$C90=2016,
VLOOKUP($B90,[15]分省年度数据!$A$1:$T$32,9,FALSE),
$C90=2017,
VLOOKUP($B90,[15]分省年度数据!$A$1:$T$32,8,FALSE),
$C90=2018,
VLOOKUP($B90,[15]分省年度数据!$A$1:$T$32,7,FALSE)
)</f>
        <v>25960645</v>
      </c>
      <c r="AE90" cm="1">
        <f t="array" ref="AE90">_xlfn.IFS(
$C90=2010,
VLOOKUP($B90,[16]分省年度数据!$A$1:$T$32,15,FALSE),
$C90=2011,
VLOOKUP($B90,[16]分省年度数据!$A$1:$T$32,14,FALSE),
$C90=2012,
VLOOKUP($B90,[16]分省年度数据!$A$1:$T$32,13,FALSE),
$C90=2013,
VLOOKUP($B90,[16]分省年度数据!$A$1:$T$32,12,FALSE),
$C90=2014,
VLOOKUP($B90,[16]分省年度数据!$A$1:$T$32,11,FALSE),
$C90=2015,
VLOOKUP($B90,[16]分省年度数据!$A$1:$T$32,10,FALSE),
$C90=2016,
VLOOKUP($B90,[16]分省年度数据!$A$1:$T$32,9,FALSE),
$C90=2017,
VLOOKUP($B90,[16]分省年度数据!$A$1:$T$32,8,FALSE),
$C90=2018,
VLOOKUP($B90,[16]分省年度数据!$A$1:$T$32,7,FALSE)
)</f>
        <v>1979.57</v>
      </c>
      <c r="AF90" cm="1">
        <f t="array" ref="AF90">_xlfn.IFS(
$C90=2010,
VLOOKUP($B90,[17]分省年度数据!$A$1:$T$32,15,FALSE),
$C90=2011,
VLOOKUP($B90,[17]分省年度数据!$A$1:$T$32,14,FALSE),
$C90=2012,
VLOOKUP($B90,[17]分省年度数据!$A$1:$T$32,13,FALSE),
$C90=2013,
VLOOKUP($B90,[17]分省年度数据!$A$1:$T$32,12,FALSE),
$C90=2014,
VLOOKUP($B90,[17]分省年度数据!$A$1:$T$32,11,FALSE),
$C90=2015,
VLOOKUP($B90,[17]分省年度数据!$A$1:$T$32,10,FALSE),
$C90=2016,
VLOOKUP($B90,[17]分省年度数据!$A$1:$T$32,9,FALSE),
$C90=2017,
VLOOKUP($B90,[17]分省年度数据!$A$1:$T$32,8,FALSE),
$C90=2018,
VLOOKUP($B90,[17]分省年度数据!$A$1:$T$32,7,FALSE)
)</f>
        <v>1598</v>
      </c>
      <c r="AG90" cm="1">
        <f t="array" ref="AG90">_xlfn.IFS(
$C90=2010,
VLOOKUP($B90,[18]分省年度数据!$A$1:$T$32,15,FALSE),
$C90=2011,
VLOOKUP($B90,[18]分省年度数据!$A$1:$T$32,14,FALSE),
$C90=2012,
VLOOKUP($B90,[18]分省年度数据!$A$1:$T$32,13,FALSE),
$C90=2013,
VLOOKUP($B90,[18]分省年度数据!$A$1:$T$32,12,FALSE),
$C90=2014,
VLOOKUP($B90,[18]分省年度数据!$A$1:$T$32,11,FALSE),
$C90=2015,
VLOOKUP($B90,[18]分省年度数据!$A$1:$T$32,10,FALSE),
$C90=2016,
VLOOKUP($B90,[18]分省年度数据!$A$1:$T$32,9,FALSE),
$C90=2017,
VLOOKUP($B90,[18]分省年度数据!$A$1:$T$32,8,FALSE),
$C90=2018,
VLOOKUP($B90,[18]分省年度数据!$A$1:$T$32,7,FALSE)
)</f>
        <v>32818.199999999997</v>
      </c>
      <c r="AJ90" cm="1">
        <f t="array" ref="AJ90">_xlfn.IFS(
$C90=2010,
VLOOKUP($B90,[19]分省年度数据!$A$1:$T$32,15,FALSE),
$C90=2011,
VLOOKUP($B90,[19]分省年度数据!$A$1:$T$32,14,FALSE),
$C90=2012,
VLOOKUP($B90,[19]分省年度数据!$A$1:$T$32,13,FALSE),
$C90=2013,
VLOOKUP($B90,[19]分省年度数据!$A$1:$T$32,12,FALSE),
$C90=2014,
VLOOKUP($B90,[19]分省年度数据!$A$1:$T$32,11,FALSE),
$C90=2015,
VLOOKUP($B90,[19]分省年度数据!$A$1:$T$32,10,FALSE),
$C90=2016,
VLOOKUP($B90,[19]分省年度数据!$A$1:$T$32,9,FALSE),
$C90=2017,
VLOOKUP($B90,[19]分省年度数据!$A$1:$T$32,8,FALSE),
$C90=2018,
VLOOKUP($B90,[19]分省年度数据!$A$1:$T$32,7,FALSE)
)</f>
        <v>13226</v>
      </c>
      <c r="AK90" cm="1">
        <f t="array" ref="AK90">_xlfn.IFS(
$C90=2010,
VLOOKUP($B90,[20]分省年度数据!$A$1:$T$32,15,FALSE),
$C90=2011,
VLOOKUP($B90,[20]分省年度数据!$A$1:$T$32,14,FALSE),
$C90=2012,
VLOOKUP($B90,[20]分省年度数据!$A$1:$T$32,13,FALSE),
$C90=2013,
VLOOKUP($B90,[20]分省年度数据!$A$1:$T$32,12,FALSE),
$C90=2014,
VLOOKUP($B90,[20]分省年度数据!$A$1:$T$32,11,FALSE),
$C90=2015,
VLOOKUP($B90,[20]分省年度数据!$A$1:$T$32,10,FALSE),
$C90=2016,
VLOOKUP($B90,[20]分省年度数据!$A$1:$T$32,9,FALSE),
$C90=2017,
VLOOKUP($B90,[20]分省年度数据!$A$1:$T$32,8,FALSE),
$C90=2018,
VLOOKUP($B90,[20]分省年度数据!$A$1:$T$32,7,FALSE)
)</f>
        <v>69100</v>
      </c>
      <c r="AL90" cm="1">
        <f t="array" ref="AL90">_xlfn.IFS(
$C90=2010,
VLOOKUP($B90,[26]分省年度数据!$A$1:$T$32,15,FALSE),
$C90=2011,
VLOOKUP($B90,[26]分省年度数据!$A$1:$T$32,14,FALSE),
$C90=2012,
VLOOKUP($B90,[26]分省年度数据!$A$1:$T$32,13,FALSE),
$C90=2013,
VLOOKUP($B90,[26]分省年度数据!$A$1:$T$32,12,FALSE),
$C90=2014,
VLOOKUP($B90,[26]分省年度数据!$A$1:$T$32,11,FALSE),
$C90=2015,
VLOOKUP($B90,[26]分省年度数据!$A$1:$T$32,10,FALSE),
$C90=2016,
VLOOKUP($B90,[26]分省年度数据!$A$1:$T$32,9,FALSE),
$C90=2017,
VLOOKUP($B90,[26]分省年度数据!$A$1:$T$32,8,FALSE),
$C90=2018,
VLOOKUP($B90,[26]分省年度数据!$A$1:$T$32,7,FALSE)
)</f>
        <v>99.98</v>
      </c>
      <c r="AM90" cm="1">
        <f t="array" ref="AM90">_xlfn.IFS(
$C90=2010,
VLOOKUP($B90,[22]分省年度数据!$A$1:$T$32,15,FALSE),
$C90=2011,
VLOOKUP($B90,[22]分省年度数据!$A$1:$T$32,14,FALSE),
$C90=2012,
VLOOKUP($B90,[22]分省年度数据!$A$1:$T$32,13,FALSE),
$C90=2013,
VLOOKUP($B90,[22]分省年度数据!$A$1:$T$32,12,FALSE),
$C90=2014,
VLOOKUP($B90,[22]分省年度数据!$A$1:$T$32,11,FALSE),
$C90=2015,
VLOOKUP($B90,[22]分省年度数据!$A$1:$T$32,10,FALSE),
$C90=2016,
VLOOKUP($B90,[22]分省年度数据!$A$1:$T$32,9,FALSE),
$C90=2017,
VLOOKUP($B90,[22]分省年度数据!$A$1:$T$32,8,FALSE),
$C90=2018,
VLOOKUP($B90,[22]分省年度数据!$A$1:$T$32,7,FALSE)
)</f>
        <v>99.73</v>
      </c>
      <c r="AN90" cm="1">
        <f t="array" ref="AN90">_xlfn.IFS(
$C90=2010,
VLOOKUP($B90,[23]分省年度数据!$A$1:$T$32,15,FALSE),
$C90=2011,
VLOOKUP($B90,[23]分省年度数据!$A$1:$T$32,14,FALSE),
$C90=2012,
VLOOKUP($B90,[23]分省年度数据!$A$1:$T$32,13,FALSE),
$C90=2013,
VLOOKUP($B90,[23]分省年度数据!$A$1:$T$32,12,FALSE),
$C90=2014,
VLOOKUP($B90,[23]分省年度数据!$A$1:$T$32,11,FALSE),
$C90=2015,
VLOOKUP($B90,[23]分省年度数据!$A$1:$T$32,10,FALSE),
$C90=2016,
VLOOKUP($B90,[23]分省年度数据!$A$1:$T$32,9,FALSE),
$C90=2017,
VLOOKUP($B90,[23]分省年度数据!$A$1:$T$32,8,FALSE),
$C90=2018,
VLOOKUP($B90,[23]分省年度数据!$A$1:$T$32,7,FALSE)
)</f>
        <v>17.420000000000002</v>
      </c>
      <c r="AO90" cm="1">
        <f t="array" ref="AO90">_xlfn.IFS(
$C90=2010,
VLOOKUP($B90,[24]分省年度数据!$A$1:$T$32,15,FALSE),
$C90=2011,
VLOOKUP($B90,[24]分省年度数据!$A$1:$T$32,14,FALSE),
$C90=2012,
VLOOKUP($B90,[24]分省年度数据!$A$1:$T$32,13,FALSE),
$C90=2013,
VLOOKUP($B90,[24]分省年度数据!$A$1:$T$32,12,FALSE),
$C90=2014,
VLOOKUP($B90,[24]分省年度数据!$A$1:$T$32,11,FALSE),
$C90=2015,
VLOOKUP($B90,[24]分省年度数据!$A$1:$T$32,10,FALSE),
$C90=2016,
VLOOKUP($B90,[24]分省年度数据!$A$1:$T$32,9,FALSE),
$C90=2017,
VLOOKUP($B90,[24]分省年度数据!$A$1:$T$32,8,FALSE),
$C90=2018,
VLOOKUP($B90,[24]分省年度数据!$A$1:$T$32,7,FALSE)
)</f>
        <v>4.0199999999999996</v>
      </c>
      <c r="AP90" cm="1">
        <f t="array" ref="AP90">_xlfn.IFS(
$C90=2010,
VLOOKUP($B90,[25]分省年度数据!$A$1:$T$32,15,FALSE),
$C90=2011,
VLOOKUP($B90,[25]分省年度数据!$A$1:$T$32,14,FALSE),
$C90=2012,
VLOOKUP($B90,[25]分省年度数据!$A$1:$T$32,13,FALSE),
$C90=2013,
VLOOKUP($B90,[25]分省年度数据!$A$1:$T$32,12,FALSE),
$C90=2014,
VLOOKUP($B90,[25]分省年度数据!$A$1:$T$32,11,FALSE),
$C90=2015,
VLOOKUP($B90,[25]分省年度数据!$A$1:$T$32,10,FALSE),
$C90=2016,
VLOOKUP($B90,[25]分省年度数据!$A$1:$T$32,9,FALSE),
$C90=2017,
VLOOKUP($B90,[25]分省年度数据!$A$1:$T$32,8,FALSE),
$C90=2018,
VLOOKUP($B90,[25]分省年度数据!$A$1:$T$32,7,FALSE)
)</f>
        <v>14.95</v>
      </c>
    </row>
    <row r="91" spans="1:42">
      <c r="A91">
        <v>32</v>
      </c>
      <c r="B91" t="s">
        <v>10</v>
      </c>
      <c r="C91">
        <v>2018</v>
      </c>
      <c r="D91" t="str">
        <f t="shared" si="2"/>
        <v>江苏省2018</v>
      </c>
      <c r="E91" t="s">
        <v>34</v>
      </c>
      <c r="F91" cm="1">
        <f t="array" ref="F91">_xlfn.IFS(
$C91=2010,
VLOOKUP($B91,[1]分省年度数据!$A$1:$T$32,15,FALSE),
$C91=2011,
VLOOKUP($B91,[1]分省年度数据!$A$1:$T$32,14,FALSE),
$C91=2012,
VLOOKUP($B91,[1]分省年度数据!$A$1:$T$32,13,FALSE),
$C91=2013,
VLOOKUP($B91,[1]分省年度数据!$A$1:$T$32,12,FALSE),
$C91=2014,
VLOOKUP($B91,[1]分省年度数据!$A$1:$T$32,11,FALSE),
$C91=2015,
VLOOKUP($B91,[1]分省年度数据!$A$1:$T$32,10,FALSE),
$C91=2016,
VLOOKUP($B91,[1]分省年度数据!$A$1:$T$32,9,FALSE),
$C91=2017,
VLOOKUP($B91,[1]分省年度数据!$A$1:$T$32,8,FALSE),
$C91=2018,
VLOOKUP($B91,[1]分省年度数据!$A$1:$T$32,7,FALSE)
)</f>
        <v>8446</v>
      </c>
      <c r="G91" cm="1">
        <f t="array" ref="G91">_xlfn.IFS(
$C91=2010,
VLOOKUP($B91,[2]分省年度数据!$A$1:$T$32,15,FALSE),
$C91=2011,
VLOOKUP($B91,[2]分省年度数据!$A$1:$T$32,14,FALSE),
$C91=2012,
VLOOKUP($B91,[2]分省年度数据!$A$1:$T$32,13,FALSE),
$C91=2013,
VLOOKUP($B91,[2]分省年度数据!$A$1:$T$32,12,FALSE),
$C91=2014,
VLOOKUP($B91,[2]分省年度数据!$A$1:$T$32,11,FALSE),
$C91=2015,
VLOOKUP($B91,[2]分省年度数据!$A$1:$T$32,10,FALSE),
$C91=2016,
VLOOKUP($B91,[2]分省年度数据!$A$1:$T$32,9,FALSE),
$C91=2017,
VLOOKUP($B91,[2]分省年度数据!$A$1:$T$32,8,FALSE),
$C91=2018,
VLOOKUP($B91,[2]分省年度数据!$A$1:$T$32,7,FALSE)
)</f>
        <v>38096</v>
      </c>
      <c r="H91" cm="1">
        <f t="array" ref="H91">_xlfn.IFS(
$C91=2010,
VLOOKUP($B91,[3]分省年度数据!$A$1:$T$32,15,FALSE),
$C91=2011,
VLOOKUP($B91,[3]分省年度数据!$A$1:$T$32,14,FALSE),
$C91=2012,
VLOOKUP($B91,[3]分省年度数据!$A$1:$T$32,13,FALSE),
$C91=2013,
VLOOKUP($B91,[3]分省年度数据!$A$1:$T$32,12,FALSE),
$C91=2014,
VLOOKUP($B91,[3]分省年度数据!$A$1:$T$32,11,FALSE),
$C91=2015,
VLOOKUP($B91,[3]分省年度数据!$A$1:$T$32,10,FALSE),
$C91=2016,
VLOOKUP($B91,[3]分省年度数据!$A$1:$T$32,9,FALSE),
$C91=2017,
VLOOKUP($B91,[3]分省年度数据!$A$1:$T$32,8,FALSE),
$C91=2018,
VLOOKUP($B91,[3]分省年度数据!$A$1:$T$32,7,FALSE)
)</f>
        <v>348.3</v>
      </c>
      <c r="I91">
        <f>VLOOKUP($D91,[4]Sheet1!$C$1:$J$65536,2,FALSE)</f>
        <v>163.9483642578125</v>
      </c>
      <c r="J91">
        <f>VLOOKUP($D91,[4]Sheet1!$C$1:$J$65536,3,FALSE)</f>
        <v>114.04662322998047</v>
      </c>
      <c r="K91">
        <f>VLOOKUP($D91,[4]Sheet1!$C$1:$J$65536,4,FALSE)</f>
        <v>10165.08203125</v>
      </c>
      <c r="L91">
        <f>VLOOKUP($D91,[4]Sheet1!$C$1:$J$65536,5,FALSE)</f>
        <v>156.1385498046875</v>
      </c>
      <c r="M91">
        <f>VLOOKUP($D91,[4]Sheet1!$C$1:$J$65536,6,FALSE)</f>
        <v>25.02366828918457</v>
      </c>
      <c r="N91">
        <f>VLOOKUP($D91,[4]Sheet1!$C$1:$J$65536,7,FALSE)</f>
        <v>5.7992029190063477</v>
      </c>
      <c r="O91">
        <f>VLOOKUP($D91,[4]Sheet1!$C$1:$J$65536,8,FALSE)</f>
        <v>40.095413208007812</v>
      </c>
      <c r="P91" cm="1">
        <f t="array" ref="P91">_xlfn.IFS(
$C91=2010,
VLOOKUP($B91,[5]各省年均房价!$A$1:$T$32,11,FALSE),
$C91=2011,
VLOOKUP($B91,[5]各省年均房价!$A$1:$T$32,12,FALSE),
$C91=2012,
VLOOKUP($B91,[5]各省年均房价!$A$1:$T$32,13,FALSE),
$C91=2013,
VLOOKUP($B91,[5]各省年均房价!$A$1:$T$32,14,FALSE),
$C91=2014,
VLOOKUP($B91,[5]各省年均房价!$A$1:$T$32,15,FALSE),
$C91=2015,
VLOOKUP($B91,[5]各省年均房价!$A$1:$T$32,16,FALSE),
$C91=2016,
VLOOKUP($B91,[5]各省年均房价!$A$1:$T$32,17,FALSE),
$C91=2017,
VLOOKUP($B91,[5]各省年均房价!$A$1:$T$32,18,FALSE),
$C91=2018,
VLOOKUP($B91,[5]各省年均房价!$A$1:$T$32,19,FALSE)
)</f>
        <v>10640.058857808859</v>
      </c>
      <c r="Q91">
        <f t="shared" si="3"/>
        <v>0.27929595909830057</v>
      </c>
      <c r="R91" cm="1">
        <f t="array" ref="R91">_xlfn.IFS(
$C91=2010,
VLOOKUP($B91,[27]分省年度数据!$A$1:$T$32,15,FALSE),
$C91=2011,
VLOOKUP($B91,[27]分省年度数据!$A$1:$T$32,14,FALSE),
$C91=2012,
VLOOKUP($B91,[27]分省年度数据!$A$1:$T$32,13,FALSE),
$C91=2013,
VLOOKUP($B91,[27]分省年度数据!$A$1:$T$32,12,FALSE),
$C91=2014,
VLOOKUP($B91,[27]分省年度数据!$A$1:$T$32,11,FALSE),
$C91=2015,
VLOOKUP($B91,[27]分省年度数据!$A$1:$T$32,10,FALSE),
$C91=2016,
VLOOKUP($B91,[27]分省年度数据!$A$1:$T$32,9,FALSE),
$C91=2017,
VLOOKUP($B91,[27]分省年度数据!$A$1:$T$32,8,FALSE),
$C91=2018,
VLOOKUP($B91,[27]分省年度数据!$A$1:$T$32,7,FALSE)
)</f>
        <v>121.65</v>
      </c>
      <c r="S91">
        <f>IFERROR(VLOOKUP(D91,[6]mu_jt_estimates_final!$C:$D,2,FALSE),"")</f>
        <v>0.35031757000000002</v>
      </c>
      <c r="T91" t="str">
        <f>VLOOKUP(B91,方言分布!A:B,2,FALSE)</f>
        <v>吴语</v>
      </c>
      <c r="U91" cm="1">
        <f t="array" ref="U91">_xlfn.IFS(
$C91=2010,
VLOOKUP($B91,[7]分省年度数据!$A$1:$T$32,15,FALSE),
$C91=2011,
VLOOKUP($B91,[7]分省年度数据!$A$1:$T$32,14,FALSE),
$C91=2012,
VLOOKUP($B91,[7]分省年度数据!$A$1:$T$32,13,FALSE),
$C91=2013,
VLOOKUP($B91,[7]分省年度数据!$A$1:$T$32,12,FALSE),
$C91=2014,
VLOOKUP($B91,[7]分省年度数据!$A$1:$T$32,11,FALSE),
$C91=2015,
VLOOKUP($B91,[7]分省年度数据!$A$1:$T$32,10,FALSE),
$C91=2016,
VLOOKUP($B91,[7]分省年度数据!$A$1:$T$32,9,FALSE),
$C91=2017,
VLOOKUP($B91,[7]分省年度数据!$A$1:$T$32,8,FALSE),
$C91=2018,
VLOOKUP($B91,[7]分省年度数据!$A$1:$T$32,7,FALSE)
)</f>
        <v>33254</v>
      </c>
      <c r="V91" cm="1">
        <f t="array" ref="V91">_xlfn.IFS(
$C91=2010,
VLOOKUP($B91,[8]分省年度数据!$A$1:$T$32,15,FALSE),
$C91=2011,
VLOOKUP($B91,[8]分省年度数据!$A$1:$T$32,14,FALSE),
$C91=2012,
VLOOKUP($B91,[8]分省年度数据!$A$1:$T$32,13,FALSE),
$C91=2013,
VLOOKUP($B91,[8]分省年度数据!$A$1:$T$32,12,FALSE),
$C91=2014,
VLOOKUP($B91,[8]分省年度数据!$A$1:$T$32,11,FALSE),
$C91=2015,
VLOOKUP($B91,[8]分省年度数据!$A$1:$T$32,10,FALSE),
$C91=2016,
VLOOKUP($B91,[8]分省年度数据!$A$1:$T$32,9,FALSE),
$C91=2017,
VLOOKUP($B91,[8]分省年度数据!$A$1:$T$32,8,FALSE),
$C91=2018,
VLOOKUP($B91,[8]分省年度数据!$A$1:$T$32,7,FALSE)
)</f>
        <v>49.15</v>
      </c>
      <c r="W91" cm="1">
        <f t="array" ref="W91">_xlfn.IFS(
$C91=2010,
VLOOKUP($B91,[9]分省年度数据!$A$1:$T$32,15,FALSE),
$C91=2011,
VLOOKUP($B91,[9]分省年度数据!$A$1:$T$32,14,FALSE),
$C91=2012,
VLOOKUP($B91,[9]分省年度数据!$A$1:$T$32,13,FALSE),
$C91=2013,
VLOOKUP($B91,[9]分省年度数据!$A$1:$T$32,12,FALSE),
$C91=2014,
VLOOKUP($B91,[9]分省年度数据!$A$1:$T$32,11,FALSE),
$C91=2015,
VLOOKUP($B91,[9]分省年度数据!$A$1:$T$32,10,FALSE),
$C91=2016,
VLOOKUP($B91,[9]分省年度数据!$A$1:$T$32,9,FALSE),
$C91=2017,
VLOOKUP($B91,[9]分省年度数据!$A$1:$T$32,8,FALSE),
$C91=2018,
VLOOKUP($B91,[9]分省年度数据!$A$1:$T$32,7,FALSE)
)</f>
        <v>73</v>
      </c>
      <c r="X91" cm="1">
        <f t="array" ref="X91">_xlfn.IFS(
$C91=2010,
VLOOKUP($B91,[10]分省年度数据!$A$1:$T$32,15,FALSE),
$C91=2011,
VLOOKUP($B91,[10]分省年度数据!$A$1:$T$32,14,FALSE),
$C91=2012,
VLOOKUP($B91,[10]分省年度数据!$A$1:$T$32,13,FALSE),
$C91=2013,
VLOOKUP($B91,[10]分省年度数据!$A$1:$T$32,12,FALSE),
$C91=2014,
VLOOKUP($B91,[10]分省年度数据!$A$1:$T$32,11,FALSE),
$C91=2015,
VLOOKUP($B91,[10]分省年度数据!$A$1:$T$32,10,FALSE),
$C91=2016,
VLOOKUP($B91,[10]分省年度数据!$A$1:$T$32,9,FALSE),
$C91=2017,
VLOOKUP($B91,[10]分省年度数据!$A$1:$T$32,8,FALSE),
$C91=2018,
VLOOKUP($B91,[10]分省年度数据!$A$1:$T$32,7,FALSE)
)</f>
        <v>9.6</v>
      </c>
      <c r="Y91" cm="1">
        <f t="array" ref="Y91">_xlfn.IFS(
$C91=2010,
VLOOKUP($B91,[11]分省年度数据!$A$1:$T$32,15,FALSE),
$C91=2011,
VLOOKUP($B91,[11]分省年度数据!$A$1:$T$32,14,FALSE),
$C91=2012,
VLOOKUP($B91,[11]分省年度数据!$A$1:$T$32,13,FALSE),
$C91=2013,
VLOOKUP($B91,[11]分省年度数据!$A$1:$T$32,12,FALSE),
$C91=2014,
VLOOKUP($B91,[11]分省年度数据!$A$1:$T$32,11,FALSE),
$C91=2015,
VLOOKUP($B91,[11]分省年度数据!$A$1:$T$32,10,FALSE),
$C91=2016,
VLOOKUP($B91,[11]分省年度数据!$A$1:$T$32,9,FALSE),
$C91=2017,
VLOOKUP($B91,[11]分省年度数据!$A$1:$T$32,8,FALSE),
$C91=2018,
VLOOKUP($B91,[11]分省年度数据!$A$1:$T$32,7,FALSE)
)</f>
        <v>845.32</v>
      </c>
      <c r="Z91" cm="1">
        <f t="array" ref="Z91">_xlfn.IFS(
$C91=2010,
VLOOKUP($B91,[12]分省年度数据!$A$1:$T$32,15,FALSE),
$C91=2011,
VLOOKUP($B91,[12]分省年度数据!$A$1:$T$32,14,FALSE),
$C91=2012,
VLOOKUP($B91,[12]分省年度数据!$A$1:$T$32,13,FALSE),
$C91=2013,
VLOOKUP($B91,[12]分省年度数据!$A$1:$T$32,12,FALSE),
$C91=2014,
VLOOKUP($B91,[12]分省年度数据!$A$1:$T$32,11,FALSE),
$C91=2015,
VLOOKUP($B91,[12]分省年度数据!$A$1:$T$32,10,FALSE),
$C91=2016,
VLOOKUP($B91,[12]分省年度数据!$A$1:$T$32,9,FALSE),
$C91=2017,
VLOOKUP($B91,[12]分省年度数据!$A$1:$T$32,8,FALSE),
$C91=2018,
VLOOKUP($B91,[12]分省年度数据!$A$1:$T$32,7,FALSE)
)</f>
        <v>10.26</v>
      </c>
      <c r="AA91" cm="1">
        <f t="array" ref="AA91">_xlfn.IFS(
$C91=2010,
VLOOKUP($B91,[13]分省年度数据!$A$1:$T$32,15,FALSE),
$C91=2011,
VLOOKUP($B91,[13]分省年度数据!$A$1:$T$32,14,FALSE),
$C91=2012,
VLOOKUP($B91,[13]分省年度数据!$A$1:$T$32,13,FALSE),
$C91=2013,
VLOOKUP($B91,[13]分省年度数据!$A$1:$T$32,12,FALSE),
$C91=2014,
VLOOKUP($B91,[13]分省年度数据!$A$1:$T$32,11,FALSE),
$C91=2015,
VLOOKUP($B91,[13]分省年度数据!$A$1:$T$32,10,FALSE),
$C91=2016,
VLOOKUP($B91,[13]分省年度数据!$A$1:$T$32,9,FALSE),
$C91=2017,
VLOOKUP($B91,[13]分省年度数据!$A$1:$T$32,8,FALSE),
$C91=2018,
VLOOKUP($B91,[13]分省年度数据!$A$1:$T$32,7,FALSE)
)</f>
        <v>11.83</v>
      </c>
      <c r="AB91" cm="1">
        <f t="array" ref="AB91">_xlfn.IFS(
$C91=2010,
VLOOKUP($B91,[14]分省年度数据!$A$1:$T$32,15,FALSE),
$C91=2011,
VLOOKUP($B91,[14]分省年度数据!$A$1:$T$32,14,FALSE),
$C91=2012,
VLOOKUP($B91,[14]分省年度数据!$A$1:$T$32,13,FALSE),
$C91=2013,
VLOOKUP($B91,[14]分省年度数据!$A$1:$T$32,12,FALSE),
$C91=2014,
VLOOKUP($B91,[14]分省年度数据!$A$1:$T$32,11,FALSE),
$C91=2015,
VLOOKUP($B91,[14]分省年度数据!$A$1:$T$32,10,FALSE),
$C91=2016,
VLOOKUP($B91,[14]分省年度数据!$A$1:$T$32,9,FALSE),
$C91=2017,
VLOOKUP($B91,[14]分省年度数据!$A$1:$T$32,8,FALSE),
$C91=2018,
VLOOKUP($B91,[14]分省年度数据!$A$1:$T$32,7,FALSE)
)</f>
        <v>17.73</v>
      </c>
      <c r="AD91" cm="1">
        <f t="array" ref="AD91">_xlfn.IFS(
$C91=2010,
VLOOKUP($B91,[15]分省年度数据!$A$1:$T$32,15,FALSE),
$C91=2011,
VLOOKUP($B91,[15]分省年度数据!$A$1:$T$32,14,FALSE),
$C91=2012,
VLOOKUP($B91,[15]分省年度数据!$A$1:$T$32,13,FALSE),
$C91=2013,
VLOOKUP($B91,[15]分省年度数据!$A$1:$T$32,12,FALSE),
$C91=2014,
VLOOKUP($B91,[15]分省年度数据!$A$1:$T$32,11,FALSE),
$C91=2015,
VLOOKUP($B91,[15]分省年度数据!$A$1:$T$32,10,FALSE),
$C91=2016,
VLOOKUP($B91,[15]分省年度数据!$A$1:$T$32,9,FALSE),
$C91=2017,
VLOOKUP($B91,[15]分省年度数据!$A$1:$T$32,8,FALSE),
$C91=2018,
VLOOKUP($B91,[15]分省年度数据!$A$1:$T$32,7,FALSE)
)</f>
        <v>28276374</v>
      </c>
      <c r="AE91" cm="1">
        <f t="array" ref="AE91">_xlfn.IFS(
$C91=2010,
VLOOKUP($B91,[16]分省年度数据!$A$1:$T$32,15,FALSE),
$C91=2011,
VLOOKUP($B91,[16]分省年度数据!$A$1:$T$32,14,FALSE),
$C91=2012,
VLOOKUP($B91,[16]分省年度数据!$A$1:$T$32,13,FALSE),
$C91=2013,
VLOOKUP($B91,[16]分省年度数据!$A$1:$T$32,12,FALSE),
$C91=2014,
VLOOKUP($B91,[16]分省年度数据!$A$1:$T$32,11,FALSE),
$C91=2015,
VLOOKUP($B91,[16]分省年度数据!$A$1:$T$32,10,FALSE),
$C91=2016,
VLOOKUP($B91,[16]分省年度数据!$A$1:$T$32,9,FALSE),
$C91=2017,
VLOOKUP($B91,[16]分省年度数据!$A$1:$T$32,8,FALSE),
$C91=2018,
VLOOKUP($B91,[16]分省年度数据!$A$1:$T$32,7,FALSE)
)</f>
        <v>2055.56</v>
      </c>
      <c r="AF91" cm="1">
        <f t="array" ref="AF91">_xlfn.IFS(
$C91=2010,
VLOOKUP($B91,[17]分省年度数据!$A$1:$T$32,15,FALSE),
$C91=2011,
VLOOKUP($B91,[17]分省年度数据!$A$1:$T$32,14,FALSE),
$C91=2012,
VLOOKUP($B91,[17]分省年度数据!$A$1:$T$32,13,FALSE),
$C91=2013,
VLOOKUP($B91,[17]分省年度数据!$A$1:$T$32,12,FALSE),
$C91=2014,
VLOOKUP($B91,[17]分省年度数据!$A$1:$T$32,11,FALSE),
$C91=2015,
VLOOKUP($B91,[17]分省年度数据!$A$1:$T$32,10,FALSE),
$C91=2016,
VLOOKUP($B91,[17]分省年度数据!$A$1:$T$32,9,FALSE),
$C91=2017,
VLOOKUP($B91,[17]分省年度数据!$A$1:$T$32,8,FALSE),
$C91=2018,
VLOOKUP($B91,[17]分省年度数据!$A$1:$T$32,7,FALSE)
)</f>
        <v>1707</v>
      </c>
      <c r="AG91" cm="1">
        <f t="array" ref="AG91">_xlfn.IFS(
$C91=2010,
VLOOKUP($B91,[18]分省年度数据!$A$1:$T$32,15,FALSE),
$C91=2011,
VLOOKUP($B91,[18]分省年度数据!$A$1:$T$32,14,FALSE),
$C91=2012,
VLOOKUP($B91,[18]分省年度数据!$A$1:$T$32,13,FALSE),
$C91=2013,
VLOOKUP($B91,[18]分省年度数据!$A$1:$T$32,12,FALSE),
$C91=2014,
VLOOKUP($B91,[18]分省年度数据!$A$1:$T$32,11,FALSE),
$C91=2015,
VLOOKUP($B91,[18]分省年度数据!$A$1:$T$32,10,FALSE),
$C91=2016,
VLOOKUP($B91,[18]分省年度数据!$A$1:$T$32,9,FALSE),
$C91=2017,
VLOOKUP($B91,[18]分省年度数据!$A$1:$T$32,8,FALSE),
$C91=2018,
VLOOKUP($B91,[18]分省年度数据!$A$1:$T$32,7,FALSE)
)</f>
        <v>35472.6</v>
      </c>
      <c r="AJ91" cm="1">
        <f t="array" ref="AJ91">_xlfn.IFS(
$C91=2010,
VLOOKUP($B91,[19]分省年度数据!$A$1:$T$32,15,FALSE),
$C91=2011,
VLOOKUP($B91,[19]分省年度数据!$A$1:$T$32,14,FALSE),
$C91=2012,
VLOOKUP($B91,[19]分省年度数据!$A$1:$T$32,13,FALSE),
$C91=2013,
VLOOKUP($B91,[19]分省年度数据!$A$1:$T$32,12,FALSE),
$C91=2014,
VLOOKUP($B91,[19]分省年度数据!$A$1:$T$32,11,FALSE),
$C91=2015,
VLOOKUP($B91,[19]分省年度数据!$A$1:$T$32,10,FALSE),
$C91=2016,
VLOOKUP($B91,[19]分省年度数据!$A$1:$T$32,9,FALSE),
$C91=2017,
VLOOKUP($B91,[19]分省年度数据!$A$1:$T$32,8,FALSE),
$C91=2018,
VLOOKUP($B91,[19]分省年度数据!$A$1:$T$32,7,FALSE)
)</f>
        <v>12978</v>
      </c>
      <c r="AK91" cm="1">
        <f t="array" ref="AK91">_xlfn.IFS(
$C91=2010,
VLOOKUP($B91,[20]分省年度数据!$A$1:$T$32,15,FALSE),
$C91=2011,
VLOOKUP($B91,[20]分省年度数据!$A$1:$T$32,14,FALSE),
$C91=2012,
VLOOKUP($B91,[20]分省年度数据!$A$1:$T$32,13,FALSE),
$C91=2013,
VLOOKUP($B91,[20]分省年度数据!$A$1:$T$32,12,FALSE),
$C91=2014,
VLOOKUP($B91,[20]分省年度数据!$A$1:$T$32,11,FALSE),
$C91=2015,
VLOOKUP($B91,[20]分省年度数据!$A$1:$T$32,10,FALSE),
$C91=2016,
VLOOKUP($B91,[20]分省年度数据!$A$1:$T$32,9,FALSE),
$C91=2017,
VLOOKUP($B91,[20]分省年度数据!$A$1:$T$32,8,FALSE),
$C91=2018,
VLOOKUP($B91,[20]分省年度数据!$A$1:$T$32,7,FALSE)
)</f>
        <v>79773</v>
      </c>
      <c r="AL91" cm="1">
        <f t="array" ref="AL91">_xlfn.IFS(
$C91=2010,
VLOOKUP($B91,[26]分省年度数据!$A$1:$T$32,15,FALSE),
$C91=2011,
VLOOKUP($B91,[26]分省年度数据!$A$1:$T$32,14,FALSE),
$C91=2012,
VLOOKUP($B91,[26]分省年度数据!$A$1:$T$32,13,FALSE),
$C91=2013,
VLOOKUP($B91,[26]分省年度数据!$A$1:$T$32,12,FALSE),
$C91=2014,
VLOOKUP($B91,[26]分省年度数据!$A$1:$T$32,11,FALSE),
$C91=2015,
VLOOKUP($B91,[26]分省年度数据!$A$1:$T$32,10,FALSE),
$C91=2016,
VLOOKUP($B91,[26]分省年度数据!$A$1:$T$32,9,FALSE),
$C91=2017,
VLOOKUP($B91,[26]分省年度数据!$A$1:$T$32,8,FALSE),
$C91=2018,
VLOOKUP($B91,[26]分省年度数据!$A$1:$T$32,7,FALSE)
)</f>
        <v>99.98</v>
      </c>
      <c r="AM91" cm="1">
        <f t="array" ref="AM91">_xlfn.IFS(
$C91=2010,
VLOOKUP($B91,[22]分省年度数据!$A$1:$T$32,15,FALSE),
$C91=2011,
VLOOKUP($B91,[22]分省年度数据!$A$1:$T$32,14,FALSE),
$C91=2012,
VLOOKUP($B91,[22]分省年度数据!$A$1:$T$32,13,FALSE),
$C91=2013,
VLOOKUP($B91,[22]分省年度数据!$A$1:$T$32,12,FALSE),
$C91=2014,
VLOOKUP($B91,[22]分省年度数据!$A$1:$T$32,11,FALSE),
$C91=2015,
VLOOKUP($B91,[22]分省年度数据!$A$1:$T$32,10,FALSE),
$C91=2016,
VLOOKUP($B91,[22]分省年度数据!$A$1:$T$32,9,FALSE),
$C91=2017,
VLOOKUP($B91,[22]分省年度数据!$A$1:$T$32,8,FALSE),
$C91=2018,
VLOOKUP($B91,[22]分省年度数据!$A$1:$T$32,7,FALSE)
)</f>
        <v>99.81</v>
      </c>
      <c r="AN91" cm="1">
        <f t="array" ref="AN91">_xlfn.IFS(
$C91=2010,
VLOOKUP($B91,[23]分省年度数据!$A$1:$T$32,15,FALSE),
$C91=2011,
VLOOKUP($B91,[23]分省年度数据!$A$1:$T$32,14,FALSE),
$C91=2012,
VLOOKUP($B91,[23]分省年度数据!$A$1:$T$32,13,FALSE),
$C91=2013,
VLOOKUP($B91,[23]分省年度数据!$A$1:$T$32,12,FALSE),
$C91=2014,
VLOOKUP($B91,[23]分省年度数据!$A$1:$T$32,11,FALSE),
$C91=2015,
VLOOKUP($B91,[23]分省年度数据!$A$1:$T$32,10,FALSE),
$C91=2016,
VLOOKUP($B91,[23]分省年度数据!$A$1:$T$32,9,FALSE),
$C91=2017,
VLOOKUP($B91,[23]分省年度数据!$A$1:$T$32,8,FALSE),
$C91=2018,
VLOOKUP($B91,[23]分省年度数据!$A$1:$T$32,7,FALSE)
)</f>
        <v>15.63</v>
      </c>
      <c r="AO91" cm="1">
        <f t="array" ref="AO91">_xlfn.IFS(
$C91=2010,
VLOOKUP($B91,[24]分省年度数据!$A$1:$T$32,15,FALSE),
$C91=2011,
VLOOKUP($B91,[24]分省年度数据!$A$1:$T$32,14,FALSE),
$C91=2012,
VLOOKUP($B91,[24]分省年度数据!$A$1:$T$32,13,FALSE),
$C91=2013,
VLOOKUP($B91,[24]分省年度数据!$A$1:$T$32,12,FALSE),
$C91=2014,
VLOOKUP($B91,[24]分省年度数据!$A$1:$T$32,11,FALSE),
$C91=2015,
VLOOKUP($B91,[24]分省年度数据!$A$1:$T$32,10,FALSE),
$C91=2016,
VLOOKUP($B91,[24]分省年度数据!$A$1:$T$32,9,FALSE),
$C91=2017,
VLOOKUP($B91,[24]分省年度数据!$A$1:$T$32,8,FALSE),
$C91=2018,
VLOOKUP($B91,[24]分省年度数据!$A$1:$T$32,7,FALSE)
)</f>
        <v>4.13</v>
      </c>
      <c r="AP91" cm="1">
        <f t="array" ref="AP91">_xlfn.IFS(
$C91=2010,
VLOOKUP($B91,[25]分省年度数据!$A$1:$T$32,15,FALSE),
$C91=2011,
VLOOKUP($B91,[25]分省年度数据!$A$1:$T$32,14,FALSE),
$C91=2012,
VLOOKUP($B91,[25]分省年度数据!$A$1:$T$32,13,FALSE),
$C91=2013,
VLOOKUP($B91,[25]分省年度数据!$A$1:$T$32,12,FALSE),
$C91=2014,
VLOOKUP($B91,[25]分省年度数据!$A$1:$T$32,11,FALSE),
$C91=2015,
VLOOKUP($B91,[25]分省年度数据!$A$1:$T$32,10,FALSE),
$C91=2016,
VLOOKUP($B91,[25]分省年度数据!$A$1:$T$32,9,FALSE),
$C91=2017,
VLOOKUP($B91,[25]分省年度数据!$A$1:$T$32,8,FALSE),
$C91=2018,
VLOOKUP($B91,[25]分省年度数据!$A$1:$T$32,7,FALSE)
)</f>
        <v>14.66</v>
      </c>
    </row>
    <row r="92" spans="1:42">
      <c r="A92">
        <v>33</v>
      </c>
      <c r="B92" t="s">
        <v>11</v>
      </c>
      <c r="C92">
        <v>2010</v>
      </c>
      <c r="D92" t="str">
        <f t="shared" si="2"/>
        <v>浙江省2010</v>
      </c>
      <c r="E92" t="s">
        <v>34</v>
      </c>
      <c r="F92" cm="1">
        <f t="array" ref="F92">_xlfn.IFS(
$C92=2010,
VLOOKUP($B92,[1]分省年度数据!$A$1:$T$32,15,FALSE),
$C92=2011,
VLOOKUP($B92,[1]分省年度数据!$A$1:$T$32,14,FALSE),
$C92=2012,
VLOOKUP($B92,[1]分省年度数据!$A$1:$T$32,13,FALSE),
$C92=2013,
VLOOKUP($B92,[1]分省年度数据!$A$1:$T$32,12,FALSE),
$C92=2014,
VLOOKUP($B92,[1]分省年度数据!$A$1:$T$32,11,FALSE),
$C92=2015,
VLOOKUP($B92,[1]分省年度数据!$A$1:$T$32,10,FALSE),
$C92=2016,
VLOOKUP($B92,[1]分省年度数据!$A$1:$T$32,9,FALSE),
$C92=2017,
VLOOKUP($B92,[1]分省年度数据!$A$1:$T$32,8,FALSE),
$C92=2018,
VLOOKUP($B92,[1]分省年度数据!$A$1:$T$32,7,FALSE)
)</f>
        <v>5447</v>
      </c>
      <c r="G92" cm="1">
        <f t="array" ref="G92">_xlfn.IFS(
$C92=2010,
VLOOKUP($B92,[2]分省年度数据!$A$1:$T$32,15,FALSE),
$C92=2011,
VLOOKUP($B92,[2]分省年度数据!$A$1:$T$32,14,FALSE),
$C92=2012,
VLOOKUP($B92,[2]分省年度数据!$A$1:$T$32,13,FALSE),
$C92=2013,
VLOOKUP($B92,[2]分省年度数据!$A$1:$T$32,12,FALSE),
$C92=2014,
VLOOKUP($B92,[2]分省年度数据!$A$1:$T$32,11,FALSE),
$C92=2015,
VLOOKUP($B92,[2]分省年度数据!$A$1:$T$32,10,FALSE),
$C92=2016,
VLOOKUP($B92,[2]分省年度数据!$A$1:$T$32,9,FALSE),
$C92=2017,
VLOOKUP($B92,[2]分省年度数据!$A$1:$T$32,8,FALSE),
$C92=2018,
VLOOKUP($B92,[2]分省年度数据!$A$1:$T$32,7,FALSE)
)</f>
        <v>21159</v>
      </c>
      <c r="H92" cm="1">
        <f t="array" ref="H92">_xlfn.IFS(
$C92=2010,
VLOOKUP($B92,[3]分省年度数据!$A$1:$T$32,15,FALSE),
$C92=2011,
VLOOKUP($B92,[3]分省年度数据!$A$1:$T$32,14,FALSE),
$C92=2012,
VLOOKUP($B92,[3]分省年度数据!$A$1:$T$32,13,FALSE),
$C92=2013,
VLOOKUP($B92,[3]分省年度数据!$A$1:$T$32,12,FALSE),
$C92=2014,
VLOOKUP($B92,[3]分省年度数据!$A$1:$T$32,11,FALSE),
$C92=2015,
VLOOKUP($B92,[3]分省年度数据!$A$1:$T$32,10,FALSE),
$C92=2016,
VLOOKUP($B92,[3]分省年度数据!$A$1:$T$32,9,FALSE),
$C92=2017,
VLOOKUP($B92,[3]分省年度数据!$A$1:$T$32,8,FALSE),
$C92=2018,
VLOOKUP($B92,[3]分省年度数据!$A$1:$T$32,7,FALSE)
)</f>
        <v>611.6</v>
      </c>
      <c r="I92">
        <f>VLOOKUP($D92,[4]Sheet1!$C$1:$J$65536,2,FALSE)</f>
        <v>171.91001892089844</v>
      </c>
      <c r="J92">
        <f>VLOOKUP($D92,[4]Sheet1!$C$1:$J$65536,3,FALSE)</f>
        <v>124.41522979736328</v>
      </c>
      <c r="K92">
        <f>VLOOKUP($D92,[4]Sheet1!$C$1:$J$65536,4,FALSE)</f>
        <v>10163.3193359375</v>
      </c>
      <c r="L92">
        <f>VLOOKUP($D92,[4]Sheet1!$C$1:$J$65536,5,FALSE)</f>
        <v>165.90652465820312</v>
      </c>
      <c r="M92">
        <f>VLOOKUP($D92,[4]Sheet1!$C$1:$J$65536,6,FALSE)</f>
        <v>32.533699035644531</v>
      </c>
      <c r="N92">
        <f>VLOOKUP($D92,[4]Sheet1!$C$1:$J$65536,7,FALSE)</f>
        <v>5.2654848098754883</v>
      </c>
      <c r="O92">
        <f>VLOOKUP($D92,[4]Sheet1!$C$1:$J$65536,8,FALSE)</f>
        <v>31.604972839355469</v>
      </c>
      <c r="P92" cm="1">
        <f t="array" ref="P92">_xlfn.IFS(
$C92=2010,
VLOOKUP($B92,[5]各省年均房价!$A$1:$T$32,11,FALSE),
$C92=2011,
VLOOKUP($B92,[5]各省年均房价!$A$1:$T$32,12,FALSE),
$C92=2012,
VLOOKUP($B92,[5]各省年均房价!$A$1:$T$32,13,FALSE),
$C92=2013,
VLOOKUP($B92,[5]各省年均房价!$A$1:$T$32,14,FALSE),
$C92=2014,
VLOOKUP($B92,[5]各省年均房价!$A$1:$T$32,15,FALSE),
$C92=2015,
VLOOKUP($B92,[5]各省年均房价!$A$1:$T$32,16,FALSE),
$C92=2016,
VLOOKUP($B92,[5]各省年均房价!$A$1:$T$32,17,FALSE),
$C92=2017,
VLOOKUP($B92,[5]各省年均房价!$A$1:$T$32,18,FALSE),
$C92=2018,
VLOOKUP($B92,[5]各省年均房价!$A$1:$T$32,19,FALSE)
)</f>
        <v>9537.2709090909084</v>
      </c>
      <c r="Q92">
        <f t="shared" si="3"/>
        <v>0.45074298922873995</v>
      </c>
      <c r="R92" cm="1">
        <f t="array" ref="R92">_xlfn.IFS(
$C92=2010,
VLOOKUP($B92,[27]分省年度数据!$A$1:$T$32,15,FALSE),
$C92=2011,
VLOOKUP($B92,[27]分省年度数据!$A$1:$T$32,14,FALSE),
$C92=2012,
VLOOKUP($B92,[27]分省年度数据!$A$1:$T$32,13,FALSE),
$C92=2013,
VLOOKUP($B92,[27]分省年度数据!$A$1:$T$32,12,FALSE),
$C92=2014,
VLOOKUP($B92,[27]分省年度数据!$A$1:$T$32,11,FALSE),
$C92=2015,
VLOOKUP($B92,[27]分省年度数据!$A$1:$T$32,10,FALSE),
$C92=2016,
VLOOKUP($B92,[27]分省年度数据!$A$1:$T$32,9,FALSE),
$C92=2017,
VLOOKUP($B92,[27]分省年度数据!$A$1:$T$32,8,FALSE),
$C92=2018,
VLOOKUP($B92,[27]分省年度数据!$A$1:$T$32,7,FALSE)
)</f>
        <v>97.44</v>
      </c>
      <c r="S92">
        <f>IFERROR(VLOOKUP(D92,[6]mu_jt_estimates_final!$C:$D,2,FALSE),"")</f>
        <v>-0.39244469999999998</v>
      </c>
      <c r="T92" t="str">
        <f>VLOOKUP(B92,方言分布!A:B,2,FALSE)</f>
        <v>吴语</v>
      </c>
      <c r="U92" cm="1">
        <f t="array" ref="U92">_xlfn.IFS(
$C92=2010,
VLOOKUP($B92,[7]分省年度数据!$A$1:$T$32,15,FALSE),
$C92=2011,
VLOOKUP($B92,[7]分省年度数据!$A$1:$T$32,14,FALSE),
$C92=2012,
VLOOKUP($B92,[7]分省年度数据!$A$1:$T$32,13,FALSE),
$C92=2013,
VLOOKUP($B92,[7]分省年度数据!$A$1:$T$32,12,FALSE),
$C92=2014,
VLOOKUP($B92,[7]分省年度数据!$A$1:$T$32,11,FALSE),
$C92=2015,
VLOOKUP($B92,[7]分省年度数据!$A$1:$T$32,10,FALSE),
$C92=2016,
VLOOKUP($B92,[7]分省年度数据!$A$1:$T$32,9,FALSE),
$C92=2017,
VLOOKUP($B92,[7]分省年度数据!$A$1:$T$32,8,FALSE),
$C92=2018,
VLOOKUP($B92,[7]分省年度数据!$A$1:$T$32,7,FALSE)
)</f>
        <v>29939</v>
      </c>
      <c r="V92" cm="1">
        <f t="array" ref="V92">_xlfn.IFS(
$C92=2010,
VLOOKUP($B92,[8]分省年度数据!$A$1:$T$32,15,FALSE),
$C92=2011,
VLOOKUP($B92,[8]分省年度数据!$A$1:$T$32,14,FALSE),
$C92=2012,
VLOOKUP($B92,[8]分省年度数据!$A$1:$T$32,13,FALSE),
$C92=2013,
VLOOKUP($B92,[8]分省年度数据!$A$1:$T$32,12,FALSE),
$C92=2014,
VLOOKUP($B92,[8]分省年度数据!$A$1:$T$32,11,FALSE),
$C92=2015,
VLOOKUP($B92,[8]分省年度数据!$A$1:$T$32,10,FALSE),
$C92=2016,
VLOOKUP($B92,[8]分省年度数据!$A$1:$T$32,9,FALSE),
$C92=2017,
VLOOKUP($B92,[8]分省年度数据!$A$1:$T$32,8,FALSE),
$C92=2018,
VLOOKUP($B92,[8]分省年度数据!$A$1:$T$32,7,FALSE)
)</f>
        <v>18.41</v>
      </c>
      <c r="W92" cm="1">
        <f t="array" ref="W92">_xlfn.IFS(
$C92=2010,
VLOOKUP($B92,[9]分省年度数据!$A$1:$T$32,15,FALSE),
$C92=2011,
VLOOKUP($B92,[9]分省年度数据!$A$1:$T$32,14,FALSE),
$C92=2012,
VLOOKUP($B92,[9]分省年度数据!$A$1:$T$32,13,FALSE),
$C92=2013,
VLOOKUP($B92,[9]分省年度数据!$A$1:$T$32,12,FALSE),
$C92=2014,
VLOOKUP($B92,[9]分省年度数据!$A$1:$T$32,11,FALSE),
$C92=2015,
VLOOKUP($B92,[9]分省年度数据!$A$1:$T$32,10,FALSE),
$C92=2016,
VLOOKUP($B92,[9]分省年度数据!$A$1:$T$32,9,FALSE),
$C92=2017,
VLOOKUP($B92,[9]分省年度数据!$A$1:$T$32,8,FALSE),
$C92=2018,
VLOOKUP($B92,[9]分省年度数据!$A$1:$T$32,7,FALSE)
)</f>
        <v>61</v>
      </c>
      <c r="X92" cm="1">
        <f t="array" ref="X92">_xlfn.IFS(
$C92=2010,
VLOOKUP($B92,[10]分省年度数据!$A$1:$T$32,15,FALSE),
$C92=2011,
VLOOKUP($B92,[10]分省年度数据!$A$1:$T$32,14,FALSE),
$C92=2012,
VLOOKUP($B92,[10]分省年度数据!$A$1:$T$32,13,FALSE),
$C92=2013,
VLOOKUP($B92,[10]分省年度数据!$A$1:$T$32,12,FALSE),
$C92=2014,
VLOOKUP($B92,[10]分省年度数据!$A$1:$T$32,11,FALSE),
$C92=2015,
VLOOKUP($B92,[10]分省年度数据!$A$1:$T$32,10,FALSE),
$C92=2016,
VLOOKUP($B92,[10]分省年度数据!$A$1:$T$32,9,FALSE),
$C92=2017,
VLOOKUP($B92,[10]分省年度数据!$A$1:$T$32,8,FALSE),
$C92=2018,
VLOOKUP($B92,[10]分省年度数据!$A$1:$T$32,7,FALSE)
)</f>
        <v>11.29</v>
      </c>
      <c r="Y92" cm="1">
        <f t="array" ref="Y92">_xlfn.IFS(
$C92=2010,
VLOOKUP($B92,[11]分省年度数据!$A$1:$T$32,15,FALSE),
$C92=2011,
VLOOKUP($B92,[11]分省年度数据!$A$1:$T$32,14,FALSE),
$C92=2012,
VLOOKUP($B92,[11]分省年度数据!$A$1:$T$32,13,FALSE),
$C92=2013,
VLOOKUP($B92,[11]分省年度数据!$A$1:$T$32,12,FALSE),
$C92=2014,
VLOOKUP($B92,[11]分省年度数据!$A$1:$T$32,11,FALSE),
$C92=2015,
VLOOKUP($B92,[11]分省年度数据!$A$1:$T$32,10,FALSE),
$C92=2016,
VLOOKUP($B92,[11]分省年度数据!$A$1:$T$32,9,FALSE),
$C92=2017,
VLOOKUP($B92,[11]分省年度数据!$A$1:$T$32,8,FALSE),
$C92=2018,
VLOOKUP($B92,[11]分省年度数据!$A$1:$T$32,7,FALSE)
)</f>
        <v>224.53</v>
      </c>
      <c r="Z92" cm="1">
        <f t="array" ref="Z92">_xlfn.IFS(
$C92=2010,
VLOOKUP($B92,[12]分省年度数据!$A$1:$T$32,15,FALSE),
$C92=2011,
VLOOKUP($B92,[12]分省年度数据!$A$1:$T$32,14,FALSE),
$C92=2012,
VLOOKUP($B92,[12]分省年度数据!$A$1:$T$32,13,FALSE),
$C92=2013,
VLOOKUP($B92,[12]分省年度数据!$A$1:$T$32,12,FALSE),
$C92=2014,
VLOOKUP($B92,[12]分省年度数据!$A$1:$T$32,11,FALSE),
$C92=2015,
VLOOKUP($B92,[12]分省年度数据!$A$1:$T$32,10,FALSE),
$C92=2016,
VLOOKUP($B92,[12]分省年度数据!$A$1:$T$32,9,FALSE),
$C92=2017,
VLOOKUP($B92,[12]分省年度数据!$A$1:$T$32,8,FALSE),
$C92=2018,
VLOOKUP($B92,[12]分省年度数据!$A$1:$T$32,7,FALSE)
)</f>
        <v>14.12</v>
      </c>
      <c r="AA92" cm="1">
        <f t="array" ref="AA92">_xlfn.IFS(
$C92=2010,
VLOOKUP($B92,[13]分省年度数据!$A$1:$T$32,15,FALSE),
$C92=2011,
VLOOKUP($B92,[13]分省年度数据!$A$1:$T$32,14,FALSE),
$C92=2012,
VLOOKUP($B92,[13]分省年度数据!$A$1:$T$32,13,FALSE),
$C92=2013,
VLOOKUP($B92,[13]分省年度数据!$A$1:$T$32,12,FALSE),
$C92=2014,
VLOOKUP($B92,[13]分省年度数据!$A$1:$T$32,11,FALSE),
$C92=2015,
VLOOKUP($B92,[13]分省年度数据!$A$1:$T$32,10,FALSE),
$C92=2016,
VLOOKUP($B92,[13]分省年度数据!$A$1:$T$32,9,FALSE),
$C92=2017,
VLOOKUP($B92,[13]分省年度数据!$A$1:$T$32,8,FALSE),
$C92=2018,
VLOOKUP($B92,[13]分省年度数据!$A$1:$T$32,7,FALSE)
)</f>
        <v>13.87</v>
      </c>
      <c r="AB92" cm="1">
        <f t="array" ref="AB92">_xlfn.IFS(
$C92=2010,
VLOOKUP($B92,[14]分省年度数据!$A$1:$T$32,15,FALSE),
$C92=2011,
VLOOKUP($B92,[14]分省年度数据!$A$1:$T$32,14,FALSE),
$C92=2012,
VLOOKUP($B92,[14]分省年度数据!$A$1:$T$32,13,FALSE),
$C92=2013,
VLOOKUP($B92,[14]分省年度数据!$A$1:$T$32,12,FALSE),
$C92=2014,
VLOOKUP($B92,[14]分省年度数据!$A$1:$T$32,11,FALSE),
$C92=2015,
VLOOKUP($B92,[14]分省年度数据!$A$1:$T$32,10,FALSE),
$C92=2016,
VLOOKUP($B92,[14]分省年度数据!$A$1:$T$32,9,FALSE),
$C92=2017,
VLOOKUP($B92,[14]分省年度数据!$A$1:$T$32,8,FALSE),
$C92=2018,
VLOOKUP($B92,[14]分省年度数据!$A$1:$T$32,7,FALSE)
)</f>
        <v>19.39</v>
      </c>
      <c r="AD92" cm="1">
        <f t="array" ref="AD92">_xlfn.IFS(
$C92=2010,
VLOOKUP($B92,[15]分省年度数据!$A$1:$T$32,15,FALSE),
$C92=2011,
VLOOKUP($B92,[15]分省年度数据!$A$1:$T$32,14,FALSE),
$C92=2012,
VLOOKUP($B92,[15]分省年度数据!$A$1:$T$32,13,FALSE),
$C92=2013,
VLOOKUP($B92,[15]分省年度数据!$A$1:$T$32,12,FALSE),
$C92=2014,
VLOOKUP($B92,[15]分省年度数据!$A$1:$T$32,11,FALSE),
$C92=2015,
VLOOKUP($B92,[15]分省年度数据!$A$1:$T$32,10,FALSE),
$C92=2016,
VLOOKUP($B92,[15]分省年度数据!$A$1:$T$32,9,FALSE),
$C92=2017,
VLOOKUP($B92,[15]分省年度数据!$A$1:$T$32,8,FALSE),
$C92=2018,
VLOOKUP($B92,[15]分省年度数据!$A$1:$T$32,7,FALSE)
)</f>
        <v>10625688</v>
      </c>
      <c r="AE92" cm="1">
        <f t="array" ref="AE92">_xlfn.IFS(
$C92=2010,
VLOOKUP($B92,[16]分省年度数据!$A$1:$T$32,15,FALSE),
$C92=2011,
VLOOKUP($B92,[16]分省年度数据!$A$1:$T$32,14,FALSE),
$C92=2012,
VLOOKUP($B92,[16]分省年度数据!$A$1:$T$32,13,FALSE),
$C92=2013,
VLOOKUP($B92,[16]分省年度数据!$A$1:$T$32,12,FALSE),
$C92=2014,
VLOOKUP($B92,[16]分省年度数据!$A$1:$T$32,11,FALSE),
$C92=2015,
VLOOKUP($B92,[16]分省年度数据!$A$1:$T$32,10,FALSE),
$C92=2016,
VLOOKUP($B92,[16]分省年度数据!$A$1:$T$32,9,FALSE),
$C92=2017,
VLOOKUP($B92,[16]分省年度数据!$A$1:$T$32,8,FALSE),
$C92=2018,
VLOOKUP($B92,[16]分省年度数据!$A$1:$T$32,7,FALSE)
)</f>
        <v>606.54</v>
      </c>
      <c r="AF92" cm="1">
        <f t="array" ref="AF92">_xlfn.IFS(
$C92=2010,
VLOOKUP($B92,[17]分省年度数据!$A$1:$T$32,15,FALSE),
$C92=2011,
VLOOKUP($B92,[17]分省年度数据!$A$1:$T$32,14,FALSE),
$C92=2012,
VLOOKUP($B92,[17]分省年度数据!$A$1:$T$32,13,FALSE),
$C92=2013,
VLOOKUP($B92,[17]分省年度数据!$A$1:$T$32,12,FALSE),
$C92=2014,
VLOOKUP($B92,[17]分省年度数据!$A$1:$T$32,11,FALSE),
$C92=2015,
VLOOKUP($B92,[17]分省年度数据!$A$1:$T$32,10,FALSE),
$C92=2016,
VLOOKUP($B92,[17]分省年度数据!$A$1:$T$32,9,FALSE),
$C92=2017,
VLOOKUP($B92,[17]分省年度数据!$A$1:$T$32,8,FALSE),
$C92=2018,
VLOOKUP($B92,[17]分省年度数据!$A$1:$T$32,7,FALSE)
)</f>
        <v>1289</v>
      </c>
      <c r="AG92" cm="1">
        <f t="array" ref="AG92">_xlfn.IFS(
$C92=2010,
VLOOKUP($B92,[18]分省年度数据!$A$1:$T$32,15,FALSE),
$C92=2011,
VLOOKUP($B92,[18]分省年度数据!$A$1:$T$32,14,FALSE),
$C92=2012,
VLOOKUP($B92,[18]分省年度数据!$A$1:$T$32,13,FALSE),
$C92=2013,
VLOOKUP($B92,[18]分省年度数据!$A$1:$T$32,12,FALSE),
$C92=2014,
VLOOKUP($B92,[18]分省年度数据!$A$1:$T$32,11,FALSE),
$C92=2015,
VLOOKUP($B92,[18]分省年度数据!$A$1:$T$32,10,FALSE),
$C92=2016,
VLOOKUP($B92,[18]分省年度数据!$A$1:$T$32,9,FALSE),
$C92=2017,
VLOOKUP($B92,[18]分省年度数据!$A$1:$T$32,8,FALSE),
$C92=2018,
VLOOKUP($B92,[18]分省年度数据!$A$1:$T$32,7,FALSE)
)</f>
        <v>10387</v>
      </c>
      <c r="AJ92" cm="1">
        <f t="array" ref="AJ92">_xlfn.IFS(
$C92=2010,
VLOOKUP($B92,[19]分省年度数据!$A$1:$T$32,15,FALSE),
$C92=2011,
VLOOKUP($B92,[19]分省年度数据!$A$1:$T$32,14,FALSE),
$C92=2012,
VLOOKUP($B92,[19]分省年度数据!$A$1:$T$32,13,FALSE),
$C92=2013,
VLOOKUP($B92,[19]分省年度数据!$A$1:$T$32,12,FALSE),
$C92=2014,
VLOOKUP($B92,[19]分省年度数据!$A$1:$T$32,11,FALSE),
$C92=2015,
VLOOKUP($B92,[19]分省年度数据!$A$1:$T$32,10,FALSE),
$C92=2016,
VLOOKUP($B92,[19]分省年度数据!$A$1:$T$32,9,FALSE),
$C92=2017,
VLOOKUP($B92,[19]分省年度数据!$A$1:$T$32,8,FALSE),
$C92=2018,
VLOOKUP($B92,[19]分省年度数据!$A$1:$T$32,7,FALSE)
)</f>
        <v>21698</v>
      </c>
      <c r="AK92" cm="1">
        <f t="array" ref="AK92">_xlfn.IFS(
$C92=2010,
VLOOKUP($B92,[20]分省年度数据!$A$1:$T$32,15,FALSE),
$C92=2011,
VLOOKUP($B92,[20]分省年度数据!$A$1:$T$32,14,FALSE),
$C92=2012,
VLOOKUP($B92,[20]分省年度数据!$A$1:$T$32,13,FALSE),
$C92=2013,
VLOOKUP($B92,[20]分省年度数据!$A$1:$T$32,12,FALSE),
$C92=2014,
VLOOKUP($B92,[20]分省年度数据!$A$1:$T$32,11,FALSE),
$C92=2015,
VLOOKUP($B92,[20]分省年度数据!$A$1:$T$32,10,FALSE),
$C92=2016,
VLOOKUP($B92,[20]分省年度数据!$A$1:$T$32,9,FALSE),
$C92=2017,
VLOOKUP($B92,[20]分省年度数据!$A$1:$T$32,8,FALSE),
$C92=2018,
VLOOKUP($B92,[20]分省年度数据!$A$1:$T$32,7,FALSE)
)</f>
        <v>39989</v>
      </c>
      <c r="AL92" cm="1">
        <f t="array" ref="AL92">_xlfn.IFS(
$C92=2010,
VLOOKUP($B92,[26]分省年度数据!$A$1:$T$32,15,FALSE),
$C92=2011,
VLOOKUP($B92,[26]分省年度数据!$A$1:$T$32,14,FALSE),
$C92=2012,
VLOOKUP($B92,[26]分省年度数据!$A$1:$T$32,13,FALSE),
$C92=2013,
VLOOKUP($B92,[26]分省年度数据!$A$1:$T$32,12,FALSE),
$C92=2014,
VLOOKUP($B92,[26]分省年度数据!$A$1:$T$32,11,FALSE),
$C92=2015,
VLOOKUP($B92,[26]分省年度数据!$A$1:$T$32,10,FALSE),
$C92=2016,
VLOOKUP($B92,[26]分省年度数据!$A$1:$T$32,9,FALSE),
$C92=2017,
VLOOKUP($B92,[26]分省年度数据!$A$1:$T$32,8,FALSE),
$C92=2018,
VLOOKUP($B92,[26]分省年度数据!$A$1:$T$32,7,FALSE)
)</f>
        <v>99.79</v>
      </c>
      <c r="AM92" cm="1">
        <f t="array" ref="AM92">_xlfn.IFS(
$C92=2010,
VLOOKUP($B92,[22]分省年度数据!$A$1:$T$32,15,FALSE),
$C92=2011,
VLOOKUP($B92,[22]分省年度数据!$A$1:$T$32,14,FALSE),
$C92=2012,
VLOOKUP($B92,[22]分省年度数据!$A$1:$T$32,13,FALSE),
$C92=2013,
VLOOKUP($B92,[22]分省年度数据!$A$1:$T$32,12,FALSE),
$C92=2014,
VLOOKUP($B92,[22]分省年度数据!$A$1:$T$32,11,FALSE),
$C92=2015,
VLOOKUP($B92,[22]分省年度数据!$A$1:$T$32,10,FALSE),
$C92=2016,
VLOOKUP($B92,[22]分省年度数据!$A$1:$T$32,9,FALSE),
$C92=2017,
VLOOKUP($B92,[22]分省年度数据!$A$1:$T$32,8,FALSE),
$C92=2018,
VLOOKUP($B92,[22]分省年度数据!$A$1:$T$32,7,FALSE)
)</f>
        <v>99.07</v>
      </c>
      <c r="AN92" cm="1">
        <f t="array" ref="AN92">_xlfn.IFS(
$C92=2010,
VLOOKUP($B92,[23]分省年度数据!$A$1:$T$32,15,FALSE),
$C92=2011,
VLOOKUP($B92,[23]分省年度数据!$A$1:$T$32,14,FALSE),
$C92=2012,
VLOOKUP($B92,[23]分省年度数据!$A$1:$T$32,13,FALSE),
$C92=2013,
VLOOKUP($B92,[23]分省年度数据!$A$1:$T$32,12,FALSE),
$C92=2014,
VLOOKUP($B92,[23]分省年度数据!$A$1:$T$32,11,FALSE),
$C92=2015,
VLOOKUP($B92,[23]分省年度数据!$A$1:$T$32,10,FALSE),
$C92=2016,
VLOOKUP($B92,[23]分省年度数据!$A$1:$T$32,9,FALSE),
$C92=2017,
VLOOKUP($B92,[23]分省年度数据!$A$1:$T$32,8,FALSE),
$C92=2018,
VLOOKUP($B92,[23]分省年度数据!$A$1:$T$32,7,FALSE)
)</f>
        <v>11.87</v>
      </c>
      <c r="AO92" cm="1">
        <f t="array" ref="AO92">_xlfn.IFS(
$C92=2010,
VLOOKUP($B92,[24]分省年度数据!$A$1:$T$32,15,FALSE),
$C92=2011,
VLOOKUP($B92,[24]分省年度数据!$A$1:$T$32,14,FALSE),
$C92=2012,
VLOOKUP($B92,[24]分省年度数据!$A$1:$T$32,13,FALSE),
$C92=2013,
VLOOKUP($B92,[24]分省年度数据!$A$1:$T$32,12,FALSE),
$C92=2014,
VLOOKUP($B92,[24]分省年度数据!$A$1:$T$32,11,FALSE),
$C92=2015,
VLOOKUP($B92,[24]分省年度数据!$A$1:$T$32,10,FALSE),
$C92=2016,
VLOOKUP($B92,[24]分省年度数据!$A$1:$T$32,9,FALSE),
$C92=2017,
VLOOKUP($B92,[24]分省年度数据!$A$1:$T$32,8,FALSE),
$C92=2018,
VLOOKUP($B92,[24]分省年度数据!$A$1:$T$32,7,FALSE)
)</f>
        <v>4.01</v>
      </c>
      <c r="AP92" cm="1">
        <f t="array" ref="AP92">_xlfn.IFS(
$C92=2010,
VLOOKUP($B92,[25]分省年度数据!$A$1:$T$32,15,FALSE),
$C92=2011,
VLOOKUP($B92,[25]分省年度数据!$A$1:$T$32,14,FALSE),
$C92=2012,
VLOOKUP($B92,[25]分省年度数据!$A$1:$T$32,13,FALSE),
$C92=2013,
VLOOKUP($B92,[25]分省年度数据!$A$1:$T$32,12,FALSE),
$C92=2014,
VLOOKUP($B92,[25]分省年度数据!$A$1:$T$32,11,FALSE),
$C92=2015,
VLOOKUP($B92,[25]分省年度数据!$A$1:$T$32,10,FALSE),
$C92=2016,
VLOOKUP($B92,[25]分省年度数据!$A$1:$T$32,9,FALSE),
$C92=2017,
VLOOKUP($B92,[25]分省年度数据!$A$1:$T$32,8,FALSE),
$C92=2018,
VLOOKUP($B92,[25]分省年度数据!$A$1:$T$32,7,FALSE)
)</f>
        <v>11.05</v>
      </c>
    </row>
    <row r="93" spans="1:42">
      <c r="A93">
        <v>33</v>
      </c>
      <c r="B93" t="s">
        <v>11</v>
      </c>
      <c r="C93">
        <v>2011</v>
      </c>
      <c r="D93" t="str">
        <f t="shared" si="2"/>
        <v>浙江省2011</v>
      </c>
      <c r="E93" t="s">
        <v>34</v>
      </c>
      <c r="F93" cm="1">
        <f t="array" ref="F93">_xlfn.IFS(
$C93=2010,
VLOOKUP($B93,[1]分省年度数据!$A$1:$T$32,15,FALSE),
$C93=2011,
VLOOKUP($B93,[1]分省年度数据!$A$1:$T$32,14,FALSE),
$C93=2012,
VLOOKUP($B93,[1]分省年度数据!$A$1:$T$32,13,FALSE),
$C93=2013,
VLOOKUP($B93,[1]分省年度数据!$A$1:$T$32,12,FALSE),
$C93=2014,
VLOOKUP($B93,[1]分省年度数据!$A$1:$T$32,11,FALSE),
$C93=2015,
VLOOKUP($B93,[1]分省年度数据!$A$1:$T$32,10,FALSE),
$C93=2016,
VLOOKUP($B93,[1]分省年度数据!$A$1:$T$32,9,FALSE),
$C93=2017,
VLOOKUP($B93,[1]分省年度数据!$A$1:$T$32,8,FALSE),
$C93=2018,
VLOOKUP($B93,[1]分省年度数据!$A$1:$T$32,7,FALSE)
)</f>
        <v>5570</v>
      </c>
      <c r="G93" cm="1">
        <f t="array" ref="G93">_xlfn.IFS(
$C93=2010,
VLOOKUP($B93,[2]分省年度数据!$A$1:$T$32,15,FALSE),
$C93=2011,
VLOOKUP($B93,[2]分省年度数据!$A$1:$T$32,14,FALSE),
$C93=2012,
VLOOKUP($B93,[2]分省年度数据!$A$1:$T$32,13,FALSE),
$C93=2013,
VLOOKUP($B93,[2]分省年度数据!$A$1:$T$32,12,FALSE),
$C93=2014,
VLOOKUP($B93,[2]分省年度数据!$A$1:$T$32,11,FALSE),
$C93=2015,
VLOOKUP($B93,[2]分省年度数据!$A$1:$T$32,10,FALSE),
$C93=2016,
VLOOKUP($B93,[2]分省年度数据!$A$1:$T$32,9,FALSE),
$C93=2017,
VLOOKUP($B93,[2]分省年度数据!$A$1:$T$32,8,FALSE),
$C93=2018,
VLOOKUP($B93,[2]分省年度数据!$A$1:$T$32,7,FALSE)
)</f>
        <v>24195</v>
      </c>
      <c r="H93" cm="1">
        <f t="array" ref="H93">_xlfn.IFS(
$C93=2010,
VLOOKUP($B93,[3]分省年度数据!$A$1:$T$32,15,FALSE),
$C93=2011,
VLOOKUP($B93,[3]分省年度数据!$A$1:$T$32,14,FALSE),
$C93=2012,
VLOOKUP($B93,[3]分省年度数据!$A$1:$T$32,13,FALSE),
$C93=2013,
VLOOKUP($B93,[3]分省年度数据!$A$1:$T$32,12,FALSE),
$C93=2014,
VLOOKUP($B93,[3]分省年度数据!$A$1:$T$32,11,FALSE),
$C93=2015,
VLOOKUP($B93,[3]分省年度数据!$A$1:$T$32,10,FALSE),
$C93=2016,
VLOOKUP($B93,[3]分省年度数据!$A$1:$T$32,9,FALSE),
$C93=2017,
VLOOKUP($B93,[3]分省年度数据!$A$1:$T$32,8,FALSE),
$C93=2018,
VLOOKUP($B93,[3]分省年度数据!$A$1:$T$32,7,FALSE)
)</f>
        <v>784.7</v>
      </c>
      <c r="I93">
        <f>VLOOKUP($D93,[4]Sheet1!$C$1:$J$65536,2,FALSE)</f>
        <v>171.68162536621094</v>
      </c>
      <c r="J93">
        <f>VLOOKUP($D93,[4]Sheet1!$C$1:$J$65536,3,FALSE)</f>
        <v>118.75527191162109</v>
      </c>
      <c r="K93">
        <f>VLOOKUP($D93,[4]Sheet1!$C$1:$J$65536,4,FALSE)</f>
        <v>10168.6279296875</v>
      </c>
      <c r="L93">
        <f>VLOOKUP($D93,[4]Sheet1!$C$1:$J$65536,5,FALSE)</f>
        <v>173.75010681152344</v>
      </c>
      <c r="M93">
        <f>VLOOKUP($D93,[4]Sheet1!$C$1:$J$65536,6,FALSE)</f>
        <v>34.583450317382812</v>
      </c>
      <c r="N93">
        <f>VLOOKUP($D93,[4]Sheet1!$C$1:$J$65536,7,FALSE)</f>
        <v>5.1795978546142578</v>
      </c>
      <c r="O93">
        <f>VLOOKUP($D93,[4]Sheet1!$C$1:$J$65536,8,FALSE)</f>
        <v>25.762439727783203</v>
      </c>
      <c r="P93" cm="1">
        <f t="array" ref="P93">_xlfn.IFS(
$C93=2010,
VLOOKUP($B93,[5]各省年均房价!$A$1:$T$32,11,FALSE),
$C93=2011,
VLOOKUP($B93,[5]各省年均房价!$A$1:$T$32,12,FALSE),
$C93=2012,
VLOOKUP($B93,[5]各省年均房价!$A$1:$T$32,13,FALSE),
$C93=2013,
VLOOKUP($B93,[5]各省年均房价!$A$1:$T$32,14,FALSE),
$C93=2014,
VLOOKUP($B93,[5]各省年均房价!$A$1:$T$32,15,FALSE),
$C93=2015,
VLOOKUP($B93,[5]各省年均房价!$A$1:$T$32,16,FALSE),
$C93=2016,
VLOOKUP($B93,[5]各省年均房价!$A$1:$T$32,17,FALSE),
$C93=2017,
VLOOKUP($B93,[5]各省年均房价!$A$1:$T$32,18,FALSE),
$C93=2018,
VLOOKUP($B93,[5]各省年均房价!$A$1:$T$32,19,FALSE)
)</f>
        <v>10006.02090909091</v>
      </c>
      <c r="Q93">
        <f t="shared" si="3"/>
        <v>0.41355738413270965</v>
      </c>
      <c r="R93" cm="1">
        <f t="array" ref="R93">_xlfn.IFS(
$C93=2010,
VLOOKUP($B93,[27]分省年度数据!$A$1:$T$32,15,FALSE),
$C93=2011,
VLOOKUP($B93,[27]分省年度数据!$A$1:$T$32,14,FALSE),
$C93=2012,
VLOOKUP($B93,[27]分省年度数据!$A$1:$T$32,13,FALSE),
$C93=2013,
VLOOKUP($B93,[27]分省年度数据!$A$1:$T$32,12,FALSE),
$C93=2014,
VLOOKUP($B93,[27]分省年度数据!$A$1:$T$32,11,FALSE),
$C93=2015,
VLOOKUP($B93,[27]分省年度数据!$A$1:$T$32,10,FALSE),
$C93=2016,
VLOOKUP($B93,[27]分省年度数据!$A$1:$T$32,9,FALSE),
$C93=2017,
VLOOKUP($B93,[27]分省年度数据!$A$1:$T$32,8,FALSE),
$C93=2018,
VLOOKUP($B93,[27]分省年度数据!$A$1:$T$32,7,FALSE)
)</f>
        <v>105.67</v>
      </c>
      <c r="S93">
        <f>IFERROR(VLOOKUP(D93,[6]mu_jt_estimates_final!$C:$D,2,FALSE),"")</f>
        <v>-0.36786547000000003</v>
      </c>
      <c r="T93" t="str">
        <f>VLOOKUP(B93,方言分布!A:B,2,FALSE)</f>
        <v>吴语</v>
      </c>
      <c r="U93" cm="1">
        <f t="array" ref="U93">_xlfn.IFS(
$C93=2010,
VLOOKUP($B93,[7]分省年度数据!$A$1:$T$32,15,FALSE),
$C93=2011,
VLOOKUP($B93,[7]分省年度数据!$A$1:$T$32,14,FALSE),
$C93=2012,
VLOOKUP($B93,[7]分省年度数据!$A$1:$T$32,13,FALSE),
$C93=2013,
VLOOKUP($B93,[7]分省年度数据!$A$1:$T$32,12,FALSE),
$C93=2014,
VLOOKUP($B93,[7]分省年度数据!$A$1:$T$32,11,FALSE),
$C93=2015,
VLOOKUP($B93,[7]分省年度数据!$A$1:$T$32,10,FALSE),
$C93=2016,
VLOOKUP($B93,[7]分省年度数据!$A$1:$T$32,9,FALSE),
$C93=2017,
VLOOKUP($B93,[7]分省年度数据!$A$1:$T$32,8,FALSE),
$C93=2018,
VLOOKUP($B93,[7]分省年度数据!$A$1:$T$32,7,FALSE)
)</f>
        <v>30515</v>
      </c>
      <c r="V93" cm="1">
        <f t="array" ref="V93">_xlfn.IFS(
$C93=2010,
VLOOKUP($B93,[8]分省年度数据!$A$1:$T$32,15,FALSE),
$C93=2011,
VLOOKUP($B93,[8]分省年度数据!$A$1:$T$32,14,FALSE),
$C93=2012,
VLOOKUP($B93,[8]分省年度数据!$A$1:$T$32,13,FALSE),
$C93=2013,
VLOOKUP($B93,[8]分省年度数据!$A$1:$T$32,12,FALSE),
$C93=2014,
VLOOKUP($B93,[8]分省年度数据!$A$1:$T$32,11,FALSE),
$C93=2015,
VLOOKUP($B93,[8]分省年度数据!$A$1:$T$32,10,FALSE),
$C93=2016,
VLOOKUP($B93,[8]分省年度数据!$A$1:$T$32,9,FALSE),
$C93=2017,
VLOOKUP($B93,[8]分省年度数据!$A$1:$T$32,8,FALSE),
$C93=2018,
VLOOKUP($B93,[8]分省年度数据!$A$1:$T$32,7,FALSE)
)</f>
        <v>19.48</v>
      </c>
      <c r="W93" cm="1">
        <f t="array" ref="W93">_xlfn.IFS(
$C93=2010,
VLOOKUP($B93,[9]分省年度数据!$A$1:$T$32,15,FALSE),
$C93=2011,
VLOOKUP($B93,[9]分省年度数据!$A$1:$T$32,14,FALSE),
$C93=2012,
VLOOKUP($B93,[9]分省年度数据!$A$1:$T$32,13,FALSE),
$C93=2013,
VLOOKUP($B93,[9]分省年度数据!$A$1:$T$32,12,FALSE),
$C93=2014,
VLOOKUP($B93,[9]分省年度数据!$A$1:$T$32,11,FALSE),
$C93=2015,
VLOOKUP($B93,[9]分省年度数据!$A$1:$T$32,10,FALSE),
$C93=2016,
VLOOKUP($B93,[9]分省年度数据!$A$1:$T$32,9,FALSE),
$C93=2017,
VLOOKUP($B93,[9]分省年度数据!$A$1:$T$32,8,FALSE),
$C93=2018,
VLOOKUP($B93,[9]分省年度数据!$A$1:$T$32,7,FALSE)
)</f>
        <v>64</v>
      </c>
      <c r="X93" cm="1">
        <f t="array" ref="X93">_xlfn.IFS(
$C93=2010,
VLOOKUP($B93,[10]分省年度数据!$A$1:$T$32,15,FALSE),
$C93=2011,
VLOOKUP($B93,[10]分省年度数据!$A$1:$T$32,14,FALSE),
$C93=2012,
VLOOKUP($B93,[10]分省年度数据!$A$1:$T$32,13,FALSE),
$C93=2013,
VLOOKUP($B93,[10]分省年度数据!$A$1:$T$32,12,FALSE),
$C93=2014,
VLOOKUP($B93,[10]分省年度数据!$A$1:$T$32,11,FALSE),
$C93=2015,
VLOOKUP($B93,[10]分省年度数据!$A$1:$T$32,10,FALSE),
$C93=2016,
VLOOKUP($B93,[10]分省年度数据!$A$1:$T$32,9,FALSE),
$C93=2017,
VLOOKUP($B93,[10]分省年度数据!$A$1:$T$32,8,FALSE),
$C93=2018,
VLOOKUP($B93,[10]分省年度数据!$A$1:$T$32,7,FALSE)
)</f>
        <v>11.01</v>
      </c>
      <c r="Y93" cm="1">
        <f t="array" ref="Y93">_xlfn.IFS(
$C93=2010,
VLOOKUP($B93,[11]分省年度数据!$A$1:$T$32,15,FALSE),
$C93=2011,
VLOOKUP($B93,[11]分省年度数据!$A$1:$T$32,14,FALSE),
$C93=2012,
VLOOKUP($B93,[11]分省年度数据!$A$1:$T$32,13,FALSE),
$C93=2013,
VLOOKUP($B93,[11]分省年度数据!$A$1:$T$32,12,FALSE),
$C93=2014,
VLOOKUP($B93,[11]分省年度数据!$A$1:$T$32,11,FALSE),
$C93=2015,
VLOOKUP($B93,[11]分省年度数据!$A$1:$T$32,10,FALSE),
$C93=2016,
VLOOKUP($B93,[11]分省年度数据!$A$1:$T$32,9,FALSE),
$C93=2017,
VLOOKUP($B93,[11]分省年度数据!$A$1:$T$32,8,FALSE),
$C93=2018,
VLOOKUP($B93,[11]分省年度数据!$A$1:$T$32,7,FALSE)
)</f>
        <v>278.98</v>
      </c>
      <c r="Z93" cm="1">
        <f t="array" ref="Z93">_xlfn.IFS(
$C93=2010,
VLOOKUP($B93,[12]分省年度数据!$A$1:$T$32,15,FALSE),
$C93=2011,
VLOOKUP($B93,[12]分省年度数据!$A$1:$T$32,14,FALSE),
$C93=2012,
VLOOKUP($B93,[12]分省年度数据!$A$1:$T$32,13,FALSE),
$C93=2013,
VLOOKUP($B93,[12]分省年度数据!$A$1:$T$32,12,FALSE),
$C93=2014,
VLOOKUP($B93,[12]分省年度数据!$A$1:$T$32,11,FALSE),
$C93=2015,
VLOOKUP($B93,[12]分省年度数据!$A$1:$T$32,10,FALSE),
$C93=2016,
VLOOKUP($B93,[12]分省年度数据!$A$1:$T$32,9,FALSE),
$C93=2017,
VLOOKUP($B93,[12]分省年度数据!$A$1:$T$32,8,FALSE),
$C93=2018,
VLOOKUP($B93,[12]分省年度数据!$A$1:$T$32,7,FALSE)
)</f>
        <v>14.19</v>
      </c>
      <c r="AA93" cm="1">
        <f t="array" ref="AA93">_xlfn.IFS(
$C93=2010,
VLOOKUP($B93,[13]分省年度数据!$A$1:$T$32,15,FALSE),
$C93=2011,
VLOOKUP($B93,[13]分省年度数据!$A$1:$T$32,14,FALSE),
$C93=2012,
VLOOKUP($B93,[13]分省年度数据!$A$1:$T$32,13,FALSE),
$C93=2013,
VLOOKUP($B93,[13]分省年度数据!$A$1:$T$32,12,FALSE),
$C93=2014,
VLOOKUP($B93,[13]分省年度数据!$A$1:$T$32,11,FALSE),
$C93=2015,
VLOOKUP($B93,[13]分省年度数据!$A$1:$T$32,10,FALSE),
$C93=2016,
VLOOKUP($B93,[13]分省年度数据!$A$1:$T$32,9,FALSE),
$C93=2017,
VLOOKUP($B93,[13]分省年度数据!$A$1:$T$32,8,FALSE),
$C93=2018,
VLOOKUP($B93,[13]分省年度数据!$A$1:$T$32,7,FALSE)
)</f>
        <v>12.96</v>
      </c>
      <c r="AB93" cm="1">
        <f t="array" ref="AB93">_xlfn.IFS(
$C93=2010,
VLOOKUP($B93,[14]分省年度数据!$A$1:$T$32,15,FALSE),
$C93=2011,
VLOOKUP($B93,[14]分省年度数据!$A$1:$T$32,14,FALSE),
$C93=2012,
VLOOKUP($B93,[14]分省年度数据!$A$1:$T$32,13,FALSE),
$C93=2013,
VLOOKUP($B93,[14]分省年度数据!$A$1:$T$32,12,FALSE),
$C93=2014,
VLOOKUP($B93,[14]分省年度数据!$A$1:$T$32,11,FALSE),
$C93=2015,
VLOOKUP($B93,[14]分省年度数据!$A$1:$T$32,10,FALSE),
$C93=2016,
VLOOKUP($B93,[14]分省年度数据!$A$1:$T$32,9,FALSE),
$C93=2017,
VLOOKUP($B93,[14]分省年度数据!$A$1:$T$32,8,FALSE),
$C93=2018,
VLOOKUP($B93,[14]分省年度数据!$A$1:$T$32,7,FALSE)
)</f>
        <v>19.73</v>
      </c>
      <c r="AD93" cm="1">
        <f t="array" ref="AD93">_xlfn.IFS(
$C93=2010,
VLOOKUP($B93,[15]分省年度数据!$A$1:$T$32,15,FALSE),
$C93=2011,
VLOOKUP($B93,[15]分省年度数据!$A$1:$T$32,14,FALSE),
$C93=2012,
VLOOKUP($B93,[15]分省年度数据!$A$1:$T$32,13,FALSE),
$C93=2013,
VLOOKUP($B93,[15]分省年度数据!$A$1:$T$32,12,FALSE),
$C93=2014,
VLOOKUP($B93,[15]分省年度数据!$A$1:$T$32,11,FALSE),
$C93=2015,
VLOOKUP($B93,[15]分省年度数据!$A$1:$T$32,10,FALSE),
$C93=2016,
VLOOKUP($B93,[15]分省年度数据!$A$1:$T$32,9,FALSE),
$C93=2017,
VLOOKUP($B93,[15]分省年度数据!$A$1:$T$32,8,FALSE),
$C93=2018,
VLOOKUP($B93,[15]分省年度数据!$A$1:$T$32,7,FALSE)
)</f>
        <v>12069078</v>
      </c>
      <c r="AE93" cm="1">
        <f t="array" ref="AE93">_xlfn.IFS(
$C93=2010,
VLOOKUP($B93,[16]分省年度数据!$A$1:$T$32,15,FALSE),
$C93=2011,
VLOOKUP($B93,[16]分省年度数据!$A$1:$T$32,14,FALSE),
$C93=2012,
VLOOKUP($B93,[16]分省年度数据!$A$1:$T$32,13,FALSE),
$C93=2013,
VLOOKUP($B93,[16]分省年度数据!$A$1:$T$32,12,FALSE),
$C93=2014,
VLOOKUP($B93,[16]分省年度数据!$A$1:$T$32,11,FALSE),
$C93=2015,
VLOOKUP($B93,[16]分省年度数据!$A$1:$T$32,10,FALSE),
$C93=2016,
VLOOKUP($B93,[16]分省年度数据!$A$1:$T$32,9,FALSE),
$C93=2017,
VLOOKUP($B93,[16]分省年度数据!$A$1:$T$32,8,FALSE),
$C93=2018,
VLOOKUP($B93,[16]分省年度数据!$A$1:$T$32,7,FALSE)
)</f>
        <v>751.42</v>
      </c>
      <c r="AF93" cm="1">
        <f t="array" ref="AF93">_xlfn.IFS(
$C93=2010,
VLOOKUP($B93,[17]分省年度数据!$A$1:$T$32,15,FALSE),
$C93=2011,
VLOOKUP($B93,[17]分省年度数据!$A$1:$T$32,14,FALSE),
$C93=2012,
VLOOKUP($B93,[17]分省年度数据!$A$1:$T$32,13,FALSE),
$C93=2013,
VLOOKUP($B93,[17]分省年度数据!$A$1:$T$32,12,FALSE),
$C93=2014,
VLOOKUP($B93,[17]分省年度数据!$A$1:$T$32,11,FALSE),
$C93=2015,
VLOOKUP($B93,[17]分省年度数据!$A$1:$T$32,10,FALSE),
$C93=2016,
VLOOKUP($B93,[17]分省年度数据!$A$1:$T$32,9,FALSE),
$C93=2017,
VLOOKUP($B93,[17]分省年度数据!$A$1:$T$32,8,FALSE),
$C93=2018,
VLOOKUP($B93,[17]分省年度数据!$A$1:$T$32,7,FALSE)
)</f>
        <v>1426</v>
      </c>
      <c r="AG93" cm="1">
        <f t="array" ref="AG93">_xlfn.IFS(
$C93=2010,
VLOOKUP($B93,[18]分省年度数据!$A$1:$T$32,15,FALSE),
$C93=2011,
VLOOKUP($B93,[18]分省年度数据!$A$1:$T$32,14,FALSE),
$C93=2012,
VLOOKUP($B93,[18]分省年度数据!$A$1:$T$32,13,FALSE),
$C93=2013,
VLOOKUP($B93,[18]分省年度数据!$A$1:$T$32,12,FALSE),
$C93=2014,
VLOOKUP($B93,[18]分省年度数据!$A$1:$T$32,11,FALSE),
$C93=2015,
VLOOKUP($B93,[18]分省年度数据!$A$1:$T$32,10,FALSE),
$C93=2016,
VLOOKUP($B93,[18]分省年度数据!$A$1:$T$32,9,FALSE),
$C93=2017,
VLOOKUP($B93,[18]分省年度数据!$A$1:$T$32,8,FALSE),
$C93=2018,
VLOOKUP($B93,[18]分省年度数据!$A$1:$T$32,7,FALSE)
)</f>
        <v>12532.8</v>
      </c>
      <c r="AJ93" cm="1">
        <f t="array" ref="AJ93">_xlfn.IFS(
$C93=2010,
VLOOKUP($B93,[19]分省年度数据!$A$1:$T$32,15,FALSE),
$C93=2011,
VLOOKUP($B93,[19]分省年度数据!$A$1:$T$32,14,FALSE),
$C93=2012,
VLOOKUP($B93,[19]分省年度数据!$A$1:$T$32,13,FALSE),
$C93=2013,
VLOOKUP($B93,[19]分省年度数据!$A$1:$T$32,12,FALSE),
$C93=2014,
VLOOKUP($B93,[19]分省年度数据!$A$1:$T$32,11,FALSE),
$C93=2015,
VLOOKUP($B93,[19]分省年度数据!$A$1:$T$32,10,FALSE),
$C93=2016,
VLOOKUP($B93,[19]分省年度数据!$A$1:$T$32,9,FALSE),
$C93=2017,
VLOOKUP($B93,[19]分省年度数据!$A$1:$T$32,8,FALSE),
$C93=2018,
VLOOKUP($B93,[19]分省年度数据!$A$1:$T$32,7,FALSE)
)</f>
        <v>20178</v>
      </c>
      <c r="AK93" cm="1">
        <f t="array" ref="AK93">_xlfn.IFS(
$C93=2010,
VLOOKUP($B93,[20]分省年度数据!$A$1:$T$32,15,FALSE),
$C93=2011,
VLOOKUP($B93,[20]分省年度数据!$A$1:$T$32,14,FALSE),
$C93=2012,
VLOOKUP($B93,[20]分省年度数据!$A$1:$T$32,13,FALSE),
$C93=2013,
VLOOKUP($B93,[20]分省年度数据!$A$1:$T$32,12,FALSE),
$C93=2014,
VLOOKUP($B93,[20]分省年度数据!$A$1:$T$32,11,FALSE),
$C93=2015,
VLOOKUP($B93,[20]分省年度数据!$A$1:$T$32,10,FALSE),
$C93=2016,
VLOOKUP($B93,[20]分省年度数据!$A$1:$T$32,9,FALSE),
$C93=2017,
VLOOKUP($B93,[20]分省年度数据!$A$1:$T$32,8,FALSE),
$C93=2018,
VLOOKUP($B93,[20]分省年度数据!$A$1:$T$32,7,FALSE)
)</f>
        <v>39982</v>
      </c>
      <c r="AL93" cm="1">
        <f t="array" ref="AL93">_xlfn.IFS(
$C93=2010,
VLOOKUP($B93,[26]分省年度数据!$A$1:$T$32,15,FALSE),
$C93=2011,
VLOOKUP($B93,[26]分省年度数据!$A$1:$T$32,14,FALSE),
$C93=2012,
VLOOKUP($B93,[26]分省年度数据!$A$1:$T$32,13,FALSE),
$C93=2013,
VLOOKUP($B93,[26]分省年度数据!$A$1:$T$32,12,FALSE),
$C93=2014,
VLOOKUP($B93,[26]分省年度数据!$A$1:$T$32,11,FALSE),
$C93=2015,
VLOOKUP($B93,[26]分省年度数据!$A$1:$T$32,10,FALSE),
$C93=2016,
VLOOKUP($B93,[26]分省年度数据!$A$1:$T$32,9,FALSE),
$C93=2017,
VLOOKUP($B93,[26]分省年度数据!$A$1:$T$32,8,FALSE),
$C93=2018,
VLOOKUP($B93,[26]分省年度数据!$A$1:$T$32,7,FALSE)
)</f>
        <v>99.84</v>
      </c>
      <c r="AM93" cm="1">
        <f t="array" ref="AM93">_xlfn.IFS(
$C93=2010,
VLOOKUP($B93,[22]分省年度数据!$A$1:$T$32,15,FALSE),
$C93=2011,
VLOOKUP($B93,[22]分省年度数据!$A$1:$T$32,14,FALSE),
$C93=2012,
VLOOKUP($B93,[22]分省年度数据!$A$1:$T$32,13,FALSE),
$C93=2013,
VLOOKUP($B93,[22]分省年度数据!$A$1:$T$32,12,FALSE),
$C93=2014,
VLOOKUP($B93,[22]分省年度数据!$A$1:$T$32,11,FALSE),
$C93=2015,
VLOOKUP($B93,[22]分省年度数据!$A$1:$T$32,10,FALSE),
$C93=2016,
VLOOKUP($B93,[22]分省年度数据!$A$1:$T$32,9,FALSE),
$C93=2017,
VLOOKUP($B93,[22]分省年度数据!$A$1:$T$32,8,FALSE),
$C93=2018,
VLOOKUP($B93,[22]分省年度数据!$A$1:$T$32,7,FALSE)
)</f>
        <v>99.34</v>
      </c>
      <c r="AN93" cm="1">
        <f t="array" ref="AN93">_xlfn.IFS(
$C93=2010,
VLOOKUP($B93,[23]分省年度数据!$A$1:$T$32,15,FALSE),
$C93=2011,
VLOOKUP($B93,[23]分省年度数据!$A$1:$T$32,14,FALSE),
$C93=2012,
VLOOKUP($B93,[23]分省年度数据!$A$1:$T$32,13,FALSE),
$C93=2013,
VLOOKUP($B93,[23]分省年度数据!$A$1:$T$32,12,FALSE),
$C93=2014,
VLOOKUP($B93,[23]分省年度数据!$A$1:$T$32,11,FALSE),
$C93=2015,
VLOOKUP($B93,[23]分省年度数据!$A$1:$T$32,10,FALSE),
$C93=2016,
VLOOKUP($B93,[23]分省年度数据!$A$1:$T$32,9,FALSE),
$C93=2017,
VLOOKUP($B93,[23]分省年度数据!$A$1:$T$32,8,FALSE),
$C93=2018,
VLOOKUP($B93,[23]分省年度数据!$A$1:$T$32,7,FALSE)
)</f>
        <v>13.55</v>
      </c>
      <c r="AO93" cm="1">
        <f t="array" ref="AO93">_xlfn.IFS(
$C93=2010,
VLOOKUP($B93,[24]分省年度数据!$A$1:$T$32,15,FALSE),
$C93=2011,
VLOOKUP($B93,[24]分省年度数据!$A$1:$T$32,14,FALSE),
$C93=2012,
VLOOKUP($B93,[24]分省年度数据!$A$1:$T$32,13,FALSE),
$C93=2013,
VLOOKUP($B93,[24]分省年度数据!$A$1:$T$32,12,FALSE),
$C93=2014,
VLOOKUP($B93,[24]分省年度数据!$A$1:$T$32,11,FALSE),
$C93=2015,
VLOOKUP($B93,[24]分省年度数据!$A$1:$T$32,10,FALSE),
$C93=2016,
VLOOKUP($B93,[24]分省年度数据!$A$1:$T$32,9,FALSE),
$C93=2017,
VLOOKUP($B93,[24]分省年度数据!$A$1:$T$32,8,FALSE),
$C93=2018,
VLOOKUP($B93,[24]分省年度数据!$A$1:$T$32,7,FALSE)
)</f>
        <v>4.2</v>
      </c>
      <c r="AP93" cm="1">
        <f t="array" ref="AP93">_xlfn.IFS(
$C93=2010,
VLOOKUP($B93,[25]分省年度数据!$A$1:$T$32,15,FALSE),
$C93=2011,
VLOOKUP($B93,[25]分省年度数据!$A$1:$T$32,14,FALSE),
$C93=2012,
VLOOKUP($B93,[25]分省年度数据!$A$1:$T$32,13,FALSE),
$C93=2013,
VLOOKUP($B93,[25]分省年度数据!$A$1:$T$32,12,FALSE),
$C93=2014,
VLOOKUP($B93,[25]分省年度数据!$A$1:$T$32,11,FALSE),
$C93=2015,
VLOOKUP($B93,[25]分省年度数据!$A$1:$T$32,10,FALSE),
$C93=2016,
VLOOKUP($B93,[25]分省年度数据!$A$1:$T$32,9,FALSE),
$C93=2017,
VLOOKUP($B93,[25]分省年度数据!$A$1:$T$32,8,FALSE),
$C93=2018,
VLOOKUP($B93,[25]分省年度数据!$A$1:$T$32,7,FALSE)
)</f>
        <v>11.77</v>
      </c>
    </row>
    <row r="94" spans="1:42">
      <c r="A94">
        <v>33</v>
      </c>
      <c r="B94" t="s">
        <v>11</v>
      </c>
      <c r="C94">
        <v>2012</v>
      </c>
      <c r="D94" t="str">
        <f t="shared" si="2"/>
        <v>浙江省2012</v>
      </c>
      <c r="E94" t="s">
        <v>34</v>
      </c>
      <c r="F94" cm="1">
        <f t="array" ref="F94">_xlfn.IFS(
$C94=2010,
VLOOKUP($B94,[1]分省年度数据!$A$1:$T$32,15,FALSE),
$C94=2011,
VLOOKUP($B94,[1]分省年度数据!$A$1:$T$32,14,FALSE),
$C94=2012,
VLOOKUP($B94,[1]分省年度数据!$A$1:$T$32,13,FALSE),
$C94=2013,
VLOOKUP($B94,[1]分省年度数据!$A$1:$T$32,12,FALSE),
$C94=2014,
VLOOKUP($B94,[1]分省年度数据!$A$1:$T$32,11,FALSE),
$C94=2015,
VLOOKUP($B94,[1]分省年度数据!$A$1:$T$32,10,FALSE),
$C94=2016,
VLOOKUP($B94,[1]分省年度数据!$A$1:$T$32,9,FALSE),
$C94=2017,
VLOOKUP($B94,[1]分省年度数据!$A$1:$T$32,8,FALSE),
$C94=2018,
VLOOKUP($B94,[1]分省年度数据!$A$1:$T$32,7,FALSE)
)</f>
        <v>5685</v>
      </c>
      <c r="G94" cm="1">
        <f t="array" ref="G94">_xlfn.IFS(
$C94=2010,
VLOOKUP($B94,[2]分省年度数据!$A$1:$T$32,15,FALSE),
$C94=2011,
VLOOKUP($B94,[2]分省年度数据!$A$1:$T$32,14,FALSE),
$C94=2012,
VLOOKUP($B94,[2]分省年度数据!$A$1:$T$32,13,FALSE),
$C94=2013,
VLOOKUP($B94,[2]分省年度数据!$A$1:$T$32,12,FALSE),
$C94=2014,
VLOOKUP($B94,[2]分省年度数据!$A$1:$T$32,11,FALSE),
$C94=2015,
VLOOKUP($B94,[2]分省年度数据!$A$1:$T$32,10,FALSE),
$C94=2016,
VLOOKUP($B94,[2]分省年度数据!$A$1:$T$32,9,FALSE),
$C94=2017,
VLOOKUP($B94,[2]分省年度数据!$A$1:$T$32,8,FALSE),
$C94=2018,
VLOOKUP($B94,[2]分省年度数据!$A$1:$T$32,7,FALSE)
)</f>
        <v>27020</v>
      </c>
      <c r="H94" cm="1">
        <f t="array" ref="H94">_xlfn.IFS(
$C94=2010,
VLOOKUP($B94,[3]分省年度数据!$A$1:$T$32,15,FALSE),
$C94=2011,
VLOOKUP($B94,[3]分省年度数据!$A$1:$T$32,14,FALSE),
$C94=2012,
VLOOKUP($B94,[3]分省年度数据!$A$1:$T$32,13,FALSE),
$C94=2013,
VLOOKUP($B94,[3]分省年度数据!$A$1:$T$32,12,FALSE),
$C94=2014,
VLOOKUP($B94,[3]分省年度数据!$A$1:$T$32,11,FALSE),
$C94=2015,
VLOOKUP($B94,[3]分省年度数据!$A$1:$T$32,10,FALSE),
$C94=2016,
VLOOKUP($B94,[3]分省年度数据!$A$1:$T$32,9,FALSE),
$C94=2017,
VLOOKUP($B94,[3]分省年度数据!$A$1:$T$32,8,FALSE),
$C94=2018,
VLOOKUP($B94,[3]分省年度数据!$A$1:$T$32,7,FALSE)
)</f>
        <v>1126.7</v>
      </c>
      <c r="I94">
        <f>VLOOKUP($D94,[4]Sheet1!$C$1:$J$65536,2,FALSE)</f>
        <v>171.64643859863281</v>
      </c>
      <c r="J94">
        <f>VLOOKUP($D94,[4]Sheet1!$C$1:$J$65536,3,FALSE)</f>
        <v>121.68619537353516</v>
      </c>
      <c r="K94">
        <f>VLOOKUP($D94,[4]Sheet1!$C$1:$J$65536,4,FALSE)</f>
        <v>10155.6923828125</v>
      </c>
      <c r="L94">
        <f>VLOOKUP($D94,[4]Sheet1!$C$1:$J$65536,5,FALSE)</f>
        <v>168.12080383300781</v>
      </c>
      <c r="M94">
        <f>VLOOKUP($D94,[4]Sheet1!$C$1:$J$65536,6,FALSE)</f>
        <v>34.574039459228516</v>
      </c>
      <c r="N94">
        <f>VLOOKUP($D94,[4]Sheet1!$C$1:$J$65536,7,FALSE)</f>
        <v>5.3943262100219727</v>
      </c>
      <c r="O94">
        <f>VLOOKUP($D94,[4]Sheet1!$C$1:$J$65536,8,FALSE)</f>
        <v>28.691337585449219</v>
      </c>
      <c r="P94" cm="1">
        <f t="array" ref="P94">_xlfn.IFS(
$C94=2010,
VLOOKUP($B94,[5]各省年均房价!$A$1:$T$32,11,FALSE),
$C94=2011,
VLOOKUP($B94,[5]各省年均房价!$A$1:$T$32,12,FALSE),
$C94=2012,
VLOOKUP($B94,[5]各省年均房价!$A$1:$T$32,13,FALSE),
$C94=2013,
VLOOKUP($B94,[5]各省年均房价!$A$1:$T$32,14,FALSE),
$C94=2014,
VLOOKUP($B94,[5]各省年均房价!$A$1:$T$32,15,FALSE),
$C94=2015,
VLOOKUP($B94,[5]各省年均房价!$A$1:$T$32,16,FALSE),
$C94=2016,
VLOOKUP($B94,[5]各省年均房价!$A$1:$T$32,17,FALSE),
$C94=2017,
VLOOKUP($B94,[5]各省年均房价!$A$1:$T$32,18,FALSE),
$C94=2018,
VLOOKUP($B94,[5]各省年均房价!$A$1:$T$32,19,FALSE)
)</f>
        <v>10212.411818181819</v>
      </c>
      <c r="Q94">
        <f t="shared" si="3"/>
        <v>0.37795750622434565</v>
      </c>
      <c r="R94" cm="1">
        <f t="array" ref="R94">_xlfn.IFS(
$C94=2010,
VLOOKUP($B94,[27]分省年度数据!$A$1:$T$32,15,FALSE),
$C94=2011,
VLOOKUP($B94,[27]分省年度数据!$A$1:$T$32,14,FALSE),
$C94=2012,
VLOOKUP($B94,[27]分省年度数据!$A$1:$T$32,13,FALSE),
$C94=2013,
VLOOKUP($B94,[27]分省年度数据!$A$1:$T$32,12,FALSE),
$C94=2014,
VLOOKUP($B94,[27]分省年度数据!$A$1:$T$32,11,FALSE),
$C94=2015,
VLOOKUP($B94,[27]分省年度数据!$A$1:$T$32,10,FALSE),
$C94=2016,
VLOOKUP($B94,[27]分省年度数据!$A$1:$T$32,9,FALSE),
$C94=2017,
VLOOKUP($B94,[27]分省年度数据!$A$1:$T$32,8,FALSE),
$C94=2018,
VLOOKUP($B94,[27]分省年度数据!$A$1:$T$32,7,FALSE)
)</f>
        <v>117.9</v>
      </c>
      <c r="S94">
        <f>IFERROR(VLOOKUP(D94,[6]mu_jt_estimates_final!$C:$D,2,FALSE),"")</f>
        <v>-0.69555533000000003</v>
      </c>
      <c r="T94" t="str">
        <f>VLOOKUP(B94,方言分布!A:B,2,FALSE)</f>
        <v>吴语</v>
      </c>
      <c r="U94" cm="1">
        <f t="array" ref="U94">_xlfn.IFS(
$C94=2010,
VLOOKUP($B94,[7]分省年度数据!$A$1:$T$32,15,FALSE),
$C94=2011,
VLOOKUP($B94,[7]分省年度数据!$A$1:$T$32,14,FALSE),
$C94=2012,
VLOOKUP($B94,[7]分省年度数据!$A$1:$T$32,13,FALSE),
$C94=2013,
VLOOKUP($B94,[7]分省年度数据!$A$1:$T$32,12,FALSE),
$C94=2014,
VLOOKUP($B94,[7]分省年度数据!$A$1:$T$32,11,FALSE),
$C94=2015,
VLOOKUP($B94,[7]分省年度数据!$A$1:$T$32,10,FALSE),
$C94=2016,
VLOOKUP($B94,[7]分省年度数据!$A$1:$T$32,9,FALSE),
$C94=2017,
VLOOKUP($B94,[7]分省年度数据!$A$1:$T$32,8,FALSE),
$C94=2018,
VLOOKUP($B94,[7]分省年度数据!$A$1:$T$32,7,FALSE)
)</f>
        <v>30271</v>
      </c>
      <c r="V94" cm="1">
        <f t="array" ref="V94">_xlfn.IFS(
$C94=2010,
VLOOKUP($B94,[8]分省年度数据!$A$1:$T$32,15,FALSE),
$C94=2011,
VLOOKUP($B94,[8]分省年度数据!$A$1:$T$32,14,FALSE),
$C94=2012,
VLOOKUP($B94,[8]分省年度数据!$A$1:$T$32,13,FALSE),
$C94=2013,
VLOOKUP($B94,[8]分省年度数据!$A$1:$T$32,12,FALSE),
$C94=2014,
VLOOKUP($B94,[8]分省年度数据!$A$1:$T$32,11,FALSE),
$C94=2015,
VLOOKUP($B94,[8]分省年度数据!$A$1:$T$32,10,FALSE),
$C94=2016,
VLOOKUP($B94,[8]分省年度数据!$A$1:$T$32,9,FALSE),
$C94=2017,
VLOOKUP($B94,[8]分省年度数据!$A$1:$T$32,8,FALSE),
$C94=2018,
VLOOKUP($B94,[8]分省年度数据!$A$1:$T$32,7,FALSE)
)</f>
        <v>21.33</v>
      </c>
      <c r="W94" cm="1">
        <f t="array" ref="W94">_xlfn.IFS(
$C94=2010,
VLOOKUP($B94,[9]分省年度数据!$A$1:$T$32,15,FALSE),
$C94=2011,
VLOOKUP($B94,[9]分省年度数据!$A$1:$T$32,14,FALSE),
$C94=2012,
VLOOKUP($B94,[9]分省年度数据!$A$1:$T$32,13,FALSE),
$C94=2013,
VLOOKUP($B94,[9]分省年度数据!$A$1:$T$32,12,FALSE),
$C94=2014,
VLOOKUP($B94,[9]分省年度数据!$A$1:$T$32,11,FALSE),
$C94=2015,
VLOOKUP($B94,[9]分省年度数据!$A$1:$T$32,10,FALSE),
$C94=2016,
VLOOKUP($B94,[9]分省年度数据!$A$1:$T$32,9,FALSE),
$C94=2017,
VLOOKUP($B94,[9]分省年度数据!$A$1:$T$32,8,FALSE),
$C94=2018,
VLOOKUP($B94,[9]分省年度数据!$A$1:$T$32,7,FALSE)
)</f>
        <v>60</v>
      </c>
      <c r="X94" cm="1">
        <f t="array" ref="X94">_xlfn.IFS(
$C94=2010,
VLOOKUP($B94,[10]分省年度数据!$A$1:$T$32,15,FALSE),
$C94=2011,
VLOOKUP($B94,[10]分省年度数据!$A$1:$T$32,14,FALSE),
$C94=2012,
VLOOKUP($B94,[10]分省年度数据!$A$1:$T$32,13,FALSE),
$C94=2013,
VLOOKUP($B94,[10]分省年度数据!$A$1:$T$32,12,FALSE),
$C94=2014,
VLOOKUP($B94,[10]分省年度数据!$A$1:$T$32,11,FALSE),
$C94=2015,
VLOOKUP($B94,[10]分省年度数据!$A$1:$T$32,10,FALSE),
$C94=2016,
VLOOKUP($B94,[10]分省年度数据!$A$1:$T$32,9,FALSE),
$C94=2017,
VLOOKUP($B94,[10]分省年度数据!$A$1:$T$32,8,FALSE),
$C94=2018,
VLOOKUP($B94,[10]分省年度数据!$A$1:$T$32,7,FALSE)
)</f>
        <v>11.17</v>
      </c>
      <c r="Y94" cm="1">
        <f t="array" ref="Y94">_xlfn.IFS(
$C94=2010,
VLOOKUP($B94,[11]分省年度数据!$A$1:$T$32,15,FALSE),
$C94=2011,
VLOOKUP($B94,[11]分省年度数据!$A$1:$T$32,14,FALSE),
$C94=2012,
VLOOKUP($B94,[11]分省年度数据!$A$1:$T$32,13,FALSE),
$C94=2013,
VLOOKUP($B94,[11]分省年度数据!$A$1:$T$32,12,FALSE),
$C94=2014,
VLOOKUP($B94,[11]分省年度数据!$A$1:$T$32,11,FALSE),
$C94=2015,
VLOOKUP($B94,[11]分省年度数据!$A$1:$T$32,10,FALSE),
$C94=2016,
VLOOKUP($B94,[11]分省年度数据!$A$1:$T$32,9,FALSE),
$C94=2017,
VLOOKUP($B94,[11]分省年度数据!$A$1:$T$32,8,FALSE),
$C94=2018,
VLOOKUP($B94,[11]分省年度数据!$A$1:$T$32,7,FALSE)
)</f>
        <v>305.91000000000003</v>
      </c>
      <c r="Z94" cm="1">
        <f t="array" ref="Z94">_xlfn.IFS(
$C94=2010,
VLOOKUP($B94,[12]分省年度数据!$A$1:$T$32,15,FALSE),
$C94=2011,
VLOOKUP($B94,[12]分省年度数据!$A$1:$T$32,14,FALSE),
$C94=2012,
VLOOKUP($B94,[12]分省年度数据!$A$1:$T$32,13,FALSE),
$C94=2013,
VLOOKUP($B94,[12]分省年度数据!$A$1:$T$32,12,FALSE),
$C94=2014,
VLOOKUP($B94,[12]分省年度数据!$A$1:$T$32,11,FALSE),
$C94=2015,
VLOOKUP($B94,[12]分省年度数据!$A$1:$T$32,10,FALSE),
$C94=2016,
VLOOKUP($B94,[12]分省年度数据!$A$1:$T$32,9,FALSE),
$C94=2017,
VLOOKUP($B94,[12]分省年度数据!$A$1:$T$32,8,FALSE),
$C94=2018,
VLOOKUP($B94,[12]分省年度数据!$A$1:$T$32,7,FALSE)
)</f>
        <v>13.58</v>
      </c>
      <c r="AA94" cm="1">
        <f t="array" ref="AA94">_xlfn.IFS(
$C94=2010,
VLOOKUP($B94,[13]分省年度数据!$A$1:$T$32,15,FALSE),
$C94=2011,
VLOOKUP($B94,[13]分省年度数据!$A$1:$T$32,14,FALSE),
$C94=2012,
VLOOKUP($B94,[13]分省年度数据!$A$1:$T$32,13,FALSE),
$C94=2013,
VLOOKUP($B94,[13]分省年度数据!$A$1:$T$32,12,FALSE),
$C94=2014,
VLOOKUP($B94,[13]分省年度数据!$A$1:$T$32,11,FALSE),
$C94=2015,
VLOOKUP($B94,[13]分省年度数据!$A$1:$T$32,10,FALSE),
$C94=2016,
VLOOKUP($B94,[13]分省年度数据!$A$1:$T$32,9,FALSE),
$C94=2017,
VLOOKUP($B94,[13]分省年度数据!$A$1:$T$32,8,FALSE),
$C94=2018,
VLOOKUP($B94,[13]分省年度数据!$A$1:$T$32,7,FALSE)
)</f>
        <v>12.56</v>
      </c>
      <c r="AB94" cm="1">
        <f t="array" ref="AB94">_xlfn.IFS(
$C94=2010,
VLOOKUP($B94,[14]分省年度数据!$A$1:$T$32,15,FALSE),
$C94=2011,
VLOOKUP($B94,[14]分省年度数据!$A$1:$T$32,14,FALSE),
$C94=2012,
VLOOKUP($B94,[14]分省年度数据!$A$1:$T$32,13,FALSE),
$C94=2013,
VLOOKUP($B94,[14]分省年度数据!$A$1:$T$32,12,FALSE),
$C94=2014,
VLOOKUP($B94,[14]分省年度数据!$A$1:$T$32,11,FALSE),
$C94=2015,
VLOOKUP($B94,[14]分省年度数据!$A$1:$T$32,10,FALSE),
$C94=2016,
VLOOKUP($B94,[14]分省年度数据!$A$1:$T$32,9,FALSE),
$C94=2017,
VLOOKUP($B94,[14]分省年度数据!$A$1:$T$32,8,FALSE),
$C94=2018,
VLOOKUP($B94,[14]分省年度数据!$A$1:$T$32,7,FALSE)
)</f>
        <v>19.32</v>
      </c>
      <c r="AD94" t="str" cm="1">
        <f t="array" ref="AD94">_xlfn.IFS(
$C94=2010,
VLOOKUP($B94,[15]分省年度数据!$A$1:$T$32,15,FALSE),
$C94=2011,
VLOOKUP($B94,[15]分省年度数据!$A$1:$T$32,14,FALSE),
$C94=2012,
VLOOKUP($B94,[15]分省年度数据!$A$1:$T$32,13,FALSE),
$C94=2013,
VLOOKUP($B94,[15]分省年度数据!$A$1:$T$32,12,FALSE),
$C94=2014,
VLOOKUP($B94,[15]分省年度数据!$A$1:$T$32,11,FALSE),
$C94=2015,
VLOOKUP($B94,[15]分省年度数据!$A$1:$T$32,10,FALSE),
$C94=2016,
VLOOKUP($B94,[15]分省年度数据!$A$1:$T$32,9,FALSE),
$C94=2017,
VLOOKUP($B94,[15]分省年度数据!$A$1:$T$32,8,FALSE),
$C94=2018,
VLOOKUP($B94,[15]分省年度数据!$A$1:$T$32,7,FALSE)
)</f>
        <v/>
      </c>
      <c r="AE94" cm="1">
        <f t="array" ref="AE94">_xlfn.IFS(
$C94=2010,
VLOOKUP($B94,[16]分省年度数据!$A$1:$T$32,15,FALSE),
$C94=2011,
VLOOKUP($B94,[16]分省年度数据!$A$1:$T$32,14,FALSE),
$C94=2012,
VLOOKUP($B94,[16]分省年度数据!$A$1:$T$32,13,FALSE),
$C94=2013,
VLOOKUP($B94,[16]分省年度数据!$A$1:$T$32,12,FALSE),
$C94=2014,
VLOOKUP($B94,[16]分省年度数据!$A$1:$T$32,11,FALSE),
$C94=2015,
VLOOKUP($B94,[16]分省年度数据!$A$1:$T$32,10,FALSE),
$C94=2016,
VLOOKUP($B94,[16]分省年度数据!$A$1:$T$32,9,FALSE),
$C94=2017,
VLOOKUP($B94,[16]分省年度数据!$A$1:$T$32,8,FALSE),
$C94=2018,
VLOOKUP($B94,[16]分省年度数据!$A$1:$T$32,7,FALSE)
)</f>
        <v>877.86</v>
      </c>
      <c r="AF94" cm="1">
        <f t="array" ref="AF94">_xlfn.IFS(
$C94=2010,
VLOOKUP($B94,[17]分省年度数据!$A$1:$T$32,15,FALSE),
$C94=2011,
VLOOKUP($B94,[17]分省年度数据!$A$1:$T$32,14,FALSE),
$C94=2012,
VLOOKUP($B94,[17]分省年度数据!$A$1:$T$32,13,FALSE),
$C94=2013,
VLOOKUP($B94,[17]分省年度数据!$A$1:$T$32,12,FALSE),
$C94=2014,
VLOOKUP($B94,[17]分省年度数据!$A$1:$T$32,11,FALSE),
$C94=2015,
VLOOKUP($B94,[17]分省年度数据!$A$1:$T$32,10,FALSE),
$C94=2016,
VLOOKUP($B94,[17]分省年度数据!$A$1:$T$32,9,FALSE),
$C94=2017,
VLOOKUP($B94,[17]分省年度数据!$A$1:$T$32,8,FALSE),
$C94=2018,
VLOOKUP($B94,[17]分省年度数据!$A$1:$T$32,7,FALSE)
)</f>
        <v>1457</v>
      </c>
      <c r="AG94" cm="1">
        <f t="array" ref="AG94">_xlfn.IFS(
$C94=2010,
VLOOKUP($B94,[18]分省年度数据!$A$1:$T$32,15,FALSE),
$C94=2011,
VLOOKUP($B94,[18]分省年度数据!$A$1:$T$32,14,FALSE),
$C94=2012,
VLOOKUP($B94,[18]分省年度数据!$A$1:$T$32,13,FALSE),
$C94=2013,
VLOOKUP($B94,[18]分省年度数据!$A$1:$T$32,12,FALSE),
$C94=2014,
VLOOKUP($B94,[18]分省年度数据!$A$1:$T$32,11,FALSE),
$C94=2015,
VLOOKUP($B94,[18]分省年度数据!$A$1:$T$32,10,FALSE),
$C94=2016,
VLOOKUP($B94,[18]分省年度数据!$A$1:$T$32,9,FALSE),
$C94=2017,
VLOOKUP($B94,[18]分省年度数据!$A$1:$T$32,8,FALSE),
$C94=2018,
VLOOKUP($B94,[18]分省年度数据!$A$1:$T$32,7,FALSE)
)</f>
        <v>14199.6</v>
      </c>
      <c r="AJ94" cm="1">
        <f t="array" ref="AJ94">_xlfn.IFS(
$C94=2010,
VLOOKUP($B94,[19]分省年度数据!$A$1:$T$32,15,FALSE),
$C94=2011,
VLOOKUP($B94,[19]分省年度数据!$A$1:$T$32,14,FALSE),
$C94=2012,
VLOOKUP($B94,[19]分省年度数据!$A$1:$T$32,13,FALSE),
$C94=2013,
VLOOKUP($B94,[19]分省年度数据!$A$1:$T$32,12,FALSE),
$C94=2014,
VLOOKUP($B94,[19]分省年度数据!$A$1:$T$32,11,FALSE),
$C94=2015,
VLOOKUP($B94,[19]分省年度数据!$A$1:$T$32,10,FALSE),
$C94=2016,
VLOOKUP($B94,[19]分省年度数据!$A$1:$T$32,9,FALSE),
$C94=2017,
VLOOKUP($B94,[19]分省年度数据!$A$1:$T$32,8,FALSE),
$C94=2018,
VLOOKUP($B94,[19]分省年度数据!$A$1:$T$32,7,FALSE)
)</f>
        <v>19270</v>
      </c>
      <c r="AK94" cm="1">
        <f t="array" ref="AK94">_xlfn.IFS(
$C94=2010,
VLOOKUP($B94,[20]分省年度数据!$A$1:$T$32,15,FALSE),
$C94=2011,
VLOOKUP($B94,[20]分省年度数据!$A$1:$T$32,14,FALSE),
$C94=2012,
VLOOKUP($B94,[20]分省年度数据!$A$1:$T$32,13,FALSE),
$C94=2013,
VLOOKUP($B94,[20]分省年度数据!$A$1:$T$32,12,FALSE),
$C94=2014,
VLOOKUP($B94,[20]分省年度数据!$A$1:$T$32,11,FALSE),
$C94=2015,
VLOOKUP($B94,[20]分省年度数据!$A$1:$T$32,10,FALSE),
$C94=2016,
VLOOKUP($B94,[20]分省年度数据!$A$1:$T$32,9,FALSE),
$C94=2017,
VLOOKUP($B94,[20]分省年度数据!$A$1:$T$32,8,FALSE),
$C94=2018,
VLOOKUP($B94,[20]分省年度数据!$A$1:$T$32,7,FALSE)
)</f>
        <v>40558</v>
      </c>
      <c r="AL94" cm="1">
        <f t="array" ref="AL94">_xlfn.IFS(
$C94=2010,
VLOOKUP($B94,[26]分省年度数据!$A$1:$T$32,15,FALSE),
$C94=2011,
VLOOKUP($B94,[26]分省年度数据!$A$1:$T$32,14,FALSE),
$C94=2012,
VLOOKUP($B94,[26]分省年度数据!$A$1:$T$32,13,FALSE),
$C94=2013,
VLOOKUP($B94,[26]分省年度数据!$A$1:$T$32,12,FALSE),
$C94=2014,
VLOOKUP($B94,[26]分省年度数据!$A$1:$T$32,11,FALSE),
$C94=2015,
VLOOKUP($B94,[26]分省年度数据!$A$1:$T$32,10,FALSE),
$C94=2016,
VLOOKUP($B94,[26]分省年度数据!$A$1:$T$32,9,FALSE),
$C94=2017,
VLOOKUP($B94,[26]分省年度数据!$A$1:$T$32,8,FALSE),
$C94=2018,
VLOOKUP($B94,[26]分省年度数据!$A$1:$T$32,7,FALSE)
)</f>
        <v>99.88</v>
      </c>
      <c r="AM94" cm="1">
        <f t="array" ref="AM94">_xlfn.IFS(
$C94=2010,
VLOOKUP($B94,[22]分省年度数据!$A$1:$T$32,15,FALSE),
$C94=2011,
VLOOKUP($B94,[22]分省年度数据!$A$1:$T$32,14,FALSE),
$C94=2012,
VLOOKUP($B94,[22]分省年度数据!$A$1:$T$32,13,FALSE),
$C94=2013,
VLOOKUP($B94,[22]分省年度数据!$A$1:$T$32,12,FALSE),
$C94=2014,
VLOOKUP($B94,[22]分省年度数据!$A$1:$T$32,11,FALSE),
$C94=2015,
VLOOKUP($B94,[22]分省年度数据!$A$1:$T$32,10,FALSE),
$C94=2016,
VLOOKUP($B94,[22]分省年度数据!$A$1:$T$32,9,FALSE),
$C94=2017,
VLOOKUP($B94,[22]分省年度数据!$A$1:$T$32,8,FALSE),
$C94=2018,
VLOOKUP($B94,[22]分省年度数据!$A$1:$T$32,7,FALSE)
)</f>
        <v>99.49</v>
      </c>
      <c r="AN94" cm="1">
        <f t="array" ref="AN94">_xlfn.IFS(
$C94=2010,
VLOOKUP($B94,[23]分省年度数据!$A$1:$T$32,15,FALSE),
$C94=2011,
VLOOKUP($B94,[23]分省年度数据!$A$1:$T$32,14,FALSE),
$C94=2012,
VLOOKUP($B94,[23]分省年度数据!$A$1:$T$32,13,FALSE),
$C94=2013,
VLOOKUP($B94,[23]分省年度数据!$A$1:$T$32,12,FALSE),
$C94=2014,
VLOOKUP($B94,[23]分省年度数据!$A$1:$T$32,11,FALSE),
$C94=2015,
VLOOKUP($B94,[23]分省年度数据!$A$1:$T$32,10,FALSE),
$C94=2016,
VLOOKUP($B94,[23]分省年度数据!$A$1:$T$32,9,FALSE),
$C94=2017,
VLOOKUP($B94,[23]分省年度数据!$A$1:$T$32,8,FALSE),
$C94=2018,
VLOOKUP($B94,[23]分省年度数据!$A$1:$T$32,7,FALSE)
)</f>
        <v>13.96</v>
      </c>
      <c r="AO94" cm="1">
        <f t="array" ref="AO94">_xlfn.IFS(
$C94=2010,
VLOOKUP($B94,[24]分省年度数据!$A$1:$T$32,15,FALSE),
$C94=2011,
VLOOKUP($B94,[24]分省年度数据!$A$1:$T$32,14,FALSE),
$C94=2012,
VLOOKUP($B94,[24]分省年度数据!$A$1:$T$32,13,FALSE),
$C94=2013,
VLOOKUP($B94,[24]分省年度数据!$A$1:$T$32,12,FALSE),
$C94=2014,
VLOOKUP($B94,[24]分省年度数据!$A$1:$T$32,11,FALSE),
$C94=2015,
VLOOKUP($B94,[24]分省年度数据!$A$1:$T$32,10,FALSE),
$C94=2016,
VLOOKUP($B94,[24]分省年度数据!$A$1:$T$32,9,FALSE),
$C94=2017,
VLOOKUP($B94,[24]分省年度数据!$A$1:$T$32,8,FALSE),
$C94=2018,
VLOOKUP($B94,[24]分省年度数据!$A$1:$T$32,7,FALSE)
)</f>
        <v>4.18</v>
      </c>
      <c r="AP94" cm="1">
        <f t="array" ref="AP94">_xlfn.IFS(
$C94=2010,
VLOOKUP($B94,[25]分省年度数据!$A$1:$T$32,15,FALSE),
$C94=2011,
VLOOKUP($B94,[25]分省年度数据!$A$1:$T$32,14,FALSE),
$C94=2012,
VLOOKUP($B94,[25]分省年度数据!$A$1:$T$32,13,FALSE),
$C94=2013,
VLOOKUP($B94,[25]分省年度数据!$A$1:$T$32,12,FALSE),
$C94=2014,
VLOOKUP($B94,[25]分省年度数据!$A$1:$T$32,11,FALSE),
$C94=2015,
VLOOKUP($B94,[25]分省年度数据!$A$1:$T$32,10,FALSE),
$C94=2016,
VLOOKUP($B94,[25]分省年度数据!$A$1:$T$32,9,FALSE),
$C94=2017,
VLOOKUP($B94,[25]分省年度数据!$A$1:$T$32,8,FALSE),
$C94=2018,
VLOOKUP($B94,[25]分省年度数据!$A$1:$T$32,7,FALSE)
)</f>
        <v>12.47</v>
      </c>
    </row>
    <row r="95" spans="1:42">
      <c r="A95">
        <v>33</v>
      </c>
      <c r="B95" t="s">
        <v>11</v>
      </c>
      <c r="C95">
        <v>2013</v>
      </c>
      <c r="D95" t="str">
        <f t="shared" si="2"/>
        <v>浙江省2013</v>
      </c>
      <c r="E95" t="s">
        <v>34</v>
      </c>
      <c r="F95" cm="1">
        <f t="array" ref="F95">_xlfn.IFS(
$C95=2010,
VLOOKUP($B95,[1]分省年度数据!$A$1:$T$32,15,FALSE),
$C95=2011,
VLOOKUP($B95,[1]分省年度数据!$A$1:$T$32,14,FALSE),
$C95=2012,
VLOOKUP($B95,[1]分省年度数据!$A$1:$T$32,13,FALSE),
$C95=2013,
VLOOKUP($B95,[1]分省年度数据!$A$1:$T$32,12,FALSE),
$C95=2014,
VLOOKUP($B95,[1]分省年度数据!$A$1:$T$32,11,FALSE),
$C95=2015,
VLOOKUP($B95,[1]分省年度数据!$A$1:$T$32,10,FALSE),
$C95=2016,
VLOOKUP($B95,[1]分省年度数据!$A$1:$T$32,9,FALSE),
$C95=2017,
VLOOKUP($B95,[1]分省年度数据!$A$1:$T$32,8,FALSE),
$C95=2018,
VLOOKUP($B95,[1]分省年度数据!$A$1:$T$32,7,FALSE)
)</f>
        <v>5784</v>
      </c>
      <c r="G95" cm="1">
        <f t="array" ref="G95">_xlfn.IFS(
$C95=2010,
VLOOKUP($B95,[2]分省年度数据!$A$1:$T$32,15,FALSE),
$C95=2011,
VLOOKUP($B95,[2]分省年度数据!$A$1:$T$32,14,FALSE),
$C95=2012,
VLOOKUP($B95,[2]分省年度数据!$A$1:$T$32,13,FALSE),
$C95=2013,
VLOOKUP($B95,[2]分省年度数据!$A$1:$T$32,12,FALSE),
$C95=2014,
VLOOKUP($B95,[2]分省年度数据!$A$1:$T$32,11,FALSE),
$C95=2015,
VLOOKUP($B95,[2]分省年度数据!$A$1:$T$32,10,FALSE),
$C95=2016,
VLOOKUP($B95,[2]分省年度数据!$A$1:$T$32,9,FALSE),
$C95=2017,
VLOOKUP($B95,[2]分省年度数据!$A$1:$T$32,8,FALSE),
$C95=2018,
VLOOKUP($B95,[2]分省年度数据!$A$1:$T$32,7,FALSE)
)</f>
        <v>29775</v>
      </c>
      <c r="H95" cm="1">
        <f t="array" ref="H95">_xlfn.IFS(
$C95=2010,
VLOOKUP($B95,[3]分省年度数据!$A$1:$T$32,15,FALSE),
$C95=2011,
VLOOKUP($B95,[3]分省年度数据!$A$1:$T$32,14,FALSE),
$C95=2012,
VLOOKUP($B95,[3]分省年度数据!$A$1:$T$32,13,FALSE),
$C95=2013,
VLOOKUP($B95,[3]分省年度数据!$A$1:$T$32,12,FALSE),
$C95=2014,
VLOOKUP($B95,[3]分省年度数据!$A$1:$T$32,11,FALSE),
$C95=2015,
VLOOKUP($B95,[3]分省年度数据!$A$1:$T$32,10,FALSE),
$C95=2016,
VLOOKUP($B95,[3]分省年度数据!$A$1:$T$32,9,FALSE),
$C95=2017,
VLOOKUP($B95,[3]分省年度数据!$A$1:$T$32,8,FALSE),
$C95=2018,
VLOOKUP($B95,[3]分省年度数据!$A$1:$T$32,7,FALSE)
)</f>
        <v>1702.2</v>
      </c>
      <c r="I95">
        <f>VLOOKUP($D95,[4]Sheet1!$C$1:$J$65536,2,FALSE)</f>
        <v>178.20367431640625</v>
      </c>
      <c r="J95">
        <f>VLOOKUP($D95,[4]Sheet1!$C$1:$J$65536,3,FALSE)</f>
        <v>123.62260437011719</v>
      </c>
      <c r="K95">
        <f>VLOOKUP($D95,[4]Sheet1!$C$1:$J$65536,4,FALSE)</f>
        <v>10161.1435546875</v>
      </c>
      <c r="L95">
        <f>VLOOKUP($D95,[4]Sheet1!$C$1:$J$65536,5,FALSE)</f>
        <v>167.2181396484375</v>
      </c>
      <c r="M95">
        <f>VLOOKUP($D95,[4]Sheet1!$C$1:$J$65536,6,FALSE)</f>
        <v>36.237373352050781</v>
      </c>
      <c r="N95">
        <f>VLOOKUP($D95,[4]Sheet1!$C$1:$J$65536,7,FALSE)</f>
        <v>5.1350307464599609</v>
      </c>
      <c r="O95">
        <f>VLOOKUP($D95,[4]Sheet1!$C$1:$J$65536,8,FALSE)</f>
        <v>27.455924987792969</v>
      </c>
      <c r="P95" cm="1">
        <f t="array" ref="P95">_xlfn.IFS(
$C95=2010,
VLOOKUP($B95,[5]各省年均房价!$A$1:$T$32,11,FALSE),
$C95=2011,
VLOOKUP($B95,[5]各省年均房价!$A$1:$T$32,12,FALSE),
$C95=2012,
VLOOKUP($B95,[5]各省年均房价!$A$1:$T$32,13,FALSE),
$C95=2013,
VLOOKUP($B95,[5]各省年均房价!$A$1:$T$32,14,FALSE),
$C95=2014,
VLOOKUP($B95,[5]各省年均房价!$A$1:$T$32,15,FALSE),
$C95=2015,
VLOOKUP($B95,[5]各省年均房价!$A$1:$T$32,16,FALSE),
$C95=2016,
VLOOKUP($B95,[5]各省年均房价!$A$1:$T$32,17,FALSE),
$C95=2017,
VLOOKUP($B95,[5]各省年均房价!$A$1:$T$32,18,FALSE),
$C95=2018,
VLOOKUP($B95,[5]各省年均房价!$A$1:$T$32,19,FALSE)
)</f>
        <v>9743.4963636363645</v>
      </c>
      <c r="Q95">
        <f t="shared" si="3"/>
        <v>0.32723749332112056</v>
      </c>
      <c r="R95" cm="1">
        <f t="array" ref="R95">_xlfn.IFS(
$C95=2010,
VLOOKUP($B95,[27]分省年度数据!$A$1:$T$32,15,FALSE),
$C95=2011,
VLOOKUP($B95,[27]分省年度数据!$A$1:$T$32,14,FALSE),
$C95=2012,
VLOOKUP($B95,[27]分省年度数据!$A$1:$T$32,13,FALSE),
$C95=2013,
VLOOKUP($B95,[27]分省年度数据!$A$1:$T$32,12,FALSE),
$C95=2014,
VLOOKUP($B95,[27]分省年度数据!$A$1:$T$32,11,FALSE),
$C95=2015,
VLOOKUP($B95,[27]分省年度数据!$A$1:$T$32,10,FALSE),
$C95=2016,
VLOOKUP($B95,[27]分省年度数据!$A$1:$T$32,9,FALSE),
$C95=2017,
VLOOKUP($B95,[27]分省年度数据!$A$1:$T$32,8,FALSE),
$C95=2018,
VLOOKUP($B95,[27]分省年度数据!$A$1:$T$32,7,FALSE)
)</f>
        <v>128.62</v>
      </c>
      <c r="S95">
        <f>IFERROR(VLOOKUP(D95,[6]mu_jt_estimates_final!$C:$D,2,FALSE),"")</f>
        <v>-0.3320497</v>
      </c>
      <c r="T95" t="str">
        <f>VLOOKUP(B95,方言分布!A:B,2,FALSE)</f>
        <v>吴语</v>
      </c>
      <c r="U95" cm="1">
        <f t="array" ref="U95">_xlfn.IFS(
$C95=2010,
VLOOKUP($B95,[7]分省年度数据!$A$1:$T$32,15,FALSE),
$C95=2011,
VLOOKUP($B95,[7]分省年度数据!$A$1:$T$32,14,FALSE),
$C95=2012,
VLOOKUP($B95,[7]分省年度数据!$A$1:$T$32,13,FALSE),
$C95=2013,
VLOOKUP($B95,[7]分省年度数据!$A$1:$T$32,12,FALSE),
$C95=2014,
VLOOKUP($B95,[7]分省年度数据!$A$1:$T$32,11,FALSE),
$C95=2015,
VLOOKUP($B95,[7]分省年度数据!$A$1:$T$32,10,FALSE),
$C95=2016,
VLOOKUP($B95,[7]分省年度数据!$A$1:$T$32,9,FALSE),
$C95=2017,
VLOOKUP($B95,[7]分省年度数据!$A$1:$T$32,8,FALSE),
$C95=2018,
VLOOKUP($B95,[7]分省年度数据!$A$1:$T$32,7,FALSE)
)</f>
        <v>30063</v>
      </c>
      <c r="V95" cm="1">
        <f t="array" ref="V95">_xlfn.IFS(
$C95=2010,
VLOOKUP($B95,[8]分省年度数据!$A$1:$T$32,15,FALSE),
$C95=2011,
VLOOKUP($B95,[8]分省年度数据!$A$1:$T$32,14,FALSE),
$C95=2012,
VLOOKUP($B95,[8]分省年度数据!$A$1:$T$32,13,FALSE),
$C95=2013,
VLOOKUP($B95,[8]分省年度数据!$A$1:$T$32,12,FALSE),
$C95=2014,
VLOOKUP($B95,[8]分省年度数据!$A$1:$T$32,11,FALSE),
$C95=2015,
VLOOKUP($B95,[8]分省年度数据!$A$1:$T$32,10,FALSE),
$C95=2016,
VLOOKUP($B95,[8]分省年度数据!$A$1:$T$32,9,FALSE),
$C95=2017,
VLOOKUP($B95,[8]分省年度数据!$A$1:$T$32,8,FALSE),
$C95=2018,
VLOOKUP($B95,[8]分省年度数据!$A$1:$T$32,7,FALSE)
)</f>
        <v>23.01</v>
      </c>
      <c r="W95" cm="1">
        <f t="array" ref="W95">_xlfn.IFS(
$C95=2010,
VLOOKUP($B95,[9]分省年度数据!$A$1:$T$32,15,FALSE),
$C95=2011,
VLOOKUP($B95,[9]分省年度数据!$A$1:$T$32,14,FALSE),
$C95=2012,
VLOOKUP($B95,[9]分省年度数据!$A$1:$T$32,13,FALSE),
$C95=2013,
VLOOKUP($B95,[9]分省年度数据!$A$1:$T$32,12,FALSE),
$C95=2014,
VLOOKUP($B95,[9]分省年度数据!$A$1:$T$32,11,FALSE),
$C95=2015,
VLOOKUP($B95,[9]分省年度数据!$A$1:$T$32,10,FALSE),
$C95=2016,
VLOOKUP($B95,[9]分省年度数据!$A$1:$T$32,9,FALSE),
$C95=2017,
VLOOKUP($B95,[9]分省年度数据!$A$1:$T$32,8,FALSE),
$C95=2018,
VLOOKUP($B95,[9]分省年度数据!$A$1:$T$32,7,FALSE)
)</f>
        <v>73</v>
      </c>
      <c r="X95" cm="1">
        <f t="array" ref="X95">_xlfn.IFS(
$C95=2010,
VLOOKUP($B95,[10]分省年度数据!$A$1:$T$32,15,FALSE),
$C95=2011,
VLOOKUP($B95,[10]分省年度数据!$A$1:$T$32,14,FALSE),
$C95=2012,
VLOOKUP($B95,[10]分省年度数据!$A$1:$T$32,13,FALSE),
$C95=2013,
VLOOKUP($B95,[10]分省年度数据!$A$1:$T$32,12,FALSE),
$C95=2014,
VLOOKUP($B95,[10]分省年度数据!$A$1:$T$32,11,FALSE),
$C95=2015,
VLOOKUP($B95,[10]分省年度数据!$A$1:$T$32,10,FALSE),
$C95=2016,
VLOOKUP($B95,[10]分省年度数据!$A$1:$T$32,9,FALSE),
$C95=2017,
VLOOKUP($B95,[10]分省年度数据!$A$1:$T$32,8,FALSE),
$C95=2018,
VLOOKUP($B95,[10]分省年度数据!$A$1:$T$32,7,FALSE)
)</f>
        <v>10.37</v>
      </c>
      <c r="Y95" cm="1">
        <f t="array" ref="Y95">_xlfn.IFS(
$C95=2010,
VLOOKUP($B95,[11]分省年度数据!$A$1:$T$32,15,FALSE),
$C95=2011,
VLOOKUP($B95,[11]分省年度数据!$A$1:$T$32,14,FALSE),
$C95=2012,
VLOOKUP($B95,[11]分省年度数据!$A$1:$T$32,13,FALSE),
$C95=2013,
VLOOKUP($B95,[11]分省年度数据!$A$1:$T$32,12,FALSE),
$C95=2014,
VLOOKUP($B95,[11]分省年度数据!$A$1:$T$32,11,FALSE),
$C95=2015,
VLOOKUP($B95,[11]分省年度数据!$A$1:$T$32,10,FALSE),
$C95=2016,
VLOOKUP($B95,[11]分省年度数据!$A$1:$T$32,9,FALSE),
$C95=2017,
VLOOKUP($B95,[11]分省年度数据!$A$1:$T$32,8,FALSE),
$C95=2018,
VLOOKUP($B95,[11]分省年度数据!$A$1:$T$32,7,FALSE)
)</f>
        <v>350.73</v>
      </c>
      <c r="Z95" cm="1">
        <f t="array" ref="Z95">_xlfn.IFS(
$C95=2010,
VLOOKUP($B95,[12]分省年度数据!$A$1:$T$32,15,FALSE),
$C95=2011,
VLOOKUP($B95,[12]分省年度数据!$A$1:$T$32,14,FALSE),
$C95=2012,
VLOOKUP($B95,[12]分省年度数据!$A$1:$T$32,13,FALSE),
$C95=2013,
VLOOKUP($B95,[12]分省年度数据!$A$1:$T$32,12,FALSE),
$C95=2014,
VLOOKUP($B95,[12]分省年度数据!$A$1:$T$32,11,FALSE),
$C95=2015,
VLOOKUP($B95,[12]分省年度数据!$A$1:$T$32,10,FALSE),
$C95=2016,
VLOOKUP($B95,[12]分省年度数据!$A$1:$T$32,9,FALSE),
$C95=2017,
VLOOKUP($B95,[12]分省年度数据!$A$1:$T$32,8,FALSE),
$C95=2018,
VLOOKUP($B95,[12]分省年度数据!$A$1:$T$32,7,FALSE)
)</f>
        <v>12.92</v>
      </c>
      <c r="AA95" cm="1">
        <f t="array" ref="AA95">_xlfn.IFS(
$C95=2010,
VLOOKUP($B95,[13]分省年度数据!$A$1:$T$32,15,FALSE),
$C95=2011,
VLOOKUP($B95,[13]分省年度数据!$A$1:$T$32,14,FALSE),
$C95=2012,
VLOOKUP($B95,[13]分省年度数据!$A$1:$T$32,13,FALSE),
$C95=2013,
VLOOKUP($B95,[13]分省年度数据!$A$1:$T$32,12,FALSE),
$C95=2014,
VLOOKUP($B95,[13]分省年度数据!$A$1:$T$32,11,FALSE),
$C95=2015,
VLOOKUP($B95,[13]分省年度数据!$A$1:$T$32,10,FALSE),
$C95=2016,
VLOOKUP($B95,[13]分省年度数据!$A$1:$T$32,9,FALSE),
$C95=2017,
VLOOKUP($B95,[13]分省年度数据!$A$1:$T$32,8,FALSE),
$C95=2018,
VLOOKUP($B95,[13]分省年度数据!$A$1:$T$32,7,FALSE)
)</f>
        <v>12.58</v>
      </c>
      <c r="AB95" cm="1">
        <f t="array" ref="AB95">_xlfn.IFS(
$C95=2010,
VLOOKUP($B95,[14]分省年度数据!$A$1:$T$32,15,FALSE),
$C95=2011,
VLOOKUP($B95,[14]分省年度数据!$A$1:$T$32,14,FALSE),
$C95=2012,
VLOOKUP($B95,[14]分省年度数据!$A$1:$T$32,13,FALSE),
$C95=2013,
VLOOKUP($B95,[14]分省年度数据!$A$1:$T$32,12,FALSE),
$C95=2014,
VLOOKUP($B95,[14]分省年度数据!$A$1:$T$32,11,FALSE),
$C95=2015,
VLOOKUP($B95,[14]分省年度数据!$A$1:$T$32,10,FALSE),
$C95=2016,
VLOOKUP($B95,[14]分省年度数据!$A$1:$T$32,9,FALSE),
$C95=2017,
VLOOKUP($B95,[14]分省年度数据!$A$1:$T$32,8,FALSE),
$C95=2018,
VLOOKUP($B95,[14]分省年度数据!$A$1:$T$32,7,FALSE)
)</f>
        <v>19.05</v>
      </c>
      <c r="AD95" cm="1">
        <f t="array" ref="AD95">_xlfn.IFS(
$C95=2010,
VLOOKUP($B95,[15]分省年度数据!$A$1:$T$32,15,FALSE),
$C95=2011,
VLOOKUP($B95,[15]分省年度数据!$A$1:$T$32,14,FALSE),
$C95=2012,
VLOOKUP($B95,[15]分省年度数据!$A$1:$T$32,13,FALSE),
$C95=2013,
VLOOKUP($B95,[15]分省年度数据!$A$1:$T$32,12,FALSE),
$C95=2014,
VLOOKUP($B95,[15]分省年度数据!$A$1:$T$32,11,FALSE),
$C95=2015,
VLOOKUP($B95,[15]分省年度数据!$A$1:$T$32,10,FALSE),
$C95=2016,
VLOOKUP($B95,[15]分省年度数据!$A$1:$T$32,9,FALSE),
$C95=2017,
VLOOKUP($B95,[15]分省年度数据!$A$1:$T$32,8,FALSE),
$C95=2018,
VLOOKUP($B95,[15]分省年度数据!$A$1:$T$32,7,FALSE)
)</f>
        <v>14490439</v>
      </c>
      <c r="AE95" cm="1">
        <f t="array" ref="AE95">_xlfn.IFS(
$C95=2010,
VLOOKUP($B95,[16]分省年度数据!$A$1:$T$32,15,FALSE),
$C95=2011,
VLOOKUP($B95,[16]分省年度数据!$A$1:$T$32,14,FALSE),
$C95=2012,
VLOOKUP($B95,[16]分省年度数据!$A$1:$T$32,13,FALSE),
$C95=2013,
VLOOKUP($B95,[16]分省年度数据!$A$1:$T$32,12,FALSE),
$C95=2014,
VLOOKUP($B95,[16]分省年度数据!$A$1:$T$32,11,FALSE),
$C95=2015,
VLOOKUP($B95,[16]分省年度数据!$A$1:$T$32,10,FALSE),
$C95=2016,
VLOOKUP($B95,[16]分省年度数据!$A$1:$T$32,9,FALSE),
$C95=2017,
VLOOKUP($B95,[16]分省年度数据!$A$1:$T$32,8,FALSE),
$C95=2018,
VLOOKUP($B95,[16]分省年度数据!$A$1:$T$32,7,FALSE)
)</f>
        <v>950.07</v>
      </c>
      <c r="AF95" cm="1">
        <f t="array" ref="AF95">_xlfn.IFS(
$C95=2010,
VLOOKUP($B95,[17]分省年度数据!$A$1:$T$32,15,FALSE),
$C95=2011,
VLOOKUP($B95,[17]分省年度数据!$A$1:$T$32,14,FALSE),
$C95=2012,
VLOOKUP($B95,[17]分省年度数据!$A$1:$T$32,13,FALSE),
$C95=2013,
VLOOKUP($B95,[17]分省年度数据!$A$1:$T$32,12,FALSE),
$C95=2014,
VLOOKUP($B95,[17]分省年度数据!$A$1:$T$32,11,FALSE),
$C95=2015,
VLOOKUP($B95,[17]分省年度数据!$A$1:$T$32,10,FALSE),
$C95=2016,
VLOOKUP($B95,[17]分省年度数据!$A$1:$T$32,9,FALSE),
$C95=2017,
VLOOKUP($B95,[17]分省年度数据!$A$1:$T$32,8,FALSE),
$C95=2018,
VLOOKUP($B95,[17]分省年度数据!$A$1:$T$32,7,FALSE)
)</f>
        <v>1588</v>
      </c>
      <c r="AG95" cm="1">
        <f t="array" ref="AG95">_xlfn.IFS(
$C95=2010,
VLOOKUP($B95,[18]分省年度数据!$A$1:$T$32,15,FALSE),
$C95=2011,
VLOOKUP($B95,[18]分省年度数据!$A$1:$T$32,14,FALSE),
$C95=2012,
VLOOKUP($B95,[18]分省年度数据!$A$1:$T$32,13,FALSE),
$C95=2013,
VLOOKUP($B95,[18]分省年度数据!$A$1:$T$32,12,FALSE),
$C95=2014,
VLOOKUP($B95,[18]分省年度数据!$A$1:$T$32,11,FALSE),
$C95=2015,
VLOOKUP($B95,[18]分省年度数据!$A$1:$T$32,10,FALSE),
$C95=2016,
VLOOKUP($B95,[18]分省年度数据!$A$1:$T$32,9,FALSE),
$C95=2017,
VLOOKUP($B95,[18]分省年度数据!$A$1:$T$32,8,FALSE),
$C95=2018,
VLOOKUP($B95,[18]分省年度数据!$A$1:$T$32,7,FALSE)
)</f>
        <v>15970.8</v>
      </c>
      <c r="AJ95" cm="1">
        <f t="array" ref="AJ95">_xlfn.IFS(
$C95=2010,
VLOOKUP($B95,[19]分省年度数据!$A$1:$T$32,15,FALSE),
$C95=2011,
VLOOKUP($B95,[19]分省年度数据!$A$1:$T$32,14,FALSE),
$C95=2012,
VLOOKUP($B95,[19]分省年度数据!$A$1:$T$32,13,FALSE),
$C95=2013,
VLOOKUP($B95,[19]分省年度数据!$A$1:$T$32,12,FALSE),
$C95=2014,
VLOOKUP($B95,[19]分省年度数据!$A$1:$T$32,11,FALSE),
$C95=2015,
VLOOKUP($B95,[19]分省年度数据!$A$1:$T$32,10,FALSE),
$C95=2016,
VLOOKUP($B95,[19]分省年度数据!$A$1:$T$32,9,FALSE),
$C95=2017,
VLOOKUP($B95,[19]分省年度数据!$A$1:$T$32,8,FALSE),
$C95=2018,
VLOOKUP($B95,[19]分省年度数据!$A$1:$T$32,7,FALSE)
)</f>
        <v>18298</v>
      </c>
      <c r="AK95" cm="1">
        <f t="array" ref="AK95">_xlfn.IFS(
$C95=2010,
VLOOKUP($B95,[20]分省年度数据!$A$1:$T$32,15,FALSE),
$C95=2011,
VLOOKUP($B95,[20]分省年度数据!$A$1:$T$32,14,FALSE),
$C95=2012,
VLOOKUP($B95,[20]分省年度数据!$A$1:$T$32,13,FALSE),
$C95=2013,
VLOOKUP($B95,[20]分省年度数据!$A$1:$T$32,12,FALSE),
$C95=2014,
VLOOKUP($B95,[20]分省年度数据!$A$1:$T$32,11,FALSE),
$C95=2015,
VLOOKUP($B95,[20]分省年度数据!$A$1:$T$32,10,FALSE),
$C95=2016,
VLOOKUP($B95,[20]分省年度数据!$A$1:$T$32,9,FALSE),
$C95=2017,
VLOOKUP($B95,[20]分省年度数据!$A$1:$T$32,8,FALSE),
$C95=2018,
VLOOKUP($B95,[20]分省年度数据!$A$1:$T$32,7,FALSE)
)</f>
        <v>43749</v>
      </c>
      <c r="AL95" cm="1">
        <f t="array" ref="AL95">_xlfn.IFS(
$C95=2010,
VLOOKUP($B95,[26]分省年度数据!$A$1:$T$32,15,FALSE),
$C95=2011,
VLOOKUP($B95,[26]分省年度数据!$A$1:$T$32,14,FALSE),
$C95=2012,
VLOOKUP($B95,[26]分省年度数据!$A$1:$T$32,13,FALSE),
$C95=2013,
VLOOKUP($B95,[26]分省年度数据!$A$1:$T$32,12,FALSE),
$C95=2014,
VLOOKUP($B95,[26]分省年度数据!$A$1:$T$32,11,FALSE),
$C95=2015,
VLOOKUP($B95,[26]分省年度数据!$A$1:$T$32,10,FALSE),
$C95=2016,
VLOOKUP($B95,[26]分省年度数据!$A$1:$T$32,9,FALSE),
$C95=2017,
VLOOKUP($B95,[26]分省年度数据!$A$1:$T$32,8,FALSE),
$C95=2018,
VLOOKUP($B95,[26]分省年度数据!$A$1:$T$32,7,FALSE)
)</f>
        <v>99.97</v>
      </c>
      <c r="AM95" cm="1">
        <f t="array" ref="AM95">_xlfn.IFS(
$C95=2010,
VLOOKUP($B95,[22]分省年度数据!$A$1:$T$32,15,FALSE),
$C95=2011,
VLOOKUP($B95,[22]分省年度数据!$A$1:$T$32,14,FALSE),
$C95=2012,
VLOOKUP($B95,[22]分省年度数据!$A$1:$T$32,13,FALSE),
$C95=2013,
VLOOKUP($B95,[22]分省年度数据!$A$1:$T$32,12,FALSE),
$C95=2014,
VLOOKUP($B95,[22]分省年度数据!$A$1:$T$32,11,FALSE),
$C95=2015,
VLOOKUP($B95,[22]分省年度数据!$A$1:$T$32,10,FALSE),
$C95=2016,
VLOOKUP($B95,[22]分省年度数据!$A$1:$T$32,9,FALSE),
$C95=2017,
VLOOKUP($B95,[22]分省年度数据!$A$1:$T$32,8,FALSE),
$C95=2018,
VLOOKUP($B95,[22]分省年度数据!$A$1:$T$32,7,FALSE)
)</f>
        <v>99.8</v>
      </c>
      <c r="AN95" cm="1">
        <f t="array" ref="AN95">_xlfn.IFS(
$C95=2010,
VLOOKUP($B95,[23]分省年度数据!$A$1:$T$32,15,FALSE),
$C95=2011,
VLOOKUP($B95,[23]分省年度数据!$A$1:$T$32,14,FALSE),
$C95=2012,
VLOOKUP($B95,[23]分省年度数据!$A$1:$T$32,13,FALSE),
$C95=2013,
VLOOKUP($B95,[23]分省年度数据!$A$1:$T$32,12,FALSE),
$C95=2014,
VLOOKUP($B95,[23]分省年度数据!$A$1:$T$32,11,FALSE),
$C95=2015,
VLOOKUP($B95,[23]分省年度数据!$A$1:$T$32,10,FALSE),
$C95=2016,
VLOOKUP($B95,[23]分省年度数据!$A$1:$T$32,9,FALSE),
$C95=2017,
VLOOKUP($B95,[23]分省年度数据!$A$1:$T$32,8,FALSE),
$C95=2018,
VLOOKUP($B95,[23]分省年度数据!$A$1:$T$32,7,FALSE)
)</f>
        <v>14.64</v>
      </c>
      <c r="AO95" cm="1">
        <f t="array" ref="AO95">_xlfn.IFS(
$C95=2010,
VLOOKUP($B95,[24]分省年度数据!$A$1:$T$32,15,FALSE),
$C95=2011,
VLOOKUP($B95,[24]分省年度数据!$A$1:$T$32,14,FALSE),
$C95=2012,
VLOOKUP($B95,[24]分省年度数据!$A$1:$T$32,13,FALSE),
$C95=2013,
VLOOKUP($B95,[24]分省年度数据!$A$1:$T$32,12,FALSE),
$C95=2014,
VLOOKUP($B95,[24]分省年度数据!$A$1:$T$32,11,FALSE),
$C95=2015,
VLOOKUP($B95,[24]分省年度数据!$A$1:$T$32,10,FALSE),
$C95=2016,
VLOOKUP($B95,[24]分省年度数据!$A$1:$T$32,9,FALSE),
$C95=2017,
VLOOKUP($B95,[24]分省年度数据!$A$1:$T$32,8,FALSE),
$C95=2018,
VLOOKUP($B95,[24]分省年度数据!$A$1:$T$32,7,FALSE)
)</f>
        <v>3.98</v>
      </c>
      <c r="AP95" cm="1">
        <f t="array" ref="AP95">_xlfn.IFS(
$C95=2010,
VLOOKUP($B95,[25]分省年度数据!$A$1:$T$32,15,FALSE),
$C95=2011,
VLOOKUP($B95,[25]分省年度数据!$A$1:$T$32,14,FALSE),
$C95=2012,
VLOOKUP($B95,[25]分省年度数据!$A$1:$T$32,13,FALSE),
$C95=2013,
VLOOKUP($B95,[25]分省年度数据!$A$1:$T$32,12,FALSE),
$C95=2014,
VLOOKUP($B95,[25]分省年度数据!$A$1:$T$32,11,FALSE),
$C95=2015,
VLOOKUP($B95,[25]分省年度数据!$A$1:$T$32,10,FALSE),
$C95=2016,
VLOOKUP($B95,[25]分省年度数据!$A$1:$T$32,9,FALSE),
$C95=2017,
VLOOKUP($B95,[25]分省年度数据!$A$1:$T$32,8,FALSE),
$C95=2018,
VLOOKUP($B95,[25]分省年度数据!$A$1:$T$32,7,FALSE)
)</f>
        <v>12.44</v>
      </c>
    </row>
    <row r="96" spans="1:42">
      <c r="A96">
        <v>33</v>
      </c>
      <c r="B96" t="s">
        <v>11</v>
      </c>
      <c r="C96">
        <v>2014</v>
      </c>
      <c r="D96" t="str">
        <f t="shared" si="2"/>
        <v>浙江省2014</v>
      </c>
      <c r="E96" t="s">
        <v>34</v>
      </c>
      <c r="F96" cm="1">
        <f t="array" ref="F96">_xlfn.IFS(
$C96=2010,
VLOOKUP($B96,[1]分省年度数据!$A$1:$T$32,15,FALSE),
$C96=2011,
VLOOKUP($B96,[1]分省年度数据!$A$1:$T$32,14,FALSE),
$C96=2012,
VLOOKUP($B96,[1]分省年度数据!$A$1:$T$32,13,FALSE),
$C96=2013,
VLOOKUP($B96,[1]分省年度数据!$A$1:$T$32,12,FALSE),
$C96=2014,
VLOOKUP($B96,[1]分省年度数据!$A$1:$T$32,11,FALSE),
$C96=2015,
VLOOKUP($B96,[1]分省年度数据!$A$1:$T$32,10,FALSE),
$C96=2016,
VLOOKUP($B96,[1]分省年度数据!$A$1:$T$32,9,FALSE),
$C96=2017,
VLOOKUP($B96,[1]分省年度数据!$A$1:$T$32,8,FALSE),
$C96=2018,
VLOOKUP($B96,[1]分省年度数据!$A$1:$T$32,7,FALSE)
)</f>
        <v>5890</v>
      </c>
      <c r="G96" cm="1">
        <f t="array" ref="G96">_xlfn.IFS(
$C96=2010,
VLOOKUP($B96,[2]分省年度数据!$A$1:$T$32,15,FALSE),
$C96=2011,
VLOOKUP($B96,[2]分省年度数据!$A$1:$T$32,14,FALSE),
$C96=2012,
VLOOKUP($B96,[2]分省年度数据!$A$1:$T$32,13,FALSE),
$C96=2013,
VLOOKUP($B96,[2]分省年度数据!$A$1:$T$32,12,FALSE),
$C96=2014,
VLOOKUP($B96,[2]分省年度数据!$A$1:$T$32,11,FALSE),
$C96=2015,
VLOOKUP($B96,[2]分省年度数据!$A$1:$T$32,10,FALSE),
$C96=2016,
VLOOKUP($B96,[2]分省年度数据!$A$1:$T$32,9,FALSE),
$C96=2017,
VLOOKUP($B96,[2]分省年度数据!$A$1:$T$32,8,FALSE),
$C96=2018,
VLOOKUP($B96,[2]分省年度数据!$A$1:$T$32,7,FALSE)
)</f>
        <v>32658</v>
      </c>
      <c r="H96" cm="1">
        <f t="array" ref="H96">_xlfn.IFS(
$C96=2010,
VLOOKUP($B96,[3]分省年度数据!$A$1:$T$32,15,FALSE),
$C96=2011,
VLOOKUP($B96,[3]分省年度数据!$A$1:$T$32,14,FALSE),
$C96=2012,
VLOOKUP($B96,[3]分省年度数据!$A$1:$T$32,13,FALSE),
$C96=2013,
VLOOKUP($B96,[3]分省年度数据!$A$1:$T$32,12,FALSE),
$C96=2014,
VLOOKUP($B96,[3]分省年度数据!$A$1:$T$32,11,FALSE),
$C96=2015,
VLOOKUP($B96,[3]分省年度数据!$A$1:$T$32,10,FALSE),
$C96=2016,
VLOOKUP($B96,[3]分省年度数据!$A$1:$T$32,9,FALSE),
$C96=2017,
VLOOKUP($B96,[3]分省年度数据!$A$1:$T$32,8,FALSE),
$C96=2018,
VLOOKUP($B96,[3]分省年度数据!$A$1:$T$32,7,FALSE)
)</f>
        <v>471.4</v>
      </c>
      <c r="I96">
        <f>VLOOKUP($D96,[4]Sheet1!$C$1:$J$65536,2,FALSE)</f>
        <v>175.99272155761719</v>
      </c>
      <c r="J96">
        <f>VLOOKUP($D96,[4]Sheet1!$C$1:$J$65536,3,FALSE)</f>
        <v>131.58319091796875</v>
      </c>
      <c r="K96">
        <f>VLOOKUP($D96,[4]Sheet1!$C$1:$J$65536,4,FALSE)</f>
        <v>10162.87890625</v>
      </c>
      <c r="L96">
        <f>VLOOKUP($D96,[4]Sheet1!$C$1:$J$65536,5,FALSE)</f>
        <v>164.80995178222656</v>
      </c>
      <c r="M96">
        <f>VLOOKUP($D96,[4]Sheet1!$C$1:$J$65536,6,FALSE)</f>
        <v>33.811042785644531</v>
      </c>
      <c r="N96">
        <f>VLOOKUP($D96,[4]Sheet1!$C$1:$J$65536,7,FALSE)</f>
        <v>6.5046296119689941</v>
      </c>
      <c r="O96">
        <f>VLOOKUP($D96,[4]Sheet1!$C$1:$J$65536,8,FALSE)</f>
        <v>37.181999206542969</v>
      </c>
      <c r="P96" cm="1">
        <f t="array" ref="P96">_xlfn.IFS(
$C96=2010,
VLOOKUP($B96,[5]各省年均房价!$A$1:$T$32,11,FALSE),
$C96=2011,
VLOOKUP($B96,[5]各省年均房价!$A$1:$T$32,12,FALSE),
$C96=2012,
VLOOKUP($B96,[5]各省年均房价!$A$1:$T$32,13,FALSE),
$C96=2013,
VLOOKUP($B96,[5]各省年均房价!$A$1:$T$32,14,FALSE),
$C96=2014,
VLOOKUP($B96,[5]各省年均房价!$A$1:$T$32,15,FALSE),
$C96=2015,
VLOOKUP($B96,[5]各省年均房价!$A$1:$T$32,16,FALSE),
$C96=2016,
VLOOKUP($B96,[5]各省年均房价!$A$1:$T$32,17,FALSE),
$C96=2017,
VLOOKUP($B96,[5]各省年均房价!$A$1:$T$32,18,FALSE),
$C96=2018,
VLOOKUP($B96,[5]各省年均房价!$A$1:$T$32,19,FALSE)
)</f>
        <v>9459.5745454545468</v>
      </c>
      <c r="Q96">
        <f t="shared" si="3"/>
        <v>0.28965566003596505</v>
      </c>
      <c r="R96" cm="1">
        <f t="array" ref="R96">_xlfn.IFS(
$C96=2010,
VLOOKUP($B96,[27]分省年度数据!$A$1:$T$32,15,FALSE),
$C96=2011,
VLOOKUP($B96,[27]分省年度数据!$A$1:$T$32,14,FALSE),
$C96=2012,
VLOOKUP($B96,[27]分省年度数据!$A$1:$T$32,13,FALSE),
$C96=2013,
VLOOKUP($B96,[27]分省年度数据!$A$1:$T$32,12,FALSE),
$C96=2014,
VLOOKUP($B96,[27]分省年度数据!$A$1:$T$32,11,FALSE),
$C96=2015,
VLOOKUP($B96,[27]分省年度数据!$A$1:$T$32,10,FALSE),
$C96=2016,
VLOOKUP($B96,[27]分省年度数据!$A$1:$T$32,9,FALSE),
$C96=2017,
VLOOKUP($B96,[27]分省年度数据!$A$1:$T$32,8,FALSE),
$C96=2018,
VLOOKUP($B96,[27]分省年度数据!$A$1:$T$32,7,FALSE)
)</f>
        <v>133.82</v>
      </c>
      <c r="S96">
        <f>IFERROR(VLOOKUP(D96,[6]mu_jt_estimates_final!$C:$D,2,FALSE),"")</f>
        <v>-0.13539383999999999</v>
      </c>
      <c r="T96" t="str">
        <f>VLOOKUP(B96,方言分布!A:B,2,FALSE)</f>
        <v>吴语</v>
      </c>
      <c r="U96" cm="1">
        <f t="array" ref="U96">_xlfn.IFS(
$C96=2010,
VLOOKUP($B96,[7]分省年度数据!$A$1:$T$32,15,FALSE),
$C96=2011,
VLOOKUP($B96,[7]分省年度数据!$A$1:$T$32,14,FALSE),
$C96=2012,
VLOOKUP($B96,[7]分省年度数据!$A$1:$T$32,13,FALSE),
$C96=2013,
VLOOKUP($B96,[7]分省年度数据!$A$1:$T$32,12,FALSE),
$C96=2014,
VLOOKUP($B96,[7]分省年度数据!$A$1:$T$32,11,FALSE),
$C96=2015,
VLOOKUP($B96,[7]分省年度数据!$A$1:$T$32,10,FALSE),
$C96=2016,
VLOOKUP($B96,[7]分省年度数据!$A$1:$T$32,9,FALSE),
$C96=2017,
VLOOKUP($B96,[7]分省年度数据!$A$1:$T$32,8,FALSE),
$C96=2018,
VLOOKUP($B96,[7]分省年度数据!$A$1:$T$32,7,FALSE)
)</f>
        <v>30358</v>
      </c>
      <c r="V96" cm="1">
        <f t="array" ref="V96">_xlfn.IFS(
$C96=2010,
VLOOKUP($B96,[8]分省年度数据!$A$1:$T$32,15,FALSE),
$C96=2011,
VLOOKUP($B96,[8]分省年度数据!$A$1:$T$32,14,FALSE),
$C96=2012,
VLOOKUP($B96,[8]分省年度数据!$A$1:$T$32,13,FALSE),
$C96=2013,
VLOOKUP($B96,[8]分省年度数据!$A$1:$T$32,12,FALSE),
$C96=2014,
VLOOKUP($B96,[8]分省年度数据!$A$1:$T$32,11,FALSE),
$C96=2015,
VLOOKUP($B96,[8]分省年度数据!$A$1:$T$32,10,FALSE),
$C96=2016,
VLOOKUP($B96,[8]分省年度数据!$A$1:$T$32,9,FALSE),
$C96=2017,
VLOOKUP($B96,[8]分省年度数据!$A$1:$T$32,8,FALSE),
$C96=2018,
VLOOKUP($B96,[8]分省年度数据!$A$1:$T$32,7,FALSE)
)</f>
        <v>24.58</v>
      </c>
      <c r="W96" cm="1">
        <f t="array" ref="W96">_xlfn.IFS(
$C96=2010,
VLOOKUP($B96,[9]分省年度数据!$A$1:$T$32,15,FALSE),
$C96=2011,
VLOOKUP($B96,[9]分省年度数据!$A$1:$T$32,14,FALSE),
$C96=2012,
VLOOKUP($B96,[9]分省年度数据!$A$1:$T$32,13,FALSE),
$C96=2013,
VLOOKUP($B96,[9]分省年度数据!$A$1:$T$32,12,FALSE),
$C96=2014,
VLOOKUP($B96,[9]分省年度数据!$A$1:$T$32,11,FALSE),
$C96=2015,
VLOOKUP($B96,[9]分省年度数据!$A$1:$T$32,10,FALSE),
$C96=2016,
VLOOKUP($B96,[9]分省年度数据!$A$1:$T$32,9,FALSE),
$C96=2017,
VLOOKUP($B96,[9]分省年度数据!$A$1:$T$32,8,FALSE),
$C96=2018,
VLOOKUP($B96,[9]分省年度数据!$A$1:$T$32,7,FALSE)
)</f>
        <v>68</v>
      </c>
      <c r="X96" cm="1">
        <f t="array" ref="X96">_xlfn.IFS(
$C96=2010,
VLOOKUP($B96,[10]分省年度数据!$A$1:$T$32,15,FALSE),
$C96=2011,
VLOOKUP($B96,[10]分省年度数据!$A$1:$T$32,14,FALSE),
$C96=2012,
VLOOKUP($B96,[10]分省年度数据!$A$1:$T$32,13,FALSE),
$C96=2013,
VLOOKUP($B96,[10]分省年度数据!$A$1:$T$32,12,FALSE),
$C96=2014,
VLOOKUP($B96,[10]分省年度数据!$A$1:$T$32,11,FALSE),
$C96=2015,
VLOOKUP($B96,[10]分省年度数据!$A$1:$T$32,10,FALSE),
$C96=2016,
VLOOKUP($B96,[10]分省年度数据!$A$1:$T$32,9,FALSE),
$C96=2017,
VLOOKUP($B96,[10]分省年度数据!$A$1:$T$32,8,FALSE),
$C96=2018,
VLOOKUP($B96,[10]分省年度数据!$A$1:$T$32,7,FALSE)
)</f>
        <v>10.029999999999999</v>
      </c>
      <c r="Y96" cm="1">
        <f t="array" ref="Y96">_xlfn.IFS(
$C96=2010,
VLOOKUP($B96,[11]分省年度数据!$A$1:$T$32,15,FALSE),
$C96=2011,
VLOOKUP($B96,[11]分省年度数据!$A$1:$T$32,14,FALSE),
$C96=2012,
VLOOKUP($B96,[11]分省年度数据!$A$1:$T$32,13,FALSE),
$C96=2013,
VLOOKUP($B96,[11]分省年度数据!$A$1:$T$32,12,FALSE),
$C96=2014,
VLOOKUP($B96,[11]分省年度数据!$A$1:$T$32,11,FALSE),
$C96=2015,
VLOOKUP($B96,[11]分省年度数据!$A$1:$T$32,10,FALSE),
$C96=2016,
VLOOKUP($B96,[11]分省年度数据!$A$1:$T$32,9,FALSE),
$C96=2017,
VLOOKUP($B96,[11]分省年度数据!$A$1:$T$32,8,FALSE),
$C96=2018,
VLOOKUP($B96,[11]分省年度数据!$A$1:$T$32,7,FALSE)
)</f>
        <v>433.8</v>
      </c>
      <c r="Z96" cm="1">
        <f t="array" ref="Z96">_xlfn.IFS(
$C96=2010,
VLOOKUP($B96,[12]分省年度数据!$A$1:$T$32,15,FALSE),
$C96=2011,
VLOOKUP($B96,[12]分省年度数据!$A$1:$T$32,14,FALSE),
$C96=2012,
VLOOKUP($B96,[12]分省年度数据!$A$1:$T$32,13,FALSE),
$C96=2013,
VLOOKUP($B96,[12]分省年度数据!$A$1:$T$32,12,FALSE),
$C96=2014,
VLOOKUP($B96,[12]分省年度数据!$A$1:$T$32,11,FALSE),
$C96=2015,
VLOOKUP($B96,[12]分省年度数据!$A$1:$T$32,10,FALSE),
$C96=2016,
VLOOKUP($B96,[12]分省年度数据!$A$1:$T$32,9,FALSE),
$C96=2017,
VLOOKUP($B96,[12]分省年度数据!$A$1:$T$32,8,FALSE),
$C96=2018,
VLOOKUP($B96,[12]分省年度数据!$A$1:$T$32,7,FALSE)
)</f>
        <v>12.06</v>
      </c>
      <c r="AA96" cm="1">
        <f t="array" ref="AA96">_xlfn.IFS(
$C96=2010,
VLOOKUP($B96,[13]分省年度数据!$A$1:$T$32,15,FALSE),
$C96=2011,
VLOOKUP($B96,[13]分省年度数据!$A$1:$T$32,14,FALSE),
$C96=2012,
VLOOKUP($B96,[13]分省年度数据!$A$1:$T$32,13,FALSE),
$C96=2013,
VLOOKUP($B96,[13]分省年度数据!$A$1:$T$32,12,FALSE),
$C96=2014,
VLOOKUP($B96,[13]分省年度数据!$A$1:$T$32,11,FALSE),
$C96=2015,
VLOOKUP($B96,[13]分省年度数据!$A$1:$T$32,10,FALSE),
$C96=2016,
VLOOKUP($B96,[13]分省年度数据!$A$1:$T$32,9,FALSE),
$C96=2017,
VLOOKUP($B96,[13]分省年度数据!$A$1:$T$32,8,FALSE),
$C96=2018,
VLOOKUP($B96,[13]分省年度数据!$A$1:$T$32,7,FALSE)
)</f>
        <v>12.59</v>
      </c>
      <c r="AB96" cm="1">
        <f t="array" ref="AB96">_xlfn.IFS(
$C96=2010,
VLOOKUP($B96,[14]分省年度数据!$A$1:$T$32,15,FALSE),
$C96=2011,
VLOOKUP($B96,[14]分省年度数据!$A$1:$T$32,14,FALSE),
$C96=2012,
VLOOKUP($B96,[14]分省年度数据!$A$1:$T$32,13,FALSE),
$C96=2013,
VLOOKUP($B96,[14]分省年度数据!$A$1:$T$32,12,FALSE),
$C96=2014,
VLOOKUP($B96,[14]分省年度数据!$A$1:$T$32,11,FALSE),
$C96=2015,
VLOOKUP($B96,[14]分省年度数据!$A$1:$T$32,10,FALSE),
$C96=2016,
VLOOKUP($B96,[14]分省年度数据!$A$1:$T$32,9,FALSE),
$C96=2017,
VLOOKUP($B96,[14]分省年度数据!$A$1:$T$32,8,FALSE),
$C96=2018,
VLOOKUP($B96,[14]分省年度数据!$A$1:$T$32,7,FALSE)
)</f>
        <v>18.62</v>
      </c>
      <c r="AD96" cm="1">
        <f t="array" ref="AD96">_xlfn.IFS(
$C96=2010,
VLOOKUP($B96,[15]分省年度数据!$A$1:$T$32,15,FALSE),
$C96=2011,
VLOOKUP($B96,[15]分省年度数据!$A$1:$T$32,14,FALSE),
$C96=2012,
VLOOKUP($B96,[15]分省年度数据!$A$1:$T$32,13,FALSE),
$C96=2013,
VLOOKUP($B96,[15]分省年度数据!$A$1:$T$32,12,FALSE),
$C96=2014,
VLOOKUP($B96,[15]分省年度数据!$A$1:$T$32,11,FALSE),
$C96=2015,
VLOOKUP($B96,[15]分省年度数据!$A$1:$T$32,10,FALSE),
$C96=2016,
VLOOKUP($B96,[15]分省年度数据!$A$1:$T$32,9,FALSE),
$C96=2017,
VLOOKUP($B96,[15]分省年度数据!$A$1:$T$32,8,FALSE),
$C96=2018,
VLOOKUP($B96,[15]分省年度数据!$A$1:$T$32,7,FALSE)
)</f>
        <v>16079755</v>
      </c>
      <c r="AE96" cm="1">
        <f t="array" ref="AE96">_xlfn.IFS(
$C96=2010,
VLOOKUP($B96,[16]分省年度数据!$A$1:$T$32,15,FALSE),
$C96=2011,
VLOOKUP($B96,[16]分省年度数据!$A$1:$T$32,14,FALSE),
$C96=2012,
VLOOKUP($B96,[16]分省年度数据!$A$1:$T$32,13,FALSE),
$C96=2013,
VLOOKUP($B96,[16]分省年度数据!$A$1:$T$32,12,FALSE),
$C96=2014,
VLOOKUP($B96,[16]分省年度数据!$A$1:$T$32,11,FALSE),
$C96=2015,
VLOOKUP($B96,[16]分省年度数据!$A$1:$T$32,10,FALSE),
$C96=2016,
VLOOKUP($B96,[16]分省年度数据!$A$1:$T$32,9,FALSE),
$C96=2017,
VLOOKUP($B96,[16]分省年度数据!$A$1:$T$32,8,FALSE),
$C96=2018,
VLOOKUP($B96,[16]分省年度数据!$A$1:$T$32,7,FALSE)
)</f>
        <v>1030.99</v>
      </c>
      <c r="AF96" cm="1">
        <f t="array" ref="AF96">_xlfn.IFS(
$C96=2010,
VLOOKUP($B96,[17]分省年度数据!$A$1:$T$32,15,FALSE),
$C96=2011,
VLOOKUP($B96,[17]分省年度数据!$A$1:$T$32,14,FALSE),
$C96=2012,
VLOOKUP($B96,[17]分省年度数据!$A$1:$T$32,13,FALSE),
$C96=2013,
VLOOKUP($B96,[17]分省年度数据!$A$1:$T$32,12,FALSE),
$C96=2014,
VLOOKUP($B96,[17]分省年度数据!$A$1:$T$32,11,FALSE),
$C96=2015,
VLOOKUP($B96,[17]分省年度数据!$A$1:$T$32,10,FALSE),
$C96=2016,
VLOOKUP($B96,[17]分省年度数据!$A$1:$T$32,9,FALSE),
$C96=2017,
VLOOKUP($B96,[17]分省年度数据!$A$1:$T$32,8,FALSE),
$C96=2018,
VLOOKUP($B96,[17]分省年度数据!$A$1:$T$32,7,FALSE)
)</f>
        <v>1728</v>
      </c>
      <c r="AG96" cm="1">
        <f t="array" ref="AG96">_xlfn.IFS(
$C96=2010,
VLOOKUP($B96,[18]分省年度数据!$A$1:$T$32,15,FALSE),
$C96=2011,
VLOOKUP($B96,[18]分省年度数据!$A$1:$T$32,14,FALSE),
$C96=2012,
VLOOKUP($B96,[18]分省年度数据!$A$1:$T$32,13,FALSE),
$C96=2013,
VLOOKUP($B96,[18]分省年度数据!$A$1:$T$32,12,FALSE),
$C96=2014,
VLOOKUP($B96,[18]分省年度数据!$A$1:$T$32,11,FALSE),
$C96=2015,
VLOOKUP($B96,[18]分省年度数据!$A$1:$T$32,10,FALSE),
$C96=2016,
VLOOKUP($B96,[18]分省年度数据!$A$1:$T$32,9,FALSE),
$C96=2017,
VLOOKUP($B96,[18]分省年度数据!$A$1:$T$32,8,FALSE),
$C96=2018,
VLOOKUP($B96,[18]分省年度数据!$A$1:$T$32,7,FALSE)
)</f>
        <v>17835.3</v>
      </c>
      <c r="AJ96" cm="1">
        <f t="array" ref="AJ96">_xlfn.IFS(
$C96=2010,
VLOOKUP($B96,[19]分省年度数据!$A$1:$T$32,15,FALSE),
$C96=2011,
VLOOKUP($B96,[19]分省年度数据!$A$1:$T$32,14,FALSE),
$C96=2012,
VLOOKUP($B96,[19]分省年度数据!$A$1:$T$32,13,FALSE),
$C96=2013,
VLOOKUP($B96,[19]分省年度数据!$A$1:$T$32,12,FALSE),
$C96=2014,
VLOOKUP($B96,[19]分省年度数据!$A$1:$T$32,11,FALSE),
$C96=2015,
VLOOKUP($B96,[19]分省年度数据!$A$1:$T$32,10,FALSE),
$C96=2016,
VLOOKUP($B96,[19]分省年度数据!$A$1:$T$32,9,FALSE),
$C96=2017,
VLOOKUP($B96,[19]分省年度数据!$A$1:$T$32,8,FALSE),
$C96=2018,
VLOOKUP($B96,[19]分省年度数据!$A$1:$T$32,7,FALSE)
)</f>
        <v>17135</v>
      </c>
      <c r="AK96" cm="1">
        <f t="array" ref="AK96">_xlfn.IFS(
$C96=2010,
VLOOKUP($B96,[20]分省年度数据!$A$1:$T$32,15,FALSE),
$C96=2011,
VLOOKUP($B96,[20]分省年度数据!$A$1:$T$32,14,FALSE),
$C96=2012,
VLOOKUP($B96,[20]分省年度数据!$A$1:$T$32,13,FALSE),
$C96=2013,
VLOOKUP($B96,[20]分省年度数据!$A$1:$T$32,12,FALSE),
$C96=2014,
VLOOKUP($B96,[20]分省年度数据!$A$1:$T$32,11,FALSE),
$C96=2015,
VLOOKUP($B96,[20]分省年度数据!$A$1:$T$32,10,FALSE),
$C96=2016,
VLOOKUP($B96,[20]分省年度数据!$A$1:$T$32,9,FALSE),
$C96=2017,
VLOOKUP($B96,[20]分省年度数据!$A$1:$T$32,8,FALSE),
$C96=2018,
VLOOKUP($B96,[20]分省年度数据!$A$1:$T$32,7,FALSE)
)</f>
        <v>50186</v>
      </c>
      <c r="AL96" cm="1">
        <f t="array" ref="AL96">_xlfn.IFS(
$C96=2010,
VLOOKUP($B96,[26]分省年度数据!$A$1:$T$32,15,FALSE),
$C96=2011,
VLOOKUP($B96,[26]分省年度数据!$A$1:$T$32,14,FALSE),
$C96=2012,
VLOOKUP($B96,[26]分省年度数据!$A$1:$T$32,13,FALSE),
$C96=2013,
VLOOKUP($B96,[26]分省年度数据!$A$1:$T$32,12,FALSE),
$C96=2014,
VLOOKUP($B96,[26]分省年度数据!$A$1:$T$32,11,FALSE),
$C96=2015,
VLOOKUP($B96,[26]分省年度数据!$A$1:$T$32,10,FALSE),
$C96=2016,
VLOOKUP($B96,[26]分省年度数据!$A$1:$T$32,9,FALSE),
$C96=2017,
VLOOKUP($B96,[26]分省年度数据!$A$1:$T$32,8,FALSE),
$C96=2018,
VLOOKUP($B96,[26]分省年度数据!$A$1:$T$32,7,FALSE)
)</f>
        <v>99.93</v>
      </c>
      <c r="AM96" cm="1">
        <f t="array" ref="AM96">_xlfn.IFS(
$C96=2010,
VLOOKUP($B96,[22]分省年度数据!$A$1:$T$32,15,FALSE),
$C96=2011,
VLOOKUP($B96,[22]分省年度数据!$A$1:$T$32,14,FALSE),
$C96=2012,
VLOOKUP($B96,[22]分省年度数据!$A$1:$T$32,13,FALSE),
$C96=2013,
VLOOKUP($B96,[22]分省年度数据!$A$1:$T$32,12,FALSE),
$C96=2014,
VLOOKUP($B96,[22]分省年度数据!$A$1:$T$32,11,FALSE),
$C96=2015,
VLOOKUP($B96,[22]分省年度数据!$A$1:$T$32,10,FALSE),
$C96=2016,
VLOOKUP($B96,[22]分省年度数据!$A$1:$T$32,9,FALSE),
$C96=2017,
VLOOKUP($B96,[22]分省年度数据!$A$1:$T$32,8,FALSE),
$C96=2018,
VLOOKUP($B96,[22]分省年度数据!$A$1:$T$32,7,FALSE)
)</f>
        <v>99.81</v>
      </c>
      <c r="AN96" cm="1">
        <f t="array" ref="AN96">_xlfn.IFS(
$C96=2010,
VLOOKUP($B96,[23]分省年度数据!$A$1:$T$32,15,FALSE),
$C96=2011,
VLOOKUP($B96,[23]分省年度数据!$A$1:$T$32,14,FALSE),
$C96=2012,
VLOOKUP($B96,[23]分省年度数据!$A$1:$T$32,13,FALSE),
$C96=2013,
VLOOKUP($B96,[23]分省年度数据!$A$1:$T$32,12,FALSE),
$C96=2014,
VLOOKUP($B96,[23]分省年度数据!$A$1:$T$32,11,FALSE),
$C96=2015,
VLOOKUP($B96,[23]分省年度数据!$A$1:$T$32,10,FALSE),
$C96=2016,
VLOOKUP($B96,[23]分省年度数据!$A$1:$T$32,9,FALSE),
$C96=2017,
VLOOKUP($B96,[23]分省年度数据!$A$1:$T$32,8,FALSE),
$C96=2018,
VLOOKUP($B96,[23]分省年度数据!$A$1:$T$32,7,FALSE)
)</f>
        <v>15.46</v>
      </c>
      <c r="AO96" cm="1">
        <f t="array" ref="AO96">_xlfn.IFS(
$C96=2010,
VLOOKUP($B96,[24]分省年度数据!$A$1:$T$32,15,FALSE),
$C96=2011,
VLOOKUP($B96,[24]分省年度数据!$A$1:$T$32,14,FALSE),
$C96=2012,
VLOOKUP($B96,[24]分省年度数据!$A$1:$T$32,13,FALSE),
$C96=2013,
VLOOKUP($B96,[24]分省年度数据!$A$1:$T$32,12,FALSE),
$C96=2014,
VLOOKUP($B96,[24]分省年度数据!$A$1:$T$32,11,FALSE),
$C96=2015,
VLOOKUP($B96,[24]分省年度数据!$A$1:$T$32,10,FALSE),
$C96=2016,
VLOOKUP($B96,[24]分省年度数据!$A$1:$T$32,9,FALSE),
$C96=2017,
VLOOKUP($B96,[24]分省年度数据!$A$1:$T$32,8,FALSE),
$C96=2018,
VLOOKUP($B96,[24]分省年度数据!$A$1:$T$32,7,FALSE)
)</f>
        <v>3.96</v>
      </c>
      <c r="AP96" cm="1">
        <f t="array" ref="AP96">_xlfn.IFS(
$C96=2010,
VLOOKUP($B96,[25]分省年度数据!$A$1:$T$32,15,FALSE),
$C96=2011,
VLOOKUP($B96,[25]分省年度数据!$A$1:$T$32,14,FALSE),
$C96=2012,
VLOOKUP($B96,[25]分省年度数据!$A$1:$T$32,13,FALSE),
$C96=2013,
VLOOKUP($B96,[25]分省年度数据!$A$1:$T$32,12,FALSE),
$C96=2014,
VLOOKUP($B96,[25]分省年度数据!$A$1:$T$32,11,FALSE),
$C96=2015,
VLOOKUP($B96,[25]分省年度数据!$A$1:$T$32,10,FALSE),
$C96=2016,
VLOOKUP($B96,[25]分省年度数据!$A$1:$T$32,9,FALSE),
$C96=2017,
VLOOKUP($B96,[25]分省年度数据!$A$1:$T$32,8,FALSE),
$C96=2018,
VLOOKUP($B96,[25]分省年度数据!$A$1:$T$32,7,FALSE)
)</f>
        <v>12.9</v>
      </c>
    </row>
    <row r="97" spans="1:42">
      <c r="A97">
        <v>33</v>
      </c>
      <c r="B97" t="s">
        <v>11</v>
      </c>
      <c r="C97">
        <v>2015</v>
      </c>
      <c r="D97" t="str">
        <f t="shared" si="2"/>
        <v>浙江省2015</v>
      </c>
      <c r="E97" t="s">
        <v>34</v>
      </c>
      <c r="F97" cm="1">
        <f t="array" ref="F97">_xlfn.IFS(
$C97=2010,
VLOOKUP($B97,[1]分省年度数据!$A$1:$T$32,15,FALSE),
$C97=2011,
VLOOKUP($B97,[1]分省年度数据!$A$1:$T$32,14,FALSE),
$C97=2012,
VLOOKUP($B97,[1]分省年度数据!$A$1:$T$32,13,FALSE),
$C97=2013,
VLOOKUP($B97,[1]分省年度数据!$A$1:$T$32,12,FALSE),
$C97=2014,
VLOOKUP($B97,[1]分省年度数据!$A$1:$T$32,11,FALSE),
$C97=2015,
VLOOKUP($B97,[1]分省年度数据!$A$1:$T$32,10,FALSE),
$C97=2016,
VLOOKUP($B97,[1]分省年度数据!$A$1:$T$32,9,FALSE),
$C97=2017,
VLOOKUP($B97,[1]分省年度数据!$A$1:$T$32,8,FALSE),
$C97=2018,
VLOOKUP($B97,[1]分省年度数据!$A$1:$T$32,7,FALSE)
)</f>
        <v>5985</v>
      </c>
      <c r="G97" cm="1">
        <f t="array" ref="G97">_xlfn.IFS(
$C97=2010,
VLOOKUP($B97,[2]分省年度数据!$A$1:$T$32,15,FALSE),
$C97=2011,
VLOOKUP($B97,[2]分省年度数据!$A$1:$T$32,14,FALSE),
$C97=2012,
VLOOKUP($B97,[2]分省年度数据!$A$1:$T$32,13,FALSE),
$C97=2013,
VLOOKUP($B97,[2]分省年度数据!$A$1:$T$32,12,FALSE),
$C97=2014,
VLOOKUP($B97,[2]分省年度数据!$A$1:$T$32,11,FALSE),
$C97=2015,
VLOOKUP($B97,[2]分省年度数据!$A$1:$T$32,10,FALSE),
$C97=2016,
VLOOKUP($B97,[2]分省年度数据!$A$1:$T$32,9,FALSE),
$C97=2017,
VLOOKUP($B97,[2]分省年度数据!$A$1:$T$32,8,FALSE),
$C97=2018,
VLOOKUP($B97,[2]分省年度数据!$A$1:$T$32,7,FALSE)
)</f>
        <v>35537</v>
      </c>
      <c r="H97" cm="1">
        <f t="array" ref="H97">_xlfn.IFS(
$C97=2010,
VLOOKUP($B97,[3]分省年度数据!$A$1:$T$32,15,FALSE),
$C97=2011,
VLOOKUP($B97,[3]分省年度数据!$A$1:$T$32,14,FALSE),
$C97=2012,
VLOOKUP($B97,[3]分省年度数据!$A$1:$T$32,13,FALSE),
$C97=2013,
VLOOKUP($B97,[3]分省年度数据!$A$1:$T$32,12,FALSE),
$C97=2014,
VLOOKUP($B97,[3]分省年度数据!$A$1:$T$32,11,FALSE),
$C97=2015,
VLOOKUP($B97,[3]分省年度数据!$A$1:$T$32,10,FALSE),
$C97=2016,
VLOOKUP($B97,[3]分省年度数据!$A$1:$T$32,9,FALSE),
$C97=2017,
VLOOKUP($B97,[3]分省年度数据!$A$1:$T$32,8,FALSE),
$C97=2018,
VLOOKUP($B97,[3]分省年度数据!$A$1:$T$32,7,FALSE)
)</f>
        <v>704.6</v>
      </c>
      <c r="I97">
        <f>VLOOKUP($D97,[4]Sheet1!$C$1:$J$65536,2,FALSE)</f>
        <v>176.55133056640625</v>
      </c>
      <c r="J97">
        <f>VLOOKUP($D97,[4]Sheet1!$C$1:$J$65536,3,FALSE)</f>
        <v>137.30545043945312</v>
      </c>
      <c r="K97">
        <f>VLOOKUP($D97,[4]Sheet1!$C$1:$J$65536,4,FALSE)</f>
        <v>10165.2060546875</v>
      </c>
      <c r="L97">
        <f>VLOOKUP($D97,[4]Sheet1!$C$1:$J$65536,5,FALSE)</f>
        <v>156.49104309082031</v>
      </c>
      <c r="M97">
        <f>VLOOKUP($D97,[4]Sheet1!$C$1:$J$65536,6,FALSE)</f>
        <v>33.592643737792969</v>
      </c>
      <c r="N97">
        <f>VLOOKUP($D97,[4]Sheet1!$C$1:$J$65536,7,FALSE)</f>
        <v>6.8473067283630371</v>
      </c>
      <c r="O97">
        <f>VLOOKUP($D97,[4]Sheet1!$C$1:$J$65536,8,FALSE)</f>
        <v>33.799667358398438</v>
      </c>
      <c r="P97" cm="1">
        <f t="array" ref="P97">_xlfn.IFS(
$C97=2010,
VLOOKUP($B97,[5]各省年均房价!$A$1:$T$32,11,FALSE),
$C97=2011,
VLOOKUP($B97,[5]各省年均房价!$A$1:$T$32,12,FALSE),
$C97=2012,
VLOOKUP($B97,[5]各省年均房价!$A$1:$T$32,13,FALSE),
$C97=2013,
VLOOKUP($B97,[5]各省年均房价!$A$1:$T$32,14,FALSE),
$C97=2014,
VLOOKUP($B97,[5]各省年均房价!$A$1:$T$32,15,FALSE),
$C97=2015,
VLOOKUP($B97,[5]各省年均房价!$A$1:$T$32,16,FALSE),
$C97=2016,
VLOOKUP($B97,[5]各省年均房价!$A$1:$T$32,17,FALSE),
$C97=2017,
VLOOKUP($B97,[5]各省年均房价!$A$1:$T$32,18,FALSE),
$C97=2018,
VLOOKUP($B97,[5]各省年均房价!$A$1:$T$32,19,FALSE)
)</f>
        <v>9744.0727272727272</v>
      </c>
      <c r="Q97">
        <f t="shared" si="3"/>
        <v>0.27419514104377768</v>
      </c>
      <c r="R97" cm="1">
        <f t="array" ref="R97">_xlfn.IFS(
$C97=2010,
VLOOKUP($B97,[27]分省年度数据!$A$1:$T$32,15,FALSE),
$C97=2011,
VLOOKUP($B97,[27]分省年度数据!$A$1:$T$32,14,FALSE),
$C97=2012,
VLOOKUP($B97,[27]分省年度数据!$A$1:$T$32,13,FALSE),
$C97=2013,
VLOOKUP($B97,[27]分省年度数据!$A$1:$T$32,12,FALSE),
$C97=2014,
VLOOKUP($B97,[27]分省年度数据!$A$1:$T$32,11,FALSE),
$C97=2015,
VLOOKUP($B97,[27]分省年度数据!$A$1:$T$32,10,FALSE),
$C97=2016,
VLOOKUP($B97,[27]分省年度数据!$A$1:$T$32,9,FALSE),
$C97=2017,
VLOOKUP($B97,[27]分省年度数据!$A$1:$T$32,8,FALSE),
$C97=2018,
VLOOKUP($B97,[27]分省年度数据!$A$1:$T$32,7,FALSE)
)</f>
        <v>131.5</v>
      </c>
      <c r="S97">
        <f>IFERROR(VLOOKUP(D97,[6]mu_jt_estimates_final!$C:$D,2,FALSE),"")</f>
        <v>-3.949507E-2</v>
      </c>
      <c r="T97" t="str">
        <f>VLOOKUP(B97,方言分布!A:B,2,FALSE)</f>
        <v>吴语</v>
      </c>
      <c r="U97" cm="1">
        <f t="array" ref="U97">_xlfn.IFS(
$C97=2010,
VLOOKUP($B97,[7]分省年度数据!$A$1:$T$32,15,FALSE),
$C97=2011,
VLOOKUP($B97,[7]分省年度数据!$A$1:$T$32,14,FALSE),
$C97=2012,
VLOOKUP($B97,[7]分省年度数据!$A$1:$T$32,13,FALSE),
$C97=2013,
VLOOKUP($B97,[7]分省年度数据!$A$1:$T$32,12,FALSE),
$C97=2014,
VLOOKUP($B97,[7]分省年度数据!$A$1:$T$32,11,FALSE),
$C97=2015,
VLOOKUP($B97,[7]分省年度数据!$A$1:$T$32,10,FALSE),
$C97=2016,
VLOOKUP($B97,[7]分省年度数据!$A$1:$T$32,9,FALSE),
$C97=2017,
VLOOKUP($B97,[7]分省年度数据!$A$1:$T$32,8,FALSE),
$C97=2018,
VLOOKUP($B97,[7]分省年度数据!$A$1:$T$32,7,FALSE)
)</f>
        <v>31137</v>
      </c>
      <c r="V97" cm="1">
        <f t="array" ref="V97">_xlfn.IFS(
$C97=2010,
VLOOKUP($B97,[8]分省年度数据!$A$1:$T$32,15,FALSE),
$C97=2011,
VLOOKUP($B97,[8]分省年度数据!$A$1:$T$32,14,FALSE),
$C97=2012,
VLOOKUP($B97,[8]分省年度数据!$A$1:$T$32,13,FALSE),
$C97=2013,
VLOOKUP($B97,[8]分省年度数据!$A$1:$T$32,12,FALSE),
$C97=2014,
VLOOKUP($B97,[8]分省年度数据!$A$1:$T$32,11,FALSE),
$C97=2015,
VLOOKUP($B97,[8]分省年度数据!$A$1:$T$32,10,FALSE),
$C97=2016,
VLOOKUP($B97,[8]分省年度数据!$A$1:$T$32,9,FALSE),
$C97=2017,
VLOOKUP($B97,[8]分省年度数据!$A$1:$T$32,8,FALSE),
$C97=2018,
VLOOKUP($B97,[8]分省年度数据!$A$1:$T$32,7,FALSE)
)</f>
        <v>27.25</v>
      </c>
      <c r="W97" cm="1">
        <f t="array" ref="W97">_xlfn.IFS(
$C97=2010,
VLOOKUP($B97,[9]分省年度数据!$A$1:$T$32,15,FALSE),
$C97=2011,
VLOOKUP($B97,[9]分省年度数据!$A$1:$T$32,14,FALSE),
$C97=2012,
VLOOKUP($B97,[9]分省年度数据!$A$1:$T$32,13,FALSE),
$C97=2013,
VLOOKUP($B97,[9]分省年度数据!$A$1:$T$32,12,FALSE),
$C97=2014,
VLOOKUP($B97,[9]分省年度数据!$A$1:$T$32,11,FALSE),
$C97=2015,
VLOOKUP($B97,[9]分省年度数据!$A$1:$T$32,10,FALSE),
$C97=2016,
VLOOKUP($B97,[9]分省年度数据!$A$1:$T$32,9,FALSE),
$C97=2017,
VLOOKUP($B97,[9]分省年度数据!$A$1:$T$32,8,FALSE),
$C97=2018,
VLOOKUP($B97,[9]分省年度数据!$A$1:$T$32,7,FALSE)
)</f>
        <v>73</v>
      </c>
      <c r="X97" cm="1">
        <f t="array" ref="X97">_xlfn.IFS(
$C97=2010,
VLOOKUP($B97,[10]分省年度数据!$A$1:$T$32,15,FALSE),
$C97=2011,
VLOOKUP($B97,[10]分省年度数据!$A$1:$T$32,14,FALSE),
$C97=2012,
VLOOKUP($B97,[10]分省年度数据!$A$1:$T$32,13,FALSE),
$C97=2013,
VLOOKUP($B97,[10]分省年度数据!$A$1:$T$32,12,FALSE),
$C97=2014,
VLOOKUP($B97,[10]分省年度数据!$A$1:$T$32,11,FALSE),
$C97=2015,
VLOOKUP($B97,[10]分省年度数据!$A$1:$T$32,10,FALSE),
$C97=2016,
VLOOKUP($B97,[10]分省年度数据!$A$1:$T$32,9,FALSE),
$C97=2017,
VLOOKUP($B97,[10]分省年度数据!$A$1:$T$32,8,FALSE),
$C97=2018,
VLOOKUP($B97,[10]分省年度数据!$A$1:$T$32,7,FALSE)
)</f>
        <v>10.1</v>
      </c>
      <c r="Y97" cm="1">
        <f t="array" ref="Y97">_xlfn.IFS(
$C97=2010,
VLOOKUP($B97,[11]分省年度数据!$A$1:$T$32,15,FALSE),
$C97=2011,
VLOOKUP($B97,[11]分省年度数据!$A$1:$T$32,14,FALSE),
$C97=2012,
VLOOKUP($B97,[11]分省年度数据!$A$1:$T$32,13,FALSE),
$C97=2013,
VLOOKUP($B97,[11]分省年度数据!$A$1:$T$32,12,FALSE),
$C97=2014,
VLOOKUP($B97,[11]分省年度数据!$A$1:$T$32,11,FALSE),
$C97=2015,
VLOOKUP($B97,[11]分省年度数据!$A$1:$T$32,10,FALSE),
$C97=2016,
VLOOKUP($B97,[11]分省年度数据!$A$1:$T$32,9,FALSE),
$C97=2017,
VLOOKUP($B97,[11]分省年度数据!$A$1:$T$32,8,FALSE),
$C97=2018,
VLOOKUP($B97,[11]分省年度数据!$A$1:$T$32,7,FALSE)
)</f>
        <v>485.5</v>
      </c>
      <c r="Z97" cm="1">
        <f t="array" ref="Z97">_xlfn.IFS(
$C97=2010,
VLOOKUP($B97,[12]分省年度数据!$A$1:$T$32,15,FALSE),
$C97=2011,
VLOOKUP($B97,[12]分省年度数据!$A$1:$T$32,14,FALSE),
$C97=2012,
VLOOKUP($B97,[12]分省年度数据!$A$1:$T$32,13,FALSE),
$C97=2013,
VLOOKUP($B97,[12]分省年度数据!$A$1:$T$32,12,FALSE),
$C97=2014,
VLOOKUP($B97,[12]分省年度数据!$A$1:$T$32,11,FALSE),
$C97=2015,
VLOOKUP($B97,[12]分省年度数据!$A$1:$T$32,10,FALSE),
$C97=2016,
VLOOKUP($B97,[12]分省年度数据!$A$1:$T$32,9,FALSE),
$C97=2017,
VLOOKUP($B97,[12]分省年度数据!$A$1:$T$32,8,FALSE),
$C97=2018,
VLOOKUP($B97,[12]分省年度数据!$A$1:$T$32,7,FALSE)
)</f>
        <v>11.65</v>
      </c>
      <c r="AA97" cm="1">
        <f t="array" ref="AA97">_xlfn.IFS(
$C97=2010,
VLOOKUP($B97,[13]分省年度数据!$A$1:$T$32,15,FALSE),
$C97=2011,
VLOOKUP($B97,[13]分省年度数据!$A$1:$T$32,14,FALSE),
$C97=2012,
VLOOKUP($B97,[13]分省年度数据!$A$1:$T$32,13,FALSE),
$C97=2013,
VLOOKUP($B97,[13]分省年度数据!$A$1:$T$32,12,FALSE),
$C97=2014,
VLOOKUP($B97,[13]分省年度数据!$A$1:$T$32,11,FALSE),
$C97=2015,
VLOOKUP($B97,[13]分省年度数据!$A$1:$T$32,10,FALSE),
$C97=2016,
VLOOKUP($B97,[13]分省年度数据!$A$1:$T$32,9,FALSE),
$C97=2017,
VLOOKUP($B97,[13]分省年度数据!$A$1:$T$32,8,FALSE),
$C97=2018,
VLOOKUP($B97,[13]分省年度数据!$A$1:$T$32,7,FALSE)
)</f>
        <v>12.3</v>
      </c>
      <c r="AB97" cm="1">
        <f t="array" ref="AB97">_xlfn.IFS(
$C97=2010,
VLOOKUP($B97,[14]分省年度数据!$A$1:$T$32,15,FALSE),
$C97=2011,
VLOOKUP($B97,[14]分省年度数据!$A$1:$T$32,14,FALSE),
$C97=2012,
VLOOKUP($B97,[14]分省年度数据!$A$1:$T$32,13,FALSE),
$C97=2013,
VLOOKUP($B97,[14]分省年度数据!$A$1:$T$32,12,FALSE),
$C97=2014,
VLOOKUP($B97,[14]分省年度数据!$A$1:$T$32,11,FALSE),
$C97=2015,
VLOOKUP($B97,[14]分省年度数据!$A$1:$T$32,10,FALSE),
$C97=2016,
VLOOKUP($B97,[14]分省年度数据!$A$1:$T$32,9,FALSE),
$C97=2017,
VLOOKUP($B97,[14]分省年度数据!$A$1:$T$32,8,FALSE),
$C97=2018,
VLOOKUP($B97,[14]分省年度数据!$A$1:$T$32,7,FALSE)
)</f>
        <v>18.329999999999998</v>
      </c>
      <c r="AD97" cm="1">
        <f t="array" ref="AD97">_xlfn.IFS(
$C97=2010,
VLOOKUP($B97,[15]分省年度数据!$A$1:$T$32,15,FALSE),
$C97=2011,
VLOOKUP($B97,[15]分省年度数据!$A$1:$T$32,14,FALSE),
$C97=2012,
VLOOKUP($B97,[15]分省年度数据!$A$1:$T$32,13,FALSE),
$C97=2013,
VLOOKUP($B97,[15]分省年度数据!$A$1:$T$32,12,FALSE),
$C97=2014,
VLOOKUP($B97,[15]分省年度数据!$A$1:$T$32,11,FALSE),
$C97=2015,
VLOOKUP($B97,[15]分省年度数据!$A$1:$T$32,10,FALSE),
$C97=2016,
VLOOKUP($B97,[15]分省年度数据!$A$1:$T$32,9,FALSE),
$C97=2017,
VLOOKUP($B97,[15]分省年度数据!$A$1:$T$32,8,FALSE),
$C97=2018,
VLOOKUP($B97,[15]分省年度数据!$A$1:$T$32,7,FALSE)
)</f>
        <v>17568215</v>
      </c>
      <c r="AE97" cm="1">
        <f t="array" ref="AE97">_xlfn.IFS(
$C97=2010,
VLOOKUP($B97,[16]分省年度数据!$A$1:$T$32,15,FALSE),
$C97=2011,
VLOOKUP($B97,[16]分省年度数据!$A$1:$T$32,14,FALSE),
$C97=2012,
VLOOKUP($B97,[16]分省年度数据!$A$1:$T$32,13,FALSE),
$C97=2013,
VLOOKUP($B97,[16]分省年度数据!$A$1:$T$32,12,FALSE),
$C97=2014,
VLOOKUP($B97,[16]分省年度数据!$A$1:$T$32,11,FALSE),
$C97=2015,
VLOOKUP($B97,[16]分省年度数据!$A$1:$T$32,10,FALSE),
$C97=2016,
VLOOKUP($B97,[16]分省年度数据!$A$1:$T$32,9,FALSE),
$C97=2017,
VLOOKUP($B97,[16]分省年度数据!$A$1:$T$32,8,FALSE),
$C97=2018,
VLOOKUP($B97,[16]分省年度数据!$A$1:$T$32,7,FALSE)
)</f>
        <v>1264.93</v>
      </c>
      <c r="AF97" cm="1">
        <f t="array" ref="AF97">_xlfn.IFS(
$C97=2010,
VLOOKUP($B97,[17]分省年度数据!$A$1:$T$32,15,FALSE),
$C97=2011,
VLOOKUP($B97,[17]分省年度数据!$A$1:$T$32,14,FALSE),
$C97=2012,
VLOOKUP($B97,[17]分省年度数据!$A$1:$T$32,13,FALSE),
$C97=2013,
VLOOKUP($B97,[17]分省年度数据!$A$1:$T$32,12,FALSE),
$C97=2014,
VLOOKUP($B97,[17]分省年度数据!$A$1:$T$32,11,FALSE),
$C97=2015,
VLOOKUP($B97,[17]分省年度数据!$A$1:$T$32,10,FALSE),
$C97=2016,
VLOOKUP($B97,[17]分省年度数据!$A$1:$T$32,9,FALSE),
$C97=2017,
VLOOKUP($B97,[17]分省年度数据!$A$1:$T$32,8,FALSE),
$C97=2018,
VLOOKUP($B97,[17]分省年度数据!$A$1:$T$32,7,FALSE)
)</f>
        <v>1736</v>
      </c>
      <c r="AG97" cm="1">
        <f t="array" ref="AG97">_xlfn.IFS(
$C97=2010,
VLOOKUP($B97,[18]分省年度数据!$A$1:$T$32,15,FALSE),
$C97=2011,
VLOOKUP($B97,[18]分省年度数据!$A$1:$T$32,14,FALSE),
$C97=2012,
VLOOKUP($B97,[18]分省年度数据!$A$1:$T$32,13,FALSE),
$C97=2013,
VLOOKUP($B97,[18]分省年度数据!$A$1:$T$32,12,FALSE),
$C97=2014,
VLOOKUP($B97,[18]分省年度数据!$A$1:$T$32,11,FALSE),
$C97=2015,
VLOOKUP($B97,[18]分省年度数据!$A$1:$T$32,10,FALSE),
$C97=2016,
VLOOKUP($B97,[18]分省年度数据!$A$1:$T$32,9,FALSE),
$C97=2017,
VLOOKUP($B97,[18]分省年度数据!$A$1:$T$32,8,FALSE),
$C97=2018,
VLOOKUP($B97,[18]分省年度数据!$A$1:$T$32,7,FALSE)
)</f>
        <v>18910.7</v>
      </c>
      <c r="AJ97" cm="1">
        <f t="array" ref="AJ97">_xlfn.IFS(
$C97=2010,
VLOOKUP($B97,[19]分省年度数据!$A$1:$T$32,15,FALSE),
$C97=2011,
VLOOKUP($B97,[19]分省年度数据!$A$1:$T$32,14,FALSE),
$C97=2012,
VLOOKUP($B97,[19]分省年度数据!$A$1:$T$32,13,FALSE),
$C97=2013,
VLOOKUP($B97,[19]分省年度数据!$A$1:$T$32,12,FALSE),
$C97=2014,
VLOOKUP($B97,[19]分省年度数据!$A$1:$T$32,11,FALSE),
$C97=2015,
VLOOKUP($B97,[19]分省年度数据!$A$1:$T$32,10,FALSE),
$C97=2016,
VLOOKUP($B97,[19]分省年度数据!$A$1:$T$32,9,FALSE),
$C97=2017,
VLOOKUP($B97,[19]分省年度数据!$A$1:$T$32,8,FALSE),
$C97=2018,
VLOOKUP($B97,[19]分省年度数据!$A$1:$T$32,7,FALSE)
)</f>
        <v>16270</v>
      </c>
      <c r="AK97" cm="1">
        <f t="array" ref="AK97">_xlfn.IFS(
$C97=2010,
VLOOKUP($B97,[20]分省年度数据!$A$1:$T$32,15,FALSE),
$C97=2011,
VLOOKUP($B97,[20]分省年度数据!$A$1:$T$32,14,FALSE),
$C97=2012,
VLOOKUP($B97,[20]分省年度数据!$A$1:$T$32,13,FALSE),
$C97=2013,
VLOOKUP($B97,[20]分省年度数据!$A$1:$T$32,12,FALSE),
$C97=2014,
VLOOKUP($B97,[20]分省年度数据!$A$1:$T$32,11,FALSE),
$C97=2015,
VLOOKUP($B97,[20]分省年度数据!$A$1:$T$32,10,FALSE),
$C97=2016,
VLOOKUP($B97,[20]分省年度数据!$A$1:$T$32,9,FALSE),
$C97=2017,
VLOOKUP($B97,[20]分省年度数据!$A$1:$T$32,8,FALSE),
$C97=2018,
VLOOKUP($B97,[20]分省年度数据!$A$1:$T$32,7,FALSE)
)</f>
        <v>59971</v>
      </c>
      <c r="AL97" cm="1">
        <f t="array" ref="AL97">_xlfn.IFS(
$C97=2010,
VLOOKUP($B97,[26]分省年度数据!$A$1:$T$32,15,FALSE),
$C97=2011,
VLOOKUP($B97,[26]分省年度数据!$A$1:$T$32,14,FALSE),
$C97=2012,
VLOOKUP($B97,[26]分省年度数据!$A$1:$T$32,13,FALSE),
$C97=2013,
VLOOKUP($B97,[26]分省年度数据!$A$1:$T$32,12,FALSE),
$C97=2014,
VLOOKUP($B97,[26]分省年度数据!$A$1:$T$32,11,FALSE),
$C97=2015,
VLOOKUP($B97,[26]分省年度数据!$A$1:$T$32,10,FALSE),
$C97=2016,
VLOOKUP($B97,[26]分省年度数据!$A$1:$T$32,9,FALSE),
$C97=2017,
VLOOKUP($B97,[26]分省年度数据!$A$1:$T$32,8,FALSE),
$C97=2018,
VLOOKUP($B97,[26]分省年度数据!$A$1:$T$32,7,FALSE)
)</f>
        <v>99.95</v>
      </c>
      <c r="AM97" cm="1">
        <f t="array" ref="AM97">_xlfn.IFS(
$C97=2010,
VLOOKUP($B97,[22]分省年度数据!$A$1:$T$32,15,FALSE),
$C97=2011,
VLOOKUP($B97,[22]分省年度数据!$A$1:$T$32,14,FALSE),
$C97=2012,
VLOOKUP($B97,[22]分省年度数据!$A$1:$T$32,13,FALSE),
$C97=2013,
VLOOKUP($B97,[22]分省年度数据!$A$1:$T$32,12,FALSE),
$C97=2014,
VLOOKUP($B97,[22]分省年度数据!$A$1:$T$32,11,FALSE),
$C97=2015,
VLOOKUP($B97,[22]分省年度数据!$A$1:$T$32,10,FALSE),
$C97=2016,
VLOOKUP($B97,[22]分省年度数据!$A$1:$T$32,9,FALSE),
$C97=2017,
VLOOKUP($B97,[22]分省年度数据!$A$1:$T$32,8,FALSE),
$C97=2018,
VLOOKUP($B97,[22]分省年度数据!$A$1:$T$32,7,FALSE)
)</f>
        <v>99.91</v>
      </c>
      <c r="AN97" cm="1">
        <f t="array" ref="AN97">_xlfn.IFS(
$C97=2010,
VLOOKUP($B97,[23]分省年度数据!$A$1:$T$32,15,FALSE),
$C97=2011,
VLOOKUP($B97,[23]分省年度数据!$A$1:$T$32,14,FALSE),
$C97=2012,
VLOOKUP($B97,[23]分省年度数据!$A$1:$T$32,13,FALSE),
$C97=2013,
VLOOKUP($B97,[23]分省年度数据!$A$1:$T$32,12,FALSE),
$C97=2014,
VLOOKUP($B97,[23]分省年度数据!$A$1:$T$32,11,FALSE),
$C97=2015,
VLOOKUP($B97,[23]分省年度数据!$A$1:$T$32,10,FALSE),
$C97=2016,
VLOOKUP($B97,[23]分省年度数据!$A$1:$T$32,9,FALSE),
$C97=2017,
VLOOKUP($B97,[23]分省年度数据!$A$1:$T$32,8,FALSE),
$C97=2018,
VLOOKUP($B97,[23]分省年度数据!$A$1:$T$32,7,FALSE)
)</f>
        <v>15.99</v>
      </c>
      <c r="AO97" cm="1">
        <f t="array" ref="AO97">_xlfn.IFS(
$C97=2010,
VLOOKUP($B97,[24]分省年度数据!$A$1:$T$32,15,FALSE),
$C97=2011,
VLOOKUP($B97,[24]分省年度数据!$A$1:$T$32,14,FALSE),
$C97=2012,
VLOOKUP($B97,[24]分省年度数据!$A$1:$T$32,13,FALSE),
$C97=2013,
VLOOKUP($B97,[24]分省年度数据!$A$1:$T$32,12,FALSE),
$C97=2014,
VLOOKUP($B97,[24]分省年度数据!$A$1:$T$32,11,FALSE),
$C97=2015,
VLOOKUP($B97,[24]分省年度数据!$A$1:$T$32,10,FALSE),
$C97=2016,
VLOOKUP($B97,[24]分省年度数据!$A$1:$T$32,9,FALSE),
$C97=2017,
VLOOKUP($B97,[24]分省年度数据!$A$1:$T$32,8,FALSE),
$C97=2018,
VLOOKUP($B97,[24]分省年度数据!$A$1:$T$32,7,FALSE)
)</f>
        <v>3.78</v>
      </c>
      <c r="AP97" cm="1">
        <f t="array" ref="AP97">_xlfn.IFS(
$C97=2010,
VLOOKUP($B97,[25]分省年度数据!$A$1:$T$32,15,FALSE),
$C97=2011,
VLOOKUP($B97,[25]分省年度数据!$A$1:$T$32,14,FALSE),
$C97=2012,
VLOOKUP($B97,[25]分省年度数据!$A$1:$T$32,13,FALSE),
$C97=2013,
VLOOKUP($B97,[25]分省年度数据!$A$1:$T$32,12,FALSE),
$C97=2014,
VLOOKUP($B97,[25]分省年度数据!$A$1:$T$32,11,FALSE),
$C97=2015,
VLOOKUP($B97,[25]分省年度数据!$A$1:$T$32,10,FALSE),
$C97=2016,
VLOOKUP($B97,[25]分省年度数据!$A$1:$T$32,9,FALSE),
$C97=2017,
VLOOKUP($B97,[25]分省年度数据!$A$1:$T$32,8,FALSE),
$C97=2018,
VLOOKUP($B97,[25]分省年度数据!$A$1:$T$32,7,FALSE)
)</f>
        <v>13.19</v>
      </c>
    </row>
    <row r="98" spans="1:42">
      <c r="A98">
        <v>33</v>
      </c>
      <c r="B98" t="s">
        <v>11</v>
      </c>
      <c r="C98">
        <v>2016</v>
      </c>
      <c r="D98" t="str">
        <f t="shared" si="2"/>
        <v>浙江省2016</v>
      </c>
      <c r="E98" t="s">
        <v>34</v>
      </c>
      <c r="F98" cm="1">
        <f t="array" ref="F98">_xlfn.IFS(
$C98=2010,
VLOOKUP($B98,[1]分省年度数据!$A$1:$T$32,15,FALSE),
$C98=2011,
VLOOKUP($B98,[1]分省年度数据!$A$1:$T$32,14,FALSE),
$C98=2012,
VLOOKUP($B98,[1]分省年度数据!$A$1:$T$32,13,FALSE),
$C98=2013,
VLOOKUP($B98,[1]分省年度数据!$A$1:$T$32,12,FALSE),
$C98=2014,
VLOOKUP($B98,[1]分省年度数据!$A$1:$T$32,11,FALSE),
$C98=2015,
VLOOKUP($B98,[1]分省年度数据!$A$1:$T$32,10,FALSE),
$C98=2016,
VLOOKUP($B98,[1]分省年度数据!$A$1:$T$32,9,FALSE),
$C98=2017,
VLOOKUP($B98,[1]分省年度数据!$A$1:$T$32,8,FALSE),
$C98=2018,
VLOOKUP($B98,[1]分省年度数据!$A$1:$T$32,7,FALSE)
)</f>
        <v>6072</v>
      </c>
      <c r="G98" cm="1">
        <f t="array" ref="G98">_xlfn.IFS(
$C98=2010,
VLOOKUP($B98,[2]分省年度数据!$A$1:$T$32,15,FALSE),
$C98=2011,
VLOOKUP($B98,[2]分省年度数据!$A$1:$T$32,14,FALSE),
$C98=2012,
VLOOKUP($B98,[2]分省年度数据!$A$1:$T$32,13,FALSE),
$C98=2013,
VLOOKUP($B98,[2]分省年度数据!$A$1:$T$32,12,FALSE),
$C98=2014,
VLOOKUP($B98,[2]分省年度数据!$A$1:$T$32,11,FALSE),
$C98=2015,
VLOOKUP($B98,[2]分省年度数据!$A$1:$T$32,10,FALSE),
$C98=2016,
VLOOKUP($B98,[2]分省年度数据!$A$1:$T$32,9,FALSE),
$C98=2017,
VLOOKUP($B98,[2]分省年度数据!$A$1:$T$32,8,FALSE),
$C98=2018,
VLOOKUP($B98,[2]分省年度数据!$A$1:$T$32,7,FALSE)
)</f>
        <v>38529</v>
      </c>
      <c r="H98" cm="1">
        <f t="array" ref="H98">_xlfn.IFS(
$C98=2010,
VLOOKUP($B98,[3]分省年度数据!$A$1:$T$32,15,FALSE),
$C98=2011,
VLOOKUP($B98,[3]分省年度数据!$A$1:$T$32,14,FALSE),
$C98=2012,
VLOOKUP($B98,[3]分省年度数据!$A$1:$T$32,13,FALSE),
$C98=2013,
VLOOKUP($B98,[3]分省年度数据!$A$1:$T$32,12,FALSE),
$C98=2014,
VLOOKUP($B98,[3]分省年度数据!$A$1:$T$32,11,FALSE),
$C98=2015,
VLOOKUP($B98,[3]分省年度数据!$A$1:$T$32,10,FALSE),
$C98=2016,
VLOOKUP($B98,[3]分省年度数据!$A$1:$T$32,9,FALSE),
$C98=2017,
VLOOKUP($B98,[3]分省年度数据!$A$1:$T$32,8,FALSE),
$C98=2018,
VLOOKUP($B98,[3]分省年度数据!$A$1:$T$32,7,FALSE)
)</f>
        <v>436.9</v>
      </c>
      <c r="I98">
        <f>VLOOKUP($D98,[4]Sheet1!$C$1:$J$65536,2,FALSE)</f>
        <v>183.12519836425781</v>
      </c>
      <c r="J98">
        <f>VLOOKUP($D98,[4]Sheet1!$C$1:$J$65536,3,FALSE)</f>
        <v>145.20407104492188</v>
      </c>
      <c r="K98">
        <f>VLOOKUP($D98,[4]Sheet1!$C$1:$J$65536,4,FALSE)</f>
        <v>10162.138671875</v>
      </c>
      <c r="L98">
        <f>VLOOKUP($D98,[4]Sheet1!$C$1:$J$65536,5,FALSE)</f>
        <v>155.19113159179688</v>
      </c>
      <c r="M98">
        <f>VLOOKUP($D98,[4]Sheet1!$C$1:$J$65536,6,FALSE)</f>
        <v>32.585258483886719</v>
      </c>
      <c r="N98">
        <f>VLOOKUP($D98,[4]Sheet1!$C$1:$J$65536,7,FALSE)</f>
        <v>6.8846096992492676</v>
      </c>
      <c r="O98">
        <f>VLOOKUP($D98,[4]Sheet1!$C$1:$J$65536,8,FALSE)</f>
        <v>31.391607284545898</v>
      </c>
      <c r="P98" cm="1">
        <f t="array" ref="P98">_xlfn.IFS(
$C98=2010,
VLOOKUP($B98,[5]各省年均房价!$A$1:$T$32,11,FALSE),
$C98=2011,
VLOOKUP($B98,[5]各省年均房价!$A$1:$T$32,12,FALSE),
$C98=2012,
VLOOKUP($B98,[5]各省年均房价!$A$1:$T$32,13,FALSE),
$C98=2013,
VLOOKUP($B98,[5]各省年均房价!$A$1:$T$32,14,FALSE),
$C98=2014,
VLOOKUP($B98,[5]各省年均房价!$A$1:$T$32,15,FALSE),
$C98=2015,
VLOOKUP($B98,[5]各省年均房价!$A$1:$T$32,16,FALSE),
$C98=2016,
VLOOKUP($B98,[5]各省年均房价!$A$1:$T$32,17,FALSE),
$C98=2017,
VLOOKUP($B98,[5]各省年均房价!$A$1:$T$32,18,FALSE),
$C98=2018,
VLOOKUP($B98,[5]各省年均房价!$A$1:$T$32,19,FALSE)
)</f>
        <v>11404.555454545451</v>
      </c>
      <c r="Q98">
        <f t="shared" si="3"/>
        <v>0.29599925911768926</v>
      </c>
      <c r="R98" cm="1">
        <f t="array" ref="R98">_xlfn.IFS(
$C98=2010,
VLOOKUP($B98,[27]分省年度数据!$A$1:$T$32,15,FALSE),
$C98=2011,
VLOOKUP($B98,[27]分省年度数据!$A$1:$T$32,14,FALSE),
$C98=2012,
VLOOKUP($B98,[27]分省年度数据!$A$1:$T$32,13,FALSE),
$C98=2013,
VLOOKUP($B98,[27]分省年度数据!$A$1:$T$32,12,FALSE),
$C98=2014,
VLOOKUP($B98,[27]分省年度数据!$A$1:$T$32,11,FALSE),
$C98=2015,
VLOOKUP($B98,[27]分省年度数据!$A$1:$T$32,10,FALSE),
$C98=2016,
VLOOKUP($B98,[27]分省年度数据!$A$1:$T$32,9,FALSE),
$C98=2017,
VLOOKUP($B98,[27]分省年度数据!$A$1:$T$32,8,FALSE),
$C98=2018,
VLOOKUP($B98,[27]分省年度数据!$A$1:$T$32,7,FALSE)
)</f>
        <v>129.27000000000001</v>
      </c>
      <c r="S98">
        <f>IFERROR(VLOOKUP(D98,[6]mu_jt_estimates_final!$C:$D,2,FALSE),"")</f>
        <v>-2.8408964E-3</v>
      </c>
      <c r="T98" t="str">
        <f>VLOOKUP(B98,方言分布!A:B,2,FALSE)</f>
        <v>吴语</v>
      </c>
      <c r="U98" cm="1">
        <f t="array" ref="U98">_xlfn.IFS(
$C98=2010,
VLOOKUP($B98,[7]分省年度数据!$A$1:$T$32,15,FALSE),
$C98=2011,
VLOOKUP($B98,[7]分省年度数据!$A$1:$T$32,14,FALSE),
$C98=2012,
VLOOKUP($B98,[7]分省年度数据!$A$1:$T$32,13,FALSE),
$C98=2013,
VLOOKUP($B98,[7]分省年度数据!$A$1:$T$32,12,FALSE),
$C98=2014,
VLOOKUP($B98,[7]分省年度数据!$A$1:$T$32,11,FALSE),
$C98=2015,
VLOOKUP($B98,[7]分省年度数据!$A$1:$T$32,10,FALSE),
$C98=2016,
VLOOKUP($B98,[7]分省年度数据!$A$1:$T$32,9,FALSE),
$C98=2017,
VLOOKUP($B98,[7]分省年度数据!$A$1:$T$32,8,FALSE),
$C98=2018,
VLOOKUP($B98,[7]分省年度数据!$A$1:$T$32,7,FALSE)
)</f>
        <v>31546</v>
      </c>
      <c r="V98" cm="1">
        <f t="array" ref="V98">_xlfn.IFS(
$C98=2010,
VLOOKUP($B98,[8]分省年度数据!$A$1:$T$32,15,FALSE),
$C98=2011,
VLOOKUP($B98,[8]分省年度数据!$A$1:$T$32,14,FALSE),
$C98=2012,
VLOOKUP($B98,[8]分省年度数据!$A$1:$T$32,13,FALSE),
$C98=2013,
VLOOKUP($B98,[8]分省年度数据!$A$1:$T$32,12,FALSE),
$C98=2014,
VLOOKUP($B98,[8]分省年度数据!$A$1:$T$32,11,FALSE),
$C98=2015,
VLOOKUP($B98,[8]分省年度数据!$A$1:$T$32,10,FALSE),
$C98=2016,
VLOOKUP($B98,[8]分省年度数据!$A$1:$T$32,9,FALSE),
$C98=2017,
VLOOKUP($B98,[8]分省年度数据!$A$1:$T$32,8,FALSE),
$C98=2018,
VLOOKUP($B98,[8]分省年度数据!$A$1:$T$32,7,FALSE)
)</f>
        <v>28.99</v>
      </c>
      <c r="W98" cm="1">
        <f t="array" ref="W98">_xlfn.IFS(
$C98=2010,
VLOOKUP($B98,[9]分省年度数据!$A$1:$T$32,15,FALSE),
$C98=2011,
VLOOKUP($B98,[9]分省年度数据!$A$1:$T$32,14,FALSE),
$C98=2012,
VLOOKUP($B98,[9]分省年度数据!$A$1:$T$32,13,FALSE),
$C98=2013,
VLOOKUP($B98,[9]分省年度数据!$A$1:$T$32,12,FALSE),
$C98=2014,
VLOOKUP($B98,[9]分省年度数据!$A$1:$T$32,11,FALSE),
$C98=2015,
VLOOKUP($B98,[9]分省年度数据!$A$1:$T$32,10,FALSE),
$C98=2016,
VLOOKUP($B98,[9]分省年度数据!$A$1:$T$32,9,FALSE),
$C98=2017,
VLOOKUP($B98,[9]分省年度数据!$A$1:$T$32,8,FALSE),
$C98=2018,
VLOOKUP($B98,[9]分省年度数据!$A$1:$T$32,7,FALSE)
)</f>
        <v>77</v>
      </c>
      <c r="X98" cm="1">
        <f t="array" ref="X98">_xlfn.IFS(
$C98=2010,
VLOOKUP($B98,[10]分省年度数据!$A$1:$T$32,15,FALSE),
$C98=2011,
VLOOKUP($B98,[10]分省年度数据!$A$1:$T$32,14,FALSE),
$C98=2012,
VLOOKUP($B98,[10]分省年度数据!$A$1:$T$32,13,FALSE),
$C98=2013,
VLOOKUP($B98,[10]分省年度数据!$A$1:$T$32,12,FALSE),
$C98=2014,
VLOOKUP($B98,[10]分省年度数据!$A$1:$T$32,11,FALSE),
$C98=2015,
VLOOKUP($B98,[10]分省年度数据!$A$1:$T$32,10,FALSE),
$C98=2016,
VLOOKUP($B98,[10]分省年度数据!$A$1:$T$32,9,FALSE),
$C98=2017,
VLOOKUP($B98,[10]分省年度数据!$A$1:$T$32,8,FALSE),
$C98=2018,
VLOOKUP($B98,[10]分省年度数据!$A$1:$T$32,7,FALSE)
)</f>
        <v>9.92</v>
      </c>
      <c r="Y98" cm="1">
        <f t="array" ref="Y98">_xlfn.IFS(
$C98=2010,
VLOOKUP($B98,[11]分省年度数据!$A$1:$T$32,15,FALSE),
$C98=2011,
VLOOKUP($B98,[11]分省年度数据!$A$1:$T$32,14,FALSE),
$C98=2012,
VLOOKUP($B98,[11]分省年度数据!$A$1:$T$32,13,FALSE),
$C98=2013,
VLOOKUP($B98,[11]分省年度数据!$A$1:$T$32,12,FALSE),
$C98=2014,
VLOOKUP($B98,[11]分省年度数据!$A$1:$T$32,11,FALSE),
$C98=2015,
VLOOKUP($B98,[11]分省年度数据!$A$1:$T$32,10,FALSE),
$C98=2016,
VLOOKUP($B98,[11]分省年度数据!$A$1:$T$32,9,FALSE),
$C98=2017,
VLOOKUP($B98,[11]分省年度数据!$A$1:$T$32,8,FALSE),
$C98=2018,
VLOOKUP($B98,[11]分省年度数据!$A$1:$T$32,7,FALSE)
)</f>
        <v>542.44000000000005</v>
      </c>
      <c r="Z98" cm="1">
        <f t="array" ref="Z98">_xlfn.IFS(
$C98=2010,
VLOOKUP($B98,[12]分省年度数据!$A$1:$T$32,15,FALSE),
$C98=2011,
VLOOKUP($B98,[12]分省年度数据!$A$1:$T$32,14,FALSE),
$C98=2012,
VLOOKUP($B98,[12]分省年度数据!$A$1:$T$32,13,FALSE),
$C98=2013,
VLOOKUP($B98,[12]分省年度数据!$A$1:$T$32,12,FALSE),
$C98=2014,
VLOOKUP($B98,[12]分省年度数据!$A$1:$T$32,11,FALSE),
$C98=2015,
VLOOKUP($B98,[12]分省年度数据!$A$1:$T$32,10,FALSE),
$C98=2016,
VLOOKUP($B98,[12]分省年度数据!$A$1:$T$32,9,FALSE),
$C98=2017,
VLOOKUP($B98,[12]分省年度数据!$A$1:$T$32,8,FALSE),
$C98=2018,
VLOOKUP($B98,[12]分省年度数据!$A$1:$T$32,7,FALSE)
)</f>
        <v>11.26</v>
      </c>
      <c r="AA98" cm="1">
        <f t="array" ref="AA98">_xlfn.IFS(
$C98=2010,
VLOOKUP($B98,[13]分省年度数据!$A$1:$T$32,15,FALSE),
$C98=2011,
VLOOKUP($B98,[13]分省年度数据!$A$1:$T$32,14,FALSE),
$C98=2012,
VLOOKUP($B98,[13]分省年度数据!$A$1:$T$32,13,FALSE),
$C98=2013,
VLOOKUP($B98,[13]分省年度数据!$A$1:$T$32,12,FALSE),
$C98=2014,
VLOOKUP($B98,[13]分省年度数据!$A$1:$T$32,11,FALSE),
$C98=2015,
VLOOKUP($B98,[13]分省年度数据!$A$1:$T$32,10,FALSE),
$C98=2016,
VLOOKUP($B98,[13]分省年度数据!$A$1:$T$32,9,FALSE),
$C98=2017,
VLOOKUP($B98,[13]分省年度数据!$A$1:$T$32,8,FALSE),
$C98=2018,
VLOOKUP($B98,[13]分省年度数据!$A$1:$T$32,7,FALSE)
)</f>
        <v>12.34</v>
      </c>
      <c r="AB98" cm="1">
        <f t="array" ref="AB98">_xlfn.IFS(
$C98=2010,
VLOOKUP($B98,[14]分省年度数据!$A$1:$T$32,15,FALSE),
$C98=2011,
VLOOKUP($B98,[14]分省年度数据!$A$1:$T$32,14,FALSE),
$C98=2012,
VLOOKUP($B98,[14]分省年度数据!$A$1:$T$32,13,FALSE),
$C98=2013,
VLOOKUP($B98,[14]分省年度数据!$A$1:$T$32,12,FALSE),
$C98=2014,
VLOOKUP($B98,[14]分省年度数据!$A$1:$T$32,11,FALSE),
$C98=2015,
VLOOKUP($B98,[14]分省年度数据!$A$1:$T$32,10,FALSE),
$C98=2016,
VLOOKUP($B98,[14]分省年度数据!$A$1:$T$32,9,FALSE),
$C98=2017,
VLOOKUP($B98,[14]分省年度数据!$A$1:$T$32,8,FALSE),
$C98=2018,
VLOOKUP($B98,[14]分省年度数据!$A$1:$T$32,7,FALSE)
)</f>
        <v>17.75</v>
      </c>
      <c r="AD98" cm="1">
        <f t="array" ref="AD98">_xlfn.IFS(
$C98=2010,
VLOOKUP($B98,[15]分省年度数据!$A$1:$T$32,15,FALSE),
$C98=2011,
VLOOKUP($B98,[15]分省年度数据!$A$1:$T$32,14,FALSE),
$C98=2012,
VLOOKUP($B98,[15]分省年度数据!$A$1:$T$32,13,FALSE),
$C98=2013,
VLOOKUP($B98,[15]分省年度数据!$A$1:$T$32,12,FALSE),
$C98=2014,
VLOOKUP($B98,[15]分省年度数据!$A$1:$T$32,11,FALSE),
$C98=2015,
VLOOKUP($B98,[15]分省年度数据!$A$1:$T$32,10,FALSE),
$C98=2016,
VLOOKUP($B98,[15]分省年度数据!$A$1:$T$32,9,FALSE),
$C98=2017,
VLOOKUP($B98,[15]分省年度数据!$A$1:$T$32,8,FALSE),
$C98=2018,
VLOOKUP($B98,[15]分省年度数据!$A$1:$T$32,7,FALSE)
)</f>
        <v>18908104</v>
      </c>
      <c r="AE98" cm="1">
        <f t="array" ref="AE98">_xlfn.IFS(
$C98=2010,
VLOOKUP($B98,[16]分省年度数据!$A$1:$T$32,15,FALSE),
$C98=2011,
VLOOKUP($B98,[16]分省年度数据!$A$1:$T$32,14,FALSE),
$C98=2012,
VLOOKUP($B98,[16]分省年度数据!$A$1:$T$32,13,FALSE),
$C98=2013,
VLOOKUP($B98,[16]分省年度数据!$A$1:$T$32,12,FALSE),
$C98=2014,
VLOOKUP($B98,[16]分省年度数据!$A$1:$T$32,11,FALSE),
$C98=2015,
VLOOKUP($B98,[16]分省年度数据!$A$1:$T$32,10,FALSE),
$C98=2016,
VLOOKUP($B98,[16]分省年度数据!$A$1:$T$32,9,FALSE),
$C98=2017,
VLOOKUP($B98,[16]分省年度数据!$A$1:$T$32,8,FALSE),
$C98=2018,
VLOOKUP($B98,[16]分省年度数据!$A$1:$T$32,7,FALSE)
)</f>
        <v>1300.03</v>
      </c>
      <c r="AF98" cm="1">
        <f t="array" ref="AF98">_xlfn.IFS(
$C98=2010,
VLOOKUP($B98,[17]分省年度数据!$A$1:$T$32,15,FALSE),
$C98=2011,
VLOOKUP($B98,[17]分省年度数据!$A$1:$T$32,14,FALSE),
$C98=2012,
VLOOKUP($B98,[17]分省年度数据!$A$1:$T$32,13,FALSE),
$C98=2013,
VLOOKUP($B98,[17]分省年度数据!$A$1:$T$32,12,FALSE),
$C98=2014,
VLOOKUP($B98,[17]分省年度数据!$A$1:$T$32,11,FALSE),
$C98=2015,
VLOOKUP($B98,[17]分省年度数据!$A$1:$T$32,10,FALSE),
$C98=2016,
VLOOKUP($B98,[17]分省年度数据!$A$1:$T$32,9,FALSE),
$C98=2017,
VLOOKUP($B98,[17]分省年度数据!$A$1:$T$32,8,FALSE),
$C98=2018,
VLOOKUP($B98,[17]分省年度数据!$A$1:$T$32,7,FALSE)
)</f>
        <v>1741</v>
      </c>
      <c r="AG98" cm="1">
        <f t="array" ref="AG98">_xlfn.IFS(
$C98=2010,
VLOOKUP($B98,[18]分省年度数据!$A$1:$T$32,15,FALSE),
$C98=2011,
VLOOKUP($B98,[18]分省年度数据!$A$1:$T$32,14,FALSE),
$C98=2012,
VLOOKUP($B98,[18]分省年度数据!$A$1:$T$32,13,FALSE),
$C98=2013,
VLOOKUP($B98,[18]分省年度数据!$A$1:$T$32,12,FALSE),
$C98=2014,
VLOOKUP($B98,[18]分省年度数据!$A$1:$T$32,11,FALSE),
$C98=2015,
VLOOKUP($B98,[18]分省年度数据!$A$1:$T$32,10,FALSE),
$C98=2016,
VLOOKUP($B98,[18]分省年度数据!$A$1:$T$32,9,FALSE),
$C98=2017,
VLOOKUP($B98,[18]分省年度数据!$A$1:$T$32,8,FALSE),
$C98=2018,
VLOOKUP($B98,[18]分省年度数据!$A$1:$T$32,7,FALSE)
)</f>
        <v>20916.7</v>
      </c>
      <c r="AJ98" cm="1">
        <f t="array" ref="AJ98">_xlfn.IFS(
$C98=2010,
VLOOKUP($B98,[19]分省年度数据!$A$1:$T$32,15,FALSE),
$C98=2011,
VLOOKUP($B98,[19]分省年度数据!$A$1:$T$32,14,FALSE),
$C98=2012,
VLOOKUP($B98,[19]分省年度数据!$A$1:$T$32,13,FALSE),
$C98=2013,
VLOOKUP($B98,[19]分省年度数据!$A$1:$T$32,12,FALSE),
$C98=2014,
VLOOKUP($B98,[19]分省年度数据!$A$1:$T$32,11,FALSE),
$C98=2015,
VLOOKUP($B98,[19]分省年度数据!$A$1:$T$32,10,FALSE),
$C98=2016,
VLOOKUP($B98,[19]分省年度数据!$A$1:$T$32,9,FALSE),
$C98=2017,
VLOOKUP($B98,[19]分省年度数据!$A$1:$T$32,8,FALSE),
$C98=2018,
VLOOKUP($B98,[19]分省年度数据!$A$1:$T$32,7,FALSE)
)</f>
        <v>14791</v>
      </c>
      <c r="AK98" cm="1">
        <f t="array" ref="AK98">_xlfn.IFS(
$C98=2010,
VLOOKUP($B98,[20]分省年度数据!$A$1:$T$32,15,FALSE),
$C98=2011,
VLOOKUP($B98,[20]分省年度数据!$A$1:$T$32,14,FALSE),
$C98=2012,
VLOOKUP($B98,[20]分省年度数据!$A$1:$T$32,13,FALSE),
$C98=2013,
VLOOKUP($B98,[20]分省年度数据!$A$1:$T$32,12,FALSE),
$C98=2014,
VLOOKUP($B98,[20]分省年度数据!$A$1:$T$32,11,FALSE),
$C98=2015,
VLOOKUP($B98,[20]分省年度数据!$A$1:$T$32,10,FALSE),
$C98=2016,
VLOOKUP($B98,[20]分省年度数据!$A$1:$T$32,9,FALSE),
$C98=2017,
VLOOKUP($B98,[20]分省年度数据!$A$1:$T$32,8,FALSE),
$C98=2018,
VLOOKUP($B98,[20]分省年度数据!$A$1:$T$32,7,FALSE)
)</f>
        <v>69884</v>
      </c>
      <c r="AL98" cm="1">
        <f t="array" ref="AL98">_xlfn.IFS(
$C98=2010,
VLOOKUP($B98,[26]分省年度数据!$A$1:$T$32,15,FALSE),
$C98=2011,
VLOOKUP($B98,[26]分省年度数据!$A$1:$T$32,14,FALSE),
$C98=2012,
VLOOKUP($B98,[26]分省年度数据!$A$1:$T$32,13,FALSE),
$C98=2013,
VLOOKUP($B98,[26]分省年度数据!$A$1:$T$32,12,FALSE),
$C98=2014,
VLOOKUP($B98,[26]分省年度数据!$A$1:$T$32,11,FALSE),
$C98=2015,
VLOOKUP($B98,[26]分省年度数据!$A$1:$T$32,10,FALSE),
$C98=2016,
VLOOKUP($B98,[26]分省年度数据!$A$1:$T$32,9,FALSE),
$C98=2017,
VLOOKUP($B98,[26]分省年度数据!$A$1:$T$32,8,FALSE),
$C98=2018,
VLOOKUP($B98,[26]分省年度数据!$A$1:$T$32,7,FALSE)
)</f>
        <v>99.97</v>
      </c>
      <c r="AM98" cm="1">
        <f t="array" ref="AM98">_xlfn.IFS(
$C98=2010,
VLOOKUP($B98,[22]分省年度数据!$A$1:$T$32,15,FALSE),
$C98=2011,
VLOOKUP($B98,[22]分省年度数据!$A$1:$T$32,14,FALSE),
$C98=2012,
VLOOKUP($B98,[22]分省年度数据!$A$1:$T$32,13,FALSE),
$C98=2013,
VLOOKUP($B98,[22]分省年度数据!$A$1:$T$32,12,FALSE),
$C98=2014,
VLOOKUP($B98,[22]分省年度数据!$A$1:$T$32,11,FALSE),
$C98=2015,
VLOOKUP($B98,[22]分省年度数据!$A$1:$T$32,10,FALSE),
$C98=2016,
VLOOKUP($B98,[22]分省年度数据!$A$1:$T$32,9,FALSE),
$C98=2017,
VLOOKUP($B98,[22]分省年度数据!$A$1:$T$32,8,FALSE),
$C98=2018,
VLOOKUP($B98,[22]分省年度数据!$A$1:$T$32,7,FALSE)
)</f>
        <v>99.95</v>
      </c>
      <c r="AN98" cm="1">
        <f t="array" ref="AN98">_xlfn.IFS(
$C98=2010,
VLOOKUP($B98,[23]分省年度数据!$A$1:$T$32,15,FALSE),
$C98=2011,
VLOOKUP($B98,[23]分省年度数据!$A$1:$T$32,14,FALSE),
$C98=2012,
VLOOKUP($B98,[23]分省年度数据!$A$1:$T$32,13,FALSE),
$C98=2013,
VLOOKUP($B98,[23]分省年度数据!$A$1:$T$32,12,FALSE),
$C98=2014,
VLOOKUP($B98,[23]分省年度数据!$A$1:$T$32,11,FALSE),
$C98=2015,
VLOOKUP($B98,[23]分省年度数据!$A$1:$T$32,10,FALSE),
$C98=2016,
VLOOKUP($B98,[23]分省年度数据!$A$1:$T$32,9,FALSE),
$C98=2017,
VLOOKUP($B98,[23]分省年度数据!$A$1:$T$32,8,FALSE),
$C98=2018,
VLOOKUP($B98,[23]分省年度数据!$A$1:$T$32,7,FALSE)
)</f>
        <v>16.27</v>
      </c>
      <c r="AO98" cm="1">
        <f t="array" ref="AO98">_xlfn.IFS(
$C98=2010,
VLOOKUP($B98,[24]分省年度数据!$A$1:$T$32,15,FALSE),
$C98=2011,
VLOOKUP($B98,[24]分省年度数据!$A$1:$T$32,14,FALSE),
$C98=2012,
VLOOKUP($B98,[24]分省年度数据!$A$1:$T$32,13,FALSE),
$C98=2013,
VLOOKUP($B98,[24]分省年度数据!$A$1:$T$32,12,FALSE),
$C98=2014,
VLOOKUP($B98,[24]分省年度数据!$A$1:$T$32,11,FALSE),
$C98=2015,
VLOOKUP($B98,[24]分省年度数据!$A$1:$T$32,10,FALSE),
$C98=2016,
VLOOKUP($B98,[24]分省年度数据!$A$1:$T$32,9,FALSE),
$C98=2017,
VLOOKUP($B98,[24]分省年度数据!$A$1:$T$32,8,FALSE),
$C98=2018,
VLOOKUP($B98,[24]分省年度数据!$A$1:$T$32,7,FALSE)
)</f>
        <v>3.5</v>
      </c>
      <c r="AP98" cm="1">
        <f t="array" ref="AP98">_xlfn.IFS(
$C98=2010,
VLOOKUP($B98,[25]分省年度数据!$A$1:$T$32,15,FALSE),
$C98=2011,
VLOOKUP($B98,[25]分省年度数据!$A$1:$T$32,14,FALSE),
$C98=2012,
VLOOKUP($B98,[25]分省年度数据!$A$1:$T$32,13,FALSE),
$C98=2013,
VLOOKUP($B98,[25]分省年度数据!$A$1:$T$32,12,FALSE),
$C98=2014,
VLOOKUP($B98,[25]分省年度数据!$A$1:$T$32,11,FALSE),
$C98=2015,
VLOOKUP($B98,[25]分省年度数据!$A$1:$T$32,10,FALSE),
$C98=2016,
VLOOKUP($B98,[25]分省年度数据!$A$1:$T$32,9,FALSE),
$C98=2017,
VLOOKUP($B98,[25]分省年度数据!$A$1:$T$32,8,FALSE),
$C98=2018,
VLOOKUP($B98,[25]分省年度数据!$A$1:$T$32,7,FALSE)
)</f>
        <v>13.17</v>
      </c>
    </row>
    <row r="99" spans="1:42">
      <c r="A99">
        <v>33</v>
      </c>
      <c r="B99" t="s">
        <v>11</v>
      </c>
      <c r="C99">
        <v>2017</v>
      </c>
      <c r="D99" t="str">
        <f t="shared" si="2"/>
        <v>浙江省2017</v>
      </c>
      <c r="E99" t="s">
        <v>34</v>
      </c>
      <c r="F99" cm="1">
        <f t="array" ref="F99">_xlfn.IFS(
$C99=2010,
VLOOKUP($B99,[1]分省年度数据!$A$1:$T$32,15,FALSE),
$C99=2011,
VLOOKUP($B99,[1]分省年度数据!$A$1:$T$32,14,FALSE),
$C99=2012,
VLOOKUP($B99,[1]分省年度数据!$A$1:$T$32,13,FALSE),
$C99=2013,
VLOOKUP($B99,[1]分省年度数据!$A$1:$T$32,12,FALSE),
$C99=2014,
VLOOKUP($B99,[1]分省年度数据!$A$1:$T$32,11,FALSE),
$C99=2015,
VLOOKUP($B99,[1]分省年度数据!$A$1:$T$32,10,FALSE),
$C99=2016,
VLOOKUP($B99,[1]分省年度数据!$A$1:$T$32,9,FALSE),
$C99=2017,
VLOOKUP($B99,[1]分省年度数据!$A$1:$T$32,8,FALSE),
$C99=2018,
VLOOKUP($B99,[1]分省年度数据!$A$1:$T$32,7,FALSE)
)</f>
        <v>6170</v>
      </c>
      <c r="G99" cm="1">
        <f t="array" ref="G99">_xlfn.IFS(
$C99=2010,
VLOOKUP($B99,[2]分省年度数据!$A$1:$T$32,15,FALSE),
$C99=2011,
VLOOKUP($B99,[2]分省年度数据!$A$1:$T$32,14,FALSE),
$C99=2012,
VLOOKUP($B99,[2]分省年度数据!$A$1:$T$32,13,FALSE),
$C99=2013,
VLOOKUP($B99,[2]分省年度数据!$A$1:$T$32,12,FALSE),
$C99=2014,
VLOOKUP($B99,[2]分省年度数据!$A$1:$T$32,11,FALSE),
$C99=2015,
VLOOKUP($B99,[2]分省年度数据!$A$1:$T$32,10,FALSE),
$C99=2016,
VLOOKUP($B99,[2]分省年度数据!$A$1:$T$32,9,FALSE),
$C99=2017,
VLOOKUP($B99,[2]分省年度数据!$A$1:$T$32,8,FALSE),
$C99=2018,
VLOOKUP($B99,[2]分省年度数据!$A$1:$T$32,7,FALSE)
)</f>
        <v>42046</v>
      </c>
      <c r="H99" cm="1">
        <f t="array" ref="H99">_xlfn.IFS(
$C99=2010,
VLOOKUP($B99,[3]分省年度数据!$A$1:$T$32,15,FALSE),
$C99=2011,
VLOOKUP($B99,[3]分省年度数据!$A$1:$T$32,14,FALSE),
$C99=2012,
VLOOKUP($B99,[3]分省年度数据!$A$1:$T$32,13,FALSE),
$C99=2013,
VLOOKUP($B99,[3]分省年度数据!$A$1:$T$32,12,FALSE),
$C99=2014,
VLOOKUP($B99,[3]分省年度数据!$A$1:$T$32,11,FALSE),
$C99=2015,
VLOOKUP($B99,[3]分省年度数据!$A$1:$T$32,10,FALSE),
$C99=2016,
VLOOKUP($B99,[3]分省年度数据!$A$1:$T$32,9,FALSE),
$C99=2017,
VLOOKUP($B99,[3]分省年度数据!$A$1:$T$32,8,FALSE),
$C99=2018,
VLOOKUP($B99,[3]分省年度数据!$A$1:$T$32,7,FALSE)
)</f>
        <v>113</v>
      </c>
      <c r="I99">
        <f>VLOOKUP($D99,[4]Sheet1!$C$1:$J$65536,2,FALSE)</f>
        <v>183.1571044921875</v>
      </c>
      <c r="J99">
        <f>VLOOKUP($D99,[4]Sheet1!$C$1:$J$65536,3,FALSE)</f>
        <v>137.09686279296875</v>
      </c>
      <c r="K99">
        <f>VLOOKUP($D99,[4]Sheet1!$C$1:$J$65536,4,FALSE)</f>
        <v>10168.365234375</v>
      </c>
      <c r="L99">
        <f>VLOOKUP($D99,[4]Sheet1!$C$1:$J$65536,5,FALSE)</f>
        <v>163.69789123535156</v>
      </c>
      <c r="M99">
        <f>VLOOKUP($D99,[4]Sheet1!$C$1:$J$65536,6,FALSE)</f>
        <v>32.734897613525391</v>
      </c>
      <c r="N99">
        <f>VLOOKUP($D99,[4]Sheet1!$C$1:$J$65536,7,FALSE)</f>
        <v>6.453345775604248</v>
      </c>
      <c r="O99">
        <f>VLOOKUP($D99,[4]Sheet1!$C$1:$J$65536,8,FALSE)</f>
        <v>31.297773361206055</v>
      </c>
      <c r="P99" cm="1">
        <f t="array" ref="P99">_xlfn.IFS(
$C99=2010,
VLOOKUP($B99,[5]各省年均房价!$A$1:$T$32,11,FALSE),
$C99=2011,
VLOOKUP($B99,[5]各省年均房价!$A$1:$T$32,12,FALSE),
$C99=2012,
VLOOKUP($B99,[5]各省年均房价!$A$1:$T$32,13,FALSE),
$C99=2013,
VLOOKUP($B99,[5]各省年均房价!$A$1:$T$32,14,FALSE),
$C99=2014,
VLOOKUP($B99,[5]各省年均房价!$A$1:$T$32,15,FALSE),
$C99=2015,
VLOOKUP($B99,[5]各省年均房价!$A$1:$T$32,16,FALSE),
$C99=2016,
VLOOKUP($B99,[5]各省年均房价!$A$1:$T$32,17,FALSE),
$C99=2017,
VLOOKUP($B99,[5]各省年均房价!$A$1:$T$32,18,FALSE),
$C99=2018,
VLOOKUP($B99,[5]各省年均房价!$A$1:$T$32,19,FALSE)
)</f>
        <v>11604.49242424242</v>
      </c>
      <c r="Q99">
        <f t="shared" si="3"/>
        <v>0.27599515826100984</v>
      </c>
      <c r="R99" cm="1">
        <f t="array" ref="R99">_xlfn.IFS(
$C99=2010,
VLOOKUP($B99,[27]分省年度数据!$A$1:$T$32,15,FALSE),
$C99=2011,
VLOOKUP($B99,[27]分省年度数据!$A$1:$T$32,14,FALSE),
$C99=2012,
VLOOKUP($B99,[27]分省年度数据!$A$1:$T$32,13,FALSE),
$C99=2013,
VLOOKUP($B99,[27]分省年度数据!$A$1:$T$32,12,FALSE),
$C99=2014,
VLOOKUP($B99,[27]分省年度数据!$A$1:$T$32,11,FALSE),
$C99=2015,
VLOOKUP($B99,[27]分省年度数据!$A$1:$T$32,10,FALSE),
$C99=2016,
VLOOKUP($B99,[27]分省年度数据!$A$1:$T$32,9,FALSE),
$C99=2017,
VLOOKUP($B99,[27]分省年度数据!$A$1:$T$32,8,FALSE),
$C99=2018,
VLOOKUP($B99,[27]分省年度数据!$A$1:$T$32,7,FALSE)
)</f>
        <v>134.18</v>
      </c>
      <c r="S99">
        <f>IFERROR(VLOOKUP(D99,[6]mu_jt_estimates_final!$C:$D,2,FALSE),"")</f>
        <v>0.19463090999999999</v>
      </c>
      <c r="T99" t="str">
        <f>VLOOKUP(B99,方言分布!A:B,2,FALSE)</f>
        <v>吴语</v>
      </c>
      <c r="U99" cm="1">
        <f t="array" ref="U99">_xlfn.IFS(
$C99=2010,
VLOOKUP($B99,[7]分省年度数据!$A$1:$T$32,15,FALSE),
$C99=2011,
VLOOKUP($B99,[7]分省年度数据!$A$1:$T$32,14,FALSE),
$C99=2012,
VLOOKUP($B99,[7]分省年度数据!$A$1:$T$32,13,FALSE),
$C99=2013,
VLOOKUP($B99,[7]分省年度数据!$A$1:$T$32,12,FALSE),
$C99=2014,
VLOOKUP($B99,[7]分省年度数据!$A$1:$T$32,11,FALSE),
$C99=2015,
VLOOKUP($B99,[7]分省年度数据!$A$1:$T$32,10,FALSE),
$C99=2016,
VLOOKUP($B99,[7]分省年度数据!$A$1:$T$32,9,FALSE),
$C99=2017,
VLOOKUP($B99,[7]分省年度数据!$A$1:$T$32,8,FALSE),
$C99=2018,
VLOOKUP($B99,[7]分省年度数据!$A$1:$T$32,7,FALSE)
)</f>
        <v>31979</v>
      </c>
      <c r="V99" cm="1">
        <f t="array" ref="V99">_xlfn.IFS(
$C99=2010,
VLOOKUP($B99,[8]分省年度数据!$A$1:$T$32,15,FALSE),
$C99=2011,
VLOOKUP($B99,[8]分省年度数据!$A$1:$T$32,14,FALSE),
$C99=2012,
VLOOKUP($B99,[8]分省年度数据!$A$1:$T$32,13,FALSE),
$C99=2013,
VLOOKUP($B99,[8]分省年度数据!$A$1:$T$32,12,FALSE),
$C99=2014,
VLOOKUP($B99,[8]分省年度数据!$A$1:$T$32,11,FALSE),
$C99=2015,
VLOOKUP($B99,[8]分省年度数据!$A$1:$T$32,10,FALSE),
$C99=2016,
VLOOKUP($B99,[8]分省年度数据!$A$1:$T$32,9,FALSE),
$C99=2017,
VLOOKUP($B99,[8]分省年度数据!$A$1:$T$32,8,FALSE),
$C99=2018,
VLOOKUP($B99,[8]分省年度数据!$A$1:$T$32,7,FALSE)
)</f>
        <v>31.35</v>
      </c>
      <c r="W99" cm="1">
        <f t="array" ref="W99">_xlfn.IFS(
$C99=2010,
VLOOKUP($B99,[9]分省年度数据!$A$1:$T$32,15,FALSE),
$C99=2011,
VLOOKUP($B99,[9]分省年度数据!$A$1:$T$32,14,FALSE),
$C99=2012,
VLOOKUP($B99,[9]分省年度数据!$A$1:$T$32,13,FALSE),
$C99=2013,
VLOOKUP($B99,[9]分省年度数据!$A$1:$T$32,12,FALSE),
$C99=2014,
VLOOKUP($B99,[9]分省年度数据!$A$1:$T$32,11,FALSE),
$C99=2015,
VLOOKUP($B99,[9]分省年度数据!$A$1:$T$32,10,FALSE),
$C99=2016,
VLOOKUP($B99,[9]分省年度数据!$A$1:$T$32,9,FALSE),
$C99=2017,
VLOOKUP($B99,[9]分省年度数据!$A$1:$T$32,8,FALSE),
$C99=2018,
VLOOKUP($B99,[9]分省年度数据!$A$1:$T$32,7,FALSE)
)</f>
        <v>81</v>
      </c>
      <c r="X99" cm="1">
        <f t="array" ref="X99">_xlfn.IFS(
$C99=2010,
VLOOKUP($B99,[10]分省年度数据!$A$1:$T$32,15,FALSE),
$C99=2011,
VLOOKUP($B99,[10]分省年度数据!$A$1:$T$32,14,FALSE),
$C99=2012,
VLOOKUP($B99,[10]分省年度数据!$A$1:$T$32,13,FALSE),
$C99=2013,
VLOOKUP($B99,[10]分省年度数据!$A$1:$T$32,12,FALSE),
$C99=2014,
VLOOKUP($B99,[10]分省年度数据!$A$1:$T$32,11,FALSE),
$C99=2015,
VLOOKUP($B99,[10]分省年度数据!$A$1:$T$32,10,FALSE),
$C99=2016,
VLOOKUP($B99,[10]分省年度数据!$A$1:$T$32,9,FALSE),
$C99=2017,
VLOOKUP($B99,[10]分省年度数据!$A$1:$T$32,8,FALSE),
$C99=2018,
VLOOKUP($B99,[10]分省年度数据!$A$1:$T$32,7,FALSE)
)</f>
        <v>9.8000000000000007</v>
      </c>
      <c r="Y99" cm="1">
        <f t="array" ref="Y99">_xlfn.IFS(
$C99=2010,
VLOOKUP($B99,[11]分省年度数据!$A$1:$T$32,15,FALSE),
$C99=2011,
VLOOKUP($B99,[11]分省年度数据!$A$1:$T$32,14,FALSE),
$C99=2012,
VLOOKUP($B99,[11]分省年度数据!$A$1:$T$32,13,FALSE),
$C99=2013,
VLOOKUP($B99,[11]分省年度数据!$A$1:$T$32,12,FALSE),
$C99=2014,
VLOOKUP($B99,[11]分省年度数据!$A$1:$T$32,11,FALSE),
$C99=2015,
VLOOKUP($B99,[11]分省年度数据!$A$1:$T$32,10,FALSE),
$C99=2016,
VLOOKUP($B99,[11]分省年度数据!$A$1:$T$32,9,FALSE),
$C99=2017,
VLOOKUP($B99,[11]分省年度数据!$A$1:$T$32,8,FALSE),
$C99=2018,
VLOOKUP($B99,[11]分省年度数据!$A$1:$T$32,7,FALSE)
)</f>
        <v>584.16999999999996</v>
      </c>
      <c r="Z99" cm="1">
        <f t="array" ref="Z99">_xlfn.IFS(
$C99=2010,
VLOOKUP($B99,[12]分省年度数据!$A$1:$T$32,15,FALSE),
$C99=2011,
VLOOKUP($B99,[12]分省年度数据!$A$1:$T$32,14,FALSE),
$C99=2012,
VLOOKUP($B99,[12]分省年度数据!$A$1:$T$32,13,FALSE),
$C99=2013,
VLOOKUP($B99,[12]分省年度数据!$A$1:$T$32,12,FALSE),
$C99=2014,
VLOOKUP($B99,[12]分省年度数据!$A$1:$T$32,11,FALSE),
$C99=2015,
VLOOKUP($B99,[12]分省年度数据!$A$1:$T$32,10,FALSE),
$C99=2016,
VLOOKUP($B99,[12]分省年度数据!$A$1:$T$32,9,FALSE),
$C99=2017,
VLOOKUP($B99,[12]分省年度数据!$A$1:$T$32,8,FALSE),
$C99=2018,
VLOOKUP($B99,[12]分省年度数据!$A$1:$T$32,7,FALSE)
)</f>
        <v>11.11</v>
      </c>
      <c r="AA99" cm="1">
        <f t="array" ref="AA99">_xlfn.IFS(
$C99=2010,
VLOOKUP($B99,[13]分省年度数据!$A$1:$T$32,15,FALSE),
$C99=2011,
VLOOKUP($B99,[13]分省年度数据!$A$1:$T$32,14,FALSE),
$C99=2012,
VLOOKUP($B99,[13]分省年度数据!$A$1:$T$32,13,FALSE),
$C99=2013,
VLOOKUP($B99,[13]分省年度数据!$A$1:$T$32,12,FALSE),
$C99=2014,
VLOOKUP($B99,[13]分省年度数据!$A$1:$T$32,11,FALSE),
$C99=2015,
VLOOKUP($B99,[13]分省年度数据!$A$1:$T$32,10,FALSE),
$C99=2016,
VLOOKUP($B99,[13]分省年度数据!$A$1:$T$32,9,FALSE),
$C99=2017,
VLOOKUP($B99,[13]分省年度数据!$A$1:$T$32,8,FALSE),
$C99=2018,
VLOOKUP($B99,[13]分省年度数据!$A$1:$T$32,7,FALSE)
)</f>
        <v>12.5</v>
      </c>
      <c r="AB99" cm="1">
        <f t="array" ref="AB99">_xlfn.IFS(
$C99=2010,
VLOOKUP($B99,[14]分省年度数据!$A$1:$T$32,15,FALSE),
$C99=2011,
VLOOKUP($B99,[14]分省年度数据!$A$1:$T$32,14,FALSE),
$C99=2012,
VLOOKUP($B99,[14]分省年度数据!$A$1:$T$32,13,FALSE),
$C99=2013,
VLOOKUP($B99,[14]分省年度数据!$A$1:$T$32,12,FALSE),
$C99=2014,
VLOOKUP($B99,[14]分省年度数据!$A$1:$T$32,11,FALSE),
$C99=2015,
VLOOKUP($B99,[14]分省年度数据!$A$1:$T$32,10,FALSE),
$C99=2016,
VLOOKUP($B99,[14]分省年度数据!$A$1:$T$32,9,FALSE),
$C99=2017,
VLOOKUP($B99,[14]分省年度数据!$A$1:$T$32,8,FALSE),
$C99=2018,
VLOOKUP($B99,[14]分省年度数据!$A$1:$T$32,7,FALSE)
)</f>
        <v>17.260000000000002</v>
      </c>
      <c r="AD99" cm="1">
        <f t="array" ref="AD99">_xlfn.IFS(
$C99=2010,
VLOOKUP($B99,[15]分省年度数据!$A$1:$T$32,15,FALSE),
$C99=2011,
VLOOKUP($B99,[15]分省年度数据!$A$1:$T$32,14,FALSE),
$C99=2012,
VLOOKUP($B99,[15]分省年度数据!$A$1:$T$32,13,FALSE),
$C99=2013,
VLOOKUP($B99,[15]分省年度数据!$A$1:$T$32,12,FALSE),
$C99=2014,
VLOOKUP($B99,[15]分省年度数据!$A$1:$T$32,11,FALSE),
$C99=2015,
VLOOKUP($B99,[15]分省年度数据!$A$1:$T$32,10,FALSE),
$C99=2016,
VLOOKUP($B99,[15]分省年度数据!$A$1:$T$32,9,FALSE),
$C99=2017,
VLOOKUP($B99,[15]分省年度数据!$A$1:$T$32,8,FALSE),
$C99=2018,
VLOOKUP($B99,[15]分省年度数据!$A$1:$T$32,7,FALSE)
)</f>
        <v>21327866</v>
      </c>
      <c r="AE99" cm="1">
        <f t="array" ref="AE99">_xlfn.IFS(
$C99=2010,
VLOOKUP($B99,[16]分省年度数据!$A$1:$T$32,15,FALSE),
$C99=2011,
VLOOKUP($B99,[16]分省年度数据!$A$1:$T$32,14,FALSE),
$C99=2012,
VLOOKUP($B99,[16]分省年度数据!$A$1:$T$32,13,FALSE),
$C99=2013,
VLOOKUP($B99,[16]分省年度数据!$A$1:$T$32,12,FALSE),
$C99=2014,
VLOOKUP($B99,[16]分省年度数据!$A$1:$T$32,11,FALSE),
$C99=2015,
VLOOKUP($B99,[16]分省年度数据!$A$1:$T$32,10,FALSE),
$C99=2016,
VLOOKUP($B99,[16]分省年度数据!$A$1:$T$32,9,FALSE),
$C99=2017,
VLOOKUP($B99,[16]分省年度数据!$A$1:$T$32,8,FALSE),
$C99=2018,
VLOOKUP($B99,[16]分省年度数据!$A$1:$T$32,7,FALSE)
)</f>
        <v>1430.15</v>
      </c>
      <c r="AF99" cm="1">
        <f t="array" ref="AF99">_xlfn.IFS(
$C99=2010,
VLOOKUP($B99,[17]分省年度数据!$A$1:$T$32,15,FALSE),
$C99=2011,
VLOOKUP($B99,[17]分省年度数据!$A$1:$T$32,14,FALSE),
$C99=2012,
VLOOKUP($B99,[17]分省年度数据!$A$1:$T$32,13,FALSE),
$C99=2013,
VLOOKUP($B99,[17]分省年度数据!$A$1:$T$32,12,FALSE),
$C99=2014,
VLOOKUP($B99,[17]分省年度数据!$A$1:$T$32,11,FALSE),
$C99=2015,
VLOOKUP($B99,[17]分省年度数据!$A$1:$T$32,10,FALSE),
$C99=2016,
VLOOKUP($B99,[17]分省年度数据!$A$1:$T$32,9,FALSE),
$C99=2017,
VLOOKUP($B99,[17]分省年度数据!$A$1:$T$32,8,FALSE),
$C99=2018,
VLOOKUP($B99,[17]分省年度数据!$A$1:$T$32,7,FALSE)
)</f>
        <v>1940</v>
      </c>
      <c r="AG99" cm="1">
        <f t="array" ref="AG99">_xlfn.IFS(
$C99=2010,
VLOOKUP($B99,[18]分省年度数据!$A$1:$T$32,15,FALSE),
$C99=2011,
VLOOKUP($B99,[18]分省年度数据!$A$1:$T$32,14,FALSE),
$C99=2012,
VLOOKUP($B99,[18]分省年度数据!$A$1:$T$32,13,FALSE),
$C99=2013,
VLOOKUP($B99,[18]分省年度数据!$A$1:$T$32,12,FALSE),
$C99=2014,
VLOOKUP($B99,[18]分省年度数据!$A$1:$T$32,11,FALSE),
$C99=2015,
VLOOKUP($B99,[18]分省年度数据!$A$1:$T$32,10,FALSE),
$C99=2016,
VLOOKUP($B99,[18]分省年度数据!$A$1:$T$32,9,FALSE),
$C99=2017,
VLOOKUP($B99,[18]分省年度数据!$A$1:$T$32,8,FALSE),
$C99=2018,
VLOOKUP($B99,[18]分省年度数据!$A$1:$T$32,7,FALSE)
)</f>
        <v>23121.3</v>
      </c>
      <c r="AJ99" cm="1">
        <f t="array" ref="AJ99">_xlfn.IFS(
$C99=2010,
VLOOKUP($B99,[19]分省年度数据!$A$1:$T$32,15,FALSE),
$C99=2011,
VLOOKUP($B99,[19]分省年度数据!$A$1:$T$32,14,FALSE),
$C99=2012,
VLOOKUP($B99,[19]分省年度数据!$A$1:$T$32,13,FALSE),
$C99=2013,
VLOOKUP($B99,[19]分省年度数据!$A$1:$T$32,12,FALSE),
$C99=2014,
VLOOKUP($B99,[19]分省年度数据!$A$1:$T$32,11,FALSE),
$C99=2015,
VLOOKUP($B99,[19]分省年度数据!$A$1:$T$32,10,FALSE),
$C99=2016,
VLOOKUP($B99,[19]分省年度数据!$A$1:$T$32,9,FALSE),
$C99=2017,
VLOOKUP($B99,[19]分省年度数据!$A$1:$T$32,8,FALSE),
$C99=2018,
VLOOKUP($B99,[19]分省年度数据!$A$1:$T$32,7,FALSE)
)</f>
        <v>12782</v>
      </c>
      <c r="AK99" cm="1">
        <f t="array" ref="AK99">_xlfn.IFS(
$C99=2010,
VLOOKUP($B99,[20]分省年度数据!$A$1:$T$32,15,FALSE),
$C99=2011,
VLOOKUP($B99,[20]分省年度数据!$A$1:$T$32,14,FALSE),
$C99=2012,
VLOOKUP($B99,[20]分省年度数据!$A$1:$T$32,13,FALSE),
$C99=2013,
VLOOKUP($B99,[20]分省年度数据!$A$1:$T$32,12,FALSE),
$C99=2014,
VLOOKUP($B99,[20]分省年度数据!$A$1:$T$32,11,FALSE),
$C99=2015,
VLOOKUP($B99,[20]分省年度数据!$A$1:$T$32,10,FALSE),
$C99=2016,
VLOOKUP($B99,[20]分省年度数据!$A$1:$T$32,9,FALSE),
$C99=2017,
VLOOKUP($B99,[20]分省年度数据!$A$1:$T$32,8,FALSE),
$C99=2018,
VLOOKUP($B99,[20]分省年度数据!$A$1:$T$32,7,FALSE)
)</f>
        <v>75474</v>
      </c>
      <c r="AL99" cm="1">
        <f t="array" ref="AL99">_xlfn.IFS(
$C99=2010,
VLOOKUP($B99,[26]分省年度数据!$A$1:$T$32,15,FALSE),
$C99=2011,
VLOOKUP($B99,[26]分省年度数据!$A$1:$T$32,14,FALSE),
$C99=2012,
VLOOKUP($B99,[26]分省年度数据!$A$1:$T$32,13,FALSE),
$C99=2013,
VLOOKUP($B99,[26]分省年度数据!$A$1:$T$32,12,FALSE),
$C99=2014,
VLOOKUP($B99,[26]分省年度数据!$A$1:$T$32,11,FALSE),
$C99=2015,
VLOOKUP($B99,[26]分省年度数据!$A$1:$T$32,10,FALSE),
$C99=2016,
VLOOKUP($B99,[26]分省年度数据!$A$1:$T$32,9,FALSE),
$C99=2017,
VLOOKUP($B99,[26]分省年度数据!$A$1:$T$32,8,FALSE),
$C99=2018,
VLOOKUP($B99,[26]分省年度数据!$A$1:$T$32,7,FALSE)
)</f>
        <v>100</v>
      </c>
      <c r="AM99" cm="1">
        <f t="array" ref="AM99">_xlfn.IFS(
$C99=2010,
VLOOKUP($B99,[22]分省年度数据!$A$1:$T$32,15,FALSE),
$C99=2011,
VLOOKUP($B99,[22]分省年度数据!$A$1:$T$32,14,FALSE),
$C99=2012,
VLOOKUP($B99,[22]分省年度数据!$A$1:$T$32,13,FALSE),
$C99=2013,
VLOOKUP($B99,[22]分省年度数据!$A$1:$T$32,12,FALSE),
$C99=2014,
VLOOKUP($B99,[22]分省年度数据!$A$1:$T$32,11,FALSE),
$C99=2015,
VLOOKUP($B99,[22]分省年度数据!$A$1:$T$32,10,FALSE),
$C99=2016,
VLOOKUP($B99,[22]分省年度数据!$A$1:$T$32,9,FALSE),
$C99=2017,
VLOOKUP($B99,[22]分省年度数据!$A$1:$T$32,8,FALSE),
$C99=2018,
VLOOKUP($B99,[22]分省年度数据!$A$1:$T$32,7,FALSE)
)</f>
        <v>99.97</v>
      </c>
      <c r="AN99" cm="1">
        <f t="array" ref="AN99">_xlfn.IFS(
$C99=2010,
VLOOKUP($B99,[23]分省年度数据!$A$1:$T$32,15,FALSE),
$C99=2011,
VLOOKUP($B99,[23]分省年度数据!$A$1:$T$32,14,FALSE),
$C99=2012,
VLOOKUP($B99,[23]分省年度数据!$A$1:$T$32,13,FALSE),
$C99=2013,
VLOOKUP($B99,[23]分省年度数据!$A$1:$T$32,12,FALSE),
$C99=2014,
VLOOKUP($B99,[23]分省年度数据!$A$1:$T$32,11,FALSE),
$C99=2015,
VLOOKUP($B99,[23]分省年度数据!$A$1:$T$32,10,FALSE),
$C99=2016,
VLOOKUP($B99,[23]分省年度数据!$A$1:$T$32,9,FALSE),
$C99=2017,
VLOOKUP($B99,[23]分省年度数据!$A$1:$T$32,8,FALSE),
$C99=2018,
VLOOKUP($B99,[23]分省年度数据!$A$1:$T$32,7,FALSE)
)</f>
        <v>16.93</v>
      </c>
      <c r="AO99" cm="1">
        <f t="array" ref="AO99">_xlfn.IFS(
$C99=2010,
VLOOKUP($B99,[24]分省年度数据!$A$1:$T$32,15,FALSE),
$C99=2011,
VLOOKUP($B99,[24]分省年度数据!$A$1:$T$32,14,FALSE),
$C99=2012,
VLOOKUP($B99,[24]分省年度数据!$A$1:$T$32,13,FALSE),
$C99=2013,
VLOOKUP($B99,[24]分省年度数据!$A$1:$T$32,12,FALSE),
$C99=2014,
VLOOKUP($B99,[24]分省年度数据!$A$1:$T$32,11,FALSE),
$C99=2015,
VLOOKUP($B99,[24]分省年度数据!$A$1:$T$32,10,FALSE),
$C99=2016,
VLOOKUP($B99,[24]分省年度数据!$A$1:$T$32,9,FALSE),
$C99=2017,
VLOOKUP($B99,[24]分省年度数据!$A$1:$T$32,8,FALSE),
$C99=2018,
VLOOKUP($B99,[24]分省年度数据!$A$1:$T$32,7,FALSE)
)</f>
        <v>3.23</v>
      </c>
      <c r="AP99" cm="1">
        <f t="array" ref="AP99">_xlfn.IFS(
$C99=2010,
VLOOKUP($B99,[25]分省年度数据!$A$1:$T$32,15,FALSE),
$C99=2011,
VLOOKUP($B99,[25]分省年度数据!$A$1:$T$32,14,FALSE),
$C99=2012,
VLOOKUP($B99,[25]分省年度数据!$A$1:$T$32,13,FALSE),
$C99=2013,
VLOOKUP($B99,[25]分省年度数据!$A$1:$T$32,12,FALSE),
$C99=2014,
VLOOKUP($B99,[25]分省年度数据!$A$1:$T$32,11,FALSE),
$C99=2015,
VLOOKUP($B99,[25]分省年度数据!$A$1:$T$32,10,FALSE),
$C99=2016,
VLOOKUP($B99,[25]分省年度数据!$A$1:$T$32,9,FALSE),
$C99=2017,
VLOOKUP($B99,[25]分省年度数据!$A$1:$T$32,8,FALSE),
$C99=2018,
VLOOKUP($B99,[25]分省年度数据!$A$1:$T$32,7,FALSE)
)</f>
        <v>13.32</v>
      </c>
    </row>
    <row r="100" spans="1:42">
      <c r="A100">
        <v>33</v>
      </c>
      <c r="B100" t="s">
        <v>11</v>
      </c>
      <c r="C100">
        <v>2018</v>
      </c>
      <c r="D100" t="str">
        <f t="shared" si="2"/>
        <v>浙江省2018</v>
      </c>
      <c r="E100" t="s">
        <v>34</v>
      </c>
      <c r="F100" cm="1">
        <f t="array" ref="F100">_xlfn.IFS(
$C100=2010,
VLOOKUP($B100,[1]分省年度数据!$A$1:$T$32,15,FALSE),
$C100=2011,
VLOOKUP($B100,[1]分省年度数据!$A$1:$T$32,14,FALSE),
$C100=2012,
VLOOKUP($B100,[1]分省年度数据!$A$1:$T$32,13,FALSE),
$C100=2013,
VLOOKUP($B100,[1]分省年度数据!$A$1:$T$32,12,FALSE),
$C100=2014,
VLOOKUP($B100,[1]分省年度数据!$A$1:$T$32,11,FALSE),
$C100=2015,
VLOOKUP($B100,[1]分省年度数据!$A$1:$T$32,10,FALSE),
$C100=2016,
VLOOKUP($B100,[1]分省年度数据!$A$1:$T$32,9,FALSE),
$C100=2017,
VLOOKUP($B100,[1]分省年度数据!$A$1:$T$32,8,FALSE),
$C100=2018,
VLOOKUP($B100,[1]分省年度数据!$A$1:$T$32,7,FALSE)
)</f>
        <v>6273</v>
      </c>
      <c r="G100" cm="1">
        <f t="array" ref="G100">_xlfn.IFS(
$C100=2010,
VLOOKUP($B100,[2]分省年度数据!$A$1:$T$32,15,FALSE),
$C100=2011,
VLOOKUP($B100,[2]分省年度数据!$A$1:$T$32,14,FALSE),
$C100=2012,
VLOOKUP($B100,[2]分省年度数据!$A$1:$T$32,13,FALSE),
$C100=2013,
VLOOKUP($B100,[2]分省年度数据!$A$1:$T$32,12,FALSE),
$C100=2014,
VLOOKUP($B100,[2]分省年度数据!$A$1:$T$32,11,FALSE),
$C100=2015,
VLOOKUP($B100,[2]分省年度数据!$A$1:$T$32,10,FALSE),
$C100=2016,
VLOOKUP($B100,[2]分省年度数据!$A$1:$T$32,9,FALSE),
$C100=2017,
VLOOKUP($B100,[2]分省年度数据!$A$1:$T$32,8,FALSE),
$C100=2018,
VLOOKUP($B100,[2]分省年度数据!$A$1:$T$32,7,FALSE)
)</f>
        <v>45840</v>
      </c>
      <c r="H100" cm="1">
        <f t="array" ref="H100">_xlfn.IFS(
$C100=2010,
VLOOKUP($B100,[3]分省年度数据!$A$1:$T$32,15,FALSE),
$C100=2011,
VLOOKUP($B100,[3]分省年度数据!$A$1:$T$32,14,FALSE),
$C100=2012,
VLOOKUP($B100,[3]分省年度数据!$A$1:$T$32,13,FALSE),
$C100=2013,
VLOOKUP($B100,[3]分省年度数据!$A$1:$T$32,12,FALSE),
$C100=2014,
VLOOKUP($B100,[3]分省年度数据!$A$1:$T$32,11,FALSE),
$C100=2015,
VLOOKUP($B100,[3]分省年度数据!$A$1:$T$32,10,FALSE),
$C100=2016,
VLOOKUP($B100,[3]分省年度数据!$A$1:$T$32,9,FALSE),
$C100=2017,
VLOOKUP($B100,[3]分省年度数据!$A$1:$T$32,8,FALSE),
$C100=2018,
VLOOKUP($B100,[3]分省年度数据!$A$1:$T$32,7,FALSE)
)</f>
        <v>139.9</v>
      </c>
      <c r="I100">
        <f>VLOOKUP($D100,[4]Sheet1!$C$1:$J$65536,2,FALSE)</f>
        <v>183.09986877441406</v>
      </c>
      <c r="J100">
        <f>VLOOKUP($D100,[4]Sheet1!$C$1:$J$65536,3,FALSE)</f>
        <v>140.55441284179688</v>
      </c>
      <c r="K100">
        <f>VLOOKUP($D100,[4]Sheet1!$C$1:$J$65536,4,FALSE)</f>
        <v>10159.224609375</v>
      </c>
      <c r="L100">
        <f>VLOOKUP($D100,[4]Sheet1!$C$1:$J$65536,5,FALSE)</f>
        <v>168.78831481933594</v>
      </c>
      <c r="M100">
        <f>VLOOKUP($D100,[4]Sheet1!$C$1:$J$65536,6,FALSE)</f>
        <v>32.662254333496094</v>
      </c>
      <c r="N100">
        <f>VLOOKUP($D100,[4]Sheet1!$C$1:$J$65536,7,FALSE)</f>
        <v>6.640986442565918</v>
      </c>
      <c r="O100">
        <f>VLOOKUP($D100,[4]Sheet1!$C$1:$J$65536,8,FALSE)</f>
        <v>29.018705368041992</v>
      </c>
      <c r="P100" cm="1">
        <f t="array" ref="P100">_xlfn.IFS(
$C100=2010,
VLOOKUP($B100,[5]各省年均房价!$A$1:$T$32,11,FALSE),
$C100=2011,
VLOOKUP($B100,[5]各省年均房价!$A$1:$T$32,12,FALSE),
$C100=2012,
VLOOKUP($B100,[5]各省年均房价!$A$1:$T$32,13,FALSE),
$C100=2013,
VLOOKUP($B100,[5]各省年均房价!$A$1:$T$32,14,FALSE),
$C100=2014,
VLOOKUP($B100,[5]各省年均房价!$A$1:$T$32,15,FALSE),
$C100=2015,
VLOOKUP($B100,[5]各省年均房价!$A$1:$T$32,16,FALSE),
$C100=2016,
VLOOKUP($B100,[5]各省年均房价!$A$1:$T$32,17,FALSE),
$C100=2017,
VLOOKUP($B100,[5]各省年均房价!$A$1:$T$32,18,FALSE),
$C100=2018,
VLOOKUP($B100,[5]各省年均房价!$A$1:$T$32,19,FALSE)
)</f>
        <v>13129.189393939379</v>
      </c>
      <c r="Q100">
        <f t="shared" si="3"/>
        <v>0.28641338119414006</v>
      </c>
      <c r="R100" cm="1">
        <f t="array" ref="R100">_xlfn.IFS(
$C100=2010,
VLOOKUP($B100,[27]分省年度数据!$A$1:$T$32,15,FALSE),
$C100=2011,
VLOOKUP($B100,[27]分省年度数据!$A$1:$T$32,14,FALSE),
$C100=2012,
VLOOKUP($B100,[27]分省年度数据!$A$1:$T$32,13,FALSE),
$C100=2013,
VLOOKUP($B100,[27]分省年度数据!$A$1:$T$32,12,FALSE),
$C100=2014,
VLOOKUP($B100,[27]分省年度数据!$A$1:$T$32,11,FALSE),
$C100=2015,
VLOOKUP($B100,[27]分省年度数据!$A$1:$T$32,10,FALSE),
$C100=2016,
VLOOKUP($B100,[27]分省年度数据!$A$1:$T$32,9,FALSE),
$C100=2017,
VLOOKUP($B100,[27]分省年度数据!$A$1:$T$32,8,FALSE),
$C100=2018,
VLOOKUP($B100,[27]分省年度数据!$A$1:$T$32,7,FALSE)
)</f>
        <v>144.83000000000001</v>
      </c>
      <c r="S100">
        <f>IFERROR(VLOOKUP(D100,[6]mu_jt_estimates_final!$C:$D,2,FALSE),"")</f>
        <v>0.32500556000000003</v>
      </c>
      <c r="T100" t="str">
        <f>VLOOKUP(B100,方言分布!A:B,2,FALSE)</f>
        <v>吴语</v>
      </c>
      <c r="U100" cm="1">
        <f t="array" ref="U100">_xlfn.IFS(
$C100=2010,
VLOOKUP($B100,[7]分省年度数据!$A$1:$T$32,15,FALSE),
$C100=2011,
VLOOKUP($B100,[7]分省年度数据!$A$1:$T$32,14,FALSE),
$C100=2012,
VLOOKUP($B100,[7]分省年度数据!$A$1:$T$32,13,FALSE),
$C100=2013,
VLOOKUP($B100,[7]分省年度数据!$A$1:$T$32,12,FALSE),
$C100=2014,
VLOOKUP($B100,[7]分省年度数据!$A$1:$T$32,11,FALSE),
$C100=2015,
VLOOKUP($B100,[7]分省年度数据!$A$1:$T$32,10,FALSE),
$C100=2016,
VLOOKUP($B100,[7]分省年度数据!$A$1:$T$32,9,FALSE),
$C100=2017,
VLOOKUP($B100,[7]分省年度数据!$A$1:$T$32,8,FALSE),
$C100=2018,
VLOOKUP($B100,[7]分省年度数据!$A$1:$T$32,7,FALSE)
)</f>
        <v>32754</v>
      </c>
      <c r="V100" cm="1">
        <f t="array" ref="V100">_xlfn.IFS(
$C100=2010,
VLOOKUP($B100,[8]分省年度数据!$A$1:$T$32,15,FALSE),
$C100=2011,
VLOOKUP($B100,[8]分省年度数据!$A$1:$T$32,14,FALSE),
$C100=2012,
VLOOKUP($B100,[8]分省年度数据!$A$1:$T$32,13,FALSE),
$C100=2013,
VLOOKUP($B100,[8]分省年度数据!$A$1:$T$32,12,FALSE),
$C100=2014,
VLOOKUP($B100,[8]分省年度数据!$A$1:$T$32,11,FALSE),
$C100=2015,
VLOOKUP($B100,[8]分省年度数据!$A$1:$T$32,10,FALSE),
$C100=2016,
VLOOKUP($B100,[8]分省年度数据!$A$1:$T$32,9,FALSE),
$C100=2017,
VLOOKUP($B100,[8]分省年度数据!$A$1:$T$32,8,FALSE),
$C100=2018,
VLOOKUP($B100,[8]分省年度数据!$A$1:$T$32,7,FALSE)
)</f>
        <v>33.21</v>
      </c>
      <c r="W100" cm="1">
        <f t="array" ref="W100">_xlfn.IFS(
$C100=2010,
VLOOKUP($B100,[9]分省年度数据!$A$1:$T$32,15,FALSE),
$C100=2011,
VLOOKUP($B100,[9]分省年度数据!$A$1:$T$32,14,FALSE),
$C100=2012,
VLOOKUP($B100,[9]分省年度数据!$A$1:$T$32,13,FALSE),
$C100=2013,
VLOOKUP($B100,[9]分省年度数据!$A$1:$T$32,12,FALSE),
$C100=2014,
VLOOKUP($B100,[9]分省年度数据!$A$1:$T$32,11,FALSE),
$C100=2015,
VLOOKUP($B100,[9]分省年度数据!$A$1:$T$32,10,FALSE),
$C100=2016,
VLOOKUP($B100,[9]分省年度数据!$A$1:$T$32,9,FALSE),
$C100=2017,
VLOOKUP($B100,[9]分省年度数据!$A$1:$T$32,8,FALSE),
$C100=2018,
VLOOKUP($B100,[9]分省年度数据!$A$1:$T$32,7,FALSE)
)</f>
        <v>85</v>
      </c>
      <c r="X100" cm="1">
        <f t="array" ref="X100">_xlfn.IFS(
$C100=2010,
VLOOKUP($B100,[10]分省年度数据!$A$1:$T$32,15,FALSE),
$C100=2011,
VLOOKUP($B100,[10]分省年度数据!$A$1:$T$32,14,FALSE),
$C100=2012,
VLOOKUP($B100,[10]分省年度数据!$A$1:$T$32,13,FALSE),
$C100=2013,
VLOOKUP($B100,[10]分省年度数据!$A$1:$T$32,12,FALSE),
$C100=2014,
VLOOKUP($B100,[10]分省年度数据!$A$1:$T$32,11,FALSE),
$C100=2015,
VLOOKUP($B100,[10]分省年度数据!$A$1:$T$32,10,FALSE),
$C100=2016,
VLOOKUP($B100,[10]分省年度数据!$A$1:$T$32,9,FALSE),
$C100=2017,
VLOOKUP($B100,[10]分省年度数据!$A$1:$T$32,8,FALSE),
$C100=2018,
VLOOKUP($B100,[10]分省年度数据!$A$1:$T$32,7,FALSE)
)</f>
        <v>9.6</v>
      </c>
      <c r="Y100" cm="1">
        <f t="array" ref="Y100">_xlfn.IFS(
$C100=2010,
VLOOKUP($B100,[11]分省年度数据!$A$1:$T$32,15,FALSE),
$C100=2011,
VLOOKUP($B100,[11]分省年度数据!$A$1:$T$32,14,FALSE),
$C100=2012,
VLOOKUP($B100,[11]分省年度数据!$A$1:$T$32,13,FALSE),
$C100=2013,
VLOOKUP($B100,[11]分省年度数据!$A$1:$T$32,12,FALSE),
$C100=2014,
VLOOKUP($B100,[11]分省年度数据!$A$1:$T$32,11,FALSE),
$C100=2015,
VLOOKUP($B100,[11]分省年度数据!$A$1:$T$32,10,FALSE),
$C100=2016,
VLOOKUP($B100,[11]分省年度数据!$A$1:$T$32,9,FALSE),
$C100=2017,
VLOOKUP($B100,[11]分省年度数据!$A$1:$T$32,8,FALSE),
$C100=2018,
VLOOKUP($B100,[11]分省年度数据!$A$1:$T$32,7,FALSE)
)</f>
        <v>626.20000000000005</v>
      </c>
      <c r="Z100" cm="1">
        <f t="array" ref="Z100">_xlfn.IFS(
$C100=2010,
VLOOKUP($B100,[12]分省年度数据!$A$1:$T$32,15,FALSE),
$C100=2011,
VLOOKUP($B100,[12]分省年度数据!$A$1:$T$32,14,FALSE),
$C100=2012,
VLOOKUP($B100,[12]分省年度数据!$A$1:$T$32,13,FALSE),
$C100=2013,
VLOOKUP($B100,[12]分省年度数据!$A$1:$T$32,12,FALSE),
$C100=2014,
VLOOKUP($B100,[12]分省年度数据!$A$1:$T$32,11,FALSE),
$C100=2015,
VLOOKUP($B100,[12]分省年度数据!$A$1:$T$32,10,FALSE),
$C100=2016,
VLOOKUP($B100,[12]分省年度数据!$A$1:$T$32,9,FALSE),
$C100=2017,
VLOOKUP($B100,[12]分省年度数据!$A$1:$T$32,8,FALSE),
$C100=2018,
VLOOKUP($B100,[12]分省年度数据!$A$1:$T$32,7,FALSE)
)</f>
        <v>10.93</v>
      </c>
      <c r="AA100" cm="1">
        <f t="array" ref="AA100">_xlfn.IFS(
$C100=2010,
VLOOKUP($B100,[13]分省年度数据!$A$1:$T$32,15,FALSE),
$C100=2011,
VLOOKUP($B100,[13]分省年度数据!$A$1:$T$32,14,FALSE),
$C100=2012,
VLOOKUP($B100,[13]分省年度数据!$A$1:$T$32,13,FALSE),
$C100=2013,
VLOOKUP($B100,[13]分省年度数据!$A$1:$T$32,12,FALSE),
$C100=2014,
VLOOKUP($B100,[13]分省年度数据!$A$1:$T$32,11,FALSE),
$C100=2015,
VLOOKUP($B100,[13]分省年度数据!$A$1:$T$32,10,FALSE),
$C100=2016,
VLOOKUP($B100,[13]分省年度数据!$A$1:$T$32,9,FALSE),
$C100=2017,
VLOOKUP($B100,[13]分省年度数据!$A$1:$T$32,8,FALSE),
$C100=2018,
VLOOKUP($B100,[13]分省年度数据!$A$1:$T$32,7,FALSE)
)</f>
        <v>12.66</v>
      </c>
      <c r="AB100" cm="1">
        <f t="array" ref="AB100">_xlfn.IFS(
$C100=2010,
VLOOKUP($B100,[14]分省年度数据!$A$1:$T$32,15,FALSE),
$C100=2011,
VLOOKUP($B100,[14]分省年度数据!$A$1:$T$32,14,FALSE),
$C100=2012,
VLOOKUP($B100,[14]分省年度数据!$A$1:$T$32,13,FALSE),
$C100=2013,
VLOOKUP($B100,[14]分省年度数据!$A$1:$T$32,12,FALSE),
$C100=2014,
VLOOKUP($B100,[14]分省年度数据!$A$1:$T$32,11,FALSE),
$C100=2015,
VLOOKUP($B100,[14]分省年度数据!$A$1:$T$32,10,FALSE),
$C100=2016,
VLOOKUP($B100,[14]分省年度数据!$A$1:$T$32,9,FALSE),
$C100=2017,
VLOOKUP($B100,[14]分省年度数据!$A$1:$T$32,8,FALSE),
$C100=2018,
VLOOKUP($B100,[14]分省年度数据!$A$1:$T$32,7,FALSE)
)</f>
        <v>17.14</v>
      </c>
      <c r="AD100" cm="1">
        <f t="array" ref="AD100">_xlfn.IFS(
$C100=2010,
VLOOKUP($B100,[15]分省年度数据!$A$1:$T$32,15,FALSE),
$C100=2011,
VLOOKUP($B100,[15]分省年度数据!$A$1:$T$32,14,FALSE),
$C100=2012,
VLOOKUP($B100,[15]分省年度数据!$A$1:$T$32,13,FALSE),
$C100=2013,
VLOOKUP($B100,[15]分省年度数据!$A$1:$T$32,12,FALSE),
$C100=2014,
VLOOKUP($B100,[15]分省年度数据!$A$1:$T$32,11,FALSE),
$C100=2015,
VLOOKUP($B100,[15]分省年度数据!$A$1:$T$32,10,FALSE),
$C100=2016,
VLOOKUP($B100,[15]分省年度数据!$A$1:$T$32,9,FALSE),
$C100=2017,
VLOOKUP($B100,[15]分省年度数据!$A$1:$T$32,8,FALSE),
$C100=2018,
VLOOKUP($B100,[15]分省年度数据!$A$1:$T$32,7,FALSE)
)</f>
        <v>24009012</v>
      </c>
      <c r="AE100" cm="1">
        <f t="array" ref="AE100">_xlfn.IFS(
$C100=2010,
VLOOKUP($B100,[16]分省年度数据!$A$1:$T$32,15,FALSE),
$C100=2011,
VLOOKUP($B100,[16]分省年度数据!$A$1:$T$32,14,FALSE),
$C100=2012,
VLOOKUP($B100,[16]分省年度数据!$A$1:$T$32,13,FALSE),
$C100=2013,
VLOOKUP($B100,[16]分省年度数据!$A$1:$T$32,12,FALSE),
$C100=2014,
VLOOKUP($B100,[16]分省年度数据!$A$1:$T$32,11,FALSE),
$C100=2015,
VLOOKUP($B100,[16]分省年度数据!$A$1:$T$32,10,FALSE),
$C100=2016,
VLOOKUP($B100,[16]分省年度数据!$A$1:$T$32,9,FALSE),
$C100=2017,
VLOOKUP($B100,[16]分省年度数据!$A$1:$T$32,8,FALSE),
$C100=2018,
VLOOKUP($B100,[16]分省年度数据!$A$1:$T$32,7,FALSE)
)</f>
        <v>1572.47</v>
      </c>
      <c r="AF100" cm="1">
        <f t="array" ref="AF100">_xlfn.IFS(
$C100=2010,
VLOOKUP($B100,[17]分省年度数据!$A$1:$T$32,15,FALSE),
$C100=2011,
VLOOKUP($B100,[17]分省年度数据!$A$1:$T$32,14,FALSE),
$C100=2012,
VLOOKUP($B100,[17]分省年度数据!$A$1:$T$32,13,FALSE),
$C100=2013,
VLOOKUP($B100,[17]分省年度数据!$A$1:$T$32,12,FALSE),
$C100=2014,
VLOOKUP($B100,[17]分省年度数据!$A$1:$T$32,11,FALSE),
$C100=2015,
VLOOKUP($B100,[17]分省年度数据!$A$1:$T$32,10,FALSE),
$C100=2016,
VLOOKUP($B100,[17]分省年度数据!$A$1:$T$32,9,FALSE),
$C100=2017,
VLOOKUP($B100,[17]分省年度数据!$A$1:$T$32,8,FALSE),
$C100=2018,
VLOOKUP($B100,[17]分省年度数据!$A$1:$T$32,7,FALSE)
)</f>
        <v>2074</v>
      </c>
      <c r="AG100" cm="1">
        <f t="array" ref="AG100">_xlfn.IFS(
$C100=2010,
VLOOKUP($B100,[18]分省年度数据!$A$1:$T$32,15,FALSE),
$C100=2011,
VLOOKUP($B100,[18]分省年度数据!$A$1:$T$32,14,FALSE),
$C100=2012,
VLOOKUP($B100,[18]分省年度数据!$A$1:$T$32,13,FALSE),
$C100=2013,
VLOOKUP($B100,[18]分省年度数据!$A$1:$T$32,12,FALSE),
$C100=2014,
VLOOKUP($B100,[18]分省年度数据!$A$1:$T$32,11,FALSE),
$C100=2015,
VLOOKUP($B100,[18]分省年度数据!$A$1:$T$32,10,FALSE),
$C100=2016,
VLOOKUP($B100,[18]分省年度数据!$A$1:$T$32,9,FALSE),
$C100=2017,
VLOOKUP($B100,[18]分省年度数据!$A$1:$T$32,8,FALSE),
$C100=2018,
VLOOKUP($B100,[18]分省年度数据!$A$1:$T$32,7,FALSE)
)</f>
        <v>25161.9</v>
      </c>
      <c r="AJ100" cm="1">
        <f t="array" ref="AJ100">_xlfn.IFS(
$C100=2010,
VLOOKUP($B100,[19]分省年度数据!$A$1:$T$32,15,FALSE),
$C100=2011,
VLOOKUP($B100,[19]分省年度数据!$A$1:$T$32,14,FALSE),
$C100=2012,
VLOOKUP($B100,[19]分省年度数据!$A$1:$T$32,13,FALSE),
$C100=2013,
VLOOKUP($B100,[19]分省年度数据!$A$1:$T$32,12,FALSE),
$C100=2014,
VLOOKUP($B100,[19]分省年度数据!$A$1:$T$32,11,FALSE),
$C100=2015,
VLOOKUP($B100,[19]分省年度数据!$A$1:$T$32,10,FALSE),
$C100=2016,
VLOOKUP($B100,[19]分省年度数据!$A$1:$T$32,9,FALSE),
$C100=2017,
VLOOKUP($B100,[19]分省年度数据!$A$1:$T$32,8,FALSE),
$C100=2018,
VLOOKUP($B100,[19]分省年度数据!$A$1:$T$32,7,FALSE)
)</f>
        <v>12565</v>
      </c>
      <c r="AK100" cm="1">
        <f t="array" ref="AK100">_xlfn.IFS(
$C100=2010,
VLOOKUP($B100,[20]分省年度数据!$A$1:$T$32,15,FALSE),
$C100=2011,
VLOOKUP($B100,[20]分省年度数据!$A$1:$T$32,14,FALSE),
$C100=2012,
VLOOKUP($B100,[20]分省年度数据!$A$1:$T$32,13,FALSE),
$C100=2013,
VLOOKUP($B100,[20]分省年度数据!$A$1:$T$32,12,FALSE),
$C100=2014,
VLOOKUP($B100,[20]分省年度数据!$A$1:$T$32,11,FALSE),
$C100=2015,
VLOOKUP($B100,[20]分省年度数据!$A$1:$T$32,10,FALSE),
$C100=2016,
VLOOKUP($B100,[20]分省年度数据!$A$1:$T$32,9,FALSE),
$C100=2017,
VLOOKUP($B100,[20]分省年度数据!$A$1:$T$32,8,FALSE),
$C100=2018,
VLOOKUP($B100,[20]分省年度数据!$A$1:$T$32,7,FALSE)
)</f>
        <v>82863</v>
      </c>
      <c r="AL100" cm="1">
        <f t="array" ref="AL100">_xlfn.IFS(
$C100=2010,
VLOOKUP($B100,[26]分省年度数据!$A$1:$T$32,15,FALSE),
$C100=2011,
VLOOKUP($B100,[26]分省年度数据!$A$1:$T$32,14,FALSE),
$C100=2012,
VLOOKUP($B100,[26]分省年度数据!$A$1:$T$32,13,FALSE),
$C100=2013,
VLOOKUP($B100,[26]分省年度数据!$A$1:$T$32,12,FALSE),
$C100=2014,
VLOOKUP($B100,[26]分省年度数据!$A$1:$T$32,11,FALSE),
$C100=2015,
VLOOKUP($B100,[26]分省年度数据!$A$1:$T$32,10,FALSE),
$C100=2016,
VLOOKUP($B100,[26]分省年度数据!$A$1:$T$32,9,FALSE),
$C100=2017,
VLOOKUP($B100,[26]分省年度数据!$A$1:$T$32,8,FALSE),
$C100=2018,
VLOOKUP($B100,[26]分省年度数据!$A$1:$T$32,7,FALSE)
)</f>
        <v>100</v>
      </c>
      <c r="AM100" cm="1">
        <f t="array" ref="AM100">_xlfn.IFS(
$C100=2010,
VLOOKUP($B100,[22]分省年度数据!$A$1:$T$32,15,FALSE),
$C100=2011,
VLOOKUP($B100,[22]分省年度数据!$A$1:$T$32,14,FALSE),
$C100=2012,
VLOOKUP($B100,[22]分省年度数据!$A$1:$T$32,13,FALSE),
$C100=2013,
VLOOKUP($B100,[22]分省年度数据!$A$1:$T$32,12,FALSE),
$C100=2014,
VLOOKUP($B100,[22]分省年度数据!$A$1:$T$32,11,FALSE),
$C100=2015,
VLOOKUP($B100,[22]分省年度数据!$A$1:$T$32,10,FALSE),
$C100=2016,
VLOOKUP($B100,[22]分省年度数据!$A$1:$T$32,9,FALSE),
$C100=2017,
VLOOKUP($B100,[22]分省年度数据!$A$1:$T$32,8,FALSE),
$C100=2018,
VLOOKUP($B100,[22]分省年度数据!$A$1:$T$32,7,FALSE)
)</f>
        <v>100</v>
      </c>
      <c r="AN100" cm="1">
        <f t="array" ref="AN100">_xlfn.IFS(
$C100=2010,
VLOOKUP($B100,[23]分省年度数据!$A$1:$T$32,15,FALSE),
$C100=2011,
VLOOKUP($B100,[23]分省年度数据!$A$1:$T$32,14,FALSE),
$C100=2012,
VLOOKUP($B100,[23]分省年度数据!$A$1:$T$32,13,FALSE),
$C100=2013,
VLOOKUP($B100,[23]分省年度数据!$A$1:$T$32,12,FALSE),
$C100=2014,
VLOOKUP($B100,[23]分省年度数据!$A$1:$T$32,11,FALSE),
$C100=2015,
VLOOKUP($B100,[23]分省年度数据!$A$1:$T$32,10,FALSE),
$C100=2016,
VLOOKUP($B100,[23]分省年度数据!$A$1:$T$32,9,FALSE),
$C100=2017,
VLOOKUP($B100,[23]分省年度数据!$A$1:$T$32,8,FALSE),
$C100=2018,
VLOOKUP($B100,[23]分省年度数据!$A$1:$T$32,7,FALSE)
)</f>
        <v>16.100000000000001</v>
      </c>
      <c r="AO100" cm="1">
        <f t="array" ref="AO100">_xlfn.IFS(
$C100=2010,
VLOOKUP($B100,[24]分省年度数据!$A$1:$T$32,15,FALSE),
$C100=2011,
VLOOKUP($B100,[24]分省年度数据!$A$1:$T$32,14,FALSE),
$C100=2012,
VLOOKUP($B100,[24]分省年度数据!$A$1:$T$32,13,FALSE),
$C100=2013,
VLOOKUP($B100,[24]分省年度数据!$A$1:$T$32,12,FALSE),
$C100=2014,
VLOOKUP($B100,[24]分省年度数据!$A$1:$T$32,11,FALSE),
$C100=2015,
VLOOKUP($B100,[24]分省年度数据!$A$1:$T$32,10,FALSE),
$C100=2016,
VLOOKUP($B100,[24]分省年度数据!$A$1:$T$32,9,FALSE),
$C100=2017,
VLOOKUP($B100,[24]分省年度数据!$A$1:$T$32,8,FALSE),
$C100=2018,
VLOOKUP($B100,[24]分省年度数据!$A$1:$T$32,7,FALSE)
)</f>
        <v>3.17</v>
      </c>
      <c r="AP100" cm="1">
        <f t="array" ref="AP100">_xlfn.IFS(
$C100=2010,
VLOOKUP($B100,[25]分省年度数据!$A$1:$T$32,15,FALSE),
$C100=2011,
VLOOKUP($B100,[25]分省年度数据!$A$1:$T$32,14,FALSE),
$C100=2012,
VLOOKUP($B100,[25]分省年度数据!$A$1:$T$32,13,FALSE),
$C100=2013,
VLOOKUP($B100,[25]分省年度数据!$A$1:$T$32,12,FALSE),
$C100=2014,
VLOOKUP($B100,[25]分省年度数据!$A$1:$T$32,11,FALSE),
$C100=2015,
VLOOKUP($B100,[25]分省年度数据!$A$1:$T$32,10,FALSE),
$C100=2016,
VLOOKUP($B100,[25]分省年度数据!$A$1:$T$32,9,FALSE),
$C100=2017,
VLOOKUP($B100,[25]分省年度数据!$A$1:$T$32,8,FALSE),
$C100=2018,
VLOOKUP($B100,[25]分省年度数据!$A$1:$T$32,7,FALSE)
)</f>
        <v>13.73</v>
      </c>
    </row>
    <row r="101" spans="1:42">
      <c r="A101">
        <v>34</v>
      </c>
      <c r="B101" t="s">
        <v>12</v>
      </c>
      <c r="C101">
        <v>2010</v>
      </c>
      <c r="D101" t="str">
        <f t="shared" si="2"/>
        <v>安徽省2010</v>
      </c>
      <c r="E101" t="s">
        <v>34</v>
      </c>
      <c r="F101" cm="1">
        <f t="array" ref="F101">_xlfn.IFS(
$C101=2010,
VLOOKUP($B101,[1]分省年度数据!$A$1:$T$32,15,FALSE),
$C101=2011,
VLOOKUP($B101,[1]分省年度数据!$A$1:$T$32,14,FALSE),
$C101=2012,
VLOOKUP($B101,[1]分省年度数据!$A$1:$T$32,13,FALSE),
$C101=2013,
VLOOKUP($B101,[1]分省年度数据!$A$1:$T$32,12,FALSE),
$C101=2014,
VLOOKUP($B101,[1]分省年度数据!$A$1:$T$32,11,FALSE),
$C101=2015,
VLOOKUP($B101,[1]分省年度数据!$A$1:$T$32,10,FALSE),
$C101=2016,
VLOOKUP($B101,[1]分省年度数据!$A$1:$T$32,9,FALSE),
$C101=2017,
VLOOKUP($B101,[1]分省年度数据!$A$1:$T$32,8,FALSE),
$C101=2018,
VLOOKUP($B101,[1]分省年度数据!$A$1:$T$32,7,FALSE)
)</f>
        <v>5957</v>
      </c>
      <c r="G101" cm="1">
        <f t="array" ref="G101">_xlfn.IFS(
$C101=2010,
VLOOKUP($B101,[2]分省年度数据!$A$1:$T$32,15,FALSE),
$C101=2011,
VLOOKUP($B101,[2]分省年度数据!$A$1:$T$32,14,FALSE),
$C101=2012,
VLOOKUP($B101,[2]分省年度数据!$A$1:$T$32,13,FALSE),
$C101=2013,
VLOOKUP($B101,[2]分省年度数据!$A$1:$T$32,12,FALSE),
$C101=2014,
VLOOKUP($B101,[2]分省年度数据!$A$1:$T$32,11,FALSE),
$C101=2015,
VLOOKUP($B101,[2]分省年度数据!$A$1:$T$32,10,FALSE),
$C101=2016,
VLOOKUP($B101,[2]分省年度数据!$A$1:$T$32,9,FALSE),
$C101=2017,
VLOOKUP($B101,[2]分省年度数据!$A$1:$T$32,8,FALSE),
$C101=2018,
VLOOKUP($B101,[2]分省年度数据!$A$1:$T$32,7,FALSE)
)</f>
        <v>9955</v>
      </c>
      <c r="H101" cm="1">
        <f t="array" ref="H101">_xlfn.IFS(
$C101=2010,
VLOOKUP($B101,[3]分省年度数据!$A$1:$T$32,15,FALSE),
$C101=2011,
VLOOKUP($B101,[3]分省年度数据!$A$1:$T$32,14,FALSE),
$C101=2012,
VLOOKUP($B101,[3]分省年度数据!$A$1:$T$32,13,FALSE),
$C101=2013,
VLOOKUP($B101,[3]分省年度数据!$A$1:$T$32,12,FALSE),
$C101=2014,
VLOOKUP($B101,[3]分省年度数据!$A$1:$T$32,11,FALSE),
$C101=2015,
VLOOKUP($B101,[3]分省年度数据!$A$1:$T$32,10,FALSE),
$C101=2016,
VLOOKUP($B101,[3]分省年度数据!$A$1:$T$32,9,FALSE),
$C101=2017,
VLOOKUP($B101,[3]分省年度数据!$A$1:$T$32,8,FALSE),
$C101=2018,
VLOOKUP($B101,[3]分省年度数据!$A$1:$T$32,7,FALSE)
)</f>
        <v>1640</v>
      </c>
      <c r="I101">
        <f>VLOOKUP($D101,[4]Sheet1!$C$1:$J$65536,2,FALSE)</f>
        <v>150.67977905273438</v>
      </c>
      <c r="J101">
        <f>VLOOKUP($D101,[4]Sheet1!$C$1:$J$65536,3,FALSE)</f>
        <v>91.045143127441406</v>
      </c>
      <c r="K101">
        <f>VLOOKUP($D101,[4]Sheet1!$C$1:$J$65536,4,FALSE)</f>
        <v>10163.41015625</v>
      </c>
      <c r="L101">
        <f>VLOOKUP($D101,[4]Sheet1!$C$1:$J$65536,5,FALSE)</f>
        <v>165.46517944335938</v>
      </c>
      <c r="M101">
        <f>VLOOKUP($D101,[4]Sheet1!$C$1:$J$65536,6,FALSE)</f>
        <v>25.995809555053711</v>
      </c>
      <c r="N101">
        <f>VLOOKUP($D101,[4]Sheet1!$C$1:$J$65536,7,FALSE)</f>
        <v>4.5265688896179199</v>
      </c>
      <c r="O101">
        <f>VLOOKUP($D101,[4]Sheet1!$C$1:$J$65536,8,FALSE)</f>
        <v>36.119983673095703</v>
      </c>
      <c r="P101" cm="1">
        <f t="array" ref="P101">_xlfn.IFS(
$C101=2010,
VLOOKUP($B101,[5]各省年均房价!$A$1:$T$32,11,FALSE),
$C101=2011,
VLOOKUP($B101,[5]各省年均房价!$A$1:$T$32,12,FALSE),
$C101=2012,
VLOOKUP($B101,[5]各省年均房价!$A$1:$T$32,13,FALSE),
$C101=2013,
VLOOKUP($B101,[5]各省年均房价!$A$1:$T$32,14,FALSE),
$C101=2014,
VLOOKUP($B101,[5]各省年均房价!$A$1:$T$32,15,FALSE),
$C101=2015,
VLOOKUP($B101,[5]各省年均房价!$A$1:$T$32,16,FALSE),
$C101=2016,
VLOOKUP($B101,[5]各省年均房价!$A$1:$T$32,17,FALSE),
$C101=2017,
VLOOKUP($B101,[5]各省年均房价!$A$1:$T$32,18,FALSE),
$C101=2018,
VLOOKUP($B101,[5]各省年均房价!$A$1:$T$32,19,FALSE)
)</f>
        <v>4330.5</v>
      </c>
      <c r="Q101">
        <f t="shared" si="3"/>
        <v>0.43500753390256153</v>
      </c>
      <c r="R101" cm="1">
        <f t="array" ref="R101">_xlfn.IFS(
$C101=2010,
VLOOKUP($B101,[27]分省年度数据!$A$1:$T$32,15,FALSE),
$C101=2011,
VLOOKUP($B101,[27]分省年度数据!$A$1:$T$32,14,FALSE),
$C101=2012,
VLOOKUP($B101,[27]分省年度数据!$A$1:$T$32,13,FALSE),
$C101=2013,
VLOOKUP($B101,[27]分省年度数据!$A$1:$T$32,12,FALSE),
$C101=2014,
VLOOKUP($B101,[27]分省年度数据!$A$1:$T$32,11,FALSE),
$C101=2015,
VLOOKUP($B101,[27]分省年度数据!$A$1:$T$32,10,FALSE),
$C101=2016,
VLOOKUP($B101,[27]分省年度数据!$A$1:$T$32,9,FALSE),
$C101=2017,
VLOOKUP($B101,[27]分省年度数据!$A$1:$T$32,8,FALSE),
$C101=2018,
VLOOKUP($B101,[27]分省年度数据!$A$1:$T$32,7,FALSE)
)</f>
        <v>45.65</v>
      </c>
      <c r="S101">
        <f>IFERROR(VLOOKUP(D101,[6]mu_jt_estimates_final!$C:$D,2,FALSE),"")</f>
        <v>-0.51943642000000001</v>
      </c>
      <c r="T101" t="str">
        <f>VLOOKUP(B101,方言分布!A:B,2,FALSE)</f>
        <v>江淮官话</v>
      </c>
      <c r="U101" cm="1">
        <f t="array" ref="U101">_xlfn.IFS(
$C101=2010,
VLOOKUP($B101,[7]分省年度数据!$A$1:$T$32,15,FALSE),
$C101=2011,
VLOOKUP($B101,[7]分省年度数据!$A$1:$T$32,14,FALSE),
$C101=2012,
VLOOKUP($B101,[7]分省年度数据!$A$1:$T$32,13,FALSE),
$C101=2013,
VLOOKUP($B101,[7]分省年度数据!$A$1:$T$32,12,FALSE),
$C101=2014,
VLOOKUP($B101,[7]分省年度数据!$A$1:$T$32,11,FALSE),
$C101=2015,
VLOOKUP($B101,[7]分省年度数据!$A$1:$T$32,10,FALSE),
$C101=2016,
VLOOKUP($B101,[7]分省年度数据!$A$1:$T$32,9,FALSE),
$C101=2017,
VLOOKUP($B101,[7]分省年度数据!$A$1:$T$32,8,FALSE),
$C101=2018,
VLOOKUP($B101,[7]分省年度数据!$A$1:$T$32,7,FALSE)
)</f>
        <v>22997</v>
      </c>
      <c r="V101" cm="1">
        <f t="array" ref="V101">_xlfn.IFS(
$C101=2010,
VLOOKUP($B101,[8]分省年度数据!$A$1:$T$32,15,FALSE),
$C101=2011,
VLOOKUP($B101,[8]分省年度数据!$A$1:$T$32,14,FALSE),
$C101=2012,
VLOOKUP($B101,[8]分省年度数据!$A$1:$T$32,13,FALSE),
$C101=2013,
VLOOKUP($B101,[8]分省年度数据!$A$1:$T$32,12,FALSE),
$C101=2014,
VLOOKUP($B101,[8]分省年度数据!$A$1:$T$32,11,FALSE),
$C101=2015,
VLOOKUP($B101,[8]分省年度数据!$A$1:$T$32,10,FALSE),
$C101=2016,
VLOOKUP($B101,[8]分省年度数据!$A$1:$T$32,9,FALSE),
$C101=2017,
VLOOKUP($B101,[8]分省年度数据!$A$1:$T$32,8,FALSE),
$C101=2018,
VLOOKUP($B101,[8]分省年度数据!$A$1:$T$32,7,FALSE)
)</f>
        <v>18.8</v>
      </c>
      <c r="W101" cm="1">
        <f t="array" ref="W101">_xlfn.IFS(
$C101=2010,
VLOOKUP($B101,[9]分省年度数据!$A$1:$T$32,15,FALSE),
$C101=2011,
VLOOKUP($B101,[9]分省年度数据!$A$1:$T$32,14,FALSE),
$C101=2012,
VLOOKUP($B101,[9]分省年度数据!$A$1:$T$32,13,FALSE),
$C101=2013,
VLOOKUP($B101,[9]分省年度数据!$A$1:$T$32,12,FALSE),
$C101=2014,
VLOOKUP($B101,[9]分省年度数据!$A$1:$T$32,11,FALSE),
$C101=2015,
VLOOKUP($B101,[9]分省年度数据!$A$1:$T$32,10,FALSE),
$C101=2016,
VLOOKUP($B101,[9]分省年度数据!$A$1:$T$32,9,FALSE),
$C101=2017,
VLOOKUP($B101,[9]分省年度数据!$A$1:$T$32,8,FALSE),
$C101=2018,
VLOOKUP($B101,[9]分省年度数据!$A$1:$T$32,7,FALSE)
)</f>
        <v>31</v>
      </c>
      <c r="X101" cm="1">
        <f t="array" ref="X101">_xlfn.IFS(
$C101=2010,
VLOOKUP($B101,[10]分省年度数据!$A$1:$T$32,15,FALSE),
$C101=2011,
VLOOKUP($B101,[10]分省年度数据!$A$1:$T$32,14,FALSE),
$C101=2012,
VLOOKUP($B101,[10]分省年度数据!$A$1:$T$32,13,FALSE),
$C101=2013,
VLOOKUP($B101,[10]分省年度数据!$A$1:$T$32,12,FALSE),
$C101=2014,
VLOOKUP($B101,[10]分省年度数据!$A$1:$T$32,11,FALSE),
$C101=2015,
VLOOKUP($B101,[10]分省年度数据!$A$1:$T$32,10,FALSE),
$C101=2016,
VLOOKUP($B101,[10]分省年度数据!$A$1:$T$32,9,FALSE),
$C101=2017,
VLOOKUP($B101,[10]分省年度数据!$A$1:$T$32,8,FALSE),
$C101=2018,
VLOOKUP($B101,[10]分省年度数据!$A$1:$T$32,7,FALSE)
)</f>
        <v>9.7200000000000006</v>
      </c>
      <c r="Y101" cm="1">
        <f t="array" ref="Y101">_xlfn.IFS(
$C101=2010,
VLOOKUP($B101,[11]分省年度数据!$A$1:$T$32,15,FALSE),
$C101=2011,
VLOOKUP($B101,[11]分省年度数据!$A$1:$T$32,14,FALSE),
$C101=2012,
VLOOKUP($B101,[11]分省年度数据!$A$1:$T$32,13,FALSE),
$C101=2013,
VLOOKUP($B101,[11]分省年度数据!$A$1:$T$32,12,FALSE),
$C101=2014,
VLOOKUP($B101,[11]分省年度数据!$A$1:$T$32,11,FALSE),
$C101=2015,
VLOOKUP($B101,[11]分省年度数据!$A$1:$T$32,10,FALSE),
$C101=2016,
VLOOKUP($B101,[11]分省年度数据!$A$1:$T$32,9,FALSE),
$C101=2017,
VLOOKUP($B101,[11]分省年度数据!$A$1:$T$32,8,FALSE),
$C101=2018,
VLOOKUP($B101,[11]分省年度数据!$A$1:$T$32,7,FALSE)
)</f>
        <v>184.22</v>
      </c>
      <c r="Z101" cm="1">
        <f t="array" ref="Z101">_xlfn.IFS(
$C101=2010,
VLOOKUP($B101,[12]分省年度数据!$A$1:$T$32,15,FALSE),
$C101=2011,
VLOOKUP($B101,[12]分省年度数据!$A$1:$T$32,14,FALSE),
$C101=2012,
VLOOKUP($B101,[12]分省年度数据!$A$1:$T$32,13,FALSE),
$C101=2013,
VLOOKUP($B101,[12]分省年度数据!$A$1:$T$32,12,FALSE),
$C101=2014,
VLOOKUP($B101,[12]分省年度数据!$A$1:$T$32,11,FALSE),
$C101=2015,
VLOOKUP($B101,[12]分省年度数据!$A$1:$T$32,10,FALSE),
$C101=2016,
VLOOKUP($B101,[12]分省年度数据!$A$1:$T$32,9,FALSE),
$C101=2017,
VLOOKUP($B101,[12]分省年度数据!$A$1:$T$32,8,FALSE),
$C101=2018,
VLOOKUP($B101,[12]分省年度数据!$A$1:$T$32,7,FALSE)
)</f>
        <v>19.079999999999998</v>
      </c>
      <c r="AA101" cm="1">
        <f t="array" ref="AA101">_xlfn.IFS(
$C101=2010,
VLOOKUP($B101,[13]分省年度数据!$A$1:$T$32,15,FALSE),
$C101=2011,
VLOOKUP($B101,[13]分省年度数据!$A$1:$T$32,14,FALSE),
$C101=2012,
VLOOKUP($B101,[13]分省年度数据!$A$1:$T$32,13,FALSE),
$C101=2013,
VLOOKUP($B101,[13]分省年度数据!$A$1:$T$32,12,FALSE),
$C101=2014,
VLOOKUP($B101,[13]分省年度数据!$A$1:$T$32,11,FALSE),
$C101=2015,
VLOOKUP($B101,[13]分省年度数据!$A$1:$T$32,10,FALSE),
$C101=2016,
VLOOKUP($B101,[13]分省年度数据!$A$1:$T$32,9,FALSE),
$C101=2017,
VLOOKUP($B101,[13]分省年度数据!$A$1:$T$32,8,FALSE),
$C101=2018,
VLOOKUP($B101,[13]分省年度数据!$A$1:$T$32,7,FALSE)
)</f>
        <v>17.100000000000001</v>
      </c>
      <c r="AB101" cm="1">
        <f t="array" ref="AB101">_xlfn.IFS(
$C101=2010,
VLOOKUP($B101,[14]分省年度数据!$A$1:$T$32,15,FALSE),
$C101=2011,
VLOOKUP($B101,[14]分省年度数据!$A$1:$T$32,14,FALSE),
$C101=2012,
VLOOKUP($B101,[14]分省年度数据!$A$1:$T$32,13,FALSE),
$C101=2013,
VLOOKUP($B101,[14]分省年度数据!$A$1:$T$32,12,FALSE),
$C101=2014,
VLOOKUP($B101,[14]分省年度数据!$A$1:$T$32,11,FALSE),
$C101=2015,
VLOOKUP($B101,[14]分省年度数据!$A$1:$T$32,10,FALSE),
$C101=2016,
VLOOKUP($B101,[14]分省年度数据!$A$1:$T$32,9,FALSE),
$C101=2017,
VLOOKUP($B101,[14]分省年度数据!$A$1:$T$32,8,FALSE),
$C101=2018,
VLOOKUP($B101,[14]分省年度数据!$A$1:$T$32,7,FALSE)
)</f>
        <v>18.739999999999998</v>
      </c>
      <c r="AD101" cm="1">
        <f t="array" ref="AD101">_xlfn.IFS(
$C101=2010,
VLOOKUP($B101,[15]分省年度数据!$A$1:$T$32,15,FALSE),
$C101=2011,
VLOOKUP($B101,[15]分省年度数据!$A$1:$T$32,14,FALSE),
$C101=2012,
VLOOKUP($B101,[15]分省年度数据!$A$1:$T$32,13,FALSE),
$C101=2013,
VLOOKUP($B101,[15]分省年度数据!$A$1:$T$32,12,FALSE),
$C101=2014,
VLOOKUP($B101,[15]分省年度数据!$A$1:$T$32,11,FALSE),
$C101=2015,
VLOOKUP($B101,[15]分省年度数据!$A$1:$T$32,10,FALSE),
$C101=2016,
VLOOKUP($B101,[15]分省年度数据!$A$1:$T$32,9,FALSE),
$C101=2017,
VLOOKUP($B101,[15]分省年度数据!$A$1:$T$32,8,FALSE),
$C101=2018,
VLOOKUP($B101,[15]分省年度数据!$A$1:$T$32,7,FALSE)
)</f>
        <v>5990868</v>
      </c>
      <c r="AE101" cm="1">
        <f t="array" ref="AE101">_xlfn.IFS(
$C101=2010,
VLOOKUP($B101,[16]分省年度数据!$A$1:$T$32,15,FALSE),
$C101=2011,
VLOOKUP($B101,[16]分省年度数据!$A$1:$T$32,14,FALSE),
$C101=2012,
VLOOKUP($B101,[16]分省年度数据!$A$1:$T$32,13,FALSE),
$C101=2013,
VLOOKUP($B101,[16]分省年度数据!$A$1:$T$32,12,FALSE),
$C101=2014,
VLOOKUP($B101,[16]分省年度数据!$A$1:$T$32,11,FALSE),
$C101=2015,
VLOOKUP($B101,[16]分省年度数据!$A$1:$T$32,10,FALSE),
$C101=2016,
VLOOKUP($B101,[16]分省年度数据!$A$1:$T$32,9,FALSE),
$C101=2017,
VLOOKUP($B101,[16]分省年度数据!$A$1:$T$32,8,FALSE),
$C101=2018,
VLOOKUP($B101,[16]分省年度数据!$A$1:$T$32,7,FALSE)
)</f>
        <v>386.31</v>
      </c>
      <c r="AF101" cm="1">
        <f t="array" ref="AF101">_xlfn.IFS(
$C101=2010,
VLOOKUP($B101,[17]分省年度数据!$A$1:$T$32,15,FALSE),
$C101=2011,
VLOOKUP($B101,[17]分省年度数据!$A$1:$T$32,14,FALSE),
$C101=2012,
VLOOKUP($B101,[17]分省年度数据!$A$1:$T$32,13,FALSE),
$C101=2013,
VLOOKUP($B101,[17]分省年度数据!$A$1:$T$32,12,FALSE),
$C101=2014,
VLOOKUP($B101,[17]分省年度数据!$A$1:$T$32,11,FALSE),
$C101=2015,
VLOOKUP($B101,[17]分省年度数据!$A$1:$T$32,10,FALSE),
$C101=2016,
VLOOKUP($B101,[17]分省年度数据!$A$1:$T$32,9,FALSE),
$C101=2017,
VLOOKUP($B101,[17]分省年度数据!$A$1:$T$32,8,FALSE),
$C101=2018,
VLOOKUP($B101,[17]分省年度数据!$A$1:$T$32,7,FALSE)
)</f>
        <v>186</v>
      </c>
      <c r="AG101" cm="1">
        <f t="array" ref="AG101">_xlfn.IFS(
$C101=2010,
VLOOKUP($B101,[18]分省年度数据!$A$1:$T$32,15,FALSE),
$C101=2011,
VLOOKUP($B101,[18]分省年度数据!$A$1:$T$32,14,FALSE),
$C101=2012,
VLOOKUP($B101,[18]分省年度数据!$A$1:$T$32,13,FALSE),
$C101=2013,
VLOOKUP($B101,[18]分省年度数据!$A$1:$T$32,12,FALSE),
$C101=2014,
VLOOKUP($B101,[18]分省年度数据!$A$1:$T$32,11,FALSE),
$C101=2015,
VLOOKUP($B101,[18]分省年度数据!$A$1:$T$32,10,FALSE),
$C101=2016,
VLOOKUP($B101,[18]分省年度数据!$A$1:$T$32,9,FALSE),
$C101=2017,
VLOOKUP($B101,[18]分省年度数据!$A$1:$T$32,8,FALSE),
$C101=2018,
VLOOKUP($B101,[18]分省年度数据!$A$1:$T$32,7,FALSE)
)</f>
        <v>4300.5</v>
      </c>
      <c r="AJ101" cm="1">
        <f t="array" ref="AJ101">_xlfn.IFS(
$C101=2010,
VLOOKUP($B101,[19]分省年度数据!$A$1:$T$32,15,FALSE),
$C101=2011,
VLOOKUP($B101,[19]分省年度数据!$A$1:$T$32,14,FALSE),
$C101=2012,
VLOOKUP($B101,[19]分省年度数据!$A$1:$T$32,13,FALSE),
$C101=2013,
VLOOKUP($B101,[19]分省年度数据!$A$1:$T$32,12,FALSE),
$C101=2014,
VLOOKUP($B101,[19]分省年度数据!$A$1:$T$32,11,FALSE),
$C101=2015,
VLOOKUP($B101,[19]分省年度数据!$A$1:$T$32,10,FALSE),
$C101=2016,
VLOOKUP($B101,[19]分省年度数据!$A$1:$T$32,9,FALSE),
$C101=2017,
VLOOKUP($B101,[19]分省年度数据!$A$1:$T$32,8,FALSE),
$C101=2018,
VLOOKUP($B101,[19]分省年度数据!$A$1:$T$32,7,FALSE)
)</f>
        <v>7901</v>
      </c>
      <c r="AK101" cm="1">
        <f t="array" ref="AK101">_xlfn.IFS(
$C101=2010,
VLOOKUP($B101,[20]分省年度数据!$A$1:$T$32,15,FALSE),
$C101=2011,
VLOOKUP($B101,[20]分省年度数据!$A$1:$T$32,14,FALSE),
$C101=2012,
VLOOKUP($B101,[20]分省年度数据!$A$1:$T$32,13,FALSE),
$C101=2013,
VLOOKUP($B101,[20]分省年度数据!$A$1:$T$32,12,FALSE),
$C101=2014,
VLOOKUP($B101,[20]分省年度数据!$A$1:$T$32,11,FALSE),
$C101=2015,
VLOOKUP($B101,[20]分省年度数据!$A$1:$T$32,10,FALSE),
$C101=2016,
VLOOKUP($B101,[20]分省年度数据!$A$1:$T$32,9,FALSE),
$C101=2017,
VLOOKUP($B101,[20]分省年度数据!$A$1:$T$32,8,FALSE),
$C101=2018,
VLOOKUP($B101,[20]分省年度数据!$A$1:$T$32,7,FALSE)
)</f>
        <v>8948</v>
      </c>
      <c r="AL101" cm="1">
        <f t="array" ref="AL101">_xlfn.IFS(
$C101=2010,
VLOOKUP($B101,[26]分省年度数据!$A$1:$T$32,15,FALSE),
$C101=2011,
VLOOKUP($B101,[26]分省年度数据!$A$1:$T$32,14,FALSE),
$C101=2012,
VLOOKUP($B101,[26]分省年度数据!$A$1:$T$32,13,FALSE),
$C101=2013,
VLOOKUP($B101,[26]分省年度数据!$A$1:$T$32,12,FALSE),
$C101=2014,
VLOOKUP($B101,[26]分省年度数据!$A$1:$T$32,11,FALSE),
$C101=2015,
VLOOKUP($B101,[26]分省年度数据!$A$1:$T$32,10,FALSE),
$C101=2016,
VLOOKUP($B101,[26]分省年度数据!$A$1:$T$32,9,FALSE),
$C101=2017,
VLOOKUP($B101,[26]分省年度数据!$A$1:$T$32,8,FALSE),
$C101=2018,
VLOOKUP($B101,[26]分省年度数据!$A$1:$T$32,7,FALSE)
)</f>
        <v>96.06</v>
      </c>
      <c r="AM101" cm="1">
        <f t="array" ref="AM101">_xlfn.IFS(
$C101=2010,
VLOOKUP($B101,[22]分省年度数据!$A$1:$T$32,15,FALSE),
$C101=2011,
VLOOKUP($B101,[22]分省年度数据!$A$1:$T$32,14,FALSE),
$C101=2012,
VLOOKUP($B101,[22]分省年度数据!$A$1:$T$32,13,FALSE),
$C101=2013,
VLOOKUP($B101,[22]分省年度数据!$A$1:$T$32,12,FALSE),
$C101=2014,
VLOOKUP($B101,[22]分省年度数据!$A$1:$T$32,11,FALSE),
$C101=2015,
VLOOKUP($B101,[22]分省年度数据!$A$1:$T$32,10,FALSE),
$C101=2016,
VLOOKUP($B101,[22]分省年度数据!$A$1:$T$32,9,FALSE),
$C101=2017,
VLOOKUP($B101,[22]分省年度数据!$A$1:$T$32,8,FALSE),
$C101=2018,
VLOOKUP($B101,[22]分省年度数据!$A$1:$T$32,7,FALSE)
)</f>
        <v>90.52</v>
      </c>
      <c r="AN101" cm="1">
        <f t="array" ref="AN101">_xlfn.IFS(
$C101=2010,
VLOOKUP($B101,[23]分省年度数据!$A$1:$T$32,15,FALSE),
$C101=2011,
VLOOKUP($B101,[23]分省年度数据!$A$1:$T$32,14,FALSE),
$C101=2012,
VLOOKUP($B101,[23]分省年度数据!$A$1:$T$32,13,FALSE),
$C101=2013,
VLOOKUP($B101,[23]分省年度数据!$A$1:$T$32,12,FALSE),
$C101=2014,
VLOOKUP($B101,[23]分省年度数据!$A$1:$T$32,11,FALSE),
$C101=2015,
VLOOKUP($B101,[23]分省年度数据!$A$1:$T$32,10,FALSE),
$C101=2016,
VLOOKUP($B101,[23]分省年度数据!$A$1:$T$32,9,FALSE),
$C101=2017,
VLOOKUP($B101,[23]分省年度数据!$A$1:$T$32,8,FALSE),
$C101=2018,
VLOOKUP($B101,[23]分省年度数据!$A$1:$T$32,7,FALSE)
)</f>
        <v>7.73</v>
      </c>
      <c r="AO101" cm="1">
        <f t="array" ref="AO101">_xlfn.IFS(
$C101=2010,
VLOOKUP($B101,[24]分省年度数据!$A$1:$T$32,15,FALSE),
$C101=2011,
VLOOKUP($B101,[24]分省年度数据!$A$1:$T$32,14,FALSE),
$C101=2012,
VLOOKUP($B101,[24]分省年度数据!$A$1:$T$32,13,FALSE),
$C101=2013,
VLOOKUP($B101,[24]分省年度数据!$A$1:$T$32,12,FALSE),
$C101=2014,
VLOOKUP($B101,[24]分省年度数据!$A$1:$T$32,11,FALSE),
$C101=2015,
VLOOKUP($B101,[24]分省年度数据!$A$1:$T$32,10,FALSE),
$C101=2016,
VLOOKUP($B101,[24]分省年度数据!$A$1:$T$32,9,FALSE),
$C101=2017,
VLOOKUP($B101,[24]分省年度数据!$A$1:$T$32,8,FALSE),
$C101=2018,
VLOOKUP($B101,[24]分省年度数据!$A$1:$T$32,7,FALSE)
)</f>
        <v>2.5499999999999998</v>
      </c>
      <c r="AP101" cm="1">
        <f t="array" ref="AP101">_xlfn.IFS(
$C101=2010,
VLOOKUP($B101,[25]分省年度数据!$A$1:$T$32,15,FALSE),
$C101=2011,
VLOOKUP($B101,[25]分省年度数据!$A$1:$T$32,14,FALSE),
$C101=2012,
VLOOKUP($B101,[25]分省年度数据!$A$1:$T$32,13,FALSE),
$C101=2013,
VLOOKUP($B101,[25]分省年度数据!$A$1:$T$32,12,FALSE),
$C101=2014,
VLOOKUP($B101,[25]分省年度数据!$A$1:$T$32,11,FALSE),
$C101=2015,
VLOOKUP($B101,[25]分省年度数据!$A$1:$T$32,10,FALSE),
$C101=2016,
VLOOKUP($B101,[25]分省年度数据!$A$1:$T$32,9,FALSE),
$C101=2017,
VLOOKUP($B101,[25]分省年度数据!$A$1:$T$32,8,FALSE),
$C101=2018,
VLOOKUP($B101,[25]分省年度数据!$A$1:$T$32,7,FALSE)
)</f>
        <v>10.95</v>
      </c>
    </row>
    <row r="102" spans="1:42">
      <c r="A102">
        <v>34</v>
      </c>
      <c r="B102" t="s">
        <v>12</v>
      </c>
      <c r="C102">
        <v>2011</v>
      </c>
      <c r="D102" t="str">
        <f t="shared" si="2"/>
        <v>安徽省2011</v>
      </c>
      <c r="E102" t="s">
        <v>34</v>
      </c>
      <c r="F102" cm="1">
        <f t="array" ref="F102">_xlfn.IFS(
$C102=2010,
VLOOKUP($B102,[1]分省年度数据!$A$1:$T$32,15,FALSE),
$C102=2011,
VLOOKUP($B102,[1]分省年度数据!$A$1:$T$32,14,FALSE),
$C102=2012,
VLOOKUP($B102,[1]分省年度数据!$A$1:$T$32,13,FALSE),
$C102=2013,
VLOOKUP($B102,[1]分省年度数据!$A$1:$T$32,12,FALSE),
$C102=2014,
VLOOKUP($B102,[1]分省年度数据!$A$1:$T$32,11,FALSE),
$C102=2015,
VLOOKUP($B102,[1]分省年度数据!$A$1:$T$32,10,FALSE),
$C102=2016,
VLOOKUP($B102,[1]分省年度数据!$A$1:$T$32,9,FALSE),
$C102=2017,
VLOOKUP($B102,[1]分省年度数据!$A$1:$T$32,8,FALSE),
$C102=2018,
VLOOKUP($B102,[1]分省年度数据!$A$1:$T$32,7,FALSE)
)</f>
        <v>5972</v>
      </c>
      <c r="G102" cm="1">
        <f t="array" ref="G102">_xlfn.IFS(
$C102=2010,
VLOOKUP($B102,[2]分省年度数据!$A$1:$T$32,15,FALSE),
$C102=2011,
VLOOKUP($B102,[2]分省年度数据!$A$1:$T$32,14,FALSE),
$C102=2012,
VLOOKUP($B102,[2]分省年度数据!$A$1:$T$32,13,FALSE),
$C102=2013,
VLOOKUP($B102,[2]分省年度数据!$A$1:$T$32,12,FALSE),
$C102=2014,
VLOOKUP($B102,[2]分省年度数据!$A$1:$T$32,11,FALSE),
$C102=2015,
VLOOKUP($B102,[2]分省年度数据!$A$1:$T$32,10,FALSE),
$C102=2016,
VLOOKUP($B102,[2]分省年度数据!$A$1:$T$32,9,FALSE),
$C102=2017,
VLOOKUP($B102,[2]分省年度数据!$A$1:$T$32,8,FALSE),
$C102=2018,
VLOOKUP($B102,[2]分省年度数据!$A$1:$T$32,7,FALSE)
)</f>
        <v>11873</v>
      </c>
      <c r="H102" cm="1">
        <f t="array" ref="H102">_xlfn.IFS(
$C102=2010,
VLOOKUP($B102,[3]分省年度数据!$A$1:$T$32,15,FALSE),
$C102=2011,
VLOOKUP($B102,[3]分省年度数据!$A$1:$T$32,14,FALSE),
$C102=2012,
VLOOKUP($B102,[3]分省年度数据!$A$1:$T$32,13,FALSE),
$C102=2013,
VLOOKUP($B102,[3]分省年度数据!$A$1:$T$32,12,FALSE),
$C102=2014,
VLOOKUP($B102,[3]分省年度数据!$A$1:$T$32,11,FALSE),
$C102=2015,
VLOOKUP($B102,[3]分省年度数据!$A$1:$T$32,10,FALSE),
$C102=2016,
VLOOKUP($B102,[3]分省年度数据!$A$1:$T$32,9,FALSE),
$C102=2017,
VLOOKUP($B102,[3]分省年度数据!$A$1:$T$32,8,FALSE),
$C102=2018,
VLOOKUP($B102,[3]分省年度数据!$A$1:$T$32,7,FALSE)
)</f>
        <v>2990.3</v>
      </c>
      <c r="I102">
        <f>VLOOKUP($D102,[4]Sheet1!$C$1:$J$65536,2,FALSE)</f>
        <v>146.59846496582031</v>
      </c>
      <c r="J102">
        <f>VLOOKUP($D102,[4]Sheet1!$C$1:$J$65536,3,FALSE)</f>
        <v>79.742759704589844</v>
      </c>
      <c r="K102">
        <f>VLOOKUP($D102,[4]Sheet1!$C$1:$J$65536,4,FALSE)</f>
        <v>10174.7060546875</v>
      </c>
      <c r="L102">
        <f>VLOOKUP($D102,[4]Sheet1!$C$1:$J$65536,5,FALSE)</f>
        <v>167.12113952636719</v>
      </c>
      <c r="M102">
        <f>VLOOKUP($D102,[4]Sheet1!$C$1:$J$65536,6,FALSE)</f>
        <v>24.162961959838867</v>
      </c>
      <c r="N102">
        <f>VLOOKUP($D102,[4]Sheet1!$C$1:$J$65536,7,FALSE)</f>
        <v>4.592015266418457</v>
      </c>
      <c r="O102">
        <f>VLOOKUP($D102,[4]Sheet1!$C$1:$J$65536,8,FALSE)</f>
        <v>33.244396209716797</v>
      </c>
      <c r="P102" cm="1">
        <f t="array" ref="P102">_xlfn.IFS(
$C102=2010,
VLOOKUP($B102,[5]各省年均房价!$A$1:$T$32,11,FALSE),
$C102=2011,
VLOOKUP($B102,[5]各省年均房价!$A$1:$T$32,12,FALSE),
$C102=2012,
VLOOKUP($B102,[5]各省年均房价!$A$1:$T$32,13,FALSE),
$C102=2013,
VLOOKUP($B102,[5]各省年均房价!$A$1:$T$32,14,FALSE),
$C102=2014,
VLOOKUP($B102,[5]各省年均房价!$A$1:$T$32,15,FALSE),
$C102=2015,
VLOOKUP($B102,[5]各省年均房价!$A$1:$T$32,16,FALSE),
$C102=2016,
VLOOKUP($B102,[5]各省年均房价!$A$1:$T$32,17,FALSE),
$C102=2017,
VLOOKUP($B102,[5]各省年均房价!$A$1:$T$32,18,FALSE),
$C102=2018,
VLOOKUP($B102,[5]各省年均房价!$A$1:$T$32,19,FALSE)
)</f>
        <v>4438.9137499999997</v>
      </c>
      <c r="Q102">
        <f t="shared" si="3"/>
        <v>0.37386623010191189</v>
      </c>
      <c r="R102" cm="1">
        <f t="array" ref="R102">_xlfn.IFS(
$C102=2010,
VLOOKUP($B102,[27]分省年度数据!$A$1:$T$32,15,FALSE),
$C102=2011,
VLOOKUP($B102,[27]分省年度数据!$A$1:$T$32,14,FALSE),
$C102=2012,
VLOOKUP($B102,[27]分省年度数据!$A$1:$T$32,13,FALSE),
$C102=2013,
VLOOKUP($B102,[27]分省年度数据!$A$1:$T$32,12,FALSE),
$C102=2014,
VLOOKUP($B102,[27]分省年度数据!$A$1:$T$32,11,FALSE),
$C102=2015,
VLOOKUP($B102,[27]分省年度数据!$A$1:$T$32,10,FALSE),
$C102=2016,
VLOOKUP($B102,[27]分省年度数据!$A$1:$T$32,9,FALSE),
$C102=2017,
VLOOKUP($B102,[27]分省年度数据!$A$1:$T$32,8,FALSE),
$C102=2018,
VLOOKUP($B102,[27]分省年度数据!$A$1:$T$32,7,FALSE)
)</f>
        <v>54.72</v>
      </c>
      <c r="S102">
        <f>IFERROR(VLOOKUP(D102,[6]mu_jt_estimates_final!$C:$D,2,FALSE),"")</f>
        <v>-0.51943642000000001</v>
      </c>
      <c r="T102" t="str">
        <f>VLOOKUP(B102,方言分布!A:B,2,FALSE)</f>
        <v>江淮官话</v>
      </c>
      <c r="U102" cm="1">
        <f t="array" ref="U102">_xlfn.IFS(
$C102=2010,
VLOOKUP($B102,[7]分省年度数据!$A$1:$T$32,15,FALSE),
$C102=2011,
VLOOKUP($B102,[7]分省年度数据!$A$1:$T$32,14,FALSE),
$C102=2012,
VLOOKUP($B102,[7]分省年度数据!$A$1:$T$32,13,FALSE),
$C102=2013,
VLOOKUP($B102,[7]分省年度数据!$A$1:$T$32,12,FALSE),
$C102=2014,
VLOOKUP($B102,[7]分省年度数据!$A$1:$T$32,11,FALSE),
$C102=2015,
VLOOKUP($B102,[7]分省年度数据!$A$1:$T$32,10,FALSE),
$C102=2016,
VLOOKUP($B102,[7]分省年度数据!$A$1:$T$32,9,FALSE),
$C102=2017,
VLOOKUP($B102,[7]分省年度数据!$A$1:$T$32,8,FALSE),
$C102=2018,
VLOOKUP($B102,[7]分省年度数据!$A$1:$T$32,7,FALSE)
)</f>
        <v>22884</v>
      </c>
      <c r="V102" cm="1">
        <f t="array" ref="V102">_xlfn.IFS(
$C102=2010,
VLOOKUP($B102,[8]分省年度数据!$A$1:$T$32,15,FALSE),
$C102=2011,
VLOOKUP($B102,[8]分省年度数据!$A$1:$T$32,14,FALSE),
$C102=2012,
VLOOKUP($B102,[8]分省年度数据!$A$1:$T$32,13,FALSE),
$C102=2013,
VLOOKUP($B102,[8]分省年度数据!$A$1:$T$32,12,FALSE),
$C102=2014,
VLOOKUP($B102,[8]分省年度数据!$A$1:$T$32,11,FALSE),
$C102=2015,
VLOOKUP($B102,[8]分省年度数据!$A$1:$T$32,10,FALSE),
$C102=2016,
VLOOKUP($B102,[8]分省年度数据!$A$1:$T$32,9,FALSE),
$C102=2017,
VLOOKUP($B102,[8]分省年度数据!$A$1:$T$32,8,FALSE),
$C102=2018,
VLOOKUP($B102,[8]分省年度数据!$A$1:$T$32,7,FALSE)
)</f>
        <v>20.420000000000002</v>
      </c>
      <c r="W102" cm="1">
        <f t="array" ref="W102">_xlfn.IFS(
$C102=2010,
VLOOKUP($B102,[9]分省年度数据!$A$1:$T$32,15,FALSE),
$C102=2011,
VLOOKUP($B102,[9]分省年度数据!$A$1:$T$32,14,FALSE),
$C102=2012,
VLOOKUP($B102,[9]分省年度数据!$A$1:$T$32,13,FALSE),
$C102=2013,
VLOOKUP($B102,[9]分省年度数据!$A$1:$T$32,12,FALSE),
$C102=2014,
VLOOKUP($B102,[9]分省年度数据!$A$1:$T$32,11,FALSE),
$C102=2015,
VLOOKUP($B102,[9]分省年度数据!$A$1:$T$32,10,FALSE),
$C102=2016,
VLOOKUP($B102,[9]分省年度数据!$A$1:$T$32,9,FALSE),
$C102=2017,
VLOOKUP($B102,[9]分省年度数据!$A$1:$T$32,8,FALSE),
$C102=2018,
VLOOKUP($B102,[9]分省年度数据!$A$1:$T$32,7,FALSE)
)</f>
        <v>32</v>
      </c>
      <c r="X102" cm="1">
        <f t="array" ref="X102">_xlfn.IFS(
$C102=2010,
VLOOKUP($B102,[10]分省年度数据!$A$1:$T$32,15,FALSE),
$C102=2011,
VLOOKUP($B102,[10]分省年度数据!$A$1:$T$32,14,FALSE),
$C102=2012,
VLOOKUP($B102,[10]分省年度数据!$A$1:$T$32,13,FALSE),
$C102=2013,
VLOOKUP($B102,[10]分省年度数据!$A$1:$T$32,12,FALSE),
$C102=2014,
VLOOKUP($B102,[10]分省年度数据!$A$1:$T$32,11,FALSE),
$C102=2015,
VLOOKUP($B102,[10]分省年度数据!$A$1:$T$32,10,FALSE),
$C102=2016,
VLOOKUP($B102,[10]分省年度数据!$A$1:$T$32,9,FALSE),
$C102=2017,
VLOOKUP($B102,[10]分省年度数据!$A$1:$T$32,8,FALSE),
$C102=2018,
VLOOKUP($B102,[10]分省年度数据!$A$1:$T$32,7,FALSE)
)</f>
        <v>9.52</v>
      </c>
      <c r="Y102" cm="1">
        <f t="array" ref="Y102">_xlfn.IFS(
$C102=2010,
VLOOKUP($B102,[11]分省年度数据!$A$1:$T$32,15,FALSE),
$C102=2011,
VLOOKUP($B102,[11]分省年度数据!$A$1:$T$32,14,FALSE),
$C102=2012,
VLOOKUP($B102,[11]分省年度数据!$A$1:$T$32,13,FALSE),
$C102=2013,
VLOOKUP($B102,[11]分省年度数据!$A$1:$T$32,12,FALSE),
$C102=2014,
VLOOKUP($B102,[11]分省年度数据!$A$1:$T$32,11,FALSE),
$C102=2015,
VLOOKUP($B102,[11]分省年度数据!$A$1:$T$32,10,FALSE),
$C102=2016,
VLOOKUP($B102,[11]分省年度数据!$A$1:$T$32,9,FALSE),
$C102=2017,
VLOOKUP($B102,[11]分省年度数据!$A$1:$T$32,8,FALSE),
$C102=2018,
VLOOKUP($B102,[11]分省年度数据!$A$1:$T$32,7,FALSE)
)</f>
        <v>277.23</v>
      </c>
      <c r="Z102" cm="1">
        <f t="array" ref="Z102">_xlfn.IFS(
$C102=2010,
VLOOKUP($B102,[12]分省年度数据!$A$1:$T$32,15,FALSE),
$C102=2011,
VLOOKUP($B102,[12]分省年度数据!$A$1:$T$32,14,FALSE),
$C102=2012,
VLOOKUP($B102,[12]分省年度数据!$A$1:$T$32,13,FALSE),
$C102=2013,
VLOOKUP($B102,[12]分省年度数据!$A$1:$T$32,12,FALSE),
$C102=2014,
VLOOKUP($B102,[12]分省年度数据!$A$1:$T$32,11,FALSE),
$C102=2015,
VLOOKUP($B102,[12]分省年度数据!$A$1:$T$32,10,FALSE),
$C102=2016,
VLOOKUP($B102,[12]分省年度数据!$A$1:$T$32,9,FALSE),
$C102=2017,
VLOOKUP($B102,[12]分省年度数据!$A$1:$T$32,8,FALSE),
$C102=2018,
VLOOKUP($B102,[12]分省年度数据!$A$1:$T$32,7,FALSE)
)</f>
        <v>18.38</v>
      </c>
      <c r="AA102" cm="1">
        <f t="array" ref="AA102">_xlfn.IFS(
$C102=2010,
VLOOKUP($B102,[13]分省年度数据!$A$1:$T$32,15,FALSE),
$C102=2011,
VLOOKUP($B102,[13]分省年度数据!$A$1:$T$32,14,FALSE),
$C102=2012,
VLOOKUP($B102,[13]分省年度数据!$A$1:$T$32,13,FALSE),
$C102=2013,
VLOOKUP($B102,[13]分省年度数据!$A$1:$T$32,12,FALSE),
$C102=2014,
VLOOKUP($B102,[13]分省年度数据!$A$1:$T$32,11,FALSE),
$C102=2015,
VLOOKUP($B102,[13]分省年度数据!$A$1:$T$32,10,FALSE),
$C102=2016,
VLOOKUP($B102,[13]分省年度数据!$A$1:$T$32,9,FALSE),
$C102=2017,
VLOOKUP($B102,[13]分省年度数据!$A$1:$T$32,8,FALSE),
$C102=2018,
VLOOKUP($B102,[13]分省年度数据!$A$1:$T$32,7,FALSE)
)</f>
        <v>15.46</v>
      </c>
      <c r="AB102" cm="1">
        <f t="array" ref="AB102">_xlfn.IFS(
$C102=2010,
VLOOKUP($B102,[14]分省年度数据!$A$1:$T$32,15,FALSE),
$C102=2011,
VLOOKUP($B102,[14]分省年度数据!$A$1:$T$32,14,FALSE),
$C102=2012,
VLOOKUP($B102,[14]分省年度数据!$A$1:$T$32,13,FALSE),
$C102=2013,
VLOOKUP($B102,[14]分省年度数据!$A$1:$T$32,12,FALSE),
$C102=2014,
VLOOKUP($B102,[14]分省年度数据!$A$1:$T$32,11,FALSE),
$C102=2015,
VLOOKUP($B102,[14]分省年度数据!$A$1:$T$32,10,FALSE),
$C102=2016,
VLOOKUP($B102,[14]分省年度数据!$A$1:$T$32,9,FALSE),
$C102=2017,
VLOOKUP($B102,[14]分省年度数据!$A$1:$T$32,8,FALSE),
$C102=2018,
VLOOKUP($B102,[14]分省年度数据!$A$1:$T$32,7,FALSE)
)</f>
        <v>18.23</v>
      </c>
      <c r="AD102" cm="1">
        <f t="array" ref="AD102">_xlfn.IFS(
$C102=2010,
VLOOKUP($B102,[15]分省年度数据!$A$1:$T$32,15,FALSE),
$C102=2011,
VLOOKUP($B102,[15]分省年度数据!$A$1:$T$32,14,FALSE),
$C102=2012,
VLOOKUP($B102,[15]分省年度数据!$A$1:$T$32,13,FALSE),
$C102=2013,
VLOOKUP($B102,[15]分省年度数据!$A$1:$T$32,12,FALSE),
$C102=2014,
VLOOKUP($B102,[15]分省年度数据!$A$1:$T$32,11,FALSE),
$C102=2015,
VLOOKUP($B102,[15]分省年度数据!$A$1:$T$32,10,FALSE),
$C102=2016,
VLOOKUP($B102,[15]分省年度数据!$A$1:$T$32,9,FALSE),
$C102=2017,
VLOOKUP($B102,[15]分省年度数据!$A$1:$T$32,8,FALSE),
$C102=2018,
VLOOKUP($B102,[15]分省年度数据!$A$1:$T$32,7,FALSE)
)</f>
        <v>8172010</v>
      </c>
      <c r="AE102" cm="1">
        <f t="array" ref="AE102">_xlfn.IFS(
$C102=2010,
VLOOKUP($B102,[16]分省年度数据!$A$1:$T$32,15,FALSE),
$C102=2011,
VLOOKUP($B102,[16]分省年度数据!$A$1:$T$32,14,FALSE),
$C102=2012,
VLOOKUP($B102,[16]分省年度数据!$A$1:$T$32,13,FALSE),
$C102=2013,
VLOOKUP($B102,[16]分省年度数据!$A$1:$T$32,12,FALSE),
$C102=2014,
VLOOKUP($B102,[16]分省年度数据!$A$1:$T$32,11,FALSE),
$C102=2015,
VLOOKUP($B102,[16]分省年度数据!$A$1:$T$32,10,FALSE),
$C102=2016,
VLOOKUP($B102,[16]分省年度数据!$A$1:$T$32,9,FALSE),
$C102=2017,
VLOOKUP($B102,[16]分省年度数据!$A$1:$T$32,8,FALSE),
$C102=2018,
VLOOKUP($B102,[16]分省年度数据!$A$1:$T$32,7,FALSE)
)</f>
        <v>564.71</v>
      </c>
      <c r="AF102" cm="1">
        <f t="array" ref="AF102">_xlfn.IFS(
$C102=2010,
VLOOKUP($B102,[17]分省年度数据!$A$1:$T$32,15,FALSE),
$C102=2011,
VLOOKUP($B102,[17]分省年度数据!$A$1:$T$32,14,FALSE),
$C102=2012,
VLOOKUP($B102,[17]分省年度数据!$A$1:$T$32,13,FALSE),
$C102=2013,
VLOOKUP($B102,[17]分省年度数据!$A$1:$T$32,12,FALSE),
$C102=2014,
VLOOKUP($B102,[17]分省年度数据!$A$1:$T$32,11,FALSE),
$C102=2015,
VLOOKUP($B102,[17]分省年度数据!$A$1:$T$32,10,FALSE),
$C102=2016,
VLOOKUP($B102,[17]分省年度数据!$A$1:$T$32,9,FALSE),
$C102=2017,
VLOOKUP($B102,[17]分省年度数据!$A$1:$T$32,8,FALSE),
$C102=2018,
VLOOKUP($B102,[17]分省年度数据!$A$1:$T$32,7,FALSE)
)</f>
        <v>256</v>
      </c>
      <c r="AG102" cm="1">
        <f t="array" ref="AG102">_xlfn.IFS(
$C102=2010,
VLOOKUP($B102,[18]分省年度数据!$A$1:$T$32,15,FALSE),
$C102=2011,
VLOOKUP($B102,[18]分省年度数据!$A$1:$T$32,14,FALSE),
$C102=2012,
VLOOKUP($B102,[18]分省年度数据!$A$1:$T$32,13,FALSE),
$C102=2013,
VLOOKUP($B102,[18]分省年度数据!$A$1:$T$32,12,FALSE),
$C102=2014,
VLOOKUP($B102,[18]分省年度数据!$A$1:$T$32,11,FALSE),
$C102=2015,
VLOOKUP($B102,[18]分省年度数据!$A$1:$T$32,10,FALSE),
$C102=2016,
VLOOKUP($B102,[18]分省年度数据!$A$1:$T$32,9,FALSE),
$C102=2017,
VLOOKUP($B102,[18]分省年度数据!$A$1:$T$32,8,FALSE),
$C102=2018,
VLOOKUP($B102,[18]分省年度数据!$A$1:$T$32,7,FALSE)
)</f>
        <v>5288.2</v>
      </c>
      <c r="AJ102" cm="1">
        <f t="array" ref="AJ102">_xlfn.IFS(
$C102=2010,
VLOOKUP($B102,[19]分省年度数据!$A$1:$T$32,15,FALSE),
$C102=2011,
VLOOKUP($B102,[19]分省年度数据!$A$1:$T$32,14,FALSE),
$C102=2012,
VLOOKUP($B102,[19]分省年度数据!$A$1:$T$32,13,FALSE),
$C102=2013,
VLOOKUP($B102,[19]分省年度数据!$A$1:$T$32,12,FALSE),
$C102=2014,
VLOOKUP($B102,[19]分省年度数据!$A$1:$T$32,11,FALSE),
$C102=2015,
VLOOKUP($B102,[19]分省年度数据!$A$1:$T$32,10,FALSE),
$C102=2016,
VLOOKUP($B102,[19]分省年度数据!$A$1:$T$32,9,FALSE),
$C102=2017,
VLOOKUP($B102,[19]分省年度数据!$A$1:$T$32,8,FALSE),
$C102=2018,
VLOOKUP($B102,[19]分省年度数据!$A$1:$T$32,7,FALSE)
)</f>
        <v>14005</v>
      </c>
      <c r="AK102" cm="1">
        <f t="array" ref="AK102">_xlfn.IFS(
$C102=2010,
VLOOKUP($B102,[20]分省年度数据!$A$1:$T$32,15,FALSE),
$C102=2011,
VLOOKUP($B102,[20]分省年度数据!$A$1:$T$32,14,FALSE),
$C102=2012,
VLOOKUP($B102,[20]分省年度数据!$A$1:$T$32,13,FALSE),
$C102=2013,
VLOOKUP($B102,[20]分省年度数据!$A$1:$T$32,12,FALSE),
$C102=2014,
VLOOKUP($B102,[20]分省年度数据!$A$1:$T$32,11,FALSE),
$C102=2015,
VLOOKUP($B102,[20]分省年度数据!$A$1:$T$32,10,FALSE),
$C102=2016,
VLOOKUP($B102,[20]分省年度数据!$A$1:$T$32,9,FALSE),
$C102=2017,
VLOOKUP($B102,[20]分省年度数据!$A$1:$T$32,8,FALSE),
$C102=2018,
VLOOKUP($B102,[20]分省年度数据!$A$1:$T$32,7,FALSE)
)</f>
        <v>9551</v>
      </c>
      <c r="AL102" cm="1">
        <f t="array" ref="AL102">_xlfn.IFS(
$C102=2010,
VLOOKUP($B102,[26]分省年度数据!$A$1:$T$32,15,FALSE),
$C102=2011,
VLOOKUP($B102,[26]分省年度数据!$A$1:$T$32,14,FALSE),
$C102=2012,
VLOOKUP($B102,[26]分省年度数据!$A$1:$T$32,13,FALSE),
$C102=2013,
VLOOKUP($B102,[26]分省年度数据!$A$1:$T$32,12,FALSE),
$C102=2014,
VLOOKUP($B102,[26]分省年度数据!$A$1:$T$32,11,FALSE),
$C102=2015,
VLOOKUP($B102,[26]分省年度数据!$A$1:$T$32,10,FALSE),
$C102=2016,
VLOOKUP($B102,[26]分省年度数据!$A$1:$T$32,9,FALSE),
$C102=2017,
VLOOKUP($B102,[26]分省年度数据!$A$1:$T$32,8,FALSE),
$C102=2018,
VLOOKUP($B102,[26]分省年度数据!$A$1:$T$32,7,FALSE)
)</f>
        <v>96.55</v>
      </c>
      <c r="AM102" cm="1">
        <f t="array" ref="AM102">_xlfn.IFS(
$C102=2010,
VLOOKUP($B102,[22]分省年度数据!$A$1:$T$32,15,FALSE),
$C102=2011,
VLOOKUP($B102,[22]分省年度数据!$A$1:$T$32,14,FALSE),
$C102=2012,
VLOOKUP($B102,[22]分省年度数据!$A$1:$T$32,13,FALSE),
$C102=2013,
VLOOKUP($B102,[22]分省年度数据!$A$1:$T$32,12,FALSE),
$C102=2014,
VLOOKUP($B102,[22]分省年度数据!$A$1:$T$32,11,FALSE),
$C102=2015,
VLOOKUP($B102,[22]分省年度数据!$A$1:$T$32,10,FALSE),
$C102=2016,
VLOOKUP($B102,[22]分省年度数据!$A$1:$T$32,9,FALSE),
$C102=2017,
VLOOKUP($B102,[22]分省年度数据!$A$1:$T$32,8,FALSE),
$C102=2018,
VLOOKUP($B102,[22]分省年度数据!$A$1:$T$32,7,FALSE)
)</f>
        <v>93.35</v>
      </c>
      <c r="AN102" cm="1">
        <f t="array" ref="AN102">_xlfn.IFS(
$C102=2010,
VLOOKUP($B102,[23]分省年度数据!$A$1:$T$32,15,FALSE),
$C102=2011,
VLOOKUP($B102,[23]分省年度数据!$A$1:$T$32,14,FALSE),
$C102=2012,
VLOOKUP($B102,[23]分省年度数据!$A$1:$T$32,13,FALSE),
$C102=2013,
VLOOKUP($B102,[23]分省年度数据!$A$1:$T$32,12,FALSE),
$C102=2014,
VLOOKUP($B102,[23]分省年度数据!$A$1:$T$32,11,FALSE),
$C102=2015,
VLOOKUP($B102,[23]分省年度数据!$A$1:$T$32,10,FALSE),
$C102=2016,
VLOOKUP($B102,[23]分省年度数据!$A$1:$T$32,9,FALSE),
$C102=2017,
VLOOKUP($B102,[23]分省年度数据!$A$1:$T$32,8,FALSE),
$C102=2018,
VLOOKUP($B102,[23]分省年度数据!$A$1:$T$32,7,FALSE)
)</f>
        <v>9.74</v>
      </c>
      <c r="AO102" cm="1">
        <f t="array" ref="AO102">_xlfn.IFS(
$C102=2010,
VLOOKUP($B102,[24]分省年度数据!$A$1:$T$32,15,FALSE),
$C102=2011,
VLOOKUP($B102,[24]分省年度数据!$A$1:$T$32,14,FALSE),
$C102=2012,
VLOOKUP($B102,[24]分省年度数据!$A$1:$T$32,13,FALSE),
$C102=2013,
VLOOKUP($B102,[24]分省年度数据!$A$1:$T$32,12,FALSE),
$C102=2014,
VLOOKUP($B102,[24]分省年度数据!$A$1:$T$32,11,FALSE),
$C102=2015,
VLOOKUP($B102,[24]分省年度数据!$A$1:$T$32,10,FALSE),
$C102=2016,
VLOOKUP($B102,[24]分省年度数据!$A$1:$T$32,9,FALSE),
$C102=2017,
VLOOKUP($B102,[24]分省年度数据!$A$1:$T$32,8,FALSE),
$C102=2018,
VLOOKUP($B102,[24]分省年度数据!$A$1:$T$32,7,FALSE)
)</f>
        <v>2.4500000000000002</v>
      </c>
      <c r="AP102" cm="1">
        <f t="array" ref="AP102">_xlfn.IFS(
$C102=2010,
VLOOKUP($B102,[25]分省年度数据!$A$1:$T$32,15,FALSE),
$C102=2011,
VLOOKUP($B102,[25]分省年度数据!$A$1:$T$32,14,FALSE),
$C102=2012,
VLOOKUP($B102,[25]分省年度数据!$A$1:$T$32,13,FALSE),
$C102=2013,
VLOOKUP($B102,[25]分省年度数据!$A$1:$T$32,12,FALSE),
$C102=2014,
VLOOKUP($B102,[25]分省年度数据!$A$1:$T$32,11,FALSE),
$C102=2015,
VLOOKUP($B102,[25]分省年度数据!$A$1:$T$32,10,FALSE),
$C102=2016,
VLOOKUP($B102,[25]分省年度数据!$A$1:$T$32,9,FALSE),
$C102=2017,
VLOOKUP($B102,[25]分省年度数据!$A$1:$T$32,8,FALSE),
$C102=2018,
VLOOKUP($B102,[25]分省年度数据!$A$1:$T$32,7,FALSE)
)</f>
        <v>11.88</v>
      </c>
    </row>
    <row r="103" spans="1:42">
      <c r="A103">
        <v>34</v>
      </c>
      <c r="B103" t="s">
        <v>12</v>
      </c>
      <c r="C103">
        <v>2012</v>
      </c>
      <c r="D103" t="str">
        <f t="shared" si="2"/>
        <v>安徽省2012</v>
      </c>
      <c r="E103" t="s">
        <v>34</v>
      </c>
      <c r="F103" cm="1">
        <f t="array" ref="F103">_xlfn.IFS(
$C103=2010,
VLOOKUP($B103,[1]分省年度数据!$A$1:$T$32,15,FALSE),
$C103=2011,
VLOOKUP($B103,[1]分省年度数据!$A$1:$T$32,14,FALSE),
$C103=2012,
VLOOKUP($B103,[1]分省年度数据!$A$1:$T$32,13,FALSE),
$C103=2013,
VLOOKUP($B103,[1]分省年度数据!$A$1:$T$32,12,FALSE),
$C103=2014,
VLOOKUP($B103,[1]分省年度数据!$A$1:$T$32,11,FALSE),
$C103=2015,
VLOOKUP($B103,[1]分省年度数据!$A$1:$T$32,10,FALSE),
$C103=2016,
VLOOKUP($B103,[1]分省年度数据!$A$1:$T$32,9,FALSE),
$C103=2017,
VLOOKUP($B103,[1]分省年度数据!$A$1:$T$32,8,FALSE),
$C103=2018,
VLOOKUP($B103,[1]分省年度数据!$A$1:$T$32,7,FALSE)
)</f>
        <v>5978</v>
      </c>
      <c r="G103" cm="1">
        <f t="array" ref="G103">_xlfn.IFS(
$C103=2010,
VLOOKUP($B103,[2]分省年度数据!$A$1:$T$32,15,FALSE),
$C103=2011,
VLOOKUP($B103,[2]分省年度数据!$A$1:$T$32,14,FALSE),
$C103=2012,
VLOOKUP($B103,[2]分省年度数据!$A$1:$T$32,13,FALSE),
$C103=2013,
VLOOKUP($B103,[2]分省年度数据!$A$1:$T$32,12,FALSE),
$C103=2014,
VLOOKUP($B103,[2]分省年度数据!$A$1:$T$32,11,FALSE),
$C103=2015,
VLOOKUP($B103,[2]分省年度数据!$A$1:$T$32,10,FALSE),
$C103=2016,
VLOOKUP($B103,[2]分省年度数据!$A$1:$T$32,9,FALSE),
$C103=2017,
VLOOKUP($B103,[2]分省年度数据!$A$1:$T$32,8,FALSE),
$C103=2018,
VLOOKUP($B103,[2]分省年度数据!$A$1:$T$32,7,FALSE)
)</f>
        <v>13593</v>
      </c>
      <c r="H103" cm="1">
        <f t="array" ref="H103">_xlfn.IFS(
$C103=2010,
VLOOKUP($B103,[3]分省年度数据!$A$1:$T$32,15,FALSE),
$C103=2011,
VLOOKUP($B103,[3]分省年度数据!$A$1:$T$32,14,FALSE),
$C103=2012,
VLOOKUP($B103,[3]分省年度数据!$A$1:$T$32,13,FALSE),
$C103=2013,
VLOOKUP($B103,[3]分省年度数据!$A$1:$T$32,12,FALSE),
$C103=2014,
VLOOKUP($B103,[3]分省年度数据!$A$1:$T$32,11,FALSE),
$C103=2015,
VLOOKUP($B103,[3]分省年度数据!$A$1:$T$32,10,FALSE),
$C103=2016,
VLOOKUP($B103,[3]分省年度数据!$A$1:$T$32,9,FALSE),
$C103=2017,
VLOOKUP($B103,[3]分省年度数据!$A$1:$T$32,8,FALSE),
$C103=2018,
VLOOKUP($B103,[3]分省年度数据!$A$1:$T$32,7,FALSE)
)</f>
        <v>2206.3000000000002</v>
      </c>
      <c r="I103">
        <f>VLOOKUP($D103,[4]Sheet1!$C$1:$J$65536,2,FALSE)</f>
        <v>148.11827087402344</v>
      </c>
      <c r="J103">
        <f>VLOOKUP($D103,[4]Sheet1!$C$1:$J$65536,3,FALSE)</f>
        <v>85.334922790527344</v>
      </c>
      <c r="K103">
        <f>VLOOKUP($D103,[4]Sheet1!$C$1:$J$65536,4,FALSE)</f>
        <v>10161.958984375</v>
      </c>
      <c r="L103">
        <f>VLOOKUP($D103,[4]Sheet1!$C$1:$J$65536,5,FALSE)</f>
        <v>157.30776977539062</v>
      </c>
      <c r="M103">
        <f>VLOOKUP($D103,[4]Sheet1!$C$1:$J$65536,6,FALSE)</f>
        <v>24.581777572631836</v>
      </c>
      <c r="N103">
        <f>VLOOKUP($D103,[4]Sheet1!$C$1:$J$65536,7,FALSE)</f>
        <v>4.7529101371765137</v>
      </c>
      <c r="O103">
        <f>VLOOKUP($D103,[4]Sheet1!$C$1:$J$65536,8,FALSE)</f>
        <v>29.111503601074219</v>
      </c>
      <c r="P103" cm="1">
        <f t="array" ref="P103">_xlfn.IFS(
$C103=2010,
VLOOKUP($B103,[5]各省年均房价!$A$1:$T$32,11,FALSE),
$C103=2011,
VLOOKUP($B103,[5]各省年均房价!$A$1:$T$32,12,FALSE),
$C103=2012,
VLOOKUP($B103,[5]各省年均房价!$A$1:$T$32,13,FALSE),
$C103=2013,
VLOOKUP($B103,[5]各省年均房价!$A$1:$T$32,14,FALSE),
$C103=2014,
VLOOKUP($B103,[5]各省年均房价!$A$1:$T$32,15,FALSE),
$C103=2015,
VLOOKUP($B103,[5]各省年均房价!$A$1:$T$32,16,FALSE),
$C103=2016,
VLOOKUP($B103,[5]各省年均房价!$A$1:$T$32,17,FALSE),
$C103=2017,
VLOOKUP($B103,[5]各省年均房价!$A$1:$T$32,18,FALSE),
$C103=2018,
VLOOKUP($B103,[5]各省年均房价!$A$1:$T$32,19,FALSE)
)</f>
        <v>4782.2606249999999</v>
      </c>
      <c r="Q103">
        <f t="shared" si="3"/>
        <v>0.35181789340101521</v>
      </c>
      <c r="R103" cm="1">
        <f t="array" ref="R103">_xlfn.IFS(
$C103=2010,
VLOOKUP($B103,[27]分省年度数据!$A$1:$T$32,15,FALSE),
$C103=2011,
VLOOKUP($B103,[27]分省年度数据!$A$1:$T$32,14,FALSE),
$C103=2012,
VLOOKUP($B103,[27]分省年度数据!$A$1:$T$32,13,FALSE),
$C103=2013,
VLOOKUP($B103,[27]分省年度数据!$A$1:$T$32,12,FALSE),
$C103=2014,
VLOOKUP($B103,[27]分省年度数据!$A$1:$T$32,11,FALSE),
$C103=2015,
VLOOKUP($B103,[27]分省年度数据!$A$1:$T$32,10,FALSE),
$C103=2016,
VLOOKUP($B103,[27]分省年度数据!$A$1:$T$32,9,FALSE),
$C103=2017,
VLOOKUP($B103,[27]分省年度数据!$A$1:$T$32,8,FALSE),
$C103=2018,
VLOOKUP($B103,[27]分省年度数据!$A$1:$T$32,7,FALSE)
)</f>
        <v>60.5</v>
      </c>
      <c r="S103">
        <f>IFERROR(VLOOKUP(D103,[6]mu_jt_estimates_final!$C:$D,2,FALSE),"")</f>
        <v>-0.51943642000000001</v>
      </c>
      <c r="T103" t="str">
        <f>VLOOKUP(B103,方言分布!A:B,2,FALSE)</f>
        <v>江淮官话</v>
      </c>
      <c r="U103" cm="1">
        <f t="array" ref="U103">_xlfn.IFS(
$C103=2010,
VLOOKUP($B103,[7]分省年度数据!$A$1:$T$32,15,FALSE),
$C103=2011,
VLOOKUP($B103,[7]分省年度数据!$A$1:$T$32,14,FALSE),
$C103=2012,
VLOOKUP($B103,[7]分省年度数据!$A$1:$T$32,13,FALSE),
$C103=2013,
VLOOKUP($B103,[7]分省年度数据!$A$1:$T$32,12,FALSE),
$C103=2014,
VLOOKUP($B103,[7]分省年度数据!$A$1:$T$32,11,FALSE),
$C103=2015,
VLOOKUP($B103,[7]分省年度数据!$A$1:$T$32,10,FALSE),
$C103=2016,
VLOOKUP($B103,[7]分省年度数据!$A$1:$T$32,9,FALSE),
$C103=2017,
VLOOKUP($B103,[7]分省年度数据!$A$1:$T$32,8,FALSE),
$C103=2018,
VLOOKUP($B103,[7]分省年度数据!$A$1:$T$32,7,FALSE)
)</f>
        <v>23275</v>
      </c>
      <c r="V103" cm="1">
        <f t="array" ref="V103">_xlfn.IFS(
$C103=2010,
VLOOKUP($B103,[8]分省年度数据!$A$1:$T$32,15,FALSE),
$C103=2011,
VLOOKUP($B103,[8]分省年度数据!$A$1:$T$32,14,FALSE),
$C103=2012,
VLOOKUP($B103,[8]分省年度数据!$A$1:$T$32,13,FALSE),
$C103=2013,
VLOOKUP($B103,[8]分省年度数据!$A$1:$T$32,12,FALSE),
$C103=2014,
VLOOKUP($B103,[8]分省年度数据!$A$1:$T$32,11,FALSE),
$C103=2015,
VLOOKUP($B103,[8]分省年度数据!$A$1:$T$32,10,FALSE),
$C103=2016,
VLOOKUP($B103,[8]分省年度数据!$A$1:$T$32,9,FALSE),
$C103=2017,
VLOOKUP($B103,[8]分省年度数据!$A$1:$T$32,8,FALSE),
$C103=2018,
VLOOKUP($B103,[8]分省年度数据!$A$1:$T$32,7,FALSE)
)</f>
        <v>22.23</v>
      </c>
      <c r="W103" cm="1">
        <f t="array" ref="W103">_xlfn.IFS(
$C103=2010,
VLOOKUP($B103,[9]分省年度数据!$A$1:$T$32,15,FALSE),
$C103=2011,
VLOOKUP($B103,[9]分省年度数据!$A$1:$T$32,14,FALSE),
$C103=2012,
VLOOKUP($B103,[9]分省年度数据!$A$1:$T$32,13,FALSE),
$C103=2013,
VLOOKUP($B103,[9]分省年度数据!$A$1:$T$32,12,FALSE),
$C103=2014,
VLOOKUP($B103,[9]分省年度数据!$A$1:$T$32,11,FALSE),
$C103=2015,
VLOOKUP($B103,[9]分省年度数据!$A$1:$T$32,10,FALSE),
$C103=2016,
VLOOKUP($B103,[9]分省年度数据!$A$1:$T$32,9,FALSE),
$C103=2017,
VLOOKUP($B103,[9]分省年度数据!$A$1:$T$32,8,FALSE),
$C103=2018,
VLOOKUP($B103,[9]分省年度数据!$A$1:$T$32,7,FALSE)
)</f>
        <v>39</v>
      </c>
      <c r="X103" cm="1">
        <f t="array" ref="X103">_xlfn.IFS(
$C103=2010,
VLOOKUP($B103,[10]分省年度数据!$A$1:$T$32,15,FALSE),
$C103=2011,
VLOOKUP($B103,[10]分省年度数据!$A$1:$T$32,14,FALSE),
$C103=2012,
VLOOKUP($B103,[10]分省年度数据!$A$1:$T$32,13,FALSE),
$C103=2013,
VLOOKUP($B103,[10]分省年度数据!$A$1:$T$32,12,FALSE),
$C103=2014,
VLOOKUP($B103,[10]分省年度数据!$A$1:$T$32,11,FALSE),
$C103=2015,
VLOOKUP($B103,[10]分省年度数据!$A$1:$T$32,10,FALSE),
$C103=2016,
VLOOKUP($B103,[10]分省年度数据!$A$1:$T$32,9,FALSE),
$C103=2017,
VLOOKUP($B103,[10]分省年度数据!$A$1:$T$32,8,FALSE),
$C103=2018,
VLOOKUP($B103,[10]分省年度数据!$A$1:$T$32,7,FALSE)
)</f>
        <v>9.2799999999999994</v>
      </c>
      <c r="Y103" cm="1">
        <f t="array" ref="Y103">_xlfn.IFS(
$C103=2010,
VLOOKUP($B103,[11]分省年度数据!$A$1:$T$32,15,FALSE),
$C103=2011,
VLOOKUP($B103,[11]分省年度数据!$A$1:$T$32,14,FALSE),
$C103=2012,
VLOOKUP($B103,[11]分省年度数据!$A$1:$T$32,13,FALSE),
$C103=2013,
VLOOKUP($B103,[11]分省年度数据!$A$1:$T$32,12,FALSE),
$C103=2014,
VLOOKUP($B103,[11]分省年度数据!$A$1:$T$32,11,FALSE),
$C103=2015,
VLOOKUP($B103,[11]分省年度数据!$A$1:$T$32,10,FALSE),
$C103=2016,
VLOOKUP($B103,[11]分省年度数据!$A$1:$T$32,9,FALSE),
$C103=2017,
VLOOKUP($B103,[11]分省年度数据!$A$1:$T$32,8,FALSE),
$C103=2018,
VLOOKUP($B103,[11]分省年度数据!$A$1:$T$32,7,FALSE)
)</f>
        <v>319.39</v>
      </c>
      <c r="Z103" cm="1">
        <f t="array" ref="Z103">_xlfn.IFS(
$C103=2010,
VLOOKUP($B103,[12]分省年度数据!$A$1:$T$32,15,FALSE),
$C103=2011,
VLOOKUP($B103,[12]分省年度数据!$A$1:$T$32,14,FALSE),
$C103=2012,
VLOOKUP($B103,[12]分省年度数据!$A$1:$T$32,13,FALSE),
$C103=2013,
VLOOKUP($B103,[12]分省年度数据!$A$1:$T$32,12,FALSE),
$C103=2014,
VLOOKUP($B103,[12]分省年度数据!$A$1:$T$32,11,FALSE),
$C103=2015,
VLOOKUP($B103,[12]分省年度数据!$A$1:$T$32,10,FALSE),
$C103=2016,
VLOOKUP($B103,[12]分省年度数据!$A$1:$T$32,9,FALSE),
$C103=2017,
VLOOKUP($B103,[12]分省年度数据!$A$1:$T$32,8,FALSE),
$C103=2018,
VLOOKUP($B103,[12]分省年度数据!$A$1:$T$32,7,FALSE)
)</f>
        <v>18.010000000000002</v>
      </c>
      <c r="AA103" cm="1">
        <f t="array" ref="AA103">_xlfn.IFS(
$C103=2010,
VLOOKUP($B103,[13]分省年度数据!$A$1:$T$32,15,FALSE),
$C103=2011,
VLOOKUP($B103,[13]分省年度数据!$A$1:$T$32,14,FALSE),
$C103=2012,
VLOOKUP($B103,[13]分省年度数据!$A$1:$T$32,13,FALSE),
$C103=2013,
VLOOKUP($B103,[13]分省年度数据!$A$1:$T$32,12,FALSE),
$C103=2014,
VLOOKUP($B103,[13]分省年度数据!$A$1:$T$32,11,FALSE),
$C103=2015,
VLOOKUP($B103,[13]分省年度数据!$A$1:$T$32,10,FALSE),
$C103=2016,
VLOOKUP($B103,[13]分省年度数据!$A$1:$T$32,9,FALSE),
$C103=2017,
VLOOKUP($B103,[13]分省年度数据!$A$1:$T$32,8,FALSE),
$C103=2018,
VLOOKUP($B103,[13]分省年度数据!$A$1:$T$32,7,FALSE)
)</f>
        <v>13.23</v>
      </c>
      <c r="AB103" cm="1">
        <f t="array" ref="AB103">_xlfn.IFS(
$C103=2010,
VLOOKUP($B103,[14]分省年度数据!$A$1:$T$32,15,FALSE),
$C103=2011,
VLOOKUP($B103,[14]分省年度数据!$A$1:$T$32,14,FALSE),
$C103=2012,
VLOOKUP($B103,[14]分省年度数据!$A$1:$T$32,13,FALSE),
$C103=2013,
VLOOKUP($B103,[14]分省年度数据!$A$1:$T$32,12,FALSE),
$C103=2014,
VLOOKUP($B103,[14]分省年度数据!$A$1:$T$32,11,FALSE),
$C103=2015,
VLOOKUP($B103,[14]分省年度数据!$A$1:$T$32,10,FALSE),
$C103=2016,
VLOOKUP($B103,[14]分省年度数据!$A$1:$T$32,9,FALSE),
$C103=2017,
VLOOKUP($B103,[14]分省年度数据!$A$1:$T$32,8,FALSE),
$C103=2018,
VLOOKUP($B103,[14]分省年度数据!$A$1:$T$32,7,FALSE)
)</f>
        <v>16.760000000000002</v>
      </c>
      <c r="AD103" t="str" cm="1">
        <f t="array" ref="AD103">_xlfn.IFS(
$C103=2010,
VLOOKUP($B103,[15]分省年度数据!$A$1:$T$32,15,FALSE),
$C103=2011,
VLOOKUP($B103,[15]分省年度数据!$A$1:$T$32,14,FALSE),
$C103=2012,
VLOOKUP($B103,[15]分省年度数据!$A$1:$T$32,13,FALSE),
$C103=2013,
VLOOKUP($B103,[15]分省年度数据!$A$1:$T$32,12,FALSE),
$C103=2014,
VLOOKUP($B103,[15]分省年度数据!$A$1:$T$32,11,FALSE),
$C103=2015,
VLOOKUP($B103,[15]分省年度数据!$A$1:$T$32,10,FALSE),
$C103=2016,
VLOOKUP($B103,[15]分省年度数据!$A$1:$T$32,9,FALSE),
$C103=2017,
VLOOKUP($B103,[15]分省年度数据!$A$1:$T$32,8,FALSE),
$C103=2018,
VLOOKUP($B103,[15]分省年度数据!$A$1:$T$32,7,FALSE)
)</f>
        <v/>
      </c>
      <c r="AE103" cm="1">
        <f t="array" ref="AE103">_xlfn.IFS(
$C103=2010,
VLOOKUP($B103,[16]分省年度数据!$A$1:$T$32,15,FALSE),
$C103=2011,
VLOOKUP($B103,[16]分省年度数据!$A$1:$T$32,14,FALSE),
$C103=2012,
VLOOKUP($B103,[16]分省年度数据!$A$1:$T$32,13,FALSE),
$C103=2013,
VLOOKUP($B103,[16]分省年度数据!$A$1:$T$32,12,FALSE),
$C103=2014,
VLOOKUP($B103,[16]分省年度数据!$A$1:$T$32,11,FALSE),
$C103=2015,
VLOOKUP($B103,[16]分省年度数据!$A$1:$T$32,10,FALSE),
$C103=2016,
VLOOKUP($B103,[16]分省年度数据!$A$1:$T$32,9,FALSE),
$C103=2017,
VLOOKUP($B103,[16]分省年度数据!$A$1:$T$32,8,FALSE),
$C103=2018,
VLOOKUP($B103,[16]分省年度数据!$A$1:$T$32,7,FALSE)
)</f>
        <v>717.94</v>
      </c>
      <c r="AF103" cm="1">
        <f t="array" ref="AF103">_xlfn.IFS(
$C103=2010,
VLOOKUP($B103,[17]分省年度数据!$A$1:$T$32,15,FALSE),
$C103=2011,
VLOOKUP($B103,[17]分省年度数据!$A$1:$T$32,14,FALSE),
$C103=2012,
VLOOKUP($B103,[17]分省年度数据!$A$1:$T$32,13,FALSE),
$C103=2013,
VLOOKUP($B103,[17]分省年度数据!$A$1:$T$32,12,FALSE),
$C103=2014,
VLOOKUP($B103,[17]分省年度数据!$A$1:$T$32,11,FALSE),
$C103=2015,
VLOOKUP($B103,[17]分省年度数据!$A$1:$T$32,10,FALSE),
$C103=2016,
VLOOKUP($B103,[17]分省年度数据!$A$1:$T$32,9,FALSE),
$C103=2017,
VLOOKUP($B103,[17]分省年度数据!$A$1:$T$32,8,FALSE),
$C103=2018,
VLOOKUP($B103,[17]分省年度数据!$A$1:$T$32,7,FALSE)
)</f>
        <v>365</v>
      </c>
      <c r="AG103" cm="1">
        <f t="array" ref="AG103">_xlfn.IFS(
$C103=2010,
VLOOKUP($B103,[18]分省年度数据!$A$1:$T$32,15,FALSE),
$C103=2011,
VLOOKUP($B103,[18]分省年度数据!$A$1:$T$32,14,FALSE),
$C103=2012,
VLOOKUP($B103,[18]分省年度数据!$A$1:$T$32,13,FALSE),
$C103=2013,
VLOOKUP($B103,[18]分省年度数据!$A$1:$T$32,12,FALSE),
$C103=2014,
VLOOKUP($B103,[18]分省年度数据!$A$1:$T$32,11,FALSE),
$C103=2015,
VLOOKUP($B103,[18]分省年度数据!$A$1:$T$32,10,FALSE),
$C103=2016,
VLOOKUP($B103,[18]分省年度数据!$A$1:$T$32,9,FALSE),
$C103=2017,
VLOOKUP($B103,[18]分省年度数据!$A$1:$T$32,8,FALSE),
$C103=2018,
VLOOKUP($B103,[18]分省年度数据!$A$1:$T$32,7,FALSE)
)</f>
        <v>6142.8</v>
      </c>
      <c r="AJ103" cm="1">
        <f t="array" ref="AJ103">_xlfn.IFS(
$C103=2010,
VLOOKUP($B103,[19]分省年度数据!$A$1:$T$32,15,FALSE),
$C103=2011,
VLOOKUP($B103,[19]分省年度数据!$A$1:$T$32,14,FALSE),
$C103=2012,
VLOOKUP($B103,[19]分省年度数据!$A$1:$T$32,13,FALSE),
$C103=2013,
VLOOKUP($B103,[19]分省年度数据!$A$1:$T$32,12,FALSE),
$C103=2014,
VLOOKUP($B103,[19]分省年度数据!$A$1:$T$32,11,FALSE),
$C103=2015,
VLOOKUP($B103,[19]分省年度数据!$A$1:$T$32,10,FALSE),
$C103=2016,
VLOOKUP($B103,[19]分省年度数据!$A$1:$T$32,9,FALSE),
$C103=2017,
VLOOKUP($B103,[19]分省年度数据!$A$1:$T$32,8,FALSE),
$C103=2018,
VLOOKUP($B103,[19]分省年度数据!$A$1:$T$32,7,FALSE)
)</f>
        <v>18076</v>
      </c>
      <c r="AK103" cm="1">
        <f t="array" ref="AK103">_xlfn.IFS(
$C103=2010,
VLOOKUP($B103,[20]分省年度数据!$A$1:$T$32,15,FALSE),
$C103=2011,
VLOOKUP($B103,[20]分省年度数据!$A$1:$T$32,14,FALSE),
$C103=2012,
VLOOKUP($B103,[20]分省年度数据!$A$1:$T$32,13,FALSE),
$C103=2013,
VLOOKUP($B103,[20]分省年度数据!$A$1:$T$32,12,FALSE),
$C103=2014,
VLOOKUP($B103,[20]分省年度数据!$A$1:$T$32,11,FALSE),
$C103=2015,
VLOOKUP($B103,[20]分省年度数据!$A$1:$T$32,10,FALSE),
$C103=2016,
VLOOKUP($B103,[20]分省年度数据!$A$1:$T$32,9,FALSE),
$C103=2017,
VLOOKUP($B103,[20]分省年度数据!$A$1:$T$32,8,FALSE),
$C103=2018,
VLOOKUP($B103,[20]分省年度数据!$A$1:$T$32,7,FALSE)
)</f>
        <v>10535</v>
      </c>
      <c r="AL103" cm="1">
        <f t="array" ref="AL103">_xlfn.IFS(
$C103=2010,
VLOOKUP($B103,[26]分省年度数据!$A$1:$T$32,15,FALSE),
$C103=2011,
VLOOKUP($B103,[26]分省年度数据!$A$1:$T$32,14,FALSE),
$C103=2012,
VLOOKUP($B103,[26]分省年度数据!$A$1:$T$32,13,FALSE),
$C103=2013,
VLOOKUP($B103,[26]分省年度数据!$A$1:$T$32,12,FALSE),
$C103=2014,
VLOOKUP($B103,[26]分省年度数据!$A$1:$T$32,11,FALSE),
$C103=2015,
VLOOKUP($B103,[26]分省年度数据!$A$1:$T$32,10,FALSE),
$C103=2016,
VLOOKUP($B103,[26]分省年度数据!$A$1:$T$32,9,FALSE),
$C103=2017,
VLOOKUP($B103,[26]分省年度数据!$A$1:$T$32,8,FALSE),
$C103=2018,
VLOOKUP($B103,[26]分省年度数据!$A$1:$T$32,7,FALSE)
)</f>
        <v>98.02</v>
      </c>
      <c r="AM103" cm="1">
        <f t="array" ref="AM103">_xlfn.IFS(
$C103=2010,
VLOOKUP($B103,[22]分省年度数据!$A$1:$T$32,15,FALSE),
$C103=2011,
VLOOKUP($B103,[22]分省年度数据!$A$1:$T$32,14,FALSE),
$C103=2012,
VLOOKUP($B103,[22]分省年度数据!$A$1:$T$32,13,FALSE),
$C103=2013,
VLOOKUP($B103,[22]分省年度数据!$A$1:$T$32,12,FALSE),
$C103=2014,
VLOOKUP($B103,[22]分省年度数据!$A$1:$T$32,11,FALSE),
$C103=2015,
VLOOKUP($B103,[22]分省年度数据!$A$1:$T$32,10,FALSE),
$C103=2016,
VLOOKUP($B103,[22]分省年度数据!$A$1:$T$32,9,FALSE),
$C103=2017,
VLOOKUP($B103,[22]分省年度数据!$A$1:$T$32,8,FALSE),
$C103=2018,
VLOOKUP($B103,[22]分省年度数据!$A$1:$T$32,7,FALSE)
)</f>
        <v>94.61</v>
      </c>
      <c r="AN103" cm="1">
        <f t="array" ref="AN103">_xlfn.IFS(
$C103=2010,
VLOOKUP($B103,[23]分省年度数据!$A$1:$T$32,15,FALSE),
$C103=2011,
VLOOKUP($B103,[23]分省年度数据!$A$1:$T$32,14,FALSE),
$C103=2012,
VLOOKUP($B103,[23]分省年度数据!$A$1:$T$32,13,FALSE),
$C103=2013,
VLOOKUP($B103,[23]分省年度数据!$A$1:$T$32,12,FALSE),
$C103=2014,
VLOOKUP($B103,[23]分省年度数据!$A$1:$T$32,11,FALSE),
$C103=2015,
VLOOKUP($B103,[23]分省年度数据!$A$1:$T$32,10,FALSE),
$C103=2016,
VLOOKUP($B103,[23]分省年度数据!$A$1:$T$32,9,FALSE),
$C103=2017,
VLOOKUP($B103,[23]分省年度数据!$A$1:$T$32,8,FALSE),
$C103=2018,
VLOOKUP($B103,[23]分省年度数据!$A$1:$T$32,7,FALSE)
)</f>
        <v>10.14</v>
      </c>
      <c r="AO103" cm="1">
        <f t="array" ref="AO103">_xlfn.IFS(
$C103=2010,
VLOOKUP($B103,[24]分省年度数据!$A$1:$T$32,15,FALSE),
$C103=2011,
VLOOKUP($B103,[24]分省年度数据!$A$1:$T$32,14,FALSE),
$C103=2012,
VLOOKUP($B103,[24]分省年度数据!$A$1:$T$32,13,FALSE),
$C103=2013,
VLOOKUP($B103,[24]分省年度数据!$A$1:$T$32,12,FALSE),
$C103=2014,
VLOOKUP($B103,[24]分省年度数据!$A$1:$T$32,11,FALSE),
$C103=2015,
VLOOKUP($B103,[24]分省年度数据!$A$1:$T$32,10,FALSE),
$C103=2016,
VLOOKUP($B103,[24]分省年度数据!$A$1:$T$32,9,FALSE),
$C103=2017,
VLOOKUP($B103,[24]分省年度数据!$A$1:$T$32,8,FALSE),
$C103=2018,
VLOOKUP($B103,[24]分省年度数据!$A$1:$T$32,7,FALSE)
)</f>
        <v>2.3199999999999998</v>
      </c>
      <c r="AP103" cm="1">
        <f t="array" ref="AP103">_xlfn.IFS(
$C103=2010,
VLOOKUP($B103,[25]分省年度数据!$A$1:$T$32,15,FALSE),
$C103=2011,
VLOOKUP($B103,[25]分省年度数据!$A$1:$T$32,14,FALSE),
$C103=2012,
VLOOKUP($B103,[25]分省年度数据!$A$1:$T$32,13,FALSE),
$C103=2013,
VLOOKUP($B103,[25]分省年度数据!$A$1:$T$32,12,FALSE),
$C103=2014,
VLOOKUP($B103,[25]分省年度数据!$A$1:$T$32,11,FALSE),
$C103=2015,
VLOOKUP($B103,[25]分省年度数据!$A$1:$T$32,10,FALSE),
$C103=2016,
VLOOKUP($B103,[25]分省年度数据!$A$1:$T$32,9,FALSE),
$C103=2017,
VLOOKUP($B103,[25]分省年度数据!$A$1:$T$32,8,FALSE),
$C103=2018,
VLOOKUP($B103,[25]分省年度数据!$A$1:$T$32,7,FALSE)
)</f>
        <v>11.92</v>
      </c>
    </row>
    <row r="104" spans="1:42">
      <c r="A104">
        <v>34</v>
      </c>
      <c r="B104" t="s">
        <v>12</v>
      </c>
      <c r="C104">
        <v>2013</v>
      </c>
      <c r="D104" t="str">
        <f t="shared" si="2"/>
        <v>安徽省2013</v>
      </c>
      <c r="E104" t="s">
        <v>34</v>
      </c>
      <c r="F104" cm="1">
        <f t="array" ref="F104">_xlfn.IFS(
$C104=2010,
VLOOKUP($B104,[1]分省年度数据!$A$1:$T$32,15,FALSE),
$C104=2011,
VLOOKUP($B104,[1]分省年度数据!$A$1:$T$32,14,FALSE),
$C104=2012,
VLOOKUP($B104,[1]分省年度数据!$A$1:$T$32,13,FALSE),
$C104=2013,
VLOOKUP($B104,[1]分省年度数据!$A$1:$T$32,12,FALSE),
$C104=2014,
VLOOKUP($B104,[1]分省年度数据!$A$1:$T$32,11,FALSE),
$C104=2015,
VLOOKUP($B104,[1]分省年度数据!$A$1:$T$32,10,FALSE),
$C104=2016,
VLOOKUP($B104,[1]分省年度数据!$A$1:$T$32,9,FALSE),
$C104=2017,
VLOOKUP($B104,[1]分省年度数据!$A$1:$T$32,8,FALSE),
$C104=2018,
VLOOKUP($B104,[1]分省年度数据!$A$1:$T$32,7,FALSE)
)</f>
        <v>5988</v>
      </c>
      <c r="G104" cm="1">
        <f t="array" ref="G104">_xlfn.IFS(
$C104=2010,
VLOOKUP($B104,[2]分省年度数据!$A$1:$T$32,15,FALSE),
$C104=2011,
VLOOKUP($B104,[2]分省年度数据!$A$1:$T$32,14,FALSE),
$C104=2012,
VLOOKUP($B104,[2]分省年度数据!$A$1:$T$32,13,FALSE),
$C104=2013,
VLOOKUP($B104,[2]分省年度数据!$A$1:$T$32,12,FALSE),
$C104=2014,
VLOOKUP($B104,[2]分省年度数据!$A$1:$T$32,11,FALSE),
$C104=2015,
VLOOKUP($B104,[2]分省年度数据!$A$1:$T$32,10,FALSE),
$C104=2016,
VLOOKUP($B104,[2]分省年度数据!$A$1:$T$32,9,FALSE),
$C104=2017,
VLOOKUP($B104,[2]分省年度数据!$A$1:$T$32,8,FALSE),
$C104=2018,
VLOOKUP($B104,[2]分省年度数据!$A$1:$T$32,7,FALSE)
)</f>
        <v>15154</v>
      </c>
      <c r="H104" cm="1">
        <f t="array" ref="H104">_xlfn.IFS(
$C104=2010,
VLOOKUP($B104,[3]分省年度数据!$A$1:$T$32,15,FALSE),
$C104=2011,
VLOOKUP($B104,[3]分省年度数据!$A$1:$T$32,14,FALSE),
$C104=2012,
VLOOKUP($B104,[3]分省年度数据!$A$1:$T$32,13,FALSE),
$C104=2013,
VLOOKUP($B104,[3]分省年度数据!$A$1:$T$32,12,FALSE),
$C104=2014,
VLOOKUP($B104,[3]分省年度数据!$A$1:$T$32,11,FALSE),
$C104=2015,
VLOOKUP($B104,[3]分省年度数据!$A$1:$T$32,10,FALSE),
$C104=2016,
VLOOKUP($B104,[3]分省年度数据!$A$1:$T$32,9,FALSE),
$C104=2017,
VLOOKUP($B104,[3]分省年度数据!$A$1:$T$32,8,FALSE),
$C104=2018,
VLOOKUP($B104,[3]分省年度数据!$A$1:$T$32,7,FALSE)
)</f>
        <v>2855.9</v>
      </c>
      <c r="I104">
        <f>VLOOKUP($D104,[4]Sheet1!$C$1:$J$65536,2,FALSE)</f>
        <v>154.902587890625</v>
      </c>
      <c r="J104">
        <f>VLOOKUP($D104,[4]Sheet1!$C$1:$J$65536,3,FALSE)</f>
        <v>88.90106201171875</v>
      </c>
      <c r="K104">
        <f>VLOOKUP($D104,[4]Sheet1!$C$1:$J$65536,4,FALSE)</f>
        <v>10161.1513671875</v>
      </c>
      <c r="L104">
        <f>VLOOKUP($D104,[4]Sheet1!$C$1:$J$65536,5,FALSE)</f>
        <v>161.39425659179688</v>
      </c>
      <c r="M104">
        <f>VLOOKUP($D104,[4]Sheet1!$C$1:$J$65536,6,FALSE)</f>
        <v>26.632017135620117</v>
      </c>
      <c r="N104">
        <f>VLOOKUP($D104,[4]Sheet1!$C$1:$J$65536,7,FALSE)</f>
        <v>4.4309039115905762</v>
      </c>
      <c r="O104">
        <f>VLOOKUP($D104,[4]Sheet1!$C$1:$J$65536,8,FALSE)</f>
        <v>38.197277069091797</v>
      </c>
      <c r="P104" cm="1">
        <f t="array" ref="P104">_xlfn.IFS(
$C104=2010,
VLOOKUP($B104,[5]各省年均房价!$A$1:$T$32,11,FALSE),
$C104=2011,
VLOOKUP($B104,[5]各省年均房价!$A$1:$T$32,12,FALSE),
$C104=2012,
VLOOKUP($B104,[5]各省年均房价!$A$1:$T$32,13,FALSE),
$C104=2013,
VLOOKUP($B104,[5]各省年均房价!$A$1:$T$32,14,FALSE),
$C104=2014,
VLOOKUP($B104,[5]各省年均房价!$A$1:$T$32,15,FALSE),
$C104=2015,
VLOOKUP($B104,[5]各省年均房价!$A$1:$T$32,16,FALSE),
$C104=2016,
VLOOKUP($B104,[5]各省年均房价!$A$1:$T$32,17,FALSE),
$C104=2017,
VLOOKUP($B104,[5]各省年均房价!$A$1:$T$32,18,FALSE),
$C104=2018,
VLOOKUP($B104,[5]各省年均房价!$A$1:$T$32,19,FALSE)
)</f>
        <v>5030.1975000000002</v>
      </c>
      <c r="Q104">
        <f t="shared" si="3"/>
        <v>0.3319385970700805</v>
      </c>
      <c r="R104" cm="1">
        <f t="array" ref="R104">_xlfn.IFS(
$C104=2010,
VLOOKUP($B104,[27]分省年度数据!$A$1:$T$32,15,FALSE),
$C104=2011,
VLOOKUP($B104,[27]分省年度数据!$A$1:$T$32,14,FALSE),
$C104=2012,
VLOOKUP($B104,[27]分省年度数据!$A$1:$T$32,13,FALSE),
$C104=2013,
VLOOKUP($B104,[27]分省年度数据!$A$1:$T$32,12,FALSE),
$C104=2014,
VLOOKUP($B104,[27]分省年度数据!$A$1:$T$32,11,FALSE),
$C104=2015,
VLOOKUP($B104,[27]分省年度数据!$A$1:$T$32,10,FALSE),
$C104=2016,
VLOOKUP($B104,[27]分省年度数据!$A$1:$T$32,9,FALSE),
$C104=2017,
VLOOKUP($B104,[27]分省年度数据!$A$1:$T$32,8,FALSE),
$C104=2018,
VLOOKUP($B104,[27]分省年度数据!$A$1:$T$32,7,FALSE)
)</f>
        <v>65.650000000000006</v>
      </c>
      <c r="S104">
        <f>IFERROR(VLOOKUP(D104,[6]mu_jt_estimates_final!$C:$D,2,FALSE),"")</f>
        <v>-0.28458861000000002</v>
      </c>
      <c r="T104" t="str">
        <f>VLOOKUP(B104,方言分布!A:B,2,FALSE)</f>
        <v>江淮官话</v>
      </c>
      <c r="U104" cm="1">
        <f t="array" ref="U104">_xlfn.IFS(
$C104=2010,
VLOOKUP($B104,[7]分省年度数据!$A$1:$T$32,15,FALSE),
$C104=2011,
VLOOKUP($B104,[7]分省年度数据!$A$1:$T$32,14,FALSE),
$C104=2012,
VLOOKUP($B104,[7]分省年度数据!$A$1:$T$32,13,FALSE),
$C104=2013,
VLOOKUP($B104,[7]分省年度数据!$A$1:$T$32,12,FALSE),
$C104=2014,
VLOOKUP($B104,[7]分省年度数据!$A$1:$T$32,11,FALSE),
$C104=2015,
VLOOKUP($B104,[7]分省年度数据!$A$1:$T$32,10,FALSE),
$C104=2016,
VLOOKUP($B104,[7]分省年度数据!$A$1:$T$32,9,FALSE),
$C104=2017,
VLOOKUP($B104,[7]分省年度数据!$A$1:$T$32,8,FALSE),
$C104=2018,
VLOOKUP($B104,[7]分省年度数据!$A$1:$T$32,7,FALSE)
)</f>
        <v>24645</v>
      </c>
      <c r="V104" cm="1">
        <f t="array" ref="V104">_xlfn.IFS(
$C104=2010,
VLOOKUP($B104,[8]分省年度数据!$A$1:$T$32,15,FALSE),
$C104=2011,
VLOOKUP($B104,[8]分省年度数据!$A$1:$T$32,14,FALSE),
$C104=2012,
VLOOKUP($B104,[8]分省年度数据!$A$1:$T$32,13,FALSE),
$C104=2013,
VLOOKUP($B104,[8]分省年度数据!$A$1:$T$32,12,FALSE),
$C104=2014,
VLOOKUP($B104,[8]分省年度数据!$A$1:$T$32,11,FALSE),
$C104=2015,
VLOOKUP($B104,[8]分省年度数据!$A$1:$T$32,10,FALSE),
$C104=2016,
VLOOKUP($B104,[8]分省年度数据!$A$1:$T$32,9,FALSE),
$C104=2017,
VLOOKUP($B104,[8]分省年度数据!$A$1:$T$32,8,FALSE),
$C104=2018,
VLOOKUP($B104,[8]分省年度数据!$A$1:$T$32,7,FALSE)
)</f>
        <v>23.6</v>
      </c>
      <c r="W104" cm="1">
        <f t="array" ref="W104">_xlfn.IFS(
$C104=2010,
VLOOKUP($B104,[9]分省年度数据!$A$1:$T$32,15,FALSE),
$C104=2011,
VLOOKUP($B104,[9]分省年度数据!$A$1:$T$32,14,FALSE),
$C104=2012,
VLOOKUP($B104,[9]分省年度数据!$A$1:$T$32,13,FALSE),
$C104=2013,
VLOOKUP($B104,[9]分省年度数据!$A$1:$T$32,12,FALSE),
$C104=2014,
VLOOKUP($B104,[9]分省年度数据!$A$1:$T$32,11,FALSE),
$C104=2015,
VLOOKUP($B104,[9]分省年度数据!$A$1:$T$32,10,FALSE),
$C104=2016,
VLOOKUP($B104,[9]分省年度数据!$A$1:$T$32,9,FALSE),
$C104=2017,
VLOOKUP($B104,[9]分省年度数据!$A$1:$T$32,8,FALSE),
$C104=2018,
VLOOKUP($B104,[9]分省年度数据!$A$1:$T$32,7,FALSE)
)</f>
        <v>37</v>
      </c>
      <c r="X104" cm="1">
        <f t="array" ref="X104">_xlfn.IFS(
$C104=2010,
VLOOKUP($B104,[10]分省年度数据!$A$1:$T$32,15,FALSE),
$C104=2011,
VLOOKUP($B104,[10]分省年度数据!$A$1:$T$32,14,FALSE),
$C104=2012,
VLOOKUP($B104,[10]分省年度数据!$A$1:$T$32,13,FALSE),
$C104=2013,
VLOOKUP($B104,[10]分省年度数据!$A$1:$T$32,12,FALSE),
$C104=2014,
VLOOKUP($B104,[10]分省年度数据!$A$1:$T$32,11,FALSE),
$C104=2015,
VLOOKUP($B104,[10]分省年度数据!$A$1:$T$32,10,FALSE),
$C104=2016,
VLOOKUP($B104,[10]分省年度数据!$A$1:$T$32,9,FALSE),
$C104=2017,
VLOOKUP($B104,[10]分省年度数据!$A$1:$T$32,8,FALSE),
$C104=2018,
VLOOKUP($B104,[10]分省年度数据!$A$1:$T$32,7,FALSE)
)</f>
        <v>9.16</v>
      </c>
      <c r="Y104" cm="1">
        <f t="array" ref="Y104">_xlfn.IFS(
$C104=2010,
VLOOKUP($B104,[11]分省年度数据!$A$1:$T$32,15,FALSE),
$C104=2011,
VLOOKUP($B104,[11]分省年度数据!$A$1:$T$32,14,FALSE),
$C104=2012,
VLOOKUP($B104,[11]分省年度数据!$A$1:$T$32,13,FALSE),
$C104=2013,
VLOOKUP($B104,[11]分省年度数据!$A$1:$T$32,12,FALSE),
$C104=2014,
VLOOKUP($B104,[11]分省年度数据!$A$1:$T$32,11,FALSE),
$C104=2015,
VLOOKUP($B104,[11]分省年度数据!$A$1:$T$32,10,FALSE),
$C104=2016,
VLOOKUP($B104,[11]分省年度数据!$A$1:$T$32,9,FALSE),
$C104=2017,
VLOOKUP($B104,[11]分省年度数据!$A$1:$T$32,8,FALSE),
$C104=2018,
VLOOKUP($B104,[11]分省年度数据!$A$1:$T$32,7,FALSE)
)</f>
        <v>361.8</v>
      </c>
      <c r="Z104" cm="1">
        <f t="array" ref="Z104">_xlfn.IFS(
$C104=2010,
VLOOKUP($B104,[12]分省年度数据!$A$1:$T$32,15,FALSE),
$C104=2011,
VLOOKUP($B104,[12]分省年度数据!$A$1:$T$32,14,FALSE),
$C104=2012,
VLOOKUP($B104,[12]分省年度数据!$A$1:$T$32,13,FALSE),
$C104=2013,
VLOOKUP($B104,[12]分省年度数据!$A$1:$T$32,12,FALSE),
$C104=2014,
VLOOKUP($B104,[12]分省年度数据!$A$1:$T$32,11,FALSE),
$C104=2015,
VLOOKUP($B104,[12]分省年度数据!$A$1:$T$32,10,FALSE),
$C104=2016,
VLOOKUP($B104,[12]分省年度数据!$A$1:$T$32,9,FALSE),
$C104=2017,
VLOOKUP($B104,[12]分省年度数据!$A$1:$T$32,8,FALSE),
$C104=2018,
VLOOKUP($B104,[12]分省年度数据!$A$1:$T$32,7,FALSE)
)</f>
        <v>17</v>
      </c>
      <c r="AA104" cm="1">
        <f t="array" ref="AA104">_xlfn.IFS(
$C104=2010,
VLOOKUP($B104,[13]分省年度数据!$A$1:$T$32,15,FALSE),
$C104=2011,
VLOOKUP($B104,[13]分省年度数据!$A$1:$T$32,14,FALSE),
$C104=2012,
VLOOKUP($B104,[13]分省年度数据!$A$1:$T$32,13,FALSE),
$C104=2013,
VLOOKUP($B104,[13]分省年度数据!$A$1:$T$32,12,FALSE),
$C104=2014,
VLOOKUP($B104,[13]分省年度数据!$A$1:$T$32,11,FALSE),
$C104=2015,
VLOOKUP($B104,[13]分省年度数据!$A$1:$T$32,10,FALSE),
$C104=2016,
VLOOKUP($B104,[13]分省年度数据!$A$1:$T$32,9,FALSE),
$C104=2017,
VLOOKUP($B104,[13]分省年度数据!$A$1:$T$32,8,FALSE),
$C104=2018,
VLOOKUP($B104,[13]分省年度数据!$A$1:$T$32,7,FALSE)
)</f>
        <v>12.63</v>
      </c>
      <c r="AB104" cm="1">
        <f t="array" ref="AB104">_xlfn.IFS(
$C104=2010,
VLOOKUP($B104,[14]分省年度数据!$A$1:$T$32,15,FALSE),
$C104=2011,
VLOOKUP($B104,[14]分省年度数据!$A$1:$T$32,14,FALSE),
$C104=2012,
VLOOKUP($B104,[14]分省年度数据!$A$1:$T$32,13,FALSE),
$C104=2013,
VLOOKUP($B104,[14]分省年度数据!$A$1:$T$32,12,FALSE),
$C104=2014,
VLOOKUP($B104,[14]分省年度数据!$A$1:$T$32,11,FALSE),
$C104=2015,
VLOOKUP($B104,[14]分省年度数据!$A$1:$T$32,10,FALSE),
$C104=2016,
VLOOKUP($B104,[14]分省年度数据!$A$1:$T$32,9,FALSE),
$C104=2017,
VLOOKUP($B104,[14]分省年度数据!$A$1:$T$32,8,FALSE),
$C104=2018,
VLOOKUP($B104,[14]分省年度数据!$A$1:$T$32,7,FALSE)
)</f>
        <v>17.18</v>
      </c>
      <c r="AD104" cm="1">
        <f t="array" ref="AD104">_xlfn.IFS(
$C104=2010,
VLOOKUP($B104,[15]分省年度数据!$A$1:$T$32,15,FALSE),
$C104=2011,
VLOOKUP($B104,[15]分省年度数据!$A$1:$T$32,14,FALSE),
$C104=2012,
VLOOKUP($B104,[15]分省年度数据!$A$1:$T$32,13,FALSE),
$C104=2013,
VLOOKUP($B104,[15]分省年度数据!$A$1:$T$32,12,FALSE),
$C104=2014,
VLOOKUP($B104,[15]分省年度数据!$A$1:$T$32,11,FALSE),
$C104=2015,
VLOOKUP($B104,[15]分省年度数据!$A$1:$T$32,10,FALSE),
$C104=2016,
VLOOKUP($B104,[15]分省年度数据!$A$1:$T$32,9,FALSE),
$C104=2017,
VLOOKUP($B104,[15]分省年度数据!$A$1:$T$32,8,FALSE),
$C104=2018,
VLOOKUP($B104,[15]分省年度数据!$A$1:$T$32,7,FALSE)
)</f>
        <v>10413043</v>
      </c>
      <c r="AE104" cm="1">
        <f t="array" ref="AE104">_xlfn.IFS(
$C104=2010,
VLOOKUP($B104,[16]分省年度数据!$A$1:$T$32,15,FALSE),
$C104=2011,
VLOOKUP($B104,[16]分省年度数据!$A$1:$T$32,14,FALSE),
$C104=2012,
VLOOKUP($B104,[16]分省年度数据!$A$1:$T$32,13,FALSE),
$C104=2013,
VLOOKUP($B104,[16]分省年度数据!$A$1:$T$32,12,FALSE),
$C104=2014,
VLOOKUP($B104,[16]分省年度数据!$A$1:$T$32,11,FALSE),
$C104=2015,
VLOOKUP($B104,[16]分省年度数据!$A$1:$T$32,10,FALSE),
$C104=2016,
VLOOKUP($B104,[16]分省年度数据!$A$1:$T$32,9,FALSE),
$C104=2017,
VLOOKUP($B104,[16]分省年度数据!$A$1:$T$32,8,FALSE),
$C104=2018,
VLOOKUP($B104,[16]分省年度数据!$A$1:$T$32,7,FALSE)
)</f>
        <v>736.59</v>
      </c>
      <c r="AF104" cm="1">
        <f t="array" ref="AF104">_xlfn.IFS(
$C104=2010,
VLOOKUP($B104,[17]分省年度数据!$A$1:$T$32,15,FALSE),
$C104=2011,
VLOOKUP($B104,[17]分省年度数据!$A$1:$T$32,14,FALSE),
$C104=2012,
VLOOKUP($B104,[17]分省年度数据!$A$1:$T$32,13,FALSE),
$C104=2013,
VLOOKUP($B104,[17]分省年度数据!$A$1:$T$32,12,FALSE),
$C104=2014,
VLOOKUP($B104,[17]分省年度数据!$A$1:$T$32,11,FALSE),
$C104=2015,
VLOOKUP($B104,[17]分省年度数据!$A$1:$T$32,10,FALSE),
$C104=2016,
VLOOKUP($B104,[17]分省年度数据!$A$1:$T$32,9,FALSE),
$C104=2017,
VLOOKUP($B104,[17]分省年度数据!$A$1:$T$32,8,FALSE),
$C104=2018,
VLOOKUP($B104,[17]分省年度数据!$A$1:$T$32,7,FALSE)
)</f>
        <v>439</v>
      </c>
      <c r="AG104" cm="1">
        <f t="array" ref="AG104">_xlfn.IFS(
$C104=2010,
VLOOKUP($B104,[18]分省年度数据!$A$1:$T$32,15,FALSE),
$C104=2011,
VLOOKUP($B104,[18]分省年度数据!$A$1:$T$32,14,FALSE),
$C104=2012,
VLOOKUP($B104,[18]分省年度数据!$A$1:$T$32,13,FALSE),
$C104=2013,
VLOOKUP($B104,[18]分省年度数据!$A$1:$T$32,12,FALSE),
$C104=2014,
VLOOKUP($B104,[18]分省年度数据!$A$1:$T$32,11,FALSE),
$C104=2015,
VLOOKUP($B104,[18]分省年度数据!$A$1:$T$32,10,FALSE),
$C104=2016,
VLOOKUP($B104,[18]分省年度数据!$A$1:$T$32,9,FALSE),
$C104=2017,
VLOOKUP($B104,[18]分省年度数据!$A$1:$T$32,8,FALSE),
$C104=2018,
VLOOKUP($B104,[18]分省年度数据!$A$1:$T$32,7,FALSE)
)</f>
        <v>7044.7</v>
      </c>
      <c r="AJ104" cm="1">
        <f t="array" ref="AJ104">_xlfn.IFS(
$C104=2010,
VLOOKUP($B104,[19]分省年度数据!$A$1:$T$32,15,FALSE),
$C104=2011,
VLOOKUP($B104,[19]分省年度数据!$A$1:$T$32,14,FALSE),
$C104=2012,
VLOOKUP($B104,[19]分省年度数据!$A$1:$T$32,13,FALSE),
$C104=2013,
VLOOKUP($B104,[19]分省年度数据!$A$1:$T$32,12,FALSE),
$C104=2014,
VLOOKUP($B104,[19]分省年度数据!$A$1:$T$32,11,FALSE),
$C104=2015,
VLOOKUP($B104,[19]分省年度数据!$A$1:$T$32,10,FALSE),
$C104=2016,
VLOOKUP($B104,[19]分省年度数据!$A$1:$T$32,9,FALSE),
$C104=2017,
VLOOKUP($B104,[19]分省年度数据!$A$1:$T$32,8,FALSE),
$C104=2018,
VLOOKUP($B104,[19]分省年度数据!$A$1:$T$32,7,FALSE)
)</f>
        <v>17610</v>
      </c>
      <c r="AK104" cm="1">
        <f t="array" ref="AK104">_xlfn.IFS(
$C104=2010,
VLOOKUP($B104,[20]分省年度数据!$A$1:$T$32,15,FALSE),
$C104=2011,
VLOOKUP($B104,[20]分省年度数据!$A$1:$T$32,14,FALSE),
$C104=2012,
VLOOKUP($B104,[20]分省年度数据!$A$1:$T$32,13,FALSE),
$C104=2013,
VLOOKUP($B104,[20]分省年度数据!$A$1:$T$32,12,FALSE),
$C104=2014,
VLOOKUP($B104,[20]分省年度数据!$A$1:$T$32,11,FALSE),
$C104=2015,
VLOOKUP($B104,[20]分省年度数据!$A$1:$T$32,10,FALSE),
$C104=2016,
VLOOKUP($B104,[20]分省年度数据!$A$1:$T$32,9,FALSE),
$C104=2017,
VLOOKUP($B104,[20]分省年度数据!$A$1:$T$32,8,FALSE),
$C104=2018,
VLOOKUP($B104,[20]分省年度数据!$A$1:$T$32,7,FALSE)
)</f>
        <v>11068</v>
      </c>
      <c r="AL104" cm="1">
        <f t="array" ref="AL104">_xlfn.IFS(
$C104=2010,
VLOOKUP($B104,[26]分省年度数据!$A$1:$T$32,15,FALSE),
$C104=2011,
VLOOKUP($B104,[26]分省年度数据!$A$1:$T$32,14,FALSE),
$C104=2012,
VLOOKUP($B104,[26]分省年度数据!$A$1:$T$32,13,FALSE),
$C104=2013,
VLOOKUP($B104,[26]分省年度数据!$A$1:$T$32,12,FALSE),
$C104=2014,
VLOOKUP($B104,[26]分省年度数据!$A$1:$T$32,11,FALSE),
$C104=2015,
VLOOKUP($B104,[26]分省年度数据!$A$1:$T$32,10,FALSE),
$C104=2016,
VLOOKUP($B104,[26]分省年度数据!$A$1:$T$32,9,FALSE),
$C104=2017,
VLOOKUP($B104,[26]分省年度数据!$A$1:$T$32,8,FALSE),
$C104=2018,
VLOOKUP($B104,[26]分省年度数据!$A$1:$T$32,7,FALSE)
)</f>
        <v>98.4</v>
      </c>
      <c r="AM104" cm="1">
        <f t="array" ref="AM104">_xlfn.IFS(
$C104=2010,
VLOOKUP($B104,[22]分省年度数据!$A$1:$T$32,15,FALSE),
$C104=2011,
VLOOKUP($B104,[22]分省年度数据!$A$1:$T$32,14,FALSE),
$C104=2012,
VLOOKUP($B104,[22]分省年度数据!$A$1:$T$32,13,FALSE),
$C104=2013,
VLOOKUP($B104,[22]分省年度数据!$A$1:$T$32,12,FALSE),
$C104=2014,
VLOOKUP($B104,[22]分省年度数据!$A$1:$T$32,11,FALSE),
$C104=2015,
VLOOKUP($B104,[22]分省年度数据!$A$1:$T$32,10,FALSE),
$C104=2016,
VLOOKUP($B104,[22]分省年度数据!$A$1:$T$32,9,FALSE),
$C104=2017,
VLOOKUP($B104,[22]分省年度数据!$A$1:$T$32,8,FALSE),
$C104=2018,
VLOOKUP($B104,[22]分省年度数据!$A$1:$T$32,7,FALSE)
)</f>
        <v>96.14</v>
      </c>
      <c r="AN104" cm="1">
        <f t="array" ref="AN104">_xlfn.IFS(
$C104=2010,
VLOOKUP($B104,[23]分省年度数据!$A$1:$T$32,15,FALSE),
$C104=2011,
VLOOKUP($B104,[23]分省年度数据!$A$1:$T$32,14,FALSE),
$C104=2012,
VLOOKUP($B104,[23]分省年度数据!$A$1:$T$32,13,FALSE),
$C104=2013,
VLOOKUP($B104,[23]分省年度数据!$A$1:$T$32,12,FALSE),
$C104=2014,
VLOOKUP($B104,[23]分省年度数据!$A$1:$T$32,11,FALSE),
$C104=2015,
VLOOKUP($B104,[23]分省年度数据!$A$1:$T$32,10,FALSE),
$C104=2016,
VLOOKUP($B104,[23]分省年度数据!$A$1:$T$32,9,FALSE),
$C104=2017,
VLOOKUP($B104,[23]分省年度数据!$A$1:$T$32,8,FALSE),
$C104=2018,
VLOOKUP($B104,[23]分省年度数据!$A$1:$T$32,7,FALSE)
)</f>
        <v>10.99</v>
      </c>
      <c r="AO104" cm="1">
        <f t="array" ref="AO104">_xlfn.IFS(
$C104=2010,
VLOOKUP($B104,[24]分省年度数据!$A$1:$T$32,15,FALSE),
$C104=2011,
VLOOKUP($B104,[24]分省年度数据!$A$1:$T$32,14,FALSE),
$C104=2012,
VLOOKUP($B104,[24]分省年度数据!$A$1:$T$32,13,FALSE),
$C104=2013,
VLOOKUP($B104,[24]分省年度数据!$A$1:$T$32,12,FALSE),
$C104=2014,
VLOOKUP($B104,[24]分省年度数据!$A$1:$T$32,11,FALSE),
$C104=2015,
VLOOKUP($B104,[24]分省年度数据!$A$1:$T$32,10,FALSE),
$C104=2016,
VLOOKUP($B104,[24]分省年度数据!$A$1:$T$32,9,FALSE),
$C104=2017,
VLOOKUP($B104,[24]分省年度数据!$A$1:$T$32,8,FALSE),
$C104=2018,
VLOOKUP($B104,[24]分省年度数据!$A$1:$T$32,7,FALSE)
)</f>
        <v>2.2599999999999998</v>
      </c>
      <c r="AP104" cm="1">
        <f t="array" ref="AP104">_xlfn.IFS(
$C104=2010,
VLOOKUP($B104,[25]分省年度数据!$A$1:$T$32,15,FALSE),
$C104=2011,
VLOOKUP($B104,[25]分省年度数据!$A$1:$T$32,14,FALSE),
$C104=2012,
VLOOKUP($B104,[25]分省年度数据!$A$1:$T$32,13,FALSE),
$C104=2013,
VLOOKUP($B104,[25]分省年度数据!$A$1:$T$32,12,FALSE),
$C104=2014,
VLOOKUP($B104,[25]分省年度数据!$A$1:$T$32,11,FALSE),
$C104=2015,
VLOOKUP($B104,[25]分省年度数据!$A$1:$T$32,10,FALSE),
$C104=2016,
VLOOKUP($B104,[25]分省年度数据!$A$1:$T$32,9,FALSE),
$C104=2017,
VLOOKUP($B104,[25]分省年度数据!$A$1:$T$32,8,FALSE),
$C104=2018,
VLOOKUP($B104,[25]分省年度数据!$A$1:$T$32,7,FALSE)
)</f>
        <v>12.47</v>
      </c>
    </row>
    <row r="105" spans="1:42">
      <c r="A105">
        <v>34</v>
      </c>
      <c r="B105" t="s">
        <v>12</v>
      </c>
      <c r="C105">
        <v>2014</v>
      </c>
      <c r="D105" t="str">
        <f t="shared" si="2"/>
        <v>安徽省2014</v>
      </c>
      <c r="E105" t="s">
        <v>34</v>
      </c>
      <c r="F105" cm="1">
        <f t="array" ref="F105">_xlfn.IFS(
$C105=2010,
VLOOKUP($B105,[1]分省年度数据!$A$1:$T$32,15,FALSE),
$C105=2011,
VLOOKUP($B105,[1]分省年度数据!$A$1:$T$32,14,FALSE),
$C105=2012,
VLOOKUP($B105,[1]分省年度数据!$A$1:$T$32,13,FALSE),
$C105=2013,
VLOOKUP($B105,[1]分省年度数据!$A$1:$T$32,12,FALSE),
$C105=2014,
VLOOKUP($B105,[1]分省年度数据!$A$1:$T$32,11,FALSE),
$C105=2015,
VLOOKUP($B105,[1]分省年度数据!$A$1:$T$32,10,FALSE),
$C105=2016,
VLOOKUP($B105,[1]分省年度数据!$A$1:$T$32,9,FALSE),
$C105=2017,
VLOOKUP($B105,[1]分省年度数据!$A$1:$T$32,8,FALSE),
$C105=2018,
VLOOKUP($B105,[1]分省年度数据!$A$1:$T$32,7,FALSE)
)</f>
        <v>5997</v>
      </c>
      <c r="G105" cm="1">
        <f t="array" ref="G105">_xlfn.IFS(
$C105=2010,
VLOOKUP($B105,[2]分省年度数据!$A$1:$T$32,15,FALSE),
$C105=2011,
VLOOKUP($B105,[2]分省年度数据!$A$1:$T$32,14,FALSE),
$C105=2012,
VLOOKUP($B105,[2]分省年度数据!$A$1:$T$32,13,FALSE),
$C105=2013,
VLOOKUP($B105,[2]分省年度数据!$A$1:$T$32,12,FALSE),
$C105=2014,
VLOOKUP($B105,[2]分省年度数据!$A$1:$T$32,11,FALSE),
$C105=2015,
VLOOKUP($B105,[2]分省年度数据!$A$1:$T$32,10,FALSE),
$C105=2016,
VLOOKUP($B105,[2]分省年度数据!$A$1:$T$32,9,FALSE),
$C105=2017,
VLOOKUP($B105,[2]分省年度数据!$A$1:$T$32,8,FALSE),
$C105=2018,
VLOOKUP($B105,[2]分省年度数据!$A$1:$T$32,7,FALSE)
)</f>
        <v>16796</v>
      </c>
      <c r="H105" cm="1">
        <f t="array" ref="H105">_xlfn.IFS(
$C105=2010,
VLOOKUP($B105,[3]分省年度数据!$A$1:$T$32,15,FALSE),
$C105=2011,
VLOOKUP($B105,[3]分省年度数据!$A$1:$T$32,14,FALSE),
$C105=2012,
VLOOKUP($B105,[3]分省年度数据!$A$1:$T$32,13,FALSE),
$C105=2013,
VLOOKUP($B105,[3]分省年度数据!$A$1:$T$32,12,FALSE),
$C105=2014,
VLOOKUP($B105,[3]分省年度数据!$A$1:$T$32,11,FALSE),
$C105=2015,
VLOOKUP($B105,[3]分省年度数据!$A$1:$T$32,10,FALSE),
$C105=2016,
VLOOKUP($B105,[3]分省年度数据!$A$1:$T$32,9,FALSE),
$C105=2017,
VLOOKUP($B105,[3]分省年度数据!$A$1:$T$32,8,FALSE),
$C105=2018,
VLOOKUP($B105,[3]分省年度数据!$A$1:$T$32,7,FALSE)
)</f>
        <v>1201.5999999999999</v>
      </c>
      <c r="I105">
        <f>VLOOKUP($D105,[4]Sheet1!$C$1:$J$65536,2,FALSE)</f>
        <v>151.75772094726562</v>
      </c>
      <c r="J105">
        <f>VLOOKUP($D105,[4]Sheet1!$C$1:$J$65536,3,FALSE)</f>
        <v>100.50286865234375</v>
      </c>
      <c r="K105">
        <f>VLOOKUP($D105,[4]Sheet1!$C$1:$J$65536,4,FALSE)</f>
        <v>10167.513671875</v>
      </c>
      <c r="L105">
        <f>VLOOKUP($D105,[4]Sheet1!$C$1:$J$65536,5,FALSE)</f>
        <v>168.02545166015625</v>
      </c>
      <c r="M105">
        <f>VLOOKUP($D105,[4]Sheet1!$C$1:$J$65536,6,FALSE)</f>
        <v>26.440729141235352</v>
      </c>
      <c r="N105">
        <f>VLOOKUP($D105,[4]Sheet1!$C$1:$J$65536,7,FALSE)</f>
        <v>6.1031641960144043</v>
      </c>
      <c r="O105">
        <f>VLOOKUP($D105,[4]Sheet1!$C$1:$J$65536,8,FALSE)</f>
        <v>36.112773895263672</v>
      </c>
      <c r="P105" cm="1">
        <f t="array" ref="P105">_xlfn.IFS(
$C105=2010,
VLOOKUP($B105,[5]各省年均房价!$A$1:$T$32,11,FALSE),
$C105=2011,
VLOOKUP($B105,[5]各省年均房价!$A$1:$T$32,12,FALSE),
$C105=2012,
VLOOKUP($B105,[5]各省年均房价!$A$1:$T$32,13,FALSE),
$C105=2013,
VLOOKUP($B105,[5]各省年均房价!$A$1:$T$32,14,FALSE),
$C105=2014,
VLOOKUP($B105,[5]各省年均房价!$A$1:$T$32,15,FALSE),
$C105=2015,
VLOOKUP($B105,[5]各省年均房价!$A$1:$T$32,16,FALSE),
$C105=2016,
VLOOKUP($B105,[5]各省年均房价!$A$1:$T$32,17,FALSE),
$C105=2017,
VLOOKUP($B105,[5]各省年均房价!$A$1:$T$32,18,FALSE),
$C105=2018,
VLOOKUP($B105,[5]各省年均房价!$A$1:$T$32,19,FALSE)
)</f>
        <v>4864.7731249999997</v>
      </c>
      <c r="Q105">
        <f t="shared" si="3"/>
        <v>0.28963879048582997</v>
      </c>
      <c r="R105" cm="1">
        <f t="array" ref="R105">_xlfn.IFS(
$C105=2010,
VLOOKUP($B105,[27]分省年度数据!$A$1:$T$32,15,FALSE),
$C105=2011,
VLOOKUP($B105,[27]分省年度数据!$A$1:$T$32,14,FALSE),
$C105=2012,
VLOOKUP($B105,[27]分省年度数据!$A$1:$T$32,13,FALSE),
$C105=2013,
VLOOKUP($B105,[27]分省年度数据!$A$1:$T$32,12,FALSE),
$C105=2014,
VLOOKUP($B105,[27]分省年度数据!$A$1:$T$32,11,FALSE),
$C105=2015,
VLOOKUP($B105,[27]分省年度数据!$A$1:$T$32,10,FALSE),
$C105=2016,
VLOOKUP($B105,[27]分省年度数据!$A$1:$T$32,9,FALSE),
$C105=2017,
VLOOKUP($B105,[27]分省年度数据!$A$1:$T$32,8,FALSE),
$C105=2018,
VLOOKUP($B105,[27]分省年度数据!$A$1:$T$32,7,FALSE)
)</f>
        <v>69.31</v>
      </c>
      <c r="S105">
        <f>IFERROR(VLOOKUP(D105,[6]mu_jt_estimates_final!$C:$D,2,FALSE),"")</f>
        <v>-0.10579230000000001</v>
      </c>
      <c r="T105" t="str">
        <f>VLOOKUP(B105,方言分布!A:B,2,FALSE)</f>
        <v>江淮官话</v>
      </c>
      <c r="U105" cm="1">
        <f t="array" ref="U105">_xlfn.IFS(
$C105=2010,
VLOOKUP($B105,[7]分省年度数据!$A$1:$T$32,15,FALSE),
$C105=2011,
VLOOKUP($B105,[7]分省年度数据!$A$1:$T$32,14,FALSE),
$C105=2012,
VLOOKUP($B105,[7]分省年度数据!$A$1:$T$32,13,FALSE),
$C105=2013,
VLOOKUP($B105,[7]分省年度数据!$A$1:$T$32,12,FALSE),
$C105=2014,
VLOOKUP($B105,[7]分省年度数据!$A$1:$T$32,11,FALSE),
$C105=2015,
VLOOKUP($B105,[7]分省年度数据!$A$1:$T$32,10,FALSE),
$C105=2016,
VLOOKUP($B105,[7]分省年度数据!$A$1:$T$32,9,FALSE),
$C105=2017,
VLOOKUP($B105,[7]分省年度数据!$A$1:$T$32,8,FALSE),
$C105=2018,
VLOOKUP($B105,[7]分省年度数据!$A$1:$T$32,7,FALSE)
)</f>
        <v>24824</v>
      </c>
      <c r="V105" cm="1">
        <f t="array" ref="V105">_xlfn.IFS(
$C105=2010,
VLOOKUP($B105,[8]分省年度数据!$A$1:$T$32,15,FALSE),
$C105=2011,
VLOOKUP($B105,[8]分省年度数据!$A$1:$T$32,14,FALSE),
$C105=2012,
VLOOKUP($B105,[8]分省年度数据!$A$1:$T$32,13,FALSE),
$C105=2013,
VLOOKUP($B105,[8]分省年度数据!$A$1:$T$32,12,FALSE),
$C105=2014,
VLOOKUP($B105,[8]分省年度数据!$A$1:$T$32,11,FALSE),
$C105=2015,
VLOOKUP($B105,[8]分省年度数据!$A$1:$T$32,10,FALSE),
$C105=2016,
VLOOKUP($B105,[8]分省年度数据!$A$1:$T$32,9,FALSE),
$C105=2017,
VLOOKUP($B105,[8]分省年度数据!$A$1:$T$32,8,FALSE),
$C105=2018,
VLOOKUP($B105,[8]分省年度数据!$A$1:$T$32,7,FALSE)
)</f>
        <v>25.2</v>
      </c>
      <c r="W105" cm="1">
        <f t="array" ref="W105">_xlfn.IFS(
$C105=2010,
VLOOKUP($B105,[9]分省年度数据!$A$1:$T$32,15,FALSE),
$C105=2011,
VLOOKUP($B105,[9]分省年度数据!$A$1:$T$32,14,FALSE),
$C105=2012,
VLOOKUP($B105,[9]分省年度数据!$A$1:$T$32,13,FALSE),
$C105=2013,
VLOOKUP($B105,[9]分省年度数据!$A$1:$T$32,12,FALSE),
$C105=2014,
VLOOKUP($B105,[9]分省年度数据!$A$1:$T$32,11,FALSE),
$C105=2015,
VLOOKUP($B105,[9]分省年度数据!$A$1:$T$32,10,FALSE),
$C105=2016,
VLOOKUP($B105,[9]分省年度数据!$A$1:$T$32,9,FALSE),
$C105=2017,
VLOOKUP($B105,[9]分省年度数据!$A$1:$T$32,8,FALSE),
$C105=2018,
VLOOKUP($B105,[9]分省年度数据!$A$1:$T$32,7,FALSE)
)</f>
        <v>44</v>
      </c>
      <c r="X105" cm="1">
        <f t="array" ref="X105">_xlfn.IFS(
$C105=2010,
VLOOKUP($B105,[10]分省年度数据!$A$1:$T$32,15,FALSE),
$C105=2011,
VLOOKUP($B105,[10]分省年度数据!$A$1:$T$32,14,FALSE),
$C105=2012,
VLOOKUP($B105,[10]分省年度数据!$A$1:$T$32,13,FALSE),
$C105=2013,
VLOOKUP($B105,[10]分省年度数据!$A$1:$T$32,12,FALSE),
$C105=2014,
VLOOKUP($B105,[10]分省年度数据!$A$1:$T$32,11,FALSE),
$C105=2015,
VLOOKUP($B105,[10]分省年度数据!$A$1:$T$32,10,FALSE),
$C105=2016,
VLOOKUP($B105,[10]分省年度数据!$A$1:$T$32,9,FALSE),
$C105=2017,
VLOOKUP($B105,[10]分省年度数据!$A$1:$T$32,8,FALSE),
$C105=2018,
VLOOKUP($B105,[10]分省年度数据!$A$1:$T$32,7,FALSE)
)</f>
        <v>9.17</v>
      </c>
      <c r="Y105" cm="1">
        <f t="array" ref="Y105">_xlfn.IFS(
$C105=2010,
VLOOKUP($B105,[11]分省年度数据!$A$1:$T$32,15,FALSE),
$C105=2011,
VLOOKUP($B105,[11]分省年度数据!$A$1:$T$32,14,FALSE),
$C105=2012,
VLOOKUP($B105,[11]分省年度数据!$A$1:$T$32,13,FALSE),
$C105=2013,
VLOOKUP($B105,[11]分省年度数据!$A$1:$T$32,12,FALSE),
$C105=2014,
VLOOKUP($B105,[11]分省年度数据!$A$1:$T$32,11,FALSE),
$C105=2015,
VLOOKUP($B105,[11]分省年度数据!$A$1:$T$32,10,FALSE),
$C105=2016,
VLOOKUP($B105,[11]分省年度数据!$A$1:$T$32,9,FALSE),
$C105=2017,
VLOOKUP($B105,[11]分省年度数据!$A$1:$T$32,8,FALSE),
$C105=2018,
VLOOKUP($B105,[11]分省年度数据!$A$1:$T$32,7,FALSE)
)</f>
        <v>425</v>
      </c>
      <c r="Z105" cm="1">
        <f t="array" ref="Z105">_xlfn.IFS(
$C105=2010,
VLOOKUP($B105,[12]分省年度数据!$A$1:$T$32,15,FALSE),
$C105=2011,
VLOOKUP($B105,[12]分省年度数据!$A$1:$T$32,14,FALSE),
$C105=2012,
VLOOKUP($B105,[12]分省年度数据!$A$1:$T$32,13,FALSE),
$C105=2013,
VLOOKUP($B105,[12]分省年度数据!$A$1:$T$32,12,FALSE),
$C105=2014,
VLOOKUP($B105,[12]分省年度数据!$A$1:$T$32,11,FALSE),
$C105=2015,
VLOOKUP($B105,[12]分省年度数据!$A$1:$T$32,10,FALSE),
$C105=2016,
VLOOKUP($B105,[12]分省年度数据!$A$1:$T$32,9,FALSE),
$C105=2017,
VLOOKUP($B105,[12]分省年度数据!$A$1:$T$32,8,FALSE),
$C105=2018,
VLOOKUP($B105,[12]分省年度数据!$A$1:$T$32,7,FALSE)
)</f>
        <v>15.97</v>
      </c>
      <c r="AA105" cm="1">
        <f t="array" ref="AA105">_xlfn.IFS(
$C105=2010,
VLOOKUP($B105,[13]分省年度数据!$A$1:$T$32,15,FALSE),
$C105=2011,
VLOOKUP($B105,[13]分省年度数据!$A$1:$T$32,14,FALSE),
$C105=2012,
VLOOKUP($B105,[13]分省年度数据!$A$1:$T$32,13,FALSE),
$C105=2013,
VLOOKUP($B105,[13]分省年度数据!$A$1:$T$32,12,FALSE),
$C105=2014,
VLOOKUP($B105,[13]分省年度数据!$A$1:$T$32,11,FALSE),
$C105=2015,
VLOOKUP($B105,[13]分省年度数据!$A$1:$T$32,10,FALSE),
$C105=2016,
VLOOKUP($B105,[13]分省年度数据!$A$1:$T$32,9,FALSE),
$C105=2017,
VLOOKUP($B105,[13]分省年度数据!$A$1:$T$32,8,FALSE),
$C105=2018,
VLOOKUP($B105,[13]分省年度数据!$A$1:$T$32,7,FALSE)
)</f>
        <v>12.4</v>
      </c>
      <c r="AB105" cm="1">
        <f t="array" ref="AB105">_xlfn.IFS(
$C105=2010,
VLOOKUP($B105,[14]分省年度数据!$A$1:$T$32,15,FALSE),
$C105=2011,
VLOOKUP($B105,[14]分省年度数据!$A$1:$T$32,14,FALSE),
$C105=2012,
VLOOKUP($B105,[14]分省年度数据!$A$1:$T$32,13,FALSE),
$C105=2013,
VLOOKUP($B105,[14]分省年度数据!$A$1:$T$32,12,FALSE),
$C105=2014,
VLOOKUP($B105,[14]分省年度数据!$A$1:$T$32,11,FALSE),
$C105=2015,
VLOOKUP($B105,[14]分省年度数据!$A$1:$T$32,10,FALSE),
$C105=2016,
VLOOKUP($B105,[14]分省年度数据!$A$1:$T$32,9,FALSE),
$C105=2017,
VLOOKUP($B105,[14]分省年度数据!$A$1:$T$32,8,FALSE),
$C105=2018,
VLOOKUP($B105,[14]分省年度数据!$A$1:$T$32,7,FALSE)
)</f>
        <v>17.45</v>
      </c>
      <c r="AD105" cm="1">
        <f t="array" ref="AD105">_xlfn.IFS(
$C105=2010,
VLOOKUP($B105,[15]分省年度数据!$A$1:$T$32,15,FALSE),
$C105=2011,
VLOOKUP($B105,[15]分省年度数据!$A$1:$T$32,14,FALSE),
$C105=2012,
VLOOKUP($B105,[15]分省年度数据!$A$1:$T$32,13,FALSE),
$C105=2013,
VLOOKUP($B105,[15]分省年度数据!$A$1:$T$32,12,FALSE),
$C105=2014,
VLOOKUP($B105,[15]分省年度数据!$A$1:$T$32,11,FALSE),
$C105=2015,
VLOOKUP($B105,[15]分省年度数据!$A$1:$T$32,10,FALSE),
$C105=2016,
VLOOKUP($B105,[15]分省年度数据!$A$1:$T$32,9,FALSE),
$C105=2017,
VLOOKUP($B105,[15]分省年度数据!$A$1:$T$32,8,FALSE),
$C105=2018,
VLOOKUP($B105,[15]分省年度数据!$A$1:$T$32,7,FALSE)
)</f>
        <v>10457811</v>
      </c>
      <c r="AE105" cm="1">
        <f t="array" ref="AE105">_xlfn.IFS(
$C105=2010,
VLOOKUP($B105,[16]分省年度数据!$A$1:$T$32,15,FALSE),
$C105=2011,
VLOOKUP($B105,[16]分省年度数据!$A$1:$T$32,14,FALSE),
$C105=2012,
VLOOKUP($B105,[16]分省年度数据!$A$1:$T$32,13,FALSE),
$C105=2013,
VLOOKUP($B105,[16]分省年度数据!$A$1:$T$32,12,FALSE),
$C105=2014,
VLOOKUP($B105,[16]分省年度数据!$A$1:$T$32,11,FALSE),
$C105=2015,
VLOOKUP($B105,[16]分省年度数据!$A$1:$T$32,10,FALSE),
$C105=2016,
VLOOKUP($B105,[16]分省年度数据!$A$1:$T$32,9,FALSE),
$C105=2017,
VLOOKUP($B105,[16]分省年度数据!$A$1:$T$32,8,FALSE),
$C105=2018,
VLOOKUP($B105,[16]分省年度数据!$A$1:$T$32,7,FALSE)
)</f>
        <v>743.07</v>
      </c>
      <c r="AF105" cm="1">
        <f t="array" ref="AF105">_xlfn.IFS(
$C105=2010,
VLOOKUP($B105,[17]分省年度数据!$A$1:$T$32,15,FALSE),
$C105=2011,
VLOOKUP($B105,[17]分省年度数据!$A$1:$T$32,14,FALSE),
$C105=2012,
VLOOKUP($B105,[17]分省年度数据!$A$1:$T$32,13,FALSE),
$C105=2013,
VLOOKUP($B105,[17]分省年度数据!$A$1:$T$32,12,FALSE),
$C105=2014,
VLOOKUP($B105,[17]分省年度数据!$A$1:$T$32,11,FALSE),
$C105=2015,
VLOOKUP($B105,[17]分省年度数据!$A$1:$T$32,10,FALSE),
$C105=2016,
VLOOKUP($B105,[17]分省年度数据!$A$1:$T$32,9,FALSE),
$C105=2017,
VLOOKUP($B105,[17]分省年度数据!$A$1:$T$32,8,FALSE),
$C105=2018,
VLOOKUP($B105,[17]分省年度数据!$A$1:$T$32,7,FALSE)
)</f>
        <v>583</v>
      </c>
      <c r="AG105" cm="1">
        <f t="array" ref="AG105">_xlfn.IFS(
$C105=2010,
VLOOKUP($B105,[18]分省年度数据!$A$1:$T$32,15,FALSE),
$C105=2011,
VLOOKUP($B105,[18]分省年度数据!$A$1:$T$32,14,FALSE),
$C105=2012,
VLOOKUP($B105,[18]分省年度数据!$A$1:$T$32,13,FALSE),
$C105=2013,
VLOOKUP($B105,[18]分省年度数据!$A$1:$T$32,12,FALSE),
$C105=2014,
VLOOKUP($B105,[18]分省年度数据!$A$1:$T$32,11,FALSE),
$C105=2015,
VLOOKUP($B105,[18]分省年度数据!$A$1:$T$32,10,FALSE),
$C105=2016,
VLOOKUP($B105,[18]分省年度数据!$A$1:$T$32,9,FALSE),
$C105=2017,
VLOOKUP($B105,[18]分省年度数据!$A$1:$T$32,8,FALSE),
$C105=2018,
VLOOKUP($B105,[18]分省年度数据!$A$1:$T$32,7,FALSE)
)</f>
        <v>7957</v>
      </c>
      <c r="AJ105" cm="1">
        <f t="array" ref="AJ105">_xlfn.IFS(
$C105=2010,
VLOOKUP($B105,[19]分省年度数据!$A$1:$T$32,15,FALSE),
$C105=2011,
VLOOKUP($B105,[19]分省年度数据!$A$1:$T$32,14,FALSE),
$C105=2012,
VLOOKUP($B105,[19]分省年度数据!$A$1:$T$32,13,FALSE),
$C105=2013,
VLOOKUP($B105,[19]分省年度数据!$A$1:$T$32,12,FALSE),
$C105=2014,
VLOOKUP($B105,[19]分省年度数据!$A$1:$T$32,11,FALSE),
$C105=2015,
VLOOKUP($B105,[19]分省年度数据!$A$1:$T$32,10,FALSE),
$C105=2016,
VLOOKUP($B105,[19]分省年度数据!$A$1:$T$32,9,FALSE),
$C105=2017,
VLOOKUP($B105,[19]分省年度数据!$A$1:$T$32,8,FALSE),
$C105=2018,
VLOOKUP($B105,[19]分省年度数据!$A$1:$T$32,7,FALSE)
)</f>
        <v>16077</v>
      </c>
      <c r="AK105" cm="1">
        <f t="array" ref="AK105">_xlfn.IFS(
$C105=2010,
VLOOKUP($B105,[20]分省年度数据!$A$1:$T$32,15,FALSE),
$C105=2011,
VLOOKUP($B105,[20]分省年度数据!$A$1:$T$32,14,FALSE),
$C105=2012,
VLOOKUP($B105,[20]分省年度数据!$A$1:$T$32,13,FALSE),
$C105=2013,
VLOOKUP($B105,[20]分省年度数据!$A$1:$T$32,12,FALSE),
$C105=2014,
VLOOKUP($B105,[20]分省年度数据!$A$1:$T$32,11,FALSE),
$C105=2015,
VLOOKUP($B105,[20]分省年度数据!$A$1:$T$32,10,FALSE),
$C105=2016,
VLOOKUP($B105,[20]分省年度数据!$A$1:$T$32,9,FALSE),
$C105=2017,
VLOOKUP($B105,[20]分省年度数据!$A$1:$T$32,8,FALSE),
$C105=2018,
VLOOKUP($B105,[20]分省年度数据!$A$1:$T$32,7,FALSE)
)</f>
        <v>12319</v>
      </c>
      <c r="AL105" cm="1">
        <f t="array" ref="AL105">_xlfn.IFS(
$C105=2010,
VLOOKUP($B105,[26]分省年度数据!$A$1:$T$32,15,FALSE),
$C105=2011,
VLOOKUP($B105,[26]分省年度数据!$A$1:$T$32,14,FALSE),
$C105=2012,
VLOOKUP($B105,[26]分省年度数据!$A$1:$T$32,13,FALSE),
$C105=2013,
VLOOKUP($B105,[26]分省年度数据!$A$1:$T$32,12,FALSE),
$C105=2014,
VLOOKUP($B105,[26]分省年度数据!$A$1:$T$32,11,FALSE),
$C105=2015,
VLOOKUP($B105,[26]分省年度数据!$A$1:$T$32,10,FALSE),
$C105=2016,
VLOOKUP($B105,[26]分省年度数据!$A$1:$T$32,9,FALSE),
$C105=2017,
VLOOKUP($B105,[26]分省年度数据!$A$1:$T$32,8,FALSE),
$C105=2018,
VLOOKUP($B105,[26]分省年度数据!$A$1:$T$32,7,FALSE)
)</f>
        <v>98.63</v>
      </c>
      <c r="AM105" cm="1">
        <f t="array" ref="AM105">_xlfn.IFS(
$C105=2010,
VLOOKUP($B105,[22]分省年度数据!$A$1:$T$32,15,FALSE),
$C105=2011,
VLOOKUP($B105,[22]分省年度数据!$A$1:$T$32,14,FALSE),
$C105=2012,
VLOOKUP($B105,[22]分省年度数据!$A$1:$T$32,13,FALSE),
$C105=2013,
VLOOKUP($B105,[22]分省年度数据!$A$1:$T$32,12,FALSE),
$C105=2014,
VLOOKUP($B105,[22]分省年度数据!$A$1:$T$32,11,FALSE),
$C105=2015,
VLOOKUP($B105,[22]分省年度数据!$A$1:$T$32,10,FALSE),
$C105=2016,
VLOOKUP($B105,[22]分省年度数据!$A$1:$T$32,9,FALSE),
$C105=2017,
VLOOKUP($B105,[22]分省年度数据!$A$1:$T$32,8,FALSE),
$C105=2018,
VLOOKUP($B105,[22]分省年度数据!$A$1:$T$32,7,FALSE)
)</f>
        <v>96.81</v>
      </c>
      <c r="AN105" cm="1">
        <f t="array" ref="AN105">_xlfn.IFS(
$C105=2010,
VLOOKUP($B105,[23]分省年度数据!$A$1:$T$32,15,FALSE),
$C105=2011,
VLOOKUP($B105,[23]分省年度数据!$A$1:$T$32,14,FALSE),
$C105=2012,
VLOOKUP($B105,[23]分省年度数据!$A$1:$T$32,13,FALSE),
$C105=2013,
VLOOKUP($B105,[23]分省年度数据!$A$1:$T$32,12,FALSE),
$C105=2014,
VLOOKUP($B105,[23]分省年度数据!$A$1:$T$32,11,FALSE),
$C105=2015,
VLOOKUP($B105,[23]分省年度数据!$A$1:$T$32,10,FALSE),
$C105=2016,
VLOOKUP($B105,[23]分省年度数据!$A$1:$T$32,9,FALSE),
$C105=2017,
VLOOKUP($B105,[23]分省年度数据!$A$1:$T$32,8,FALSE),
$C105=2018,
VLOOKUP($B105,[23]分省年度数据!$A$1:$T$32,7,FALSE)
)</f>
        <v>11.6</v>
      </c>
      <c r="AO105" cm="1">
        <f t="array" ref="AO105">_xlfn.IFS(
$C105=2010,
VLOOKUP($B105,[24]分省年度数据!$A$1:$T$32,15,FALSE),
$C105=2011,
VLOOKUP($B105,[24]分省年度数据!$A$1:$T$32,14,FALSE),
$C105=2012,
VLOOKUP($B105,[24]分省年度数据!$A$1:$T$32,13,FALSE),
$C105=2013,
VLOOKUP($B105,[24]分省年度数据!$A$1:$T$32,12,FALSE),
$C105=2014,
VLOOKUP($B105,[24]分省年度数据!$A$1:$T$32,11,FALSE),
$C105=2015,
VLOOKUP($B105,[24]分省年度数据!$A$1:$T$32,10,FALSE),
$C105=2016,
VLOOKUP($B105,[24]分省年度数据!$A$1:$T$32,9,FALSE),
$C105=2017,
VLOOKUP($B105,[24]分省年度数据!$A$1:$T$32,8,FALSE),
$C105=2018,
VLOOKUP($B105,[24]分省年度数据!$A$1:$T$32,7,FALSE)
)</f>
        <v>2.23</v>
      </c>
      <c r="AP105" cm="1">
        <f t="array" ref="AP105">_xlfn.IFS(
$C105=2010,
VLOOKUP($B105,[25]分省年度数据!$A$1:$T$32,15,FALSE),
$C105=2011,
VLOOKUP($B105,[25]分省年度数据!$A$1:$T$32,14,FALSE),
$C105=2012,
VLOOKUP($B105,[25]分省年度数据!$A$1:$T$32,13,FALSE),
$C105=2013,
VLOOKUP($B105,[25]分省年度数据!$A$1:$T$32,12,FALSE),
$C105=2014,
VLOOKUP($B105,[25]分省年度数据!$A$1:$T$32,11,FALSE),
$C105=2015,
VLOOKUP($B105,[25]分省年度数据!$A$1:$T$32,10,FALSE),
$C105=2016,
VLOOKUP($B105,[25]分省年度数据!$A$1:$T$32,9,FALSE),
$C105=2017,
VLOOKUP($B105,[25]分省年度数据!$A$1:$T$32,8,FALSE),
$C105=2018,
VLOOKUP($B105,[25]分省年度数据!$A$1:$T$32,7,FALSE)
)</f>
        <v>13.2</v>
      </c>
    </row>
    <row r="106" spans="1:42">
      <c r="A106">
        <v>34</v>
      </c>
      <c r="B106" t="s">
        <v>12</v>
      </c>
      <c r="C106">
        <v>2015</v>
      </c>
      <c r="D106" t="str">
        <f t="shared" si="2"/>
        <v>安徽省2015</v>
      </c>
      <c r="E106" t="s">
        <v>34</v>
      </c>
      <c r="F106" cm="1">
        <f t="array" ref="F106">_xlfn.IFS(
$C106=2010,
VLOOKUP($B106,[1]分省年度数据!$A$1:$T$32,15,FALSE),
$C106=2011,
VLOOKUP($B106,[1]分省年度数据!$A$1:$T$32,14,FALSE),
$C106=2012,
VLOOKUP($B106,[1]分省年度数据!$A$1:$T$32,13,FALSE),
$C106=2013,
VLOOKUP($B106,[1]分省年度数据!$A$1:$T$32,12,FALSE),
$C106=2014,
VLOOKUP($B106,[1]分省年度数据!$A$1:$T$32,11,FALSE),
$C106=2015,
VLOOKUP($B106,[1]分省年度数据!$A$1:$T$32,10,FALSE),
$C106=2016,
VLOOKUP($B106,[1]分省年度数据!$A$1:$T$32,9,FALSE),
$C106=2017,
VLOOKUP($B106,[1]分省年度数据!$A$1:$T$32,8,FALSE),
$C106=2018,
VLOOKUP($B106,[1]分省年度数据!$A$1:$T$32,7,FALSE)
)</f>
        <v>6011</v>
      </c>
      <c r="G106" cm="1">
        <f t="array" ref="G106">_xlfn.IFS(
$C106=2010,
VLOOKUP($B106,[2]分省年度数据!$A$1:$T$32,15,FALSE),
$C106=2011,
VLOOKUP($B106,[2]分省年度数据!$A$1:$T$32,14,FALSE),
$C106=2012,
VLOOKUP($B106,[2]分省年度数据!$A$1:$T$32,13,FALSE),
$C106=2013,
VLOOKUP($B106,[2]分省年度数据!$A$1:$T$32,12,FALSE),
$C106=2014,
VLOOKUP($B106,[2]分省年度数据!$A$1:$T$32,11,FALSE),
$C106=2015,
VLOOKUP($B106,[2]分省年度数据!$A$1:$T$32,10,FALSE),
$C106=2016,
VLOOKUP($B106,[2]分省年度数据!$A$1:$T$32,9,FALSE),
$C106=2017,
VLOOKUP($B106,[2]分省年度数据!$A$1:$T$32,8,FALSE),
$C106=2018,
VLOOKUP($B106,[2]分省年度数据!$A$1:$T$32,7,FALSE)
)</f>
        <v>18363</v>
      </c>
      <c r="H106" cm="1">
        <f t="array" ref="H106">_xlfn.IFS(
$C106=2010,
VLOOKUP($B106,[3]分省年度数据!$A$1:$T$32,15,FALSE),
$C106=2011,
VLOOKUP($B106,[3]分省年度数据!$A$1:$T$32,14,FALSE),
$C106=2012,
VLOOKUP($B106,[3]分省年度数据!$A$1:$T$32,13,FALSE),
$C106=2013,
VLOOKUP($B106,[3]分省年度数据!$A$1:$T$32,12,FALSE),
$C106=2014,
VLOOKUP($B106,[3]分省年度数据!$A$1:$T$32,11,FALSE),
$C106=2015,
VLOOKUP($B106,[3]分省年度数据!$A$1:$T$32,10,FALSE),
$C106=2016,
VLOOKUP($B106,[3]分省年度数据!$A$1:$T$32,9,FALSE),
$C106=2017,
VLOOKUP($B106,[3]分省年度数据!$A$1:$T$32,8,FALSE),
$C106=2018,
VLOOKUP($B106,[3]分省年度数据!$A$1:$T$32,7,FALSE)
)</f>
        <v>1069.7</v>
      </c>
      <c r="I106">
        <f>VLOOKUP($D106,[4]Sheet1!$C$1:$J$65536,2,FALSE)</f>
        <v>149.20132446289062</v>
      </c>
      <c r="J106">
        <f>VLOOKUP($D106,[4]Sheet1!$C$1:$J$65536,3,FALSE)</f>
        <v>103.72998046875</v>
      </c>
      <c r="K106">
        <f>VLOOKUP($D106,[4]Sheet1!$C$1:$J$65536,4,FALSE)</f>
        <v>10169.2392578125</v>
      </c>
      <c r="L106">
        <f>VLOOKUP($D106,[4]Sheet1!$C$1:$J$65536,5,FALSE)</f>
        <v>167.05007934570312</v>
      </c>
      <c r="M106">
        <f>VLOOKUP($D106,[4]Sheet1!$C$1:$J$65536,6,FALSE)</f>
        <v>28.848663330078125</v>
      </c>
      <c r="N106">
        <f>VLOOKUP($D106,[4]Sheet1!$C$1:$J$65536,7,FALSE)</f>
        <v>6.189669132232666</v>
      </c>
      <c r="O106">
        <f>VLOOKUP($D106,[4]Sheet1!$C$1:$J$65536,8,FALSE)</f>
        <v>39.195884704589844</v>
      </c>
      <c r="P106" cm="1">
        <f t="array" ref="P106">_xlfn.IFS(
$C106=2010,
VLOOKUP($B106,[5]各省年均房价!$A$1:$T$32,11,FALSE),
$C106=2011,
VLOOKUP($B106,[5]各省年均房价!$A$1:$T$32,12,FALSE),
$C106=2012,
VLOOKUP($B106,[5]各省年均房价!$A$1:$T$32,13,FALSE),
$C106=2013,
VLOOKUP($B106,[5]各省年均房价!$A$1:$T$32,14,FALSE),
$C106=2014,
VLOOKUP($B106,[5]各省年均房价!$A$1:$T$32,15,FALSE),
$C106=2015,
VLOOKUP($B106,[5]各省年均房价!$A$1:$T$32,16,FALSE),
$C106=2016,
VLOOKUP($B106,[5]各省年均房价!$A$1:$T$32,17,FALSE),
$C106=2017,
VLOOKUP($B106,[5]各省年均房价!$A$1:$T$32,18,FALSE),
$C106=2018,
VLOOKUP($B106,[5]各省年均房价!$A$1:$T$32,19,FALSE)
)</f>
        <v>5018.7650000000003</v>
      </c>
      <c r="Q106">
        <f t="shared" si="3"/>
        <v>0.27330855524696401</v>
      </c>
      <c r="R106" cm="1">
        <f t="array" ref="R106">_xlfn.IFS(
$C106=2010,
VLOOKUP($B106,[27]分省年度数据!$A$1:$T$32,15,FALSE),
$C106=2011,
VLOOKUP($B106,[27]分省年度数据!$A$1:$T$32,14,FALSE),
$C106=2012,
VLOOKUP($B106,[27]分省年度数据!$A$1:$T$32,13,FALSE),
$C106=2013,
VLOOKUP($B106,[27]分省年度数据!$A$1:$T$32,12,FALSE),
$C106=2014,
VLOOKUP($B106,[27]分省年度数据!$A$1:$T$32,11,FALSE),
$C106=2015,
VLOOKUP($B106,[27]分省年度数据!$A$1:$T$32,10,FALSE),
$C106=2016,
VLOOKUP($B106,[27]分省年度数据!$A$1:$T$32,9,FALSE),
$C106=2017,
VLOOKUP($B106,[27]分省年度数据!$A$1:$T$32,8,FALSE),
$C106=2018,
VLOOKUP($B106,[27]分省年度数据!$A$1:$T$32,7,FALSE)
)</f>
        <v>68.17</v>
      </c>
      <c r="S106">
        <f>IFERROR(VLOOKUP(D106,[6]mu_jt_estimates_final!$C:$D,2,FALSE),"")</f>
        <v>-4.2048525000000003E-2</v>
      </c>
      <c r="T106" t="str">
        <f>VLOOKUP(B106,方言分布!A:B,2,FALSE)</f>
        <v>江淮官话</v>
      </c>
      <c r="U106" cm="1">
        <f t="array" ref="U106">_xlfn.IFS(
$C106=2010,
VLOOKUP($B106,[7]分省年度数据!$A$1:$T$32,15,FALSE),
$C106=2011,
VLOOKUP($B106,[7]分省年度数据!$A$1:$T$32,14,FALSE),
$C106=2012,
VLOOKUP($B106,[7]分省年度数据!$A$1:$T$32,13,FALSE),
$C106=2013,
VLOOKUP($B106,[7]分省年度数据!$A$1:$T$32,12,FALSE),
$C106=2014,
VLOOKUP($B106,[7]分省年度数据!$A$1:$T$32,11,FALSE),
$C106=2015,
VLOOKUP($B106,[7]分省年度数据!$A$1:$T$32,10,FALSE),
$C106=2016,
VLOOKUP($B106,[7]分省年度数据!$A$1:$T$32,9,FALSE),
$C106=2017,
VLOOKUP($B106,[7]分省年度数据!$A$1:$T$32,8,FALSE),
$C106=2018,
VLOOKUP($B106,[7]分省年度数据!$A$1:$T$32,7,FALSE)
)</f>
        <v>24853</v>
      </c>
      <c r="V106" cm="1">
        <f t="array" ref="V106">_xlfn.IFS(
$C106=2010,
VLOOKUP($B106,[8]分省年度数据!$A$1:$T$32,15,FALSE),
$C106=2011,
VLOOKUP($B106,[8]分省年度数据!$A$1:$T$32,14,FALSE),
$C106=2012,
VLOOKUP($B106,[8]分省年度数据!$A$1:$T$32,13,FALSE),
$C106=2013,
VLOOKUP($B106,[8]分省年度数据!$A$1:$T$32,12,FALSE),
$C106=2014,
VLOOKUP($B106,[8]分省年度数据!$A$1:$T$32,11,FALSE),
$C106=2015,
VLOOKUP($B106,[8]分省年度数据!$A$1:$T$32,10,FALSE),
$C106=2016,
VLOOKUP($B106,[8]分省年度数据!$A$1:$T$32,9,FALSE),
$C106=2017,
VLOOKUP($B106,[8]分省年度数据!$A$1:$T$32,8,FALSE),
$C106=2018,
VLOOKUP($B106,[8]分省年度数据!$A$1:$T$32,7,FALSE)
)</f>
        <v>26.74</v>
      </c>
      <c r="W106" cm="1">
        <f t="array" ref="W106">_xlfn.IFS(
$C106=2010,
VLOOKUP($B106,[9]分省年度数据!$A$1:$T$32,15,FALSE),
$C106=2011,
VLOOKUP($B106,[9]分省年度数据!$A$1:$T$32,14,FALSE),
$C106=2012,
VLOOKUP($B106,[9]分省年度数据!$A$1:$T$32,13,FALSE),
$C106=2013,
VLOOKUP($B106,[9]分省年度数据!$A$1:$T$32,12,FALSE),
$C106=2014,
VLOOKUP($B106,[9]分省年度数据!$A$1:$T$32,11,FALSE),
$C106=2015,
VLOOKUP($B106,[9]分省年度数据!$A$1:$T$32,10,FALSE),
$C106=2016,
VLOOKUP($B106,[9]分省年度数据!$A$1:$T$32,9,FALSE),
$C106=2017,
VLOOKUP($B106,[9]分省年度数据!$A$1:$T$32,8,FALSE),
$C106=2018,
VLOOKUP($B106,[9]分省年度数据!$A$1:$T$32,7,FALSE)
)</f>
        <v>46</v>
      </c>
      <c r="X106" cm="1">
        <f t="array" ref="X106">_xlfn.IFS(
$C106=2010,
VLOOKUP($B106,[10]分省年度数据!$A$1:$T$32,15,FALSE),
$C106=2011,
VLOOKUP($B106,[10]分省年度数据!$A$1:$T$32,14,FALSE),
$C106=2012,
VLOOKUP($B106,[10]分省年度数据!$A$1:$T$32,13,FALSE),
$C106=2013,
VLOOKUP($B106,[10]分省年度数据!$A$1:$T$32,12,FALSE),
$C106=2014,
VLOOKUP($B106,[10]分省年度数据!$A$1:$T$32,11,FALSE),
$C106=2015,
VLOOKUP($B106,[10]分省年度数据!$A$1:$T$32,10,FALSE),
$C106=2016,
VLOOKUP($B106,[10]分省年度数据!$A$1:$T$32,9,FALSE),
$C106=2017,
VLOOKUP($B106,[10]分省年度数据!$A$1:$T$32,8,FALSE),
$C106=2018,
VLOOKUP($B106,[10]分省年度数据!$A$1:$T$32,7,FALSE)
)</f>
        <v>9.1</v>
      </c>
      <c r="Y106" cm="1">
        <f t="array" ref="Y106">_xlfn.IFS(
$C106=2010,
VLOOKUP($B106,[11]分省年度数据!$A$1:$T$32,15,FALSE),
$C106=2011,
VLOOKUP($B106,[11]分省年度数据!$A$1:$T$32,14,FALSE),
$C106=2012,
VLOOKUP($B106,[11]分省年度数据!$A$1:$T$32,13,FALSE),
$C106=2013,
VLOOKUP($B106,[11]分省年度数据!$A$1:$T$32,12,FALSE),
$C106=2014,
VLOOKUP($B106,[11]分省年度数据!$A$1:$T$32,11,FALSE),
$C106=2015,
VLOOKUP($B106,[11]分省年度数据!$A$1:$T$32,10,FALSE),
$C106=2016,
VLOOKUP($B106,[11]分省年度数据!$A$1:$T$32,9,FALSE),
$C106=2017,
VLOOKUP($B106,[11]分省年度数据!$A$1:$T$32,8,FALSE),
$C106=2018,
VLOOKUP($B106,[11]分省年度数据!$A$1:$T$32,7,FALSE)
)</f>
        <v>485.6</v>
      </c>
      <c r="Z106" cm="1">
        <f t="array" ref="Z106">_xlfn.IFS(
$C106=2010,
VLOOKUP($B106,[12]分省年度数据!$A$1:$T$32,15,FALSE),
$C106=2011,
VLOOKUP($B106,[12]分省年度数据!$A$1:$T$32,14,FALSE),
$C106=2012,
VLOOKUP($B106,[12]分省年度数据!$A$1:$T$32,13,FALSE),
$C106=2013,
VLOOKUP($B106,[12]分省年度数据!$A$1:$T$32,12,FALSE),
$C106=2014,
VLOOKUP($B106,[12]分省年度数据!$A$1:$T$32,11,FALSE),
$C106=2015,
VLOOKUP($B106,[12]分省年度数据!$A$1:$T$32,10,FALSE),
$C106=2016,
VLOOKUP($B106,[12]分省年度数据!$A$1:$T$32,9,FALSE),
$C106=2017,
VLOOKUP($B106,[12]分省年度数据!$A$1:$T$32,8,FALSE),
$C106=2018,
VLOOKUP($B106,[12]分省年度数据!$A$1:$T$32,7,FALSE)
)</f>
        <v>14.87</v>
      </c>
      <c r="AA106" cm="1">
        <f t="array" ref="AA106">_xlfn.IFS(
$C106=2010,
VLOOKUP($B106,[13]分省年度数据!$A$1:$T$32,15,FALSE),
$C106=2011,
VLOOKUP($B106,[13]分省年度数据!$A$1:$T$32,14,FALSE),
$C106=2012,
VLOOKUP($B106,[13]分省年度数据!$A$1:$T$32,13,FALSE),
$C106=2013,
VLOOKUP($B106,[13]分省年度数据!$A$1:$T$32,12,FALSE),
$C106=2014,
VLOOKUP($B106,[13]分省年度数据!$A$1:$T$32,11,FALSE),
$C106=2015,
VLOOKUP($B106,[13]分省年度数据!$A$1:$T$32,10,FALSE),
$C106=2016,
VLOOKUP($B106,[13]分省年度数据!$A$1:$T$32,9,FALSE),
$C106=2017,
VLOOKUP($B106,[13]分省年度数据!$A$1:$T$32,8,FALSE),
$C106=2018,
VLOOKUP($B106,[13]分省年度数据!$A$1:$T$32,7,FALSE)
)</f>
        <v>12.6</v>
      </c>
      <c r="AB106" cm="1">
        <f t="array" ref="AB106">_xlfn.IFS(
$C106=2010,
VLOOKUP($B106,[14]分省年度数据!$A$1:$T$32,15,FALSE),
$C106=2011,
VLOOKUP($B106,[14]分省年度数据!$A$1:$T$32,14,FALSE),
$C106=2012,
VLOOKUP($B106,[14]分省年度数据!$A$1:$T$32,13,FALSE),
$C106=2013,
VLOOKUP($B106,[14]分省年度数据!$A$1:$T$32,12,FALSE),
$C106=2014,
VLOOKUP($B106,[14]分省年度数据!$A$1:$T$32,11,FALSE),
$C106=2015,
VLOOKUP($B106,[14]分省年度数据!$A$1:$T$32,10,FALSE),
$C106=2016,
VLOOKUP($B106,[14]分省年度数据!$A$1:$T$32,9,FALSE),
$C106=2017,
VLOOKUP($B106,[14]分省年度数据!$A$1:$T$32,8,FALSE),
$C106=2018,
VLOOKUP($B106,[14]分省年度数据!$A$1:$T$32,7,FALSE)
)</f>
        <v>17.73</v>
      </c>
      <c r="AD106" cm="1">
        <f t="array" ref="AD106">_xlfn.IFS(
$C106=2010,
VLOOKUP($B106,[15]分省年度数据!$A$1:$T$32,15,FALSE),
$C106=2011,
VLOOKUP($B106,[15]分省年度数据!$A$1:$T$32,14,FALSE),
$C106=2012,
VLOOKUP($B106,[15]分省年度数据!$A$1:$T$32,13,FALSE),
$C106=2013,
VLOOKUP($B106,[15]分省年度数据!$A$1:$T$32,12,FALSE),
$C106=2014,
VLOOKUP($B106,[15]分省年度数据!$A$1:$T$32,11,FALSE),
$C106=2015,
VLOOKUP($B106,[15]分省年度数据!$A$1:$T$32,10,FALSE),
$C106=2016,
VLOOKUP($B106,[15]分省年度数据!$A$1:$T$32,9,FALSE),
$C106=2017,
VLOOKUP($B106,[15]分省年度数据!$A$1:$T$32,8,FALSE),
$C106=2018,
VLOOKUP($B106,[15]分省年度数据!$A$1:$T$32,7,FALSE)
)</f>
        <v>11578495</v>
      </c>
      <c r="AE106" cm="1">
        <f t="array" ref="AE106">_xlfn.IFS(
$C106=2010,
VLOOKUP($B106,[16]分省年度数据!$A$1:$T$32,15,FALSE),
$C106=2011,
VLOOKUP($B106,[16]分省年度数据!$A$1:$T$32,14,FALSE),
$C106=2012,
VLOOKUP($B106,[16]分省年度数据!$A$1:$T$32,13,FALSE),
$C106=2013,
VLOOKUP($B106,[16]分省年度数据!$A$1:$T$32,12,FALSE),
$C106=2014,
VLOOKUP($B106,[16]分省年度数据!$A$1:$T$32,11,FALSE),
$C106=2015,
VLOOKUP($B106,[16]分省年度数据!$A$1:$T$32,10,FALSE),
$C106=2016,
VLOOKUP($B106,[16]分省年度数据!$A$1:$T$32,9,FALSE),
$C106=2017,
VLOOKUP($B106,[16]分省年度数据!$A$1:$T$32,8,FALSE),
$C106=2018,
VLOOKUP($B106,[16]分省年度数据!$A$1:$T$32,7,FALSE)
)</f>
        <v>856.73</v>
      </c>
      <c r="AF106" cm="1">
        <f t="array" ref="AF106">_xlfn.IFS(
$C106=2010,
VLOOKUP($B106,[17]分省年度数据!$A$1:$T$32,15,FALSE),
$C106=2011,
VLOOKUP($B106,[17]分省年度数据!$A$1:$T$32,14,FALSE),
$C106=2012,
VLOOKUP($B106,[17]分省年度数据!$A$1:$T$32,13,FALSE),
$C106=2013,
VLOOKUP($B106,[17]分省年度数据!$A$1:$T$32,12,FALSE),
$C106=2014,
VLOOKUP($B106,[17]分省年度数据!$A$1:$T$32,11,FALSE),
$C106=2015,
VLOOKUP($B106,[17]分省年度数据!$A$1:$T$32,10,FALSE),
$C106=2016,
VLOOKUP($B106,[17]分省年度数据!$A$1:$T$32,9,FALSE),
$C106=2017,
VLOOKUP($B106,[17]分省年度数据!$A$1:$T$32,8,FALSE),
$C106=2018,
VLOOKUP($B106,[17]分省年度数据!$A$1:$T$32,7,FALSE)
)</f>
        <v>650</v>
      </c>
      <c r="AG106" cm="1">
        <f t="array" ref="AG106">_xlfn.IFS(
$C106=2010,
VLOOKUP($B106,[18]分省年度数据!$A$1:$T$32,15,FALSE),
$C106=2011,
VLOOKUP($B106,[18]分省年度数据!$A$1:$T$32,14,FALSE),
$C106=2012,
VLOOKUP($B106,[18]分省年度数据!$A$1:$T$32,13,FALSE),
$C106=2013,
VLOOKUP($B106,[18]分省年度数据!$A$1:$T$32,12,FALSE),
$C106=2014,
VLOOKUP($B106,[18]分省年度数据!$A$1:$T$32,11,FALSE),
$C106=2015,
VLOOKUP($B106,[18]分省年度数据!$A$1:$T$32,10,FALSE),
$C106=2016,
VLOOKUP($B106,[18]分省年度数据!$A$1:$T$32,9,FALSE),
$C106=2017,
VLOOKUP($B106,[18]分省年度数据!$A$1:$T$32,8,FALSE),
$C106=2018,
VLOOKUP($B106,[18]分省年度数据!$A$1:$T$32,7,FALSE)
)</f>
        <v>11190.8</v>
      </c>
      <c r="AJ106" cm="1">
        <f t="array" ref="AJ106">_xlfn.IFS(
$C106=2010,
VLOOKUP($B106,[19]分省年度数据!$A$1:$T$32,15,FALSE),
$C106=2011,
VLOOKUP($B106,[19]分省年度数据!$A$1:$T$32,14,FALSE),
$C106=2012,
VLOOKUP($B106,[19]分省年度数据!$A$1:$T$32,13,FALSE),
$C106=2013,
VLOOKUP($B106,[19]分省年度数据!$A$1:$T$32,12,FALSE),
$C106=2014,
VLOOKUP($B106,[19]分省年度数据!$A$1:$T$32,11,FALSE),
$C106=2015,
VLOOKUP($B106,[19]分省年度数据!$A$1:$T$32,10,FALSE),
$C106=2016,
VLOOKUP($B106,[19]分省年度数据!$A$1:$T$32,9,FALSE),
$C106=2017,
VLOOKUP($B106,[19]分省年度数据!$A$1:$T$32,8,FALSE),
$C106=2018,
VLOOKUP($B106,[19]分省年度数据!$A$1:$T$32,7,FALSE)
)</f>
        <v>13770</v>
      </c>
      <c r="AK106" cm="1">
        <f t="array" ref="AK106">_xlfn.IFS(
$C106=2010,
VLOOKUP($B106,[20]分省年度数据!$A$1:$T$32,15,FALSE),
$C106=2011,
VLOOKUP($B106,[20]分省年度数据!$A$1:$T$32,14,FALSE),
$C106=2012,
VLOOKUP($B106,[20]分省年度数据!$A$1:$T$32,13,FALSE),
$C106=2013,
VLOOKUP($B106,[20]分省年度数据!$A$1:$T$32,12,FALSE),
$C106=2014,
VLOOKUP($B106,[20]分省年度数据!$A$1:$T$32,11,FALSE),
$C106=2015,
VLOOKUP($B106,[20]分省年度数据!$A$1:$T$32,10,FALSE),
$C106=2016,
VLOOKUP($B106,[20]分省年度数据!$A$1:$T$32,9,FALSE),
$C106=2017,
VLOOKUP($B106,[20]分省年度数据!$A$1:$T$32,8,FALSE),
$C106=2018,
VLOOKUP($B106,[20]分省年度数据!$A$1:$T$32,7,FALSE)
)</f>
        <v>13709</v>
      </c>
      <c r="AL106" cm="1">
        <f t="array" ref="AL106">_xlfn.IFS(
$C106=2010,
VLOOKUP($B106,[26]分省年度数据!$A$1:$T$32,15,FALSE),
$C106=2011,
VLOOKUP($B106,[26]分省年度数据!$A$1:$T$32,14,FALSE),
$C106=2012,
VLOOKUP($B106,[26]分省年度数据!$A$1:$T$32,13,FALSE),
$C106=2013,
VLOOKUP($B106,[26]分省年度数据!$A$1:$T$32,12,FALSE),
$C106=2014,
VLOOKUP($B106,[26]分省年度数据!$A$1:$T$32,11,FALSE),
$C106=2015,
VLOOKUP($B106,[26]分省年度数据!$A$1:$T$32,10,FALSE),
$C106=2016,
VLOOKUP($B106,[26]分省年度数据!$A$1:$T$32,9,FALSE),
$C106=2017,
VLOOKUP($B106,[26]分省年度数据!$A$1:$T$32,8,FALSE),
$C106=2018,
VLOOKUP($B106,[26]分省年度数据!$A$1:$T$32,7,FALSE)
)</f>
        <v>98.79</v>
      </c>
      <c r="AM106" cm="1">
        <f t="array" ref="AM106">_xlfn.IFS(
$C106=2010,
VLOOKUP($B106,[22]分省年度数据!$A$1:$T$32,15,FALSE),
$C106=2011,
VLOOKUP($B106,[22]分省年度数据!$A$1:$T$32,14,FALSE),
$C106=2012,
VLOOKUP($B106,[22]分省年度数据!$A$1:$T$32,13,FALSE),
$C106=2013,
VLOOKUP($B106,[22]分省年度数据!$A$1:$T$32,12,FALSE),
$C106=2014,
VLOOKUP($B106,[22]分省年度数据!$A$1:$T$32,11,FALSE),
$C106=2015,
VLOOKUP($B106,[22]分省年度数据!$A$1:$T$32,10,FALSE),
$C106=2016,
VLOOKUP($B106,[22]分省年度数据!$A$1:$T$32,9,FALSE),
$C106=2017,
VLOOKUP($B106,[22]分省年度数据!$A$1:$T$32,8,FALSE),
$C106=2018,
VLOOKUP($B106,[22]分省年度数据!$A$1:$T$32,7,FALSE)
)</f>
        <v>97.55</v>
      </c>
      <c r="AN106" cm="1">
        <f t="array" ref="AN106">_xlfn.IFS(
$C106=2010,
VLOOKUP($B106,[23]分省年度数据!$A$1:$T$32,15,FALSE),
$C106=2011,
VLOOKUP($B106,[23]分省年度数据!$A$1:$T$32,14,FALSE),
$C106=2012,
VLOOKUP($B106,[23]分省年度数据!$A$1:$T$32,13,FALSE),
$C106=2013,
VLOOKUP($B106,[23]分省年度数据!$A$1:$T$32,12,FALSE),
$C106=2014,
VLOOKUP($B106,[23]分省年度数据!$A$1:$T$32,11,FALSE),
$C106=2015,
VLOOKUP($B106,[23]分省年度数据!$A$1:$T$32,10,FALSE),
$C106=2016,
VLOOKUP($B106,[23]分省年度数据!$A$1:$T$32,9,FALSE),
$C106=2017,
VLOOKUP($B106,[23]分省年度数据!$A$1:$T$32,8,FALSE),
$C106=2018,
VLOOKUP($B106,[23]分省年度数据!$A$1:$T$32,7,FALSE)
)</f>
        <v>11.39</v>
      </c>
      <c r="AO106" cm="1">
        <f t="array" ref="AO106">_xlfn.IFS(
$C106=2010,
VLOOKUP($B106,[24]分省年度数据!$A$1:$T$32,15,FALSE),
$C106=2011,
VLOOKUP($B106,[24]分省年度数据!$A$1:$T$32,14,FALSE),
$C106=2012,
VLOOKUP($B106,[24]分省年度数据!$A$1:$T$32,13,FALSE),
$C106=2013,
VLOOKUP($B106,[24]分省年度数据!$A$1:$T$32,12,FALSE),
$C106=2014,
VLOOKUP($B106,[24]分省年度数据!$A$1:$T$32,11,FALSE),
$C106=2015,
VLOOKUP($B106,[24]分省年度数据!$A$1:$T$32,10,FALSE),
$C106=2016,
VLOOKUP($B106,[24]分省年度数据!$A$1:$T$32,9,FALSE),
$C106=2017,
VLOOKUP($B106,[24]分省年度数据!$A$1:$T$32,8,FALSE),
$C106=2018,
VLOOKUP($B106,[24]分省年度数据!$A$1:$T$32,7,FALSE)
)</f>
        <v>2.16</v>
      </c>
      <c r="AP106" cm="1">
        <f t="array" ref="AP106">_xlfn.IFS(
$C106=2010,
VLOOKUP($B106,[25]分省年度数据!$A$1:$T$32,15,FALSE),
$C106=2011,
VLOOKUP($B106,[25]分省年度数据!$A$1:$T$32,14,FALSE),
$C106=2012,
VLOOKUP($B106,[25]分省年度数据!$A$1:$T$32,13,FALSE),
$C106=2013,
VLOOKUP($B106,[25]分省年度数据!$A$1:$T$32,12,FALSE),
$C106=2014,
VLOOKUP($B106,[25]分省年度数据!$A$1:$T$32,11,FALSE),
$C106=2015,
VLOOKUP($B106,[25]分省年度数据!$A$1:$T$32,10,FALSE),
$C106=2016,
VLOOKUP($B106,[25]分省年度数据!$A$1:$T$32,9,FALSE),
$C106=2017,
VLOOKUP($B106,[25]分省年度数据!$A$1:$T$32,8,FALSE),
$C106=2018,
VLOOKUP($B106,[25]分省年度数据!$A$1:$T$32,7,FALSE)
)</f>
        <v>13.37</v>
      </c>
    </row>
    <row r="107" spans="1:42">
      <c r="A107">
        <v>34</v>
      </c>
      <c r="B107" t="s">
        <v>12</v>
      </c>
      <c r="C107">
        <v>2016</v>
      </c>
      <c r="D107" t="str">
        <f t="shared" si="2"/>
        <v>安徽省2016</v>
      </c>
      <c r="E107" t="s">
        <v>34</v>
      </c>
      <c r="F107" cm="1">
        <f t="array" ref="F107">_xlfn.IFS(
$C107=2010,
VLOOKUP($B107,[1]分省年度数据!$A$1:$T$32,15,FALSE),
$C107=2011,
VLOOKUP($B107,[1]分省年度数据!$A$1:$T$32,14,FALSE),
$C107=2012,
VLOOKUP($B107,[1]分省年度数据!$A$1:$T$32,13,FALSE),
$C107=2013,
VLOOKUP($B107,[1]分省年度数据!$A$1:$T$32,12,FALSE),
$C107=2014,
VLOOKUP($B107,[1]分省年度数据!$A$1:$T$32,11,FALSE),
$C107=2015,
VLOOKUP($B107,[1]分省年度数据!$A$1:$T$32,10,FALSE),
$C107=2016,
VLOOKUP($B107,[1]分省年度数据!$A$1:$T$32,9,FALSE),
$C107=2017,
VLOOKUP($B107,[1]分省年度数据!$A$1:$T$32,8,FALSE),
$C107=2018,
VLOOKUP($B107,[1]分省年度数据!$A$1:$T$32,7,FALSE)
)</f>
        <v>6033</v>
      </c>
      <c r="G107" cm="1">
        <f t="array" ref="G107">_xlfn.IFS(
$C107=2010,
VLOOKUP($B107,[2]分省年度数据!$A$1:$T$32,15,FALSE),
$C107=2011,
VLOOKUP($B107,[2]分省年度数据!$A$1:$T$32,14,FALSE),
$C107=2012,
VLOOKUP($B107,[2]分省年度数据!$A$1:$T$32,13,FALSE),
$C107=2013,
VLOOKUP($B107,[2]分省年度数据!$A$1:$T$32,12,FALSE),
$C107=2014,
VLOOKUP($B107,[2]分省年度数据!$A$1:$T$32,11,FALSE),
$C107=2015,
VLOOKUP($B107,[2]分省年度数据!$A$1:$T$32,10,FALSE),
$C107=2016,
VLOOKUP($B107,[2]分省年度数据!$A$1:$T$32,9,FALSE),
$C107=2017,
VLOOKUP($B107,[2]分省年度数据!$A$1:$T$32,8,FALSE),
$C107=2018,
VLOOKUP($B107,[2]分省年度数据!$A$1:$T$32,7,FALSE)
)</f>
        <v>19998</v>
      </c>
      <c r="H107" cm="1">
        <f t="array" ref="H107">_xlfn.IFS(
$C107=2010,
VLOOKUP($B107,[3]分省年度数据!$A$1:$T$32,15,FALSE),
$C107=2011,
VLOOKUP($B107,[3]分省年度数据!$A$1:$T$32,14,FALSE),
$C107=2012,
VLOOKUP($B107,[3]分省年度数据!$A$1:$T$32,13,FALSE),
$C107=2013,
VLOOKUP($B107,[3]分省年度数据!$A$1:$T$32,12,FALSE),
$C107=2014,
VLOOKUP($B107,[3]分省年度数据!$A$1:$T$32,11,FALSE),
$C107=2015,
VLOOKUP($B107,[3]分省年度数据!$A$1:$T$32,10,FALSE),
$C107=2016,
VLOOKUP($B107,[3]分省年度数据!$A$1:$T$32,9,FALSE),
$C107=2017,
VLOOKUP($B107,[3]分省年度数据!$A$1:$T$32,8,FALSE),
$C107=2018,
VLOOKUP($B107,[3]分省年度数据!$A$1:$T$32,7,FALSE)
)</f>
        <v>1487.8</v>
      </c>
      <c r="I107">
        <f>VLOOKUP($D107,[4]Sheet1!$C$1:$J$65536,2,FALSE)</f>
        <v>153.61541748046875</v>
      </c>
      <c r="J107">
        <f>VLOOKUP($D107,[4]Sheet1!$C$1:$J$65536,3,FALSE)</f>
        <v>108.79898834228516</v>
      </c>
      <c r="K107">
        <f>VLOOKUP($D107,[4]Sheet1!$C$1:$J$65536,4,FALSE)</f>
        <v>10166.2333984375</v>
      </c>
      <c r="L107">
        <f>VLOOKUP($D107,[4]Sheet1!$C$1:$J$65536,5,FALSE)</f>
        <v>165.85041809082031</v>
      </c>
      <c r="M107">
        <f>VLOOKUP($D107,[4]Sheet1!$C$1:$J$65536,6,FALSE)</f>
        <v>29.290515899658203</v>
      </c>
      <c r="N107">
        <f>VLOOKUP($D107,[4]Sheet1!$C$1:$J$65536,7,FALSE)</f>
        <v>6.1468367576599121</v>
      </c>
      <c r="O107">
        <f>VLOOKUP($D107,[4]Sheet1!$C$1:$J$65536,8,FALSE)</f>
        <v>42.763359069824219</v>
      </c>
      <c r="P107" cm="1">
        <f t="array" ref="P107">_xlfn.IFS(
$C107=2010,
VLOOKUP($B107,[5]各省年均房价!$A$1:$T$32,11,FALSE),
$C107=2011,
VLOOKUP($B107,[5]各省年均房价!$A$1:$T$32,12,FALSE),
$C107=2012,
VLOOKUP($B107,[5]各省年均房价!$A$1:$T$32,13,FALSE),
$C107=2013,
VLOOKUP($B107,[5]各省年均房价!$A$1:$T$32,14,FALSE),
$C107=2014,
VLOOKUP($B107,[5]各省年均房价!$A$1:$T$32,15,FALSE),
$C107=2015,
VLOOKUP($B107,[5]各省年均房价!$A$1:$T$32,16,FALSE),
$C107=2016,
VLOOKUP($B107,[5]各省年均房价!$A$1:$T$32,17,FALSE),
$C107=2017,
VLOOKUP($B107,[5]各省年均房价!$A$1:$T$32,18,FALSE),
$C107=2018,
VLOOKUP($B107,[5]各省年均房价!$A$1:$T$32,19,FALSE)
)</f>
        <v>5859.8187500000004</v>
      </c>
      <c r="Q107">
        <f t="shared" si="3"/>
        <v>0.2930202395239524</v>
      </c>
      <c r="R107" cm="1">
        <f t="array" ref="R107">_xlfn.IFS(
$C107=2010,
VLOOKUP($B107,[27]分省年度数据!$A$1:$T$32,15,FALSE),
$C107=2011,
VLOOKUP($B107,[27]分省年度数据!$A$1:$T$32,14,FALSE),
$C107=2012,
VLOOKUP($B107,[27]分省年度数据!$A$1:$T$32,13,FALSE),
$C107=2013,
VLOOKUP($B107,[27]分省年度数据!$A$1:$T$32,12,FALSE),
$C107=2014,
VLOOKUP($B107,[27]分省年度数据!$A$1:$T$32,11,FALSE),
$C107=2015,
VLOOKUP($B107,[27]分省年度数据!$A$1:$T$32,10,FALSE),
$C107=2016,
VLOOKUP($B107,[27]分省年度数据!$A$1:$T$32,9,FALSE),
$C107=2017,
VLOOKUP($B107,[27]分省年度数据!$A$1:$T$32,8,FALSE),
$C107=2018,
VLOOKUP($B107,[27]分省年度数据!$A$1:$T$32,7,FALSE)
)</f>
        <v>70.099999999999994</v>
      </c>
      <c r="S107">
        <f>IFERROR(VLOOKUP(D107,[6]mu_jt_estimates_final!$C:$D,2,FALSE),"")</f>
        <v>2.5498526000000001E-2</v>
      </c>
      <c r="T107" t="str">
        <f>VLOOKUP(B107,方言分布!A:B,2,FALSE)</f>
        <v>江淮官话</v>
      </c>
      <c r="U107" cm="1">
        <f t="array" ref="U107">_xlfn.IFS(
$C107=2010,
VLOOKUP($B107,[7]分省年度数据!$A$1:$T$32,15,FALSE),
$C107=2011,
VLOOKUP($B107,[7]分省年度数据!$A$1:$T$32,14,FALSE),
$C107=2012,
VLOOKUP($B107,[7]分省年度数据!$A$1:$T$32,13,FALSE),
$C107=2013,
VLOOKUP($B107,[7]分省年度数据!$A$1:$T$32,12,FALSE),
$C107=2014,
VLOOKUP($B107,[7]分省年度数据!$A$1:$T$32,11,FALSE),
$C107=2015,
VLOOKUP($B107,[7]分省年度数据!$A$1:$T$32,10,FALSE),
$C107=2016,
VLOOKUP($B107,[7]分省年度数据!$A$1:$T$32,9,FALSE),
$C107=2017,
VLOOKUP($B107,[7]分省年度数据!$A$1:$T$32,8,FALSE),
$C107=2018,
VLOOKUP($B107,[7]分省年度数据!$A$1:$T$32,7,FALSE)
)</f>
        <v>24385</v>
      </c>
      <c r="V107" cm="1">
        <f t="array" ref="V107">_xlfn.IFS(
$C107=2010,
VLOOKUP($B107,[8]分省年度数据!$A$1:$T$32,15,FALSE),
$C107=2011,
VLOOKUP($B107,[8]分省年度数据!$A$1:$T$32,14,FALSE),
$C107=2012,
VLOOKUP($B107,[8]分省年度数据!$A$1:$T$32,13,FALSE),
$C107=2013,
VLOOKUP($B107,[8]分省年度数据!$A$1:$T$32,12,FALSE),
$C107=2014,
VLOOKUP($B107,[8]分省年度数据!$A$1:$T$32,11,FALSE),
$C107=2015,
VLOOKUP($B107,[8]分省年度数据!$A$1:$T$32,10,FALSE),
$C107=2016,
VLOOKUP($B107,[8]分省年度数据!$A$1:$T$32,9,FALSE),
$C107=2017,
VLOOKUP($B107,[8]分省年度数据!$A$1:$T$32,8,FALSE),
$C107=2018,
VLOOKUP($B107,[8]分省年度数据!$A$1:$T$32,7,FALSE)
)</f>
        <v>28.17</v>
      </c>
      <c r="W107" cm="1">
        <f t="array" ref="W107">_xlfn.IFS(
$C107=2010,
VLOOKUP($B107,[9]分省年度数据!$A$1:$T$32,15,FALSE),
$C107=2011,
VLOOKUP($B107,[9]分省年度数据!$A$1:$T$32,14,FALSE),
$C107=2012,
VLOOKUP($B107,[9]分省年度数据!$A$1:$T$32,13,FALSE),
$C107=2013,
VLOOKUP($B107,[9]分省年度数据!$A$1:$T$32,12,FALSE),
$C107=2014,
VLOOKUP($B107,[9]分省年度数据!$A$1:$T$32,11,FALSE),
$C107=2015,
VLOOKUP($B107,[9]分省年度数据!$A$1:$T$32,10,FALSE),
$C107=2016,
VLOOKUP($B107,[9]分省年度数据!$A$1:$T$32,9,FALSE),
$C107=2017,
VLOOKUP($B107,[9]分省年度数据!$A$1:$T$32,8,FALSE),
$C107=2018,
VLOOKUP($B107,[9]分省年度数据!$A$1:$T$32,7,FALSE)
)</f>
        <v>47</v>
      </c>
      <c r="X107" cm="1">
        <f t="array" ref="X107">_xlfn.IFS(
$C107=2010,
VLOOKUP($B107,[10]分省年度数据!$A$1:$T$32,15,FALSE),
$C107=2011,
VLOOKUP($B107,[10]分省年度数据!$A$1:$T$32,14,FALSE),
$C107=2012,
VLOOKUP($B107,[10]分省年度数据!$A$1:$T$32,13,FALSE),
$C107=2013,
VLOOKUP($B107,[10]分省年度数据!$A$1:$T$32,12,FALSE),
$C107=2014,
VLOOKUP($B107,[10]分省年度数据!$A$1:$T$32,11,FALSE),
$C107=2015,
VLOOKUP($B107,[10]分省年度数据!$A$1:$T$32,10,FALSE),
$C107=2016,
VLOOKUP($B107,[10]分省年度数据!$A$1:$T$32,9,FALSE),
$C107=2017,
VLOOKUP($B107,[10]分省年度数据!$A$1:$T$32,8,FALSE),
$C107=2018,
VLOOKUP($B107,[10]分省年度数据!$A$1:$T$32,7,FALSE)
)</f>
        <v>8.84</v>
      </c>
      <c r="Y107" cm="1">
        <f t="array" ref="Y107">_xlfn.IFS(
$C107=2010,
VLOOKUP($B107,[11]分省年度数据!$A$1:$T$32,15,FALSE),
$C107=2011,
VLOOKUP($B107,[11]分省年度数据!$A$1:$T$32,14,FALSE),
$C107=2012,
VLOOKUP($B107,[11]分省年度数据!$A$1:$T$32,13,FALSE),
$C107=2013,
VLOOKUP($B107,[11]分省年度数据!$A$1:$T$32,12,FALSE),
$C107=2014,
VLOOKUP($B107,[11]分省年度数据!$A$1:$T$32,11,FALSE),
$C107=2015,
VLOOKUP($B107,[11]分省年度数据!$A$1:$T$32,10,FALSE),
$C107=2016,
VLOOKUP($B107,[11]分省年度数据!$A$1:$T$32,9,FALSE),
$C107=2017,
VLOOKUP($B107,[11]分省年度数据!$A$1:$T$32,8,FALSE),
$C107=2018,
VLOOKUP($B107,[11]分省年度数据!$A$1:$T$32,7,FALSE)
)</f>
        <v>480.12</v>
      </c>
      <c r="Z107" cm="1">
        <f t="array" ref="Z107">_xlfn.IFS(
$C107=2010,
VLOOKUP($B107,[12]分省年度数据!$A$1:$T$32,15,FALSE),
$C107=2011,
VLOOKUP($B107,[12]分省年度数据!$A$1:$T$32,14,FALSE),
$C107=2012,
VLOOKUP($B107,[12]分省年度数据!$A$1:$T$32,13,FALSE),
$C107=2013,
VLOOKUP($B107,[12]分省年度数据!$A$1:$T$32,12,FALSE),
$C107=2014,
VLOOKUP($B107,[12]分省年度数据!$A$1:$T$32,11,FALSE),
$C107=2015,
VLOOKUP($B107,[12]分省年度数据!$A$1:$T$32,10,FALSE),
$C107=2016,
VLOOKUP($B107,[12]分省年度数据!$A$1:$T$32,9,FALSE),
$C107=2017,
VLOOKUP($B107,[12]分省年度数据!$A$1:$T$32,8,FALSE),
$C107=2018,
VLOOKUP($B107,[12]分省年度数据!$A$1:$T$32,7,FALSE)
)</f>
        <v>14.31</v>
      </c>
      <c r="AA107" cm="1">
        <f t="array" ref="AA107">_xlfn.IFS(
$C107=2010,
VLOOKUP($B107,[13]分省年度数据!$A$1:$T$32,15,FALSE),
$C107=2011,
VLOOKUP($B107,[13]分省年度数据!$A$1:$T$32,14,FALSE),
$C107=2012,
VLOOKUP($B107,[13]分省年度数据!$A$1:$T$32,13,FALSE),
$C107=2013,
VLOOKUP($B107,[13]分省年度数据!$A$1:$T$32,12,FALSE),
$C107=2014,
VLOOKUP($B107,[13]分省年度数据!$A$1:$T$32,11,FALSE),
$C107=2015,
VLOOKUP($B107,[13]分省年度数据!$A$1:$T$32,10,FALSE),
$C107=2016,
VLOOKUP($B107,[13]分省年度数据!$A$1:$T$32,9,FALSE),
$C107=2017,
VLOOKUP($B107,[13]分省年度数据!$A$1:$T$32,8,FALSE),
$C107=2018,
VLOOKUP($B107,[13]分省年度数据!$A$1:$T$32,7,FALSE)
)</f>
        <v>12.79</v>
      </c>
      <c r="AB107" cm="1">
        <f t="array" ref="AB107">_xlfn.IFS(
$C107=2010,
VLOOKUP($B107,[14]分省年度数据!$A$1:$T$32,15,FALSE),
$C107=2011,
VLOOKUP($B107,[14]分省年度数据!$A$1:$T$32,14,FALSE),
$C107=2012,
VLOOKUP($B107,[14]分省年度数据!$A$1:$T$32,13,FALSE),
$C107=2013,
VLOOKUP($B107,[14]分省年度数据!$A$1:$T$32,12,FALSE),
$C107=2014,
VLOOKUP($B107,[14]分省年度数据!$A$1:$T$32,11,FALSE),
$C107=2015,
VLOOKUP($B107,[14]分省年度数据!$A$1:$T$32,10,FALSE),
$C107=2016,
VLOOKUP($B107,[14]分省年度数据!$A$1:$T$32,9,FALSE),
$C107=2017,
VLOOKUP($B107,[14]分省年度数据!$A$1:$T$32,8,FALSE),
$C107=2018,
VLOOKUP($B107,[14]分省年度数据!$A$1:$T$32,7,FALSE)
)</f>
        <v>17.899999999999999</v>
      </c>
      <c r="AD107" cm="1">
        <f t="array" ref="AD107">_xlfn.IFS(
$C107=2010,
VLOOKUP($B107,[15]分省年度数据!$A$1:$T$32,15,FALSE),
$C107=2011,
VLOOKUP($B107,[15]分省年度数据!$A$1:$T$32,14,FALSE),
$C107=2012,
VLOOKUP($B107,[15]分省年度数据!$A$1:$T$32,13,FALSE),
$C107=2013,
VLOOKUP($B107,[15]分省年度数据!$A$1:$T$32,12,FALSE),
$C107=2014,
VLOOKUP($B107,[15]分省年度数据!$A$1:$T$32,11,FALSE),
$C107=2015,
VLOOKUP($B107,[15]分省年度数据!$A$1:$T$32,10,FALSE),
$C107=2016,
VLOOKUP($B107,[15]分省年度数据!$A$1:$T$32,9,FALSE),
$C107=2017,
VLOOKUP($B107,[15]分省年度数据!$A$1:$T$32,8,FALSE),
$C107=2018,
VLOOKUP($B107,[15]分省年度数据!$A$1:$T$32,7,FALSE)
)</f>
        <v>12357931</v>
      </c>
      <c r="AE107" cm="1">
        <f t="array" ref="AE107">_xlfn.IFS(
$C107=2010,
VLOOKUP($B107,[16]分省年度数据!$A$1:$T$32,15,FALSE),
$C107=2011,
VLOOKUP($B107,[16]分省年度数据!$A$1:$T$32,14,FALSE),
$C107=2012,
VLOOKUP($B107,[16]分省年度数据!$A$1:$T$32,13,FALSE),
$C107=2013,
VLOOKUP($B107,[16]分省年度数据!$A$1:$T$32,12,FALSE),
$C107=2014,
VLOOKUP($B107,[16]分省年度数据!$A$1:$T$32,11,FALSE),
$C107=2015,
VLOOKUP($B107,[16]分省年度数据!$A$1:$T$32,10,FALSE),
$C107=2016,
VLOOKUP($B107,[16]分省年度数据!$A$1:$T$32,9,FALSE),
$C107=2017,
VLOOKUP($B107,[16]分省年度数据!$A$1:$T$32,8,FALSE),
$C107=2018,
VLOOKUP($B107,[16]分省年度数据!$A$1:$T$32,7,FALSE)
)</f>
        <v>910.87</v>
      </c>
      <c r="AF107" cm="1">
        <f t="array" ref="AF107">_xlfn.IFS(
$C107=2010,
VLOOKUP($B107,[17]分省年度数据!$A$1:$T$32,15,FALSE),
$C107=2011,
VLOOKUP($B107,[17]分省年度数据!$A$1:$T$32,14,FALSE),
$C107=2012,
VLOOKUP($B107,[17]分省年度数据!$A$1:$T$32,13,FALSE),
$C107=2013,
VLOOKUP($B107,[17]分省年度数据!$A$1:$T$32,12,FALSE),
$C107=2014,
VLOOKUP($B107,[17]分省年度数据!$A$1:$T$32,11,FALSE),
$C107=2015,
VLOOKUP($B107,[17]分省年度数据!$A$1:$T$32,10,FALSE),
$C107=2016,
VLOOKUP($B107,[17]分省年度数据!$A$1:$T$32,9,FALSE),
$C107=2017,
VLOOKUP($B107,[17]分省年度数据!$A$1:$T$32,8,FALSE),
$C107=2018,
VLOOKUP($B107,[17]分省年度数据!$A$1:$T$32,7,FALSE)
)</f>
        <v>690</v>
      </c>
      <c r="AG107" cm="1">
        <f t="array" ref="AG107">_xlfn.IFS(
$C107=2010,
VLOOKUP($B107,[18]分省年度数据!$A$1:$T$32,15,FALSE),
$C107=2011,
VLOOKUP($B107,[18]分省年度数据!$A$1:$T$32,14,FALSE),
$C107=2012,
VLOOKUP($B107,[18]分省年度数据!$A$1:$T$32,13,FALSE),
$C107=2013,
VLOOKUP($B107,[18]分省年度数据!$A$1:$T$32,12,FALSE),
$C107=2014,
VLOOKUP($B107,[18]分省年度数据!$A$1:$T$32,11,FALSE),
$C107=2015,
VLOOKUP($B107,[18]分省年度数据!$A$1:$T$32,10,FALSE),
$C107=2016,
VLOOKUP($B107,[18]分省年度数据!$A$1:$T$32,9,FALSE),
$C107=2017,
VLOOKUP($B107,[18]分省年度数据!$A$1:$T$32,8,FALSE),
$C107=2018,
VLOOKUP($B107,[18]分省年度数据!$A$1:$T$32,7,FALSE)
)</f>
        <v>12662.5</v>
      </c>
      <c r="AJ107" cm="1">
        <f t="array" ref="AJ107">_xlfn.IFS(
$C107=2010,
VLOOKUP($B107,[19]分省年度数据!$A$1:$T$32,15,FALSE),
$C107=2011,
VLOOKUP($B107,[19]分省年度数据!$A$1:$T$32,14,FALSE),
$C107=2012,
VLOOKUP($B107,[19]分省年度数据!$A$1:$T$32,13,FALSE),
$C107=2013,
VLOOKUP($B107,[19]分省年度数据!$A$1:$T$32,12,FALSE),
$C107=2014,
VLOOKUP($B107,[19]分省年度数据!$A$1:$T$32,11,FALSE),
$C107=2015,
VLOOKUP($B107,[19]分省年度数据!$A$1:$T$32,10,FALSE),
$C107=2016,
VLOOKUP($B107,[19]分省年度数据!$A$1:$T$32,9,FALSE),
$C107=2017,
VLOOKUP($B107,[19]分省年度数据!$A$1:$T$32,8,FALSE),
$C107=2018,
VLOOKUP($B107,[19]分省年度数据!$A$1:$T$32,7,FALSE)
)</f>
        <v>12933</v>
      </c>
      <c r="AK107" cm="1">
        <f t="array" ref="AK107">_xlfn.IFS(
$C107=2010,
VLOOKUP($B107,[20]分省年度数据!$A$1:$T$32,15,FALSE),
$C107=2011,
VLOOKUP($B107,[20]分省年度数据!$A$1:$T$32,14,FALSE),
$C107=2012,
VLOOKUP($B107,[20]分省年度数据!$A$1:$T$32,13,FALSE),
$C107=2013,
VLOOKUP($B107,[20]分省年度数据!$A$1:$T$32,12,FALSE),
$C107=2014,
VLOOKUP($B107,[20]分省年度数据!$A$1:$T$32,11,FALSE),
$C107=2015,
VLOOKUP($B107,[20]分省年度数据!$A$1:$T$32,10,FALSE),
$C107=2016,
VLOOKUP($B107,[20]分省年度数据!$A$1:$T$32,9,FALSE),
$C107=2017,
VLOOKUP($B107,[20]分省年度数据!$A$1:$T$32,8,FALSE),
$C107=2018,
VLOOKUP($B107,[20]分省年度数据!$A$1:$T$32,7,FALSE)
)</f>
        <v>14760</v>
      </c>
      <c r="AL107" cm="1">
        <f t="array" ref="AL107">_xlfn.IFS(
$C107=2010,
VLOOKUP($B107,[26]分省年度数据!$A$1:$T$32,15,FALSE),
$C107=2011,
VLOOKUP($B107,[26]分省年度数据!$A$1:$T$32,14,FALSE),
$C107=2012,
VLOOKUP($B107,[26]分省年度数据!$A$1:$T$32,13,FALSE),
$C107=2013,
VLOOKUP($B107,[26]分省年度数据!$A$1:$T$32,12,FALSE),
$C107=2014,
VLOOKUP($B107,[26]分省年度数据!$A$1:$T$32,11,FALSE),
$C107=2015,
VLOOKUP($B107,[26]分省年度数据!$A$1:$T$32,10,FALSE),
$C107=2016,
VLOOKUP($B107,[26]分省年度数据!$A$1:$T$32,9,FALSE),
$C107=2017,
VLOOKUP($B107,[26]分省年度数据!$A$1:$T$32,8,FALSE),
$C107=2018,
VLOOKUP($B107,[26]分省年度数据!$A$1:$T$32,7,FALSE)
)</f>
        <v>99.2</v>
      </c>
      <c r="AM107" cm="1">
        <f t="array" ref="AM107">_xlfn.IFS(
$C107=2010,
VLOOKUP($B107,[22]分省年度数据!$A$1:$T$32,15,FALSE),
$C107=2011,
VLOOKUP($B107,[22]分省年度数据!$A$1:$T$32,14,FALSE),
$C107=2012,
VLOOKUP($B107,[22]分省年度数据!$A$1:$T$32,13,FALSE),
$C107=2013,
VLOOKUP($B107,[22]分省年度数据!$A$1:$T$32,12,FALSE),
$C107=2014,
VLOOKUP($B107,[22]分省年度数据!$A$1:$T$32,11,FALSE),
$C107=2015,
VLOOKUP($B107,[22]分省年度数据!$A$1:$T$32,10,FALSE),
$C107=2016,
VLOOKUP($B107,[22]分省年度数据!$A$1:$T$32,9,FALSE),
$C107=2017,
VLOOKUP($B107,[22]分省年度数据!$A$1:$T$32,8,FALSE),
$C107=2018,
VLOOKUP($B107,[22]分省年度数据!$A$1:$T$32,7,FALSE)
)</f>
        <v>98.05</v>
      </c>
      <c r="AN107" cm="1">
        <f t="array" ref="AN107">_xlfn.IFS(
$C107=2010,
VLOOKUP($B107,[23]分省年度数据!$A$1:$T$32,15,FALSE),
$C107=2011,
VLOOKUP($B107,[23]分省年度数据!$A$1:$T$32,14,FALSE),
$C107=2012,
VLOOKUP($B107,[23]分省年度数据!$A$1:$T$32,13,FALSE),
$C107=2013,
VLOOKUP($B107,[23]分省年度数据!$A$1:$T$32,12,FALSE),
$C107=2014,
VLOOKUP($B107,[23]分省年度数据!$A$1:$T$32,11,FALSE),
$C107=2015,
VLOOKUP($B107,[23]分省年度数据!$A$1:$T$32,10,FALSE),
$C107=2016,
VLOOKUP($B107,[23]分省年度数据!$A$1:$T$32,9,FALSE),
$C107=2017,
VLOOKUP($B107,[23]分省年度数据!$A$1:$T$32,8,FALSE),
$C107=2018,
VLOOKUP($B107,[23]分省年度数据!$A$1:$T$32,7,FALSE)
)</f>
        <v>11.95</v>
      </c>
      <c r="AO107" cm="1">
        <f t="array" ref="AO107">_xlfn.IFS(
$C107=2010,
VLOOKUP($B107,[24]分省年度数据!$A$1:$T$32,15,FALSE),
$C107=2011,
VLOOKUP($B107,[24]分省年度数据!$A$1:$T$32,14,FALSE),
$C107=2012,
VLOOKUP($B107,[24]分省年度数据!$A$1:$T$32,13,FALSE),
$C107=2013,
VLOOKUP($B107,[24]分省年度数据!$A$1:$T$32,12,FALSE),
$C107=2014,
VLOOKUP($B107,[24]分省年度数据!$A$1:$T$32,11,FALSE),
$C107=2015,
VLOOKUP($B107,[24]分省年度数据!$A$1:$T$32,10,FALSE),
$C107=2016,
VLOOKUP($B107,[24]分省年度数据!$A$1:$T$32,9,FALSE),
$C107=2017,
VLOOKUP($B107,[24]分省年度数据!$A$1:$T$32,8,FALSE),
$C107=2018,
VLOOKUP($B107,[24]分省年度数据!$A$1:$T$32,7,FALSE)
)</f>
        <v>2.25</v>
      </c>
      <c r="AP107" cm="1">
        <f t="array" ref="AP107">_xlfn.IFS(
$C107=2010,
VLOOKUP($B107,[25]分省年度数据!$A$1:$T$32,15,FALSE),
$C107=2011,
VLOOKUP($B107,[25]分省年度数据!$A$1:$T$32,14,FALSE),
$C107=2012,
VLOOKUP($B107,[25]分省年度数据!$A$1:$T$32,13,FALSE),
$C107=2013,
VLOOKUP($B107,[25]分省年度数据!$A$1:$T$32,12,FALSE),
$C107=2014,
VLOOKUP($B107,[25]分省年度数据!$A$1:$T$32,11,FALSE),
$C107=2015,
VLOOKUP($B107,[25]分省年度数据!$A$1:$T$32,10,FALSE),
$C107=2016,
VLOOKUP($B107,[25]分省年度数据!$A$1:$T$32,9,FALSE),
$C107=2017,
VLOOKUP($B107,[25]分省年度数据!$A$1:$T$32,8,FALSE),
$C107=2018,
VLOOKUP($B107,[25]分省年度数据!$A$1:$T$32,7,FALSE)
)</f>
        <v>14.02</v>
      </c>
    </row>
    <row r="108" spans="1:42">
      <c r="A108">
        <v>34</v>
      </c>
      <c r="B108" t="s">
        <v>12</v>
      </c>
      <c r="C108">
        <v>2017</v>
      </c>
      <c r="D108" t="str">
        <f t="shared" si="2"/>
        <v>安徽省2017</v>
      </c>
      <c r="E108" t="s">
        <v>34</v>
      </c>
      <c r="F108" cm="1">
        <f t="array" ref="F108">_xlfn.IFS(
$C108=2010,
VLOOKUP($B108,[1]分省年度数据!$A$1:$T$32,15,FALSE),
$C108=2011,
VLOOKUP($B108,[1]分省年度数据!$A$1:$T$32,14,FALSE),
$C108=2012,
VLOOKUP($B108,[1]分省年度数据!$A$1:$T$32,13,FALSE),
$C108=2013,
VLOOKUP($B108,[1]分省年度数据!$A$1:$T$32,12,FALSE),
$C108=2014,
VLOOKUP($B108,[1]分省年度数据!$A$1:$T$32,11,FALSE),
$C108=2015,
VLOOKUP($B108,[1]分省年度数据!$A$1:$T$32,10,FALSE),
$C108=2016,
VLOOKUP($B108,[1]分省年度数据!$A$1:$T$32,9,FALSE),
$C108=2017,
VLOOKUP($B108,[1]分省年度数据!$A$1:$T$32,8,FALSE),
$C108=2018,
VLOOKUP($B108,[1]分省年度数据!$A$1:$T$32,7,FALSE)
)</f>
        <v>6057</v>
      </c>
      <c r="G108" cm="1">
        <f t="array" ref="G108">_xlfn.IFS(
$C108=2010,
VLOOKUP($B108,[2]分省年度数据!$A$1:$T$32,15,FALSE),
$C108=2011,
VLOOKUP($B108,[2]分省年度数据!$A$1:$T$32,14,FALSE),
$C108=2012,
VLOOKUP($B108,[2]分省年度数据!$A$1:$T$32,13,FALSE),
$C108=2013,
VLOOKUP($B108,[2]分省年度数据!$A$1:$T$32,12,FALSE),
$C108=2014,
VLOOKUP($B108,[2]分省年度数据!$A$1:$T$32,11,FALSE),
$C108=2015,
VLOOKUP($B108,[2]分省年度数据!$A$1:$T$32,10,FALSE),
$C108=2016,
VLOOKUP($B108,[2]分省年度数据!$A$1:$T$32,9,FALSE),
$C108=2017,
VLOOKUP($B108,[2]分省年度数据!$A$1:$T$32,8,FALSE),
$C108=2018,
VLOOKUP($B108,[2]分省年度数据!$A$1:$T$32,7,FALSE)
)</f>
        <v>21863</v>
      </c>
      <c r="H108" cm="1">
        <f t="array" ref="H108">_xlfn.IFS(
$C108=2010,
VLOOKUP($B108,[3]分省年度数据!$A$1:$T$32,15,FALSE),
$C108=2011,
VLOOKUP($B108,[3]分省年度数据!$A$1:$T$32,14,FALSE),
$C108=2012,
VLOOKUP($B108,[3]分省年度数据!$A$1:$T$32,13,FALSE),
$C108=2013,
VLOOKUP($B108,[3]分省年度数据!$A$1:$T$32,12,FALSE),
$C108=2014,
VLOOKUP($B108,[3]分省年度数据!$A$1:$T$32,11,FALSE),
$C108=2015,
VLOOKUP($B108,[3]分省年度数据!$A$1:$T$32,10,FALSE),
$C108=2016,
VLOOKUP($B108,[3]分省年度数据!$A$1:$T$32,9,FALSE),
$C108=2017,
VLOOKUP($B108,[3]分省年度数据!$A$1:$T$32,8,FALSE),
$C108=2018,
VLOOKUP($B108,[3]分省年度数据!$A$1:$T$32,7,FALSE)
)</f>
        <v>347.6</v>
      </c>
      <c r="I108">
        <f>VLOOKUP($D108,[4]Sheet1!$C$1:$J$65536,2,FALSE)</f>
        <v>155.86505126953125</v>
      </c>
      <c r="J108">
        <f>VLOOKUP($D108,[4]Sheet1!$C$1:$J$65536,3,FALSE)</f>
        <v>103.28298950195312</v>
      </c>
      <c r="K108">
        <f>VLOOKUP($D108,[4]Sheet1!$C$1:$J$65536,4,FALSE)</f>
        <v>10168.099609375</v>
      </c>
      <c r="L108">
        <f>VLOOKUP($D108,[4]Sheet1!$C$1:$J$65536,5,FALSE)</f>
        <v>175.57533264160156</v>
      </c>
      <c r="M108">
        <f>VLOOKUP($D108,[4]Sheet1!$C$1:$J$65536,6,FALSE)</f>
        <v>28.768863677978516</v>
      </c>
      <c r="N108">
        <f>VLOOKUP($D108,[4]Sheet1!$C$1:$J$65536,7,FALSE)</f>
        <v>5.703434944152832</v>
      </c>
      <c r="O108">
        <f>VLOOKUP($D108,[4]Sheet1!$C$1:$J$65536,8,FALSE)</f>
        <v>36.238121032714844</v>
      </c>
      <c r="P108" cm="1">
        <f t="array" ref="P108">_xlfn.IFS(
$C108=2010,
VLOOKUP($B108,[5]各省年均房价!$A$1:$T$32,11,FALSE),
$C108=2011,
VLOOKUP($B108,[5]各省年均房价!$A$1:$T$32,12,FALSE),
$C108=2012,
VLOOKUP($B108,[5]各省年均房价!$A$1:$T$32,13,FALSE),
$C108=2013,
VLOOKUP($B108,[5]各省年均房价!$A$1:$T$32,14,FALSE),
$C108=2014,
VLOOKUP($B108,[5]各省年均房价!$A$1:$T$32,15,FALSE),
$C108=2015,
VLOOKUP($B108,[5]各省年均房价!$A$1:$T$32,16,FALSE),
$C108=2016,
VLOOKUP($B108,[5]各省年均房价!$A$1:$T$32,17,FALSE),
$C108=2017,
VLOOKUP($B108,[5]各省年均房价!$A$1:$T$32,18,FALSE),
$C108=2018,
VLOOKUP($B108,[5]各省年均房价!$A$1:$T$32,19,FALSE)
)</f>
        <v>6139.0364583333321</v>
      </c>
      <c r="Q108">
        <f t="shared" si="3"/>
        <v>0.2807957031666895</v>
      </c>
      <c r="R108" cm="1">
        <f t="array" ref="R108">_xlfn.IFS(
$C108=2010,
VLOOKUP($B108,[27]分省年度数据!$A$1:$T$32,15,FALSE),
$C108=2011,
VLOOKUP($B108,[27]分省年度数据!$A$1:$T$32,14,FALSE),
$C108=2012,
VLOOKUP($B108,[27]分省年度数据!$A$1:$T$32,13,FALSE),
$C108=2013,
VLOOKUP($B108,[27]分省年度数据!$A$1:$T$32,12,FALSE),
$C108=2014,
VLOOKUP($B108,[27]分省年度数据!$A$1:$T$32,11,FALSE),
$C108=2015,
VLOOKUP($B108,[27]分省年度数据!$A$1:$T$32,10,FALSE),
$C108=2016,
VLOOKUP($B108,[27]分省年度数据!$A$1:$T$32,9,FALSE),
$C108=2017,
VLOOKUP($B108,[27]分省年度数据!$A$1:$T$32,8,FALSE),
$C108=2018,
VLOOKUP($B108,[27]分省年度数据!$A$1:$T$32,7,FALSE)
)</f>
        <v>78.09</v>
      </c>
      <c r="S108">
        <f>IFERROR(VLOOKUP(D108,[6]mu_jt_estimates_final!$C:$D,2,FALSE),"")</f>
        <v>0.29627624000000002</v>
      </c>
      <c r="T108" t="str">
        <f>VLOOKUP(B108,方言分布!A:B,2,FALSE)</f>
        <v>江淮官话</v>
      </c>
      <c r="U108" cm="1">
        <f t="array" ref="U108">_xlfn.IFS(
$C108=2010,
VLOOKUP($B108,[7]分省年度数据!$A$1:$T$32,15,FALSE),
$C108=2011,
VLOOKUP($B108,[7]分省年度数据!$A$1:$T$32,14,FALSE),
$C108=2012,
VLOOKUP($B108,[7]分省年度数据!$A$1:$T$32,13,FALSE),
$C108=2013,
VLOOKUP($B108,[7]分省年度数据!$A$1:$T$32,12,FALSE),
$C108=2014,
VLOOKUP($B108,[7]分省年度数据!$A$1:$T$32,11,FALSE),
$C108=2015,
VLOOKUP($B108,[7]分省年度数据!$A$1:$T$32,10,FALSE),
$C108=2016,
VLOOKUP($B108,[7]分省年度数据!$A$1:$T$32,9,FALSE),
$C108=2017,
VLOOKUP($B108,[7]分省年度数据!$A$1:$T$32,8,FALSE),
$C108=2018,
VLOOKUP($B108,[7]分省年度数据!$A$1:$T$32,7,FALSE)
)</f>
        <v>24491</v>
      </c>
      <c r="V108" cm="1">
        <f t="array" ref="V108">_xlfn.IFS(
$C108=2010,
VLOOKUP($B108,[8]分省年度数据!$A$1:$T$32,15,FALSE),
$C108=2011,
VLOOKUP($B108,[8]分省年度数据!$A$1:$T$32,14,FALSE),
$C108=2012,
VLOOKUP($B108,[8]分省年度数据!$A$1:$T$32,13,FALSE),
$C108=2013,
VLOOKUP($B108,[8]分省年度数据!$A$1:$T$32,12,FALSE),
$C108=2014,
VLOOKUP($B108,[8]分省年度数据!$A$1:$T$32,11,FALSE),
$C108=2015,
VLOOKUP($B108,[8]分省年度数据!$A$1:$T$32,10,FALSE),
$C108=2016,
VLOOKUP($B108,[8]分省年度数据!$A$1:$T$32,9,FALSE),
$C108=2017,
VLOOKUP($B108,[8]分省年度数据!$A$1:$T$32,8,FALSE),
$C108=2018,
VLOOKUP($B108,[8]分省年度数据!$A$1:$T$32,7,FALSE)
)</f>
        <v>30.57</v>
      </c>
      <c r="W108" cm="1">
        <f t="array" ref="W108">_xlfn.IFS(
$C108=2010,
VLOOKUP($B108,[9]分省年度数据!$A$1:$T$32,15,FALSE),
$C108=2011,
VLOOKUP($B108,[9]分省年度数据!$A$1:$T$32,14,FALSE),
$C108=2012,
VLOOKUP($B108,[9]分省年度数据!$A$1:$T$32,13,FALSE),
$C108=2013,
VLOOKUP($B108,[9]分省年度数据!$A$1:$T$32,12,FALSE),
$C108=2014,
VLOOKUP($B108,[9]分省年度数据!$A$1:$T$32,11,FALSE),
$C108=2015,
VLOOKUP($B108,[9]分省年度数据!$A$1:$T$32,10,FALSE),
$C108=2016,
VLOOKUP($B108,[9]分省年度数据!$A$1:$T$32,9,FALSE),
$C108=2017,
VLOOKUP($B108,[9]分省年度数据!$A$1:$T$32,8,FALSE),
$C108=2018,
VLOOKUP($B108,[9]分省年度数据!$A$1:$T$32,7,FALSE)
)</f>
        <v>50</v>
      </c>
      <c r="X108" cm="1">
        <f t="array" ref="X108">_xlfn.IFS(
$C108=2010,
VLOOKUP($B108,[10]分省年度数据!$A$1:$T$32,15,FALSE),
$C108=2011,
VLOOKUP($B108,[10]分省年度数据!$A$1:$T$32,14,FALSE),
$C108=2012,
VLOOKUP($B108,[10]分省年度数据!$A$1:$T$32,13,FALSE),
$C108=2013,
VLOOKUP($B108,[10]分省年度数据!$A$1:$T$32,12,FALSE),
$C108=2014,
VLOOKUP($B108,[10]分省年度数据!$A$1:$T$32,11,FALSE),
$C108=2015,
VLOOKUP($B108,[10]分省年度数据!$A$1:$T$32,10,FALSE),
$C108=2016,
VLOOKUP($B108,[10]分省年度数据!$A$1:$T$32,9,FALSE),
$C108=2017,
VLOOKUP($B108,[10]分省年度数据!$A$1:$T$32,8,FALSE),
$C108=2018,
VLOOKUP($B108,[10]分省年度数据!$A$1:$T$32,7,FALSE)
)</f>
        <v>8.68</v>
      </c>
      <c r="Y108" cm="1">
        <f t="array" ref="Y108">_xlfn.IFS(
$C108=2010,
VLOOKUP($B108,[11]分省年度数据!$A$1:$T$32,15,FALSE),
$C108=2011,
VLOOKUP($B108,[11]分省年度数据!$A$1:$T$32,14,FALSE),
$C108=2012,
VLOOKUP($B108,[11]分省年度数据!$A$1:$T$32,13,FALSE),
$C108=2013,
VLOOKUP($B108,[11]分省年度数据!$A$1:$T$32,12,FALSE),
$C108=2014,
VLOOKUP($B108,[11]分省年度数据!$A$1:$T$32,11,FALSE),
$C108=2015,
VLOOKUP($B108,[11]分省年度数据!$A$1:$T$32,10,FALSE),
$C108=2016,
VLOOKUP($B108,[11]分省年度数据!$A$1:$T$32,9,FALSE),
$C108=2017,
VLOOKUP($B108,[11]分省年度数据!$A$1:$T$32,8,FALSE),
$C108=2018,
VLOOKUP($B108,[11]分省年度数据!$A$1:$T$32,7,FALSE)
)</f>
        <v>597.74</v>
      </c>
      <c r="Z108" cm="1">
        <f t="array" ref="Z108">_xlfn.IFS(
$C108=2010,
VLOOKUP($B108,[12]分省年度数据!$A$1:$T$32,15,FALSE),
$C108=2011,
VLOOKUP($B108,[12]分省年度数据!$A$1:$T$32,14,FALSE),
$C108=2012,
VLOOKUP($B108,[12]分省年度数据!$A$1:$T$32,13,FALSE),
$C108=2013,
VLOOKUP($B108,[12]分省年度数据!$A$1:$T$32,12,FALSE),
$C108=2014,
VLOOKUP($B108,[12]分省年度数据!$A$1:$T$32,11,FALSE),
$C108=2015,
VLOOKUP($B108,[12]分省年度数据!$A$1:$T$32,10,FALSE),
$C108=2016,
VLOOKUP($B108,[12]分省年度数据!$A$1:$T$32,9,FALSE),
$C108=2017,
VLOOKUP($B108,[12]分省年度数据!$A$1:$T$32,8,FALSE),
$C108=2018,
VLOOKUP($B108,[12]分省年度数据!$A$1:$T$32,7,FALSE)
)</f>
        <v>13.91</v>
      </c>
      <c r="AA108" cm="1">
        <f t="array" ref="AA108">_xlfn.IFS(
$C108=2010,
VLOOKUP($B108,[13]分省年度数据!$A$1:$T$32,15,FALSE),
$C108=2011,
VLOOKUP($B108,[13]分省年度数据!$A$1:$T$32,14,FALSE),
$C108=2012,
VLOOKUP($B108,[13]分省年度数据!$A$1:$T$32,13,FALSE),
$C108=2013,
VLOOKUP($B108,[13]分省年度数据!$A$1:$T$32,12,FALSE),
$C108=2014,
VLOOKUP($B108,[13]分省年度数据!$A$1:$T$32,11,FALSE),
$C108=2015,
VLOOKUP($B108,[13]分省年度数据!$A$1:$T$32,10,FALSE),
$C108=2016,
VLOOKUP($B108,[13]分省年度数据!$A$1:$T$32,9,FALSE),
$C108=2017,
VLOOKUP($B108,[13]分省年度数据!$A$1:$T$32,8,FALSE),
$C108=2018,
VLOOKUP($B108,[13]分省年度数据!$A$1:$T$32,7,FALSE)
)</f>
        <v>13</v>
      </c>
      <c r="AB108" cm="1">
        <f t="array" ref="AB108">_xlfn.IFS(
$C108=2010,
VLOOKUP($B108,[14]分省年度数据!$A$1:$T$32,15,FALSE),
$C108=2011,
VLOOKUP($B108,[14]分省年度数据!$A$1:$T$32,14,FALSE),
$C108=2012,
VLOOKUP($B108,[14]分省年度数据!$A$1:$T$32,13,FALSE),
$C108=2013,
VLOOKUP($B108,[14]分省年度数据!$A$1:$T$32,12,FALSE),
$C108=2014,
VLOOKUP($B108,[14]分省年度数据!$A$1:$T$32,11,FALSE),
$C108=2015,
VLOOKUP($B108,[14]分省年度数据!$A$1:$T$32,10,FALSE),
$C108=2016,
VLOOKUP($B108,[14]分省年度数据!$A$1:$T$32,9,FALSE),
$C108=2017,
VLOOKUP($B108,[14]分省年度数据!$A$1:$T$32,8,FALSE),
$C108=2018,
VLOOKUP($B108,[14]分省年度数据!$A$1:$T$32,7,FALSE)
)</f>
        <v>17.98</v>
      </c>
      <c r="AD108" cm="1">
        <f t="array" ref="AD108">_xlfn.IFS(
$C108=2010,
VLOOKUP($B108,[15]分省年度数据!$A$1:$T$32,15,FALSE),
$C108=2011,
VLOOKUP($B108,[15]分省年度数据!$A$1:$T$32,14,FALSE),
$C108=2012,
VLOOKUP($B108,[15]分省年度数据!$A$1:$T$32,13,FALSE),
$C108=2013,
VLOOKUP($B108,[15]分省年度数据!$A$1:$T$32,12,FALSE),
$C108=2014,
VLOOKUP($B108,[15]分省年度数据!$A$1:$T$32,11,FALSE),
$C108=2015,
VLOOKUP($B108,[15]分省年度数据!$A$1:$T$32,10,FALSE),
$C108=2016,
VLOOKUP($B108,[15]分省年度数据!$A$1:$T$32,9,FALSE),
$C108=2017,
VLOOKUP($B108,[15]分省年度数据!$A$1:$T$32,8,FALSE),
$C108=2018,
VLOOKUP($B108,[15]分省年度数据!$A$1:$T$32,7,FALSE)
)</f>
        <v>13751567</v>
      </c>
      <c r="AE108" cm="1">
        <f t="array" ref="AE108">_xlfn.IFS(
$C108=2010,
VLOOKUP($B108,[16]分省年度数据!$A$1:$T$32,15,FALSE),
$C108=2011,
VLOOKUP($B108,[16]分省年度数据!$A$1:$T$32,14,FALSE),
$C108=2012,
VLOOKUP($B108,[16]分省年度数据!$A$1:$T$32,13,FALSE),
$C108=2013,
VLOOKUP($B108,[16]分省年度数据!$A$1:$T$32,12,FALSE),
$C108=2014,
VLOOKUP($B108,[16]分省年度数据!$A$1:$T$32,11,FALSE),
$C108=2015,
VLOOKUP($B108,[16]分省年度数据!$A$1:$T$32,10,FALSE),
$C108=2016,
VLOOKUP($B108,[16]分省年度数据!$A$1:$T$32,9,FALSE),
$C108=2017,
VLOOKUP($B108,[16]分省年度数据!$A$1:$T$32,8,FALSE),
$C108=2018,
VLOOKUP($B108,[16]分省年度数据!$A$1:$T$32,7,FALSE)
)</f>
        <v>1014.91</v>
      </c>
      <c r="AF108" cm="1">
        <f t="array" ref="AF108">_xlfn.IFS(
$C108=2010,
VLOOKUP($B108,[17]分省年度数据!$A$1:$T$32,15,FALSE),
$C108=2011,
VLOOKUP($B108,[17]分省年度数据!$A$1:$T$32,14,FALSE),
$C108=2012,
VLOOKUP($B108,[17]分省年度数据!$A$1:$T$32,13,FALSE),
$C108=2013,
VLOOKUP($B108,[17]分省年度数据!$A$1:$T$32,12,FALSE),
$C108=2014,
VLOOKUP($B108,[17]分省年度数据!$A$1:$T$32,11,FALSE),
$C108=2015,
VLOOKUP($B108,[17]分省年度数据!$A$1:$T$32,10,FALSE),
$C108=2016,
VLOOKUP($B108,[17]分省年度数据!$A$1:$T$32,9,FALSE),
$C108=2017,
VLOOKUP($B108,[17]分省年度数据!$A$1:$T$32,8,FALSE),
$C108=2018,
VLOOKUP($B108,[17]分省年度数据!$A$1:$T$32,7,FALSE)
)</f>
        <v>747</v>
      </c>
      <c r="AG108" cm="1">
        <f t="array" ref="AG108">_xlfn.IFS(
$C108=2010,
VLOOKUP($B108,[18]分省年度数据!$A$1:$T$32,15,FALSE),
$C108=2011,
VLOOKUP($B108,[18]分省年度数据!$A$1:$T$32,14,FALSE),
$C108=2012,
VLOOKUP($B108,[18]分省年度数据!$A$1:$T$32,13,FALSE),
$C108=2013,
VLOOKUP($B108,[18]分省年度数据!$A$1:$T$32,12,FALSE),
$C108=2014,
VLOOKUP($B108,[18]分省年度数据!$A$1:$T$32,11,FALSE),
$C108=2015,
VLOOKUP($B108,[18]分省年度数据!$A$1:$T$32,10,FALSE),
$C108=2016,
VLOOKUP($B108,[18]分省年度数据!$A$1:$T$32,9,FALSE),
$C108=2017,
VLOOKUP($B108,[18]分省年度数据!$A$1:$T$32,8,FALSE),
$C108=2018,
VLOOKUP($B108,[18]分省年度数据!$A$1:$T$32,7,FALSE)
)</f>
        <v>14328.8</v>
      </c>
      <c r="AJ108" cm="1">
        <f t="array" ref="AJ108">_xlfn.IFS(
$C108=2010,
VLOOKUP($B108,[19]分省年度数据!$A$1:$T$32,15,FALSE),
$C108=2011,
VLOOKUP($B108,[19]分省年度数据!$A$1:$T$32,14,FALSE),
$C108=2012,
VLOOKUP($B108,[19]分省年度数据!$A$1:$T$32,13,FALSE),
$C108=2013,
VLOOKUP($B108,[19]分省年度数据!$A$1:$T$32,12,FALSE),
$C108=2014,
VLOOKUP($B108,[19]分省年度数据!$A$1:$T$32,11,FALSE),
$C108=2015,
VLOOKUP($B108,[19]分省年度数据!$A$1:$T$32,10,FALSE),
$C108=2016,
VLOOKUP($B108,[19]分省年度数据!$A$1:$T$32,9,FALSE),
$C108=2017,
VLOOKUP($B108,[19]分省年度数据!$A$1:$T$32,8,FALSE),
$C108=2018,
VLOOKUP($B108,[19]分省年度数据!$A$1:$T$32,7,FALSE)
)</f>
        <v>11506</v>
      </c>
      <c r="AK108" cm="1">
        <f t="array" ref="AK108">_xlfn.IFS(
$C108=2010,
VLOOKUP($B108,[20]分省年度数据!$A$1:$T$32,15,FALSE),
$C108=2011,
VLOOKUP($B108,[20]分省年度数据!$A$1:$T$32,14,FALSE),
$C108=2012,
VLOOKUP($B108,[20]分省年度数据!$A$1:$T$32,13,FALSE),
$C108=2013,
VLOOKUP($B108,[20]分省年度数据!$A$1:$T$32,12,FALSE),
$C108=2014,
VLOOKUP($B108,[20]分省年度数据!$A$1:$T$32,11,FALSE),
$C108=2015,
VLOOKUP($B108,[20]分省年度数据!$A$1:$T$32,10,FALSE),
$C108=2016,
VLOOKUP($B108,[20]分省年度数据!$A$1:$T$32,9,FALSE),
$C108=2017,
VLOOKUP($B108,[20]分省年度数据!$A$1:$T$32,8,FALSE),
$C108=2018,
VLOOKUP($B108,[20]分省年度数据!$A$1:$T$32,7,FALSE)
)</f>
        <v>15666</v>
      </c>
      <c r="AL108" cm="1">
        <f t="array" ref="AL108">_xlfn.IFS(
$C108=2010,
VLOOKUP($B108,[26]分省年度数据!$A$1:$T$32,15,FALSE),
$C108=2011,
VLOOKUP($B108,[26]分省年度数据!$A$1:$T$32,14,FALSE),
$C108=2012,
VLOOKUP($B108,[26]分省年度数据!$A$1:$T$32,13,FALSE),
$C108=2013,
VLOOKUP($B108,[26]分省年度数据!$A$1:$T$32,12,FALSE),
$C108=2014,
VLOOKUP($B108,[26]分省年度数据!$A$1:$T$32,11,FALSE),
$C108=2015,
VLOOKUP($B108,[26]分省年度数据!$A$1:$T$32,10,FALSE),
$C108=2016,
VLOOKUP($B108,[26]分省年度数据!$A$1:$T$32,9,FALSE),
$C108=2017,
VLOOKUP($B108,[26]分省年度数据!$A$1:$T$32,8,FALSE),
$C108=2018,
VLOOKUP($B108,[26]分省年度数据!$A$1:$T$32,7,FALSE)
)</f>
        <v>99.43</v>
      </c>
      <c r="AM108" cm="1">
        <f t="array" ref="AM108">_xlfn.IFS(
$C108=2010,
VLOOKUP($B108,[22]分省年度数据!$A$1:$T$32,15,FALSE),
$C108=2011,
VLOOKUP($B108,[22]分省年度数据!$A$1:$T$32,14,FALSE),
$C108=2012,
VLOOKUP($B108,[22]分省年度数据!$A$1:$T$32,13,FALSE),
$C108=2013,
VLOOKUP($B108,[22]分省年度数据!$A$1:$T$32,12,FALSE),
$C108=2014,
VLOOKUP($B108,[22]分省年度数据!$A$1:$T$32,11,FALSE),
$C108=2015,
VLOOKUP($B108,[22]分省年度数据!$A$1:$T$32,10,FALSE),
$C108=2016,
VLOOKUP($B108,[22]分省年度数据!$A$1:$T$32,9,FALSE),
$C108=2017,
VLOOKUP($B108,[22]分省年度数据!$A$1:$T$32,8,FALSE),
$C108=2018,
VLOOKUP($B108,[22]分省年度数据!$A$1:$T$32,7,FALSE)
)</f>
        <v>98.57</v>
      </c>
      <c r="AN108" cm="1">
        <f t="array" ref="AN108">_xlfn.IFS(
$C108=2010,
VLOOKUP($B108,[23]分省年度数据!$A$1:$T$32,15,FALSE),
$C108=2011,
VLOOKUP($B108,[23]分省年度数据!$A$1:$T$32,14,FALSE),
$C108=2012,
VLOOKUP($B108,[23]分省年度数据!$A$1:$T$32,13,FALSE),
$C108=2013,
VLOOKUP($B108,[23]分省年度数据!$A$1:$T$32,12,FALSE),
$C108=2014,
VLOOKUP($B108,[23]分省年度数据!$A$1:$T$32,11,FALSE),
$C108=2015,
VLOOKUP($B108,[23]分省年度数据!$A$1:$T$32,10,FALSE),
$C108=2016,
VLOOKUP($B108,[23]分省年度数据!$A$1:$T$32,9,FALSE),
$C108=2017,
VLOOKUP($B108,[23]分省年度数据!$A$1:$T$32,8,FALSE),
$C108=2018,
VLOOKUP($B108,[23]分省年度数据!$A$1:$T$32,7,FALSE)
)</f>
        <v>13.61</v>
      </c>
      <c r="AO108" cm="1">
        <f t="array" ref="AO108">_xlfn.IFS(
$C108=2010,
VLOOKUP($B108,[24]分省年度数据!$A$1:$T$32,15,FALSE),
$C108=2011,
VLOOKUP($B108,[24]分省年度数据!$A$1:$T$32,14,FALSE),
$C108=2012,
VLOOKUP($B108,[24]分省年度数据!$A$1:$T$32,13,FALSE),
$C108=2013,
VLOOKUP($B108,[24]分省年度数据!$A$1:$T$32,12,FALSE),
$C108=2014,
VLOOKUP($B108,[24]分省年度数据!$A$1:$T$32,11,FALSE),
$C108=2015,
VLOOKUP($B108,[24]分省年度数据!$A$1:$T$32,10,FALSE),
$C108=2016,
VLOOKUP($B108,[24]分省年度数据!$A$1:$T$32,9,FALSE),
$C108=2017,
VLOOKUP($B108,[24]分省年度数据!$A$1:$T$32,8,FALSE),
$C108=2018,
VLOOKUP($B108,[24]分省年度数据!$A$1:$T$32,7,FALSE)
)</f>
        <v>2.25</v>
      </c>
      <c r="AP108" cm="1">
        <f t="array" ref="AP108">_xlfn.IFS(
$C108=2010,
VLOOKUP($B108,[25]分省年度数据!$A$1:$T$32,15,FALSE),
$C108=2011,
VLOOKUP($B108,[25]分省年度数据!$A$1:$T$32,14,FALSE),
$C108=2012,
VLOOKUP($B108,[25]分省年度数据!$A$1:$T$32,13,FALSE),
$C108=2013,
VLOOKUP($B108,[25]分省年度数据!$A$1:$T$32,12,FALSE),
$C108=2014,
VLOOKUP($B108,[25]分省年度数据!$A$1:$T$32,11,FALSE),
$C108=2015,
VLOOKUP($B108,[25]分省年度数据!$A$1:$T$32,10,FALSE),
$C108=2016,
VLOOKUP($B108,[25]分省年度数据!$A$1:$T$32,9,FALSE),
$C108=2017,
VLOOKUP($B108,[25]分省年度数据!$A$1:$T$32,8,FALSE),
$C108=2018,
VLOOKUP($B108,[25]分省年度数据!$A$1:$T$32,7,FALSE)
)</f>
        <v>14.32</v>
      </c>
    </row>
    <row r="109" spans="1:42">
      <c r="A109">
        <v>34</v>
      </c>
      <c r="B109" t="s">
        <v>12</v>
      </c>
      <c r="C109">
        <v>2018</v>
      </c>
      <c r="D109" t="str">
        <f t="shared" si="2"/>
        <v>安徽省2018</v>
      </c>
      <c r="E109" t="s">
        <v>34</v>
      </c>
      <c r="F109" cm="1">
        <f t="array" ref="F109">_xlfn.IFS(
$C109=2010,
VLOOKUP($B109,[1]分省年度数据!$A$1:$T$32,15,FALSE),
$C109=2011,
VLOOKUP($B109,[1]分省年度数据!$A$1:$T$32,14,FALSE),
$C109=2012,
VLOOKUP($B109,[1]分省年度数据!$A$1:$T$32,13,FALSE),
$C109=2013,
VLOOKUP($B109,[1]分省年度数据!$A$1:$T$32,12,FALSE),
$C109=2014,
VLOOKUP($B109,[1]分省年度数据!$A$1:$T$32,11,FALSE),
$C109=2015,
VLOOKUP($B109,[1]分省年度数据!$A$1:$T$32,10,FALSE),
$C109=2016,
VLOOKUP($B109,[1]分省年度数据!$A$1:$T$32,9,FALSE),
$C109=2017,
VLOOKUP($B109,[1]分省年度数据!$A$1:$T$32,8,FALSE),
$C109=2018,
VLOOKUP($B109,[1]分省年度数据!$A$1:$T$32,7,FALSE)
)</f>
        <v>6076</v>
      </c>
      <c r="G109" cm="1">
        <f t="array" ref="G109">_xlfn.IFS(
$C109=2010,
VLOOKUP($B109,[2]分省年度数据!$A$1:$T$32,15,FALSE),
$C109=2011,
VLOOKUP($B109,[2]分省年度数据!$A$1:$T$32,14,FALSE),
$C109=2012,
VLOOKUP($B109,[2]分省年度数据!$A$1:$T$32,13,FALSE),
$C109=2013,
VLOOKUP($B109,[2]分省年度数据!$A$1:$T$32,12,FALSE),
$C109=2014,
VLOOKUP($B109,[2]分省年度数据!$A$1:$T$32,11,FALSE),
$C109=2015,
VLOOKUP($B109,[2]分省年度数据!$A$1:$T$32,10,FALSE),
$C109=2016,
VLOOKUP($B109,[2]分省年度数据!$A$1:$T$32,9,FALSE),
$C109=2017,
VLOOKUP($B109,[2]分省年度数据!$A$1:$T$32,8,FALSE),
$C109=2018,
VLOOKUP($B109,[2]分省年度数据!$A$1:$T$32,7,FALSE)
)</f>
        <v>23984</v>
      </c>
      <c r="H109" cm="1">
        <f t="array" ref="H109">_xlfn.IFS(
$C109=2010,
VLOOKUP($B109,[3]分省年度数据!$A$1:$T$32,15,FALSE),
$C109=2011,
VLOOKUP($B109,[3]分省年度数据!$A$1:$T$32,14,FALSE),
$C109=2012,
VLOOKUP($B109,[3]分省年度数据!$A$1:$T$32,13,FALSE),
$C109=2013,
VLOOKUP($B109,[3]分省年度数据!$A$1:$T$32,12,FALSE),
$C109=2014,
VLOOKUP($B109,[3]分省年度数据!$A$1:$T$32,11,FALSE),
$C109=2015,
VLOOKUP($B109,[3]分省年度数据!$A$1:$T$32,10,FALSE),
$C109=2016,
VLOOKUP($B109,[3]分省年度数据!$A$1:$T$32,9,FALSE),
$C109=2017,
VLOOKUP($B109,[3]分省年度数据!$A$1:$T$32,8,FALSE),
$C109=2018,
VLOOKUP($B109,[3]分省年度数据!$A$1:$T$32,7,FALSE)
)</f>
        <v>728.3</v>
      </c>
      <c r="I109">
        <f>VLOOKUP($D109,[4]Sheet1!$C$1:$J$65536,2,FALSE)</f>
        <v>156.29948425292969</v>
      </c>
      <c r="J109">
        <f>VLOOKUP($D109,[4]Sheet1!$C$1:$J$65536,3,FALSE)</f>
        <v>107.46649932861328</v>
      </c>
      <c r="K109">
        <f>VLOOKUP($D109,[4]Sheet1!$C$1:$J$65536,4,FALSE)</f>
        <v>10161.189453125</v>
      </c>
      <c r="L109">
        <f>VLOOKUP($D109,[4]Sheet1!$C$1:$J$65536,5,FALSE)</f>
        <v>172.97357177734375</v>
      </c>
      <c r="M109">
        <f>VLOOKUP($D109,[4]Sheet1!$C$1:$J$65536,6,FALSE)</f>
        <v>28.902730941772461</v>
      </c>
      <c r="N109">
        <f>VLOOKUP($D109,[4]Sheet1!$C$1:$J$65536,7,FALSE)</f>
        <v>5.9774222373962402</v>
      </c>
      <c r="O109">
        <f>VLOOKUP($D109,[4]Sheet1!$C$1:$J$65536,8,FALSE)</f>
        <v>39.839893341064453</v>
      </c>
      <c r="P109" cm="1">
        <f t="array" ref="P109">_xlfn.IFS(
$C109=2010,
VLOOKUP($B109,[5]各省年均房价!$A$1:$T$32,11,FALSE),
$C109=2011,
VLOOKUP($B109,[5]各省年均房价!$A$1:$T$32,12,FALSE),
$C109=2012,
VLOOKUP($B109,[5]各省年均房价!$A$1:$T$32,13,FALSE),
$C109=2013,
VLOOKUP($B109,[5]各省年均房价!$A$1:$T$32,14,FALSE),
$C109=2014,
VLOOKUP($B109,[5]各省年均房价!$A$1:$T$32,15,FALSE),
$C109=2015,
VLOOKUP($B109,[5]各省年均房价!$A$1:$T$32,16,FALSE),
$C109=2016,
VLOOKUP($B109,[5]各省年均房价!$A$1:$T$32,17,FALSE),
$C109=2017,
VLOOKUP($B109,[5]各省年均房价!$A$1:$T$32,18,FALSE),
$C109=2018,
VLOOKUP($B109,[5]各省年均房价!$A$1:$T$32,19,FALSE)
)</f>
        <v>6800.7729166666704</v>
      </c>
      <c r="Q109">
        <f t="shared" si="3"/>
        <v>0.28355457457749628</v>
      </c>
      <c r="R109" cm="1">
        <f t="array" ref="R109">_xlfn.IFS(
$C109=2010,
VLOOKUP($B109,[27]分省年度数据!$A$1:$T$32,15,FALSE),
$C109=2011,
VLOOKUP($B109,[27]分省年度数据!$A$1:$T$32,14,FALSE),
$C109=2012,
VLOOKUP($B109,[27]分省年度数据!$A$1:$T$32,13,FALSE),
$C109=2013,
VLOOKUP($B109,[27]分省年度数据!$A$1:$T$32,12,FALSE),
$C109=2014,
VLOOKUP($B109,[27]分省年度数据!$A$1:$T$32,11,FALSE),
$C109=2015,
VLOOKUP($B109,[27]分省年度数据!$A$1:$T$32,10,FALSE),
$C109=2016,
VLOOKUP($B109,[27]分省年度数据!$A$1:$T$32,9,FALSE),
$C109=2017,
VLOOKUP($B109,[27]分省年度数据!$A$1:$T$32,8,FALSE),
$C109=2018,
VLOOKUP($B109,[27]分省年度数据!$A$1:$T$32,7,FALSE)
)</f>
        <v>87.54</v>
      </c>
      <c r="S109">
        <f>IFERROR(VLOOKUP(D109,[6]mu_jt_estimates_final!$C:$D,2,FALSE),"")</f>
        <v>0.50021218999999995</v>
      </c>
      <c r="T109" t="str">
        <f>VLOOKUP(B109,方言分布!A:B,2,FALSE)</f>
        <v>江淮官话</v>
      </c>
      <c r="U109" cm="1">
        <f t="array" ref="U109">_xlfn.IFS(
$C109=2010,
VLOOKUP($B109,[7]分省年度数据!$A$1:$T$32,15,FALSE),
$C109=2011,
VLOOKUP($B109,[7]分省年度数据!$A$1:$T$32,14,FALSE),
$C109=2012,
VLOOKUP($B109,[7]分省年度数据!$A$1:$T$32,13,FALSE),
$C109=2013,
VLOOKUP($B109,[7]分省年度数据!$A$1:$T$32,12,FALSE),
$C109=2014,
VLOOKUP($B109,[7]分省年度数据!$A$1:$T$32,11,FALSE),
$C109=2015,
VLOOKUP($B109,[7]分省年度数据!$A$1:$T$32,10,FALSE),
$C109=2016,
VLOOKUP($B109,[7]分省年度数据!$A$1:$T$32,9,FALSE),
$C109=2017,
VLOOKUP($B109,[7]分省年度数据!$A$1:$T$32,8,FALSE),
$C109=2018,
VLOOKUP($B109,[7]分省年度数据!$A$1:$T$32,7,FALSE)
)</f>
        <v>24925</v>
      </c>
      <c r="V109" cm="1">
        <f t="array" ref="V109">_xlfn.IFS(
$C109=2010,
VLOOKUP($B109,[8]分省年度数据!$A$1:$T$32,15,FALSE),
$C109=2011,
VLOOKUP($B109,[8]分省年度数据!$A$1:$T$32,14,FALSE),
$C109=2012,
VLOOKUP($B109,[8]分省年度数据!$A$1:$T$32,13,FALSE),
$C109=2013,
VLOOKUP($B109,[8]分省年度数据!$A$1:$T$32,12,FALSE),
$C109=2014,
VLOOKUP($B109,[8]分省年度数据!$A$1:$T$32,11,FALSE),
$C109=2015,
VLOOKUP($B109,[8]分省年度数据!$A$1:$T$32,10,FALSE),
$C109=2016,
VLOOKUP($B109,[8]分省年度数据!$A$1:$T$32,9,FALSE),
$C109=2017,
VLOOKUP($B109,[8]分省年度数据!$A$1:$T$32,8,FALSE),
$C109=2018,
VLOOKUP($B109,[8]分省年度数据!$A$1:$T$32,7,FALSE)
)</f>
        <v>32.81</v>
      </c>
      <c r="W109" cm="1">
        <f t="array" ref="W109">_xlfn.IFS(
$C109=2010,
VLOOKUP($B109,[9]分省年度数据!$A$1:$T$32,15,FALSE),
$C109=2011,
VLOOKUP($B109,[9]分省年度数据!$A$1:$T$32,14,FALSE),
$C109=2012,
VLOOKUP($B109,[9]分省年度数据!$A$1:$T$32,13,FALSE),
$C109=2013,
VLOOKUP($B109,[9]分省年度数据!$A$1:$T$32,12,FALSE),
$C109=2014,
VLOOKUP($B109,[9]分省年度数据!$A$1:$T$32,11,FALSE),
$C109=2015,
VLOOKUP($B109,[9]分省年度数据!$A$1:$T$32,10,FALSE),
$C109=2016,
VLOOKUP($B109,[9]分省年度数据!$A$1:$T$32,9,FALSE),
$C109=2017,
VLOOKUP($B109,[9]分省年度数据!$A$1:$T$32,8,FALSE),
$C109=2018,
VLOOKUP($B109,[9]分省年度数据!$A$1:$T$32,7,FALSE)
)</f>
        <v>53</v>
      </c>
      <c r="X109" cm="1">
        <f t="array" ref="X109">_xlfn.IFS(
$C109=2010,
VLOOKUP($B109,[10]分省年度数据!$A$1:$T$32,15,FALSE),
$C109=2011,
VLOOKUP($B109,[10]分省年度数据!$A$1:$T$32,14,FALSE),
$C109=2012,
VLOOKUP($B109,[10]分省年度数据!$A$1:$T$32,13,FALSE),
$C109=2013,
VLOOKUP($B109,[10]分省年度数据!$A$1:$T$32,12,FALSE),
$C109=2014,
VLOOKUP($B109,[10]分省年度数据!$A$1:$T$32,11,FALSE),
$C109=2015,
VLOOKUP($B109,[10]分省年度数据!$A$1:$T$32,10,FALSE),
$C109=2016,
VLOOKUP($B109,[10]分省年度数据!$A$1:$T$32,9,FALSE),
$C109=2017,
VLOOKUP($B109,[10]分省年度数据!$A$1:$T$32,8,FALSE),
$C109=2018,
VLOOKUP($B109,[10]分省年度数据!$A$1:$T$32,7,FALSE)
)</f>
        <v>8.6999999999999993</v>
      </c>
      <c r="Y109" cm="1">
        <f t="array" ref="Y109">_xlfn.IFS(
$C109=2010,
VLOOKUP($B109,[11]分省年度数据!$A$1:$T$32,15,FALSE),
$C109=2011,
VLOOKUP($B109,[11]分省年度数据!$A$1:$T$32,14,FALSE),
$C109=2012,
VLOOKUP($B109,[11]分省年度数据!$A$1:$T$32,13,FALSE),
$C109=2013,
VLOOKUP($B109,[11]分省年度数据!$A$1:$T$32,12,FALSE),
$C109=2014,
VLOOKUP($B109,[11]分省年度数据!$A$1:$T$32,11,FALSE),
$C109=2015,
VLOOKUP($B109,[11]分省年度数据!$A$1:$T$32,10,FALSE),
$C109=2016,
VLOOKUP($B109,[11]分省年度数据!$A$1:$T$32,9,FALSE),
$C109=2017,
VLOOKUP($B109,[11]分省年度数据!$A$1:$T$32,8,FALSE),
$C109=2018,
VLOOKUP($B109,[11]分省年度数据!$A$1:$T$32,7,FALSE)
)</f>
        <v>627.1</v>
      </c>
      <c r="Z109" cm="1">
        <f t="array" ref="Z109">_xlfn.IFS(
$C109=2010,
VLOOKUP($B109,[12]分省年度数据!$A$1:$T$32,15,FALSE),
$C109=2011,
VLOOKUP($B109,[12]分省年度数据!$A$1:$T$32,14,FALSE),
$C109=2012,
VLOOKUP($B109,[12]分省年度数据!$A$1:$T$32,13,FALSE),
$C109=2013,
VLOOKUP($B109,[12]分省年度数据!$A$1:$T$32,12,FALSE),
$C109=2014,
VLOOKUP($B109,[12]分省年度数据!$A$1:$T$32,11,FALSE),
$C109=2015,
VLOOKUP($B109,[12]分省年度数据!$A$1:$T$32,10,FALSE),
$C109=2016,
VLOOKUP($B109,[12]分省年度数据!$A$1:$T$32,9,FALSE),
$C109=2017,
VLOOKUP($B109,[12]分省年度数据!$A$1:$T$32,8,FALSE),
$C109=2018,
VLOOKUP($B109,[12]分省年度数据!$A$1:$T$32,7,FALSE)
)</f>
        <v>13.67</v>
      </c>
      <c r="AA109" cm="1">
        <f t="array" ref="AA109">_xlfn.IFS(
$C109=2010,
VLOOKUP($B109,[13]分省年度数据!$A$1:$T$32,15,FALSE),
$C109=2011,
VLOOKUP($B109,[13]分省年度数据!$A$1:$T$32,14,FALSE),
$C109=2012,
VLOOKUP($B109,[13]分省年度数据!$A$1:$T$32,13,FALSE),
$C109=2013,
VLOOKUP($B109,[13]分省年度数据!$A$1:$T$32,12,FALSE),
$C109=2014,
VLOOKUP($B109,[13]分省年度数据!$A$1:$T$32,11,FALSE),
$C109=2015,
VLOOKUP($B109,[13]分省年度数据!$A$1:$T$32,10,FALSE),
$C109=2016,
VLOOKUP($B109,[13]分省年度数据!$A$1:$T$32,9,FALSE),
$C109=2017,
VLOOKUP($B109,[13]分省年度数据!$A$1:$T$32,8,FALSE),
$C109=2018,
VLOOKUP($B109,[13]分省年度数据!$A$1:$T$32,7,FALSE)
)</f>
        <v>13.16</v>
      </c>
      <c r="AB109" cm="1">
        <f t="array" ref="AB109">_xlfn.IFS(
$C109=2010,
VLOOKUP($B109,[14]分省年度数据!$A$1:$T$32,15,FALSE),
$C109=2011,
VLOOKUP($B109,[14]分省年度数据!$A$1:$T$32,14,FALSE),
$C109=2012,
VLOOKUP($B109,[14]分省年度数据!$A$1:$T$32,13,FALSE),
$C109=2013,
VLOOKUP($B109,[14]分省年度数据!$A$1:$T$32,12,FALSE),
$C109=2014,
VLOOKUP($B109,[14]分省年度数据!$A$1:$T$32,11,FALSE),
$C109=2015,
VLOOKUP($B109,[14]分省年度数据!$A$1:$T$32,10,FALSE),
$C109=2016,
VLOOKUP($B109,[14]分省年度数据!$A$1:$T$32,9,FALSE),
$C109=2017,
VLOOKUP($B109,[14]分省年度数据!$A$1:$T$32,8,FALSE),
$C109=2018,
VLOOKUP($B109,[14]分省年度数据!$A$1:$T$32,7,FALSE)
)</f>
        <v>18.32</v>
      </c>
      <c r="AD109" cm="1">
        <f t="array" ref="AD109">_xlfn.IFS(
$C109=2010,
VLOOKUP($B109,[15]分省年度数据!$A$1:$T$32,15,FALSE),
$C109=2011,
VLOOKUP($B109,[15]分省年度数据!$A$1:$T$32,14,FALSE),
$C109=2012,
VLOOKUP($B109,[15]分省年度数据!$A$1:$T$32,13,FALSE),
$C109=2013,
VLOOKUP($B109,[15]分省年度数据!$A$1:$T$32,12,FALSE),
$C109=2014,
VLOOKUP($B109,[15]分省年度数据!$A$1:$T$32,11,FALSE),
$C109=2015,
VLOOKUP($B109,[15]分省年度数据!$A$1:$T$32,10,FALSE),
$C109=2016,
VLOOKUP($B109,[15]分省年度数据!$A$1:$T$32,9,FALSE),
$C109=2017,
VLOOKUP($B109,[15]分省年度数据!$A$1:$T$32,8,FALSE),
$C109=2018,
VLOOKUP($B109,[15]分省年度数据!$A$1:$T$32,7,FALSE)
)</f>
        <v>15011779</v>
      </c>
      <c r="AE109" cm="1">
        <f t="array" ref="AE109">_xlfn.IFS(
$C109=2010,
VLOOKUP($B109,[16]分省年度数据!$A$1:$T$32,15,FALSE),
$C109=2011,
VLOOKUP($B109,[16]分省年度数据!$A$1:$T$32,14,FALSE),
$C109=2012,
VLOOKUP($B109,[16]分省年度数据!$A$1:$T$32,13,FALSE),
$C109=2013,
VLOOKUP($B109,[16]分省年度数据!$A$1:$T$32,12,FALSE),
$C109=2014,
VLOOKUP($B109,[16]分省年度数据!$A$1:$T$32,11,FALSE),
$C109=2015,
VLOOKUP($B109,[16]分省年度数据!$A$1:$T$32,10,FALSE),
$C109=2016,
VLOOKUP($B109,[16]分省年度数据!$A$1:$T$32,9,FALSE),
$C109=2017,
VLOOKUP($B109,[16]分省年度数据!$A$1:$T$32,8,FALSE),
$C109=2018,
VLOOKUP($B109,[16]分省年度数据!$A$1:$T$32,7,FALSE)
)</f>
        <v>1113.26</v>
      </c>
      <c r="AF109" cm="1">
        <f t="array" ref="AF109">_xlfn.IFS(
$C109=2010,
VLOOKUP($B109,[17]分省年度数据!$A$1:$T$32,15,FALSE),
$C109=2011,
VLOOKUP($B109,[17]分省年度数据!$A$1:$T$32,14,FALSE),
$C109=2012,
VLOOKUP($B109,[17]分省年度数据!$A$1:$T$32,13,FALSE),
$C109=2013,
VLOOKUP($B109,[17]分省年度数据!$A$1:$T$32,12,FALSE),
$C109=2014,
VLOOKUP($B109,[17]分省年度数据!$A$1:$T$32,11,FALSE),
$C109=2015,
VLOOKUP($B109,[17]分省年度数据!$A$1:$T$32,10,FALSE),
$C109=2016,
VLOOKUP($B109,[17]分省年度数据!$A$1:$T$32,9,FALSE),
$C109=2017,
VLOOKUP($B109,[17]分省年度数据!$A$1:$T$32,8,FALSE),
$C109=2018,
VLOOKUP($B109,[17]分省年度数据!$A$1:$T$32,7,FALSE)
)</f>
        <v>855</v>
      </c>
      <c r="AG109" cm="1">
        <f t="array" ref="AG109">_xlfn.IFS(
$C109=2010,
VLOOKUP($B109,[18]分省年度数据!$A$1:$T$32,15,FALSE),
$C109=2011,
VLOOKUP($B109,[18]分省年度数据!$A$1:$T$32,14,FALSE),
$C109=2012,
VLOOKUP($B109,[18]分省年度数据!$A$1:$T$32,13,FALSE),
$C109=2013,
VLOOKUP($B109,[18]分省年度数据!$A$1:$T$32,12,FALSE),
$C109=2014,
VLOOKUP($B109,[18]分省年度数据!$A$1:$T$32,11,FALSE),
$C109=2015,
VLOOKUP($B109,[18]分省年度数据!$A$1:$T$32,10,FALSE),
$C109=2016,
VLOOKUP($B109,[18]分省年度数据!$A$1:$T$32,9,FALSE),
$C109=2017,
VLOOKUP($B109,[18]分省年度数据!$A$1:$T$32,8,FALSE),
$C109=2018,
VLOOKUP($B109,[18]分省年度数据!$A$1:$T$32,7,FALSE)
)</f>
        <v>16156.2</v>
      </c>
      <c r="AJ109" cm="1">
        <f t="array" ref="AJ109">_xlfn.IFS(
$C109=2010,
VLOOKUP($B109,[19]分省年度数据!$A$1:$T$32,15,FALSE),
$C109=2011,
VLOOKUP($B109,[19]分省年度数据!$A$1:$T$32,14,FALSE),
$C109=2012,
VLOOKUP($B109,[19]分省年度数据!$A$1:$T$32,13,FALSE),
$C109=2013,
VLOOKUP($B109,[19]分省年度数据!$A$1:$T$32,12,FALSE),
$C109=2014,
VLOOKUP($B109,[19]分省年度数据!$A$1:$T$32,11,FALSE),
$C109=2015,
VLOOKUP($B109,[19]分省年度数据!$A$1:$T$32,10,FALSE),
$C109=2016,
VLOOKUP($B109,[19]分省年度数据!$A$1:$T$32,9,FALSE),
$C109=2017,
VLOOKUP($B109,[19]分省年度数据!$A$1:$T$32,8,FALSE),
$C109=2018,
VLOOKUP($B109,[19]分省年度数据!$A$1:$T$32,7,FALSE)
)</f>
        <v>10928</v>
      </c>
      <c r="AK109" cm="1">
        <f t="array" ref="AK109">_xlfn.IFS(
$C109=2010,
VLOOKUP($B109,[20]分省年度数据!$A$1:$T$32,15,FALSE),
$C109=2011,
VLOOKUP($B109,[20]分省年度数据!$A$1:$T$32,14,FALSE),
$C109=2012,
VLOOKUP($B109,[20]分省年度数据!$A$1:$T$32,13,FALSE),
$C109=2013,
VLOOKUP($B109,[20]分省年度数据!$A$1:$T$32,12,FALSE),
$C109=2014,
VLOOKUP($B109,[20]分省年度数据!$A$1:$T$32,11,FALSE),
$C109=2015,
VLOOKUP($B109,[20]分省年度数据!$A$1:$T$32,10,FALSE),
$C109=2016,
VLOOKUP($B109,[20]分省年度数据!$A$1:$T$32,9,FALSE),
$C109=2017,
VLOOKUP($B109,[20]分省年度数据!$A$1:$T$32,8,FALSE),
$C109=2018,
VLOOKUP($B109,[20]分省年度数据!$A$1:$T$32,7,FALSE)
)</f>
        <v>18784</v>
      </c>
      <c r="AL109" cm="1">
        <f t="array" ref="AL109">_xlfn.IFS(
$C109=2010,
VLOOKUP($B109,[26]分省年度数据!$A$1:$T$32,15,FALSE),
$C109=2011,
VLOOKUP($B109,[26]分省年度数据!$A$1:$T$32,14,FALSE),
$C109=2012,
VLOOKUP($B109,[26]分省年度数据!$A$1:$T$32,13,FALSE),
$C109=2013,
VLOOKUP($B109,[26]分省年度数据!$A$1:$T$32,12,FALSE),
$C109=2014,
VLOOKUP($B109,[26]分省年度数据!$A$1:$T$32,11,FALSE),
$C109=2015,
VLOOKUP($B109,[26]分省年度数据!$A$1:$T$32,10,FALSE),
$C109=2016,
VLOOKUP($B109,[26]分省年度数据!$A$1:$T$32,9,FALSE),
$C109=2017,
VLOOKUP($B109,[26]分省年度数据!$A$1:$T$32,8,FALSE),
$C109=2018,
VLOOKUP($B109,[26]分省年度数据!$A$1:$T$32,7,FALSE)
)</f>
        <v>99.75</v>
      </c>
      <c r="AM109" cm="1">
        <f t="array" ref="AM109">_xlfn.IFS(
$C109=2010,
VLOOKUP($B109,[22]分省年度数据!$A$1:$T$32,15,FALSE),
$C109=2011,
VLOOKUP($B109,[22]分省年度数据!$A$1:$T$32,14,FALSE),
$C109=2012,
VLOOKUP($B109,[22]分省年度数据!$A$1:$T$32,13,FALSE),
$C109=2013,
VLOOKUP($B109,[22]分省年度数据!$A$1:$T$32,12,FALSE),
$C109=2014,
VLOOKUP($B109,[22]分省年度数据!$A$1:$T$32,11,FALSE),
$C109=2015,
VLOOKUP($B109,[22]分省年度数据!$A$1:$T$32,10,FALSE),
$C109=2016,
VLOOKUP($B109,[22]分省年度数据!$A$1:$T$32,9,FALSE),
$C109=2017,
VLOOKUP($B109,[22]分省年度数据!$A$1:$T$32,8,FALSE),
$C109=2018,
VLOOKUP($B109,[22]分省年度数据!$A$1:$T$32,7,FALSE)
)</f>
        <v>98.56</v>
      </c>
      <c r="AN109" cm="1">
        <f t="array" ref="AN109">_xlfn.IFS(
$C109=2010,
VLOOKUP($B109,[23]分省年度数据!$A$1:$T$32,15,FALSE),
$C109=2011,
VLOOKUP($B109,[23]分省年度数据!$A$1:$T$32,14,FALSE),
$C109=2012,
VLOOKUP($B109,[23]分省年度数据!$A$1:$T$32,13,FALSE),
$C109=2013,
VLOOKUP($B109,[23]分省年度数据!$A$1:$T$32,12,FALSE),
$C109=2014,
VLOOKUP($B109,[23]分省年度数据!$A$1:$T$32,11,FALSE),
$C109=2015,
VLOOKUP($B109,[23]分省年度数据!$A$1:$T$32,10,FALSE),
$C109=2016,
VLOOKUP($B109,[23]分省年度数据!$A$1:$T$32,9,FALSE),
$C109=2017,
VLOOKUP($B109,[23]分省年度数据!$A$1:$T$32,8,FALSE),
$C109=2018,
VLOOKUP($B109,[23]分省年度数据!$A$1:$T$32,7,FALSE)
)</f>
        <v>12.8</v>
      </c>
      <c r="AO109" cm="1">
        <f t="array" ref="AO109">_xlfn.IFS(
$C109=2010,
VLOOKUP($B109,[24]分省年度数据!$A$1:$T$32,15,FALSE),
$C109=2011,
VLOOKUP($B109,[24]分省年度数据!$A$1:$T$32,14,FALSE),
$C109=2012,
VLOOKUP($B109,[24]分省年度数据!$A$1:$T$32,13,FALSE),
$C109=2013,
VLOOKUP($B109,[24]分省年度数据!$A$1:$T$32,12,FALSE),
$C109=2014,
VLOOKUP($B109,[24]分省年度数据!$A$1:$T$32,11,FALSE),
$C109=2015,
VLOOKUP($B109,[24]分省年度数据!$A$1:$T$32,10,FALSE),
$C109=2016,
VLOOKUP($B109,[24]分省年度数据!$A$1:$T$32,9,FALSE),
$C109=2017,
VLOOKUP($B109,[24]分省年度数据!$A$1:$T$32,8,FALSE),
$C109=2018,
VLOOKUP($B109,[24]分省年度数据!$A$1:$T$32,7,FALSE)
)</f>
        <v>2.38</v>
      </c>
      <c r="AP109" cm="1">
        <f t="array" ref="AP109">_xlfn.IFS(
$C109=2010,
VLOOKUP($B109,[25]分省年度数据!$A$1:$T$32,15,FALSE),
$C109=2011,
VLOOKUP($B109,[25]分省年度数据!$A$1:$T$32,14,FALSE),
$C109=2012,
VLOOKUP($B109,[25]分省年度数据!$A$1:$T$32,13,FALSE),
$C109=2013,
VLOOKUP($B109,[25]分省年度数据!$A$1:$T$32,12,FALSE),
$C109=2014,
VLOOKUP($B109,[25]分省年度数据!$A$1:$T$32,11,FALSE),
$C109=2015,
VLOOKUP($B109,[25]分省年度数据!$A$1:$T$32,10,FALSE),
$C109=2016,
VLOOKUP($B109,[25]分省年度数据!$A$1:$T$32,9,FALSE),
$C109=2017,
VLOOKUP($B109,[25]分省年度数据!$A$1:$T$32,8,FALSE),
$C109=2018,
VLOOKUP($B109,[25]分省年度数据!$A$1:$T$32,7,FALSE)
)</f>
        <v>14.67</v>
      </c>
    </row>
    <row r="110" spans="1:42">
      <c r="A110">
        <v>35</v>
      </c>
      <c r="B110" t="s">
        <v>13</v>
      </c>
      <c r="C110">
        <v>2010</v>
      </c>
      <c r="D110" t="str">
        <f t="shared" si="2"/>
        <v>福建省2010</v>
      </c>
      <c r="E110" t="s">
        <v>34</v>
      </c>
      <c r="F110" cm="1">
        <f t="array" ref="F110">_xlfn.IFS(
$C110=2010,
VLOOKUP($B110,[1]分省年度数据!$A$1:$T$32,15,FALSE),
$C110=2011,
VLOOKUP($B110,[1]分省年度数据!$A$1:$T$32,14,FALSE),
$C110=2012,
VLOOKUP($B110,[1]分省年度数据!$A$1:$T$32,13,FALSE),
$C110=2013,
VLOOKUP($B110,[1]分省年度数据!$A$1:$T$32,12,FALSE),
$C110=2014,
VLOOKUP($B110,[1]分省年度数据!$A$1:$T$32,11,FALSE),
$C110=2015,
VLOOKUP($B110,[1]分省年度数据!$A$1:$T$32,10,FALSE),
$C110=2016,
VLOOKUP($B110,[1]分省年度数据!$A$1:$T$32,9,FALSE),
$C110=2017,
VLOOKUP($B110,[1]分省年度数据!$A$1:$T$32,8,FALSE),
$C110=2018,
VLOOKUP($B110,[1]分省年度数据!$A$1:$T$32,7,FALSE)
)</f>
        <v>3693</v>
      </c>
      <c r="G110" cm="1">
        <f t="array" ref="G110">_xlfn.IFS(
$C110=2010,
VLOOKUP($B110,[2]分省年度数据!$A$1:$T$32,15,FALSE),
$C110=2011,
VLOOKUP($B110,[2]分省年度数据!$A$1:$T$32,14,FALSE),
$C110=2012,
VLOOKUP($B110,[2]分省年度数据!$A$1:$T$32,13,FALSE),
$C110=2013,
VLOOKUP($B110,[2]分省年度数据!$A$1:$T$32,12,FALSE),
$C110=2014,
VLOOKUP($B110,[2]分省年度数据!$A$1:$T$32,11,FALSE),
$C110=2015,
VLOOKUP($B110,[2]分省年度数据!$A$1:$T$32,10,FALSE),
$C110=2016,
VLOOKUP($B110,[2]分省年度数据!$A$1:$T$32,9,FALSE),
$C110=2017,
VLOOKUP($B110,[2]分省年度数据!$A$1:$T$32,8,FALSE),
$C110=2018,
VLOOKUP($B110,[2]分省年度数据!$A$1:$T$32,7,FALSE)
)</f>
        <v>14566</v>
      </c>
      <c r="H110" cm="1">
        <f t="array" ref="H110">_xlfn.IFS(
$C110=2010,
VLOOKUP($B110,[3]分省年度数据!$A$1:$T$32,15,FALSE),
$C110=2011,
VLOOKUP($B110,[3]分省年度数据!$A$1:$T$32,14,FALSE),
$C110=2012,
VLOOKUP($B110,[3]分省年度数据!$A$1:$T$32,13,FALSE),
$C110=2013,
VLOOKUP($B110,[3]分省年度数据!$A$1:$T$32,12,FALSE),
$C110=2014,
VLOOKUP($B110,[3]分省年度数据!$A$1:$T$32,11,FALSE),
$C110=2015,
VLOOKUP($B110,[3]分省年度数据!$A$1:$T$32,10,FALSE),
$C110=2016,
VLOOKUP($B110,[3]分省年度数据!$A$1:$T$32,9,FALSE),
$C110=2017,
VLOOKUP($B110,[3]分省年度数据!$A$1:$T$32,8,FALSE),
$C110=2018,
VLOOKUP($B110,[3]分省年度数据!$A$1:$T$32,7,FALSE)
)</f>
        <v>809.2</v>
      </c>
      <c r="I110">
        <f>VLOOKUP($D110,[4]Sheet1!$C$1:$J$65536,2,FALSE)</f>
        <v>188.66636657714844</v>
      </c>
      <c r="J110">
        <f>VLOOKUP($D110,[4]Sheet1!$C$1:$J$65536,3,FALSE)</f>
        <v>144.76097106933594</v>
      </c>
      <c r="K110">
        <f>VLOOKUP($D110,[4]Sheet1!$C$1:$J$65536,4,FALSE)</f>
        <v>10150.849609375</v>
      </c>
      <c r="L110">
        <f>VLOOKUP($D110,[4]Sheet1!$C$1:$J$65536,5,FALSE)</f>
        <v>164.21098327636719</v>
      </c>
      <c r="M110">
        <f>VLOOKUP($D110,[4]Sheet1!$C$1:$J$65536,6,FALSE)</f>
        <v>26.12413215637207</v>
      </c>
      <c r="N110">
        <f>VLOOKUP($D110,[4]Sheet1!$C$1:$J$65536,7,FALSE)</f>
        <v>5.6444401741027832</v>
      </c>
      <c r="O110">
        <f>VLOOKUP($D110,[4]Sheet1!$C$1:$J$65536,8,FALSE)</f>
        <v>38.233680725097656</v>
      </c>
      <c r="P110" cm="1">
        <f t="array" ref="P110">_xlfn.IFS(
$C110=2010,
VLOOKUP($B110,[5]各省年均房价!$A$1:$T$32,11,FALSE),
$C110=2011,
VLOOKUP($B110,[5]各省年均房价!$A$1:$T$32,12,FALSE),
$C110=2012,
VLOOKUP($B110,[5]各省年均房价!$A$1:$T$32,13,FALSE),
$C110=2013,
VLOOKUP($B110,[5]各省年均房价!$A$1:$T$32,14,FALSE),
$C110=2014,
VLOOKUP($B110,[5]各省年均房价!$A$1:$T$32,15,FALSE),
$C110=2015,
VLOOKUP($B110,[5]各省年均房价!$A$1:$T$32,16,FALSE),
$C110=2016,
VLOOKUP($B110,[5]各省年均房价!$A$1:$T$32,17,FALSE),
$C110=2017,
VLOOKUP($B110,[5]各省年均房价!$A$1:$T$32,18,FALSE),
$C110=2018,
VLOOKUP($B110,[5]各省年均房价!$A$1:$T$32,19,FALSE)
)</f>
        <v>6886.2511111111116</v>
      </c>
      <c r="Q110">
        <f t="shared" si="3"/>
        <v>0.47276198758143018</v>
      </c>
      <c r="R110" cm="1">
        <f t="array" ref="R110">_xlfn.IFS(
$C110=2010,
VLOOKUP($B110,[27]分省年度数据!$A$1:$T$32,15,FALSE),
$C110=2011,
VLOOKUP($B110,[27]分省年度数据!$A$1:$T$32,14,FALSE),
$C110=2012,
VLOOKUP($B110,[27]分省年度数据!$A$1:$T$32,13,FALSE),
$C110=2013,
VLOOKUP($B110,[27]分省年度数据!$A$1:$T$32,12,FALSE),
$C110=2014,
VLOOKUP($B110,[27]分省年度数据!$A$1:$T$32,11,FALSE),
$C110=2015,
VLOOKUP($B110,[27]分省年度数据!$A$1:$T$32,10,FALSE),
$C110=2016,
VLOOKUP($B110,[27]分省年度数据!$A$1:$T$32,9,FALSE),
$C110=2017,
VLOOKUP($B110,[27]分省年度数据!$A$1:$T$32,8,FALSE),
$C110=2018,
VLOOKUP($B110,[27]分省年度数据!$A$1:$T$32,7,FALSE)
)</f>
        <v>83.31</v>
      </c>
      <c r="S110">
        <f>IFERROR(VLOOKUP(D110,[6]mu_jt_estimates_final!$C:$D,2,FALSE),"")</f>
        <v>-0.89883630999999997</v>
      </c>
      <c r="T110" t="str">
        <f>VLOOKUP(B110,方言分布!A:B,2,FALSE)</f>
        <v>闽语</v>
      </c>
      <c r="U110" cm="1">
        <f t="array" ref="U110">_xlfn.IFS(
$C110=2010,
VLOOKUP($B110,[7]分省年度数据!$A$1:$T$32,15,FALSE),
$C110=2011,
VLOOKUP($B110,[7]分省年度数据!$A$1:$T$32,14,FALSE),
$C110=2012,
VLOOKUP($B110,[7]分省年度数据!$A$1:$T$32,13,FALSE),
$C110=2013,
VLOOKUP($B110,[7]分省年度数据!$A$1:$T$32,12,FALSE),
$C110=2014,
VLOOKUP($B110,[7]分省年度数据!$A$1:$T$32,11,FALSE),
$C110=2015,
VLOOKUP($B110,[7]分省年度数据!$A$1:$T$32,10,FALSE),
$C110=2016,
VLOOKUP($B110,[7]分省年度数据!$A$1:$T$32,9,FALSE),
$C110=2017,
VLOOKUP($B110,[7]分省年度数据!$A$1:$T$32,8,FALSE),
$C110=2018,
VLOOKUP($B110,[7]分省年度数据!$A$1:$T$32,7,FALSE)
)</f>
        <v>27017</v>
      </c>
      <c r="V110" cm="1">
        <f t="array" ref="V110">_xlfn.IFS(
$C110=2010,
VLOOKUP($B110,[8]分省年度数据!$A$1:$T$32,15,FALSE),
$C110=2011,
VLOOKUP($B110,[8]分省年度数据!$A$1:$T$32,14,FALSE),
$C110=2012,
VLOOKUP($B110,[8]分省年度数据!$A$1:$T$32,13,FALSE),
$C110=2013,
VLOOKUP($B110,[8]分省年度数据!$A$1:$T$32,12,FALSE),
$C110=2014,
VLOOKUP($B110,[8]分省年度数据!$A$1:$T$32,11,FALSE),
$C110=2015,
VLOOKUP($B110,[8]分省年度数据!$A$1:$T$32,10,FALSE),
$C110=2016,
VLOOKUP($B110,[8]分省年度数据!$A$1:$T$32,9,FALSE),
$C110=2017,
VLOOKUP($B110,[8]分省年度数据!$A$1:$T$32,8,FALSE),
$C110=2018,
VLOOKUP($B110,[8]分省年度数据!$A$1:$T$32,7,FALSE)
)</f>
        <v>11.3</v>
      </c>
      <c r="W110" cm="1">
        <f t="array" ref="W110">_xlfn.IFS(
$C110=2010,
VLOOKUP($B110,[9]分省年度数据!$A$1:$T$32,15,FALSE),
$C110=2011,
VLOOKUP($B110,[9]分省年度数据!$A$1:$T$32,14,FALSE),
$C110=2012,
VLOOKUP($B110,[9]分省年度数据!$A$1:$T$32,13,FALSE),
$C110=2013,
VLOOKUP($B110,[9]分省年度数据!$A$1:$T$32,12,FALSE),
$C110=2014,
VLOOKUP($B110,[9]分省年度数据!$A$1:$T$32,11,FALSE),
$C110=2015,
VLOOKUP($B110,[9]分省年度数据!$A$1:$T$32,10,FALSE),
$C110=2016,
VLOOKUP($B110,[9]分省年度数据!$A$1:$T$32,9,FALSE),
$C110=2017,
VLOOKUP($B110,[9]分省年度数据!$A$1:$T$32,8,FALSE),
$C110=2018,
VLOOKUP($B110,[9]分省年度数据!$A$1:$T$32,7,FALSE)
)</f>
        <v>41</v>
      </c>
      <c r="X110" cm="1">
        <f t="array" ref="X110">_xlfn.IFS(
$C110=2010,
VLOOKUP($B110,[10]分省年度数据!$A$1:$T$32,15,FALSE),
$C110=2011,
VLOOKUP($B110,[10]分省年度数据!$A$1:$T$32,14,FALSE),
$C110=2012,
VLOOKUP($B110,[10]分省年度数据!$A$1:$T$32,13,FALSE),
$C110=2013,
VLOOKUP($B110,[10]分省年度数据!$A$1:$T$32,12,FALSE),
$C110=2014,
VLOOKUP($B110,[10]分省年度数据!$A$1:$T$32,11,FALSE),
$C110=2015,
VLOOKUP($B110,[10]分省年度数据!$A$1:$T$32,10,FALSE),
$C110=2016,
VLOOKUP($B110,[10]分省年度数据!$A$1:$T$32,9,FALSE),
$C110=2017,
VLOOKUP($B110,[10]分省年度数据!$A$1:$T$32,8,FALSE),
$C110=2018,
VLOOKUP($B110,[10]分省年度数据!$A$1:$T$32,7,FALSE)
)</f>
        <v>9.43</v>
      </c>
      <c r="Y110" cm="1">
        <f t="array" ref="Y110">_xlfn.IFS(
$C110=2010,
VLOOKUP($B110,[11]分省年度数据!$A$1:$T$32,15,FALSE),
$C110=2011,
VLOOKUP($B110,[11]分省年度数据!$A$1:$T$32,14,FALSE),
$C110=2012,
VLOOKUP($B110,[11]分省年度数据!$A$1:$T$32,13,FALSE),
$C110=2013,
VLOOKUP($B110,[11]分省年度数据!$A$1:$T$32,12,FALSE),
$C110=2014,
VLOOKUP($B110,[11]分省年度数据!$A$1:$T$32,11,FALSE),
$C110=2015,
VLOOKUP($B110,[11]分省年度数据!$A$1:$T$32,10,FALSE),
$C110=2016,
VLOOKUP($B110,[11]分省年度数据!$A$1:$T$32,9,FALSE),
$C110=2017,
VLOOKUP($B110,[11]分省年度数据!$A$1:$T$32,8,FALSE),
$C110=2018,
VLOOKUP($B110,[11]分省年度数据!$A$1:$T$32,7,FALSE)
)</f>
        <v>117.58</v>
      </c>
      <c r="Z110" cm="1">
        <f t="array" ref="Z110">_xlfn.IFS(
$C110=2010,
VLOOKUP($B110,[12]分省年度数据!$A$1:$T$32,15,FALSE),
$C110=2011,
VLOOKUP($B110,[12]分省年度数据!$A$1:$T$32,14,FALSE),
$C110=2012,
VLOOKUP($B110,[12]分省年度数据!$A$1:$T$32,13,FALSE),
$C110=2013,
VLOOKUP($B110,[12]分省年度数据!$A$1:$T$32,12,FALSE),
$C110=2014,
VLOOKUP($B110,[12]分省年度数据!$A$1:$T$32,11,FALSE),
$C110=2015,
VLOOKUP($B110,[12]分省年度数据!$A$1:$T$32,10,FALSE),
$C110=2016,
VLOOKUP($B110,[12]分省年度数据!$A$1:$T$32,9,FALSE),
$C110=2017,
VLOOKUP($B110,[12]分省年度数据!$A$1:$T$32,8,FALSE),
$C110=2018,
VLOOKUP($B110,[12]分省年度数据!$A$1:$T$32,7,FALSE)
)</f>
        <v>13.55</v>
      </c>
      <c r="AA110" cm="1">
        <f t="array" ref="AA110">_xlfn.IFS(
$C110=2010,
VLOOKUP($B110,[13]分省年度数据!$A$1:$T$32,15,FALSE),
$C110=2011,
VLOOKUP($B110,[13]分省年度数据!$A$1:$T$32,14,FALSE),
$C110=2012,
VLOOKUP($B110,[13]分省年度数据!$A$1:$T$32,13,FALSE),
$C110=2013,
VLOOKUP($B110,[13]分省年度数据!$A$1:$T$32,12,FALSE),
$C110=2014,
VLOOKUP($B110,[13]分省年度数据!$A$1:$T$32,11,FALSE),
$C110=2015,
VLOOKUP($B110,[13]分省年度数据!$A$1:$T$32,10,FALSE),
$C110=2016,
VLOOKUP($B110,[13]分省年度数据!$A$1:$T$32,9,FALSE),
$C110=2017,
VLOOKUP($B110,[13]分省年度数据!$A$1:$T$32,8,FALSE),
$C110=2018,
VLOOKUP($B110,[13]分省年度数据!$A$1:$T$32,7,FALSE)
)</f>
        <v>12.84</v>
      </c>
      <c r="AB110" cm="1">
        <f t="array" ref="AB110">_xlfn.IFS(
$C110=2010,
VLOOKUP($B110,[14]分省年度数据!$A$1:$T$32,15,FALSE),
$C110=2011,
VLOOKUP($B110,[14]分省年度数据!$A$1:$T$32,14,FALSE),
$C110=2012,
VLOOKUP($B110,[14]分省年度数据!$A$1:$T$32,13,FALSE),
$C110=2013,
VLOOKUP($B110,[14]分省年度数据!$A$1:$T$32,12,FALSE),
$C110=2014,
VLOOKUP($B110,[14]分省年度数据!$A$1:$T$32,11,FALSE),
$C110=2015,
VLOOKUP($B110,[14]分省年度数据!$A$1:$T$32,10,FALSE),
$C110=2016,
VLOOKUP($B110,[14]分省年度数据!$A$1:$T$32,9,FALSE),
$C110=2017,
VLOOKUP($B110,[14]分省年度数据!$A$1:$T$32,8,FALSE),
$C110=2018,
VLOOKUP($B110,[14]分省年度数据!$A$1:$T$32,7,FALSE)
)</f>
        <v>15.25</v>
      </c>
      <c r="AD110" cm="1">
        <f t="array" ref="AD110">_xlfn.IFS(
$C110=2010,
VLOOKUP($B110,[15]分省年度数据!$A$1:$T$32,15,FALSE),
$C110=2011,
VLOOKUP($B110,[15]分省年度数据!$A$1:$T$32,14,FALSE),
$C110=2012,
VLOOKUP($B110,[15]分省年度数据!$A$1:$T$32,13,FALSE),
$C110=2013,
VLOOKUP($B110,[15]分省年度数据!$A$1:$T$32,12,FALSE),
$C110=2014,
VLOOKUP($B110,[15]分省年度数据!$A$1:$T$32,11,FALSE),
$C110=2015,
VLOOKUP($B110,[15]分省年度数据!$A$1:$T$32,10,FALSE),
$C110=2016,
VLOOKUP($B110,[15]分省年度数据!$A$1:$T$32,9,FALSE),
$C110=2017,
VLOOKUP($B110,[15]分省年度数据!$A$1:$T$32,8,FALSE),
$C110=2018,
VLOOKUP($B110,[15]分省年度数据!$A$1:$T$32,7,FALSE)
)</f>
        <v>5341118</v>
      </c>
      <c r="AE110" cm="1">
        <f t="array" ref="AE110">_xlfn.IFS(
$C110=2010,
VLOOKUP($B110,[16]分省年度数据!$A$1:$T$32,15,FALSE),
$C110=2011,
VLOOKUP($B110,[16]分省年度数据!$A$1:$T$32,14,FALSE),
$C110=2012,
VLOOKUP($B110,[16]分省年度数据!$A$1:$T$32,13,FALSE),
$C110=2013,
VLOOKUP($B110,[16]分省年度数据!$A$1:$T$32,12,FALSE),
$C110=2014,
VLOOKUP($B110,[16]分省年度数据!$A$1:$T$32,11,FALSE),
$C110=2015,
VLOOKUP($B110,[16]分省年度数据!$A$1:$T$32,10,FALSE),
$C110=2016,
VLOOKUP($B110,[16]分省年度数据!$A$1:$T$32,9,FALSE),
$C110=2017,
VLOOKUP($B110,[16]分省年度数据!$A$1:$T$32,8,FALSE),
$C110=2018,
VLOOKUP($B110,[16]分省年度数据!$A$1:$T$32,7,FALSE)
)</f>
        <v>327.77</v>
      </c>
      <c r="AF110" cm="1">
        <f t="array" ref="AF110">_xlfn.IFS(
$C110=2010,
VLOOKUP($B110,[17]分省年度数据!$A$1:$T$32,15,FALSE),
$C110=2011,
VLOOKUP($B110,[17]分省年度数据!$A$1:$T$32,14,FALSE),
$C110=2012,
VLOOKUP($B110,[17]分省年度数据!$A$1:$T$32,13,FALSE),
$C110=2013,
VLOOKUP($B110,[17]分省年度数据!$A$1:$T$32,12,FALSE),
$C110=2014,
VLOOKUP($B110,[17]分省年度数据!$A$1:$T$32,11,FALSE),
$C110=2015,
VLOOKUP($B110,[17]分省年度数据!$A$1:$T$32,10,FALSE),
$C110=2016,
VLOOKUP($B110,[17]分省年度数据!$A$1:$T$32,9,FALSE),
$C110=2017,
VLOOKUP($B110,[17]分省年度数据!$A$1:$T$32,8,FALSE),
$C110=2018,
VLOOKUP($B110,[17]分省年度数据!$A$1:$T$32,7,FALSE)
)</f>
        <v>764</v>
      </c>
      <c r="AG110" cm="1">
        <f t="array" ref="AG110">_xlfn.IFS(
$C110=2010,
VLOOKUP($B110,[18]分省年度数据!$A$1:$T$32,15,FALSE),
$C110=2011,
VLOOKUP($B110,[18]分省年度数据!$A$1:$T$32,14,FALSE),
$C110=2012,
VLOOKUP($B110,[18]分省年度数据!$A$1:$T$32,13,FALSE),
$C110=2013,
VLOOKUP($B110,[18]分省年度数据!$A$1:$T$32,12,FALSE),
$C110=2014,
VLOOKUP($B110,[18]分省年度数据!$A$1:$T$32,11,FALSE),
$C110=2015,
VLOOKUP($B110,[18]分省年度数据!$A$1:$T$32,10,FALSE),
$C110=2016,
VLOOKUP($B110,[18]分省年度数据!$A$1:$T$32,9,FALSE),
$C110=2017,
VLOOKUP($B110,[18]分省年度数据!$A$1:$T$32,8,FALSE),
$C110=2018,
VLOOKUP($B110,[18]分省年度数据!$A$1:$T$32,7,FALSE)
)</f>
        <v>5310</v>
      </c>
      <c r="AJ110" cm="1">
        <f t="array" ref="AJ110">_xlfn.IFS(
$C110=2010,
VLOOKUP($B110,[19]分省年度数据!$A$1:$T$32,15,FALSE),
$C110=2011,
VLOOKUP($B110,[19]分省年度数据!$A$1:$T$32,14,FALSE),
$C110=2012,
VLOOKUP($B110,[19]分省年度数据!$A$1:$T$32,13,FALSE),
$C110=2013,
VLOOKUP($B110,[19]分省年度数据!$A$1:$T$32,12,FALSE),
$C110=2014,
VLOOKUP($B110,[19]分省年度数据!$A$1:$T$32,11,FALSE),
$C110=2015,
VLOOKUP($B110,[19]分省年度数据!$A$1:$T$32,10,FALSE),
$C110=2016,
VLOOKUP($B110,[19]分省年度数据!$A$1:$T$32,9,FALSE),
$C110=2017,
VLOOKUP($B110,[19]分省年度数据!$A$1:$T$32,8,FALSE),
$C110=2018,
VLOOKUP($B110,[19]分省年度数据!$A$1:$T$32,7,FALSE)
)</f>
        <v>12714</v>
      </c>
      <c r="AK110" cm="1">
        <f t="array" ref="AK110">_xlfn.IFS(
$C110=2010,
VLOOKUP($B110,[20]分省年度数据!$A$1:$T$32,15,FALSE),
$C110=2011,
VLOOKUP($B110,[20]分省年度数据!$A$1:$T$32,14,FALSE),
$C110=2012,
VLOOKUP($B110,[20]分省年度数据!$A$1:$T$32,13,FALSE),
$C110=2013,
VLOOKUP($B110,[20]分省年度数据!$A$1:$T$32,12,FALSE),
$C110=2014,
VLOOKUP($B110,[20]分省年度数据!$A$1:$T$32,11,FALSE),
$C110=2015,
VLOOKUP($B110,[20]分省年度数据!$A$1:$T$32,10,FALSE),
$C110=2016,
VLOOKUP($B110,[20]分省年度数据!$A$1:$T$32,9,FALSE),
$C110=2017,
VLOOKUP($B110,[20]分省年度数据!$A$1:$T$32,8,FALSE),
$C110=2018,
VLOOKUP($B110,[20]分省年度数据!$A$1:$T$32,7,FALSE)
)</f>
        <v>13555</v>
      </c>
      <c r="AL110" cm="1">
        <f t="array" ref="AL110">_xlfn.IFS(
$C110=2010,
VLOOKUP($B110,[26]分省年度数据!$A$1:$T$32,15,FALSE),
$C110=2011,
VLOOKUP($B110,[26]分省年度数据!$A$1:$T$32,14,FALSE),
$C110=2012,
VLOOKUP($B110,[26]分省年度数据!$A$1:$T$32,13,FALSE),
$C110=2013,
VLOOKUP($B110,[26]分省年度数据!$A$1:$T$32,12,FALSE),
$C110=2014,
VLOOKUP($B110,[26]分省年度数据!$A$1:$T$32,11,FALSE),
$C110=2015,
VLOOKUP($B110,[26]分省年度数据!$A$1:$T$32,10,FALSE),
$C110=2016,
VLOOKUP($B110,[26]分省年度数据!$A$1:$T$32,9,FALSE),
$C110=2017,
VLOOKUP($B110,[26]分省年度数据!$A$1:$T$32,8,FALSE),
$C110=2018,
VLOOKUP($B110,[26]分省年度数据!$A$1:$T$32,7,FALSE)
)</f>
        <v>99.5</v>
      </c>
      <c r="AM110" cm="1">
        <f t="array" ref="AM110">_xlfn.IFS(
$C110=2010,
VLOOKUP($B110,[22]分省年度数据!$A$1:$T$32,15,FALSE),
$C110=2011,
VLOOKUP($B110,[22]分省年度数据!$A$1:$T$32,14,FALSE),
$C110=2012,
VLOOKUP($B110,[22]分省年度数据!$A$1:$T$32,13,FALSE),
$C110=2013,
VLOOKUP($B110,[22]分省年度数据!$A$1:$T$32,12,FALSE),
$C110=2014,
VLOOKUP($B110,[22]分省年度数据!$A$1:$T$32,11,FALSE),
$C110=2015,
VLOOKUP($B110,[22]分省年度数据!$A$1:$T$32,10,FALSE),
$C110=2016,
VLOOKUP($B110,[22]分省年度数据!$A$1:$T$32,9,FALSE),
$C110=2017,
VLOOKUP($B110,[22]分省年度数据!$A$1:$T$32,8,FALSE),
$C110=2018,
VLOOKUP($B110,[22]分省年度数据!$A$1:$T$32,7,FALSE)
)</f>
        <v>98.92</v>
      </c>
      <c r="AN110" cm="1">
        <f t="array" ref="AN110">_xlfn.IFS(
$C110=2010,
VLOOKUP($B110,[23]分省年度数据!$A$1:$T$32,15,FALSE),
$C110=2011,
VLOOKUP($B110,[23]分省年度数据!$A$1:$T$32,14,FALSE),
$C110=2012,
VLOOKUP($B110,[23]分省年度数据!$A$1:$T$32,13,FALSE),
$C110=2013,
VLOOKUP($B110,[23]分省年度数据!$A$1:$T$32,12,FALSE),
$C110=2014,
VLOOKUP($B110,[23]分省年度数据!$A$1:$T$32,11,FALSE),
$C110=2015,
VLOOKUP($B110,[23]分省年度数据!$A$1:$T$32,10,FALSE),
$C110=2016,
VLOOKUP($B110,[23]分省年度数据!$A$1:$T$32,9,FALSE),
$C110=2017,
VLOOKUP($B110,[23]分省年度数据!$A$1:$T$32,8,FALSE),
$C110=2018,
VLOOKUP($B110,[23]分省年度数据!$A$1:$T$32,7,FALSE)
)</f>
        <v>10.32</v>
      </c>
      <c r="AO110" cm="1">
        <f t="array" ref="AO110">_xlfn.IFS(
$C110=2010,
VLOOKUP($B110,[24]分省年度数据!$A$1:$T$32,15,FALSE),
$C110=2011,
VLOOKUP($B110,[24]分省年度数据!$A$1:$T$32,14,FALSE),
$C110=2012,
VLOOKUP($B110,[24]分省年度数据!$A$1:$T$32,13,FALSE),
$C110=2013,
VLOOKUP($B110,[24]分省年度数据!$A$1:$T$32,12,FALSE),
$C110=2014,
VLOOKUP($B110,[24]分省年度数据!$A$1:$T$32,11,FALSE),
$C110=2015,
VLOOKUP($B110,[24]分省年度数据!$A$1:$T$32,10,FALSE),
$C110=2016,
VLOOKUP($B110,[24]分省年度数据!$A$1:$T$32,9,FALSE),
$C110=2017,
VLOOKUP($B110,[24]分省年度数据!$A$1:$T$32,8,FALSE),
$C110=2018,
VLOOKUP($B110,[24]分省年度数据!$A$1:$T$32,7,FALSE)
)</f>
        <v>2.64</v>
      </c>
      <c r="AP110" cm="1">
        <f t="array" ref="AP110">_xlfn.IFS(
$C110=2010,
VLOOKUP($B110,[25]分省年度数据!$A$1:$T$32,15,FALSE),
$C110=2011,
VLOOKUP($B110,[25]分省年度数据!$A$1:$T$32,14,FALSE),
$C110=2012,
VLOOKUP($B110,[25]分省年度数据!$A$1:$T$32,13,FALSE),
$C110=2013,
VLOOKUP($B110,[25]分省年度数据!$A$1:$T$32,12,FALSE),
$C110=2014,
VLOOKUP($B110,[25]分省年度数据!$A$1:$T$32,11,FALSE),
$C110=2015,
VLOOKUP($B110,[25]分省年度数据!$A$1:$T$32,10,FALSE),
$C110=2016,
VLOOKUP($B110,[25]分省年度数据!$A$1:$T$32,9,FALSE),
$C110=2017,
VLOOKUP($B110,[25]分省年度数据!$A$1:$T$32,8,FALSE),
$C110=2018,
VLOOKUP($B110,[25]分省年度数据!$A$1:$T$32,7,FALSE)
)</f>
        <v>10.99</v>
      </c>
    </row>
    <row r="111" spans="1:42">
      <c r="A111">
        <v>35</v>
      </c>
      <c r="B111" t="s">
        <v>13</v>
      </c>
      <c r="C111">
        <v>2011</v>
      </c>
      <c r="D111" t="str">
        <f t="shared" si="2"/>
        <v>福建省2011</v>
      </c>
      <c r="E111" t="s">
        <v>34</v>
      </c>
      <c r="F111" cm="1">
        <f t="array" ref="F111">_xlfn.IFS(
$C111=2010,
VLOOKUP($B111,[1]分省年度数据!$A$1:$T$32,15,FALSE),
$C111=2011,
VLOOKUP($B111,[1]分省年度数据!$A$1:$T$32,14,FALSE),
$C111=2012,
VLOOKUP($B111,[1]分省年度数据!$A$1:$T$32,13,FALSE),
$C111=2013,
VLOOKUP($B111,[1]分省年度数据!$A$1:$T$32,12,FALSE),
$C111=2014,
VLOOKUP($B111,[1]分省年度数据!$A$1:$T$32,11,FALSE),
$C111=2015,
VLOOKUP($B111,[1]分省年度数据!$A$1:$T$32,10,FALSE),
$C111=2016,
VLOOKUP($B111,[1]分省年度数据!$A$1:$T$32,9,FALSE),
$C111=2017,
VLOOKUP($B111,[1]分省年度数据!$A$1:$T$32,8,FALSE),
$C111=2018,
VLOOKUP($B111,[1]分省年度数据!$A$1:$T$32,7,FALSE)
)</f>
        <v>3784</v>
      </c>
      <c r="G111" cm="1">
        <f t="array" ref="G111">_xlfn.IFS(
$C111=2010,
VLOOKUP($B111,[2]分省年度数据!$A$1:$T$32,15,FALSE),
$C111=2011,
VLOOKUP($B111,[2]分省年度数据!$A$1:$T$32,14,FALSE),
$C111=2012,
VLOOKUP($B111,[2]分省年度数据!$A$1:$T$32,13,FALSE),
$C111=2013,
VLOOKUP($B111,[2]分省年度数据!$A$1:$T$32,12,FALSE),
$C111=2014,
VLOOKUP($B111,[2]分省年度数据!$A$1:$T$32,11,FALSE),
$C111=2015,
VLOOKUP($B111,[2]分省年度数据!$A$1:$T$32,10,FALSE),
$C111=2016,
VLOOKUP($B111,[2]分省年度数据!$A$1:$T$32,9,FALSE),
$C111=2017,
VLOOKUP($B111,[2]分省年度数据!$A$1:$T$32,8,FALSE),
$C111=2018,
VLOOKUP($B111,[2]分省年度数据!$A$1:$T$32,7,FALSE)
)</f>
        <v>16909</v>
      </c>
      <c r="H111" cm="1">
        <f t="array" ref="H111">_xlfn.IFS(
$C111=2010,
VLOOKUP($B111,[3]分省年度数据!$A$1:$T$32,15,FALSE),
$C111=2011,
VLOOKUP($B111,[3]分省年度数据!$A$1:$T$32,14,FALSE),
$C111=2012,
VLOOKUP($B111,[3]分省年度数据!$A$1:$T$32,13,FALSE),
$C111=2013,
VLOOKUP($B111,[3]分省年度数据!$A$1:$T$32,12,FALSE),
$C111=2014,
VLOOKUP($B111,[3]分省年度数据!$A$1:$T$32,11,FALSE),
$C111=2015,
VLOOKUP($B111,[3]分省年度数据!$A$1:$T$32,10,FALSE),
$C111=2016,
VLOOKUP($B111,[3]分省年度数据!$A$1:$T$32,9,FALSE),
$C111=2017,
VLOOKUP($B111,[3]分省年度数据!$A$1:$T$32,8,FALSE),
$C111=2018,
VLOOKUP($B111,[3]分省年度数据!$A$1:$T$32,7,FALSE)
)</f>
        <v>156.1</v>
      </c>
      <c r="I111">
        <f>VLOOKUP($D111,[4]Sheet1!$C$1:$J$65536,2,FALSE)</f>
        <v>186.13330078125</v>
      </c>
      <c r="J111">
        <f>VLOOKUP($D111,[4]Sheet1!$C$1:$J$65536,3,FALSE)</f>
        <v>133.89634704589844</v>
      </c>
      <c r="K111">
        <f>VLOOKUP($D111,[4]Sheet1!$C$1:$J$65536,4,FALSE)</f>
        <v>10154.1982421875</v>
      </c>
      <c r="L111">
        <f>VLOOKUP($D111,[4]Sheet1!$C$1:$J$65536,5,FALSE)</f>
        <v>167.13922119140625</v>
      </c>
      <c r="M111">
        <f>VLOOKUP($D111,[4]Sheet1!$C$1:$J$65536,6,FALSE)</f>
        <v>27.37006950378418</v>
      </c>
      <c r="N111">
        <f>VLOOKUP($D111,[4]Sheet1!$C$1:$J$65536,7,FALSE)</f>
        <v>5.5929818153381348</v>
      </c>
      <c r="O111">
        <f>VLOOKUP($D111,[4]Sheet1!$C$1:$J$65536,8,FALSE)</f>
        <v>28.947002410888672</v>
      </c>
      <c r="P111" cm="1">
        <f t="array" ref="P111">_xlfn.IFS(
$C111=2010,
VLOOKUP($B111,[5]各省年均房价!$A$1:$T$32,11,FALSE),
$C111=2011,
VLOOKUP($B111,[5]各省年均房价!$A$1:$T$32,12,FALSE),
$C111=2012,
VLOOKUP($B111,[5]各省年均房价!$A$1:$T$32,13,FALSE),
$C111=2013,
VLOOKUP($B111,[5]各省年均房价!$A$1:$T$32,14,FALSE),
$C111=2014,
VLOOKUP($B111,[5]各省年均房价!$A$1:$T$32,15,FALSE),
$C111=2015,
VLOOKUP($B111,[5]各省年均房价!$A$1:$T$32,16,FALSE),
$C111=2016,
VLOOKUP($B111,[5]各省年均房价!$A$1:$T$32,17,FALSE),
$C111=2017,
VLOOKUP($B111,[5]各省年均房价!$A$1:$T$32,18,FALSE),
$C111=2018,
VLOOKUP($B111,[5]各省年均房价!$A$1:$T$32,19,FALSE)
)</f>
        <v>7435.48</v>
      </c>
      <c r="Q111">
        <f t="shared" si="3"/>
        <v>0.43973505233899102</v>
      </c>
      <c r="R111" cm="1">
        <f t="array" ref="R111">_xlfn.IFS(
$C111=2010,
VLOOKUP($B111,[27]分省年度数据!$A$1:$T$32,15,FALSE),
$C111=2011,
VLOOKUP($B111,[27]分省年度数据!$A$1:$T$32,14,FALSE),
$C111=2012,
VLOOKUP($B111,[27]分省年度数据!$A$1:$T$32,13,FALSE),
$C111=2013,
VLOOKUP($B111,[27]分省年度数据!$A$1:$T$32,12,FALSE),
$C111=2014,
VLOOKUP($B111,[27]分省年度数据!$A$1:$T$32,11,FALSE),
$C111=2015,
VLOOKUP($B111,[27]分省年度数据!$A$1:$T$32,10,FALSE),
$C111=2016,
VLOOKUP($B111,[27]分省年度数据!$A$1:$T$32,9,FALSE),
$C111=2017,
VLOOKUP($B111,[27]分省年度数据!$A$1:$T$32,8,FALSE),
$C111=2018,
VLOOKUP($B111,[27]分省年度数据!$A$1:$T$32,7,FALSE)
)</f>
        <v>96.21</v>
      </c>
      <c r="S111">
        <f>IFERROR(VLOOKUP(D111,[6]mu_jt_estimates_final!$C:$D,2,FALSE),"")</f>
        <v>-1.5812828999999999</v>
      </c>
      <c r="T111" t="str">
        <f>VLOOKUP(B111,方言分布!A:B,2,FALSE)</f>
        <v>闽语</v>
      </c>
      <c r="U111" cm="1">
        <f t="array" ref="U111">_xlfn.IFS(
$C111=2010,
VLOOKUP($B111,[7]分省年度数据!$A$1:$T$32,15,FALSE),
$C111=2011,
VLOOKUP($B111,[7]分省年度数据!$A$1:$T$32,14,FALSE),
$C111=2012,
VLOOKUP($B111,[7]分省年度数据!$A$1:$T$32,13,FALSE),
$C111=2013,
VLOOKUP($B111,[7]分省年度数据!$A$1:$T$32,12,FALSE),
$C111=2014,
VLOOKUP($B111,[7]分省年度数据!$A$1:$T$32,11,FALSE),
$C111=2015,
VLOOKUP($B111,[7]分省年度数据!$A$1:$T$32,10,FALSE),
$C111=2016,
VLOOKUP($B111,[7]分省年度数据!$A$1:$T$32,9,FALSE),
$C111=2017,
VLOOKUP($B111,[7]分省年度数据!$A$1:$T$32,8,FALSE),
$C111=2018,
VLOOKUP($B111,[7]分省年度数据!$A$1:$T$32,7,FALSE)
)</f>
        <v>27147</v>
      </c>
      <c r="V111" cm="1">
        <f t="array" ref="V111">_xlfn.IFS(
$C111=2010,
VLOOKUP($B111,[8]分省年度数据!$A$1:$T$32,15,FALSE),
$C111=2011,
VLOOKUP($B111,[8]分省年度数据!$A$1:$T$32,14,FALSE),
$C111=2012,
VLOOKUP($B111,[8]分省年度数据!$A$1:$T$32,13,FALSE),
$C111=2013,
VLOOKUP($B111,[8]分省年度数据!$A$1:$T$32,12,FALSE),
$C111=2014,
VLOOKUP($B111,[8]分省年度数据!$A$1:$T$32,11,FALSE),
$C111=2015,
VLOOKUP($B111,[8]分省年度数据!$A$1:$T$32,10,FALSE),
$C111=2016,
VLOOKUP($B111,[8]分省年度数据!$A$1:$T$32,9,FALSE),
$C111=2017,
VLOOKUP($B111,[8]分省年度数据!$A$1:$T$32,8,FALSE),
$C111=2018,
VLOOKUP($B111,[8]分省年度数据!$A$1:$T$32,7,FALSE)
)</f>
        <v>12.42</v>
      </c>
      <c r="W111" cm="1">
        <f t="array" ref="W111">_xlfn.IFS(
$C111=2010,
VLOOKUP($B111,[9]分省年度数据!$A$1:$T$32,15,FALSE),
$C111=2011,
VLOOKUP($B111,[9]分省年度数据!$A$1:$T$32,14,FALSE),
$C111=2012,
VLOOKUP($B111,[9]分省年度数据!$A$1:$T$32,13,FALSE),
$C111=2013,
VLOOKUP($B111,[9]分省年度数据!$A$1:$T$32,12,FALSE),
$C111=2014,
VLOOKUP($B111,[9]分省年度数据!$A$1:$T$32,11,FALSE),
$C111=2015,
VLOOKUP($B111,[9]分省年度数据!$A$1:$T$32,10,FALSE),
$C111=2016,
VLOOKUP($B111,[9]分省年度数据!$A$1:$T$32,9,FALSE),
$C111=2017,
VLOOKUP($B111,[9]分省年度数据!$A$1:$T$32,8,FALSE),
$C111=2018,
VLOOKUP($B111,[9]分省年度数据!$A$1:$T$32,7,FALSE)
)</f>
        <v>45</v>
      </c>
      <c r="X111" cm="1">
        <f t="array" ref="X111">_xlfn.IFS(
$C111=2010,
VLOOKUP($B111,[10]分省年度数据!$A$1:$T$32,15,FALSE),
$C111=2011,
VLOOKUP($B111,[10]分省年度数据!$A$1:$T$32,14,FALSE),
$C111=2012,
VLOOKUP($B111,[10]分省年度数据!$A$1:$T$32,13,FALSE),
$C111=2013,
VLOOKUP($B111,[10]分省年度数据!$A$1:$T$32,12,FALSE),
$C111=2014,
VLOOKUP($B111,[10]分省年度数据!$A$1:$T$32,11,FALSE),
$C111=2015,
VLOOKUP($B111,[10]分省年度数据!$A$1:$T$32,10,FALSE),
$C111=2016,
VLOOKUP($B111,[10]分省年度数据!$A$1:$T$32,9,FALSE),
$C111=2017,
VLOOKUP($B111,[10]分省年度数据!$A$1:$T$32,8,FALSE),
$C111=2018,
VLOOKUP($B111,[10]分省年度数据!$A$1:$T$32,7,FALSE)
)</f>
        <v>9.14</v>
      </c>
      <c r="Y111" cm="1">
        <f t="array" ref="Y111">_xlfn.IFS(
$C111=2010,
VLOOKUP($B111,[11]分省年度数据!$A$1:$T$32,15,FALSE),
$C111=2011,
VLOOKUP($B111,[11]分省年度数据!$A$1:$T$32,14,FALSE),
$C111=2012,
VLOOKUP($B111,[11]分省年度数据!$A$1:$T$32,13,FALSE),
$C111=2013,
VLOOKUP($B111,[11]分省年度数据!$A$1:$T$32,12,FALSE),
$C111=2014,
VLOOKUP($B111,[11]分省年度数据!$A$1:$T$32,11,FALSE),
$C111=2015,
VLOOKUP($B111,[11]分省年度数据!$A$1:$T$32,10,FALSE),
$C111=2016,
VLOOKUP($B111,[11]分省年度数据!$A$1:$T$32,9,FALSE),
$C111=2017,
VLOOKUP($B111,[11]分省年度数据!$A$1:$T$32,8,FALSE),
$C111=2018,
VLOOKUP($B111,[11]分省年度数据!$A$1:$T$32,7,FALSE)
)</f>
        <v>159.30000000000001</v>
      </c>
      <c r="Z111" cm="1">
        <f t="array" ref="Z111">_xlfn.IFS(
$C111=2010,
VLOOKUP($B111,[12]分省年度数据!$A$1:$T$32,15,FALSE),
$C111=2011,
VLOOKUP($B111,[12]分省年度数据!$A$1:$T$32,14,FALSE),
$C111=2012,
VLOOKUP($B111,[12]分省年度数据!$A$1:$T$32,13,FALSE),
$C111=2013,
VLOOKUP($B111,[12]分省年度数据!$A$1:$T$32,12,FALSE),
$C111=2014,
VLOOKUP($B111,[12]分省年度数据!$A$1:$T$32,11,FALSE),
$C111=2015,
VLOOKUP($B111,[12]分省年度数据!$A$1:$T$32,10,FALSE),
$C111=2016,
VLOOKUP($B111,[12]分省年度数据!$A$1:$T$32,9,FALSE),
$C111=2017,
VLOOKUP($B111,[12]分省年度数据!$A$1:$T$32,8,FALSE),
$C111=2018,
VLOOKUP($B111,[12]分省年度数据!$A$1:$T$32,7,FALSE)
)</f>
        <v>13.55</v>
      </c>
      <c r="AA111" cm="1">
        <f t="array" ref="AA111">_xlfn.IFS(
$C111=2010,
VLOOKUP($B111,[13]分省年度数据!$A$1:$T$32,15,FALSE),
$C111=2011,
VLOOKUP($B111,[13]分省年度数据!$A$1:$T$32,14,FALSE),
$C111=2012,
VLOOKUP($B111,[13]分省年度数据!$A$1:$T$32,13,FALSE),
$C111=2013,
VLOOKUP($B111,[13]分省年度数据!$A$1:$T$32,12,FALSE),
$C111=2014,
VLOOKUP($B111,[13]分省年度数据!$A$1:$T$32,11,FALSE),
$C111=2015,
VLOOKUP($B111,[13]分省年度数据!$A$1:$T$32,10,FALSE),
$C111=2016,
VLOOKUP($B111,[13]分省年度数据!$A$1:$T$32,9,FALSE),
$C111=2017,
VLOOKUP($B111,[13]分省年度数据!$A$1:$T$32,8,FALSE),
$C111=2018,
VLOOKUP($B111,[13]分省年度数据!$A$1:$T$32,7,FALSE)
)</f>
        <v>11.83</v>
      </c>
      <c r="AB111" cm="1">
        <f t="array" ref="AB111">_xlfn.IFS(
$C111=2010,
VLOOKUP($B111,[14]分省年度数据!$A$1:$T$32,15,FALSE),
$C111=2011,
VLOOKUP($B111,[14]分省年度数据!$A$1:$T$32,14,FALSE),
$C111=2012,
VLOOKUP($B111,[14]分省年度数据!$A$1:$T$32,13,FALSE),
$C111=2013,
VLOOKUP($B111,[14]分省年度数据!$A$1:$T$32,12,FALSE),
$C111=2014,
VLOOKUP($B111,[14]分省年度数据!$A$1:$T$32,11,FALSE),
$C111=2015,
VLOOKUP($B111,[14]分省年度数据!$A$1:$T$32,10,FALSE),
$C111=2016,
VLOOKUP($B111,[14]分省年度数据!$A$1:$T$32,9,FALSE),
$C111=2017,
VLOOKUP($B111,[14]分省年度数据!$A$1:$T$32,8,FALSE),
$C111=2018,
VLOOKUP($B111,[14]分省年度数据!$A$1:$T$32,7,FALSE)
)</f>
        <v>15.84</v>
      </c>
      <c r="AD111" cm="1">
        <f t="array" ref="AD111">_xlfn.IFS(
$C111=2010,
VLOOKUP($B111,[15]分省年度数据!$A$1:$T$32,15,FALSE),
$C111=2011,
VLOOKUP($B111,[15]分省年度数据!$A$1:$T$32,14,FALSE),
$C111=2012,
VLOOKUP($B111,[15]分省年度数据!$A$1:$T$32,13,FALSE),
$C111=2013,
VLOOKUP($B111,[15]分省年度数据!$A$1:$T$32,12,FALSE),
$C111=2014,
VLOOKUP($B111,[15]分省年度数据!$A$1:$T$32,11,FALSE),
$C111=2015,
VLOOKUP($B111,[15]分省年度数据!$A$1:$T$32,10,FALSE),
$C111=2016,
VLOOKUP($B111,[15]分省年度数据!$A$1:$T$32,9,FALSE),
$C111=2017,
VLOOKUP($B111,[15]分省年度数据!$A$1:$T$32,8,FALSE),
$C111=2018,
VLOOKUP($B111,[15]分省年度数据!$A$1:$T$32,7,FALSE)
)</f>
        <v>6344839</v>
      </c>
      <c r="AE111" cm="1">
        <f t="array" ref="AE111">_xlfn.IFS(
$C111=2010,
VLOOKUP($B111,[16]分省年度数据!$A$1:$T$32,15,FALSE),
$C111=2011,
VLOOKUP($B111,[16]分省年度数据!$A$1:$T$32,14,FALSE),
$C111=2012,
VLOOKUP($B111,[16]分省年度数据!$A$1:$T$32,13,FALSE),
$C111=2013,
VLOOKUP($B111,[16]分省年度数据!$A$1:$T$32,12,FALSE),
$C111=2014,
VLOOKUP($B111,[16]分省年度数据!$A$1:$T$32,11,FALSE),
$C111=2015,
VLOOKUP($B111,[16]分省年度数据!$A$1:$T$32,10,FALSE),
$C111=2016,
VLOOKUP($B111,[16]分省年度数据!$A$1:$T$32,9,FALSE),
$C111=2017,
VLOOKUP($B111,[16]分省年度数据!$A$1:$T$32,8,FALSE),
$C111=2018,
VLOOKUP($B111,[16]分省年度数据!$A$1:$T$32,7,FALSE)
)</f>
        <v>406.73</v>
      </c>
      <c r="AF111" cm="1">
        <f t="array" ref="AF111">_xlfn.IFS(
$C111=2010,
VLOOKUP($B111,[17]分省年度数据!$A$1:$T$32,15,FALSE),
$C111=2011,
VLOOKUP($B111,[17]分省年度数据!$A$1:$T$32,14,FALSE),
$C111=2012,
VLOOKUP($B111,[17]分省年度数据!$A$1:$T$32,13,FALSE),
$C111=2013,
VLOOKUP($B111,[17]分省年度数据!$A$1:$T$32,12,FALSE),
$C111=2014,
VLOOKUP($B111,[17]分省年度数据!$A$1:$T$32,11,FALSE),
$C111=2015,
VLOOKUP($B111,[17]分省年度数据!$A$1:$T$32,10,FALSE),
$C111=2016,
VLOOKUP($B111,[17]分省年度数据!$A$1:$T$32,9,FALSE),
$C111=2017,
VLOOKUP($B111,[17]分省年度数据!$A$1:$T$32,8,FALSE),
$C111=2018,
VLOOKUP($B111,[17]分省年度数据!$A$1:$T$32,7,FALSE)
)</f>
        <v>812</v>
      </c>
      <c r="AG111" cm="1">
        <f t="array" ref="AG111">_xlfn.IFS(
$C111=2010,
VLOOKUP($B111,[18]分省年度数据!$A$1:$T$32,15,FALSE),
$C111=2011,
VLOOKUP($B111,[18]分省年度数据!$A$1:$T$32,14,FALSE),
$C111=2012,
VLOOKUP($B111,[18]分省年度数据!$A$1:$T$32,13,FALSE),
$C111=2013,
VLOOKUP($B111,[18]分省年度数据!$A$1:$T$32,12,FALSE),
$C111=2014,
VLOOKUP($B111,[18]分省年度数据!$A$1:$T$32,11,FALSE),
$C111=2015,
VLOOKUP($B111,[18]分省年度数据!$A$1:$T$32,10,FALSE),
$C111=2016,
VLOOKUP($B111,[18]分省年度数据!$A$1:$T$32,9,FALSE),
$C111=2017,
VLOOKUP($B111,[18]分省年度数据!$A$1:$T$32,8,FALSE),
$C111=2018,
VLOOKUP($B111,[18]分省年度数据!$A$1:$T$32,7,FALSE)
)</f>
        <v>6276.2</v>
      </c>
      <c r="AJ111" cm="1">
        <f t="array" ref="AJ111">_xlfn.IFS(
$C111=2010,
VLOOKUP($B111,[19]分省年度数据!$A$1:$T$32,15,FALSE),
$C111=2011,
VLOOKUP($B111,[19]分省年度数据!$A$1:$T$32,14,FALSE),
$C111=2012,
VLOOKUP($B111,[19]分省年度数据!$A$1:$T$32,13,FALSE),
$C111=2013,
VLOOKUP($B111,[19]分省年度数据!$A$1:$T$32,12,FALSE),
$C111=2014,
VLOOKUP($B111,[19]分省年度数据!$A$1:$T$32,11,FALSE),
$C111=2015,
VLOOKUP($B111,[19]分省年度数据!$A$1:$T$32,10,FALSE),
$C111=2016,
VLOOKUP($B111,[19]分省年度数据!$A$1:$T$32,9,FALSE),
$C111=2017,
VLOOKUP($B111,[19]分省年度数据!$A$1:$T$32,8,FALSE),
$C111=2018,
VLOOKUP($B111,[19]分省年度数据!$A$1:$T$32,7,FALSE)
)</f>
        <v>11517</v>
      </c>
      <c r="AK111" cm="1">
        <f t="array" ref="AK111">_xlfn.IFS(
$C111=2010,
VLOOKUP($B111,[20]分省年度数据!$A$1:$T$32,15,FALSE),
$C111=2011,
VLOOKUP($B111,[20]分省年度数据!$A$1:$T$32,14,FALSE),
$C111=2012,
VLOOKUP($B111,[20]分省年度数据!$A$1:$T$32,13,FALSE),
$C111=2013,
VLOOKUP($B111,[20]分省年度数据!$A$1:$T$32,12,FALSE),
$C111=2014,
VLOOKUP($B111,[20]分省年度数据!$A$1:$T$32,11,FALSE),
$C111=2015,
VLOOKUP($B111,[20]分省年度数据!$A$1:$T$32,10,FALSE),
$C111=2016,
VLOOKUP($B111,[20]分省年度数据!$A$1:$T$32,9,FALSE),
$C111=2017,
VLOOKUP($B111,[20]分省年度数据!$A$1:$T$32,8,FALSE),
$C111=2018,
VLOOKUP($B111,[20]分省年度数据!$A$1:$T$32,7,FALSE)
)</f>
        <v>15209</v>
      </c>
      <c r="AL111" cm="1">
        <f t="array" ref="AL111">_xlfn.IFS(
$C111=2010,
VLOOKUP($B111,[26]分省年度数据!$A$1:$T$32,15,FALSE),
$C111=2011,
VLOOKUP($B111,[26]分省年度数据!$A$1:$T$32,14,FALSE),
$C111=2012,
VLOOKUP($B111,[26]分省年度数据!$A$1:$T$32,13,FALSE),
$C111=2013,
VLOOKUP($B111,[26]分省年度数据!$A$1:$T$32,12,FALSE),
$C111=2014,
VLOOKUP($B111,[26]分省年度数据!$A$1:$T$32,11,FALSE),
$C111=2015,
VLOOKUP($B111,[26]分省年度数据!$A$1:$T$32,10,FALSE),
$C111=2016,
VLOOKUP($B111,[26]分省年度数据!$A$1:$T$32,9,FALSE),
$C111=2017,
VLOOKUP($B111,[26]分省年度数据!$A$1:$T$32,8,FALSE),
$C111=2018,
VLOOKUP($B111,[26]分省年度数据!$A$1:$T$32,7,FALSE)
)</f>
        <v>99.11</v>
      </c>
      <c r="AM111" cm="1">
        <f t="array" ref="AM111">_xlfn.IFS(
$C111=2010,
VLOOKUP($B111,[22]分省年度数据!$A$1:$T$32,15,FALSE),
$C111=2011,
VLOOKUP($B111,[22]分省年度数据!$A$1:$T$32,14,FALSE),
$C111=2012,
VLOOKUP($B111,[22]分省年度数据!$A$1:$T$32,13,FALSE),
$C111=2013,
VLOOKUP($B111,[22]分省年度数据!$A$1:$T$32,12,FALSE),
$C111=2014,
VLOOKUP($B111,[22]分省年度数据!$A$1:$T$32,11,FALSE),
$C111=2015,
VLOOKUP($B111,[22]分省年度数据!$A$1:$T$32,10,FALSE),
$C111=2016,
VLOOKUP($B111,[22]分省年度数据!$A$1:$T$32,9,FALSE),
$C111=2017,
VLOOKUP($B111,[22]分省年度数据!$A$1:$T$32,8,FALSE),
$C111=2018,
VLOOKUP($B111,[22]分省年度数据!$A$1:$T$32,7,FALSE)
)</f>
        <v>98.67</v>
      </c>
      <c r="AN111" cm="1">
        <f t="array" ref="AN111">_xlfn.IFS(
$C111=2010,
VLOOKUP($B111,[23]分省年度数据!$A$1:$T$32,15,FALSE),
$C111=2011,
VLOOKUP($B111,[23]分省年度数据!$A$1:$T$32,14,FALSE),
$C111=2012,
VLOOKUP($B111,[23]分省年度数据!$A$1:$T$32,13,FALSE),
$C111=2013,
VLOOKUP($B111,[23]分省年度数据!$A$1:$T$32,12,FALSE),
$C111=2014,
VLOOKUP($B111,[23]分省年度数据!$A$1:$T$32,11,FALSE),
$C111=2015,
VLOOKUP($B111,[23]分省年度数据!$A$1:$T$32,10,FALSE),
$C111=2016,
VLOOKUP($B111,[23]分省年度数据!$A$1:$T$32,9,FALSE),
$C111=2017,
VLOOKUP($B111,[23]分省年度数据!$A$1:$T$32,8,FALSE),
$C111=2018,
VLOOKUP($B111,[23]分省年度数据!$A$1:$T$32,7,FALSE)
)</f>
        <v>11.86</v>
      </c>
      <c r="AO111" cm="1">
        <f t="array" ref="AO111">_xlfn.IFS(
$C111=2010,
VLOOKUP($B111,[24]分省年度数据!$A$1:$T$32,15,FALSE),
$C111=2011,
VLOOKUP($B111,[24]分省年度数据!$A$1:$T$32,14,FALSE),
$C111=2012,
VLOOKUP($B111,[24]分省年度数据!$A$1:$T$32,13,FALSE),
$C111=2013,
VLOOKUP($B111,[24]分省年度数据!$A$1:$T$32,12,FALSE),
$C111=2014,
VLOOKUP($B111,[24]分省年度数据!$A$1:$T$32,11,FALSE),
$C111=2015,
VLOOKUP($B111,[24]分省年度数据!$A$1:$T$32,10,FALSE),
$C111=2016,
VLOOKUP($B111,[24]分省年度数据!$A$1:$T$32,9,FALSE),
$C111=2017,
VLOOKUP($B111,[24]分省年度数据!$A$1:$T$32,8,FALSE),
$C111=2018,
VLOOKUP($B111,[24]分省年度数据!$A$1:$T$32,7,FALSE)
)</f>
        <v>2.83</v>
      </c>
      <c r="AP111" cm="1">
        <f t="array" ref="AP111">_xlfn.IFS(
$C111=2010,
VLOOKUP($B111,[25]分省年度数据!$A$1:$T$32,15,FALSE),
$C111=2011,
VLOOKUP($B111,[25]分省年度数据!$A$1:$T$32,14,FALSE),
$C111=2012,
VLOOKUP($B111,[25]分省年度数据!$A$1:$T$32,13,FALSE),
$C111=2013,
VLOOKUP($B111,[25]分省年度数据!$A$1:$T$32,12,FALSE),
$C111=2014,
VLOOKUP($B111,[25]分省年度数据!$A$1:$T$32,11,FALSE),
$C111=2015,
VLOOKUP($B111,[25]分省年度数据!$A$1:$T$32,10,FALSE),
$C111=2016,
VLOOKUP($B111,[25]分省年度数据!$A$1:$T$32,9,FALSE),
$C111=2017,
VLOOKUP($B111,[25]分省年度数据!$A$1:$T$32,8,FALSE),
$C111=2018,
VLOOKUP($B111,[25]分省年度数据!$A$1:$T$32,7,FALSE)
)</f>
        <v>11.72</v>
      </c>
    </row>
    <row r="112" spans="1:42">
      <c r="A112">
        <v>35</v>
      </c>
      <c r="B112" t="s">
        <v>13</v>
      </c>
      <c r="C112">
        <v>2012</v>
      </c>
      <c r="D112" t="str">
        <f t="shared" si="2"/>
        <v>福建省2012</v>
      </c>
      <c r="E112" t="s">
        <v>34</v>
      </c>
      <c r="F112" cm="1">
        <f t="array" ref="F112">_xlfn.IFS(
$C112=2010,
VLOOKUP($B112,[1]分省年度数据!$A$1:$T$32,15,FALSE),
$C112=2011,
VLOOKUP($B112,[1]分省年度数据!$A$1:$T$32,14,FALSE),
$C112=2012,
VLOOKUP($B112,[1]分省年度数据!$A$1:$T$32,13,FALSE),
$C112=2013,
VLOOKUP($B112,[1]分省年度数据!$A$1:$T$32,12,FALSE),
$C112=2014,
VLOOKUP($B112,[1]分省年度数据!$A$1:$T$32,11,FALSE),
$C112=2015,
VLOOKUP($B112,[1]分省年度数据!$A$1:$T$32,10,FALSE),
$C112=2016,
VLOOKUP($B112,[1]分省年度数据!$A$1:$T$32,9,FALSE),
$C112=2017,
VLOOKUP($B112,[1]分省年度数据!$A$1:$T$32,8,FALSE),
$C112=2018,
VLOOKUP($B112,[1]分省年度数据!$A$1:$T$32,7,FALSE)
)</f>
        <v>3841</v>
      </c>
      <c r="G112" cm="1">
        <f t="array" ref="G112">_xlfn.IFS(
$C112=2010,
VLOOKUP($B112,[2]分省年度数据!$A$1:$T$32,15,FALSE),
$C112=2011,
VLOOKUP($B112,[2]分省年度数据!$A$1:$T$32,14,FALSE),
$C112=2012,
VLOOKUP($B112,[2]分省年度数据!$A$1:$T$32,13,FALSE),
$C112=2013,
VLOOKUP($B112,[2]分省年度数据!$A$1:$T$32,12,FALSE),
$C112=2014,
VLOOKUP($B112,[2]分省年度数据!$A$1:$T$32,11,FALSE),
$C112=2015,
VLOOKUP($B112,[2]分省年度数据!$A$1:$T$32,10,FALSE),
$C112=2016,
VLOOKUP($B112,[2]分省年度数据!$A$1:$T$32,9,FALSE),
$C112=2017,
VLOOKUP($B112,[2]分省年度数据!$A$1:$T$32,8,FALSE),
$C112=2018,
VLOOKUP($B112,[2]分省年度数据!$A$1:$T$32,7,FALSE)
)</f>
        <v>19141</v>
      </c>
      <c r="H112" cm="1">
        <f t="array" ref="H112">_xlfn.IFS(
$C112=2010,
VLOOKUP($B112,[3]分省年度数据!$A$1:$T$32,15,FALSE),
$C112=2011,
VLOOKUP($B112,[3]分省年度数据!$A$1:$T$32,14,FALSE),
$C112=2012,
VLOOKUP($B112,[3]分省年度数据!$A$1:$T$32,13,FALSE),
$C112=2013,
VLOOKUP($B112,[3]分省年度数据!$A$1:$T$32,12,FALSE),
$C112=2014,
VLOOKUP($B112,[3]分省年度数据!$A$1:$T$32,11,FALSE),
$C112=2015,
VLOOKUP($B112,[3]分省年度数据!$A$1:$T$32,10,FALSE),
$C112=2016,
VLOOKUP($B112,[3]分省年度数据!$A$1:$T$32,9,FALSE),
$C112=2017,
VLOOKUP($B112,[3]分省年度数据!$A$1:$T$32,8,FALSE),
$C112=2018,
VLOOKUP($B112,[3]分省年度数据!$A$1:$T$32,7,FALSE)
)</f>
        <v>225.6</v>
      </c>
      <c r="I112">
        <f>VLOOKUP($D112,[4]Sheet1!$C$1:$J$65536,2,FALSE)</f>
        <v>187.41242980957031</v>
      </c>
      <c r="J112">
        <f>VLOOKUP($D112,[4]Sheet1!$C$1:$J$65536,3,FALSE)</f>
        <v>142.61680603027344</v>
      </c>
      <c r="K112">
        <f>VLOOKUP($D112,[4]Sheet1!$C$1:$J$65536,4,FALSE)</f>
        <v>10141.41015625</v>
      </c>
      <c r="L112">
        <f>VLOOKUP($D112,[4]Sheet1!$C$1:$J$65536,5,FALSE)</f>
        <v>171.46794128417969</v>
      </c>
      <c r="M112">
        <f>VLOOKUP($D112,[4]Sheet1!$C$1:$J$65536,6,FALSE)</f>
        <v>26.195976257324219</v>
      </c>
      <c r="N112">
        <f>VLOOKUP($D112,[4]Sheet1!$C$1:$J$65536,7,FALSE)</f>
        <v>5.9371390342712402</v>
      </c>
      <c r="O112">
        <f>VLOOKUP($D112,[4]Sheet1!$C$1:$J$65536,8,FALSE)</f>
        <v>32.946552276611328</v>
      </c>
      <c r="P112" cm="1">
        <f t="array" ref="P112">_xlfn.IFS(
$C112=2010,
VLOOKUP($B112,[5]各省年均房价!$A$1:$T$32,11,FALSE),
$C112=2011,
VLOOKUP($B112,[5]各省年均房价!$A$1:$T$32,12,FALSE),
$C112=2012,
VLOOKUP($B112,[5]各省年均房价!$A$1:$T$32,13,FALSE),
$C112=2013,
VLOOKUP($B112,[5]各省年均房价!$A$1:$T$32,14,FALSE),
$C112=2014,
VLOOKUP($B112,[5]各省年均房价!$A$1:$T$32,15,FALSE),
$C112=2015,
VLOOKUP($B112,[5]各省年均房价!$A$1:$T$32,16,FALSE),
$C112=2016,
VLOOKUP($B112,[5]各省年均房价!$A$1:$T$32,17,FALSE),
$C112=2017,
VLOOKUP($B112,[5]各省年均房价!$A$1:$T$32,18,FALSE),
$C112=2018,
VLOOKUP($B112,[5]各省年均房价!$A$1:$T$32,19,FALSE)
)</f>
        <v>7914.7922222222223</v>
      </c>
      <c r="Q112">
        <f t="shared" si="3"/>
        <v>0.4134994108051942</v>
      </c>
      <c r="R112" cm="1">
        <f t="array" ref="R112">_xlfn.IFS(
$C112=2010,
VLOOKUP($B112,[27]分省年度数据!$A$1:$T$32,15,FALSE),
$C112=2011,
VLOOKUP($B112,[27]分省年度数据!$A$1:$T$32,14,FALSE),
$C112=2012,
VLOOKUP($B112,[27]分省年度数据!$A$1:$T$32,13,FALSE),
$C112=2013,
VLOOKUP($B112,[27]分省年度数据!$A$1:$T$32,12,FALSE),
$C112=2014,
VLOOKUP($B112,[27]分省年度数据!$A$1:$T$32,11,FALSE),
$C112=2015,
VLOOKUP($B112,[27]分省年度数据!$A$1:$T$32,10,FALSE),
$C112=2016,
VLOOKUP($B112,[27]分省年度数据!$A$1:$T$32,9,FALSE),
$C112=2017,
VLOOKUP($B112,[27]分省年度数据!$A$1:$T$32,8,FALSE),
$C112=2018,
VLOOKUP($B112,[27]分省年度数据!$A$1:$T$32,7,FALSE)
)</f>
        <v>108.8</v>
      </c>
      <c r="S112">
        <f>IFERROR(VLOOKUP(D112,[6]mu_jt_estimates_final!$C:$D,2,FALSE),"")</f>
        <v>-0.88197649</v>
      </c>
      <c r="T112" t="str">
        <f>VLOOKUP(B112,方言分布!A:B,2,FALSE)</f>
        <v>闽语</v>
      </c>
      <c r="U112" cm="1">
        <f t="array" ref="U112">_xlfn.IFS(
$C112=2010,
VLOOKUP($B112,[7]分省年度数据!$A$1:$T$32,15,FALSE),
$C112=2011,
VLOOKUP($B112,[7]分省年度数据!$A$1:$T$32,14,FALSE),
$C112=2012,
VLOOKUP($B112,[7]分省年度数据!$A$1:$T$32,13,FALSE),
$C112=2013,
VLOOKUP($B112,[7]分省年度数据!$A$1:$T$32,12,FALSE),
$C112=2014,
VLOOKUP($B112,[7]分省年度数据!$A$1:$T$32,11,FALSE),
$C112=2015,
VLOOKUP($B112,[7]分省年度数据!$A$1:$T$32,10,FALSE),
$C112=2016,
VLOOKUP($B112,[7]分省年度数据!$A$1:$T$32,9,FALSE),
$C112=2017,
VLOOKUP($B112,[7]分省年度数据!$A$1:$T$32,8,FALSE),
$C112=2018,
VLOOKUP($B112,[7]分省年度数据!$A$1:$T$32,7,FALSE)
)</f>
        <v>27276</v>
      </c>
      <c r="V112" cm="1">
        <f t="array" ref="V112">_xlfn.IFS(
$C112=2010,
VLOOKUP($B112,[8]分省年度数据!$A$1:$T$32,15,FALSE),
$C112=2011,
VLOOKUP($B112,[8]分省年度数据!$A$1:$T$32,14,FALSE),
$C112=2012,
VLOOKUP($B112,[8]分省年度数据!$A$1:$T$32,13,FALSE),
$C112=2013,
VLOOKUP($B112,[8]分省年度数据!$A$1:$T$32,12,FALSE),
$C112=2014,
VLOOKUP($B112,[8]分省年度数据!$A$1:$T$32,11,FALSE),
$C112=2015,
VLOOKUP($B112,[8]分省年度数据!$A$1:$T$32,10,FALSE),
$C112=2016,
VLOOKUP($B112,[8]分省年度数据!$A$1:$T$32,9,FALSE),
$C112=2017,
VLOOKUP($B112,[8]分省年度数据!$A$1:$T$32,8,FALSE),
$C112=2018,
VLOOKUP($B112,[8]分省年度数据!$A$1:$T$32,7,FALSE)
)</f>
        <v>13.93</v>
      </c>
      <c r="W112" cm="1">
        <f t="array" ref="W112">_xlfn.IFS(
$C112=2010,
VLOOKUP($B112,[9]分省年度数据!$A$1:$T$32,15,FALSE),
$C112=2011,
VLOOKUP($B112,[9]分省年度数据!$A$1:$T$32,14,FALSE),
$C112=2012,
VLOOKUP($B112,[9]分省年度数据!$A$1:$T$32,13,FALSE),
$C112=2013,
VLOOKUP($B112,[9]分省年度数据!$A$1:$T$32,12,FALSE),
$C112=2014,
VLOOKUP($B112,[9]分省年度数据!$A$1:$T$32,11,FALSE),
$C112=2015,
VLOOKUP($B112,[9]分省年度数据!$A$1:$T$32,10,FALSE),
$C112=2016,
VLOOKUP($B112,[9]分省年度数据!$A$1:$T$32,9,FALSE),
$C112=2017,
VLOOKUP($B112,[9]分省年度数据!$A$1:$T$32,8,FALSE),
$C112=2018,
VLOOKUP($B112,[9]分省年度数据!$A$1:$T$32,7,FALSE)
)</f>
        <v>47</v>
      </c>
      <c r="X112" cm="1">
        <f t="array" ref="X112">_xlfn.IFS(
$C112=2010,
VLOOKUP($B112,[10]分省年度数据!$A$1:$T$32,15,FALSE),
$C112=2011,
VLOOKUP($B112,[10]分省年度数据!$A$1:$T$32,14,FALSE),
$C112=2012,
VLOOKUP($B112,[10]分省年度数据!$A$1:$T$32,13,FALSE),
$C112=2013,
VLOOKUP($B112,[10]分省年度数据!$A$1:$T$32,12,FALSE),
$C112=2014,
VLOOKUP($B112,[10]分省年度数据!$A$1:$T$32,11,FALSE),
$C112=2015,
VLOOKUP($B112,[10]分省年度数据!$A$1:$T$32,10,FALSE),
$C112=2016,
VLOOKUP($B112,[10]分省年度数据!$A$1:$T$32,9,FALSE),
$C112=2017,
VLOOKUP($B112,[10]分省年度数据!$A$1:$T$32,8,FALSE),
$C112=2018,
VLOOKUP($B112,[10]分省年度数据!$A$1:$T$32,7,FALSE)
)</f>
        <v>8.75</v>
      </c>
      <c r="Y112" cm="1">
        <f t="array" ref="Y112">_xlfn.IFS(
$C112=2010,
VLOOKUP($B112,[11]分省年度数据!$A$1:$T$32,15,FALSE),
$C112=2011,
VLOOKUP($B112,[11]分省年度数据!$A$1:$T$32,14,FALSE),
$C112=2012,
VLOOKUP($B112,[11]分省年度数据!$A$1:$T$32,13,FALSE),
$C112=2013,
VLOOKUP($B112,[11]分省年度数据!$A$1:$T$32,12,FALSE),
$C112=2014,
VLOOKUP($B112,[11]分省年度数据!$A$1:$T$32,11,FALSE),
$C112=2015,
VLOOKUP($B112,[11]分省年度数据!$A$1:$T$32,10,FALSE),
$C112=2016,
VLOOKUP($B112,[11]分省年度数据!$A$1:$T$32,9,FALSE),
$C112=2017,
VLOOKUP($B112,[11]分省年度数据!$A$1:$T$32,8,FALSE),
$C112=2018,
VLOOKUP($B112,[11]分省年度数据!$A$1:$T$32,7,FALSE)
)</f>
        <v>185.99</v>
      </c>
      <c r="Z112" cm="1">
        <f t="array" ref="Z112">_xlfn.IFS(
$C112=2010,
VLOOKUP($B112,[12]分省年度数据!$A$1:$T$32,15,FALSE),
$C112=2011,
VLOOKUP($B112,[12]分省年度数据!$A$1:$T$32,14,FALSE),
$C112=2012,
VLOOKUP($B112,[12]分省年度数据!$A$1:$T$32,13,FALSE),
$C112=2013,
VLOOKUP($B112,[12]分省年度数据!$A$1:$T$32,12,FALSE),
$C112=2014,
VLOOKUP($B112,[12]分省年度数据!$A$1:$T$32,11,FALSE),
$C112=2015,
VLOOKUP($B112,[12]分省年度数据!$A$1:$T$32,10,FALSE),
$C112=2016,
VLOOKUP($B112,[12]分省年度数据!$A$1:$T$32,9,FALSE),
$C112=2017,
VLOOKUP($B112,[12]分省年度数据!$A$1:$T$32,8,FALSE),
$C112=2018,
VLOOKUP($B112,[12]分省年度数据!$A$1:$T$32,7,FALSE)
)</f>
        <v>13.27</v>
      </c>
      <c r="AA112" cm="1">
        <f t="array" ref="AA112">_xlfn.IFS(
$C112=2010,
VLOOKUP($B112,[13]分省年度数据!$A$1:$T$32,15,FALSE),
$C112=2011,
VLOOKUP($B112,[13]分省年度数据!$A$1:$T$32,14,FALSE),
$C112=2012,
VLOOKUP($B112,[13]分省年度数据!$A$1:$T$32,13,FALSE),
$C112=2013,
VLOOKUP($B112,[13]分省年度数据!$A$1:$T$32,12,FALSE),
$C112=2014,
VLOOKUP($B112,[13]分省年度数据!$A$1:$T$32,11,FALSE),
$C112=2015,
VLOOKUP($B112,[13]分省年度数据!$A$1:$T$32,10,FALSE),
$C112=2016,
VLOOKUP($B112,[13]分省年度数据!$A$1:$T$32,9,FALSE),
$C112=2017,
VLOOKUP($B112,[13]分省年度数据!$A$1:$T$32,8,FALSE),
$C112=2018,
VLOOKUP($B112,[13]分省年度数据!$A$1:$T$32,7,FALSE)
)</f>
        <v>11.59</v>
      </c>
      <c r="AB112" cm="1">
        <f t="array" ref="AB112">_xlfn.IFS(
$C112=2010,
VLOOKUP($B112,[14]分省年度数据!$A$1:$T$32,15,FALSE),
$C112=2011,
VLOOKUP($B112,[14]分省年度数据!$A$1:$T$32,14,FALSE),
$C112=2012,
VLOOKUP($B112,[14]分省年度数据!$A$1:$T$32,13,FALSE),
$C112=2013,
VLOOKUP($B112,[14]分省年度数据!$A$1:$T$32,12,FALSE),
$C112=2014,
VLOOKUP($B112,[14]分省年度数据!$A$1:$T$32,11,FALSE),
$C112=2015,
VLOOKUP($B112,[14]分省年度数据!$A$1:$T$32,10,FALSE),
$C112=2016,
VLOOKUP($B112,[14]分省年度数据!$A$1:$T$32,9,FALSE),
$C112=2017,
VLOOKUP($B112,[14]分省年度数据!$A$1:$T$32,8,FALSE),
$C112=2018,
VLOOKUP($B112,[14]分省年度数据!$A$1:$T$32,7,FALSE)
)</f>
        <v>16.420000000000002</v>
      </c>
      <c r="AD112" t="str" cm="1">
        <f t="array" ref="AD112">_xlfn.IFS(
$C112=2010,
VLOOKUP($B112,[15]分省年度数据!$A$1:$T$32,15,FALSE),
$C112=2011,
VLOOKUP($B112,[15]分省年度数据!$A$1:$T$32,14,FALSE),
$C112=2012,
VLOOKUP($B112,[15]分省年度数据!$A$1:$T$32,13,FALSE),
$C112=2013,
VLOOKUP($B112,[15]分省年度数据!$A$1:$T$32,12,FALSE),
$C112=2014,
VLOOKUP($B112,[15]分省年度数据!$A$1:$T$32,11,FALSE),
$C112=2015,
VLOOKUP($B112,[15]分省年度数据!$A$1:$T$32,10,FALSE),
$C112=2016,
VLOOKUP($B112,[15]分省年度数据!$A$1:$T$32,9,FALSE),
$C112=2017,
VLOOKUP($B112,[15]分省年度数据!$A$1:$T$32,8,FALSE),
$C112=2018,
VLOOKUP($B112,[15]分省年度数据!$A$1:$T$32,7,FALSE)
)</f>
        <v/>
      </c>
      <c r="AE112" cm="1">
        <f t="array" ref="AE112">_xlfn.IFS(
$C112=2010,
VLOOKUP($B112,[16]分省年度数据!$A$1:$T$32,15,FALSE),
$C112=2011,
VLOOKUP($B112,[16]分省年度数据!$A$1:$T$32,14,FALSE),
$C112=2012,
VLOOKUP($B112,[16]分省年度数据!$A$1:$T$32,13,FALSE),
$C112=2013,
VLOOKUP($B112,[16]分省年度数据!$A$1:$T$32,12,FALSE),
$C112=2014,
VLOOKUP($B112,[16]分省年度数据!$A$1:$T$32,11,FALSE),
$C112=2015,
VLOOKUP($B112,[16]分省年度数据!$A$1:$T$32,10,FALSE),
$C112=2016,
VLOOKUP($B112,[16]分省年度数据!$A$1:$T$32,9,FALSE),
$C112=2017,
VLOOKUP($B112,[16]分省年度数据!$A$1:$T$32,8,FALSE),
$C112=2018,
VLOOKUP($B112,[16]分省年度数据!$A$1:$T$32,7,FALSE)
)</f>
        <v>562.29999999999995</v>
      </c>
      <c r="AF112" cm="1">
        <f t="array" ref="AF112">_xlfn.IFS(
$C112=2010,
VLOOKUP($B112,[17]分省年度数据!$A$1:$T$32,15,FALSE),
$C112=2011,
VLOOKUP($B112,[17]分省年度数据!$A$1:$T$32,14,FALSE),
$C112=2012,
VLOOKUP($B112,[17]分省年度数据!$A$1:$T$32,13,FALSE),
$C112=2013,
VLOOKUP($B112,[17]分省年度数据!$A$1:$T$32,12,FALSE),
$C112=2014,
VLOOKUP($B112,[17]分省年度数据!$A$1:$T$32,11,FALSE),
$C112=2015,
VLOOKUP($B112,[17]分省年度数据!$A$1:$T$32,10,FALSE),
$C112=2016,
VLOOKUP($B112,[17]分省年度数据!$A$1:$T$32,9,FALSE),
$C112=2017,
VLOOKUP($B112,[17]分省年度数据!$A$1:$T$32,8,FALSE),
$C112=2018,
VLOOKUP($B112,[17]分省年度数据!$A$1:$T$32,7,FALSE)
)</f>
        <v>952</v>
      </c>
      <c r="AG112" cm="1">
        <f t="array" ref="AG112">_xlfn.IFS(
$C112=2010,
VLOOKUP($B112,[18]分省年度数据!$A$1:$T$32,15,FALSE),
$C112=2011,
VLOOKUP($B112,[18]分省年度数据!$A$1:$T$32,14,FALSE),
$C112=2012,
VLOOKUP($B112,[18]分省年度数据!$A$1:$T$32,13,FALSE),
$C112=2013,
VLOOKUP($B112,[18]分省年度数据!$A$1:$T$32,12,FALSE),
$C112=2014,
VLOOKUP($B112,[18]分省年度数据!$A$1:$T$32,11,FALSE),
$C112=2015,
VLOOKUP($B112,[18]分省年度数据!$A$1:$T$32,10,FALSE),
$C112=2016,
VLOOKUP($B112,[18]分省年度数据!$A$1:$T$32,9,FALSE),
$C112=2017,
VLOOKUP($B112,[18]分省年度数据!$A$1:$T$32,8,FALSE),
$C112=2018,
VLOOKUP($B112,[18]分省年度数据!$A$1:$T$32,7,FALSE)
)</f>
        <v>7256.5</v>
      </c>
      <c r="AJ112" cm="1">
        <f t="array" ref="AJ112">_xlfn.IFS(
$C112=2010,
VLOOKUP($B112,[19]分省年度数据!$A$1:$T$32,15,FALSE),
$C112=2011,
VLOOKUP($B112,[19]分省年度数据!$A$1:$T$32,14,FALSE),
$C112=2012,
VLOOKUP($B112,[19]分省年度数据!$A$1:$T$32,13,FALSE),
$C112=2013,
VLOOKUP($B112,[19]分省年度数据!$A$1:$T$32,12,FALSE),
$C112=2014,
VLOOKUP($B112,[19]分省年度数据!$A$1:$T$32,11,FALSE),
$C112=2015,
VLOOKUP($B112,[19]分省年度数据!$A$1:$T$32,10,FALSE),
$C112=2016,
VLOOKUP($B112,[19]分省年度数据!$A$1:$T$32,9,FALSE),
$C112=2017,
VLOOKUP($B112,[19]分省年度数据!$A$1:$T$32,8,FALSE),
$C112=2018,
VLOOKUP($B112,[19]分省年度数据!$A$1:$T$32,7,FALSE)
)</f>
        <v>9942</v>
      </c>
      <c r="AK112" cm="1">
        <f t="array" ref="AK112">_xlfn.IFS(
$C112=2010,
VLOOKUP($B112,[20]分省年度数据!$A$1:$T$32,15,FALSE),
$C112=2011,
VLOOKUP($B112,[20]分省年度数据!$A$1:$T$32,14,FALSE),
$C112=2012,
VLOOKUP($B112,[20]分省年度数据!$A$1:$T$32,13,FALSE),
$C112=2013,
VLOOKUP($B112,[20]分省年度数据!$A$1:$T$32,12,FALSE),
$C112=2014,
VLOOKUP($B112,[20]分省年度数据!$A$1:$T$32,11,FALSE),
$C112=2015,
VLOOKUP($B112,[20]分省年度数据!$A$1:$T$32,10,FALSE),
$C112=2016,
VLOOKUP($B112,[20]分省年度数据!$A$1:$T$32,9,FALSE),
$C112=2017,
VLOOKUP($B112,[20]分省年度数据!$A$1:$T$32,8,FALSE),
$C112=2018,
VLOOKUP($B112,[20]分省年度数据!$A$1:$T$32,7,FALSE)
)</f>
        <v>15627</v>
      </c>
      <c r="AL112" cm="1">
        <f t="array" ref="AL112">_xlfn.IFS(
$C112=2010,
VLOOKUP($B112,[26]分省年度数据!$A$1:$T$32,15,FALSE),
$C112=2011,
VLOOKUP($B112,[26]分省年度数据!$A$1:$T$32,14,FALSE),
$C112=2012,
VLOOKUP($B112,[26]分省年度数据!$A$1:$T$32,13,FALSE),
$C112=2013,
VLOOKUP($B112,[26]分省年度数据!$A$1:$T$32,12,FALSE),
$C112=2014,
VLOOKUP($B112,[26]分省年度数据!$A$1:$T$32,11,FALSE),
$C112=2015,
VLOOKUP($B112,[26]分省年度数据!$A$1:$T$32,10,FALSE),
$C112=2016,
VLOOKUP($B112,[26]分省年度数据!$A$1:$T$32,9,FALSE),
$C112=2017,
VLOOKUP($B112,[26]分省年度数据!$A$1:$T$32,8,FALSE),
$C112=2018,
VLOOKUP($B112,[26]分省年度数据!$A$1:$T$32,7,FALSE)
)</f>
        <v>99.13</v>
      </c>
      <c r="AM112" cm="1">
        <f t="array" ref="AM112">_xlfn.IFS(
$C112=2010,
VLOOKUP($B112,[22]分省年度数据!$A$1:$T$32,15,FALSE),
$C112=2011,
VLOOKUP($B112,[22]分省年度数据!$A$1:$T$32,14,FALSE),
$C112=2012,
VLOOKUP($B112,[22]分省年度数据!$A$1:$T$32,13,FALSE),
$C112=2013,
VLOOKUP($B112,[22]分省年度数据!$A$1:$T$32,12,FALSE),
$C112=2014,
VLOOKUP($B112,[22]分省年度数据!$A$1:$T$32,11,FALSE),
$C112=2015,
VLOOKUP($B112,[22]分省年度数据!$A$1:$T$32,10,FALSE),
$C112=2016,
VLOOKUP($B112,[22]分省年度数据!$A$1:$T$32,9,FALSE),
$C112=2017,
VLOOKUP($B112,[22]分省年度数据!$A$1:$T$32,8,FALSE),
$C112=2018,
VLOOKUP($B112,[22]分省年度数据!$A$1:$T$32,7,FALSE)
)</f>
        <v>98.6</v>
      </c>
      <c r="AN112" cm="1">
        <f t="array" ref="AN112">_xlfn.IFS(
$C112=2010,
VLOOKUP($B112,[23]分省年度数据!$A$1:$T$32,15,FALSE),
$C112=2011,
VLOOKUP($B112,[23]分省年度数据!$A$1:$T$32,14,FALSE),
$C112=2012,
VLOOKUP($B112,[23]分省年度数据!$A$1:$T$32,13,FALSE),
$C112=2013,
VLOOKUP($B112,[23]分省年度数据!$A$1:$T$32,12,FALSE),
$C112=2014,
VLOOKUP($B112,[23]分省年度数据!$A$1:$T$32,11,FALSE),
$C112=2015,
VLOOKUP($B112,[23]分省年度数据!$A$1:$T$32,10,FALSE),
$C112=2016,
VLOOKUP($B112,[23]分省年度数据!$A$1:$T$32,9,FALSE),
$C112=2017,
VLOOKUP($B112,[23]分省年度数据!$A$1:$T$32,8,FALSE),
$C112=2018,
VLOOKUP($B112,[23]分省年度数据!$A$1:$T$32,7,FALSE)
)</f>
        <v>12.16</v>
      </c>
      <c r="AO112" cm="1">
        <f t="array" ref="AO112">_xlfn.IFS(
$C112=2010,
VLOOKUP($B112,[24]分省年度数据!$A$1:$T$32,15,FALSE),
$C112=2011,
VLOOKUP($B112,[24]分省年度数据!$A$1:$T$32,14,FALSE),
$C112=2012,
VLOOKUP($B112,[24]分省年度数据!$A$1:$T$32,13,FALSE),
$C112=2013,
VLOOKUP($B112,[24]分省年度数据!$A$1:$T$32,12,FALSE),
$C112=2014,
VLOOKUP($B112,[24]分省年度数据!$A$1:$T$32,11,FALSE),
$C112=2015,
VLOOKUP($B112,[24]分省年度数据!$A$1:$T$32,10,FALSE),
$C112=2016,
VLOOKUP($B112,[24]分省年度数据!$A$1:$T$32,9,FALSE),
$C112=2017,
VLOOKUP($B112,[24]分省年度数据!$A$1:$T$32,8,FALSE),
$C112=2018,
VLOOKUP($B112,[24]分省年度数据!$A$1:$T$32,7,FALSE)
)</f>
        <v>2.69</v>
      </c>
      <c r="AP112" cm="1">
        <f t="array" ref="AP112">_xlfn.IFS(
$C112=2010,
VLOOKUP($B112,[25]分省年度数据!$A$1:$T$32,15,FALSE),
$C112=2011,
VLOOKUP($B112,[25]分省年度数据!$A$1:$T$32,14,FALSE),
$C112=2012,
VLOOKUP($B112,[25]分省年度数据!$A$1:$T$32,13,FALSE),
$C112=2013,
VLOOKUP($B112,[25]分省年度数据!$A$1:$T$32,12,FALSE),
$C112=2014,
VLOOKUP($B112,[25]分省年度数据!$A$1:$T$32,11,FALSE),
$C112=2015,
VLOOKUP($B112,[25]分省年度数据!$A$1:$T$32,10,FALSE),
$C112=2016,
VLOOKUP($B112,[25]分省年度数据!$A$1:$T$32,9,FALSE),
$C112=2017,
VLOOKUP($B112,[25]分省年度数据!$A$1:$T$32,8,FALSE),
$C112=2018,
VLOOKUP($B112,[25]分省年度数据!$A$1:$T$32,7,FALSE)
)</f>
        <v>12.1</v>
      </c>
    </row>
    <row r="113" spans="1:42">
      <c r="A113">
        <v>35</v>
      </c>
      <c r="B113" t="s">
        <v>13</v>
      </c>
      <c r="C113">
        <v>2013</v>
      </c>
      <c r="D113" t="str">
        <f t="shared" si="2"/>
        <v>福建省2013</v>
      </c>
      <c r="E113" t="s">
        <v>34</v>
      </c>
      <c r="F113" cm="1">
        <f t="array" ref="F113">_xlfn.IFS(
$C113=2010,
VLOOKUP($B113,[1]分省年度数据!$A$1:$T$32,15,FALSE),
$C113=2011,
VLOOKUP($B113,[1]分省年度数据!$A$1:$T$32,14,FALSE),
$C113=2012,
VLOOKUP($B113,[1]分省年度数据!$A$1:$T$32,13,FALSE),
$C113=2013,
VLOOKUP($B113,[1]分省年度数据!$A$1:$T$32,12,FALSE),
$C113=2014,
VLOOKUP($B113,[1]分省年度数据!$A$1:$T$32,11,FALSE),
$C113=2015,
VLOOKUP($B113,[1]分省年度数据!$A$1:$T$32,10,FALSE),
$C113=2016,
VLOOKUP($B113,[1]分省年度数据!$A$1:$T$32,9,FALSE),
$C113=2017,
VLOOKUP($B113,[1]分省年度数据!$A$1:$T$32,8,FALSE),
$C113=2018,
VLOOKUP($B113,[1]分省年度数据!$A$1:$T$32,7,FALSE)
)</f>
        <v>3885</v>
      </c>
      <c r="G113" cm="1">
        <f t="array" ref="G113">_xlfn.IFS(
$C113=2010,
VLOOKUP($B113,[2]分省年度数据!$A$1:$T$32,15,FALSE),
$C113=2011,
VLOOKUP($B113,[2]分省年度数据!$A$1:$T$32,14,FALSE),
$C113=2012,
VLOOKUP($B113,[2]分省年度数据!$A$1:$T$32,13,FALSE),
$C113=2013,
VLOOKUP($B113,[2]分省年度数据!$A$1:$T$32,12,FALSE),
$C113=2014,
VLOOKUP($B113,[2]分省年度数据!$A$1:$T$32,11,FALSE),
$C113=2015,
VLOOKUP($B113,[2]分省年度数据!$A$1:$T$32,10,FALSE),
$C113=2016,
VLOOKUP($B113,[2]分省年度数据!$A$1:$T$32,9,FALSE),
$C113=2017,
VLOOKUP($B113,[2]分省年度数据!$A$1:$T$32,8,FALSE),
$C113=2018,
VLOOKUP($B113,[2]分省年度数据!$A$1:$T$32,7,FALSE)
)</f>
        <v>21218</v>
      </c>
      <c r="H113" cm="1">
        <f t="array" ref="H113">_xlfn.IFS(
$C113=2010,
VLOOKUP($B113,[3]分省年度数据!$A$1:$T$32,15,FALSE),
$C113=2011,
VLOOKUP($B113,[3]分省年度数据!$A$1:$T$32,14,FALSE),
$C113=2012,
VLOOKUP($B113,[3]分省年度数据!$A$1:$T$32,13,FALSE),
$C113=2013,
VLOOKUP($B113,[3]分省年度数据!$A$1:$T$32,12,FALSE),
$C113=2014,
VLOOKUP($B113,[3]分省年度数据!$A$1:$T$32,11,FALSE),
$C113=2015,
VLOOKUP($B113,[3]分省年度数据!$A$1:$T$32,10,FALSE),
$C113=2016,
VLOOKUP($B113,[3]分省年度数据!$A$1:$T$32,9,FALSE),
$C113=2017,
VLOOKUP($B113,[3]分省年度数据!$A$1:$T$32,8,FALSE),
$C113=2018,
VLOOKUP($B113,[3]分省年度数据!$A$1:$T$32,7,FALSE)
)</f>
        <v>404.2</v>
      </c>
      <c r="I113">
        <f>VLOOKUP($D113,[4]Sheet1!$C$1:$J$65536,2,FALSE)</f>
        <v>191.58718872070312</v>
      </c>
      <c r="J113">
        <f>VLOOKUP($D113,[4]Sheet1!$C$1:$J$65536,3,FALSE)</f>
        <v>139.83140563964844</v>
      </c>
      <c r="K113">
        <f>VLOOKUP($D113,[4]Sheet1!$C$1:$J$65536,4,FALSE)</f>
        <v>10149.3447265625</v>
      </c>
      <c r="L113">
        <f>VLOOKUP($D113,[4]Sheet1!$C$1:$J$65536,5,FALSE)</f>
        <v>174.8052978515625</v>
      </c>
      <c r="M113">
        <f>VLOOKUP($D113,[4]Sheet1!$C$1:$J$65536,6,FALSE)</f>
        <v>26.732301712036133</v>
      </c>
      <c r="N113">
        <f>VLOOKUP($D113,[4]Sheet1!$C$1:$J$65536,7,FALSE)</f>
        <v>5.5730228424072266</v>
      </c>
      <c r="O113">
        <f>VLOOKUP($D113,[4]Sheet1!$C$1:$J$65536,8,FALSE)</f>
        <v>31.918607711791992</v>
      </c>
      <c r="P113" cm="1">
        <f t="array" ref="P113">_xlfn.IFS(
$C113=2010,
VLOOKUP($B113,[5]各省年均房价!$A$1:$T$32,11,FALSE),
$C113=2011,
VLOOKUP($B113,[5]各省年均房价!$A$1:$T$32,12,FALSE),
$C113=2012,
VLOOKUP($B113,[5]各省年均房价!$A$1:$T$32,13,FALSE),
$C113=2013,
VLOOKUP($B113,[5]各省年均房价!$A$1:$T$32,14,FALSE),
$C113=2014,
VLOOKUP($B113,[5]各省年均房价!$A$1:$T$32,15,FALSE),
$C113=2015,
VLOOKUP($B113,[5]各省年均房价!$A$1:$T$32,16,FALSE),
$C113=2016,
VLOOKUP($B113,[5]各省年均房价!$A$1:$T$32,17,FALSE),
$C113=2017,
VLOOKUP($B113,[5]各省年均房价!$A$1:$T$32,18,FALSE),
$C113=2018,
VLOOKUP($B113,[5]各省年均房价!$A$1:$T$32,19,FALSE)
)</f>
        <v>7643.1399999999994</v>
      </c>
      <c r="Q113">
        <f t="shared" si="3"/>
        <v>0.36021962484682812</v>
      </c>
      <c r="R113" cm="1">
        <f t="array" ref="R113">_xlfn.IFS(
$C113=2010,
VLOOKUP($B113,[27]分省年度数据!$A$1:$T$32,15,FALSE),
$C113=2011,
VLOOKUP($B113,[27]分省年度数据!$A$1:$T$32,14,FALSE),
$C113=2012,
VLOOKUP($B113,[27]分省年度数据!$A$1:$T$32,13,FALSE),
$C113=2013,
VLOOKUP($B113,[27]分省年度数据!$A$1:$T$32,12,FALSE),
$C113=2014,
VLOOKUP($B113,[27]分省年度数据!$A$1:$T$32,11,FALSE),
$C113=2015,
VLOOKUP($B113,[27]分省年度数据!$A$1:$T$32,10,FALSE),
$C113=2016,
VLOOKUP($B113,[27]分省年度数据!$A$1:$T$32,9,FALSE),
$C113=2017,
VLOOKUP($B113,[27]分省年度数据!$A$1:$T$32,8,FALSE),
$C113=2018,
VLOOKUP($B113,[27]分省年度数据!$A$1:$T$32,7,FALSE)
)</f>
        <v>114.02</v>
      </c>
      <c r="S113">
        <f>IFERROR(VLOOKUP(D113,[6]mu_jt_estimates_final!$C:$D,2,FALSE),"")</f>
        <v>-0.74696410000000002</v>
      </c>
      <c r="T113" t="str">
        <f>VLOOKUP(B113,方言分布!A:B,2,FALSE)</f>
        <v>闽语</v>
      </c>
      <c r="U113" cm="1">
        <f t="array" ref="U113">_xlfn.IFS(
$C113=2010,
VLOOKUP($B113,[7]分省年度数据!$A$1:$T$32,15,FALSE),
$C113=2011,
VLOOKUP($B113,[7]分省年度数据!$A$1:$T$32,14,FALSE),
$C113=2012,
VLOOKUP($B113,[7]分省年度数据!$A$1:$T$32,13,FALSE),
$C113=2013,
VLOOKUP($B113,[7]分省年度数据!$A$1:$T$32,12,FALSE),
$C113=2014,
VLOOKUP($B113,[7]分省年度数据!$A$1:$T$32,11,FALSE),
$C113=2015,
VLOOKUP($B113,[7]分省年度数据!$A$1:$T$32,10,FALSE),
$C113=2016,
VLOOKUP($B113,[7]分省年度数据!$A$1:$T$32,9,FALSE),
$C113=2017,
VLOOKUP($B113,[7]分省年度数据!$A$1:$T$32,8,FALSE),
$C113=2018,
VLOOKUP($B113,[7]分省年度数据!$A$1:$T$32,7,FALSE)
)</f>
        <v>28175</v>
      </c>
      <c r="V113" cm="1">
        <f t="array" ref="V113">_xlfn.IFS(
$C113=2010,
VLOOKUP($B113,[8]分省年度数据!$A$1:$T$32,15,FALSE),
$C113=2011,
VLOOKUP($B113,[8]分省年度数据!$A$1:$T$32,14,FALSE),
$C113=2012,
VLOOKUP($B113,[8]分省年度数据!$A$1:$T$32,13,FALSE),
$C113=2013,
VLOOKUP($B113,[8]分省年度数据!$A$1:$T$32,12,FALSE),
$C113=2014,
VLOOKUP($B113,[8]分省年度数据!$A$1:$T$32,11,FALSE),
$C113=2015,
VLOOKUP($B113,[8]分省年度数据!$A$1:$T$32,10,FALSE),
$C113=2016,
VLOOKUP($B113,[8]分省年度数据!$A$1:$T$32,9,FALSE),
$C113=2017,
VLOOKUP($B113,[8]分省年度数据!$A$1:$T$32,8,FALSE),
$C113=2018,
VLOOKUP($B113,[8]分省年度数据!$A$1:$T$32,7,FALSE)
)</f>
        <v>15.61</v>
      </c>
      <c r="W113" cm="1">
        <f t="array" ref="W113">_xlfn.IFS(
$C113=2010,
VLOOKUP($B113,[9]分省年度数据!$A$1:$T$32,15,FALSE),
$C113=2011,
VLOOKUP($B113,[9]分省年度数据!$A$1:$T$32,14,FALSE),
$C113=2012,
VLOOKUP($B113,[9]分省年度数据!$A$1:$T$32,13,FALSE),
$C113=2013,
VLOOKUP($B113,[9]分省年度数据!$A$1:$T$32,12,FALSE),
$C113=2014,
VLOOKUP($B113,[9]分省年度数据!$A$1:$T$32,11,FALSE),
$C113=2015,
VLOOKUP($B113,[9]分省年度数据!$A$1:$T$32,10,FALSE),
$C113=2016,
VLOOKUP($B113,[9]分省年度数据!$A$1:$T$32,9,FALSE),
$C113=2017,
VLOOKUP($B113,[9]分省年度数据!$A$1:$T$32,8,FALSE),
$C113=2018,
VLOOKUP($B113,[9]分省年度数据!$A$1:$T$32,7,FALSE)
)</f>
        <v>54</v>
      </c>
      <c r="X113" cm="1">
        <f t="array" ref="X113">_xlfn.IFS(
$C113=2010,
VLOOKUP($B113,[10]分省年度数据!$A$1:$T$32,15,FALSE),
$C113=2011,
VLOOKUP($B113,[10]分省年度数据!$A$1:$T$32,14,FALSE),
$C113=2012,
VLOOKUP($B113,[10]分省年度数据!$A$1:$T$32,13,FALSE),
$C113=2013,
VLOOKUP($B113,[10]分省年度数据!$A$1:$T$32,12,FALSE),
$C113=2014,
VLOOKUP($B113,[10]分省年度数据!$A$1:$T$32,11,FALSE),
$C113=2015,
VLOOKUP($B113,[10]分省年度数据!$A$1:$T$32,10,FALSE),
$C113=2016,
VLOOKUP($B113,[10]分省年度数据!$A$1:$T$32,9,FALSE),
$C113=2017,
VLOOKUP($B113,[10]分省年度数据!$A$1:$T$32,8,FALSE),
$C113=2018,
VLOOKUP($B113,[10]分省年度数据!$A$1:$T$32,7,FALSE)
)</f>
        <v>8.74</v>
      </c>
      <c r="Y113" cm="1">
        <f t="array" ref="Y113">_xlfn.IFS(
$C113=2010,
VLOOKUP($B113,[11]分省年度数据!$A$1:$T$32,15,FALSE),
$C113=2011,
VLOOKUP($B113,[11]分省年度数据!$A$1:$T$32,14,FALSE),
$C113=2012,
VLOOKUP($B113,[11]分省年度数据!$A$1:$T$32,13,FALSE),
$C113=2013,
VLOOKUP($B113,[11]分省年度数据!$A$1:$T$32,12,FALSE),
$C113=2014,
VLOOKUP($B113,[11]分省年度数据!$A$1:$T$32,11,FALSE),
$C113=2015,
VLOOKUP($B113,[11]分省年度数据!$A$1:$T$32,10,FALSE),
$C113=2016,
VLOOKUP($B113,[11]分省年度数据!$A$1:$T$32,9,FALSE),
$C113=2017,
VLOOKUP($B113,[11]分省年度数据!$A$1:$T$32,8,FALSE),
$C113=2018,
VLOOKUP($B113,[11]分省年度数据!$A$1:$T$32,7,FALSE)
)</f>
        <v>224.23</v>
      </c>
      <c r="Z113" cm="1">
        <f t="array" ref="Z113">_xlfn.IFS(
$C113=2010,
VLOOKUP($B113,[12]分省年度数据!$A$1:$T$32,15,FALSE),
$C113=2011,
VLOOKUP($B113,[12]分省年度数据!$A$1:$T$32,14,FALSE),
$C113=2012,
VLOOKUP($B113,[12]分省年度数据!$A$1:$T$32,13,FALSE),
$C113=2013,
VLOOKUP($B113,[12]分省年度数据!$A$1:$T$32,12,FALSE),
$C113=2014,
VLOOKUP($B113,[12]分省年度数据!$A$1:$T$32,11,FALSE),
$C113=2015,
VLOOKUP($B113,[12]分省年度数据!$A$1:$T$32,10,FALSE),
$C113=2016,
VLOOKUP($B113,[12]分省年度数据!$A$1:$T$32,9,FALSE),
$C113=2017,
VLOOKUP($B113,[12]分省年度数据!$A$1:$T$32,8,FALSE),
$C113=2018,
VLOOKUP($B113,[12]分省年度数据!$A$1:$T$32,7,FALSE)
)</f>
        <v>12.72</v>
      </c>
      <c r="AA113" cm="1">
        <f t="array" ref="AA113">_xlfn.IFS(
$C113=2010,
VLOOKUP($B113,[13]分省年度数据!$A$1:$T$32,15,FALSE),
$C113=2011,
VLOOKUP($B113,[13]分省年度数据!$A$1:$T$32,14,FALSE),
$C113=2012,
VLOOKUP($B113,[13]分省年度数据!$A$1:$T$32,13,FALSE),
$C113=2013,
VLOOKUP($B113,[13]分省年度数据!$A$1:$T$32,12,FALSE),
$C113=2014,
VLOOKUP($B113,[13]分省年度数据!$A$1:$T$32,11,FALSE),
$C113=2015,
VLOOKUP($B113,[13]分省年度数据!$A$1:$T$32,10,FALSE),
$C113=2016,
VLOOKUP($B113,[13]分省年度数据!$A$1:$T$32,9,FALSE),
$C113=2017,
VLOOKUP($B113,[13]分省年度数据!$A$1:$T$32,8,FALSE),
$C113=2018,
VLOOKUP($B113,[13]分省年度数据!$A$1:$T$32,7,FALSE)
)</f>
        <v>11.43</v>
      </c>
      <c r="AB113" cm="1">
        <f t="array" ref="AB113">_xlfn.IFS(
$C113=2010,
VLOOKUP($B113,[14]分省年度数据!$A$1:$T$32,15,FALSE),
$C113=2011,
VLOOKUP($B113,[14]分省年度数据!$A$1:$T$32,14,FALSE),
$C113=2012,
VLOOKUP($B113,[14]分省年度数据!$A$1:$T$32,13,FALSE),
$C113=2013,
VLOOKUP($B113,[14]分省年度数据!$A$1:$T$32,12,FALSE),
$C113=2014,
VLOOKUP($B113,[14]分省年度数据!$A$1:$T$32,11,FALSE),
$C113=2015,
VLOOKUP($B113,[14]分省年度数据!$A$1:$T$32,10,FALSE),
$C113=2016,
VLOOKUP($B113,[14]分省年度数据!$A$1:$T$32,9,FALSE),
$C113=2017,
VLOOKUP($B113,[14]分省年度数据!$A$1:$T$32,8,FALSE),
$C113=2018,
VLOOKUP($B113,[14]分省年度数据!$A$1:$T$32,7,FALSE)
)</f>
        <v>16.82</v>
      </c>
      <c r="AD113" cm="1">
        <f t="array" ref="AD113">_xlfn.IFS(
$C113=2010,
VLOOKUP($B113,[15]分省年度数据!$A$1:$T$32,15,FALSE),
$C113=2011,
VLOOKUP($B113,[15]分省年度数据!$A$1:$T$32,14,FALSE),
$C113=2012,
VLOOKUP($B113,[15]分省年度数据!$A$1:$T$32,13,FALSE),
$C113=2013,
VLOOKUP($B113,[15]分省年度数据!$A$1:$T$32,12,FALSE),
$C113=2014,
VLOOKUP($B113,[15]分省年度数据!$A$1:$T$32,11,FALSE),
$C113=2015,
VLOOKUP($B113,[15]分省年度数据!$A$1:$T$32,10,FALSE),
$C113=2016,
VLOOKUP($B113,[15]分省年度数据!$A$1:$T$32,9,FALSE),
$C113=2017,
VLOOKUP($B113,[15]分省年度数据!$A$1:$T$32,8,FALSE),
$C113=2018,
VLOOKUP($B113,[15]分省年度数据!$A$1:$T$32,7,FALSE)
)</f>
        <v>8228012</v>
      </c>
      <c r="AE113" cm="1">
        <f t="array" ref="AE113">_xlfn.IFS(
$C113=2010,
VLOOKUP($B113,[16]分省年度数据!$A$1:$T$32,15,FALSE),
$C113=2011,
VLOOKUP($B113,[16]分省年度数据!$A$1:$T$32,14,FALSE),
$C113=2012,
VLOOKUP($B113,[16]分省年度数据!$A$1:$T$32,13,FALSE),
$C113=2013,
VLOOKUP($B113,[16]分省年度数据!$A$1:$T$32,12,FALSE),
$C113=2014,
VLOOKUP($B113,[16]分省年度数据!$A$1:$T$32,11,FALSE),
$C113=2015,
VLOOKUP($B113,[16]分省年度数据!$A$1:$T$32,10,FALSE),
$C113=2016,
VLOOKUP($B113,[16]分省年度数据!$A$1:$T$32,9,FALSE),
$C113=2017,
VLOOKUP($B113,[16]分省年度数据!$A$1:$T$32,8,FALSE),
$C113=2018,
VLOOKUP($B113,[16]分省年度数据!$A$1:$T$32,7,FALSE)
)</f>
        <v>574.91</v>
      </c>
      <c r="AF113" cm="1">
        <f t="array" ref="AF113">_xlfn.IFS(
$C113=2010,
VLOOKUP($B113,[17]分省年度数据!$A$1:$T$32,15,FALSE),
$C113=2011,
VLOOKUP($B113,[17]分省年度数据!$A$1:$T$32,14,FALSE),
$C113=2012,
VLOOKUP($B113,[17]分省年度数据!$A$1:$T$32,13,FALSE),
$C113=2013,
VLOOKUP($B113,[17]分省年度数据!$A$1:$T$32,12,FALSE),
$C113=2014,
VLOOKUP($B113,[17]分省年度数据!$A$1:$T$32,11,FALSE),
$C113=2015,
VLOOKUP($B113,[17]分省年度数据!$A$1:$T$32,10,FALSE),
$C113=2016,
VLOOKUP($B113,[17]分省年度数据!$A$1:$T$32,9,FALSE),
$C113=2017,
VLOOKUP($B113,[17]分省年度数据!$A$1:$T$32,8,FALSE),
$C113=2018,
VLOOKUP($B113,[17]分省年度数据!$A$1:$T$32,7,FALSE)
)</f>
        <v>1043</v>
      </c>
      <c r="AG113" cm="1">
        <f t="array" ref="AG113">_xlfn.IFS(
$C113=2010,
VLOOKUP($B113,[18]分省年度数据!$A$1:$T$32,15,FALSE),
$C113=2011,
VLOOKUP($B113,[18]分省年度数据!$A$1:$T$32,14,FALSE),
$C113=2012,
VLOOKUP($B113,[18]分省年度数据!$A$1:$T$32,13,FALSE),
$C113=2013,
VLOOKUP($B113,[18]分省年度数据!$A$1:$T$32,12,FALSE),
$C113=2014,
VLOOKUP($B113,[18]分省年度数据!$A$1:$T$32,11,FALSE),
$C113=2015,
VLOOKUP($B113,[18]分省年度数据!$A$1:$T$32,10,FALSE),
$C113=2016,
VLOOKUP($B113,[18]分省年度数据!$A$1:$T$32,9,FALSE),
$C113=2017,
VLOOKUP($B113,[18]分省年度数据!$A$1:$T$32,8,FALSE),
$C113=2018,
VLOOKUP($B113,[18]分省年度数据!$A$1:$T$32,7,FALSE)
)</f>
        <v>8275.2999999999993</v>
      </c>
      <c r="AJ113" cm="1">
        <f t="array" ref="AJ113">_xlfn.IFS(
$C113=2010,
VLOOKUP($B113,[19]分省年度数据!$A$1:$T$32,15,FALSE),
$C113=2011,
VLOOKUP($B113,[19]分省年度数据!$A$1:$T$32,14,FALSE),
$C113=2012,
VLOOKUP($B113,[19]分省年度数据!$A$1:$T$32,13,FALSE),
$C113=2013,
VLOOKUP($B113,[19]分省年度数据!$A$1:$T$32,12,FALSE),
$C113=2014,
VLOOKUP($B113,[19]分省年度数据!$A$1:$T$32,11,FALSE),
$C113=2015,
VLOOKUP($B113,[19]分省年度数据!$A$1:$T$32,10,FALSE),
$C113=2016,
VLOOKUP($B113,[19]分省年度数据!$A$1:$T$32,9,FALSE),
$C113=2017,
VLOOKUP($B113,[19]分省年度数据!$A$1:$T$32,8,FALSE),
$C113=2018,
VLOOKUP($B113,[19]分省年度数据!$A$1:$T$32,7,FALSE)
)</f>
        <v>8521</v>
      </c>
      <c r="AK113" cm="1">
        <f t="array" ref="AK113">_xlfn.IFS(
$C113=2010,
VLOOKUP($B113,[20]分省年度数据!$A$1:$T$32,15,FALSE),
$C113=2011,
VLOOKUP($B113,[20]分省年度数据!$A$1:$T$32,14,FALSE),
$C113=2012,
VLOOKUP($B113,[20]分省年度数据!$A$1:$T$32,13,FALSE),
$C113=2013,
VLOOKUP($B113,[20]分省年度数据!$A$1:$T$32,12,FALSE),
$C113=2014,
VLOOKUP($B113,[20]分省年度数据!$A$1:$T$32,11,FALSE),
$C113=2015,
VLOOKUP($B113,[20]分省年度数据!$A$1:$T$32,10,FALSE),
$C113=2016,
VLOOKUP($B113,[20]分省年度数据!$A$1:$T$32,9,FALSE),
$C113=2017,
VLOOKUP($B113,[20]分省年度数据!$A$1:$T$32,8,FALSE),
$C113=2018,
VLOOKUP($B113,[20]分省年度数据!$A$1:$T$32,7,FALSE)
)</f>
        <v>17030</v>
      </c>
      <c r="AL113" cm="1">
        <f t="array" ref="AL113">_xlfn.IFS(
$C113=2010,
VLOOKUP($B113,[26]分省年度数据!$A$1:$T$32,15,FALSE),
$C113=2011,
VLOOKUP($B113,[26]分省年度数据!$A$1:$T$32,14,FALSE),
$C113=2012,
VLOOKUP($B113,[26]分省年度数据!$A$1:$T$32,13,FALSE),
$C113=2013,
VLOOKUP($B113,[26]分省年度数据!$A$1:$T$32,12,FALSE),
$C113=2014,
VLOOKUP($B113,[26]分省年度数据!$A$1:$T$32,11,FALSE),
$C113=2015,
VLOOKUP($B113,[26]分省年度数据!$A$1:$T$32,10,FALSE),
$C113=2016,
VLOOKUP($B113,[26]分省年度数据!$A$1:$T$32,9,FALSE),
$C113=2017,
VLOOKUP($B113,[26]分省年度数据!$A$1:$T$32,8,FALSE),
$C113=2018,
VLOOKUP($B113,[26]分省年度数据!$A$1:$T$32,7,FALSE)
)</f>
        <v>99.42</v>
      </c>
      <c r="AM113" cm="1">
        <f t="array" ref="AM113">_xlfn.IFS(
$C113=2010,
VLOOKUP($B113,[22]分省年度数据!$A$1:$T$32,15,FALSE),
$C113=2011,
VLOOKUP($B113,[22]分省年度数据!$A$1:$T$32,14,FALSE),
$C113=2012,
VLOOKUP($B113,[22]分省年度数据!$A$1:$T$32,13,FALSE),
$C113=2013,
VLOOKUP($B113,[22]分省年度数据!$A$1:$T$32,12,FALSE),
$C113=2014,
VLOOKUP($B113,[22]分省年度数据!$A$1:$T$32,11,FALSE),
$C113=2015,
VLOOKUP($B113,[22]分省年度数据!$A$1:$T$32,10,FALSE),
$C113=2016,
VLOOKUP($B113,[22]分省年度数据!$A$1:$T$32,9,FALSE),
$C113=2017,
VLOOKUP($B113,[22]分省年度数据!$A$1:$T$32,8,FALSE),
$C113=2018,
VLOOKUP($B113,[22]分省年度数据!$A$1:$T$32,7,FALSE)
)</f>
        <v>98.85</v>
      </c>
      <c r="AN113" cm="1">
        <f t="array" ref="AN113">_xlfn.IFS(
$C113=2010,
VLOOKUP($B113,[23]分省年度数据!$A$1:$T$32,15,FALSE),
$C113=2011,
VLOOKUP($B113,[23]分省年度数据!$A$1:$T$32,14,FALSE),
$C113=2012,
VLOOKUP($B113,[23]分省年度数据!$A$1:$T$32,13,FALSE),
$C113=2013,
VLOOKUP($B113,[23]分省年度数据!$A$1:$T$32,12,FALSE),
$C113=2014,
VLOOKUP($B113,[23]分省年度数据!$A$1:$T$32,11,FALSE),
$C113=2015,
VLOOKUP($B113,[23]分省年度数据!$A$1:$T$32,10,FALSE),
$C113=2016,
VLOOKUP($B113,[23]分省年度数据!$A$1:$T$32,9,FALSE),
$C113=2017,
VLOOKUP($B113,[23]分省年度数据!$A$1:$T$32,8,FALSE),
$C113=2018,
VLOOKUP($B113,[23]分省年度数据!$A$1:$T$32,7,FALSE)
)</f>
        <v>12.65</v>
      </c>
      <c r="AO113" cm="1">
        <f t="array" ref="AO113">_xlfn.IFS(
$C113=2010,
VLOOKUP($B113,[24]分省年度数据!$A$1:$T$32,15,FALSE),
$C113=2011,
VLOOKUP($B113,[24]分省年度数据!$A$1:$T$32,14,FALSE),
$C113=2012,
VLOOKUP($B113,[24]分省年度数据!$A$1:$T$32,13,FALSE),
$C113=2013,
VLOOKUP($B113,[24]分省年度数据!$A$1:$T$32,12,FALSE),
$C113=2014,
VLOOKUP($B113,[24]分省年度数据!$A$1:$T$32,11,FALSE),
$C113=2015,
VLOOKUP($B113,[24]分省年度数据!$A$1:$T$32,10,FALSE),
$C113=2016,
VLOOKUP($B113,[24]分省年度数据!$A$1:$T$32,9,FALSE),
$C113=2017,
VLOOKUP($B113,[24]分省年度数据!$A$1:$T$32,8,FALSE),
$C113=2018,
VLOOKUP($B113,[24]分省年度数据!$A$1:$T$32,7,FALSE)
)</f>
        <v>2.79</v>
      </c>
      <c r="AP113" cm="1">
        <f t="array" ref="AP113">_xlfn.IFS(
$C113=2010,
VLOOKUP($B113,[25]分省年度数据!$A$1:$T$32,15,FALSE),
$C113=2011,
VLOOKUP($B113,[25]分省年度数据!$A$1:$T$32,14,FALSE),
$C113=2012,
VLOOKUP($B113,[25]分省年度数据!$A$1:$T$32,13,FALSE),
$C113=2013,
VLOOKUP($B113,[25]分省年度数据!$A$1:$T$32,12,FALSE),
$C113=2014,
VLOOKUP($B113,[25]分省年度数据!$A$1:$T$32,11,FALSE),
$C113=2015,
VLOOKUP($B113,[25]分省年度数据!$A$1:$T$32,10,FALSE),
$C113=2016,
VLOOKUP($B113,[25]分省年度数据!$A$1:$T$32,9,FALSE),
$C113=2017,
VLOOKUP($B113,[25]分省年度数据!$A$1:$T$32,8,FALSE),
$C113=2018,
VLOOKUP($B113,[25]分省年度数据!$A$1:$T$32,7,FALSE)
)</f>
        <v>12.57</v>
      </c>
    </row>
    <row r="114" spans="1:42">
      <c r="A114">
        <v>35</v>
      </c>
      <c r="B114" t="s">
        <v>13</v>
      </c>
      <c r="C114">
        <v>2014</v>
      </c>
      <c r="D114" t="str">
        <f t="shared" si="2"/>
        <v>福建省2014</v>
      </c>
      <c r="E114" t="s">
        <v>34</v>
      </c>
      <c r="F114" cm="1">
        <f t="array" ref="F114">_xlfn.IFS(
$C114=2010,
VLOOKUP($B114,[1]分省年度数据!$A$1:$T$32,15,FALSE),
$C114=2011,
VLOOKUP($B114,[1]分省年度数据!$A$1:$T$32,14,FALSE),
$C114=2012,
VLOOKUP($B114,[1]分省年度数据!$A$1:$T$32,13,FALSE),
$C114=2013,
VLOOKUP($B114,[1]分省年度数据!$A$1:$T$32,12,FALSE),
$C114=2014,
VLOOKUP($B114,[1]分省年度数据!$A$1:$T$32,11,FALSE),
$C114=2015,
VLOOKUP($B114,[1]分省年度数据!$A$1:$T$32,10,FALSE),
$C114=2016,
VLOOKUP($B114,[1]分省年度数据!$A$1:$T$32,9,FALSE),
$C114=2017,
VLOOKUP($B114,[1]分省年度数据!$A$1:$T$32,8,FALSE),
$C114=2018,
VLOOKUP($B114,[1]分省年度数据!$A$1:$T$32,7,FALSE)
)</f>
        <v>3945</v>
      </c>
      <c r="G114" cm="1">
        <f t="array" ref="G114">_xlfn.IFS(
$C114=2010,
VLOOKUP($B114,[2]分省年度数据!$A$1:$T$32,15,FALSE),
$C114=2011,
VLOOKUP($B114,[2]分省年度数据!$A$1:$T$32,14,FALSE),
$C114=2012,
VLOOKUP($B114,[2]分省年度数据!$A$1:$T$32,13,FALSE),
$C114=2013,
VLOOKUP($B114,[2]分省年度数据!$A$1:$T$32,12,FALSE),
$C114=2014,
VLOOKUP($B114,[2]分省年度数据!$A$1:$T$32,11,FALSE),
$C114=2015,
VLOOKUP($B114,[2]分省年度数据!$A$1:$T$32,10,FALSE),
$C114=2016,
VLOOKUP($B114,[2]分省年度数据!$A$1:$T$32,9,FALSE),
$C114=2017,
VLOOKUP($B114,[2]分省年度数据!$A$1:$T$32,8,FALSE),
$C114=2018,
VLOOKUP($B114,[2]分省年度数据!$A$1:$T$32,7,FALSE)
)</f>
        <v>23331</v>
      </c>
      <c r="H114" cm="1">
        <f t="array" ref="H114">_xlfn.IFS(
$C114=2010,
VLOOKUP($B114,[3]分省年度数据!$A$1:$T$32,15,FALSE),
$C114=2011,
VLOOKUP($B114,[3]分省年度数据!$A$1:$T$32,14,FALSE),
$C114=2012,
VLOOKUP($B114,[3]分省年度数据!$A$1:$T$32,13,FALSE),
$C114=2013,
VLOOKUP($B114,[3]分省年度数据!$A$1:$T$32,12,FALSE),
$C114=2014,
VLOOKUP($B114,[3]分省年度数据!$A$1:$T$32,11,FALSE),
$C114=2015,
VLOOKUP($B114,[3]分省年度数据!$A$1:$T$32,10,FALSE),
$C114=2016,
VLOOKUP($B114,[3]分省年度数据!$A$1:$T$32,9,FALSE),
$C114=2017,
VLOOKUP($B114,[3]分省年度数据!$A$1:$T$32,8,FALSE),
$C114=2018,
VLOOKUP($B114,[3]分省年度数据!$A$1:$T$32,7,FALSE)
)</f>
        <v>155.80000000000001</v>
      </c>
      <c r="I114">
        <f>VLOOKUP($D114,[4]Sheet1!$C$1:$J$65536,2,FALSE)</f>
        <v>191.98753356933594</v>
      </c>
      <c r="J114">
        <f>VLOOKUP($D114,[4]Sheet1!$C$1:$J$65536,3,FALSE)</f>
        <v>143.02676391601562</v>
      </c>
      <c r="K114">
        <f>VLOOKUP($D114,[4]Sheet1!$C$1:$J$65536,4,FALSE)</f>
        <v>10149.7744140625</v>
      </c>
      <c r="L114">
        <f>VLOOKUP($D114,[4]Sheet1!$C$1:$J$65536,5,FALSE)</f>
        <v>177.977783203125</v>
      </c>
      <c r="M114">
        <f>VLOOKUP($D114,[4]Sheet1!$C$1:$J$65536,6,FALSE)</f>
        <v>25.877923965454102</v>
      </c>
      <c r="N114">
        <f>VLOOKUP($D114,[4]Sheet1!$C$1:$J$65536,7,FALSE)</f>
        <v>6.5707507133483887</v>
      </c>
      <c r="O114">
        <f>VLOOKUP($D114,[4]Sheet1!$C$1:$J$65536,8,FALSE)</f>
        <v>41.2529296875</v>
      </c>
      <c r="P114" cm="1">
        <f t="array" ref="P114">_xlfn.IFS(
$C114=2010,
VLOOKUP($B114,[5]各省年均房价!$A$1:$T$32,11,FALSE),
$C114=2011,
VLOOKUP($B114,[5]各省年均房价!$A$1:$T$32,12,FALSE),
$C114=2012,
VLOOKUP($B114,[5]各省年均房价!$A$1:$T$32,13,FALSE),
$C114=2013,
VLOOKUP($B114,[5]各省年均房价!$A$1:$T$32,14,FALSE),
$C114=2014,
VLOOKUP($B114,[5]各省年均房价!$A$1:$T$32,15,FALSE),
$C114=2015,
VLOOKUP($B114,[5]各省年均房价!$A$1:$T$32,16,FALSE),
$C114=2016,
VLOOKUP($B114,[5]各省年均房价!$A$1:$T$32,17,FALSE),
$C114=2017,
VLOOKUP($B114,[5]各省年均房价!$A$1:$T$32,18,FALSE),
$C114=2018,
VLOOKUP($B114,[5]各省年均房价!$A$1:$T$32,19,FALSE)
)</f>
        <v>7570.8200000000006</v>
      </c>
      <c r="Q114">
        <f t="shared" si="3"/>
        <v>0.32449616390210451</v>
      </c>
      <c r="R114" cm="1">
        <f t="array" ref="R114">_xlfn.IFS(
$C114=2010,
VLOOKUP($B114,[27]分省年度数据!$A$1:$T$32,15,FALSE),
$C114=2011,
VLOOKUP($B114,[27]分省年度数据!$A$1:$T$32,14,FALSE),
$C114=2012,
VLOOKUP($B114,[27]分省年度数据!$A$1:$T$32,13,FALSE),
$C114=2013,
VLOOKUP($B114,[27]分省年度数据!$A$1:$T$32,12,FALSE),
$C114=2014,
VLOOKUP($B114,[27]分省年度数据!$A$1:$T$32,11,FALSE),
$C114=2015,
VLOOKUP($B114,[27]分省年度数据!$A$1:$T$32,10,FALSE),
$C114=2016,
VLOOKUP($B114,[27]分省年度数据!$A$1:$T$32,9,FALSE),
$C114=2017,
VLOOKUP($B114,[27]分省年度数据!$A$1:$T$32,8,FALSE),
$C114=2018,
VLOOKUP($B114,[27]分省年度数据!$A$1:$T$32,7,FALSE)
)</f>
        <v>112.37</v>
      </c>
      <c r="S114">
        <f>IFERROR(VLOOKUP(D114,[6]mu_jt_estimates_final!$C:$D,2,FALSE),"")</f>
        <v>-0.71199018000000003</v>
      </c>
      <c r="T114" t="str">
        <f>VLOOKUP(B114,方言分布!A:B,2,FALSE)</f>
        <v>闽语</v>
      </c>
      <c r="U114" cm="1">
        <f t="array" ref="U114">_xlfn.IFS(
$C114=2010,
VLOOKUP($B114,[7]分省年度数据!$A$1:$T$32,15,FALSE),
$C114=2011,
VLOOKUP($B114,[7]分省年度数据!$A$1:$T$32,14,FALSE),
$C114=2012,
VLOOKUP($B114,[7]分省年度数据!$A$1:$T$32,13,FALSE),
$C114=2013,
VLOOKUP($B114,[7]分省年度数据!$A$1:$T$32,12,FALSE),
$C114=2014,
VLOOKUP($B114,[7]分省年度数据!$A$1:$T$32,11,FALSE),
$C114=2015,
VLOOKUP($B114,[7]分省年度数据!$A$1:$T$32,10,FALSE),
$C114=2016,
VLOOKUP($B114,[7]分省年度数据!$A$1:$T$32,9,FALSE),
$C114=2017,
VLOOKUP($B114,[7]分省年度数据!$A$1:$T$32,8,FALSE),
$C114=2018,
VLOOKUP($B114,[7]分省年度数据!$A$1:$T$32,7,FALSE)
)</f>
        <v>28030</v>
      </c>
      <c r="V114" cm="1">
        <f t="array" ref="V114">_xlfn.IFS(
$C114=2010,
VLOOKUP($B114,[8]分省年度数据!$A$1:$T$32,15,FALSE),
$C114=2011,
VLOOKUP($B114,[8]分省年度数据!$A$1:$T$32,14,FALSE),
$C114=2012,
VLOOKUP($B114,[8]分省年度数据!$A$1:$T$32,13,FALSE),
$C114=2013,
VLOOKUP($B114,[8]分省年度数据!$A$1:$T$32,12,FALSE),
$C114=2014,
VLOOKUP($B114,[8]分省年度数据!$A$1:$T$32,11,FALSE),
$C114=2015,
VLOOKUP($B114,[8]分省年度数据!$A$1:$T$32,10,FALSE),
$C114=2016,
VLOOKUP($B114,[8]分省年度数据!$A$1:$T$32,9,FALSE),
$C114=2017,
VLOOKUP($B114,[8]分省年度数据!$A$1:$T$32,8,FALSE),
$C114=2018,
VLOOKUP($B114,[8]分省年度数据!$A$1:$T$32,7,FALSE)
)</f>
        <v>16.48</v>
      </c>
      <c r="W114" cm="1">
        <f t="array" ref="W114">_xlfn.IFS(
$C114=2010,
VLOOKUP($B114,[9]分省年度数据!$A$1:$T$32,15,FALSE),
$C114=2011,
VLOOKUP($B114,[9]分省年度数据!$A$1:$T$32,14,FALSE),
$C114=2012,
VLOOKUP($B114,[9]分省年度数据!$A$1:$T$32,13,FALSE),
$C114=2013,
VLOOKUP($B114,[9]分省年度数据!$A$1:$T$32,12,FALSE),
$C114=2014,
VLOOKUP($B114,[9]分省年度数据!$A$1:$T$32,11,FALSE),
$C114=2015,
VLOOKUP($B114,[9]分省年度数据!$A$1:$T$32,10,FALSE),
$C114=2016,
VLOOKUP($B114,[9]分省年度数据!$A$1:$T$32,9,FALSE),
$C114=2017,
VLOOKUP($B114,[9]分省年度数据!$A$1:$T$32,8,FALSE),
$C114=2018,
VLOOKUP($B114,[9]分省年度数据!$A$1:$T$32,7,FALSE)
)</f>
        <v>54</v>
      </c>
      <c r="X114" cm="1">
        <f t="array" ref="X114">_xlfn.IFS(
$C114=2010,
VLOOKUP($B114,[10]分省年度数据!$A$1:$T$32,15,FALSE),
$C114=2011,
VLOOKUP($B114,[10]分省年度数据!$A$1:$T$32,14,FALSE),
$C114=2012,
VLOOKUP($B114,[10]分省年度数据!$A$1:$T$32,13,FALSE),
$C114=2013,
VLOOKUP($B114,[10]分省年度数据!$A$1:$T$32,12,FALSE),
$C114=2014,
VLOOKUP($B114,[10]分省年度数据!$A$1:$T$32,11,FALSE),
$C114=2015,
VLOOKUP($B114,[10]分省年度数据!$A$1:$T$32,10,FALSE),
$C114=2016,
VLOOKUP($B114,[10]分省年度数据!$A$1:$T$32,9,FALSE),
$C114=2017,
VLOOKUP($B114,[10]分省年度数据!$A$1:$T$32,8,FALSE),
$C114=2018,
VLOOKUP($B114,[10]分省年度数据!$A$1:$T$32,7,FALSE)
)</f>
        <v>8.65</v>
      </c>
      <c r="Y114" cm="1">
        <f t="array" ref="Y114">_xlfn.IFS(
$C114=2010,
VLOOKUP($B114,[11]分省年度数据!$A$1:$T$32,15,FALSE),
$C114=2011,
VLOOKUP($B114,[11]分省年度数据!$A$1:$T$32,14,FALSE),
$C114=2012,
VLOOKUP($B114,[11]分省年度数据!$A$1:$T$32,13,FALSE),
$C114=2013,
VLOOKUP($B114,[11]分省年度数据!$A$1:$T$32,12,FALSE),
$C114=2014,
VLOOKUP($B114,[11]分省年度数据!$A$1:$T$32,11,FALSE),
$C114=2015,
VLOOKUP($B114,[11]分省年度数据!$A$1:$T$32,10,FALSE),
$C114=2016,
VLOOKUP($B114,[11]分省年度数据!$A$1:$T$32,9,FALSE),
$C114=2017,
VLOOKUP($B114,[11]分省年度数据!$A$1:$T$32,8,FALSE),
$C114=2018,
VLOOKUP($B114,[11]分省年度数据!$A$1:$T$32,7,FALSE)
)</f>
        <v>292.14</v>
      </c>
      <c r="Z114" cm="1">
        <f t="array" ref="Z114">_xlfn.IFS(
$C114=2010,
VLOOKUP($B114,[12]分省年度数据!$A$1:$T$32,15,FALSE),
$C114=2011,
VLOOKUP($B114,[12]分省年度数据!$A$1:$T$32,14,FALSE),
$C114=2012,
VLOOKUP($B114,[12]分省年度数据!$A$1:$T$32,13,FALSE),
$C114=2013,
VLOOKUP($B114,[12]分省年度数据!$A$1:$T$32,12,FALSE),
$C114=2014,
VLOOKUP($B114,[12]分省年度数据!$A$1:$T$32,11,FALSE),
$C114=2015,
VLOOKUP($B114,[12]分省年度数据!$A$1:$T$32,10,FALSE),
$C114=2016,
VLOOKUP($B114,[12]分省年度数据!$A$1:$T$32,9,FALSE),
$C114=2017,
VLOOKUP($B114,[12]分省年度数据!$A$1:$T$32,8,FALSE),
$C114=2018,
VLOOKUP($B114,[12]分省年度数据!$A$1:$T$32,7,FALSE)
)</f>
        <v>12.35</v>
      </c>
      <c r="AA114" cm="1">
        <f t="array" ref="AA114">_xlfn.IFS(
$C114=2010,
VLOOKUP($B114,[13]分省年度数据!$A$1:$T$32,15,FALSE),
$C114=2011,
VLOOKUP($B114,[13]分省年度数据!$A$1:$T$32,14,FALSE),
$C114=2012,
VLOOKUP($B114,[13]分省年度数据!$A$1:$T$32,13,FALSE),
$C114=2013,
VLOOKUP($B114,[13]分省年度数据!$A$1:$T$32,12,FALSE),
$C114=2014,
VLOOKUP($B114,[13]分省年度数据!$A$1:$T$32,11,FALSE),
$C114=2015,
VLOOKUP($B114,[13]分省年度数据!$A$1:$T$32,10,FALSE),
$C114=2016,
VLOOKUP($B114,[13]分省年度数据!$A$1:$T$32,9,FALSE),
$C114=2017,
VLOOKUP($B114,[13]分省年度数据!$A$1:$T$32,8,FALSE),
$C114=2018,
VLOOKUP($B114,[13]分省年度数据!$A$1:$T$32,7,FALSE)
)</f>
        <v>11.49</v>
      </c>
      <c r="AB114" cm="1">
        <f t="array" ref="AB114">_xlfn.IFS(
$C114=2010,
VLOOKUP($B114,[14]分省年度数据!$A$1:$T$32,15,FALSE),
$C114=2011,
VLOOKUP($B114,[14]分省年度数据!$A$1:$T$32,14,FALSE),
$C114=2012,
VLOOKUP($B114,[14]分省年度数据!$A$1:$T$32,13,FALSE),
$C114=2013,
VLOOKUP($B114,[14]分省年度数据!$A$1:$T$32,12,FALSE),
$C114=2014,
VLOOKUP($B114,[14]分省年度数据!$A$1:$T$32,11,FALSE),
$C114=2015,
VLOOKUP($B114,[14]分省年度数据!$A$1:$T$32,10,FALSE),
$C114=2016,
VLOOKUP($B114,[14]分省年度数据!$A$1:$T$32,9,FALSE),
$C114=2017,
VLOOKUP($B114,[14]分省年度数据!$A$1:$T$32,8,FALSE),
$C114=2018,
VLOOKUP($B114,[14]分省年度数据!$A$1:$T$32,7,FALSE)
)</f>
        <v>17.3</v>
      </c>
      <c r="AD114" cm="1">
        <f t="array" ref="AD114">_xlfn.IFS(
$C114=2010,
VLOOKUP($B114,[15]分省年度数据!$A$1:$T$32,15,FALSE),
$C114=2011,
VLOOKUP($B114,[15]分省年度数据!$A$1:$T$32,14,FALSE),
$C114=2012,
VLOOKUP($B114,[15]分省年度数据!$A$1:$T$32,13,FALSE),
$C114=2013,
VLOOKUP($B114,[15]分省年度数据!$A$1:$T$32,12,FALSE),
$C114=2014,
VLOOKUP($B114,[15]分省年度数据!$A$1:$T$32,11,FALSE),
$C114=2015,
VLOOKUP($B114,[15]分省年度数据!$A$1:$T$32,10,FALSE),
$C114=2016,
VLOOKUP($B114,[15]分省年度数据!$A$1:$T$32,9,FALSE),
$C114=2017,
VLOOKUP($B114,[15]分省年度数据!$A$1:$T$32,8,FALSE),
$C114=2018,
VLOOKUP($B114,[15]分省年度数据!$A$1:$T$32,7,FALSE)
)</f>
        <v>8928771</v>
      </c>
      <c r="AE114" cm="1">
        <f t="array" ref="AE114">_xlfn.IFS(
$C114=2010,
VLOOKUP($B114,[16]分省年度数据!$A$1:$T$32,15,FALSE),
$C114=2011,
VLOOKUP($B114,[16]分省年度数据!$A$1:$T$32,14,FALSE),
$C114=2012,
VLOOKUP($B114,[16]分省年度数据!$A$1:$T$32,13,FALSE),
$C114=2013,
VLOOKUP($B114,[16]分省年度数据!$A$1:$T$32,12,FALSE),
$C114=2014,
VLOOKUP($B114,[16]分省年度数据!$A$1:$T$32,11,FALSE),
$C114=2015,
VLOOKUP($B114,[16]分省年度数据!$A$1:$T$32,10,FALSE),
$C114=2016,
VLOOKUP($B114,[16]分省年度数据!$A$1:$T$32,9,FALSE),
$C114=2017,
VLOOKUP($B114,[16]分省年度数据!$A$1:$T$32,8,FALSE),
$C114=2018,
VLOOKUP($B114,[16]分省年度数据!$A$1:$T$32,7,FALSE)
)</f>
        <v>634.6</v>
      </c>
      <c r="AF114" cm="1">
        <f t="array" ref="AF114">_xlfn.IFS(
$C114=2010,
VLOOKUP($B114,[17]分省年度数据!$A$1:$T$32,15,FALSE),
$C114=2011,
VLOOKUP($B114,[17]分省年度数据!$A$1:$T$32,14,FALSE),
$C114=2012,
VLOOKUP($B114,[17]分省年度数据!$A$1:$T$32,13,FALSE),
$C114=2013,
VLOOKUP($B114,[17]分省年度数据!$A$1:$T$32,12,FALSE),
$C114=2014,
VLOOKUP($B114,[17]分省年度数据!$A$1:$T$32,11,FALSE),
$C114=2015,
VLOOKUP($B114,[17]分省年度数据!$A$1:$T$32,10,FALSE),
$C114=2016,
VLOOKUP($B114,[17]分省年度数据!$A$1:$T$32,9,FALSE),
$C114=2017,
VLOOKUP($B114,[17]分省年度数据!$A$1:$T$32,8,FALSE),
$C114=2018,
VLOOKUP($B114,[17]分省年度数据!$A$1:$T$32,7,FALSE)
)</f>
        <v>786</v>
      </c>
      <c r="AG114" cm="1">
        <f t="array" ref="AG114">_xlfn.IFS(
$C114=2010,
VLOOKUP($B114,[18]分省年度数据!$A$1:$T$32,15,FALSE),
$C114=2011,
VLOOKUP($B114,[18]分省年度数据!$A$1:$T$32,14,FALSE),
$C114=2012,
VLOOKUP($B114,[18]分省年度数据!$A$1:$T$32,13,FALSE),
$C114=2013,
VLOOKUP($B114,[18]分省年度数据!$A$1:$T$32,12,FALSE),
$C114=2014,
VLOOKUP($B114,[18]分省年度数据!$A$1:$T$32,11,FALSE),
$C114=2015,
VLOOKUP($B114,[18]分省年度数据!$A$1:$T$32,10,FALSE),
$C114=2016,
VLOOKUP($B114,[18]分省年度数据!$A$1:$T$32,9,FALSE),
$C114=2017,
VLOOKUP($B114,[18]分省年度数据!$A$1:$T$32,8,FALSE),
$C114=2018,
VLOOKUP($B114,[18]分省年度数据!$A$1:$T$32,7,FALSE)
)</f>
        <v>9346.7000000000007</v>
      </c>
      <c r="AJ114" cm="1">
        <f t="array" ref="AJ114">_xlfn.IFS(
$C114=2010,
VLOOKUP($B114,[19]分省年度数据!$A$1:$T$32,15,FALSE),
$C114=2011,
VLOOKUP($B114,[19]分省年度数据!$A$1:$T$32,14,FALSE),
$C114=2012,
VLOOKUP($B114,[19]分省年度数据!$A$1:$T$32,13,FALSE),
$C114=2013,
VLOOKUP($B114,[19]分省年度数据!$A$1:$T$32,12,FALSE),
$C114=2014,
VLOOKUP($B114,[19]分省年度数据!$A$1:$T$32,11,FALSE),
$C114=2015,
VLOOKUP($B114,[19]分省年度数据!$A$1:$T$32,10,FALSE),
$C114=2016,
VLOOKUP($B114,[19]分省年度数据!$A$1:$T$32,9,FALSE),
$C114=2017,
VLOOKUP($B114,[19]分省年度数据!$A$1:$T$32,8,FALSE),
$C114=2018,
VLOOKUP($B114,[19]分省年度数据!$A$1:$T$32,7,FALSE)
)</f>
        <v>8684</v>
      </c>
      <c r="AK114" cm="1">
        <f t="array" ref="AK114">_xlfn.IFS(
$C114=2010,
VLOOKUP($B114,[20]分省年度数据!$A$1:$T$32,15,FALSE),
$C114=2011,
VLOOKUP($B114,[20]分省年度数据!$A$1:$T$32,14,FALSE),
$C114=2012,
VLOOKUP($B114,[20]分省年度数据!$A$1:$T$32,13,FALSE),
$C114=2013,
VLOOKUP($B114,[20]分省年度数据!$A$1:$T$32,12,FALSE),
$C114=2014,
VLOOKUP($B114,[20]分省年度数据!$A$1:$T$32,11,FALSE),
$C114=2015,
VLOOKUP($B114,[20]分省年度数据!$A$1:$T$32,10,FALSE),
$C114=2016,
VLOOKUP($B114,[20]分省年度数据!$A$1:$T$32,9,FALSE),
$C114=2017,
VLOOKUP($B114,[20]分省年度数据!$A$1:$T$32,8,FALSE),
$C114=2018,
VLOOKUP($B114,[20]分省年度数据!$A$1:$T$32,7,FALSE)
)</f>
        <v>19675</v>
      </c>
      <c r="AL114" cm="1">
        <f t="array" ref="AL114">_xlfn.IFS(
$C114=2010,
VLOOKUP($B114,[26]分省年度数据!$A$1:$T$32,15,FALSE),
$C114=2011,
VLOOKUP($B114,[26]分省年度数据!$A$1:$T$32,14,FALSE),
$C114=2012,
VLOOKUP($B114,[26]分省年度数据!$A$1:$T$32,13,FALSE),
$C114=2013,
VLOOKUP($B114,[26]分省年度数据!$A$1:$T$32,12,FALSE),
$C114=2014,
VLOOKUP($B114,[26]分省年度数据!$A$1:$T$32,11,FALSE),
$C114=2015,
VLOOKUP($B114,[26]分省年度数据!$A$1:$T$32,10,FALSE),
$C114=2016,
VLOOKUP($B114,[26]分省年度数据!$A$1:$T$32,9,FALSE),
$C114=2017,
VLOOKUP($B114,[26]分省年度数据!$A$1:$T$32,8,FALSE),
$C114=2018,
VLOOKUP($B114,[26]分省年度数据!$A$1:$T$32,7,FALSE)
)</f>
        <v>99.49</v>
      </c>
      <c r="AM114" cm="1">
        <f t="array" ref="AM114">_xlfn.IFS(
$C114=2010,
VLOOKUP($B114,[22]分省年度数据!$A$1:$T$32,15,FALSE),
$C114=2011,
VLOOKUP($B114,[22]分省年度数据!$A$1:$T$32,14,FALSE),
$C114=2012,
VLOOKUP($B114,[22]分省年度数据!$A$1:$T$32,13,FALSE),
$C114=2013,
VLOOKUP($B114,[22]分省年度数据!$A$1:$T$32,12,FALSE),
$C114=2014,
VLOOKUP($B114,[22]分省年度数据!$A$1:$T$32,11,FALSE),
$C114=2015,
VLOOKUP($B114,[22]分省年度数据!$A$1:$T$32,10,FALSE),
$C114=2016,
VLOOKUP($B114,[22]分省年度数据!$A$1:$T$32,9,FALSE),
$C114=2017,
VLOOKUP($B114,[22]分省年度数据!$A$1:$T$32,8,FALSE),
$C114=2018,
VLOOKUP($B114,[22]分省年度数据!$A$1:$T$32,7,FALSE)
)</f>
        <v>98.83</v>
      </c>
      <c r="AN114" cm="1">
        <f t="array" ref="AN114">_xlfn.IFS(
$C114=2010,
VLOOKUP($B114,[23]分省年度数据!$A$1:$T$32,15,FALSE),
$C114=2011,
VLOOKUP($B114,[23]分省年度数据!$A$1:$T$32,14,FALSE),
$C114=2012,
VLOOKUP($B114,[23]分省年度数据!$A$1:$T$32,13,FALSE),
$C114=2013,
VLOOKUP($B114,[23]分省年度数据!$A$1:$T$32,12,FALSE),
$C114=2014,
VLOOKUP($B114,[23]分省年度数据!$A$1:$T$32,11,FALSE),
$C114=2015,
VLOOKUP($B114,[23]分省年度数据!$A$1:$T$32,10,FALSE),
$C114=2016,
VLOOKUP($B114,[23]分省年度数据!$A$1:$T$32,9,FALSE),
$C114=2017,
VLOOKUP($B114,[23]分省年度数据!$A$1:$T$32,8,FALSE),
$C114=2018,
VLOOKUP($B114,[23]分省年度数据!$A$1:$T$32,7,FALSE)
)</f>
        <v>13.33</v>
      </c>
      <c r="AO114" cm="1">
        <f t="array" ref="AO114">_xlfn.IFS(
$C114=2010,
VLOOKUP($B114,[24]分省年度数据!$A$1:$T$32,15,FALSE),
$C114=2011,
VLOOKUP($B114,[24]分省年度数据!$A$1:$T$32,14,FALSE),
$C114=2012,
VLOOKUP($B114,[24]分省年度数据!$A$1:$T$32,13,FALSE),
$C114=2013,
VLOOKUP($B114,[24]分省年度数据!$A$1:$T$32,12,FALSE),
$C114=2014,
VLOOKUP($B114,[24]分省年度数据!$A$1:$T$32,11,FALSE),
$C114=2015,
VLOOKUP($B114,[24]分省年度数据!$A$1:$T$32,10,FALSE),
$C114=2016,
VLOOKUP($B114,[24]分省年度数据!$A$1:$T$32,9,FALSE),
$C114=2017,
VLOOKUP($B114,[24]分省年度数据!$A$1:$T$32,8,FALSE),
$C114=2018,
VLOOKUP($B114,[24]分省年度数据!$A$1:$T$32,7,FALSE)
)</f>
        <v>2.74</v>
      </c>
      <c r="AP114" cm="1">
        <f t="array" ref="AP114">_xlfn.IFS(
$C114=2010,
VLOOKUP($B114,[25]分省年度数据!$A$1:$T$32,15,FALSE),
$C114=2011,
VLOOKUP($B114,[25]分省年度数据!$A$1:$T$32,14,FALSE),
$C114=2012,
VLOOKUP($B114,[25]分省年度数据!$A$1:$T$32,13,FALSE),
$C114=2013,
VLOOKUP($B114,[25]分省年度数据!$A$1:$T$32,12,FALSE),
$C114=2014,
VLOOKUP($B114,[25]分省年度数据!$A$1:$T$32,11,FALSE),
$C114=2015,
VLOOKUP($B114,[25]分省年度数据!$A$1:$T$32,10,FALSE),
$C114=2016,
VLOOKUP($B114,[25]分省年度数据!$A$1:$T$32,9,FALSE),
$C114=2017,
VLOOKUP($B114,[25]分省年度数据!$A$1:$T$32,8,FALSE),
$C114=2018,
VLOOKUP($B114,[25]分省年度数据!$A$1:$T$32,7,FALSE)
)</f>
        <v>12.76</v>
      </c>
    </row>
    <row r="115" spans="1:42">
      <c r="A115">
        <v>35</v>
      </c>
      <c r="B115" t="s">
        <v>13</v>
      </c>
      <c r="C115">
        <v>2015</v>
      </c>
      <c r="D115" t="str">
        <f t="shared" si="2"/>
        <v>福建省2015</v>
      </c>
      <c r="E115" t="s">
        <v>34</v>
      </c>
      <c r="F115" cm="1">
        <f t="array" ref="F115">_xlfn.IFS(
$C115=2010,
VLOOKUP($B115,[1]分省年度数据!$A$1:$T$32,15,FALSE),
$C115=2011,
VLOOKUP($B115,[1]分省年度数据!$A$1:$T$32,14,FALSE),
$C115=2012,
VLOOKUP($B115,[1]分省年度数据!$A$1:$T$32,13,FALSE),
$C115=2013,
VLOOKUP($B115,[1]分省年度数据!$A$1:$T$32,12,FALSE),
$C115=2014,
VLOOKUP($B115,[1]分省年度数据!$A$1:$T$32,11,FALSE),
$C115=2015,
VLOOKUP($B115,[1]分省年度数据!$A$1:$T$32,10,FALSE),
$C115=2016,
VLOOKUP($B115,[1]分省年度数据!$A$1:$T$32,9,FALSE),
$C115=2017,
VLOOKUP($B115,[1]分省年度数据!$A$1:$T$32,8,FALSE),
$C115=2018,
VLOOKUP($B115,[1]分省年度数据!$A$1:$T$32,7,FALSE)
)</f>
        <v>3984</v>
      </c>
      <c r="G115" cm="1">
        <f t="array" ref="G115">_xlfn.IFS(
$C115=2010,
VLOOKUP($B115,[2]分省年度数据!$A$1:$T$32,15,FALSE),
$C115=2011,
VLOOKUP($B115,[2]分省年度数据!$A$1:$T$32,14,FALSE),
$C115=2012,
VLOOKUP($B115,[2]分省年度数据!$A$1:$T$32,13,FALSE),
$C115=2013,
VLOOKUP($B115,[2]分省年度数据!$A$1:$T$32,12,FALSE),
$C115=2014,
VLOOKUP($B115,[2]分省年度数据!$A$1:$T$32,11,FALSE),
$C115=2015,
VLOOKUP($B115,[2]分省年度数据!$A$1:$T$32,10,FALSE),
$C115=2016,
VLOOKUP($B115,[2]分省年度数据!$A$1:$T$32,9,FALSE),
$C115=2017,
VLOOKUP($B115,[2]分省年度数据!$A$1:$T$32,8,FALSE),
$C115=2018,
VLOOKUP($B115,[2]分省年度数据!$A$1:$T$32,7,FALSE)
)</f>
        <v>25404</v>
      </c>
      <c r="H115" cm="1">
        <f t="array" ref="H115">_xlfn.IFS(
$C115=2010,
VLOOKUP($B115,[3]分省年度数据!$A$1:$T$32,15,FALSE),
$C115=2011,
VLOOKUP($B115,[3]分省年度数据!$A$1:$T$32,14,FALSE),
$C115=2012,
VLOOKUP($B115,[3]分省年度数据!$A$1:$T$32,13,FALSE),
$C115=2013,
VLOOKUP($B115,[3]分省年度数据!$A$1:$T$32,12,FALSE),
$C115=2014,
VLOOKUP($B115,[3]分省年度数据!$A$1:$T$32,11,FALSE),
$C115=2015,
VLOOKUP($B115,[3]分省年度数据!$A$1:$T$32,10,FALSE),
$C115=2016,
VLOOKUP($B115,[3]分省年度数据!$A$1:$T$32,9,FALSE),
$C115=2017,
VLOOKUP($B115,[3]分省年度数据!$A$1:$T$32,8,FALSE),
$C115=2018,
VLOOKUP($B115,[3]分省年度数据!$A$1:$T$32,7,FALSE)
)</f>
        <v>370.9</v>
      </c>
      <c r="I115">
        <f>VLOOKUP($D115,[4]Sheet1!$C$1:$J$65536,2,FALSE)</f>
        <v>194.59968566894531</v>
      </c>
      <c r="J115">
        <f>VLOOKUP($D115,[4]Sheet1!$C$1:$J$65536,3,FALSE)</f>
        <v>156.88229370117188</v>
      </c>
      <c r="K115">
        <f>VLOOKUP($D115,[4]Sheet1!$C$1:$J$65536,4,FALSE)</f>
        <v>10150.5068359375</v>
      </c>
      <c r="L115">
        <f>VLOOKUP($D115,[4]Sheet1!$C$1:$J$65536,5,FALSE)</f>
        <v>174.83346557617188</v>
      </c>
      <c r="M115">
        <f>VLOOKUP($D115,[4]Sheet1!$C$1:$J$65536,6,FALSE)</f>
        <v>26.576982498168945</v>
      </c>
      <c r="N115">
        <f>VLOOKUP($D115,[4]Sheet1!$C$1:$J$65536,7,FALSE)</f>
        <v>6.9596786499023438</v>
      </c>
      <c r="O115">
        <f>VLOOKUP($D115,[4]Sheet1!$C$1:$J$65536,8,FALSE)</f>
        <v>37.524002075195312</v>
      </c>
      <c r="P115" cm="1">
        <f t="array" ref="P115">_xlfn.IFS(
$C115=2010,
VLOOKUP($B115,[5]各省年均房价!$A$1:$T$32,11,FALSE),
$C115=2011,
VLOOKUP($B115,[5]各省年均房价!$A$1:$T$32,12,FALSE),
$C115=2012,
VLOOKUP($B115,[5]各省年均房价!$A$1:$T$32,13,FALSE),
$C115=2013,
VLOOKUP($B115,[5]各省年均房价!$A$1:$T$32,14,FALSE),
$C115=2014,
VLOOKUP($B115,[5]各省年均房价!$A$1:$T$32,15,FALSE),
$C115=2015,
VLOOKUP($B115,[5]各省年均房价!$A$1:$T$32,16,FALSE),
$C115=2016,
VLOOKUP($B115,[5]各省年均房价!$A$1:$T$32,17,FALSE),
$C115=2017,
VLOOKUP($B115,[5]各省年均房价!$A$1:$T$32,18,FALSE),
$C115=2018,
VLOOKUP($B115,[5]各省年均房价!$A$1:$T$32,19,FALSE)
)</f>
        <v>7620.02</v>
      </c>
      <c r="Q115">
        <f t="shared" si="3"/>
        <v>0.29995355062194934</v>
      </c>
      <c r="R115" cm="1">
        <f t="array" ref="R115">_xlfn.IFS(
$C115=2010,
VLOOKUP($B115,[27]分省年度数据!$A$1:$T$32,15,FALSE),
$C115=2011,
VLOOKUP($B115,[27]分省年度数据!$A$1:$T$32,14,FALSE),
$C115=2012,
VLOOKUP($B115,[27]分省年度数据!$A$1:$T$32,13,FALSE),
$C115=2013,
VLOOKUP($B115,[27]分省年度数据!$A$1:$T$32,12,FALSE),
$C115=2014,
VLOOKUP($B115,[27]分省年度数据!$A$1:$T$32,11,FALSE),
$C115=2015,
VLOOKUP($B115,[27]分省年度数据!$A$1:$T$32,10,FALSE),
$C115=2016,
VLOOKUP($B115,[27]分省年度数据!$A$1:$T$32,9,FALSE),
$C115=2017,
VLOOKUP($B115,[27]分省年度数据!$A$1:$T$32,8,FALSE),
$C115=2018,
VLOOKUP($B115,[27]分省年度数据!$A$1:$T$32,7,FALSE)
)</f>
        <v>108.2</v>
      </c>
      <c r="S115">
        <f>IFERROR(VLOOKUP(D115,[6]mu_jt_estimates_final!$C:$D,2,FALSE),"")</f>
        <v>-0.55708528000000002</v>
      </c>
      <c r="T115" t="str">
        <f>VLOOKUP(B115,方言分布!A:B,2,FALSE)</f>
        <v>闽语</v>
      </c>
      <c r="U115" cm="1">
        <f t="array" ref="U115">_xlfn.IFS(
$C115=2010,
VLOOKUP($B115,[7]分省年度数据!$A$1:$T$32,15,FALSE),
$C115=2011,
VLOOKUP($B115,[7]分省年度数据!$A$1:$T$32,14,FALSE),
$C115=2012,
VLOOKUP($B115,[7]分省年度数据!$A$1:$T$32,13,FALSE),
$C115=2013,
VLOOKUP($B115,[7]分省年度数据!$A$1:$T$32,12,FALSE),
$C115=2014,
VLOOKUP($B115,[7]分省年度数据!$A$1:$T$32,11,FALSE),
$C115=2015,
VLOOKUP($B115,[7]分省年度数据!$A$1:$T$32,10,FALSE),
$C115=2016,
VLOOKUP($B115,[7]分省年度数据!$A$1:$T$32,9,FALSE),
$C115=2017,
VLOOKUP($B115,[7]分省年度数据!$A$1:$T$32,8,FALSE),
$C115=2018,
VLOOKUP($B115,[7]分省年度数据!$A$1:$T$32,7,FALSE)
)</f>
        <v>27921</v>
      </c>
      <c r="V115" cm="1">
        <f t="array" ref="V115">_xlfn.IFS(
$C115=2010,
VLOOKUP($B115,[8]分省年度数据!$A$1:$T$32,15,FALSE),
$C115=2011,
VLOOKUP($B115,[8]分省年度数据!$A$1:$T$32,14,FALSE),
$C115=2012,
VLOOKUP($B115,[8]分省年度数据!$A$1:$T$32,13,FALSE),
$C115=2013,
VLOOKUP($B115,[8]分省年度数据!$A$1:$T$32,12,FALSE),
$C115=2014,
VLOOKUP($B115,[8]分省年度数据!$A$1:$T$32,11,FALSE),
$C115=2015,
VLOOKUP($B115,[8]分省年度数据!$A$1:$T$32,10,FALSE),
$C115=2016,
VLOOKUP($B115,[8]分省年度数据!$A$1:$T$32,9,FALSE),
$C115=2017,
VLOOKUP($B115,[8]分省年度数据!$A$1:$T$32,8,FALSE),
$C115=2018,
VLOOKUP($B115,[8]分省年度数据!$A$1:$T$32,7,FALSE)
)</f>
        <v>17.3</v>
      </c>
      <c r="W115" cm="1">
        <f t="array" ref="W115">_xlfn.IFS(
$C115=2010,
VLOOKUP($B115,[9]分省年度数据!$A$1:$T$32,15,FALSE),
$C115=2011,
VLOOKUP($B115,[9]分省年度数据!$A$1:$T$32,14,FALSE),
$C115=2012,
VLOOKUP($B115,[9]分省年度数据!$A$1:$T$32,13,FALSE),
$C115=2013,
VLOOKUP($B115,[9]分省年度数据!$A$1:$T$32,12,FALSE),
$C115=2014,
VLOOKUP($B115,[9]分省年度数据!$A$1:$T$32,11,FALSE),
$C115=2015,
VLOOKUP($B115,[9]分省年度数据!$A$1:$T$32,10,FALSE),
$C115=2016,
VLOOKUP($B115,[9]分省年度数据!$A$1:$T$32,9,FALSE),
$C115=2017,
VLOOKUP($B115,[9]分省年度数据!$A$1:$T$32,8,FALSE),
$C115=2018,
VLOOKUP($B115,[9]分省年度数据!$A$1:$T$32,7,FALSE)
)</f>
        <v>55</v>
      </c>
      <c r="X115" cm="1">
        <f t="array" ref="X115">_xlfn.IFS(
$C115=2010,
VLOOKUP($B115,[10]分省年度数据!$A$1:$T$32,15,FALSE),
$C115=2011,
VLOOKUP($B115,[10]分省年度数据!$A$1:$T$32,14,FALSE),
$C115=2012,
VLOOKUP($B115,[10]分省年度数据!$A$1:$T$32,13,FALSE),
$C115=2013,
VLOOKUP($B115,[10]分省年度数据!$A$1:$T$32,12,FALSE),
$C115=2014,
VLOOKUP($B115,[10]分省年度数据!$A$1:$T$32,11,FALSE),
$C115=2015,
VLOOKUP($B115,[10]分省年度数据!$A$1:$T$32,10,FALSE),
$C115=2016,
VLOOKUP($B115,[10]分省年度数据!$A$1:$T$32,9,FALSE),
$C115=2017,
VLOOKUP($B115,[10]分省年度数据!$A$1:$T$32,8,FALSE),
$C115=2018,
VLOOKUP($B115,[10]分省年度数据!$A$1:$T$32,7,FALSE)
)</f>
        <v>8.6999999999999993</v>
      </c>
      <c r="Y115" cm="1">
        <f t="array" ref="Y115">_xlfn.IFS(
$C115=2010,
VLOOKUP($B115,[11]分省年度数据!$A$1:$T$32,15,FALSE),
$C115=2011,
VLOOKUP($B115,[11]分省年度数据!$A$1:$T$32,14,FALSE),
$C115=2012,
VLOOKUP($B115,[11]分省年度数据!$A$1:$T$32,13,FALSE),
$C115=2013,
VLOOKUP($B115,[11]分省年度数据!$A$1:$T$32,12,FALSE),
$C115=2014,
VLOOKUP($B115,[11]分省年度数据!$A$1:$T$32,11,FALSE),
$C115=2015,
VLOOKUP($B115,[11]分省年度数据!$A$1:$T$32,10,FALSE),
$C115=2016,
VLOOKUP($B115,[11]分省年度数据!$A$1:$T$32,9,FALSE),
$C115=2017,
VLOOKUP($B115,[11]分省年度数据!$A$1:$T$32,8,FALSE),
$C115=2018,
VLOOKUP($B115,[11]分省年度数据!$A$1:$T$32,7,FALSE)
)</f>
        <v>351.19</v>
      </c>
      <c r="Z115" cm="1">
        <f t="array" ref="Z115">_xlfn.IFS(
$C115=2010,
VLOOKUP($B115,[12]分省年度数据!$A$1:$T$32,15,FALSE),
$C115=2011,
VLOOKUP($B115,[12]分省年度数据!$A$1:$T$32,14,FALSE),
$C115=2012,
VLOOKUP($B115,[12]分省年度数据!$A$1:$T$32,13,FALSE),
$C115=2013,
VLOOKUP($B115,[12]分省年度数据!$A$1:$T$32,12,FALSE),
$C115=2014,
VLOOKUP($B115,[12]分省年度数据!$A$1:$T$32,11,FALSE),
$C115=2015,
VLOOKUP($B115,[12]分省年度数据!$A$1:$T$32,10,FALSE),
$C115=2016,
VLOOKUP($B115,[12]分省年度数据!$A$1:$T$32,9,FALSE),
$C115=2017,
VLOOKUP($B115,[12]分省年度数据!$A$1:$T$32,8,FALSE),
$C115=2018,
VLOOKUP($B115,[12]分省年度数据!$A$1:$T$32,7,FALSE)
)</f>
        <v>12.41</v>
      </c>
      <c r="AA115" cm="1">
        <f t="array" ref="AA115">_xlfn.IFS(
$C115=2010,
VLOOKUP($B115,[13]分省年度数据!$A$1:$T$32,15,FALSE),
$C115=2011,
VLOOKUP($B115,[13]分省年度数据!$A$1:$T$32,14,FALSE),
$C115=2012,
VLOOKUP($B115,[13]分省年度数据!$A$1:$T$32,13,FALSE),
$C115=2013,
VLOOKUP($B115,[13]分省年度数据!$A$1:$T$32,12,FALSE),
$C115=2014,
VLOOKUP($B115,[13]分省年度数据!$A$1:$T$32,11,FALSE),
$C115=2015,
VLOOKUP($B115,[13]分省年度数据!$A$1:$T$32,10,FALSE),
$C115=2016,
VLOOKUP($B115,[13]分省年度数据!$A$1:$T$32,9,FALSE),
$C115=2017,
VLOOKUP($B115,[13]分省年度数据!$A$1:$T$32,8,FALSE),
$C115=2018,
VLOOKUP($B115,[13]分省年度数据!$A$1:$T$32,7,FALSE)
)</f>
        <v>11.57</v>
      </c>
      <c r="AB115" cm="1">
        <f t="array" ref="AB115">_xlfn.IFS(
$C115=2010,
VLOOKUP($B115,[14]分省年度数据!$A$1:$T$32,15,FALSE),
$C115=2011,
VLOOKUP($B115,[14]分省年度数据!$A$1:$T$32,14,FALSE),
$C115=2012,
VLOOKUP($B115,[14]分省年度数据!$A$1:$T$32,13,FALSE),
$C115=2013,
VLOOKUP($B115,[14]分省年度数据!$A$1:$T$32,12,FALSE),
$C115=2014,
VLOOKUP($B115,[14]分省年度数据!$A$1:$T$32,11,FALSE),
$C115=2015,
VLOOKUP($B115,[14]分省年度数据!$A$1:$T$32,10,FALSE),
$C115=2016,
VLOOKUP($B115,[14]分省年度数据!$A$1:$T$32,9,FALSE),
$C115=2017,
VLOOKUP($B115,[14]分省年度数据!$A$1:$T$32,8,FALSE),
$C115=2018,
VLOOKUP($B115,[14]分省年度数据!$A$1:$T$32,7,FALSE)
)</f>
        <v>17.739999999999998</v>
      </c>
      <c r="AD115" cm="1">
        <f t="array" ref="AD115">_xlfn.IFS(
$C115=2010,
VLOOKUP($B115,[15]分省年度数据!$A$1:$T$32,15,FALSE),
$C115=2011,
VLOOKUP($B115,[15]分省年度数据!$A$1:$T$32,14,FALSE),
$C115=2012,
VLOOKUP($B115,[15]分省年度数据!$A$1:$T$32,13,FALSE),
$C115=2013,
VLOOKUP($B115,[15]分省年度数据!$A$1:$T$32,12,FALSE),
$C115=2014,
VLOOKUP($B115,[15]分省年度数据!$A$1:$T$32,11,FALSE),
$C115=2015,
VLOOKUP($B115,[15]分省年度数据!$A$1:$T$32,10,FALSE),
$C115=2016,
VLOOKUP($B115,[15]分省年度数据!$A$1:$T$32,9,FALSE),
$C115=2017,
VLOOKUP($B115,[15]分省年度数据!$A$1:$T$32,8,FALSE),
$C115=2018,
VLOOKUP($B115,[15]分省年度数据!$A$1:$T$32,7,FALSE)
)</f>
        <v>10028329</v>
      </c>
      <c r="AE115" cm="1">
        <f t="array" ref="AE115">_xlfn.IFS(
$C115=2010,
VLOOKUP($B115,[16]分省年度数据!$A$1:$T$32,15,FALSE),
$C115=2011,
VLOOKUP($B115,[16]分省年度数据!$A$1:$T$32,14,FALSE),
$C115=2012,
VLOOKUP($B115,[16]分省年度数据!$A$1:$T$32,13,FALSE),
$C115=2013,
VLOOKUP($B115,[16]分省年度数据!$A$1:$T$32,12,FALSE),
$C115=2014,
VLOOKUP($B115,[16]分省年度数据!$A$1:$T$32,11,FALSE),
$C115=2015,
VLOOKUP($B115,[16]分省年度数据!$A$1:$T$32,10,FALSE),
$C115=2016,
VLOOKUP($B115,[16]分省年度数据!$A$1:$T$32,9,FALSE),
$C115=2017,
VLOOKUP($B115,[16]分省年度数据!$A$1:$T$32,8,FALSE),
$C115=2018,
VLOOKUP($B115,[16]分省年度数据!$A$1:$T$32,7,FALSE)
)</f>
        <v>757.51</v>
      </c>
      <c r="AF115" cm="1">
        <f t="array" ref="AF115">_xlfn.IFS(
$C115=2010,
VLOOKUP($B115,[17]分省年度数据!$A$1:$T$32,15,FALSE),
$C115=2011,
VLOOKUP($B115,[17]分省年度数据!$A$1:$T$32,14,FALSE),
$C115=2012,
VLOOKUP($B115,[17]分省年度数据!$A$1:$T$32,13,FALSE),
$C115=2013,
VLOOKUP($B115,[17]分省年度数据!$A$1:$T$32,12,FALSE),
$C115=2014,
VLOOKUP($B115,[17]分省年度数据!$A$1:$T$32,11,FALSE),
$C115=2015,
VLOOKUP($B115,[17]分省年度数据!$A$1:$T$32,10,FALSE),
$C115=2016,
VLOOKUP($B115,[17]分省年度数据!$A$1:$T$32,9,FALSE),
$C115=2017,
VLOOKUP($B115,[17]分省年度数据!$A$1:$T$32,8,FALSE),
$C115=2018,
VLOOKUP($B115,[17]分省年度数据!$A$1:$T$32,7,FALSE)
)</f>
        <v>548</v>
      </c>
      <c r="AG115" cm="1">
        <f t="array" ref="AG115">_xlfn.IFS(
$C115=2010,
VLOOKUP($B115,[18]分省年度数据!$A$1:$T$32,15,FALSE),
$C115=2011,
VLOOKUP($B115,[18]分省年度数据!$A$1:$T$32,14,FALSE),
$C115=2012,
VLOOKUP($B115,[18]分省年度数据!$A$1:$T$32,13,FALSE),
$C115=2013,
VLOOKUP($B115,[18]分省年度数据!$A$1:$T$32,12,FALSE),
$C115=2014,
VLOOKUP($B115,[18]分省年度数据!$A$1:$T$32,11,FALSE),
$C115=2015,
VLOOKUP($B115,[18]分省年度数据!$A$1:$T$32,10,FALSE),
$C115=2016,
VLOOKUP($B115,[18]分省年度数据!$A$1:$T$32,9,FALSE),
$C115=2017,
VLOOKUP($B115,[18]分省年度数据!$A$1:$T$32,8,FALSE),
$C115=2018,
VLOOKUP($B115,[18]分省年度数据!$A$1:$T$32,7,FALSE)
)</f>
        <v>12273</v>
      </c>
      <c r="AJ115" cm="1">
        <f t="array" ref="AJ115">_xlfn.IFS(
$C115=2010,
VLOOKUP($B115,[19]分省年度数据!$A$1:$T$32,15,FALSE),
$C115=2011,
VLOOKUP($B115,[19]分省年度数据!$A$1:$T$32,14,FALSE),
$C115=2012,
VLOOKUP($B115,[19]分省年度数据!$A$1:$T$32,13,FALSE),
$C115=2013,
VLOOKUP($B115,[19]分省年度数据!$A$1:$T$32,12,FALSE),
$C115=2014,
VLOOKUP($B115,[19]分省年度数据!$A$1:$T$32,11,FALSE),
$C115=2015,
VLOOKUP($B115,[19]分省年度数据!$A$1:$T$32,10,FALSE),
$C115=2016,
VLOOKUP($B115,[19]分省年度数据!$A$1:$T$32,9,FALSE),
$C115=2017,
VLOOKUP($B115,[19]分省年度数据!$A$1:$T$32,8,FALSE),
$C115=2018,
VLOOKUP($B115,[19]分省年度数据!$A$1:$T$32,7,FALSE)
)</f>
        <v>7943</v>
      </c>
      <c r="AK115" cm="1">
        <f t="array" ref="AK115">_xlfn.IFS(
$C115=2010,
VLOOKUP($B115,[20]分省年度数据!$A$1:$T$32,15,FALSE),
$C115=2011,
VLOOKUP($B115,[20]分省年度数据!$A$1:$T$32,14,FALSE),
$C115=2012,
VLOOKUP($B115,[20]分省年度数据!$A$1:$T$32,13,FALSE),
$C115=2013,
VLOOKUP($B115,[20]分省年度数据!$A$1:$T$32,12,FALSE),
$C115=2014,
VLOOKUP($B115,[20]分省年度数据!$A$1:$T$32,11,FALSE),
$C115=2015,
VLOOKUP($B115,[20]分省年度数据!$A$1:$T$32,10,FALSE),
$C115=2016,
VLOOKUP($B115,[20]分省年度数据!$A$1:$T$32,9,FALSE),
$C115=2017,
VLOOKUP($B115,[20]分省年度数据!$A$1:$T$32,8,FALSE),
$C115=2018,
VLOOKUP($B115,[20]分省年度数据!$A$1:$T$32,7,FALSE)
)</f>
        <v>21757</v>
      </c>
      <c r="AL115" cm="1">
        <f t="array" ref="AL115">_xlfn.IFS(
$C115=2010,
VLOOKUP($B115,[26]分省年度数据!$A$1:$T$32,15,FALSE),
$C115=2011,
VLOOKUP($B115,[26]分省年度数据!$A$1:$T$32,14,FALSE),
$C115=2012,
VLOOKUP($B115,[26]分省年度数据!$A$1:$T$32,13,FALSE),
$C115=2013,
VLOOKUP($B115,[26]分省年度数据!$A$1:$T$32,12,FALSE),
$C115=2014,
VLOOKUP($B115,[26]分省年度数据!$A$1:$T$32,11,FALSE),
$C115=2015,
VLOOKUP($B115,[26]分省年度数据!$A$1:$T$32,10,FALSE),
$C115=2016,
VLOOKUP($B115,[26]分省年度数据!$A$1:$T$32,9,FALSE),
$C115=2017,
VLOOKUP($B115,[26]分省年度数据!$A$1:$T$32,8,FALSE),
$C115=2018,
VLOOKUP($B115,[26]分省年度数据!$A$1:$T$32,7,FALSE)
)</f>
        <v>99.55</v>
      </c>
      <c r="AM115" cm="1">
        <f t="array" ref="AM115">_xlfn.IFS(
$C115=2010,
VLOOKUP($B115,[22]分省年度数据!$A$1:$T$32,15,FALSE),
$C115=2011,
VLOOKUP($B115,[22]分省年度数据!$A$1:$T$32,14,FALSE),
$C115=2012,
VLOOKUP($B115,[22]分省年度数据!$A$1:$T$32,13,FALSE),
$C115=2013,
VLOOKUP($B115,[22]分省年度数据!$A$1:$T$32,12,FALSE),
$C115=2014,
VLOOKUP($B115,[22]分省年度数据!$A$1:$T$32,11,FALSE),
$C115=2015,
VLOOKUP($B115,[22]分省年度数据!$A$1:$T$32,10,FALSE),
$C115=2016,
VLOOKUP($B115,[22]分省年度数据!$A$1:$T$32,9,FALSE),
$C115=2017,
VLOOKUP($B115,[22]分省年度数据!$A$1:$T$32,8,FALSE),
$C115=2018,
VLOOKUP($B115,[22]分省年度数据!$A$1:$T$32,7,FALSE)
)</f>
        <v>98.56</v>
      </c>
      <c r="AN115" cm="1">
        <f t="array" ref="AN115">_xlfn.IFS(
$C115=2010,
VLOOKUP($B115,[23]分省年度数据!$A$1:$T$32,15,FALSE),
$C115=2011,
VLOOKUP($B115,[23]分省年度数据!$A$1:$T$32,14,FALSE),
$C115=2012,
VLOOKUP($B115,[23]分省年度数据!$A$1:$T$32,13,FALSE),
$C115=2013,
VLOOKUP($B115,[23]分省年度数据!$A$1:$T$32,12,FALSE),
$C115=2014,
VLOOKUP($B115,[23]分省年度数据!$A$1:$T$32,11,FALSE),
$C115=2015,
VLOOKUP($B115,[23]分省年度数据!$A$1:$T$32,10,FALSE),
$C115=2016,
VLOOKUP($B115,[23]分省年度数据!$A$1:$T$32,9,FALSE),
$C115=2017,
VLOOKUP($B115,[23]分省年度数据!$A$1:$T$32,8,FALSE),
$C115=2018,
VLOOKUP($B115,[23]分省年度数据!$A$1:$T$32,7,FALSE)
)</f>
        <v>14.44</v>
      </c>
      <c r="AO115" cm="1">
        <f t="array" ref="AO115">_xlfn.IFS(
$C115=2010,
VLOOKUP($B115,[24]分省年度数据!$A$1:$T$32,15,FALSE),
$C115=2011,
VLOOKUP($B115,[24]分省年度数据!$A$1:$T$32,14,FALSE),
$C115=2012,
VLOOKUP($B115,[24]分省年度数据!$A$1:$T$32,13,FALSE),
$C115=2013,
VLOOKUP($B115,[24]分省年度数据!$A$1:$T$32,12,FALSE),
$C115=2014,
VLOOKUP($B115,[24]分省年度数据!$A$1:$T$32,11,FALSE),
$C115=2015,
VLOOKUP($B115,[24]分省年度数据!$A$1:$T$32,10,FALSE),
$C115=2016,
VLOOKUP($B115,[24]分省年度数据!$A$1:$T$32,9,FALSE),
$C115=2017,
VLOOKUP($B115,[24]分省年度数据!$A$1:$T$32,8,FALSE),
$C115=2018,
VLOOKUP($B115,[24]分省年度数据!$A$1:$T$32,7,FALSE)
)</f>
        <v>2.7</v>
      </c>
      <c r="AP115" cm="1">
        <f t="array" ref="AP115">_xlfn.IFS(
$C115=2010,
VLOOKUP($B115,[25]分省年度数据!$A$1:$T$32,15,FALSE),
$C115=2011,
VLOOKUP($B115,[25]分省年度数据!$A$1:$T$32,14,FALSE),
$C115=2012,
VLOOKUP($B115,[25]分省年度数据!$A$1:$T$32,13,FALSE),
$C115=2013,
VLOOKUP($B115,[25]分省年度数据!$A$1:$T$32,12,FALSE),
$C115=2014,
VLOOKUP($B115,[25]分省年度数据!$A$1:$T$32,11,FALSE),
$C115=2015,
VLOOKUP($B115,[25]分省年度数据!$A$1:$T$32,10,FALSE),
$C115=2016,
VLOOKUP($B115,[25]分省年度数据!$A$1:$T$32,9,FALSE),
$C115=2017,
VLOOKUP($B115,[25]分省年度数据!$A$1:$T$32,8,FALSE),
$C115=2018,
VLOOKUP($B115,[25]分省年度数据!$A$1:$T$32,7,FALSE)
)</f>
        <v>12.98</v>
      </c>
    </row>
    <row r="116" spans="1:42">
      <c r="A116">
        <v>35</v>
      </c>
      <c r="B116" t="s">
        <v>13</v>
      </c>
      <c r="C116">
        <v>2016</v>
      </c>
      <c r="D116" t="str">
        <f t="shared" si="2"/>
        <v>福建省2016</v>
      </c>
      <c r="E116" t="s">
        <v>34</v>
      </c>
      <c r="F116" cm="1">
        <f t="array" ref="F116">_xlfn.IFS(
$C116=2010,
VLOOKUP($B116,[1]分省年度数据!$A$1:$T$32,15,FALSE),
$C116=2011,
VLOOKUP($B116,[1]分省年度数据!$A$1:$T$32,14,FALSE),
$C116=2012,
VLOOKUP($B116,[1]分省年度数据!$A$1:$T$32,13,FALSE),
$C116=2013,
VLOOKUP($B116,[1]分省年度数据!$A$1:$T$32,12,FALSE),
$C116=2014,
VLOOKUP($B116,[1]分省年度数据!$A$1:$T$32,11,FALSE),
$C116=2015,
VLOOKUP($B116,[1]分省年度数据!$A$1:$T$32,10,FALSE),
$C116=2016,
VLOOKUP($B116,[1]分省年度数据!$A$1:$T$32,9,FALSE),
$C116=2017,
VLOOKUP($B116,[1]分省年度数据!$A$1:$T$32,8,FALSE),
$C116=2018,
VLOOKUP($B116,[1]分省年度数据!$A$1:$T$32,7,FALSE)
)</f>
        <v>4016</v>
      </c>
      <c r="G116" cm="1">
        <f t="array" ref="G116">_xlfn.IFS(
$C116=2010,
VLOOKUP($B116,[2]分省年度数据!$A$1:$T$32,15,FALSE),
$C116=2011,
VLOOKUP($B116,[2]分省年度数据!$A$1:$T$32,14,FALSE),
$C116=2012,
VLOOKUP($B116,[2]分省年度数据!$A$1:$T$32,13,FALSE),
$C116=2013,
VLOOKUP($B116,[2]分省年度数据!$A$1:$T$32,12,FALSE),
$C116=2014,
VLOOKUP($B116,[2]分省年度数据!$A$1:$T$32,11,FALSE),
$C116=2015,
VLOOKUP($B116,[2]分省年度数据!$A$1:$T$32,10,FALSE),
$C116=2016,
VLOOKUP($B116,[2]分省年度数据!$A$1:$T$32,9,FALSE),
$C116=2017,
VLOOKUP($B116,[2]分省年度数据!$A$1:$T$32,8,FALSE),
$C116=2018,
VLOOKUP($B116,[2]分省年度数据!$A$1:$T$32,7,FALSE)
)</f>
        <v>27608</v>
      </c>
      <c r="H116" cm="1">
        <f t="array" ref="H116">_xlfn.IFS(
$C116=2010,
VLOOKUP($B116,[3]分省年度数据!$A$1:$T$32,15,FALSE),
$C116=2011,
VLOOKUP($B116,[3]分省年度数据!$A$1:$T$32,14,FALSE),
$C116=2012,
VLOOKUP($B116,[3]分省年度数据!$A$1:$T$32,13,FALSE),
$C116=2013,
VLOOKUP($B116,[3]分省年度数据!$A$1:$T$32,12,FALSE),
$C116=2014,
VLOOKUP($B116,[3]分省年度数据!$A$1:$T$32,11,FALSE),
$C116=2015,
VLOOKUP($B116,[3]分省年度数据!$A$1:$T$32,10,FALSE),
$C116=2016,
VLOOKUP($B116,[3]分省年度数据!$A$1:$T$32,9,FALSE),
$C116=2017,
VLOOKUP($B116,[3]分省年度数据!$A$1:$T$32,8,FALSE),
$C116=2018,
VLOOKUP($B116,[3]分省年度数据!$A$1:$T$32,7,FALSE)
)</f>
        <v>562.29999999999995</v>
      </c>
      <c r="I116">
        <f>VLOOKUP($D116,[4]Sheet1!$C$1:$J$65536,2,FALSE)</f>
        <v>195.51657104492188</v>
      </c>
      <c r="J116">
        <f>VLOOKUP($D116,[4]Sheet1!$C$1:$J$65536,3,FALSE)</f>
        <v>158.10438537597656</v>
      </c>
      <c r="K116">
        <f>VLOOKUP($D116,[4]Sheet1!$C$1:$J$65536,4,FALSE)</f>
        <v>10148.1943359375</v>
      </c>
      <c r="L116">
        <f>VLOOKUP($D116,[4]Sheet1!$C$1:$J$65536,5,FALSE)</f>
        <v>171.92266845703125</v>
      </c>
      <c r="M116">
        <f>VLOOKUP($D116,[4]Sheet1!$C$1:$J$65536,6,FALSE)</f>
        <v>26.902763366699219</v>
      </c>
      <c r="N116">
        <f>VLOOKUP($D116,[4]Sheet1!$C$1:$J$65536,7,FALSE)</f>
        <v>6.9599156379699707</v>
      </c>
      <c r="O116">
        <f>VLOOKUP($D116,[4]Sheet1!$C$1:$J$65536,8,FALSE)</f>
        <v>43.668739318847656</v>
      </c>
      <c r="P116" cm="1">
        <f t="array" ref="P116">_xlfn.IFS(
$C116=2010,
VLOOKUP($B116,[5]各省年均房价!$A$1:$T$32,11,FALSE),
$C116=2011,
VLOOKUP($B116,[5]各省年均房价!$A$1:$T$32,12,FALSE),
$C116=2012,
VLOOKUP($B116,[5]各省年均房价!$A$1:$T$32,13,FALSE),
$C116=2013,
VLOOKUP($B116,[5]各省年均房价!$A$1:$T$32,14,FALSE),
$C116=2014,
VLOOKUP($B116,[5]各省年均房价!$A$1:$T$32,15,FALSE),
$C116=2015,
VLOOKUP($B116,[5]各省年均房价!$A$1:$T$32,16,FALSE),
$C116=2016,
VLOOKUP($B116,[5]各省年均房价!$A$1:$T$32,17,FALSE),
$C116=2017,
VLOOKUP($B116,[5]各省年均房价!$A$1:$T$32,18,FALSE),
$C116=2018,
VLOOKUP($B116,[5]各省年均房价!$A$1:$T$32,19,FALSE)
)</f>
        <v>7893.8611111111113</v>
      </c>
      <c r="Q116">
        <f t="shared" si="3"/>
        <v>0.28592658327698894</v>
      </c>
      <c r="R116" cm="1">
        <f t="array" ref="R116">_xlfn.IFS(
$C116=2010,
VLOOKUP($B116,[27]分省年度数据!$A$1:$T$32,15,FALSE),
$C116=2011,
VLOOKUP($B116,[27]分省年度数据!$A$1:$T$32,14,FALSE),
$C116=2012,
VLOOKUP($B116,[27]分省年度数据!$A$1:$T$32,13,FALSE),
$C116=2013,
VLOOKUP($B116,[27]分省年度数据!$A$1:$T$32,12,FALSE),
$C116=2014,
VLOOKUP($B116,[27]分省年度数据!$A$1:$T$32,11,FALSE),
$C116=2015,
VLOOKUP($B116,[27]分省年度数据!$A$1:$T$32,10,FALSE),
$C116=2016,
VLOOKUP($B116,[27]分省年度数据!$A$1:$T$32,9,FALSE),
$C116=2017,
VLOOKUP($B116,[27]分省年度数据!$A$1:$T$32,8,FALSE),
$C116=2018,
VLOOKUP($B116,[27]分省年度数据!$A$1:$T$32,7,FALSE)
)</f>
        <v>107.36</v>
      </c>
      <c r="S116">
        <f>IFERROR(VLOOKUP(D116,[6]mu_jt_estimates_final!$C:$D,2,FALSE),"")</f>
        <v>-0.42226564999999999</v>
      </c>
      <c r="T116" t="str">
        <f>VLOOKUP(B116,方言分布!A:B,2,FALSE)</f>
        <v>闽语</v>
      </c>
      <c r="U116" cm="1">
        <f t="array" ref="U116">_xlfn.IFS(
$C116=2010,
VLOOKUP($B116,[7]分省年度数据!$A$1:$T$32,15,FALSE),
$C116=2011,
VLOOKUP($B116,[7]分省年度数据!$A$1:$T$32,14,FALSE),
$C116=2012,
VLOOKUP($B116,[7]分省年度数据!$A$1:$T$32,13,FALSE),
$C116=2013,
VLOOKUP($B116,[7]分省年度数据!$A$1:$T$32,12,FALSE),
$C116=2014,
VLOOKUP($B116,[7]分省年度数据!$A$1:$T$32,11,FALSE),
$C116=2015,
VLOOKUP($B116,[7]分省年度数据!$A$1:$T$32,10,FALSE),
$C116=2016,
VLOOKUP($B116,[7]分省年度数据!$A$1:$T$32,9,FALSE),
$C116=2017,
VLOOKUP($B116,[7]分省年度数据!$A$1:$T$32,8,FALSE),
$C116=2018,
VLOOKUP($B116,[7]分省年度数据!$A$1:$T$32,7,FALSE)
)</f>
        <v>27656</v>
      </c>
      <c r="V116" cm="1">
        <f t="array" ref="V116">_xlfn.IFS(
$C116=2010,
VLOOKUP($B116,[8]分省年度数据!$A$1:$T$32,15,FALSE),
$C116=2011,
VLOOKUP($B116,[8]分省年度数据!$A$1:$T$32,14,FALSE),
$C116=2012,
VLOOKUP($B116,[8]分省年度数据!$A$1:$T$32,13,FALSE),
$C116=2013,
VLOOKUP($B116,[8]分省年度数据!$A$1:$T$32,12,FALSE),
$C116=2014,
VLOOKUP($B116,[8]分省年度数据!$A$1:$T$32,11,FALSE),
$C116=2015,
VLOOKUP($B116,[8]分省年度数据!$A$1:$T$32,10,FALSE),
$C116=2016,
VLOOKUP($B116,[8]分省年度数据!$A$1:$T$32,9,FALSE),
$C116=2017,
VLOOKUP($B116,[8]分省年度数据!$A$1:$T$32,8,FALSE),
$C116=2018,
VLOOKUP($B116,[8]分省年度数据!$A$1:$T$32,7,FALSE)
)</f>
        <v>17.48</v>
      </c>
      <c r="W116" cm="1">
        <f t="array" ref="W116">_xlfn.IFS(
$C116=2010,
VLOOKUP($B116,[9]分省年度数据!$A$1:$T$32,15,FALSE),
$C116=2011,
VLOOKUP($B116,[9]分省年度数据!$A$1:$T$32,14,FALSE),
$C116=2012,
VLOOKUP($B116,[9]分省年度数据!$A$1:$T$32,13,FALSE),
$C116=2013,
VLOOKUP($B116,[9]分省年度数据!$A$1:$T$32,12,FALSE),
$C116=2014,
VLOOKUP($B116,[9]分省年度数据!$A$1:$T$32,11,FALSE),
$C116=2015,
VLOOKUP($B116,[9]分省年度数据!$A$1:$T$32,10,FALSE),
$C116=2016,
VLOOKUP($B116,[9]分省年度数据!$A$1:$T$32,9,FALSE),
$C116=2017,
VLOOKUP($B116,[9]分省年度数据!$A$1:$T$32,8,FALSE),
$C116=2018,
VLOOKUP($B116,[9]分省年度数据!$A$1:$T$32,7,FALSE)
)</f>
        <v>57</v>
      </c>
      <c r="X116" cm="1">
        <f t="array" ref="X116">_xlfn.IFS(
$C116=2010,
VLOOKUP($B116,[10]分省年度数据!$A$1:$T$32,15,FALSE),
$C116=2011,
VLOOKUP($B116,[10]分省年度数据!$A$1:$T$32,14,FALSE),
$C116=2012,
VLOOKUP($B116,[10]分省年度数据!$A$1:$T$32,13,FALSE),
$C116=2013,
VLOOKUP($B116,[10]分省年度数据!$A$1:$T$32,12,FALSE),
$C116=2014,
VLOOKUP($B116,[10]分省年度数据!$A$1:$T$32,11,FALSE),
$C116=2015,
VLOOKUP($B116,[10]分省年度数据!$A$1:$T$32,10,FALSE),
$C116=2016,
VLOOKUP($B116,[10]分省年度数据!$A$1:$T$32,9,FALSE),
$C116=2017,
VLOOKUP($B116,[10]分省年度数据!$A$1:$T$32,8,FALSE),
$C116=2018,
VLOOKUP($B116,[10]分省年度数据!$A$1:$T$32,7,FALSE)
)</f>
        <v>8.7100000000000009</v>
      </c>
      <c r="Y116" cm="1">
        <f t="array" ref="Y116">_xlfn.IFS(
$C116=2010,
VLOOKUP($B116,[11]分省年度数据!$A$1:$T$32,15,FALSE),
$C116=2011,
VLOOKUP($B116,[11]分省年度数据!$A$1:$T$32,14,FALSE),
$C116=2012,
VLOOKUP($B116,[11]分省年度数据!$A$1:$T$32,13,FALSE),
$C116=2013,
VLOOKUP($B116,[11]分省年度数据!$A$1:$T$32,12,FALSE),
$C116=2014,
VLOOKUP($B116,[11]分省年度数据!$A$1:$T$32,11,FALSE),
$C116=2015,
VLOOKUP($B116,[11]分省年度数据!$A$1:$T$32,10,FALSE),
$C116=2016,
VLOOKUP($B116,[11]分省年度数据!$A$1:$T$32,9,FALSE),
$C116=2017,
VLOOKUP($B116,[11]分省年度数据!$A$1:$T$32,8,FALSE),
$C116=2018,
VLOOKUP($B116,[11]分省年度数据!$A$1:$T$32,7,FALSE)
)</f>
        <v>377.58</v>
      </c>
      <c r="Z116" cm="1">
        <f t="array" ref="Z116">_xlfn.IFS(
$C116=2010,
VLOOKUP($B116,[12]分省年度数据!$A$1:$T$32,15,FALSE),
$C116=2011,
VLOOKUP($B116,[12]分省年度数据!$A$1:$T$32,14,FALSE),
$C116=2012,
VLOOKUP($B116,[12]分省年度数据!$A$1:$T$32,13,FALSE),
$C116=2013,
VLOOKUP($B116,[12]分省年度数据!$A$1:$T$32,12,FALSE),
$C116=2014,
VLOOKUP($B116,[12]分省年度数据!$A$1:$T$32,11,FALSE),
$C116=2015,
VLOOKUP($B116,[12]分省年度数据!$A$1:$T$32,10,FALSE),
$C116=2016,
VLOOKUP($B116,[12]分省年度数据!$A$1:$T$32,9,FALSE),
$C116=2017,
VLOOKUP($B116,[12]分省年度数据!$A$1:$T$32,8,FALSE),
$C116=2018,
VLOOKUP($B116,[12]分省年度数据!$A$1:$T$32,7,FALSE)
)</f>
        <v>12.59</v>
      </c>
      <c r="AA116" cm="1">
        <f t="array" ref="AA116">_xlfn.IFS(
$C116=2010,
VLOOKUP($B116,[13]分省年度数据!$A$1:$T$32,15,FALSE),
$C116=2011,
VLOOKUP($B116,[13]分省年度数据!$A$1:$T$32,14,FALSE),
$C116=2012,
VLOOKUP($B116,[13]分省年度数据!$A$1:$T$32,13,FALSE),
$C116=2013,
VLOOKUP($B116,[13]分省年度数据!$A$1:$T$32,12,FALSE),
$C116=2014,
VLOOKUP($B116,[13]分省年度数据!$A$1:$T$32,11,FALSE),
$C116=2015,
VLOOKUP($B116,[13]分省年度数据!$A$1:$T$32,10,FALSE),
$C116=2016,
VLOOKUP($B116,[13]分省年度数据!$A$1:$T$32,9,FALSE),
$C116=2017,
VLOOKUP($B116,[13]分省年度数据!$A$1:$T$32,8,FALSE),
$C116=2018,
VLOOKUP($B116,[13]分省年度数据!$A$1:$T$32,7,FALSE)
)</f>
        <v>11.69</v>
      </c>
      <c r="AB116" cm="1">
        <f t="array" ref="AB116">_xlfn.IFS(
$C116=2010,
VLOOKUP($B116,[14]分省年度数据!$A$1:$T$32,15,FALSE),
$C116=2011,
VLOOKUP($B116,[14]分省年度数据!$A$1:$T$32,14,FALSE),
$C116=2012,
VLOOKUP($B116,[14]分省年度数据!$A$1:$T$32,13,FALSE),
$C116=2013,
VLOOKUP($B116,[14]分省年度数据!$A$1:$T$32,12,FALSE),
$C116=2014,
VLOOKUP($B116,[14]分省年度数据!$A$1:$T$32,11,FALSE),
$C116=2015,
VLOOKUP($B116,[14]分省年度数据!$A$1:$T$32,10,FALSE),
$C116=2016,
VLOOKUP($B116,[14]分省年度数据!$A$1:$T$32,9,FALSE),
$C116=2017,
VLOOKUP($B116,[14]分省年度数据!$A$1:$T$32,8,FALSE),
$C116=2018,
VLOOKUP($B116,[14]分省年度数据!$A$1:$T$32,7,FALSE)
)</f>
        <v>18</v>
      </c>
      <c r="AD116" cm="1">
        <f t="array" ref="AD116">_xlfn.IFS(
$C116=2010,
VLOOKUP($B116,[15]分省年度数据!$A$1:$T$32,15,FALSE),
$C116=2011,
VLOOKUP($B116,[15]分省年度数据!$A$1:$T$32,14,FALSE),
$C116=2012,
VLOOKUP($B116,[15]分省年度数据!$A$1:$T$32,13,FALSE),
$C116=2013,
VLOOKUP($B116,[15]分省年度数据!$A$1:$T$32,12,FALSE),
$C116=2014,
VLOOKUP($B116,[15]分省年度数据!$A$1:$T$32,11,FALSE),
$C116=2015,
VLOOKUP($B116,[15]分省年度数据!$A$1:$T$32,10,FALSE),
$C116=2016,
VLOOKUP($B116,[15]分省年度数据!$A$1:$T$32,9,FALSE),
$C116=2017,
VLOOKUP($B116,[15]分省年度数据!$A$1:$T$32,8,FALSE),
$C116=2018,
VLOOKUP($B116,[15]分省年度数据!$A$1:$T$32,7,FALSE)
)</f>
        <v>10473975</v>
      </c>
      <c r="AE116" cm="1">
        <f t="array" ref="AE116">_xlfn.IFS(
$C116=2010,
VLOOKUP($B116,[16]分省年度数据!$A$1:$T$32,15,FALSE),
$C116=2011,
VLOOKUP($B116,[16]分省年度数据!$A$1:$T$32,14,FALSE),
$C116=2012,
VLOOKUP($B116,[16]分省年度数据!$A$1:$T$32,13,FALSE),
$C116=2013,
VLOOKUP($B116,[16]分省年度数据!$A$1:$T$32,12,FALSE),
$C116=2014,
VLOOKUP($B116,[16]分省年度数据!$A$1:$T$32,11,FALSE),
$C116=2015,
VLOOKUP($B116,[16]分省年度数据!$A$1:$T$32,10,FALSE),
$C116=2016,
VLOOKUP($B116,[16]分省年度数据!$A$1:$T$32,9,FALSE),
$C116=2017,
VLOOKUP($B116,[16]分省年度数据!$A$1:$T$32,8,FALSE),
$C116=2018,
VLOOKUP($B116,[16]分省年度数据!$A$1:$T$32,7,FALSE)
)</f>
        <v>789.11</v>
      </c>
      <c r="AF116" cm="1">
        <f t="array" ref="AF116">_xlfn.IFS(
$C116=2010,
VLOOKUP($B116,[17]分省年度数据!$A$1:$T$32,15,FALSE),
$C116=2011,
VLOOKUP($B116,[17]分省年度数据!$A$1:$T$32,14,FALSE),
$C116=2012,
VLOOKUP($B116,[17]分省年度数据!$A$1:$T$32,13,FALSE),
$C116=2013,
VLOOKUP($B116,[17]分省年度数据!$A$1:$T$32,12,FALSE),
$C116=2014,
VLOOKUP($B116,[17]分省年度数据!$A$1:$T$32,11,FALSE),
$C116=2015,
VLOOKUP($B116,[17]分省年度数据!$A$1:$T$32,10,FALSE),
$C116=2016,
VLOOKUP($B116,[17]分省年度数据!$A$1:$T$32,9,FALSE),
$C116=2017,
VLOOKUP($B116,[17]分省年度数据!$A$1:$T$32,8,FALSE),
$C116=2018,
VLOOKUP($B116,[17]分省年度数据!$A$1:$T$32,7,FALSE)
)</f>
        <v>567</v>
      </c>
      <c r="AG116" cm="1">
        <f t="array" ref="AG116">_xlfn.IFS(
$C116=2010,
VLOOKUP($B116,[18]分省年度数据!$A$1:$T$32,15,FALSE),
$C116=2011,
VLOOKUP($B116,[18]分省年度数据!$A$1:$T$32,14,FALSE),
$C116=2012,
VLOOKUP($B116,[18]分省年度数据!$A$1:$T$32,13,FALSE),
$C116=2013,
VLOOKUP($B116,[18]分省年度数据!$A$1:$T$32,12,FALSE),
$C116=2014,
VLOOKUP($B116,[18]分省年度数据!$A$1:$T$32,11,FALSE),
$C116=2015,
VLOOKUP($B116,[18]分省年度数据!$A$1:$T$32,10,FALSE),
$C116=2016,
VLOOKUP($B116,[18]分省年度数据!$A$1:$T$32,9,FALSE),
$C116=2017,
VLOOKUP($B116,[18]分省年度数据!$A$1:$T$32,8,FALSE),
$C116=2018,
VLOOKUP($B116,[18]分省年度数据!$A$1:$T$32,7,FALSE)
)</f>
        <v>13703</v>
      </c>
      <c r="AJ116" cm="1">
        <f t="array" ref="AJ116">_xlfn.IFS(
$C116=2010,
VLOOKUP($B116,[19]分省年度数据!$A$1:$T$32,15,FALSE),
$C116=2011,
VLOOKUP($B116,[19]分省年度数据!$A$1:$T$32,14,FALSE),
$C116=2012,
VLOOKUP($B116,[19]分省年度数据!$A$1:$T$32,13,FALSE),
$C116=2013,
VLOOKUP($B116,[19]分省年度数据!$A$1:$T$32,12,FALSE),
$C116=2014,
VLOOKUP($B116,[19]分省年度数据!$A$1:$T$32,11,FALSE),
$C116=2015,
VLOOKUP($B116,[19]分省年度数据!$A$1:$T$32,10,FALSE),
$C116=2016,
VLOOKUP($B116,[19]分省年度数据!$A$1:$T$32,9,FALSE),
$C116=2017,
VLOOKUP($B116,[19]分省年度数据!$A$1:$T$32,8,FALSE),
$C116=2018,
VLOOKUP($B116,[19]分省年度数据!$A$1:$T$32,7,FALSE)
)</f>
        <v>8867</v>
      </c>
      <c r="AK116" cm="1">
        <f t="array" ref="AK116">_xlfn.IFS(
$C116=2010,
VLOOKUP($B116,[20]分省年度数据!$A$1:$T$32,15,FALSE),
$C116=2011,
VLOOKUP($B116,[20]分省年度数据!$A$1:$T$32,14,FALSE),
$C116=2012,
VLOOKUP($B116,[20]分省年度数据!$A$1:$T$32,13,FALSE),
$C116=2013,
VLOOKUP($B116,[20]分省年度数据!$A$1:$T$32,12,FALSE),
$C116=2014,
VLOOKUP($B116,[20]分省年度数据!$A$1:$T$32,11,FALSE),
$C116=2015,
VLOOKUP($B116,[20]分省年度数据!$A$1:$T$32,10,FALSE),
$C116=2016,
VLOOKUP($B116,[20]分省年度数据!$A$1:$T$32,9,FALSE),
$C116=2017,
VLOOKUP($B116,[20]分省年度数据!$A$1:$T$32,8,FALSE),
$C116=2018,
VLOOKUP($B116,[20]分省年度数据!$A$1:$T$32,7,FALSE)
)</f>
        <v>23554</v>
      </c>
      <c r="AL116" cm="1">
        <f t="array" ref="AL116">_xlfn.IFS(
$C116=2010,
VLOOKUP($B116,[26]分省年度数据!$A$1:$T$32,15,FALSE),
$C116=2011,
VLOOKUP($B116,[26]分省年度数据!$A$1:$T$32,14,FALSE),
$C116=2012,
VLOOKUP($B116,[26]分省年度数据!$A$1:$T$32,13,FALSE),
$C116=2013,
VLOOKUP($B116,[26]分省年度数据!$A$1:$T$32,12,FALSE),
$C116=2014,
VLOOKUP($B116,[26]分省年度数据!$A$1:$T$32,11,FALSE),
$C116=2015,
VLOOKUP($B116,[26]分省年度数据!$A$1:$T$32,10,FALSE),
$C116=2016,
VLOOKUP($B116,[26]分省年度数据!$A$1:$T$32,9,FALSE),
$C116=2017,
VLOOKUP($B116,[26]分省年度数据!$A$1:$T$32,8,FALSE),
$C116=2018,
VLOOKUP($B116,[26]分省年度数据!$A$1:$T$32,7,FALSE)
)</f>
        <v>99.52</v>
      </c>
      <c r="AM116" cm="1">
        <f t="array" ref="AM116">_xlfn.IFS(
$C116=2010,
VLOOKUP($B116,[22]分省年度数据!$A$1:$T$32,15,FALSE),
$C116=2011,
VLOOKUP($B116,[22]分省年度数据!$A$1:$T$32,14,FALSE),
$C116=2012,
VLOOKUP($B116,[22]分省年度数据!$A$1:$T$32,13,FALSE),
$C116=2013,
VLOOKUP($B116,[22]分省年度数据!$A$1:$T$32,12,FALSE),
$C116=2014,
VLOOKUP($B116,[22]分省年度数据!$A$1:$T$32,11,FALSE),
$C116=2015,
VLOOKUP($B116,[22]分省年度数据!$A$1:$T$32,10,FALSE),
$C116=2016,
VLOOKUP($B116,[22]分省年度数据!$A$1:$T$32,9,FALSE),
$C116=2017,
VLOOKUP($B116,[22]分省年度数据!$A$1:$T$32,8,FALSE),
$C116=2018,
VLOOKUP($B116,[22]分省年度数据!$A$1:$T$32,7,FALSE)
)</f>
        <v>97.21</v>
      </c>
      <c r="AN116" cm="1">
        <f t="array" ref="AN116">_xlfn.IFS(
$C116=2010,
VLOOKUP($B116,[23]分省年度数据!$A$1:$T$32,15,FALSE),
$C116=2011,
VLOOKUP($B116,[23]分省年度数据!$A$1:$T$32,14,FALSE),
$C116=2012,
VLOOKUP($B116,[23]分省年度数据!$A$1:$T$32,13,FALSE),
$C116=2013,
VLOOKUP($B116,[23]分省年度数据!$A$1:$T$32,12,FALSE),
$C116=2014,
VLOOKUP($B116,[23]分省年度数据!$A$1:$T$32,11,FALSE),
$C116=2015,
VLOOKUP($B116,[23]分省年度数据!$A$1:$T$32,10,FALSE),
$C116=2016,
VLOOKUP($B116,[23]分省年度数据!$A$1:$T$32,9,FALSE),
$C116=2017,
VLOOKUP($B116,[23]分省年度数据!$A$1:$T$32,8,FALSE),
$C116=2018,
VLOOKUP($B116,[23]分省年度数据!$A$1:$T$32,7,FALSE)
)</f>
        <v>15.26</v>
      </c>
      <c r="AO116" cm="1">
        <f t="array" ref="AO116">_xlfn.IFS(
$C116=2010,
VLOOKUP($B116,[24]分省年度数据!$A$1:$T$32,15,FALSE),
$C116=2011,
VLOOKUP($B116,[24]分省年度数据!$A$1:$T$32,14,FALSE),
$C116=2012,
VLOOKUP($B116,[24]分省年度数据!$A$1:$T$32,13,FALSE),
$C116=2013,
VLOOKUP($B116,[24]分省年度数据!$A$1:$T$32,12,FALSE),
$C116=2014,
VLOOKUP($B116,[24]分省年度数据!$A$1:$T$32,11,FALSE),
$C116=2015,
VLOOKUP($B116,[24]分省年度数据!$A$1:$T$32,10,FALSE),
$C116=2016,
VLOOKUP($B116,[24]分省年度数据!$A$1:$T$32,9,FALSE),
$C116=2017,
VLOOKUP($B116,[24]分省年度数据!$A$1:$T$32,8,FALSE),
$C116=2018,
VLOOKUP($B116,[24]分省年度数据!$A$1:$T$32,7,FALSE)
)</f>
        <v>2.15</v>
      </c>
      <c r="AP116" cm="1">
        <f t="array" ref="AP116">_xlfn.IFS(
$C116=2010,
VLOOKUP($B116,[25]分省年度数据!$A$1:$T$32,15,FALSE),
$C116=2011,
VLOOKUP($B116,[25]分省年度数据!$A$1:$T$32,14,FALSE),
$C116=2012,
VLOOKUP($B116,[25]分省年度数据!$A$1:$T$32,13,FALSE),
$C116=2013,
VLOOKUP($B116,[25]分省年度数据!$A$1:$T$32,12,FALSE),
$C116=2014,
VLOOKUP($B116,[25]分省年度数据!$A$1:$T$32,11,FALSE),
$C116=2015,
VLOOKUP($B116,[25]分省年度数据!$A$1:$T$32,10,FALSE),
$C116=2016,
VLOOKUP($B116,[25]分省年度数据!$A$1:$T$32,9,FALSE),
$C116=2017,
VLOOKUP($B116,[25]分省年度数据!$A$1:$T$32,8,FALSE),
$C116=2018,
VLOOKUP($B116,[25]分省年度数据!$A$1:$T$32,7,FALSE)
)</f>
        <v>13.08</v>
      </c>
    </row>
    <row r="117" spans="1:42">
      <c r="A117">
        <v>35</v>
      </c>
      <c r="B117" t="s">
        <v>13</v>
      </c>
      <c r="C117">
        <v>2017</v>
      </c>
      <c r="D117" t="str">
        <f t="shared" si="2"/>
        <v>福建省2017</v>
      </c>
      <c r="E117" t="s">
        <v>34</v>
      </c>
      <c r="F117" cm="1">
        <f t="array" ref="F117">_xlfn.IFS(
$C117=2010,
VLOOKUP($B117,[1]分省年度数据!$A$1:$T$32,15,FALSE),
$C117=2011,
VLOOKUP($B117,[1]分省年度数据!$A$1:$T$32,14,FALSE),
$C117=2012,
VLOOKUP($B117,[1]分省年度数据!$A$1:$T$32,13,FALSE),
$C117=2013,
VLOOKUP($B117,[1]分省年度数据!$A$1:$T$32,12,FALSE),
$C117=2014,
VLOOKUP($B117,[1]分省年度数据!$A$1:$T$32,11,FALSE),
$C117=2015,
VLOOKUP($B117,[1]分省年度数据!$A$1:$T$32,10,FALSE),
$C117=2016,
VLOOKUP($B117,[1]分省年度数据!$A$1:$T$32,9,FALSE),
$C117=2017,
VLOOKUP($B117,[1]分省年度数据!$A$1:$T$32,8,FALSE),
$C117=2018,
VLOOKUP($B117,[1]分省年度数据!$A$1:$T$32,7,FALSE)
)</f>
        <v>4065</v>
      </c>
      <c r="G117" cm="1">
        <f t="array" ref="G117">_xlfn.IFS(
$C117=2010,
VLOOKUP($B117,[2]分省年度数据!$A$1:$T$32,15,FALSE),
$C117=2011,
VLOOKUP($B117,[2]分省年度数据!$A$1:$T$32,14,FALSE),
$C117=2012,
VLOOKUP($B117,[2]分省年度数据!$A$1:$T$32,13,FALSE),
$C117=2013,
VLOOKUP($B117,[2]分省年度数据!$A$1:$T$32,12,FALSE),
$C117=2014,
VLOOKUP($B117,[2]分省年度数据!$A$1:$T$32,11,FALSE),
$C117=2015,
VLOOKUP($B117,[2]分省年度数据!$A$1:$T$32,10,FALSE),
$C117=2016,
VLOOKUP($B117,[2]分省年度数据!$A$1:$T$32,9,FALSE),
$C117=2017,
VLOOKUP($B117,[2]分省年度数据!$A$1:$T$32,8,FALSE),
$C117=2018,
VLOOKUP($B117,[2]分省年度数据!$A$1:$T$32,7,FALSE)
)</f>
        <v>30048</v>
      </c>
      <c r="H117" cm="1">
        <f t="array" ref="H117">_xlfn.IFS(
$C117=2010,
VLOOKUP($B117,[3]分省年度数据!$A$1:$T$32,15,FALSE),
$C117=2011,
VLOOKUP($B117,[3]分省年度数据!$A$1:$T$32,14,FALSE),
$C117=2012,
VLOOKUP($B117,[3]分省年度数据!$A$1:$T$32,13,FALSE),
$C117=2013,
VLOOKUP($B117,[3]分省年度数据!$A$1:$T$32,12,FALSE),
$C117=2014,
VLOOKUP($B117,[3]分省年度数据!$A$1:$T$32,11,FALSE),
$C117=2015,
VLOOKUP($B117,[3]分省年度数据!$A$1:$T$32,10,FALSE),
$C117=2016,
VLOOKUP($B117,[3]分省年度数据!$A$1:$T$32,9,FALSE),
$C117=2017,
VLOOKUP($B117,[3]分省年度数据!$A$1:$T$32,8,FALSE),
$C117=2018,
VLOOKUP($B117,[3]分省年度数据!$A$1:$T$32,7,FALSE)
)</f>
        <v>61.4</v>
      </c>
      <c r="I117">
        <f>VLOOKUP($D117,[4]Sheet1!$C$1:$J$65536,2,FALSE)</f>
        <v>196.872314453125</v>
      </c>
      <c r="J117">
        <f>VLOOKUP($D117,[4]Sheet1!$C$1:$J$65536,3,FALSE)</f>
        <v>149.45587158203125</v>
      </c>
      <c r="K117">
        <f>VLOOKUP($D117,[4]Sheet1!$C$1:$J$65536,4,FALSE)</f>
        <v>10153.8642578125</v>
      </c>
      <c r="L117">
        <f>VLOOKUP($D117,[4]Sheet1!$C$1:$J$65536,5,FALSE)</f>
        <v>171.3858642578125</v>
      </c>
      <c r="M117">
        <f>VLOOKUP($D117,[4]Sheet1!$C$1:$J$65536,6,FALSE)</f>
        <v>26.838363647460938</v>
      </c>
      <c r="N117">
        <f>VLOOKUP($D117,[4]Sheet1!$C$1:$J$65536,7,FALSE)</f>
        <v>6.4335441589355469</v>
      </c>
      <c r="O117">
        <f>VLOOKUP($D117,[4]Sheet1!$C$1:$J$65536,8,FALSE)</f>
        <v>36.104244232177734</v>
      </c>
      <c r="P117" cm="1">
        <f t="array" ref="P117">_xlfn.IFS(
$C117=2010,
VLOOKUP($B117,[5]各省年均房价!$A$1:$T$32,11,FALSE),
$C117=2011,
VLOOKUP($B117,[5]各省年均房价!$A$1:$T$32,12,FALSE),
$C117=2012,
VLOOKUP($B117,[5]各省年均房价!$A$1:$T$32,13,FALSE),
$C117=2013,
VLOOKUP($B117,[5]各省年均房价!$A$1:$T$32,14,FALSE),
$C117=2014,
VLOOKUP($B117,[5]各省年均房价!$A$1:$T$32,15,FALSE),
$C117=2015,
VLOOKUP($B117,[5]各省年均房价!$A$1:$T$32,16,FALSE),
$C117=2016,
VLOOKUP($B117,[5]各省年均房价!$A$1:$T$32,17,FALSE),
$C117=2017,
VLOOKUP($B117,[5]各省年均房价!$A$1:$T$32,18,FALSE),
$C117=2018,
VLOOKUP($B117,[5]各省年均房价!$A$1:$T$32,19,FALSE)
)</f>
        <v>11698.535714285719</v>
      </c>
      <c r="Q117">
        <f t="shared" si="3"/>
        <v>0.38932826525178776</v>
      </c>
      <c r="R117" cm="1">
        <f t="array" ref="R117">_xlfn.IFS(
$C117=2010,
VLOOKUP($B117,[27]分省年度数据!$A$1:$T$32,15,FALSE),
$C117=2011,
VLOOKUP($B117,[27]分省年度数据!$A$1:$T$32,14,FALSE),
$C117=2012,
VLOOKUP($B117,[27]分省年度数据!$A$1:$T$32,13,FALSE),
$C117=2013,
VLOOKUP($B117,[27]分省年度数据!$A$1:$T$32,12,FALSE),
$C117=2014,
VLOOKUP($B117,[27]分省年度数据!$A$1:$T$32,11,FALSE),
$C117=2015,
VLOOKUP($B117,[27]分省年度数据!$A$1:$T$32,10,FALSE),
$C117=2016,
VLOOKUP($B117,[27]分省年度数据!$A$1:$T$32,9,FALSE),
$C117=2017,
VLOOKUP($B117,[27]分省年度数据!$A$1:$T$32,8,FALSE),
$C117=2018,
VLOOKUP($B117,[27]分省年度数据!$A$1:$T$32,7,FALSE)
)</f>
        <v>109.82</v>
      </c>
      <c r="S117">
        <f>IFERROR(VLOOKUP(D117,[6]mu_jt_estimates_final!$C:$D,2,FALSE),"")</f>
        <v>-0.22643722999999999</v>
      </c>
      <c r="T117" t="str">
        <f>VLOOKUP(B117,方言分布!A:B,2,FALSE)</f>
        <v>闽语</v>
      </c>
      <c r="U117" cm="1">
        <f t="array" ref="U117">_xlfn.IFS(
$C117=2010,
VLOOKUP($B117,[7]分省年度数据!$A$1:$T$32,15,FALSE),
$C117=2011,
VLOOKUP($B117,[7]分省年度数据!$A$1:$T$32,14,FALSE),
$C117=2012,
VLOOKUP($B117,[7]分省年度数据!$A$1:$T$32,13,FALSE),
$C117=2013,
VLOOKUP($B117,[7]分省年度数据!$A$1:$T$32,12,FALSE),
$C117=2014,
VLOOKUP($B117,[7]分省年度数据!$A$1:$T$32,11,FALSE),
$C117=2015,
VLOOKUP($B117,[7]分省年度数据!$A$1:$T$32,10,FALSE),
$C117=2016,
VLOOKUP($B117,[7]分省年度数据!$A$1:$T$32,9,FALSE),
$C117=2017,
VLOOKUP($B117,[7]分省年度数据!$A$1:$T$32,8,FALSE),
$C117=2018,
VLOOKUP($B117,[7]分省年度数据!$A$1:$T$32,7,FALSE)
)</f>
        <v>27217</v>
      </c>
      <c r="V117" cm="1">
        <f t="array" ref="V117">_xlfn.IFS(
$C117=2010,
VLOOKUP($B117,[8]分省年度数据!$A$1:$T$32,15,FALSE),
$C117=2011,
VLOOKUP($B117,[8]分省年度数据!$A$1:$T$32,14,FALSE),
$C117=2012,
VLOOKUP($B117,[8]分省年度数据!$A$1:$T$32,13,FALSE),
$C117=2013,
VLOOKUP($B117,[8]分省年度数据!$A$1:$T$32,12,FALSE),
$C117=2014,
VLOOKUP($B117,[8]分省年度数据!$A$1:$T$32,11,FALSE),
$C117=2015,
VLOOKUP($B117,[8]分省年度数据!$A$1:$T$32,10,FALSE),
$C117=2016,
VLOOKUP($B117,[8]分省年度数据!$A$1:$T$32,9,FALSE),
$C117=2017,
VLOOKUP($B117,[8]分省年度数据!$A$1:$T$32,8,FALSE),
$C117=2018,
VLOOKUP($B117,[8]分省年度数据!$A$1:$T$32,7,FALSE)
)</f>
        <v>18.239999999999998</v>
      </c>
      <c r="W117" cm="1">
        <f t="array" ref="W117">_xlfn.IFS(
$C117=2010,
VLOOKUP($B117,[9]分省年度数据!$A$1:$T$32,15,FALSE),
$C117=2011,
VLOOKUP($B117,[9]分省年度数据!$A$1:$T$32,14,FALSE),
$C117=2012,
VLOOKUP($B117,[9]分省年度数据!$A$1:$T$32,13,FALSE),
$C117=2013,
VLOOKUP($B117,[9]分省年度数据!$A$1:$T$32,12,FALSE),
$C117=2014,
VLOOKUP($B117,[9]分省年度数据!$A$1:$T$32,11,FALSE),
$C117=2015,
VLOOKUP($B117,[9]分省年度数据!$A$1:$T$32,10,FALSE),
$C117=2016,
VLOOKUP($B117,[9]分省年度数据!$A$1:$T$32,9,FALSE),
$C117=2017,
VLOOKUP($B117,[9]分省年度数据!$A$1:$T$32,8,FALSE),
$C117=2018,
VLOOKUP($B117,[9]分省年度数据!$A$1:$T$32,7,FALSE)
)</f>
        <v>59</v>
      </c>
      <c r="X117" cm="1">
        <f t="array" ref="X117">_xlfn.IFS(
$C117=2010,
VLOOKUP($B117,[10]分省年度数据!$A$1:$T$32,15,FALSE),
$C117=2011,
VLOOKUP($B117,[10]分省年度数据!$A$1:$T$32,14,FALSE),
$C117=2012,
VLOOKUP($B117,[10]分省年度数据!$A$1:$T$32,13,FALSE),
$C117=2013,
VLOOKUP($B117,[10]分省年度数据!$A$1:$T$32,12,FALSE),
$C117=2014,
VLOOKUP($B117,[10]分省年度数据!$A$1:$T$32,11,FALSE),
$C117=2015,
VLOOKUP($B117,[10]分省年度数据!$A$1:$T$32,10,FALSE),
$C117=2016,
VLOOKUP($B117,[10]分省年度数据!$A$1:$T$32,9,FALSE),
$C117=2017,
VLOOKUP($B117,[10]分省年度数据!$A$1:$T$32,8,FALSE),
$C117=2018,
VLOOKUP($B117,[10]分省年度数据!$A$1:$T$32,7,FALSE)
)</f>
        <v>8.6300000000000008</v>
      </c>
      <c r="Y117" cm="1">
        <f t="array" ref="Y117">_xlfn.IFS(
$C117=2010,
VLOOKUP($B117,[11]分省年度数据!$A$1:$T$32,15,FALSE),
$C117=2011,
VLOOKUP($B117,[11]分省年度数据!$A$1:$T$32,14,FALSE),
$C117=2012,
VLOOKUP($B117,[11]分省年度数据!$A$1:$T$32,13,FALSE),
$C117=2013,
VLOOKUP($B117,[11]分省年度数据!$A$1:$T$32,12,FALSE),
$C117=2014,
VLOOKUP($B117,[11]分省年度数据!$A$1:$T$32,11,FALSE),
$C117=2015,
VLOOKUP($B117,[11]分省年度数据!$A$1:$T$32,10,FALSE),
$C117=2016,
VLOOKUP($B117,[11]分省年度数据!$A$1:$T$32,9,FALSE),
$C117=2017,
VLOOKUP($B117,[11]分省年度数据!$A$1:$T$32,8,FALSE),
$C117=2018,
VLOOKUP($B117,[11]分省年度数据!$A$1:$T$32,7,FALSE)
)</f>
        <v>420.44</v>
      </c>
      <c r="Z117" cm="1">
        <f t="array" ref="Z117">_xlfn.IFS(
$C117=2010,
VLOOKUP($B117,[12]分省年度数据!$A$1:$T$32,15,FALSE),
$C117=2011,
VLOOKUP($B117,[12]分省年度数据!$A$1:$T$32,14,FALSE),
$C117=2012,
VLOOKUP($B117,[12]分省年度数据!$A$1:$T$32,13,FALSE),
$C117=2013,
VLOOKUP($B117,[12]分省年度数据!$A$1:$T$32,12,FALSE),
$C117=2014,
VLOOKUP($B117,[12]分省年度数据!$A$1:$T$32,11,FALSE),
$C117=2015,
VLOOKUP($B117,[12]分省年度数据!$A$1:$T$32,10,FALSE),
$C117=2016,
VLOOKUP($B117,[12]分省年度数据!$A$1:$T$32,9,FALSE),
$C117=2017,
VLOOKUP($B117,[12]分省年度数据!$A$1:$T$32,8,FALSE),
$C117=2018,
VLOOKUP($B117,[12]分省年度数据!$A$1:$T$32,7,FALSE)
)</f>
        <v>12.56</v>
      </c>
      <c r="AA117" cm="1">
        <f t="array" ref="AA117">_xlfn.IFS(
$C117=2010,
VLOOKUP($B117,[13]分省年度数据!$A$1:$T$32,15,FALSE),
$C117=2011,
VLOOKUP($B117,[13]分省年度数据!$A$1:$T$32,14,FALSE),
$C117=2012,
VLOOKUP($B117,[13]分省年度数据!$A$1:$T$32,13,FALSE),
$C117=2013,
VLOOKUP($B117,[13]分省年度数据!$A$1:$T$32,12,FALSE),
$C117=2014,
VLOOKUP($B117,[13]分省年度数据!$A$1:$T$32,11,FALSE),
$C117=2015,
VLOOKUP($B117,[13]分省年度数据!$A$1:$T$32,10,FALSE),
$C117=2016,
VLOOKUP($B117,[13]分省年度数据!$A$1:$T$32,9,FALSE),
$C117=2017,
VLOOKUP($B117,[13]分省年度数据!$A$1:$T$32,8,FALSE),
$C117=2018,
VLOOKUP($B117,[13]分省年度数据!$A$1:$T$32,7,FALSE)
)</f>
        <v>12.17</v>
      </c>
      <c r="AB117" cm="1">
        <f t="array" ref="AB117">_xlfn.IFS(
$C117=2010,
VLOOKUP($B117,[14]分省年度数据!$A$1:$T$32,15,FALSE),
$C117=2011,
VLOOKUP($B117,[14]分省年度数据!$A$1:$T$32,14,FALSE),
$C117=2012,
VLOOKUP($B117,[14]分省年度数据!$A$1:$T$32,13,FALSE),
$C117=2013,
VLOOKUP($B117,[14]分省年度数据!$A$1:$T$32,12,FALSE),
$C117=2014,
VLOOKUP($B117,[14]分省年度数据!$A$1:$T$32,11,FALSE),
$C117=2015,
VLOOKUP($B117,[14]分省年度数据!$A$1:$T$32,10,FALSE),
$C117=2016,
VLOOKUP($B117,[14]分省年度数据!$A$1:$T$32,9,FALSE),
$C117=2017,
VLOOKUP($B117,[14]分省年度数据!$A$1:$T$32,8,FALSE),
$C117=2018,
VLOOKUP($B117,[14]分省年度数据!$A$1:$T$32,7,FALSE)
)</f>
        <v>18.190000000000001</v>
      </c>
      <c r="AD117" cm="1">
        <f t="array" ref="AD117">_xlfn.IFS(
$C117=2010,
VLOOKUP($B117,[15]分省年度数据!$A$1:$T$32,15,FALSE),
$C117=2011,
VLOOKUP($B117,[15]分省年度数据!$A$1:$T$32,14,FALSE),
$C117=2012,
VLOOKUP($B117,[15]分省年度数据!$A$1:$T$32,13,FALSE),
$C117=2013,
VLOOKUP($B117,[15]分省年度数据!$A$1:$T$32,12,FALSE),
$C117=2014,
VLOOKUP($B117,[15]分省年度数据!$A$1:$T$32,11,FALSE),
$C117=2015,
VLOOKUP($B117,[15]分省年度数据!$A$1:$T$32,10,FALSE),
$C117=2016,
VLOOKUP($B117,[15]分省年度数据!$A$1:$T$32,9,FALSE),
$C117=2017,
VLOOKUP($B117,[15]分省年度数据!$A$1:$T$32,8,FALSE),
$C117=2018,
VLOOKUP($B117,[15]分省年度数据!$A$1:$T$32,7,FALSE)
)</f>
        <v>11390975</v>
      </c>
      <c r="AE117" cm="1">
        <f t="array" ref="AE117">_xlfn.IFS(
$C117=2010,
VLOOKUP($B117,[16]分省年度数据!$A$1:$T$32,15,FALSE),
$C117=2011,
VLOOKUP($B117,[16]分省年度数据!$A$1:$T$32,14,FALSE),
$C117=2012,
VLOOKUP($B117,[16]分省年度数据!$A$1:$T$32,13,FALSE),
$C117=2013,
VLOOKUP($B117,[16]分省年度数据!$A$1:$T$32,12,FALSE),
$C117=2014,
VLOOKUP($B117,[16]分省年度数据!$A$1:$T$32,11,FALSE),
$C117=2015,
VLOOKUP($B117,[16]分省年度数据!$A$1:$T$32,10,FALSE),
$C117=2016,
VLOOKUP($B117,[16]分省年度数据!$A$1:$T$32,9,FALSE),
$C117=2017,
VLOOKUP($B117,[16]分省年度数据!$A$1:$T$32,8,FALSE),
$C117=2018,
VLOOKUP($B117,[16]分省年度数据!$A$1:$T$32,7,FALSE)
)</f>
        <v>842.21</v>
      </c>
      <c r="AF117" cm="1">
        <f t="array" ref="AF117">_xlfn.IFS(
$C117=2010,
VLOOKUP($B117,[17]分省年度数据!$A$1:$T$32,15,FALSE),
$C117=2011,
VLOOKUP($B117,[17]分省年度数据!$A$1:$T$32,14,FALSE),
$C117=2012,
VLOOKUP($B117,[17]分省年度数据!$A$1:$T$32,13,FALSE),
$C117=2013,
VLOOKUP($B117,[17]分省年度数据!$A$1:$T$32,12,FALSE),
$C117=2014,
VLOOKUP($B117,[17]分省年度数据!$A$1:$T$32,11,FALSE),
$C117=2015,
VLOOKUP($B117,[17]分省年度数据!$A$1:$T$32,10,FALSE),
$C117=2016,
VLOOKUP($B117,[17]分省年度数据!$A$1:$T$32,9,FALSE),
$C117=2017,
VLOOKUP($B117,[17]分省年度数据!$A$1:$T$32,8,FALSE),
$C117=2018,
VLOOKUP($B117,[17]分省年度数据!$A$1:$T$32,7,FALSE)
)</f>
        <v>703</v>
      </c>
      <c r="AG117" cm="1">
        <f t="array" ref="AG117">_xlfn.IFS(
$C117=2010,
VLOOKUP($B117,[18]分省年度数据!$A$1:$T$32,15,FALSE),
$C117=2011,
VLOOKUP($B117,[18]分省年度数据!$A$1:$T$32,14,FALSE),
$C117=2012,
VLOOKUP($B117,[18]分省年度数据!$A$1:$T$32,13,FALSE),
$C117=2013,
VLOOKUP($B117,[18]分省年度数据!$A$1:$T$32,12,FALSE),
$C117=2014,
VLOOKUP($B117,[18]分省年度数据!$A$1:$T$32,11,FALSE),
$C117=2015,
VLOOKUP($B117,[18]分省年度数据!$A$1:$T$32,10,FALSE),
$C117=2016,
VLOOKUP($B117,[18]分省年度数据!$A$1:$T$32,9,FALSE),
$C117=2017,
VLOOKUP($B117,[18]分省年度数据!$A$1:$T$32,8,FALSE),
$C117=2018,
VLOOKUP($B117,[18]分省年度数据!$A$1:$T$32,7,FALSE)
)</f>
        <v>15393.9</v>
      </c>
      <c r="AJ117" cm="1">
        <f t="array" ref="AJ117">_xlfn.IFS(
$C117=2010,
VLOOKUP($B117,[19]分省年度数据!$A$1:$T$32,15,FALSE),
$C117=2011,
VLOOKUP($B117,[19]分省年度数据!$A$1:$T$32,14,FALSE),
$C117=2012,
VLOOKUP($B117,[19]分省年度数据!$A$1:$T$32,13,FALSE),
$C117=2013,
VLOOKUP($B117,[19]分省年度数据!$A$1:$T$32,12,FALSE),
$C117=2014,
VLOOKUP($B117,[19]分省年度数据!$A$1:$T$32,11,FALSE),
$C117=2015,
VLOOKUP($B117,[19]分省年度数据!$A$1:$T$32,10,FALSE),
$C117=2016,
VLOOKUP($B117,[19]分省年度数据!$A$1:$T$32,9,FALSE),
$C117=2017,
VLOOKUP($B117,[19]分省年度数据!$A$1:$T$32,8,FALSE),
$C117=2018,
VLOOKUP($B117,[19]分省年度数据!$A$1:$T$32,7,FALSE)
)</f>
        <v>8693</v>
      </c>
      <c r="AK117" cm="1">
        <f t="array" ref="AK117">_xlfn.IFS(
$C117=2010,
VLOOKUP($B117,[20]分省年度数据!$A$1:$T$32,15,FALSE),
$C117=2011,
VLOOKUP($B117,[20]分省年度数据!$A$1:$T$32,14,FALSE),
$C117=2012,
VLOOKUP($B117,[20]分省年度数据!$A$1:$T$32,13,FALSE),
$C117=2013,
VLOOKUP($B117,[20]分省年度数据!$A$1:$T$32,12,FALSE),
$C117=2014,
VLOOKUP($B117,[20]分省年度数据!$A$1:$T$32,11,FALSE),
$C117=2015,
VLOOKUP($B117,[20]分省年度数据!$A$1:$T$32,10,FALSE),
$C117=2016,
VLOOKUP($B117,[20]分省年度数据!$A$1:$T$32,9,FALSE),
$C117=2017,
VLOOKUP($B117,[20]分省年度数据!$A$1:$T$32,8,FALSE),
$C117=2018,
VLOOKUP($B117,[20]分省年度数据!$A$1:$T$32,7,FALSE)
)</f>
        <v>24596</v>
      </c>
      <c r="AL117" cm="1">
        <f t="array" ref="AL117">_xlfn.IFS(
$C117=2010,
VLOOKUP($B117,[26]分省年度数据!$A$1:$T$32,15,FALSE),
$C117=2011,
VLOOKUP($B117,[26]分省年度数据!$A$1:$T$32,14,FALSE),
$C117=2012,
VLOOKUP($B117,[26]分省年度数据!$A$1:$T$32,13,FALSE),
$C117=2013,
VLOOKUP($B117,[26]分省年度数据!$A$1:$T$32,12,FALSE),
$C117=2014,
VLOOKUP($B117,[26]分省年度数据!$A$1:$T$32,11,FALSE),
$C117=2015,
VLOOKUP($B117,[26]分省年度数据!$A$1:$T$32,10,FALSE),
$C117=2016,
VLOOKUP($B117,[26]分省年度数据!$A$1:$T$32,9,FALSE),
$C117=2017,
VLOOKUP($B117,[26]分省年度数据!$A$1:$T$32,8,FALSE),
$C117=2018,
VLOOKUP($B117,[26]分省年度数据!$A$1:$T$32,7,FALSE)
)</f>
        <v>99.56</v>
      </c>
      <c r="AM117" cm="1">
        <f t="array" ref="AM117">_xlfn.IFS(
$C117=2010,
VLOOKUP($B117,[22]分省年度数据!$A$1:$T$32,15,FALSE),
$C117=2011,
VLOOKUP($B117,[22]分省年度数据!$A$1:$T$32,14,FALSE),
$C117=2012,
VLOOKUP($B117,[22]分省年度数据!$A$1:$T$32,13,FALSE),
$C117=2013,
VLOOKUP($B117,[22]分省年度数据!$A$1:$T$32,12,FALSE),
$C117=2014,
VLOOKUP($B117,[22]分省年度数据!$A$1:$T$32,11,FALSE),
$C117=2015,
VLOOKUP($B117,[22]分省年度数据!$A$1:$T$32,10,FALSE),
$C117=2016,
VLOOKUP($B117,[22]分省年度数据!$A$1:$T$32,9,FALSE),
$C117=2017,
VLOOKUP($B117,[22]分省年度数据!$A$1:$T$32,8,FALSE),
$C117=2018,
VLOOKUP($B117,[22]分省年度数据!$A$1:$T$32,7,FALSE)
)</f>
        <v>97.45</v>
      </c>
      <c r="AN117" cm="1">
        <f t="array" ref="AN117">_xlfn.IFS(
$C117=2010,
VLOOKUP($B117,[23]分省年度数据!$A$1:$T$32,15,FALSE),
$C117=2011,
VLOOKUP($B117,[23]分省年度数据!$A$1:$T$32,14,FALSE),
$C117=2012,
VLOOKUP($B117,[23]分省年度数据!$A$1:$T$32,13,FALSE),
$C117=2013,
VLOOKUP($B117,[23]分省年度数据!$A$1:$T$32,12,FALSE),
$C117=2014,
VLOOKUP($B117,[23]分省年度数据!$A$1:$T$32,11,FALSE),
$C117=2015,
VLOOKUP($B117,[23]分省年度数据!$A$1:$T$32,10,FALSE),
$C117=2016,
VLOOKUP($B117,[23]分省年度数据!$A$1:$T$32,9,FALSE),
$C117=2017,
VLOOKUP($B117,[23]分省年度数据!$A$1:$T$32,8,FALSE),
$C117=2018,
VLOOKUP($B117,[23]分省年度数据!$A$1:$T$32,7,FALSE)
)</f>
        <v>15.85</v>
      </c>
      <c r="AO117" cm="1">
        <f t="array" ref="AO117">_xlfn.IFS(
$C117=2010,
VLOOKUP($B117,[24]分省年度数据!$A$1:$T$32,15,FALSE),
$C117=2011,
VLOOKUP($B117,[24]分省年度数据!$A$1:$T$32,14,FALSE),
$C117=2012,
VLOOKUP($B117,[24]分省年度数据!$A$1:$T$32,13,FALSE),
$C117=2013,
VLOOKUP($B117,[24]分省年度数据!$A$1:$T$32,12,FALSE),
$C117=2014,
VLOOKUP($B117,[24]分省年度数据!$A$1:$T$32,11,FALSE),
$C117=2015,
VLOOKUP($B117,[24]分省年度数据!$A$1:$T$32,10,FALSE),
$C117=2016,
VLOOKUP($B117,[24]分省年度数据!$A$1:$T$32,9,FALSE),
$C117=2017,
VLOOKUP($B117,[24]分省年度数据!$A$1:$T$32,8,FALSE),
$C117=2018,
VLOOKUP($B117,[24]分省年度数据!$A$1:$T$32,7,FALSE)
)</f>
        <v>3.07</v>
      </c>
      <c r="AP117" cm="1">
        <f t="array" ref="AP117">_xlfn.IFS(
$C117=2010,
VLOOKUP($B117,[25]分省年度数据!$A$1:$T$32,15,FALSE),
$C117=2011,
VLOOKUP($B117,[25]分省年度数据!$A$1:$T$32,14,FALSE),
$C117=2012,
VLOOKUP($B117,[25]分省年度数据!$A$1:$T$32,13,FALSE),
$C117=2013,
VLOOKUP($B117,[25]分省年度数据!$A$1:$T$32,12,FALSE),
$C117=2014,
VLOOKUP($B117,[25]分省年度数据!$A$1:$T$32,11,FALSE),
$C117=2015,
VLOOKUP($B117,[25]分省年度数据!$A$1:$T$32,10,FALSE),
$C117=2016,
VLOOKUP($B117,[25]分省年度数据!$A$1:$T$32,9,FALSE),
$C117=2017,
VLOOKUP($B117,[25]分省年度数据!$A$1:$T$32,8,FALSE),
$C117=2018,
VLOOKUP($B117,[25]分省年度数据!$A$1:$T$32,7,FALSE)
)</f>
        <v>14.13</v>
      </c>
    </row>
    <row r="118" spans="1:42">
      <c r="A118">
        <v>35</v>
      </c>
      <c r="B118" t="s">
        <v>13</v>
      </c>
      <c r="C118">
        <v>2018</v>
      </c>
      <c r="D118" t="str">
        <f t="shared" si="2"/>
        <v>福建省2018</v>
      </c>
      <c r="E118" t="s">
        <v>34</v>
      </c>
      <c r="F118" cm="1">
        <f t="array" ref="F118">_xlfn.IFS(
$C118=2010,
VLOOKUP($B118,[1]分省年度数据!$A$1:$T$32,15,FALSE),
$C118=2011,
VLOOKUP($B118,[1]分省年度数据!$A$1:$T$32,14,FALSE),
$C118=2012,
VLOOKUP($B118,[1]分省年度数据!$A$1:$T$32,13,FALSE),
$C118=2013,
VLOOKUP($B118,[1]分省年度数据!$A$1:$T$32,12,FALSE),
$C118=2014,
VLOOKUP($B118,[1]分省年度数据!$A$1:$T$32,11,FALSE),
$C118=2015,
VLOOKUP($B118,[1]分省年度数据!$A$1:$T$32,10,FALSE),
$C118=2016,
VLOOKUP($B118,[1]分省年度数据!$A$1:$T$32,9,FALSE),
$C118=2017,
VLOOKUP($B118,[1]分省年度数据!$A$1:$T$32,8,FALSE),
$C118=2018,
VLOOKUP($B118,[1]分省年度数据!$A$1:$T$32,7,FALSE)
)</f>
        <v>4104</v>
      </c>
      <c r="G118" cm="1">
        <f t="array" ref="G118">_xlfn.IFS(
$C118=2010,
VLOOKUP($B118,[2]分省年度数据!$A$1:$T$32,15,FALSE),
$C118=2011,
VLOOKUP($B118,[2]分省年度数据!$A$1:$T$32,14,FALSE),
$C118=2012,
VLOOKUP($B118,[2]分省年度数据!$A$1:$T$32,13,FALSE),
$C118=2013,
VLOOKUP($B118,[2]分省年度数据!$A$1:$T$32,12,FALSE),
$C118=2014,
VLOOKUP($B118,[2]分省年度数据!$A$1:$T$32,11,FALSE),
$C118=2015,
VLOOKUP($B118,[2]分省年度数据!$A$1:$T$32,10,FALSE),
$C118=2016,
VLOOKUP($B118,[2]分省年度数据!$A$1:$T$32,9,FALSE),
$C118=2017,
VLOOKUP($B118,[2]分省年度数据!$A$1:$T$32,8,FALSE),
$C118=2018,
VLOOKUP($B118,[2]分省年度数据!$A$1:$T$32,7,FALSE)
)</f>
        <v>32644</v>
      </c>
      <c r="H118" cm="1">
        <f t="array" ref="H118">_xlfn.IFS(
$C118=2010,
VLOOKUP($B118,[3]分省年度数据!$A$1:$T$32,15,FALSE),
$C118=2011,
VLOOKUP($B118,[3]分省年度数据!$A$1:$T$32,14,FALSE),
$C118=2012,
VLOOKUP($B118,[3]分省年度数据!$A$1:$T$32,13,FALSE),
$C118=2013,
VLOOKUP($B118,[3]分省年度数据!$A$1:$T$32,12,FALSE),
$C118=2014,
VLOOKUP($B118,[3]分省年度数据!$A$1:$T$32,11,FALSE),
$C118=2015,
VLOOKUP($B118,[3]分省年度数据!$A$1:$T$32,10,FALSE),
$C118=2016,
VLOOKUP($B118,[3]分省年度数据!$A$1:$T$32,9,FALSE),
$C118=2017,
VLOOKUP($B118,[3]分省年度数据!$A$1:$T$32,8,FALSE),
$C118=2018,
VLOOKUP($B118,[3]分省年度数据!$A$1:$T$32,7,FALSE)
)</f>
        <v>115.1</v>
      </c>
      <c r="I118">
        <f>VLOOKUP($D118,[4]Sheet1!$C$1:$J$65536,2,FALSE)</f>
        <v>196.52912902832031</v>
      </c>
      <c r="J118">
        <f>VLOOKUP($D118,[4]Sheet1!$C$1:$J$65536,3,FALSE)</f>
        <v>150.98786926269531</v>
      </c>
      <c r="K118">
        <f>VLOOKUP($D118,[4]Sheet1!$C$1:$J$65536,4,FALSE)</f>
        <v>10145.109375</v>
      </c>
      <c r="L118">
        <f>VLOOKUP($D118,[4]Sheet1!$C$1:$J$65536,5,FALSE)</f>
        <v>178.76759338378906</v>
      </c>
      <c r="M118">
        <f>VLOOKUP($D118,[4]Sheet1!$C$1:$J$65536,6,FALSE)</f>
        <v>25.981512069702148</v>
      </c>
      <c r="N118">
        <f>VLOOKUP($D118,[4]Sheet1!$C$1:$J$65536,7,FALSE)</f>
        <v>6.6871805191040039</v>
      </c>
      <c r="O118">
        <f>VLOOKUP($D118,[4]Sheet1!$C$1:$J$65536,8,FALSE)</f>
        <v>37.151679992675781</v>
      </c>
      <c r="P118" cm="1">
        <f t="array" ref="P118">_xlfn.IFS(
$C118=2010,
VLOOKUP($B118,[5]各省年均房价!$A$1:$T$32,11,FALSE),
$C118=2011,
VLOOKUP($B118,[5]各省年均房价!$A$1:$T$32,12,FALSE),
$C118=2012,
VLOOKUP($B118,[5]各省年均房价!$A$1:$T$32,13,FALSE),
$C118=2013,
VLOOKUP($B118,[5]各省年均房价!$A$1:$T$32,14,FALSE),
$C118=2014,
VLOOKUP($B118,[5]各省年均房价!$A$1:$T$32,15,FALSE),
$C118=2015,
VLOOKUP($B118,[5]各省年均房价!$A$1:$T$32,16,FALSE),
$C118=2016,
VLOOKUP($B118,[5]各省年均房价!$A$1:$T$32,17,FALSE),
$C118=2017,
VLOOKUP($B118,[5]各省年均房价!$A$1:$T$32,18,FALSE),
$C118=2018,
VLOOKUP($B118,[5]各省年均房价!$A$1:$T$32,19,FALSE)
)</f>
        <v>15604.9941077441</v>
      </c>
      <c r="Q118">
        <f t="shared" si="3"/>
        <v>0.47803559942850449</v>
      </c>
      <c r="R118" cm="1">
        <f t="array" ref="R118">_xlfn.IFS(
$C118=2010,
VLOOKUP($B118,[27]分省年度数据!$A$1:$T$32,15,FALSE),
$C118=2011,
VLOOKUP($B118,[27]分省年度数据!$A$1:$T$32,14,FALSE),
$C118=2012,
VLOOKUP($B118,[27]分省年度数据!$A$1:$T$32,13,FALSE),
$C118=2013,
VLOOKUP($B118,[27]分省年度数据!$A$1:$T$32,12,FALSE),
$C118=2014,
VLOOKUP($B118,[27]分省年度数据!$A$1:$T$32,11,FALSE),
$C118=2015,
VLOOKUP($B118,[27]分省年度数据!$A$1:$T$32,10,FALSE),
$C118=2016,
VLOOKUP($B118,[27]分省年度数据!$A$1:$T$32,9,FALSE),
$C118=2017,
VLOOKUP($B118,[27]分省年度数据!$A$1:$T$32,8,FALSE),
$C118=2018,
VLOOKUP($B118,[27]分省年度数据!$A$1:$T$32,7,FALSE)
)</f>
        <v>115.54</v>
      </c>
      <c r="S118">
        <f>IFERROR(VLOOKUP(D118,[6]mu_jt_estimates_final!$C:$D,2,FALSE),"")</f>
        <v>-0.1004005</v>
      </c>
      <c r="T118" t="str">
        <f>VLOOKUP(B118,方言分布!A:B,2,FALSE)</f>
        <v>闽语</v>
      </c>
      <c r="U118" cm="1">
        <f t="array" ref="U118">_xlfn.IFS(
$C118=2010,
VLOOKUP($B118,[7]分省年度数据!$A$1:$T$32,15,FALSE),
$C118=2011,
VLOOKUP($B118,[7]分省年度数据!$A$1:$T$32,14,FALSE),
$C118=2012,
VLOOKUP($B118,[7]分省年度数据!$A$1:$T$32,13,FALSE),
$C118=2013,
VLOOKUP($B118,[7]分省年度数据!$A$1:$T$32,12,FALSE),
$C118=2014,
VLOOKUP($B118,[7]分省年度数据!$A$1:$T$32,11,FALSE),
$C118=2015,
VLOOKUP($B118,[7]分省年度数据!$A$1:$T$32,10,FALSE),
$C118=2016,
VLOOKUP($B118,[7]分省年度数据!$A$1:$T$32,9,FALSE),
$C118=2017,
VLOOKUP($B118,[7]分省年度数据!$A$1:$T$32,8,FALSE),
$C118=2018,
VLOOKUP($B118,[7]分省年度数据!$A$1:$T$32,7,FALSE)
)</f>
        <v>27590</v>
      </c>
      <c r="V118" cm="1">
        <f t="array" ref="V118">_xlfn.IFS(
$C118=2010,
VLOOKUP($B118,[8]分省年度数据!$A$1:$T$32,15,FALSE),
$C118=2011,
VLOOKUP($B118,[8]分省年度数据!$A$1:$T$32,14,FALSE),
$C118=2012,
VLOOKUP($B118,[8]分省年度数据!$A$1:$T$32,13,FALSE),
$C118=2013,
VLOOKUP($B118,[8]分省年度数据!$A$1:$T$32,12,FALSE),
$C118=2014,
VLOOKUP($B118,[8]分省年度数据!$A$1:$T$32,11,FALSE),
$C118=2015,
VLOOKUP($B118,[8]分省年度数据!$A$1:$T$32,10,FALSE),
$C118=2016,
VLOOKUP($B118,[8]分省年度数据!$A$1:$T$32,9,FALSE),
$C118=2017,
VLOOKUP($B118,[8]分省年度数据!$A$1:$T$32,8,FALSE),
$C118=2018,
VLOOKUP($B118,[8]分省年度数据!$A$1:$T$32,7,FALSE)
)</f>
        <v>19.25</v>
      </c>
      <c r="W118" cm="1">
        <f t="array" ref="W118">_xlfn.IFS(
$C118=2010,
VLOOKUP($B118,[9]分省年度数据!$A$1:$T$32,15,FALSE),
$C118=2011,
VLOOKUP($B118,[9]分省年度数据!$A$1:$T$32,14,FALSE),
$C118=2012,
VLOOKUP($B118,[9]分省年度数据!$A$1:$T$32,13,FALSE),
$C118=2013,
VLOOKUP($B118,[9]分省年度数据!$A$1:$T$32,12,FALSE),
$C118=2014,
VLOOKUP($B118,[9]分省年度数据!$A$1:$T$32,11,FALSE),
$C118=2015,
VLOOKUP($B118,[9]分省年度数据!$A$1:$T$32,10,FALSE),
$C118=2016,
VLOOKUP($B118,[9]分省年度数据!$A$1:$T$32,9,FALSE),
$C118=2017,
VLOOKUP($B118,[9]分省年度数据!$A$1:$T$32,8,FALSE),
$C118=2018,
VLOOKUP($B118,[9]分省年度数据!$A$1:$T$32,7,FALSE)
)</f>
        <v>63</v>
      </c>
      <c r="X118" cm="1">
        <f t="array" ref="X118">_xlfn.IFS(
$C118=2010,
VLOOKUP($B118,[10]分省年度数据!$A$1:$T$32,15,FALSE),
$C118=2011,
VLOOKUP($B118,[10]分省年度数据!$A$1:$T$32,14,FALSE),
$C118=2012,
VLOOKUP($B118,[10]分省年度数据!$A$1:$T$32,13,FALSE),
$C118=2013,
VLOOKUP($B118,[10]分省年度数据!$A$1:$T$32,12,FALSE),
$C118=2014,
VLOOKUP($B118,[10]分省年度数据!$A$1:$T$32,11,FALSE),
$C118=2015,
VLOOKUP($B118,[10]分省年度数据!$A$1:$T$32,10,FALSE),
$C118=2016,
VLOOKUP($B118,[10]分省年度数据!$A$1:$T$32,9,FALSE),
$C118=2017,
VLOOKUP($B118,[10]分省年度数据!$A$1:$T$32,8,FALSE),
$C118=2018,
VLOOKUP($B118,[10]分省年度数据!$A$1:$T$32,7,FALSE)
)</f>
        <v>8.6</v>
      </c>
      <c r="Y118" cm="1">
        <f t="array" ref="Y118">_xlfn.IFS(
$C118=2010,
VLOOKUP($B118,[11]分省年度数据!$A$1:$T$32,15,FALSE),
$C118=2011,
VLOOKUP($B118,[11]分省年度数据!$A$1:$T$32,14,FALSE),
$C118=2012,
VLOOKUP($B118,[11]分省年度数据!$A$1:$T$32,13,FALSE),
$C118=2013,
VLOOKUP($B118,[11]分省年度数据!$A$1:$T$32,12,FALSE),
$C118=2014,
VLOOKUP($B118,[11]分省年度数据!$A$1:$T$32,11,FALSE),
$C118=2015,
VLOOKUP($B118,[11]分省年度数据!$A$1:$T$32,10,FALSE),
$C118=2016,
VLOOKUP($B118,[11]分省年度数据!$A$1:$T$32,9,FALSE),
$C118=2017,
VLOOKUP($B118,[11]分省年度数据!$A$1:$T$32,8,FALSE),
$C118=2018,
VLOOKUP($B118,[11]分省年度数据!$A$1:$T$32,7,FALSE)
)</f>
        <v>441.7</v>
      </c>
      <c r="Z118" cm="1">
        <f t="array" ref="Z118">_xlfn.IFS(
$C118=2010,
VLOOKUP($B118,[12]分省年度数据!$A$1:$T$32,15,FALSE),
$C118=2011,
VLOOKUP($B118,[12]分省年度数据!$A$1:$T$32,14,FALSE),
$C118=2012,
VLOOKUP($B118,[12]分省年度数据!$A$1:$T$32,13,FALSE),
$C118=2013,
VLOOKUP($B118,[12]分省年度数据!$A$1:$T$32,12,FALSE),
$C118=2014,
VLOOKUP($B118,[12]分省年度数据!$A$1:$T$32,11,FALSE),
$C118=2015,
VLOOKUP($B118,[12]分省年度数据!$A$1:$T$32,10,FALSE),
$C118=2016,
VLOOKUP($B118,[12]分省年度数据!$A$1:$T$32,9,FALSE),
$C118=2017,
VLOOKUP($B118,[12]分省年度数据!$A$1:$T$32,8,FALSE),
$C118=2018,
VLOOKUP($B118,[12]分省年度数据!$A$1:$T$32,7,FALSE)
)</f>
        <v>12.39</v>
      </c>
      <c r="AA118" cm="1">
        <f t="array" ref="AA118">_xlfn.IFS(
$C118=2010,
VLOOKUP($B118,[13]分省年度数据!$A$1:$T$32,15,FALSE),
$C118=2011,
VLOOKUP($B118,[13]分省年度数据!$A$1:$T$32,14,FALSE),
$C118=2012,
VLOOKUP($B118,[13]分省年度数据!$A$1:$T$32,13,FALSE),
$C118=2013,
VLOOKUP($B118,[13]分省年度数据!$A$1:$T$32,12,FALSE),
$C118=2014,
VLOOKUP($B118,[13]分省年度数据!$A$1:$T$32,11,FALSE),
$C118=2015,
VLOOKUP($B118,[13]分省年度数据!$A$1:$T$32,10,FALSE),
$C118=2016,
VLOOKUP($B118,[13]分省年度数据!$A$1:$T$32,9,FALSE),
$C118=2017,
VLOOKUP($B118,[13]分省年度数据!$A$1:$T$32,8,FALSE),
$C118=2018,
VLOOKUP($B118,[13]分省年度数据!$A$1:$T$32,7,FALSE)
)</f>
        <v>12.64</v>
      </c>
      <c r="AB118" cm="1">
        <f t="array" ref="AB118">_xlfn.IFS(
$C118=2010,
VLOOKUP($B118,[14]分省年度数据!$A$1:$T$32,15,FALSE),
$C118=2011,
VLOOKUP($B118,[14]分省年度数据!$A$1:$T$32,14,FALSE),
$C118=2012,
VLOOKUP($B118,[14]分省年度数据!$A$1:$T$32,13,FALSE),
$C118=2013,
VLOOKUP($B118,[14]分省年度数据!$A$1:$T$32,12,FALSE),
$C118=2014,
VLOOKUP($B118,[14]分省年度数据!$A$1:$T$32,11,FALSE),
$C118=2015,
VLOOKUP($B118,[14]分省年度数据!$A$1:$T$32,10,FALSE),
$C118=2016,
VLOOKUP($B118,[14]分省年度数据!$A$1:$T$32,9,FALSE),
$C118=2017,
VLOOKUP($B118,[14]分省年度数据!$A$1:$T$32,8,FALSE),
$C118=2018,
VLOOKUP($B118,[14]分省年度数据!$A$1:$T$32,7,FALSE)
)</f>
        <v>18.68</v>
      </c>
      <c r="AD118" cm="1">
        <f t="array" ref="AD118">_xlfn.IFS(
$C118=2010,
VLOOKUP($B118,[15]分省年度数据!$A$1:$T$32,15,FALSE),
$C118=2011,
VLOOKUP($B118,[15]分省年度数据!$A$1:$T$32,14,FALSE),
$C118=2012,
VLOOKUP($B118,[15]分省年度数据!$A$1:$T$32,13,FALSE),
$C118=2013,
VLOOKUP($B118,[15]分省年度数据!$A$1:$T$32,12,FALSE),
$C118=2014,
VLOOKUP($B118,[15]分省年度数据!$A$1:$T$32,11,FALSE),
$C118=2015,
VLOOKUP($B118,[15]分省年度数据!$A$1:$T$32,10,FALSE),
$C118=2016,
VLOOKUP($B118,[15]分省年度数据!$A$1:$T$32,9,FALSE),
$C118=2017,
VLOOKUP($B118,[15]分省年度数据!$A$1:$T$32,8,FALSE),
$C118=2018,
VLOOKUP($B118,[15]分省年度数据!$A$1:$T$32,7,FALSE)
)</f>
        <v>12547951</v>
      </c>
      <c r="AE118" cm="1">
        <f t="array" ref="AE118">_xlfn.IFS(
$C118=2010,
VLOOKUP($B118,[16]分省年度数据!$A$1:$T$32,15,FALSE),
$C118=2011,
VLOOKUP($B118,[16]分省年度数据!$A$1:$T$32,14,FALSE),
$C118=2012,
VLOOKUP($B118,[16]分省年度数据!$A$1:$T$32,13,FALSE),
$C118=2013,
VLOOKUP($B118,[16]分省年度数据!$A$1:$T$32,12,FALSE),
$C118=2014,
VLOOKUP($B118,[16]分省年度数据!$A$1:$T$32,11,FALSE),
$C118=2015,
VLOOKUP($B118,[16]分省年度数据!$A$1:$T$32,10,FALSE),
$C118=2016,
VLOOKUP($B118,[16]分省年度数据!$A$1:$T$32,9,FALSE),
$C118=2017,
VLOOKUP($B118,[16]分省年度数据!$A$1:$T$32,8,FALSE),
$C118=2018,
VLOOKUP($B118,[16]分省年度数据!$A$1:$T$32,7,FALSE)
)</f>
        <v>925.06</v>
      </c>
      <c r="AF118" cm="1">
        <f t="array" ref="AF118">_xlfn.IFS(
$C118=2010,
VLOOKUP($B118,[17]分省年度数据!$A$1:$T$32,15,FALSE),
$C118=2011,
VLOOKUP($B118,[17]分省年度数据!$A$1:$T$32,14,FALSE),
$C118=2012,
VLOOKUP($B118,[17]分省年度数据!$A$1:$T$32,13,FALSE),
$C118=2013,
VLOOKUP($B118,[17]分省年度数据!$A$1:$T$32,12,FALSE),
$C118=2014,
VLOOKUP($B118,[17]分省年度数据!$A$1:$T$32,11,FALSE),
$C118=2015,
VLOOKUP($B118,[17]分省年度数据!$A$1:$T$32,10,FALSE),
$C118=2016,
VLOOKUP($B118,[17]分省年度数据!$A$1:$T$32,9,FALSE),
$C118=2017,
VLOOKUP($B118,[17]分省年度数据!$A$1:$T$32,8,FALSE),
$C118=2018,
VLOOKUP($B118,[17]分省年度数据!$A$1:$T$32,7,FALSE)
)</f>
        <v>732</v>
      </c>
      <c r="AG118" cm="1">
        <f t="array" ref="AG118">_xlfn.IFS(
$C118=2010,
VLOOKUP($B118,[18]分省年度数据!$A$1:$T$32,15,FALSE),
$C118=2011,
VLOOKUP($B118,[18]分省年度数据!$A$1:$T$32,14,FALSE),
$C118=2012,
VLOOKUP($B118,[18]分省年度数据!$A$1:$T$32,13,FALSE),
$C118=2013,
VLOOKUP($B118,[18]分省年度数据!$A$1:$T$32,12,FALSE),
$C118=2014,
VLOOKUP($B118,[18]分省年度数据!$A$1:$T$32,11,FALSE),
$C118=2015,
VLOOKUP($B118,[18]分省年度数据!$A$1:$T$32,10,FALSE),
$C118=2016,
VLOOKUP($B118,[18]分省年度数据!$A$1:$T$32,9,FALSE),
$C118=2017,
VLOOKUP($B118,[18]分省年度数据!$A$1:$T$32,8,FALSE),
$C118=2018,
VLOOKUP($B118,[18]分省年度数据!$A$1:$T$32,7,FALSE)
)</f>
        <v>17178.400000000001</v>
      </c>
      <c r="AJ118" cm="1">
        <f t="array" ref="AJ118">_xlfn.IFS(
$C118=2010,
VLOOKUP($B118,[19]分省年度数据!$A$1:$T$32,15,FALSE),
$C118=2011,
VLOOKUP($B118,[19]分省年度数据!$A$1:$T$32,14,FALSE),
$C118=2012,
VLOOKUP($B118,[19]分省年度数据!$A$1:$T$32,13,FALSE),
$C118=2013,
VLOOKUP($B118,[19]分省年度数据!$A$1:$T$32,12,FALSE),
$C118=2014,
VLOOKUP($B118,[19]分省年度数据!$A$1:$T$32,11,FALSE),
$C118=2015,
VLOOKUP($B118,[19]分省年度数据!$A$1:$T$32,10,FALSE),
$C118=2016,
VLOOKUP($B118,[19]分省年度数据!$A$1:$T$32,9,FALSE),
$C118=2017,
VLOOKUP($B118,[19]分省年度数据!$A$1:$T$32,8,FALSE),
$C118=2018,
VLOOKUP($B118,[19]分省年度数据!$A$1:$T$32,7,FALSE)
)</f>
        <v>9668</v>
      </c>
      <c r="AK118" cm="1">
        <f t="array" ref="AK118">_xlfn.IFS(
$C118=2010,
VLOOKUP($B118,[20]分省年度数据!$A$1:$T$32,15,FALSE),
$C118=2011,
VLOOKUP($B118,[20]分省年度数据!$A$1:$T$32,14,FALSE),
$C118=2012,
VLOOKUP($B118,[20]分省年度数据!$A$1:$T$32,13,FALSE),
$C118=2013,
VLOOKUP($B118,[20]分省年度数据!$A$1:$T$32,12,FALSE),
$C118=2014,
VLOOKUP($B118,[20]分省年度数据!$A$1:$T$32,11,FALSE),
$C118=2015,
VLOOKUP($B118,[20]分省年度数据!$A$1:$T$32,10,FALSE),
$C118=2016,
VLOOKUP($B118,[20]分省年度数据!$A$1:$T$32,9,FALSE),
$C118=2017,
VLOOKUP($B118,[20]分省年度数据!$A$1:$T$32,8,FALSE),
$C118=2018,
VLOOKUP($B118,[20]分省年度数据!$A$1:$T$32,7,FALSE)
)</f>
        <v>25985</v>
      </c>
      <c r="AL118" cm="1">
        <f t="array" ref="AL118">_xlfn.IFS(
$C118=2010,
VLOOKUP($B118,[26]分省年度数据!$A$1:$T$32,15,FALSE),
$C118=2011,
VLOOKUP($B118,[26]分省年度数据!$A$1:$T$32,14,FALSE),
$C118=2012,
VLOOKUP($B118,[26]分省年度数据!$A$1:$T$32,13,FALSE),
$C118=2013,
VLOOKUP($B118,[26]分省年度数据!$A$1:$T$32,12,FALSE),
$C118=2014,
VLOOKUP($B118,[26]分省年度数据!$A$1:$T$32,11,FALSE),
$C118=2015,
VLOOKUP($B118,[26]分省年度数据!$A$1:$T$32,10,FALSE),
$C118=2016,
VLOOKUP($B118,[26]分省年度数据!$A$1:$T$32,9,FALSE),
$C118=2017,
VLOOKUP($B118,[26]分省年度数据!$A$1:$T$32,8,FALSE),
$C118=2018,
VLOOKUP($B118,[26]分省年度数据!$A$1:$T$32,7,FALSE)
)</f>
        <v>99.69</v>
      </c>
      <c r="AM118" cm="1">
        <f t="array" ref="AM118">_xlfn.IFS(
$C118=2010,
VLOOKUP($B118,[22]分省年度数据!$A$1:$T$32,15,FALSE),
$C118=2011,
VLOOKUP($B118,[22]分省年度数据!$A$1:$T$32,14,FALSE),
$C118=2012,
VLOOKUP($B118,[22]分省年度数据!$A$1:$T$32,13,FALSE),
$C118=2013,
VLOOKUP($B118,[22]分省年度数据!$A$1:$T$32,12,FALSE),
$C118=2014,
VLOOKUP($B118,[22]分省年度数据!$A$1:$T$32,11,FALSE),
$C118=2015,
VLOOKUP($B118,[22]分省年度数据!$A$1:$T$32,10,FALSE),
$C118=2016,
VLOOKUP($B118,[22]分省年度数据!$A$1:$T$32,9,FALSE),
$C118=2017,
VLOOKUP($B118,[22]分省年度数据!$A$1:$T$32,8,FALSE),
$C118=2018,
VLOOKUP($B118,[22]分省年度数据!$A$1:$T$32,7,FALSE)
)</f>
        <v>98.29</v>
      </c>
      <c r="AN118" cm="1">
        <f t="array" ref="AN118">_xlfn.IFS(
$C118=2010,
VLOOKUP($B118,[23]分省年度数据!$A$1:$T$32,15,FALSE),
$C118=2011,
VLOOKUP($B118,[23]分省年度数据!$A$1:$T$32,14,FALSE),
$C118=2012,
VLOOKUP($B118,[23]分省年度数据!$A$1:$T$32,13,FALSE),
$C118=2013,
VLOOKUP($B118,[23]分省年度数据!$A$1:$T$32,12,FALSE),
$C118=2014,
VLOOKUP($B118,[23]分省年度数据!$A$1:$T$32,11,FALSE),
$C118=2015,
VLOOKUP($B118,[23]分省年度数据!$A$1:$T$32,10,FALSE),
$C118=2016,
VLOOKUP($B118,[23]分省年度数据!$A$1:$T$32,9,FALSE),
$C118=2017,
VLOOKUP($B118,[23]分省年度数据!$A$1:$T$32,8,FALSE),
$C118=2018,
VLOOKUP($B118,[23]分省年度数据!$A$1:$T$32,7,FALSE)
)</f>
        <v>15.28</v>
      </c>
      <c r="AO118" cm="1">
        <f t="array" ref="AO118">_xlfn.IFS(
$C118=2010,
VLOOKUP($B118,[24]分省年度数据!$A$1:$T$32,15,FALSE),
$C118=2011,
VLOOKUP($B118,[24]分省年度数据!$A$1:$T$32,14,FALSE),
$C118=2012,
VLOOKUP($B118,[24]分省年度数据!$A$1:$T$32,13,FALSE),
$C118=2013,
VLOOKUP($B118,[24]分省年度数据!$A$1:$T$32,12,FALSE),
$C118=2014,
VLOOKUP($B118,[24]分省年度数据!$A$1:$T$32,11,FALSE),
$C118=2015,
VLOOKUP($B118,[24]分省年度数据!$A$1:$T$32,10,FALSE),
$C118=2016,
VLOOKUP($B118,[24]分省年度数据!$A$1:$T$32,9,FALSE),
$C118=2017,
VLOOKUP($B118,[24]分省年度数据!$A$1:$T$32,8,FALSE),
$C118=2018,
VLOOKUP($B118,[24]分省年度数据!$A$1:$T$32,7,FALSE)
)</f>
        <v>3.68</v>
      </c>
      <c r="AP118" cm="1">
        <f t="array" ref="AP118">_xlfn.IFS(
$C118=2010,
VLOOKUP($B118,[25]分省年度数据!$A$1:$T$32,15,FALSE),
$C118=2011,
VLOOKUP($B118,[25]分省年度数据!$A$1:$T$32,14,FALSE),
$C118=2012,
VLOOKUP($B118,[25]分省年度数据!$A$1:$T$32,13,FALSE),
$C118=2013,
VLOOKUP($B118,[25]分省年度数据!$A$1:$T$32,12,FALSE),
$C118=2014,
VLOOKUP($B118,[25]分省年度数据!$A$1:$T$32,11,FALSE),
$C118=2015,
VLOOKUP($B118,[25]分省年度数据!$A$1:$T$32,10,FALSE),
$C118=2016,
VLOOKUP($B118,[25]分省年度数据!$A$1:$T$32,9,FALSE),
$C118=2017,
VLOOKUP($B118,[25]分省年度数据!$A$1:$T$32,8,FALSE),
$C118=2018,
VLOOKUP($B118,[25]分省年度数据!$A$1:$T$32,7,FALSE)
)</f>
        <v>14.62</v>
      </c>
    </row>
    <row r="119" spans="1:42">
      <c r="A119">
        <v>36</v>
      </c>
      <c r="B119" t="s">
        <v>14</v>
      </c>
      <c r="C119">
        <v>2010</v>
      </c>
      <c r="D119" t="str">
        <f t="shared" si="2"/>
        <v>江西省2010</v>
      </c>
      <c r="E119" t="s">
        <v>34</v>
      </c>
      <c r="F119" cm="1">
        <f t="array" ref="F119">_xlfn.IFS(
$C119=2010,
VLOOKUP($B119,[1]分省年度数据!$A$1:$T$32,15,FALSE),
$C119=2011,
VLOOKUP($B119,[1]分省年度数据!$A$1:$T$32,14,FALSE),
$C119=2012,
VLOOKUP($B119,[1]分省年度数据!$A$1:$T$32,13,FALSE),
$C119=2013,
VLOOKUP($B119,[1]分省年度数据!$A$1:$T$32,12,FALSE),
$C119=2014,
VLOOKUP($B119,[1]分省年度数据!$A$1:$T$32,11,FALSE),
$C119=2015,
VLOOKUP($B119,[1]分省年度数据!$A$1:$T$32,10,FALSE),
$C119=2016,
VLOOKUP($B119,[1]分省年度数据!$A$1:$T$32,9,FALSE),
$C119=2017,
VLOOKUP($B119,[1]分省年度数据!$A$1:$T$32,8,FALSE),
$C119=2018,
VLOOKUP($B119,[1]分省年度数据!$A$1:$T$32,7,FALSE)
)</f>
        <v>4462</v>
      </c>
      <c r="G119" cm="1">
        <f t="array" ref="G119">_xlfn.IFS(
$C119=2010,
VLOOKUP($B119,[2]分省年度数据!$A$1:$T$32,15,FALSE),
$C119=2011,
VLOOKUP($B119,[2]分省年度数据!$A$1:$T$32,14,FALSE),
$C119=2012,
VLOOKUP($B119,[2]分省年度数据!$A$1:$T$32,13,FALSE),
$C119=2013,
VLOOKUP($B119,[2]分省年度数据!$A$1:$T$32,12,FALSE),
$C119=2014,
VLOOKUP($B119,[2]分省年度数据!$A$1:$T$32,11,FALSE),
$C119=2015,
VLOOKUP($B119,[2]分省年度数据!$A$1:$T$32,10,FALSE),
$C119=2016,
VLOOKUP($B119,[2]分省年度数据!$A$1:$T$32,9,FALSE),
$C119=2017,
VLOOKUP($B119,[2]分省年度数据!$A$1:$T$32,8,FALSE),
$C119=2018,
VLOOKUP($B119,[2]分省年度数据!$A$1:$T$32,7,FALSE)
)</f>
        <v>10217</v>
      </c>
      <c r="H119" cm="1">
        <f t="array" ref="H119">_xlfn.IFS(
$C119=2010,
VLOOKUP($B119,[3]分省年度数据!$A$1:$T$32,15,FALSE),
$C119=2011,
VLOOKUP($B119,[3]分省年度数据!$A$1:$T$32,14,FALSE),
$C119=2012,
VLOOKUP($B119,[3]分省年度数据!$A$1:$T$32,13,FALSE),
$C119=2013,
VLOOKUP($B119,[3]分省年度数据!$A$1:$T$32,12,FALSE),
$C119=2014,
VLOOKUP($B119,[3]分省年度数据!$A$1:$T$32,11,FALSE),
$C119=2015,
VLOOKUP($B119,[3]分省年度数据!$A$1:$T$32,10,FALSE),
$C119=2016,
VLOOKUP($B119,[3]分省年度数据!$A$1:$T$32,9,FALSE),
$C119=2017,
VLOOKUP($B119,[3]分省年度数据!$A$1:$T$32,8,FALSE),
$C119=2018,
VLOOKUP($B119,[3]分省年度数据!$A$1:$T$32,7,FALSE)
)</f>
        <v>2184.6</v>
      </c>
      <c r="I119">
        <f>VLOOKUP($D119,[4]Sheet1!$C$1:$J$65536,2,FALSE)</f>
        <v>181.25517272949219</v>
      </c>
      <c r="J119">
        <f>VLOOKUP($D119,[4]Sheet1!$C$1:$J$65536,3,FALSE)</f>
        <v>132.10517883300781</v>
      </c>
      <c r="K119">
        <f>VLOOKUP($D119,[4]Sheet1!$C$1:$J$65536,4,FALSE)</f>
        <v>10151.55078125</v>
      </c>
      <c r="L119">
        <f>VLOOKUP($D119,[4]Sheet1!$C$1:$J$65536,5,FALSE)</f>
        <v>164.22018432617188</v>
      </c>
      <c r="M119">
        <f>VLOOKUP($D119,[4]Sheet1!$C$1:$J$65536,6,FALSE)</f>
        <v>18.801425933837891</v>
      </c>
      <c r="N119">
        <f>VLOOKUP($D119,[4]Sheet1!$C$1:$J$65536,7,FALSE)</f>
        <v>5.5604639053344727</v>
      </c>
      <c r="O119">
        <f>VLOOKUP($D119,[4]Sheet1!$C$1:$J$65536,8,FALSE)</f>
        <v>39.232494354248047</v>
      </c>
      <c r="P119" cm="1">
        <f t="array" ref="P119">_xlfn.IFS(
$C119=2010,
VLOOKUP($B119,[5]各省年均房价!$A$1:$T$32,11,FALSE),
$C119=2011,
VLOOKUP($B119,[5]各省年均房价!$A$1:$T$32,12,FALSE),
$C119=2012,
VLOOKUP($B119,[5]各省年均房价!$A$1:$T$32,13,FALSE),
$C119=2013,
VLOOKUP($B119,[5]各省年均房价!$A$1:$T$32,14,FALSE),
$C119=2014,
VLOOKUP($B119,[5]各省年均房价!$A$1:$T$32,15,FALSE),
$C119=2015,
VLOOKUP($B119,[5]各省年均房价!$A$1:$T$32,16,FALSE),
$C119=2016,
VLOOKUP($B119,[5]各省年均房价!$A$1:$T$32,17,FALSE),
$C119=2017,
VLOOKUP($B119,[5]各省年均房价!$A$1:$T$32,18,FALSE),
$C119=2018,
VLOOKUP($B119,[5]各省年均房价!$A$1:$T$32,19,FALSE)
)</f>
        <v>3829.9445454545448</v>
      </c>
      <c r="Q119">
        <f t="shared" si="3"/>
        <v>0.3748599927037824</v>
      </c>
      <c r="R119" cm="1">
        <f t="array" ref="R119">_xlfn.IFS(
$C119=2010,
VLOOKUP($B119,[27]分省年度数据!$A$1:$T$32,15,FALSE),
$C119=2011,
VLOOKUP($B119,[27]分省年度数据!$A$1:$T$32,14,FALSE),
$C119=2012,
VLOOKUP($B119,[27]分省年度数据!$A$1:$T$32,13,FALSE),
$C119=2013,
VLOOKUP($B119,[27]分省年度数据!$A$1:$T$32,12,FALSE),
$C119=2014,
VLOOKUP($B119,[27]分省年度数据!$A$1:$T$32,11,FALSE),
$C119=2015,
VLOOKUP($B119,[27]分省年度数据!$A$1:$T$32,10,FALSE),
$C119=2016,
VLOOKUP($B119,[27]分省年度数据!$A$1:$T$32,9,FALSE),
$C119=2017,
VLOOKUP($B119,[27]分省年度数据!$A$1:$T$32,8,FALSE),
$C119=2018,
VLOOKUP($B119,[27]分省年度数据!$A$1:$T$32,7,FALSE)
)</f>
        <v>40.869999999999997</v>
      </c>
      <c r="S119">
        <f>IFERROR(VLOOKUP(D119,[6]mu_jt_estimates_final!$C:$D,2,FALSE),"")</f>
        <v>-0.72913706</v>
      </c>
      <c r="T119" t="str">
        <f>VLOOKUP(B119,方言分布!A:B,2,FALSE)</f>
        <v>赣语</v>
      </c>
      <c r="U119" cm="1">
        <f t="array" ref="U119">_xlfn.IFS(
$C119=2010,
VLOOKUP($B119,[7]分省年度数据!$A$1:$T$32,15,FALSE),
$C119=2011,
VLOOKUP($B119,[7]分省年度数据!$A$1:$T$32,14,FALSE),
$C119=2012,
VLOOKUP($B119,[7]分省年度数据!$A$1:$T$32,13,FALSE),
$C119=2013,
VLOOKUP($B119,[7]分省年度数据!$A$1:$T$32,12,FALSE),
$C119=2014,
VLOOKUP($B119,[7]分省年度数据!$A$1:$T$32,11,FALSE),
$C119=2015,
VLOOKUP($B119,[7]分省年度数据!$A$1:$T$32,10,FALSE),
$C119=2016,
VLOOKUP($B119,[7]分省年度数据!$A$1:$T$32,9,FALSE),
$C119=2017,
VLOOKUP($B119,[7]分省年度数据!$A$1:$T$32,8,FALSE),
$C119=2018,
VLOOKUP($B119,[7]分省年度数据!$A$1:$T$32,7,FALSE)
)</f>
        <v>34068</v>
      </c>
      <c r="V119" cm="1">
        <f t="array" ref="V119">_xlfn.IFS(
$C119=2010,
VLOOKUP($B119,[8]分省年度数据!$A$1:$T$32,15,FALSE),
$C119=2011,
VLOOKUP($B119,[8]分省年度数据!$A$1:$T$32,14,FALSE),
$C119=2012,
VLOOKUP($B119,[8]分省年度数据!$A$1:$T$32,13,FALSE),
$C119=2013,
VLOOKUP($B119,[8]分省年度数据!$A$1:$T$32,12,FALSE),
$C119=2014,
VLOOKUP($B119,[8]分省年度数据!$A$1:$T$32,11,FALSE),
$C119=2015,
VLOOKUP($B119,[8]分省年度数据!$A$1:$T$32,10,FALSE),
$C119=2016,
VLOOKUP($B119,[8]分省年度数据!$A$1:$T$32,9,FALSE),
$C119=2017,
VLOOKUP($B119,[8]分省年度数据!$A$1:$T$32,8,FALSE),
$C119=2018,
VLOOKUP($B119,[8]分省年度数据!$A$1:$T$32,7,FALSE)
)</f>
        <v>12.46</v>
      </c>
      <c r="W119" cm="1">
        <f t="array" ref="W119">_xlfn.IFS(
$C119=2010,
VLOOKUP($B119,[9]分省年度数据!$A$1:$T$32,15,FALSE),
$C119=2011,
VLOOKUP($B119,[9]分省年度数据!$A$1:$T$32,14,FALSE),
$C119=2012,
VLOOKUP($B119,[9]分省年度数据!$A$1:$T$32,13,FALSE),
$C119=2013,
VLOOKUP($B119,[9]分省年度数据!$A$1:$T$32,12,FALSE),
$C119=2014,
VLOOKUP($B119,[9]分省年度数据!$A$1:$T$32,11,FALSE),
$C119=2015,
VLOOKUP($B119,[9]分省年度数据!$A$1:$T$32,10,FALSE),
$C119=2016,
VLOOKUP($B119,[9]分省年度数据!$A$1:$T$32,9,FALSE),
$C119=2017,
VLOOKUP($B119,[9]分省年度数据!$A$1:$T$32,8,FALSE),
$C119=2018,
VLOOKUP($B119,[9]分省年度数据!$A$1:$T$32,7,FALSE)
)</f>
        <v>34</v>
      </c>
      <c r="X119" cm="1">
        <f t="array" ref="X119">_xlfn.IFS(
$C119=2010,
VLOOKUP($B119,[10]分省年度数据!$A$1:$T$32,15,FALSE),
$C119=2011,
VLOOKUP($B119,[10]分省年度数据!$A$1:$T$32,14,FALSE),
$C119=2012,
VLOOKUP($B119,[10]分省年度数据!$A$1:$T$32,13,FALSE),
$C119=2013,
VLOOKUP($B119,[10]分省年度数据!$A$1:$T$32,12,FALSE),
$C119=2014,
VLOOKUP($B119,[10]分省年度数据!$A$1:$T$32,11,FALSE),
$C119=2015,
VLOOKUP($B119,[10]分省年度数据!$A$1:$T$32,10,FALSE),
$C119=2016,
VLOOKUP($B119,[10]分省年度数据!$A$1:$T$32,9,FALSE),
$C119=2017,
VLOOKUP($B119,[10]分省年度数据!$A$1:$T$32,8,FALSE),
$C119=2018,
VLOOKUP($B119,[10]分省年度数据!$A$1:$T$32,7,FALSE)
)</f>
        <v>9.24</v>
      </c>
      <c r="Y119" cm="1">
        <f t="array" ref="Y119">_xlfn.IFS(
$C119=2010,
VLOOKUP($B119,[11]分省年度数据!$A$1:$T$32,15,FALSE),
$C119=2011,
VLOOKUP($B119,[11]分省年度数据!$A$1:$T$32,14,FALSE),
$C119=2012,
VLOOKUP($B119,[11]分省年度数据!$A$1:$T$32,13,FALSE),
$C119=2013,
VLOOKUP($B119,[11]分省年度数据!$A$1:$T$32,12,FALSE),
$C119=2014,
VLOOKUP($B119,[11]分省年度数据!$A$1:$T$32,11,FALSE),
$C119=2015,
VLOOKUP($B119,[11]分省年度数据!$A$1:$T$32,10,FALSE),
$C119=2016,
VLOOKUP($B119,[11]分省年度数据!$A$1:$T$32,9,FALSE),
$C119=2017,
VLOOKUP($B119,[11]分省年度数据!$A$1:$T$32,8,FALSE),
$C119=2018,
VLOOKUP($B119,[11]分省年度数据!$A$1:$T$32,7,FALSE)
)</f>
        <v>150.02000000000001</v>
      </c>
      <c r="Z119" cm="1">
        <f t="array" ref="Z119">_xlfn.IFS(
$C119=2010,
VLOOKUP($B119,[12]分省年度数据!$A$1:$T$32,15,FALSE),
$C119=2011,
VLOOKUP($B119,[12]分省年度数据!$A$1:$T$32,14,FALSE),
$C119=2012,
VLOOKUP($B119,[12]分省年度数据!$A$1:$T$32,13,FALSE),
$C119=2013,
VLOOKUP($B119,[12]分省年度数据!$A$1:$T$32,12,FALSE),
$C119=2014,
VLOOKUP($B119,[12]分省年度数据!$A$1:$T$32,11,FALSE),
$C119=2015,
VLOOKUP($B119,[12]分省年度数据!$A$1:$T$32,10,FALSE),
$C119=2016,
VLOOKUP($B119,[12]分省年度数据!$A$1:$T$32,9,FALSE),
$C119=2017,
VLOOKUP($B119,[12]分省年度数据!$A$1:$T$32,8,FALSE),
$C119=2018,
VLOOKUP($B119,[12]分省年度数据!$A$1:$T$32,7,FALSE)
)</f>
        <v>15.78</v>
      </c>
      <c r="AA119" cm="1">
        <f t="array" ref="AA119">_xlfn.IFS(
$C119=2010,
VLOOKUP($B119,[13]分省年度数据!$A$1:$T$32,15,FALSE),
$C119=2011,
VLOOKUP($B119,[13]分省年度数据!$A$1:$T$32,14,FALSE),
$C119=2012,
VLOOKUP($B119,[13]分省年度数据!$A$1:$T$32,13,FALSE),
$C119=2013,
VLOOKUP($B119,[13]分省年度数据!$A$1:$T$32,12,FALSE),
$C119=2014,
VLOOKUP($B119,[13]分省年度数据!$A$1:$T$32,11,FALSE),
$C119=2015,
VLOOKUP($B119,[13]分省年度数据!$A$1:$T$32,10,FALSE),
$C119=2016,
VLOOKUP($B119,[13]分省年度数据!$A$1:$T$32,9,FALSE),
$C119=2017,
VLOOKUP($B119,[13]分省年度数据!$A$1:$T$32,8,FALSE),
$C119=2018,
VLOOKUP($B119,[13]分省年度数据!$A$1:$T$32,7,FALSE)
)</f>
        <v>16.61</v>
      </c>
      <c r="AB119" cm="1">
        <f t="array" ref="AB119">_xlfn.IFS(
$C119=2010,
VLOOKUP($B119,[14]分省年度数据!$A$1:$T$32,15,FALSE),
$C119=2011,
VLOOKUP($B119,[14]分省年度数据!$A$1:$T$32,14,FALSE),
$C119=2012,
VLOOKUP($B119,[14]分省年度数据!$A$1:$T$32,13,FALSE),
$C119=2013,
VLOOKUP($B119,[14]分省年度数据!$A$1:$T$32,12,FALSE),
$C119=2014,
VLOOKUP($B119,[14]分省年度数据!$A$1:$T$32,11,FALSE),
$C119=2015,
VLOOKUP($B119,[14]分省年度数据!$A$1:$T$32,10,FALSE),
$C119=2016,
VLOOKUP($B119,[14]分省年度数据!$A$1:$T$32,9,FALSE),
$C119=2017,
VLOOKUP($B119,[14]分省年度数据!$A$1:$T$32,8,FALSE),
$C119=2018,
VLOOKUP($B119,[14]分省年度数据!$A$1:$T$32,7,FALSE)
)</f>
        <v>21</v>
      </c>
      <c r="AD119" cm="1">
        <f t="array" ref="AD119">_xlfn.IFS(
$C119=2010,
VLOOKUP($B119,[15]分省年度数据!$A$1:$T$32,15,FALSE),
$C119=2011,
VLOOKUP($B119,[15]分省年度数据!$A$1:$T$32,14,FALSE),
$C119=2012,
VLOOKUP($B119,[15]分省年度数据!$A$1:$T$32,13,FALSE),
$C119=2013,
VLOOKUP($B119,[15]分省年度数据!$A$1:$T$32,12,FALSE),
$C119=2014,
VLOOKUP($B119,[15]分省年度数据!$A$1:$T$32,11,FALSE),
$C119=2015,
VLOOKUP($B119,[15]分省年度数据!$A$1:$T$32,10,FALSE),
$C119=2016,
VLOOKUP($B119,[15]分省年度数据!$A$1:$T$32,9,FALSE),
$C119=2017,
VLOOKUP($B119,[15]分省年度数据!$A$1:$T$32,8,FALSE),
$C119=2018,
VLOOKUP($B119,[15]分省年度数据!$A$1:$T$32,7,FALSE)
)</f>
        <v>4494597</v>
      </c>
      <c r="AE119" cm="1">
        <f t="array" ref="AE119">_xlfn.IFS(
$C119=2010,
VLOOKUP($B119,[16]分省年度数据!$A$1:$T$32,15,FALSE),
$C119=2011,
VLOOKUP($B119,[16]分省年度数据!$A$1:$T$32,14,FALSE),
$C119=2012,
VLOOKUP($B119,[16]分省年度数据!$A$1:$T$32,13,FALSE),
$C119=2013,
VLOOKUP($B119,[16]分省年度数据!$A$1:$T$32,12,FALSE),
$C119=2014,
VLOOKUP($B119,[16]分省年度数据!$A$1:$T$32,11,FALSE),
$C119=2015,
VLOOKUP($B119,[16]分省年度数据!$A$1:$T$32,10,FALSE),
$C119=2016,
VLOOKUP($B119,[16]分省年度数据!$A$1:$T$32,9,FALSE),
$C119=2017,
VLOOKUP($B119,[16]分省年度数据!$A$1:$T$32,8,FALSE),
$C119=2018,
VLOOKUP($B119,[16]分省年度数据!$A$1:$T$32,7,FALSE)
)</f>
        <v>297.5</v>
      </c>
      <c r="AF119" cm="1">
        <f t="array" ref="AF119">_xlfn.IFS(
$C119=2010,
VLOOKUP($B119,[17]分省年度数据!$A$1:$T$32,15,FALSE),
$C119=2011,
VLOOKUP($B119,[17]分省年度数据!$A$1:$T$32,14,FALSE),
$C119=2012,
VLOOKUP($B119,[17]分省年度数据!$A$1:$T$32,13,FALSE),
$C119=2013,
VLOOKUP($B119,[17]分省年度数据!$A$1:$T$32,12,FALSE),
$C119=2014,
VLOOKUP($B119,[17]分省年度数据!$A$1:$T$32,11,FALSE),
$C119=2015,
VLOOKUP($B119,[17]分省年度数据!$A$1:$T$32,10,FALSE),
$C119=2016,
VLOOKUP($B119,[17]分省年度数据!$A$1:$T$32,9,FALSE),
$C119=2017,
VLOOKUP($B119,[17]分省年度数据!$A$1:$T$32,8,FALSE),
$C119=2018,
VLOOKUP($B119,[17]分省年度数据!$A$1:$T$32,7,FALSE)
)</f>
        <v>69</v>
      </c>
      <c r="AG119" cm="1">
        <f t="array" ref="AG119">_xlfn.IFS(
$C119=2010,
VLOOKUP($B119,[18]分省年度数据!$A$1:$T$32,15,FALSE),
$C119=2011,
VLOOKUP($B119,[18]分省年度数据!$A$1:$T$32,14,FALSE),
$C119=2012,
VLOOKUP($B119,[18]分省年度数据!$A$1:$T$32,13,FALSE),
$C119=2013,
VLOOKUP($B119,[18]分省年度数据!$A$1:$T$32,12,FALSE),
$C119=2014,
VLOOKUP($B119,[18]分省年度数据!$A$1:$T$32,11,FALSE),
$C119=2015,
VLOOKUP($B119,[18]分省年度数据!$A$1:$T$32,10,FALSE),
$C119=2016,
VLOOKUP($B119,[18]分省年度数据!$A$1:$T$32,9,FALSE),
$C119=2017,
VLOOKUP($B119,[18]分省年度数据!$A$1:$T$32,8,FALSE),
$C119=2018,
VLOOKUP($B119,[18]分省年度数据!$A$1:$T$32,7,FALSE)
)</f>
        <v>2971</v>
      </c>
      <c r="AJ119" cm="1">
        <f t="array" ref="AJ119">_xlfn.IFS(
$C119=2010,
VLOOKUP($B119,[19]分省年度数据!$A$1:$T$32,15,FALSE),
$C119=2011,
VLOOKUP($B119,[19]分省年度数据!$A$1:$T$32,14,FALSE),
$C119=2012,
VLOOKUP($B119,[19]分省年度数据!$A$1:$T$32,13,FALSE),
$C119=2013,
VLOOKUP($B119,[19]分省年度数据!$A$1:$T$32,12,FALSE),
$C119=2014,
VLOOKUP($B119,[19]分省年度数据!$A$1:$T$32,11,FALSE),
$C119=2015,
VLOOKUP($B119,[19]分省年度数据!$A$1:$T$32,10,FALSE),
$C119=2016,
VLOOKUP($B119,[19]分省年度数据!$A$1:$T$32,9,FALSE),
$C119=2017,
VLOOKUP($B119,[19]分省年度数据!$A$1:$T$32,8,FALSE),
$C119=2018,
VLOOKUP($B119,[19]分省年度数据!$A$1:$T$32,7,FALSE)
)</f>
        <v>4126</v>
      </c>
      <c r="AK119" cm="1">
        <f t="array" ref="AK119">_xlfn.IFS(
$C119=2010,
VLOOKUP($B119,[20]分省年度数据!$A$1:$T$32,15,FALSE),
$C119=2011,
VLOOKUP($B119,[20]分省年度数据!$A$1:$T$32,14,FALSE),
$C119=2012,
VLOOKUP($B119,[20]分省年度数据!$A$1:$T$32,13,FALSE),
$C119=2013,
VLOOKUP($B119,[20]分省年度数据!$A$1:$T$32,12,FALSE),
$C119=2014,
VLOOKUP($B119,[20]分省年度数据!$A$1:$T$32,11,FALSE),
$C119=2015,
VLOOKUP($B119,[20]分省年度数据!$A$1:$T$32,10,FALSE),
$C119=2016,
VLOOKUP($B119,[20]分省年度数据!$A$1:$T$32,9,FALSE),
$C119=2017,
VLOOKUP($B119,[20]分省年度数据!$A$1:$T$32,8,FALSE),
$C119=2018,
VLOOKUP($B119,[20]分省年度数据!$A$1:$T$32,7,FALSE)
)</f>
        <v>9934</v>
      </c>
      <c r="AL119" cm="1">
        <f t="array" ref="AL119">_xlfn.IFS(
$C119=2010,
VLOOKUP($B119,[26]分省年度数据!$A$1:$T$32,15,FALSE),
$C119=2011,
VLOOKUP($B119,[26]分省年度数据!$A$1:$T$32,14,FALSE),
$C119=2012,
VLOOKUP($B119,[26]分省年度数据!$A$1:$T$32,13,FALSE),
$C119=2013,
VLOOKUP($B119,[26]分省年度数据!$A$1:$T$32,12,FALSE),
$C119=2014,
VLOOKUP($B119,[26]分省年度数据!$A$1:$T$32,11,FALSE),
$C119=2015,
VLOOKUP($B119,[26]分省年度数据!$A$1:$T$32,10,FALSE),
$C119=2016,
VLOOKUP($B119,[26]分省年度数据!$A$1:$T$32,9,FALSE),
$C119=2017,
VLOOKUP($B119,[26]分省年度数据!$A$1:$T$32,8,FALSE),
$C119=2018,
VLOOKUP($B119,[26]分省年度数据!$A$1:$T$32,7,FALSE)
)</f>
        <v>97.43</v>
      </c>
      <c r="AM119" cm="1">
        <f t="array" ref="AM119">_xlfn.IFS(
$C119=2010,
VLOOKUP($B119,[22]分省年度数据!$A$1:$T$32,15,FALSE),
$C119=2011,
VLOOKUP($B119,[22]分省年度数据!$A$1:$T$32,14,FALSE),
$C119=2012,
VLOOKUP($B119,[22]分省年度数据!$A$1:$T$32,13,FALSE),
$C119=2013,
VLOOKUP($B119,[22]分省年度数据!$A$1:$T$32,12,FALSE),
$C119=2014,
VLOOKUP($B119,[22]分省年度数据!$A$1:$T$32,11,FALSE),
$C119=2015,
VLOOKUP($B119,[22]分省年度数据!$A$1:$T$32,10,FALSE),
$C119=2016,
VLOOKUP($B119,[22]分省年度数据!$A$1:$T$32,9,FALSE),
$C119=2017,
VLOOKUP($B119,[22]分省年度数据!$A$1:$T$32,8,FALSE),
$C119=2018,
VLOOKUP($B119,[22]分省年度数据!$A$1:$T$32,7,FALSE)
)</f>
        <v>92.36</v>
      </c>
      <c r="AN119" cm="1">
        <f t="array" ref="AN119">_xlfn.IFS(
$C119=2010,
VLOOKUP($B119,[23]分省年度数据!$A$1:$T$32,15,FALSE),
$C119=2011,
VLOOKUP($B119,[23]分省年度数据!$A$1:$T$32,14,FALSE),
$C119=2012,
VLOOKUP($B119,[23]分省年度数据!$A$1:$T$32,13,FALSE),
$C119=2013,
VLOOKUP($B119,[23]分省年度数据!$A$1:$T$32,12,FALSE),
$C119=2014,
VLOOKUP($B119,[23]分省年度数据!$A$1:$T$32,11,FALSE),
$C119=2015,
VLOOKUP($B119,[23]分省年度数据!$A$1:$T$32,10,FALSE),
$C119=2016,
VLOOKUP($B119,[23]分省年度数据!$A$1:$T$32,9,FALSE),
$C119=2017,
VLOOKUP($B119,[23]分省年度数据!$A$1:$T$32,8,FALSE),
$C119=2018,
VLOOKUP($B119,[23]分省年度数据!$A$1:$T$32,7,FALSE)
)</f>
        <v>7.61</v>
      </c>
      <c r="AO119" cm="1">
        <f t="array" ref="AO119">_xlfn.IFS(
$C119=2010,
VLOOKUP($B119,[24]分省年度数据!$A$1:$T$32,15,FALSE),
$C119=2011,
VLOOKUP($B119,[24]分省年度数据!$A$1:$T$32,14,FALSE),
$C119=2012,
VLOOKUP($B119,[24]分省年度数据!$A$1:$T$32,13,FALSE),
$C119=2013,
VLOOKUP($B119,[24]分省年度数据!$A$1:$T$32,12,FALSE),
$C119=2014,
VLOOKUP($B119,[24]分省年度数据!$A$1:$T$32,11,FALSE),
$C119=2015,
VLOOKUP($B119,[24]分省年度数据!$A$1:$T$32,10,FALSE),
$C119=2016,
VLOOKUP($B119,[24]分省年度数据!$A$1:$T$32,9,FALSE),
$C119=2017,
VLOOKUP($B119,[24]分省年度数据!$A$1:$T$32,8,FALSE),
$C119=2018,
VLOOKUP($B119,[24]分省年度数据!$A$1:$T$32,7,FALSE)
)</f>
        <v>2.17</v>
      </c>
      <c r="AP119" cm="1">
        <f t="array" ref="AP119">_xlfn.IFS(
$C119=2010,
VLOOKUP($B119,[25]分省年度数据!$A$1:$T$32,15,FALSE),
$C119=2011,
VLOOKUP($B119,[25]分省年度数据!$A$1:$T$32,14,FALSE),
$C119=2012,
VLOOKUP($B119,[25]分省年度数据!$A$1:$T$32,13,FALSE),
$C119=2013,
VLOOKUP($B119,[25]分省年度数据!$A$1:$T$32,12,FALSE),
$C119=2014,
VLOOKUP($B119,[25]分省年度数据!$A$1:$T$32,11,FALSE),
$C119=2015,
VLOOKUP($B119,[25]分省年度数据!$A$1:$T$32,10,FALSE),
$C119=2016,
VLOOKUP($B119,[25]分省年度数据!$A$1:$T$32,9,FALSE),
$C119=2017,
VLOOKUP($B119,[25]分省年度数据!$A$1:$T$32,8,FALSE),
$C119=2018,
VLOOKUP($B119,[25]分省年度数据!$A$1:$T$32,7,FALSE)
)</f>
        <v>13.04</v>
      </c>
    </row>
    <row r="120" spans="1:42">
      <c r="A120">
        <v>36</v>
      </c>
      <c r="B120" t="s">
        <v>14</v>
      </c>
      <c r="C120">
        <v>2011</v>
      </c>
      <c r="D120" t="str">
        <f t="shared" si="2"/>
        <v>江西省2011</v>
      </c>
      <c r="E120" t="s">
        <v>34</v>
      </c>
      <c r="F120" cm="1">
        <f t="array" ref="F120">_xlfn.IFS(
$C120=2010,
VLOOKUP($B120,[1]分省年度数据!$A$1:$T$32,15,FALSE),
$C120=2011,
VLOOKUP($B120,[1]分省年度数据!$A$1:$T$32,14,FALSE),
$C120=2012,
VLOOKUP($B120,[1]分省年度数据!$A$1:$T$32,13,FALSE),
$C120=2013,
VLOOKUP($B120,[1]分省年度数据!$A$1:$T$32,12,FALSE),
$C120=2014,
VLOOKUP($B120,[1]分省年度数据!$A$1:$T$32,11,FALSE),
$C120=2015,
VLOOKUP($B120,[1]分省年度数据!$A$1:$T$32,10,FALSE),
$C120=2016,
VLOOKUP($B120,[1]分省年度数据!$A$1:$T$32,9,FALSE),
$C120=2017,
VLOOKUP($B120,[1]分省年度数据!$A$1:$T$32,8,FALSE),
$C120=2018,
VLOOKUP($B120,[1]分省年度数据!$A$1:$T$32,7,FALSE)
)</f>
        <v>4474</v>
      </c>
      <c r="G120" cm="1">
        <f t="array" ref="G120">_xlfn.IFS(
$C120=2010,
VLOOKUP($B120,[2]分省年度数据!$A$1:$T$32,15,FALSE),
$C120=2011,
VLOOKUP($B120,[2]分省年度数据!$A$1:$T$32,14,FALSE),
$C120=2012,
VLOOKUP($B120,[2]分省年度数据!$A$1:$T$32,13,FALSE),
$C120=2013,
VLOOKUP($B120,[2]分省年度数据!$A$1:$T$32,12,FALSE),
$C120=2014,
VLOOKUP($B120,[2]分省年度数据!$A$1:$T$32,11,FALSE),
$C120=2015,
VLOOKUP($B120,[2]分省年度数据!$A$1:$T$32,10,FALSE),
$C120=2016,
VLOOKUP($B120,[2]分省年度数据!$A$1:$T$32,9,FALSE),
$C120=2017,
VLOOKUP($B120,[2]分省年度数据!$A$1:$T$32,8,FALSE),
$C120=2018,
VLOOKUP($B120,[2]分省年度数据!$A$1:$T$32,7,FALSE)
)</f>
        <v>11870</v>
      </c>
      <c r="H120" cm="1">
        <f t="array" ref="H120">_xlfn.IFS(
$C120=2010,
VLOOKUP($B120,[3]分省年度数据!$A$1:$T$32,15,FALSE),
$C120=2011,
VLOOKUP($B120,[3]分省年度数据!$A$1:$T$32,14,FALSE),
$C120=2012,
VLOOKUP($B120,[3]分省年度数据!$A$1:$T$32,13,FALSE),
$C120=2013,
VLOOKUP($B120,[3]分省年度数据!$A$1:$T$32,12,FALSE),
$C120=2014,
VLOOKUP($B120,[3]分省年度数据!$A$1:$T$32,11,FALSE),
$C120=2015,
VLOOKUP($B120,[3]分省年度数据!$A$1:$T$32,10,FALSE),
$C120=2016,
VLOOKUP($B120,[3]分省年度数据!$A$1:$T$32,9,FALSE),
$C120=2017,
VLOOKUP($B120,[3]分省年度数据!$A$1:$T$32,8,FALSE),
$C120=2018,
VLOOKUP($B120,[3]分省年度数据!$A$1:$T$32,7,FALSE)
)</f>
        <v>1659.3</v>
      </c>
      <c r="I120">
        <f>VLOOKUP($D120,[4]Sheet1!$C$1:$J$65536,2,FALSE)</f>
        <v>178.54655456542969</v>
      </c>
      <c r="J120">
        <f>VLOOKUP($D120,[4]Sheet1!$C$1:$J$65536,3,FALSE)</f>
        <v>122.54850769042969</v>
      </c>
      <c r="K120">
        <f>VLOOKUP($D120,[4]Sheet1!$C$1:$J$65536,4,FALSE)</f>
        <v>10158.568359375</v>
      </c>
      <c r="L120">
        <f>VLOOKUP($D120,[4]Sheet1!$C$1:$J$65536,5,FALSE)</f>
        <v>156.15858459472656</v>
      </c>
      <c r="M120">
        <f>VLOOKUP($D120,[4]Sheet1!$C$1:$J$65536,6,FALSE)</f>
        <v>18.165475845336914</v>
      </c>
      <c r="N120">
        <f>VLOOKUP($D120,[4]Sheet1!$C$1:$J$65536,7,FALSE)</f>
        <v>5.361116886138916</v>
      </c>
      <c r="O120">
        <f>VLOOKUP($D120,[4]Sheet1!$C$1:$J$65536,8,FALSE)</f>
        <v>28.179471969604492</v>
      </c>
      <c r="P120" cm="1">
        <f t="array" ref="P120">_xlfn.IFS(
$C120=2010,
VLOOKUP($B120,[5]各省年均房价!$A$1:$T$32,11,FALSE),
$C120=2011,
VLOOKUP($B120,[5]各省年均房价!$A$1:$T$32,12,FALSE),
$C120=2012,
VLOOKUP($B120,[5]各省年均房价!$A$1:$T$32,13,FALSE),
$C120=2013,
VLOOKUP($B120,[5]各省年均房价!$A$1:$T$32,14,FALSE),
$C120=2014,
VLOOKUP($B120,[5]各省年均房价!$A$1:$T$32,15,FALSE),
$C120=2015,
VLOOKUP($B120,[5]各省年均房价!$A$1:$T$32,16,FALSE),
$C120=2016,
VLOOKUP($B120,[5]各省年均房价!$A$1:$T$32,17,FALSE),
$C120=2017,
VLOOKUP($B120,[5]各省年均房价!$A$1:$T$32,18,FALSE),
$C120=2018,
VLOOKUP($B120,[5]各省年均房价!$A$1:$T$32,19,FALSE)
)</f>
        <v>4116.3118181818181</v>
      </c>
      <c r="Q120">
        <f t="shared" si="3"/>
        <v>0.34678279849888949</v>
      </c>
      <c r="R120" cm="1">
        <f t="array" ref="R120">_xlfn.IFS(
$C120=2010,
VLOOKUP($B120,[27]分省年度数据!$A$1:$T$32,15,FALSE),
$C120=2011,
VLOOKUP($B120,[27]分省年度数据!$A$1:$T$32,14,FALSE),
$C120=2012,
VLOOKUP($B120,[27]分省年度数据!$A$1:$T$32,13,FALSE),
$C120=2013,
VLOOKUP($B120,[27]分省年度数据!$A$1:$T$32,12,FALSE),
$C120=2014,
VLOOKUP($B120,[27]分省年度数据!$A$1:$T$32,11,FALSE),
$C120=2015,
VLOOKUP($B120,[27]分省年度数据!$A$1:$T$32,10,FALSE),
$C120=2016,
VLOOKUP($B120,[27]分省年度数据!$A$1:$T$32,9,FALSE),
$C120=2017,
VLOOKUP($B120,[27]分省年度数据!$A$1:$T$32,8,FALSE),
$C120=2018,
VLOOKUP($B120,[27]分省年度数据!$A$1:$T$32,7,FALSE)
)</f>
        <v>52.04</v>
      </c>
      <c r="S120">
        <f>IFERROR(VLOOKUP(D120,[6]mu_jt_estimates_final!$C:$D,2,FALSE),"")</f>
        <v>-0.65303749</v>
      </c>
      <c r="T120" t="str">
        <f>VLOOKUP(B120,方言分布!A:B,2,FALSE)</f>
        <v>赣语</v>
      </c>
      <c r="U120" cm="1">
        <f t="array" ref="U120">_xlfn.IFS(
$C120=2010,
VLOOKUP($B120,[7]分省年度数据!$A$1:$T$32,15,FALSE),
$C120=2011,
VLOOKUP($B120,[7]分省年度数据!$A$1:$T$32,14,FALSE),
$C120=2012,
VLOOKUP($B120,[7]分省年度数据!$A$1:$T$32,13,FALSE),
$C120=2013,
VLOOKUP($B120,[7]分省年度数据!$A$1:$T$32,12,FALSE),
$C120=2014,
VLOOKUP($B120,[7]分省年度数据!$A$1:$T$32,11,FALSE),
$C120=2015,
VLOOKUP($B120,[7]分省年度数据!$A$1:$T$32,10,FALSE),
$C120=2016,
VLOOKUP($B120,[7]分省年度数据!$A$1:$T$32,9,FALSE),
$C120=2017,
VLOOKUP($B120,[7]分省年度数据!$A$1:$T$32,8,FALSE),
$C120=2018,
VLOOKUP($B120,[7]分省年度数据!$A$1:$T$32,7,FALSE)
)</f>
        <v>39154</v>
      </c>
      <c r="V120" cm="1">
        <f t="array" ref="V120">_xlfn.IFS(
$C120=2010,
VLOOKUP($B120,[8]分省年度数据!$A$1:$T$32,15,FALSE),
$C120=2011,
VLOOKUP($B120,[8]分省年度数据!$A$1:$T$32,14,FALSE),
$C120=2012,
VLOOKUP($B120,[8]分省年度数据!$A$1:$T$32,13,FALSE),
$C120=2013,
VLOOKUP($B120,[8]分省年度数据!$A$1:$T$32,12,FALSE),
$C120=2014,
VLOOKUP($B120,[8]分省年度数据!$A$1:$T$32,11,FALSE),
$C120=2015,
VLOOKUP($B120,[8]分省年度数据!$A$1:$T$32,10,FALSE),
$C120=2016,
VLOOKUP($B120,[8]分省年度数据!$A$1:$T$32,9,FALSE),
$C120=2017,
VLOOKUP($B120,[8]分省年度数据!$A$1:$T$32,8,FALSE),
$C120=2018,
VLOOKUP($B120,[8]分省年度数据!$A$1:$T$32,7,FALSE)
)</f>
        <v>13.56</v>
      </c>
      <c r="W120" cm="1">
        <f t="array" ref="W120">_xlfn.IFS(
$C120=2010,
VLOOKUP($B120,[9]分省年度数据!$A$1:$T$32,15,FALSE),
$C120=2011,
VLOOKUP($B120,[9]分省年度数据!$A$1:$T$32,14,FALSE),
$C120=2012,
VLOOKUP($B120,[9]分省年度数据!$A$1:$T$32,13,FALSE),
$C120=2013,
VLOOKUP($B120,[9]分省年度数据!$A$1:$T$32,12,FALSE),
$C120=2014,
VLOOKUP($B120,[9]分省年度数据!$A$1:$T$32,11,FALSE),
$C120=2015,
VLOOKUP($B120,[9]分省年度数据!$A$1:$T$32,10,FALSE),
$C120=2016,
VLOOKUP($B120,[9]分省年度数据!$A$1:$T$32,9,FALSE),
$C120=2017,
VLOOKUP($B120,[9]分省年度数据!$A$1:$T$32,8,FALSE),
$C120=2018,
VLOOKUP($B120,[9]分省年度数据!$A$1:$T$32,7,FALSE)
)</f>
        <v>35</v>
      </c>
      <c r="X120" cm="1">
        <f t="array" ref="X120">_xlfn.IFS(
$C120=2010,
VLOOKUP($B120,[10]分省年度数据!$A$1:$T$32,15,FALSE),
$C120=2011,
VLOOKUP($B120,[10]分省年度数据!$A$1:$T$32,14,FALSE),
$C120=2012,
VLOOKUP($B120,[10]分省年度数据!$A$1:$T$32,13,FALSE),
$C120=2013,
VLOOKUP($B120,[10]分省年度数据!$A$1:$T$32,12,FALSE),
$C120=2014,
VLOOKUP($B120,[10]分省年度数据!$A$1:$T$32,11,FALSE),
$C120=2015,
VLOOKUP($B120,[10]分省年度数据!$A$1:$T$32,10,FALSE),
$C120=2016,
VLOOKUP($B120,[10]分省年度数据!$A$1:$T$32,9,FALSE),
$C120=2017,
VLOOKUP($B120,[10]分省年度数据!$A$1:$T$32,8,FALSE),
$C120=2018,
VLOOKUP($B120,[10]分省年度数据!$A$1:$T$32,7,FALSE)
)</f>
        <v>9.17</v>
      </c>
      <c r="Y120" cm="1">
        <f t="array" ref="Y120">_xlfn.IFS(
$C120=2010,
VLOOKUP($B120,[11]分省年度数据!$A$1:$T$32,15,FALSE),
$C120=2011,
VLOOKUP($B120,[11]分省年度数据!$A$1:$T$32,14,FALSE),
$C120=2012,
VLOOKUP($B120,[11]分省年度数据!$A$1:$T$32,13,FALSE),
$C120=2013,
VLOOKUP($B120,[11]分省年度数据!$A$1:$T$32,12,FALSE),
$C120=2014,
VLOOKUP($B120,[11]分省年度数据!$A$1:$T$32,11,FALSE),
$C120=2015,
VLOOKUP($B120,[11]分省年度数据!$A$1:$T$32,10,FALSE),
$C120=2016,
VLOOKUP($B120,[11]分省年度数据!$A$1:$T$32,9,FALSE),
$C120=2017,
VLOOKUP($B120,[11]分省年度数据!$A$1:$T$32,8,FALSE),
$C120=2018,
VLOOKUP($B120,[11]分省年度数据!$A$1:$T$32,7,FALSE)
)</f>
        <v>196.32</v>
      </c>
      <c r="Z120" cm="1">
        <f t="array" ref="Z120">_xlfn.IFS(
$C120=2010,
VLOOKUP($B120,[12]分省年度数据!$A$1:$T$32,15,FALSE),
$C120=2011,
VLOOKUP($B120,[12]分省年度数据!$A$1:$T$32,14,FALSE),
$C120=2012,
VLOOKUP($B120,[12]分省年度数据!$A$1:$T$32,13,FALSE),
$C120=2013,
VLOOKUP($B120,[12]分省年度数据!$A$1:$T$32,12,FALSE),
$C120=2014,
VLOOKUP($B120,[12]分省年度数据!$A$1:$T$32,11,FALSE),
$C120=2015,
VLOOKUP($B120,[12]分省年度数据!$A$1:$T$32,10,FALSE),
$C120=2016,
VLOOKUP($B120,[12]分省年度数据!$A$1:$T$32,9,FALSE),
$C120=2017,
VLOOKUP($B120,[12]分省年度数据!$A$1:$T$32,8,FALSE),
$C120=2018,
VLOOKUP($B120,[12]分省年度数据!$A$1:$T$32,7,FALSE)
)</f>
        <v>16.47</v>
      </c>
      <c r="AA120" cm="1">
        <f t="array" ref="AA120">_xlfn.IFS(
$C120=2010,
VLOOKUP($B120,[13]分省年度数据!$A$1:$T$32,15,FALSE),
$C120=2011,
VLOOKUP($B120,[13]分省年度数据!$A$1:$T$32,14,FALSE),
$C120=2012,
VLOOKUP($B120,[13]分省年度数据!$A$1:$T$32,13,FALSE),
$C120=2013,
VLOOKUP($B120,[13]分省年度数据!$A$1:$T$32,12,FALSE),
$C120=2014,
VLOOKUP($B120,[13]分省年度数据!$A$1:$T$32,11,FALSE),
$C120=2015,
VLOOKUP($B120,[13]分省年度数据!$A$1:$T$32,10,FALSE),
$C120=2016,
VLOOKUP($B120,[13]分省年度数据!$A$1:$T$32,9,FALSE),
$C120=2017,
VLOOKUP($B120,[13]分省年度数据!$A$1:$T$32,8,FALSE),
$C120=2018,
VLOOKUP($B120,[13]分省年度数据!$A$1:$T$32,7,FALSE)
)</f>
        <v>16.36</v>
      </c>
      <c r="AB120" cm="1">
        <f t="array" ref="AB120">_xlfn.IFS(
$C120=2010,
VLOOKUP($B120,[14]分省年度数据!$A$1:$T$32,15,FALSE),
$C120=2011,
VLOOKUP($B120,[14]分省年度数据!$A$1:$T$32,14,FALSE),
$C120=2012,
VLOOKUP($B120,[14]分省年度数据!$A$1:$T$32,13,FALSE),
$C120=2013,
VLOOKUP($B120,[14]分省年度数据!$A$1:$T$32,12,FALSE),
$C120=2014,
VLOOKUP($B120,[14]分省年度数据!$A$1:$T$32,11,FALSE),
$C120=2015,
VLOOKUP($B120,[14]分省年度数据!$A$1:$T$32,10,FALSE),
$C120=2016,
VLOOKUP($B120,[14]分省年度数据!$A$1:$T$32,9,FALSE),
$C120=2017,
VLOOKUP($B120,[14]分省年度数据!$A$1:$T$32,8,FALSE),
$C120=2018,
VLOOKUP($B120,[14]分省年度数据!$A$1:$T$32,7,FALSE)
)</f>
        <v>21.25</v>
      </c>
      <c r="AD120" cm="1">
        <f t="array" ref="AD120">_xlfn.IFS(
$C120=2010,
VLOOKUP($B120,[15]分省年度数据!$A$1:$T$32,15,FALSE),
$C120=2011,
VLOOKUP($B120,[15]分省年度数据!$A$1:$T$32,14,FALSE),
$C120=2012,
VLOOKUP($B120,[15]分省年度数据!$A$1:$T$32,13,FALSE),
$C120=2013,
VLOOKUP($B120,[15]分省年度数据!$A$1:$T$32,12,FALSE),
$C120=2014,
VLOOKUP($B120,[15]分省年度数据!$A$1:$T$32,11,FALSE),
$C120=2015,
VLOOKUP($B120,[15]分省年度数据!$A$1:$T$32,10,FALSE),
$C120=2016,
VLOOKUP($B120,[15]分省年度数据!$A$1:$T$32,9,FALSE),
$C120=2017,
VLOOKUP($B120,[15]分省年度数据!$A$1:$T$32,8,FALSE),
$C120=2018,
VLOOKUP($B120,[15]分省年度数据!$A$1:$T$32,7,FALSE)
)</f>
        <v>6307866</v>
      </c>
      <c r="AE120" cm="1">
        <f t="array" ref="AE120">_xlfn.IFS(
$C120=2010,
VLOOKUP($B120,[16]分省年度数据!$A$1:$T$32,15,FALSE),
$C120=2011,
VLOOKUP($B120,[16]分省年度数据!$A$1:$T$32,14,FALSE),
$C120=2012,
VLOOKUP($B120,[16]分省年度数据!$A$1:$T$32,13,FALSE),
$C120=2013,
VLOOKUP($B120,[16]分省年度数据!$A$1:$T$32,12,FALSE),
$C120=2014,
VLOOKUP($B120,[16]分省年度数据!$A$1:$T$32,11,FALSE),
$C120=2015,
VLOOKUP($B120,[16]分省年度数据!$A$1:$T$32,10,FALSE),
$C120=2016,
VLOOKUP($B120,[16]分省年度数据!$A$1:$T$32,9,FALSE),
$C120=2017,
VLOOKUP($B120,[16]分省年度数据!$A$1:$T$32,8,FALSE),
$C120=2018,
VLOOKUP($B120,[16]分省年度数据!$A$1:$T$32,7,FALSE)
)</f>
        <v>474.43</v>
      </c>
      <c r="AF120" cm="1">
        <f t="array" ref="AF120">_xlfn.IFS(
$C120=2010,
VLOOKUP($B120,[17]分省年度数据!$A$1:$T$32,15,FALSE),
$C120=2011,
VLOOKUP($B120,[17]分省年度数据!$A$1:$T$32,14,FALSE),
$C120=2012,
VLOOKUP($B120,[17]分省年度数据!$A$1:$T$32,13,FALSE),
$C120=2013,
VLOOKUP($B120,[17]分省年度数据!$A$1:$T$32,12,FALSE),
$C120=2014,
VLOOKUP($B120,[17]分省年度数据!$A$1:$T$32,11,FALSE),
$C120=2015,
VLOOKUP($B120,[17]分省年度数据!$A$1:$T$32,10,FALSE),
$C120=2016,
VLOOKUP($B120,[17]分省年度数据!$A$1:$T$32,9,FALSE),
$C120=2017,
VLOOKUP($B120,[17]分省年度数据!$A$1:$T$32,8,FALSE),
$C120=2018,
VLOOKUP($B120,[17]分省年度数据!$A$1:$T$32,7,FALSE)
)</f>
        <v>78</v>
      </c>
      <c r="AG120" cm="1">
        <f t="array" ref="AG120">_xlfn.IFS(
$C120=2010,
VLOOKUP($B120,[18]分省年度数据!$A$1:$T$32,15,FALSE),
$C120=2011,
VLOOKUP($B120,[18]分省年度数据!$A$1:$T$32,14,FALSE),
$C120=2012,
VLOOKUP($B120,[18]分省年度数据!$A$1:$T$32,13,FALSE),
$C120=2013,
VLOOKUP($B120,[18]分省年度数据!$A$1:$T$32,12,FALSE),
$C120=2014,
VLOOKUP($B120,[18]分省年度数据!$A$1:$T$32,11,FALSE),
$C120=2015,
VLOOKUP($B120,[18]分省年度数据!$A$1:$T$32,10,FALSE),
$C120=2016,
VLOOKUP($B120,[18]分省年度数据!$A$1:$T$32,9,FALSE),
$C120=2017,
VLOOKUP($B120,[18]分省年度数据!$A$1:$T$32,8,FALSE),
$C120=2018,
VLOOKUP($B120,[18]分省年度数据!$A$1:$T$32,7,FALSE)
)</f>
        <v>3560.5</v>
      </c>
      <c r="AJ120" cm="1">
        <f t="array" ref="AJ120">_xlfn.IFS(
$C120=2010,
VLOOKUP($B120,[19]分省年度数据!$A$1:$T$32,15,FALSE),
$C120=2011,
VLOOKUP($B120,[19]分省年度数据!$A$1:$T$32,14,FALSE),
$C120=2012,
VLOOKUP($B120,[19]分省年度数据!$A$1:$T$32,13,FALSE),
$C120=2013,
VLOOKUP($B120,[19]分省年度数据!$A$1:$T$32,12,FALSE),
$C120=2014,
VLOOKUP($B120,[19]分省年度数据!$A$1:$T$32,11,FALSE),
$C120=2015,
VLOOKUP($B120,[19]分省年度数据!$A$1:$T$32,10,FALSE),
$C120=2016,
VLOOKUP($B120,[19]分省年度数据!$A$1:$T$32,9,FALSE),
$C120=2017,
VLOOKUP($B120,[19]分省年度数据!$A$1:$T$32,8,FALSE),
$C120=2018,
VLOOKUP($B120,[19]分省年度数据!$A$1:$T$32,7,FALSE)
)</f>
        <v>3354</v>
      </c>
      <c r="AK120" cm="1">
        <f t="array" ref="AK120">_xlfn.IFS(
$C120=2010,
VLOOKUP($B120,[20]分省年度数据!$A$1:$T$32,15,FALSE),
$C120=2011,
VLOOKUP($B120,[20]分省年度数据!$A$1:$T$32,14,FALSE),
$C120=2012,
VLOOKUP($B120,[20]分省年度数据!$A$1:$T$32,13,FALSE),
$C120=2013,
VLOOKUP($B120,[20]分省年度数据!$A$1:$T$32,12,FALSE),
$C120=2014,
VLOOKUP($B120,[20]分省年度数据!$A$1:$T$32,11,FALSE),
$C120=2015,
VLOOKUP($B120,[20]分省年度数据!$A$1:$T$32,10,FALSE),
$C120=2016,
VLOOKUP($B120,[20]分省年度数据!$A$1:$T$32,9,FALSE),
$C120=2017,
VLOOKUP($B120,[20]分省年度数据!$A$1:$T$32,8,FALSE),
$C120=2018,
VLOOKUP($B120,[20]分省年度数据!$A$1:$T$32,7,FALSE)
)</f>
        <v>10968</v>
      </c>
      <c r="AL120" cm="1">
        <f t="array" ref="AL120">_xlfn.IFS(
$C120=2010,
VLOOKUP($B120,[26]分省年度数据!$A$1:$T$32,15,FALSE),
$C120=2011,
VLOOKUP($B120,[26]分省年度数据!$A$1:$T$32,14,FALSE),
$C120=2012,
VLOOKUP($B120,[26]分省年度数据!$A$1:$T$32,13,FALSE),
$C120=2013,
VLOOKUP($B120,[26]分省年度数据!$A$1:$T$32,12,FALSE),
$C120=2014,
VLOOKUP($B120,[26]分省年度数据!$A$1:$T$32,11,FALSE),
$C120=2015,
VLOOKUP($B120,[26]分省年度数据!$A$1:$T$32,10,FALSE),
$C120=2016,
VLOOKUP($B120,[26]分省年度数据!$A$1:$T$32,9,FALSE),
$C120=2017,
VLOOKUP($B120,[26]分省年度数据!$A$1:$T$32,8,FALSE),
$C120=2018,
VLOOKUP($B120,[26]分省年度数据!$A$1:$T$32,7,FALSE)
)</f>
        <v>97.94</v>
      </c>
      <c r="AM120" cm="1">
        <f t="array" ref="AM120">_xlfn.IFS(
$C120=2010,
VLOOKUP($B120,[22]分省年度数据!$A$1:$T$32,15,FALSE),
$C120=2011,
VLOOKUP($B120,[22]分省年度数据!$A$1:$T$32,14,FALSE),
$C120=2012,
VLOOKUP($B120,[22]分省年度数据!$A$1:$T$32,13,FALSE),
$C120=2013,
VLOOKUP($B120,[22]分省年度数据!$A$1:$T$32,12,FALSE),
$C120=2014,
VLOOKUP($B120,[22]分省年度数据!$A$1:$T$32,11,FALSE),
$C120=2015,
VLOOKUP($B120,[22]分省年度数据!$A$1:$T$32,10,FALSE),
$C120=2016,
VLOOKUP($B120,[22]分省年度数据!$A$1:$T$32,9,FALSE),
$C120=2017,
VLOOKUP($B120,[22]分省年度数据!$A$1:$T$32,8,FALSE),
$C120=2018,
VLOOKUP($B120,[22]分省年度数据!$A$1:$T$32,7,FALSE)
)</f>
        <v>94.31</v>
      </c>
      <c r="AN120" cm="1">
        <f t="array" ref="AN120">_xlfn.IFS(
$C120=2010,
VLOOKUP($B120,[23]分省年度数据!$A$1:$T$32,15,FALSE),
$C120=2011,
VLOOKUP($B120,[23]分省年度数据!$A$1:$T$32,14,FALSE),
$C120=2012,
VLOOKUP($B120,[23]分省年度数据!$A$1:$T$32,13,FALSE),
$C120=2013,
VLOOKUP($B120,[23]分省年度数据!$A$1:$T$32,12,FALSE),
$C120=2014,
VLOOKUP($B120,[23]分省年度数据!$A$1:$T$32,11,FALSE),
$C120=2015,
VLOOKUP($B120,[23]分省年度数据!$A$1:$T$32,10,FALSE),
$C120=2016,
VLOOKUP($B120,[23]分省年度数据!$A$1:$T$32,9,FALSE),
$C120=2017,
VLOOKUP($B120,[23]分省年度数据!$A$1:$T$32,8,FALSE),
$C120=2018,
VLOOKUP($B120,[23]分省年度数据!$A$1:$T$32,7,FALSE)
)</f>
        <v>9.7799999999999994</v>
      </c>
      <c r="AO120" cm="1">
        <f t="array" ref="AO120">_xlfn.IFS(
$C120=2010,
VLOOKUP($B120,[24]分省年度数据!$A$1:$T$32,15,FALSE),
$C120=2011,
VLOOKUP($B120,[24]分省年度数据!$A$1:$T$32,14,FALSE),
$C120=2012,
VLOOKUP($B120,[24]分省年度数据!$A$1:$T$32,13,FALSE),
$C120=2013,
VLOOKUP($B120,[24]分省年度数据!$A$1:$T$32,12,FALSE),
$C120=2014,
VLOOKUP($B120,[24]分省年度数据!$A$1:$T$32,11,FALSE),
$C120=2015,
VLOOKUP($B120,[24]分省年度数据!$A$1:$T$32,10,FALSE),
$C120=2016,
VLOOKUP($B120,[24]分省年度数据!$A$1:$T$32,9,FALSE),
$C120=2017,
VLOOKUP($B120,[24]分省年度数据!$A$1:$T$32,8,FALSE),
$C120=2018,
VLOOKUP($B120,[24]分省年度数据!$A$1:$T$32,7,FALSE)
)</f>
        <v>2.35</v>
      </c>
      <c r="AP120" cm="1">
        <f t="array" ref="AP120">_xlfn.IFS(
$C120=2010,
VLOOKUP($B120,[25]分省年度数据!$A$1:$T$32,15,FALSE),
$C120=2011,
VLOOKUP($B120,[25]分省年度数据!$A$1:$T$32,14,FALSE),
$C120=2012,
VLOOKUP($B120,[25]分省年度数据!$A$1:$T$32,13,FALSE),
$C120=2013,
VLOOKUP($B120,[25]分省年度数据!$A$1:$T$32,12,FALSE),
$C120=2014,
VLOOKUP($B120,[25]分省年度数据!$A$1:$T$32,11,FALSE),
$C120=2015,
VLOOKUP($B120,[25]分省年度数据!$A$1:$T$32,10,FALSE),
$C120=2016,
VLOOKUP($B120,[25]分省年度数据!$A$1:$T$32,9,FALSE),
$C120=2017,
VLOOKUP($B120,[25]分省年度数据!$A$1:$T$32,8,FALSE),
$C120=2018,
VLOOKUP($B120,[25]分省年度数据!$A$1:$T$32,7,FALSE)
)</f>
        <v>13.49</v>
      </c>
    </row>
    <row r="121" spans="1:42">
      <c r="A121">
        <v>36</v>
      </c>
      <c r="B121" t="s">
        <v>14</v>
      </c>
      <c r="C121">
        <v>2012</v>
      </c>
      <c r="D121" t="str">
        <f t="shared" si="2"/>
        <v>江西省2012</v>
      </c>
      <c r="E121" t="s">
        <v>34</v>
      </c>
      <c r="F121" cm="1">
        <f t="array" ref="F121">_xlfn.IFS(
$C121=2010,
VLOOKUP($B121,[1]分省年度数据!$A$1:$T$32,15,FALSE),
$C121=2011,
VLOOKUP($B121,[1]分省年度数据!$A$1:$T$32,14,FALSE),
$C121=2012,
VLOOKUP($B121,[1]分省年度数据!$A$1:$T$32,13,FALSE),
$C121=2013,
VLOOKUP($B121,[1]分省年度数据!$A$1:$T$32,12,FALSE),
$C121=2014,
VLOOKUP($B121,[1]分省年度数据!$A$1:$T$32,11,FALSE),
$C121=2015,
VLOOKUP($B121,[1]分省年度数据!$A$1:$T$32,10,FALSE),
$C121=2016,
VLOOKUP($B121,[1]分省年度数据!$A$1:$T$32,9,FALSE),
$C121=2017,
VLOOKUP($B121,[1]分省年度数据!$A$1:$T$32,8,FALSE),
$C121=2018,
VLOOKUP($B121,[1]分省年度数据!$A$1:$T$32,7,FALSE)
)</f>
        <v>4475</v>
      </c>
      <c r="G121" cm="1">
        <f t="array" ref="G121">_xlfn.IFS(
$C121=2010,
VLOOKUP($B121,[2]分省年度数据!$A$1:$T$32,15,FALSE),
$C121=2011,
VLOOKUP($B121,[2]分省年度数据!$A$1:$T$32,14,FALSE),
$C121=2012,
VLOOKUP($B121,[2]分省年度数据!$A$1:$T$32,13,FALSE),
$C121=2013,
VLOOKUP($B121,[2]分省年度数据!$A$1:$T$32,12,FALSE),
$C121=2014,
VLOOKUP($B121,[2]分省年度数据!$A$1:$T$32,11,FALSE),
$C121=2015,
VLOOKUP($B121,[2]分省年度数据!$A$1:$T$32,10,FALSE),
$C121=2016,
VLOOKUP($B121,[2]分省年度数据!$A$1:$T$32,9,FALSE),
$C121=2017,
VLOOKUP($B121,[2]分省年度数据!$A$1:$T$32,8,FALSE),
$C121=2018,
VLOOKUP($B121,[2]分省年度数据!$A$1:$T$32,7,FALSE)
)</f>
        <v>13567</v>
      </c>
      <c r="H121" cm="1">
        <f t="array" ref="H121">_xlfn.IFS(
$C121=2010,
VLOOKUP($B121,[3]分省年度数据!$A$1:$T$32,15,FALSE),
$C121=2011,
VLOOKUP($B121,[3]分省年度数据!$A$1:$T$32,14,FALSE),
$C121=2012,
VLOOKUP($B121,[3]分省年度数据!$A$1:$T$32,13,FALSE),
$C121=2013,
VLOOKUP($B121,[3]分省年度数据!$A$1:$T$32,12,FALSE),
$C121=2014,
VLOOKUP($B121,[3]分省年度数据!$A$1:$T$32,11,FALSE),
$C121=2015,
VLOOKUP($B121,[3]分省年度数据!$A$1:$T$32,10,FALSE),
$C121=2016,
VLOOKUP($B121,[3]分省年度数据!$A$1:$T$32,9,FALSE),
$C121=2017,
VLOOKUP($B121,[3]分省年度数据!$A$1:$T$32,8,FALSE),
$C121=2018,
VLOOKUP($B121,[3]分省年度数据!$A$1:$T$32,7,FALSE)
)</f>
        <v>775.9</v>
      </c>
      <c r="I121">
        <f>VLOOKUP($D121,[4]Sheet1!$C$1:$J$65536,2,FALSE)</f>
        <v>177.00880432128906</v>
      </c>
      <c r="J121">
        <f>VLOOKUP($D121,[4]Sheet1!$C$1:$J$65536,3,FALSE)</f>
        <v>135.26718139648438</v>
      </c>
      <c r="K121">
        <f>VLOOKUP($D121,[4]Sheet1!$C$1:$J$65536,4,FALSE)</f>
        <v>10145.2255859375</v>
      </c>
      <c r="L121">
        <f>VLOOKUP($D121,[4]Sheet1!$C$1:$J$65536,5,FALSE)</f>
        <v>154.17982482910156</v>
      </c>
      <c r="M121">
        <f>VLOOKUP($D121,[4]Sheet1!$C$1:$J$65536,6,FALSE)</f>
        <v>17.542827606201172</v>
      </c>
      <c r="N121">
        <f>VLOOKUP($D121,[4]Sheet1!$C$1:$J$65536,7,FALSE)</f>
        <v>5.8309340476989746</v>
      </c>
      <c r="O121">
        <f>VLOOKUP($D121,[4]Sheet1!$C$1:$J$65536,8,FALSE)</f>
        <v>35.072547912597656</v>
      </c>
      <c r="P121" cm="1">
        <f t="array" ref="P121">_xlfn.IFS(
$C121=2010,
VLOOKUP($B121,[5]各省年均房价!$A$1:$T$32,11,FALSE),
$C121=2011,
VLOOKUP($B121,[5]各省年均房价!$A$1:$T$32,12,FALSE),
$C121=2012,
VLOOKUP($B121,[5]各省年均房价!$A$1:$T$32,13,FALSE),
$C121=2013,
VLOOKUP($B121,[5]各省年均房价!$A$1:$T$32,14,FALSE),
$C121=2014,
VLOOKUP($B121,[5]各省年均房价!$A$1:$T$32,15,FALSE),
$C121=2015,
VLOOKUP($B121,[5]各省年均房价!$A$1:$T$32,16,FALSE),
$C121=2016,
VLOOKUP($B121,[5]各省年均房价!$A$1:$T$32,17,FALSE),
$C121=2017,
VLOOKUP($B121,[5]各省年均房价!$A$1:$T$32,18,FALSE),
$C121=2018,
VLOOKUP($B121,[5]各省年均房价!$A$1:$T$32,19,FALSE)
)</f>
        <v>4607.2881818181813</v>
      </c>
      <c r="Q121">
        <f t="shared" si="3"/>
        <v>0.33959520762277445</v>
      </c>
      <c r="R121" cm="1">
        <f t="array" ref="R121">_xlfn.IFS(
$C121=2010,
VLOOKUP($B121,[27]分省年度数据!$A$1:$T$32,15,FALSE),
$C121=2011,
VLOOKUP($B121,[27]分省年度数据!$A$1:$T$32,14,FALSE),
$C121=2012,
VLOOKUP($B121,[27]分省年度数据!$A$1:$T$32,13,FALSE),
$C121=2013,
VLOOKUP($B121,[27]分省年度数据!$A$1:$T$32,12,FALSE),
$C121=2014,
VLOOKUP($B121,[27]分省年度数据!$A$1:$T$32,11,FALSE),
$C121=2015,
VLOOKUP($B121,[27]分省年度数据!$A$1:$T$32,10,FALSE),
$C121=2016,
VLOOKUP($B121,[27]分省年度数据!$A$1:$T$32,9,FALSE),
$C121=2017,
VLOOKUP($B121,[27]分省年度数据!$A$1:$T$32,8,FALSE),
$C121=2018,
VLOOKUP($B121,[27]分省年度数据!$A$1:$T$32,7,FALSE)
)</f>
        <v>57.3</v>
      </c>
      <c r="S121">
        <f>IFERROR(VLOOKUP(D121,[6]mu_jt_estimates_final!$C:$D,2,FALSE),"")</f>
        <v>-0.82206351</v>
      </c>
      <c r="T121" t="str">
        <f>VLOOKUP(B121,方言分布!A:B,2,FALSE)</f>
        <v>赣语</v>
      </c>
      <c r="U121" cm="1">
        <f t="array" ref="U121">_xlfn.IFS(
$C121=2010,
VLOOKUP($B121,[7]分省年度数据!$A$1:$T$32,15,FALSE),
$C121=2011,
VLOOKUP($B121,[7]分省年度数据!$A$1:$T$32,14,FALSE),
$C121=2012,
VLOOKUP($B121,[7]分省年度数据!$A$1:$T$32,13,FALSE),
$C121=2013,
VLOOKUP($B121,[7]分省年度数据!$A$1:$T$32,12,FALSE),
$C121=2014,
VLOOKUP($B121,[7]分省年度数据!$A$1:$T$32,11,FALSE),
$C121=2015,
VLOOKUP($B121,[7]分省年度数据!$A$1:$T$32,10,FALSE),
$C121=2016,
VLOOKUP($B121,[7]分省年度数据!$A$1:$T$32,9,FALSE),
$C121=2017,
VLOOKUP($B121,[7]分省年度数据!$A$1:$T$32,8,FALSE),
$C121=2018,
VLOOKUP($B121,[7]分省年度数据!$A$1:$T$32,7,FALSE)
)</f>
        <v>39509</v>
      </c>
      <c r="V121" cm="1">
        <f t="array" ref="V121">_xlfn.IFS(
$C121=2010,
VLOOKUP($B121,[8]分省年度数据!$A$1:$T$32,15,FALSE),
$C121=2011,
VLOOKUP($B121,[8]分省年度数据!$A$1:$T$32,14,FALSE),
$C121=2012,
VLOOKUP($B121,[8]分省年度数据!$A$1:$T$32,13,FALSE),
$C121=2013,
VLOOKUP($B121,[8]分省年度数据!$A$1:$T$32,12,FALSE),
$C121=2014,
VLOOKUP($B121,[8]分省年度数据!$A$1:$T$32,11,FALSE),
$C121=2015,
VLOOKUP($B121,[8]分省年度数据!$A$1:$T$32,10,FALSE),
$C121=2016,
VLOOKUP($B121,[8]分省年度数据!$A$1:$T$32,9,FALSE),
$C121=2017,
VLOOKUP($B121,[8]分省年度数据!$A$1:$T$32,8,FALSE),
$C121=2018,
VLOOKUP($B121,[8]分省年度数据!$A$1:$T$32,7,FALSE)
)</f>
        <v>16.37</v>
      </c>
      <c r="W121" cm="1">
        <f t="array" ref="W121">_xlfn.IFS(
$C121=2010,
VLOOKUP($B121,[9]分省年度数据!$A$1:$T$32,15,FALSE),
$C121=2011,
VLOOKUP($B121,[9]分省年度数据!$A$1:$T$32,14,FALSE),
$C121=2012,
VLOOKUP($B121,[9]分省年度数据!$A$1:$T$32,13,FALSE),
$C121=2013,
VLOOKUP($B121,[9]分省年度数据!$A$1:$T$32,12,FALSE),
$C121=2014,
VLOOKUP($B121,[9]分省年度数据!$A$1:$T$32,11,FALSE),
$C121=2015,
VLOOKUP($B121,[9]分省年度数据!$A$1:$T$32,10,FALSE),
$C121=2016,
VLOOKUP($B121,[9]分省年度数据!$A$1:$T$32,9,FALSE),
$C121=2017,
VLOOKUP($B121,[9]分省年度数据!$A$1:$T$32,8,FALSE),
$C121=2018,
VLOOKUP($B121,[9]分省年度数据!$A$1:$T$32,7,FALSE)
)</f>
        <v>40</v>
      </c>
      <c r="X121" cm="1">
        <f t="array" ref="X121">_xlfn.IFS(
$C121=2010,
VLOOKUP($B121,[10]分省年度数据!$A$1:$T$32,15,FALSE),
$C121=2011,
VLOOKUP($B121,[10]分省年度数据!$A$1:$T$32,14,FALSE),
$C121=2012,
VLOOKUP($B121,[10]分省年度数据!$A$1:$T$32,13,FALSE),
$C121=2013,
VLOOKUP($B121,[10]分省年度数据!$A$1:$T$32,12,FALSE),
$C121=2014,
VLOOKUP($B121,[10]分省年度数据!$A$1:$T$32,11,FALSE),
$C121=2015,
VLOOKUP($B121,[10]分省年度数据!$A$1:$T$32,10,FALSE),
$C121=2016,
VLOOKUP($B121,[10]分省年度数据!$A$1:$T$32,9,FALSE),
$C121=2017,
VLOOKUP($B121,[10]分省年度数据!$A$1:$T$32,8,FALSE),
$C121=2018,
VLOOKUP($B121,[10]分省年度数据!$A$1:$T$32,7,FALSE)
)</f>
        <v>9.09</v>
      </c>
      <c r="Y121" cm="1">
        <f t="array" ref="Y121">_xlfn.IFS(
$C121=2010,
VLOOKUP($B121,[11]分省年度数据!$A$1:$T$32,15,FALSE),
$C121=2011,
VLOOKUP($B121,[11]分省年度数据!$A$1:$T$32,14,FALSE),
$C121=2012,
VLOOKUP($B121,[11]分省年度数据!$A$1:$T$32,13,FALSE),
$C121=2013,
VLOOKUP($B121,[11]分省年度数据!$A$1:$T$32,12,FALSE),
$C121=2014,
VLOOKUP($B121,[11]分省年度数据!$A$1:$T$32,11,FALSE),
$C121=2015,
VLOOKUP($B121,[11]分省年度数据!$A$1:$T$32,10,FALSE),
$C121=2016,
VLOOKUP($B121,[11]分省年度数据!$A$1:$T$32,9,FALSE),
$C121=2017,
VLOOKUP($B121,[11]分省年度数据!$A$1:$T$32,8,FALSE),
$C121=2018,
VLOOKUP($B121,[11]分省年度数据!$A$1:$T$32,7,FALSE)
)</f>
        <v>219.15</v>
      </c>
      <c r="Z121" cm="1">
        <f t="array" ref="Z121">_xlfn.IFS(
$C121=2010,
VLOOKUP($B121,[12]分省年度数据!$A$1:$T$32,15,FALSE),
$C121=2011,
VLOOKUP($B121,[12]分省年度数据!$A$1:$T$32,14,FALSE),
$C121=2012,
VLOOKUP($B121,[12]分省年度数据!$A$1:$T$32,13,FALSE),
$C121=2013,
VLOOKUP($B121,[12]分省年度数据!$A$1:$T$32,12,FALSE),
$C121=2014,
VLOOKUP($B121,[12]分省年度数据!$A$1:$T$32,11,FALSE),
$C121=2015,
VLOOKUP($B121,[12]分省年度数据!$A$1:$T$32,10,FALSE),
$C121=2016,
VLOOKUP($B121,[12]分省年度数据!$A$1:$T$32,9,FALSE),
$C121=2017,
VLOOKUP($B121,[12]分省年度数据!$A$1:$T$32,8,FALSE),
$C121=2018,
VLOOKUP($B121,[12]分省年度数据!$A$1:$T$32,7,FALSE)
)</f>
        <v>17.350000000000001</v>
      </c>
      <c r="AA121" cm="1">
        <f t="array" ref="AA121">_xlfn.IFS(
$C121=2010,
VLOOKUP($B121,[13]分省年度数据!$A$1:$T$32,15,FALSE),
$C121=2011,
VLOOKUP($B121,[13]分省年度数据!$A$1:$T$32,14,FALSE),
$C121=2012,
VLOOKUP($B121,[13]分省年度数据!$A$1:$T$32,13,FALSE),
$C121=2013,
VLOOKUP($B121,[13]分省年度数据!$A$1:$T$32,12,FALSE),
$C121=2014,
VLOOKUP($B121,[13]分省年度数据!$A$1:$T$32,11,FALSE),
$C121=2015,
VLOOKUP($B121,[13]分省年度数据!$A$1:$T$32,10,FALSE),
$C121=2016,
VLOOKUP($B121,[13]分省年度数据!$A$1:$T$32,9,FALSE),
$C121=2017,
VLOOKUP($B121,[13]分省年度数据!$A$1:$T$32,8,FALSE),
$C121=2018,
VLOOKUP($B121,[13]分省年度数据!$A$1:$T$32,7,FALSE)
)</f>
        <v>15.85</v>
      </c>
      <c r="AB121" cm="1">
        <f t="array" ref="AB121">_xlfn.IFS(
$C121=2010,
VLOOKUP($B121,[14]分省年度数据!$A$1:$T$32,15,FALSE),
$C121=2011,
VLOOKUP($B121,[14]分省年度数据!$A$1:$T$32,14,FALSE),
$C121=2012,
VLOOKUP($B121,[14]分省年度数据!$A$1:$T$32,13,FALSE),
$C121=2013,
VLOOKUP($B121,[14]分省年度数据!$A$1:$T$32,12,FALSE),
$C121=2014,
VLOOKUP($B121,[14]分省年度数据!$A$1:$T$32,11,FALSE),
$C121=2015,
VLOOKUP($B121,[14]分省年度数据!$A$1:$T$32,10,FALSE),
$C121=2016,
VLOOKUP($B121,[14]分省年度数据!$A$1:$T$32,9,FALSE),
$C121=2017,
VLOOKUP($B121,[14]分省年度数据!$A$1:$T$32,8,FALSE),
$C121=2018,
VLOOKUP($B121,[14]分省年度数据!$A$1:$T$32,7,FALSE)
)</f>
        <v>21.13</v>
      </c>
      <c r="AD121" t="str" cm="1">
        <f t="array" ref="AD121">_xlfn.IFS(
$C121=2010,
VLOOKUP($B121,[15]分省年度数据!$A$1:$T$32,15,FALSE),
$C121=2011,
VLOOKUP($B121,[15]分省年度数据!$A$1:$T$32,14,FALSE),
$C121=2012,
VLOOKUP($B121,[15]分省年度数据!$A$1:$T$32,13,FALSE),
$C121=2013,
VLOOKUP($B121,[15]分省年度数据!$A$1:$T$32,12,FALSE),
$C121=2014,
VLOOKUP($B121,[15]分省年度数据!$A$1:$T$32,11,FALSE),
$C121=2015,
VLOOKUP($B121,[15]分省年度数据!$A$1:$T$32,10,FALSE),
$C121=2016,
VLOOKUP($B121,[15]分省年度数据!$A$1:$T$32,9,FALSE),
$C121=2017,
VLOOKUP($B121,[15]分省年度数据!$A$1:$T$32,8,FALSE),
$C121=2018,
VLOOKUP($B121,[15]分省年度数据!$A$1:$T$32,7,FALSE)
)</f>
        <v/>
      </c>
      <c r="AE121" cm="1">
        <f t="array" ref="AE121">_xlfn.IFS(
$C121=2010,
VLOOKUP($B121,[16]分省年度数据!$A$1:$T$32,15,FALSE),
$C121=2011,
VLOOKUP($B121,[16]分省年度数据!$A$1:$T$32,14,FALSE),
$C121=2012,
VLOOKUP($B121,[16]分省年度数据!$A$1:$T$32,13,FALSE),
$C121=2013,
VLOOKUP($B121,[16]分省年度数据!$A$1:$T$32,12,FALSE),
$C121=2014,
VLOOKUP($B121,[16]分省年度数据!$A$1:$T$32,11,FALSE),
$C121=2015,
VLOOKUP($B121,[16]分省年度数据!$A$1:$T$32,10,FALSE),
$C121=2016,
VLOOKUP($B121,[16]分省年度数据!$A$1:$T$32,9,FALSE),
$C121=2017,
VLOOKUP($B121,[16]分省年度数据!$A$1:$T$32,8,FALSE),
$C121=2018,
VLOOKUP($B121,[16]分省年度数据!$A$1:$T$32,7,FALSE)
)</f>
        <v>622.05999999999995</v>
      </c>
      <c r="AF121" cm="1">
        <f t="array" ref="AF121">_xlfn.IFS(
$C121=2010,
VLOOKUP($B121,[17]分省年度数据!$A$1:$T$32,15,FALSE),
$C121=2011,
VLOOKUP($B121,[17]分省年度数据!$A$1:$T$32,14,FALSE),
$C121=2012,
VLOOKUP($B121,[17]分省年度数据!$A$1:$T$32,13,FALSE),
$C121=2013,
VLOOKUP($B121,[17]分省年度数据!$A$1:$T$32,12,FALSE),
$C121=2014,
VLOOKUP($B121,[17]分省年度数据!$A$1:$T$32,11,FALSE),
$C121=2015,
VLOOKUP($B121,[17]分省年度数据!$A$1:$T$32,10,FALSE),
$C121=2016,
VLOOKUP($B121,[17]分省年度数据!$A$1:$T$32,9,FALSE),
$C121=2017,
VLOOKUP($B121,[17]分省年度数据!$A$1:$T$32,8,FALSE),
$C121=2018,
VLOOKUP($B121,[17]分省年度数据!$A$1:$T$32,7,FALSE)
)</f>
        <v>79</v>
      </c>
      <c r="AG121" cm="1">
        <f t="array" ref="AG121">_xlfn.IFS(
$C121=2010,
VLOOKUP($B121,[18]分省年度数据!$A$1:$T$32,15,FALSE),
$C121=2011,
VLOOKUP($B121,[18]分省年度数据!$A$1:$T$32,14,FALSE),
$C121=2012,
VLOOKUP($B121,[18]分省年度数据!$A$1:$T$32,13,FALSE),
$C121=2013,
VLOOKUP($B121,[18]分省年度数据!$A$1:$T$32,12,FALSE),
$C121=2014,
VLOOKUP($B121,[18]分省年度数据!$A$1:$T$32,11,FALSE),
$C121=2015,
VLOOKUP($B121,[18]分省年度数据!$A$1:$T$32,10,FALSE),
$C121=2016,
VLOOKUP($B121,[18]分省年度数据!$A$1:$T$32,9,FALSE),
$C121=2017,
VLOOKUP($B121,[18]分省年度数据!$A$1:$T$32,8,FALSE),
$C121=2018,
VLOOKUP($B121,[18]分省年度数据!$A$1:$T$32,7,FALSE)
)</f>
        <v>4123.3</v>
      </c>
      <c r="AJ121" cm="1">
        <f t="array" ref="AJ121">_xlfn.IFS(
$C121=2010,
VLOOKUP($B121,[19]分省年度数据!$A$1:$T$32,15,FALSE),
$C121=2011,
VLOOKUP($B121,[19]分省年度数据!$A$1:$T$32,14,FALSE),
$C121=2012,
VLOOKUP($B121,[19]分省年度数据!$A$1:$T$32,13,FALSE),
$C121=2013,
VLOOKUP($B121,[19]分省年度数据!$A$1:$T$32,12,FALSE),
$C121=2014,
VLOOKUP($B121,[19]分省年度数据!$A$1:$T$32,11,FALSE),
$C121=2015,
VLOOKUP($B121,[19]分省年度数据!$A$1:$T$32,10,FALSE),
$C121=2016,
VLOOKUP($B121,[19]分省年度数据!$A$1:$T$32,9,FALSE),
$C121=2017,
VLOOKUP($B121,[19]分省年度数据!$A$1:$T$32,8,FALSE),
$C121=2018,
VLOOKUP($B121,[19]分省年度数据!$A$1:$T$32,7,FALSE)
)</f>
        <v>3103</v>
      </c>
      <c r="AK121" cm="1">
        <f t="array" ref="AK121">_xlfn.IFS(
$C121=2010,
VLOOKUP($B121,[20]分省年度数据!$A$1:$T$32,15,FALSE),
$C121=2011,
VLOOKUP($B121,[20]分省年度数据!$A$1:$T$32,14,FALSE),
$C121=2012,
VLOOKUP($B121,[20]分省年度数据!$A$1:$T$32,13,FALSE),
$C121=2013,
VLOOKUP($B121,[20]分省年度数据!$A$1:$T$32,12,FALSE),
$C121=2014,
VLOOKUP($B121,[20]分省年度数据!$A$1:$T$32,11,FALSE),
$C121=2015,
VLOOKUP($B121,[20]分省年度数据!$A$1:$T$32,10,FALSE),
$C121=2016,
VLOOKUP($B121,[20]分省年度数据!$A$1:$T$32,9,FALSE),
$C121=2017,
VLOOKUP($B121,[20]分省年度数据!$A$1:$T$32,8,FALSE),
$C121=2018,
VLOOKUP($B121,[20]分省年度数据!$A$1:$T$32,7,FALSE)
)</f>
        <v>11648</v>
      </c>
      <c r="AL121" cm="1">
        <f t="array" ref="AL121">_xlfn.IFS(
$C121=2010,
VLOOKUP($B121,[26]分省年度数据!$A$1:$T$32,15,FALSE),
$C121=2011,
VLOOKUP($B121,[26]分省年度数据!$A$1:$T$32,14,FALSE),
$C121=2012,
VLOOKUP($B121,[26]分省年度数据!$A$1:$T$32,13,FALSE),
$C121=2013,
VLOOKUP($B121,[26]分省年度数据!$A$1:$T$32,12,FALSE),
$C121=2014,
VLOOKUP($B121,[26]分省年度数据!$A$1:$T$32,11,FALSE),
$C121=2015,
VLOOKUP($B121,[26]分省年度数据!$A$1:$T$32,10,FALSE),
$C121=2016,
VLOOKUP($B121,[26]分省年度数据!$A$1:$T$32,9,FALSE),
$C121=2017,
VLOOKUP($B121,[26]分省年度数据!$A$1:$T$32,8,FALSE),
$C121=2018,
VLOOKUP($B121,[26]分省年度数据!$A$1:$T$32,7,FALSE)
)</f>
        <v>97.67</v>
      </c>
      <c r="AM121" cm="1">
        <f t="array" ref="AM121">_xlfn.IFS(
$C121=2010,
VLOOKUP($B121,[22]分省年度数据!$A$1:$T$32,15,FALSE),
$C121=2011,
VLOOKUP($B121,[22]分省年度数据!$A$1:$T$32,14,FALSE),
$C121=2012,
VLOOKUP($B121,[22]分省年度数据!$A$1:$T$32,13,FALSE),
$C121=2013,
VLOOKUP($B121,[22]分省年度数据!$A$1:$T$32,12,FALSE),
$C121=2014,
VLOOKUP($B121,[22]分省年度数据!$A$1:$T$32,11,FALSE),
$C121=2015,
VLOOKUP($B121,[22]分省年度数据!$A$1:$T$32,10,FALSE),
$C121=2016,
VLOOKUP($B121,[22]分省年度数据!$A$1:$T$32,9,FALSE),
$C121=2017,
VLOOKUP($B121,[22]分省年度数据!$A$1:$T$32,8,FALSE),
$C121=2018,
VLOOKUP($B121,[22]分省年度数据!$A$1:$T$32,7,FALSE)
)</f>
        <v>94.4</v>
      </c>
      <c r="AN121" cm="1">
        <f t="array" ref="AN121">_xlfn.IFS(
$C121=2010,
VLOOKUP($B121,[23]分省年度数据!$A$1:$T$32,15,FALSE),
$C121=2011,
VLOOKUP($B121,[23]分省年度数据!$A$1:$T$32,14,FALSE),
$C121=2012,
VLOOKUP($B121,[23]分省年度数据!$A$1:$T$32,13,FALSE),
$C121=2013,
VLOOKUP($B121,[23]分省年度数据!$A$1:$T$32,12,FALSE),
$C121=2014,
VLOOKUP($B121,[23]分省年度数据!$A$1:$T$32,11,FALSE),
$C121=2015,
VLOOKUP($B121,[23]分省年度数据!$A$1:$T$32,10,FALSE),
$C121=2016,
VLOOKUP($B121,[23]分省年度数据!$A$1:$T$32,9,FALSE),
$C121=2017,
VLOOKUP($B121,[23]分省年度数据!$A$1:$T$32,8,FALSE),
$C121=2018,
VLOOKUP($B121,[23]分省年度数据!$A$1:$T$32,7,FALSE)
)</f>
        <v>10.01</v>
      </c>
      <c r="AO121" cm="1">
        <f t="array" ref="AO121">_xlfn.IFS(
$C121=2010,
VLOOKUP($B121,[24]分省年度数据!$A$1:$T$32,15,FALSE),
$C121=2011,
VLOOKUP($B121,[24]分省年度数据!$A$1:$T$32,14,FALSE),
$C121=2012,
VLOOKUP($B121,[24]分省年度数据!$A$1:$T$32,13,FALSE),
$C121=2013,
VLOOKUP($B121,[24]分省年度数据!$A$1:$T$32,12,FALSE),
$C121=2014,
VLOOKUP($B121,[24]分省年度数据!$A$1:$T$32,11,FALSE),
$C121=2015,
VLOOKUP($B121,[24]分省年度数据!$A$1:$T$32,10,FALSE),
$C121=2016,
VLOOKUP($B121,[24]分省年度数据!$A$1:$T$32,9,FALSE),
$C121=2017,
VLOOKUP($B121,[24]分省年度数据!$A$1:$T$32,8,FALSE),
$C121=2018,
VLOOKUP($B121,[24]分省年度数据!$A$1:$T$32,7,FALSE)
)</f>
        <v>2.25</v>
      </c>
      <c r="AP121" cm="1">
        <f t="array" ref="AP121">_xlfn.IFS(
$C121=2010,
VLOOKUP($B121,[25]分省年度数据!$A$1:$T$32,15,FALSE),
$C121=2011,
VLOOKUP($B121,[25]分省年度数据!$A$1:$T$32,14,FALSE),
$C121=2012,
VLOOKUP($B121,[25]分省年度数据!$A$1:$T$32,13,FALSE),
$C121=2013,
VLOOKUP($B121,[25]分省年度数据!$A$1:$T$32,12,FALSE),
$C121=2014,
VLOOKUP($B121,[25]分省年度数据!$A$1:$T$32,11,FALSE),
$C121=2015,
VLOOKUP($B121,[25]分省年度数据!$A$1:$T$32,10,FALSE),
$C121=2016,
VLOOKUP($B121,[25]分省年度数据!$A$1:$T$32,9,FALSE),
$C121=2017,
VLOOKUP($B121,[25]分省年度数据!$A$1:$T$32,8,FALSE),
$C121=2018,
VLOOKUP($B121,[25]分省年度数据!$A$1:$T$32,7,FALSE)
)</f>
        <v>14.1</v>
      </c>
    </row>
    <row r="122" spans="1:42">
      <c r="A122">
        <v>36</v>
      </c>
      <c r="B122" t="s">
        <v>14</v>
      </c>
      <c r="C122">
        <v>2013</v>
      </c>
      <c r="D122" t="str">
        <f t="shared" si="2"/>
        <v>江西省2013</v>
      </c>
      <c r="E122" t="s">
        <v>34</v>
      </c>
      <c r="F122" cm="1">
        <f t="array" ref="F122">_xlfn.IFS(
$C122=2010,
VLOOKUP($B122,[1]分省年度数据!$A$1:$T$32,15,FALSE),
$C122=2011,
VLOOKUP($B122,[1]分省年度数据!$A$1:$T$32,14,FALSE),
$C122=2012,
VLOOKUP($B122,[1]分省年度数据!$A$1:$T$32,13,FALSE),
$C122=2013,
VLOOKUP($B122,[1]分省年度数据!$A$1:$T$32,12,FALSE),
$C122=2014,
VLOOKUP($B122,[1]分省年度数据!$A$1:$T$32,11,FALSE),
$C122=2015,
VLOOKUP($B122,[1]分省年度数据!$A$1:$T$32,10,FALSE),
$C122=2016,
VLOOKUP($B122,[1]分省年度数据!$A$1:$T$32,9,FALSE),
$C122=2017,
VLOOKUP($B122,[1]分省年度数据!$A$1:$T$32,8,FALSE),
$C122=2018,
VLOOKUP($B122,[1]分省年度数据!$A$1:$T$32,7,FALSE)
)</f>
        <v>4476</v>
      </c>
      <c r="G122" cm="1">
        <f t="array" ref="G122">_xlfn.IFS(
$C122=2010,
VLOOKUP($B122,[2]分省年度数据!$A$1:$T$32,15,FALSE),
$C122=2011,
VLOOKUP($B122,[2]分省年度数据!$A$1:$T$32,14,FALSE),
$C122=2012,
VLOOKUP($B122,[2]分省年度数据!$A$1:$T$32,13,FALSE),
$C122=2013,
VLOOKUP($B122,[2]分省年度数据!$A$1:$T$32,12,FALSE),
$C122=2014,
VLOOKUP($B122,[2]分省年度数据!$A$1:$T$32,11,FALSE),
$C122=2015,
VLOOKUP($B122,[2]分省年度数据!$A$1:$T$32,10,FALSE),
$C122=2016,
VLOOKUP($B122,[2]分省年度数据!$A$1:$T$32,9,FALSE),
$C122=2017,
VLOOKUP($B122,[2]分省年度数据!$A$1:$T$32,8,FALSE),
$C122=2018,
VLOOKUP($B122,[2]分省年度数据!$A$1:$T$32,7,FALSE)
)</f>
        <v>15100</v>
      </c>
      <c r="H122" cm="1">
        <f t="array" ref="H122">_xlfn.IFS(
$C122=2010,
VLOOKUP($B122,[3]分省年度数据!$A$1:$T$32,15,FALSE),
$C122=2011,
VLOOKUP($B122,[3]分省年度数据!$A$1:$T$32,14,FALSE),
$C122=2012,
VLOOKUP($B122,[3]分省年度数据!$A$1:$T$32,13,FALSE),
$C122=2013,
VLOOKUP($B122,[3]分省年度数据!$A$1:$T$32,12,FALSE),
$C122=2014,
VLOOKUP($B122,[3]分省年度数据!$A$1:$T$32,11,FALSE),
$C122=2015,
VLOOKUP($B122,[3]分省年度数据!$A$1:$T$32,10,FALSE),
$C122=2016,
VLOOKUP($B122,[3]分省年度数据!$A$1:$T$32,9,FALSE),
$C122=2017,
VLOOKUP($B122,[3]分省年度数据!$A$1:$T$32,8,FALSE),
$C122=2018,
VLOOKUP($B122,[3]分省年度数据!$A$1:$T$32,7,FALSE)
)</f>
        <v>1160.3</v>
      </c>
      <c r="I122">
        <f>VLOOKUP($D122,[4]Sheet1!$C$1:$J$65536,2,FALSE)</f>
        <v>187.69430541992188</v>
      </c>
      <c r="J122">
        <f>VLOOKUP($D122,[4]Sheet1!$C$1:$J$65536,3,FALSE)</f>
        <v>133.24504089355469</v>
      </c>
      <c r="K122">
        <f>VLOOKUP($D122,[4]Sheet1!$C$1:$J$65536,4,FALSE)</f>
        <v>10150.537109375</v>
      </c>
      <c r="L122">
        <f>VLOOKUP($D122,[4]Sheet1!$C$1:$J$65536,5,FALSE)</f>
        <v>161.02993774414062</v>
      </c>
      <c r="M122">
        <f>VLOOKUP($D122,[4]Sheet1!$C$1:$J$65536,6,FALSE)</f>
        <v>19.802776336669922</v>
      </c>
      <c r="N122">
        <f>VLOOKUP($D122,[4]Sheet1!$C$1:$J$65536,7,FALSE)</f>
        <v>5.3728976249694824</v>
      </c>
      <c r="O122">
        <f>VLOOKUP($D122,[4]Sheet1!$C$1:$J$65536,8,FALSE)</f>
        <v>31.019006729125977</v>
      </c>
      <c r="P122" cm="1">
        <f t="array" ref="P122">_xlfn.IFS(
$C122=2010,
VLOOKUP($B122,[5]各省年均房价!$A$1:$T$32,11,FALSE),
$C122=2011,
VLOOKUP($B122,[5]各省年均房价!$A$1:$T$32,12,FALSE),
$C122=2012,
VLOOKUP($B122,[5]各省年均房价!$A$1:$T$32,13,FALSE),
$C122=2013,
VLOOKUP($B122,[5]各省年均房价!$A$1:$T$32,14,FALSE),
$C122=2014,
VLOOKUP($B122,[5]各省年均房价!$A$1:$T$32,15,FALSE),
$C122=2015,
VLOOKUP($B122,[5]各省年均房价!$A$1:$T$32,16,FALSE),
$C122=2016,
VLOOKUP($B122,[5]各省年均房价!$A$1:$T$32,17,FALSE),
$C122=2017,
VLOOKUP($B122,[5]各省年均房价!$A$1:$T$32,18,FALSE),
$C122=2018,
VLOOKUP($B122,[5]各省年均房价!$A$1:$T$32,19,FALSE)
)</f>
        <v>4742.57</v>
      </c>
      <c r="Q122">
        <f t="shared" si="3"/>
        <v>0.31407748344370862</v>
      </c>
      <c r="R122" cm="1">
        <f t="array" ref="R122">_xlfn.IFS(
$C122=2010,
VLOOKUP($B122,[27]分省年度数据!$A$1:$T$32,15,FALSE),
$C122=2011,
VLOOKUP($B122,[27]分省年度数据!$A$1:$T$32,14,FALSE),
$C122=2012,
VLOOKUP($B122,[27]分省年度数据!$A$1:$T$32,13,FALSE),
$C122=2013,
VLOOKUP($B122,[27]分省年度数据!$A$1:$T$32,12,FALSE),
$C122=2014,
VLOOKUP($B122,[27]分省年度数据!$A$1:$T$32,11,FALSE),
$C122=2015,
VLOOKUP($B122,[27]分省年度数据!$A$1:$T$32,10,FALSE),
$C122=2016,
VLOOKUP($B122,[27]分省年度数据!$A$1:$T$32,9,FALSE),
$C122=2017,
VLOOKUP($B122,[27]分省年度数据!$A$1:$T$32,8,FALSE),
$C122=2018,
VLOOKUP($B122,[27]分省年度数据!$A$1:$T$32,7,FALSE)
)</f>
        <v>62.07</v>
      </c>
      <c r="S122">
        <f>IFERROR(VLOOKUP(D122,[6]mu_jt_estimates_final!$C:$D,2,FALSE),"")</f>
        <v>-0.51774036999999995</v>
      </c>
      <c r="T122" t="str">
        <f>VLOOKUP(B122,方言分布!A:B,2,FALSE)</f>
        <v>赣语</v>
      </c>
      <c r="U122" cm="1">
        <f t="array" ref="U122">_xlfn.IFS(
$C122=2010,
VLOOKUP($B122,[7]分省年度数据!$A$1:$T$32,15,FALSE),
$C122=2011,
VLOOKUP($B122,[7]分省年度数据!$A$1:$T$32,14,FALSE),
$C122=2012,
VLOOKUP($B122,[7]分省年度数据!$A$1:$T$32,13,FALSE),
$C122=2013,
VLOOKUP($B122,[7]分省年度数据!$A$1:$T$32,12,FALSE),
$C122=2014,
VLOOKUP($B122,[7]分省年度数据!$A$1:$T$32,11,FALSE),
$C122=2015,
VLOOKUP($B122,[7]分省年度数据!$A$1:$T$32,10,FALSE),
$C122=2016,
VLOOKUP($B122,[7]分省年度数据!$A$1:$T$32,9,FALSE),
$C122=2017,
VLOOKUP($B122,[7]分省年度数据!$A$1:$T$32,8,FALSE),
$C122=2018,
VLOOKUP($B122,[7]分省年度数据!$A$1:$T$32,7,FALSE)
)</f>
        <v>38902</v>
      </c>
      <c r="V122" cm="1">
        <f t="array" ref="V122">_xlfn.IFS(
$C122=2010,
VLOOKUP($B122,[8]分省年度数据!$A$1:$T$32,15,FALSE),
$C122=2011,
VLOOKUP($B122,[8]分省年度数据!$A$1:$T$32,14,FALSE),
$C122=2012,
VLOOKUP($B122,[8]分省年度数据!$A$1:$T$32,13,FALSE),
$C122=2013,
VLOOKUP($B122,[8]分省年度数据!$A$1:$T$32,12,FALSE),
$C122=2014,
VLOOKUP($B122,[8]分省年度数据!$A$1:$T$32,11,FALSE),
$C122=2015,
VLOOKUP($B122,[8]分省年度数据!$A$1:$T$32,10,FALSE),
$C122=2016,
VLOOKUP($B122,[8]分省年度数据!$A$1:$T$32,9,FALSE),
$C122=2017,
VLOOKUP($B122,[8]分省年度数据!$A$1:$T$32,8,FALSE),
$C122=2018,
VLOOKUP($B122,[8]分省年度数据!$A$1:$T$32,7,FALSE)
)</f>
        <v>17.43</v>
      </c>
      <c r="W122" cm="1">
        <f t="array" ref="W122">_xlfn.IFS(
$C122=2010,
VLOOKUP($B122,[9]分省年度数据!$A$1:$T$32,15,FALSE),
$C122=2011,
VLOOKUP($B122,[9]分省年度数据!$A$1:$T$32,14,FALSE),
$C122=2012,
VLOOKUP($B122,[9]分省年度数据!$A$1:$T$32,13,FALSE),
$C122=2013,
VLOOKUP($B122,[9]分省年度数据!$A$1:$T$32,12,FALSE),
$C122=2014,
VLOOKUP($B122,[9]分省年度数据!$A$1:$T$32,11,FALSE),
$C122=2015,
VLOOKUP($B122,[9]分省年度数据!$A$1:$T$32,10,FALSE),
$C122=2016,
VLOOKUP($B122,[9]分省年度数据!$A$1:$T$32,9,FALSE),
$C122=2017,
VLOOKUP($B122,[9]分省年度数据!$A$1:$T$32,8,FALSE),
$C122=2018,
VLOOKUP($B122,[9]分省年度数据!$A$1:$T$32,7,FALSE)
)</f>
        <v>39</v>
      </c>
      <c r="X122" cm="1">
        <f t="array" ref="X122">_xlfn.IFS(
$C122=2010,
VLOOKUP($B122,[10]分省年度数据!$A$1:$T$32,15,FALSE),
$C122=2011,
VLOOKUP($B122,[10]分省年度数据!$A$1:$T$32,14,FALSE),
$C122=2012,
VLOOKUP($B122,[10]分省年度数据!$A$1:$T$32,13,FALSE),
$C122=2013,
VLOOKUP($B122,[10]分省年度数据!$A$1:$T$32,12,FALSE),
$C122=2014,
VLOOKUP($B122,[10]分省年度数据!$A$1:$T$32,11,FALSE),
$C122=2015,
VLOOKUP($B122,[10]分省年度数据!$A$1:$T$32,10,FALSE),
$C122=2016,
VLOOKUP($B122,[10]分省年度数据!$A$1:$T$32,9,FALSE),
$C122=2017,
VLOOKUP($B122,[10]分省年度数据!$A$1:$T$32,8,FALSE),
$C122=2018,
VLOOKUP($B122,[10]分省年度数据!$A$1:$T$32,7,FALSE)
)</f>
        <v>9.18</v>
      </c>
      <c r="Y122" cm="1">
        <f t="array" ref="Y122">_xlfn.IFS(
$C122=2010,
VLOOKUP($B122,[11]分省年度数据!$A$1:$T$32,15,FALSE),
$C122=2011,
VLOOKUP($B122,[11]分省年度数据!$A$1:$T$32,14,FALSE),
$C122=2012,
VLOOKUP($B122,[11]分省年度数据!$A$1:$T$32,13,FALSE),
$C122=2013,
VLOOKUP($B122,[11]分省年度数据!$A$1:$T$32,12,FALSE),
$C122=2014,
VLOOKUP($B122,[11]分省年度数据!$A$1:$T$32,11,FALSE),
$C122=2015,
VLOOKUP($B122,[11]分省年度数据!$A$1:$T$32,10,FALSE),
$C122=2016,
VLOOKUP($B122,[11]分省年度数据!$A$1:$T$32,9,FALSE),
$C122=2017,
VLOOKUP($B122,[11]分省年度数据!$A$1:$T$32,8,FALSE),
$C122=2018,
VLOOKUP($B122,[11]分省年度数据!$A$1:$T$32,7,FALSE)
)</f>
        <v>262.14</v>
      </c>
      <c r="Z122" cm="1">
        <f t="array" ref="Z122">_xlfn.IFS(
$C122=2010,
VLOOKUP($B122,[12]分省年度数据!$A$1:$T$32,15,FALSE),
$C122=2011,
VLOOKUP($B122,[12]分省年度数据!$A$1:$T$32,14,FALSE),
$C122=2012,
VLOOKUP($B122,[12]分省年度数据!$A$1:$T$32,13,FALSE),
$C122=2013,
VLOOKUP($B122,[12]分省年度数据!$A$1:$T$32,12,FALSE),
$C122=2014,
VLOOKUP($B122,[12]分省年度数据!$A$1:$T$32,11,FALSE),
$C122=2015,
VLOOKUP($B122,[12]分省年度数据!$A$1:$T$32,10,FALSE),
$C122=2016,
VLOOKUP($B122,[12]分省年度数据!$A$1:$T$32,9,FALSE),
$C122=2017,
VLOOKUP($B122,[12]分省年度数据!$A$1:$T$32,8,FALSE),
$C122=2018,
VLOOKUP($B122,[12]分省年度数据!$A$1:$T$32,7,FALSE)
)</f>
        <v>17.62</v>
      </c>
      <c r="AA122" cm="1">
        <f t="array" ref="AA122">_xlfn.IFS(
$C122=2010,
VLOOKUP($B122,[13]分省年度数据!$A$1:$T$32,15,FALSE),
$C122=2011,
VLOOKUP($B122,[13]分省年度数据!$A$1:$T$32,14,FALSE),
$C122=2012,
VLOOKUP($B122,[13]分省年度数据!$A$1:$T$32,13,FALSE),
$C122=2013,
VLOOKUP($B122,[13]分省年度数据!$A$1:$T$32,12,FALSE),
$C122=2014,
VLOOKUP($B122,[13]分省年度数据!$A$1:$T$32,11,FALSE),
$C122=2015,
VLOOKUP($B122,[13]分省年度数据!$A$1:$T$32,10,FALSE),
$C122=2016,
VLOOKUP($B122,[13]分省年度数据!$A$1:$T$32,9,FALSE),
$C122=2017,
VLOOKUP($B122,[13]分省年度数据!$A$1:$T$32,8,FALSE),
$C122=2018,
VLOOKUP($B122,[13]分省年度数据!$A$1:$T$32,7,FALSE)
)</f>
        <v>14.44</v>
      </c>
      <c r="AB122" cm="1">
        <f t="array" ref="AB122">_xlfn.IFS(
$C122=2010,
VLOOKUP($B122,[14]分省年度数据!$A$1:$T$32,15,FALSE),
$C122=2011,
VLOOKUP($B122,[14]分省年度数据!$A$1:$T$32,14,FALSE),
$C122=2012,
VLOOKUP($B122,[14]分省年度数据!$A$1:$T$32,13,FALSE),
$C122=2013,
VLOOKUP($B122,[14]分省年度数据!$A$1:$T$32,12,FALSE),
$C122=2014,
VLOOKUP($B122,[14]分省年度数据!$A$1:$T$32,11,FALSE),
$C122=2015,
VLOOKUP($B122,[14]分省年度数据!$A$1:$T$32,10,FALSE),
$C122=2016,
VLOOKUP($B122,[14]分省年度数据!$A$1:$T$32,9,FALSE),
$C122=2017,
VLOOKUP($B122,[14]分省年度数据!$A$1:$T$32,8,FALSE),
$C122=2018,
VLOOKUP($B122,[14]分省年度数据!$A$1:$T$32,7,FALSE)
)</f>
        <v>19.7</v>
      </c>
      <c r="AD122" cm="1">
        <f t="array" ref="AD122">_xlfn.IFS(
$C122=2010,
VLOOKUP($B122,[15]分省年度数据!$A$1:$T$32,15,FALSE),
$C122=2011,
VLOOKUP($B122,[15]分省年度数据!$A$1:$T$32,14,FALSE),
$C122=2012,
VLOOKUP($B122,[15]分省年度数据!$A$1:$T$32,13,FALSE),
$C122=2013,
VLOOKUP($B122,[15]分省年度数据!$A$1:$T$32,12,FALSE),
$C122=2014,
VLOOKUP($B122,[15]分省年度数据!$A$1:$T$32,11,FALSE),
$C122=2015,
VLOOKUP($B122,[15]分省年度数据!$A$1:$T$32,10,FALSE),
$C122=2016,
VLOOKUP($B122,[15]分省年度数据!$A$1:$T$32,9,FALSE),
$C122=2017,
VLOOKUP($B122,[15]分省年度数据!$A$1:$T$32,8,FALSE),
$C122=2018,
VLOOKUP($B122,[15]分省年度数据!$A$1:$T$32,7,FALSE)
)</f>
        <v>8284996</v>
      </c>
      <c r="AE122" cm="1">
        <f t="array" ref="AE122">_xlfn.IFS(
$C122=2010,
VLOOKUP($B122,[16]分省年度数据!$A$1:$T$32,15,FALSE),
$C122=2011,
VLOOKUP($B122,[16]分省年度数据!$A$1:$T$32,14,FALSE),
$C122=2012,
VLOOKUP($B122,[16]分省年度数据!$A$1:$T$32,13,FALSE),
$C122=2013,
VLOOKUP($B122,[16]分省年度数据!$A$1:$T$32,12,FALSE),
$C122=2014,
VLOOKUP($B122,[16]分省年度数据!$A$1:$T$32,11,FALSE),
$C122=2015,
VLOOKUP($B122,[16]分省年度数据!$A$1:$T$32,10,FALSE),
$C122=2016,
VLOOKUP($B122,[16]分省年度数据!$A$1:$T$32,9,FALSE),
$C122=2017,
VLOOKUP($B122,[16]分省年度数据!$A$1:$T$32,8,FALSE),
$C122=2018,
VLOOKUP($B122,[16]分省年度数据!$A$1:$T$32,7,FALSE)
)</f>
        <v>664.53</v>
      </c>
      <c r="AF122" cm="1">
        <f t="array" ref="AF122">_xlfn.IFS(
$C122=2010,
VLOOKUP($B122,[17]分省年度数据!$A$1:$T$32,15,FALSE),
$C122=2011,
VLOOKUP($B122,[17]分省年度数据!$A$1:$T$32,14,FALSE),
$C122=2012,
VLOOKUP($B122,[17]分省年度数据!$A$1:$T$32,13,FALSE),
$C122=2013,
VLOOKUP($B122,[17]分省年度数据!$A$1:$T$32,12,FALSE),
$C122=2014,
VLOOKUP($B122,[17]分省年度数据!$A$1:$T$32,11,FALSE),
$C122=2015,
VLOOKUP($B122,[17]分省年度数据!$A$1:$T$32,10,FALSE),
$C122=2016,
VLOOKUP($B122,[17]分省年度数据!$A$1:$T$32,9,FALSE),
$C122=2017,
VLOOKUP($B122,[17]分省年度数据!$A$1:$T$32,8,FALSE),
$C122=2018,
VLOOKUP($B122,[17]分省年度数据!$A$1:$T$32,7,FALSE)
)</f>
        <v>87</v>
      </c>
      <c r="AG122" cm="1">
        <f t="array" ref="AG122">_xlfn.IFS(
$C122=2010,
VLOOKUP($B122,[18]分省年度数据!$A$1:$T$32,15,FALSE),
$C122=2011,
VLOOKUP($B122,[18]分省年度数据!$A$1:$T$32,14,FALSE),
$C122=2012,
VLOOKUP($B122,[18]分省年度数据!$A$1:$T$32,13,FALSE),
$C122=2013,
VLOOKUP($B122,[18]分省年度数据!$A$1:$T$32,12,FALSE),
$C122=2014,
VLOOKUP($B122,[18]分省年度数据!$A$1:$T$32,11,FALSE),
$C122=2015,
VLOOKUP($B122,[18]分省年度数据!$A$1:$T$32,10,FALSE),
$C122=2016,
VLOOKUP($B122,[18]分省年度数据!$A$1:$T$32,9,FALSE),
$C122=2017,
VLOOKUP($B122,[18]分省年度数据!$A$1:$T$32,8,FALSE),
$C122=2018,
VLOOKUP($B122,[18]分省年度数据!$A$1:$T$32,7,FALSE)
)</f>
        <v>4696.1000000000004</v>
      </c>
      <c r="AJ122" cm="1">
        <f t="array" ref="AJ122">_xlfn.IFS(
$C122=2010,
VLOOKUP($B122,[19]分省年度数据!$A$1:$T$32,15,FALSE),
$C122=2011,
VLOOKUP($B122,[19]分省年度数据!$A$1:$T$32,14,FALSE),
$C122=2012,
VLOOKUP($B122,[19]分省年度数据!$A$1:$T$32,13,FALSE),
$C122=2013,
VLOOKUP($B122,[19]分省年度数据!$A$1:$T$32,12,FALSE),
$C122=2014,
VLOOKUP($B122,[19]分省年度数据!$A$1:$T$32,11,FALSE),
$C122=2015,
VLOOKUP($B122,[19]分省年度数据!$A$1:$T$32,10,FALSE),
$C122=2016,
VLOOKUP($B122,[19]分省年度数据!$A$1:$T$32,9,FALSE),
$C122=2017,
VLOOKUP($B122,[19]分省年度数据!$A$1:$T$32,8,FALSE),
$C122=2018,
VLOOKUP($B122,[19]分省年度数据!$A$1:$T$32,7,FALSE)
)</f>
        <v>2880</v>
      </c>
      <c r="AK122" cm="1">
        <f t="array" ref="AK122">_xlfn.IFS(
$C122=2010,
VLOOKUP($B122,[20]分省年度数据!$A$1:$T$32,15,FALSE),
$C122=2011,
VLOOKUP($B122,[20]分省年度数据!$A$1:$T$32,14,FALSE),
$C122=2012,
VLOOKUP($B122,[20]分省年度数据!$A$1:$T$32,13,FALSE),
$C122=2013,
VLOOKUP($B122,[20]分省年度数据!$A$1:$T$32,12,FALSE),
$C122=2014,
VLOOKUP($B122,[20]分省年度数据!$A$1:$T$32,11,FALSE),
$C122=2015,
VLOOKUP($B122,[20]分省年度数据!$A$1:$T$32,10,FALSE),
$C122=2016,
VLOOKUP($B122,[20]分省年度数据!$A$1:$T$32,9,FALSE),
$C122=2017,
VLOOKUP($B122,[20]分省年度数据!$A$1:$T$32,8,FALSE),
$C122=2018,
VLOOKUP($B122,[20]分省年度数据!$A$1:$T$32,7,FALSE)
)</f>
        <v>11291</v>
      </c>
      <c r="AL122" cm="1">
        <f t="array" ref="AL122">_xlfn.IFS(
$C122=2010,
VLOOKUP($B122,[26]分省年度数据!$A$1:$T$32,15,FALSE),
$C122=2011,
VLOOKUP($B122,[26]分省年度数据!$A$1:$T$32,14,FALSE),
$C122=2012,
VLOOKUP($B122,[26]分省年度数据!$A$1:$T$32,13,FALSE),
$C122=2013,
VLOOKUP($B122,[26]分省年度数据!$A$1:$T$32,12,FALSE),
$C122=2014,
VLOOKUP($B122,[26]分省年度数据!$A$1:$T$32,11,FALSE),
$C122=2015,
VLOOKUP($B122,[26]分省年度数据!$A$1:$T$32,10,FALSE),
$C122=2016,
VLOOKUP($B122,[26]分省年度数据!$A$1:$T$32,9,FALSE),
$C122=2017,
VLOOKUP($B122,[26]分省年度数据!$A$1:$T$32,8,FALSE),
$C122=2018,
VLOOKUP($B122,[26]分省年度数据!$A$1:$T$32,7,FALSE)
)</f>
        <v>97.73</v>
      </c>
      <c r="AM122" cm="1">
        <f t="array" ref="AM122">_xlfn.IFS(
$C122=2010,
VLOOKUP($B122,[22]分省年度数据!$A$1:$T$32,15,FALSE),
$C122=2011,
VLOOKUP($B122,[22]分省年度数据!$A$1:$T$32,14,FALSE),
$C122=2012,
VLOOKUP($B122,[22]分省年度数据!$A$1:$T$32,13,FALSE),
$C122=2013,
VLOOKUP($B122,[22]分省年度数据!$A$1:$T$32,12,FALSE),
$C122=2014,
VLOOKUP($B122,[22]分省年度数据!$A$1:$T$32,11,FALSE),
$C122=2015,
VLOOKUP($B122,[22]分省年度数据!$A$1:$T$32,10,FALSE),
$C122=2016,
VLOOKUP($B122,[22]分省年度数据!$A$1:$T$32,9,FALSE),
$C122=2017,
VLOOKUP($B122,[22]分省年度数据!$A$1:$T$32,8,FALSE),
$C122=2018,
VLOOKUP($B122,[22]分省年度数据!$A$1:$T$32,7,FALSE)
)</f>
        <v>95.1</v>
      </c>
      <c r="AN122" cm="1">
        <f t="array" ref="AN122">_xlfn.IFS(
$C122=2010,
VLOOKUP($B122,[23]分省年度数据!$A$1:$T$32,15,FALSE),
$C122=2011,
VLOOKUP($B122,[23]分省年度数据!$A$1:$T$32,14,FALSE),
$C122=2012,
VLOOKUP($B122,[23]分省年度数据!$A$1:$T$32,13,FALSE),
$C122=2013,
VLOOKUP($B122,[23]分省年度数据!$A$1:$T$32,12,FALSE),
$C122=2014,
VLOOKUP($B122,[23]分省年度数据!$A$1:$T$32,11,FALSE),
$C122=2015,
VLOOKUP($B122,[23]分省年度数据!$A$1:$T$32,10,FALSE),
$C122=2016,
VLOOKUP($B122,[23]分省年度数据!$A$1:$T$32,9,FALSE),
$C122=2017,
VLOOKUP($B122,[23]分省年度数据!$A$1:$T$32,8,FALSE),
$C122=2018,
VLOOKUP($B122,[23]分省年度数据!$A$1:$T$32,7,FALSE)
)</f>
        <v>9.15</v>
      </c>
      <c r="AO122" cm="1">
        <f t="array" ref="AO122">_xlfn.IFS(
$C122=2010,
VLOOKUP($B122,[24]分省年度数据!$A$1:$T$32,15,FALSE),
$C122=2011,
VLOOKUP($B122,[24]分省年度数据!$A$1:$T$32,14,FALSE),
$C122=2012,
VLOOKUP($B122,[24]分省年度数据!$A$1:$T$32,13,FALSE),
$C122=2013,
VLOOKUP($B122,[24]分省年度数据!$A$1:$T$32,12,FALSE),
$C122=2014,
VLOOKUP($B122,[24]分省年度数据!$A$1:$T$32,11,FALSE),
$C122=2015,
VLOOKUP($B122,[24]分省年度数据!$A$1:$T$32,10,FALSE),
$C122=2016,
VLOOKUP($B122,[24]分省年度数据!$A$1:$T$32,9,FALSE),
$C122=2017,
VLOOKUP($B122,[24]分省年度数据!$A$1:$T$32,8,FALSE),
$C122=2018,
VLOOKUP($B122,[24]分省年度数据!$A$1:$T$32,7,FALSE)
)</f>
        <v>1.98</v>
      </c>
      <c r="AP122" cm="1">
        <f t="array" ref="AP122">_xlfn.IFS(
$C122=2010,
VLOOKUP($B122,[25]分省年度数据!$A$1:$T$32,15,FALSE),
$C122=2011,
VLOOKUP($B122,[25]分省年度数据!$A$1:$T$32,14,FALSE),
$C122=2012,
VLOOKUP($B122,[25]分省年度数据!$A$1:$T$32,13,FALSE),
$C122=2013,
VLOOKUP($B122,[25]分省年度数据!$A$1:$T$32,12,FALSE),
$C122=2014,
VLOOKUP($B122,[25]分省年度数据!$A$1:$T$32,11,FALSE),
$C122=2015,
VLOOKUP($B122,[25]分省年度数据!$A$1:$T$32,10,FALSE),
$C122=2016,
VLOOKUP($B122,[25]分省年度数据!$A$1:$T$32,9,FALSE),
$C122=2017,
VLOOKUP($B122,[25]分省年度数据!$A$1:$T$32,8,FALSE),
$C122=2018,
VLOOKUP($B122,[25]分省年度数据!$A$1:$T$32,7,FALSE)
)</f>
        <v>14.12</v>
      </c>
    </row>
    <row r="123" spans="1:42">
      <c r="A123">
        <v>36</v>
      </c>
      <c r="B123" t="s">
        <v>14</v>
      </c>
      <c r="C123">
        <v>2014</v>
      </c>
      <c r="D123" t="str">
        <f t="shared" si="2"/>
        <v>江西省2014</v>
      </c>
      <c r="E123" t="s">
        <v>34</v>
      </c>
      <c r="F123" cm="1">
        <f t="array" ref="F123">_xlfn.IFS(
$C123=2010,
VLOOKUP($B123,[1]分省年度数据!$A$1:$T$32,15,FALSE),
$C123=2011,
VLOOKUP($B123,[1]分省年度数据!$A$1:$T$32,14,FALSE),
$C123=2012,
VLOOKUP($B123,[1]分省年度数据!$A$1:$T$32,13,FALSE),
$C123=2013,
VLOOKUP($B123,[1]分省年度数据!$A$1:$T$32,12,FALSE),
$C123=2014,
VLOOKUP($B123,[1]分省年度数据!$A$1:$T$32,11,FALSE),
$C123=2015,
VLOOKUP($B123,[1]分省年度数据!$A$1:$T$32,10,FALSE),
$C123=2016,
VLOOKUP($B123,[1]分省年度数据!$A$1:$T$32,9,FALSE),
$C123=2017,
VLOOKUP($B123,[1]分省年度数据!$A$1:$T$32,8,FALSE),
$C123=2018,
VLOOKUP($B123,[1]分省年度数据!$A$1:$T$32,7,FALSE)
)</f>
        <v>4480</v>
      </c>
      <c r="G123" cm="1">
        <f t="array" ref="G123">_xlfn.IFS(
$C123=2010,
VLOOKUP($B123,[2]分省年度数据!$A$1:$T$32,15,FALSE),
$C123=2011,
VLOOKUP($B123,[2]分省年度数据!$A$1:$T$32,14,FALSE),
$C123=2012,
VLOOKUP($B123,[2]分省年度数据!$A$1:$T$32,13,FALSE),
$C123=2013,
VLOOKUP($B123,[2]分省年度数据!$A$1:$T$32,12,FALSE),
$C123=2014,
VLOOKUP($B123,[2]分省年度数据!$A$1:$T$32,11,FALSE),
$C123=2015,
VLOOKUP($B123,[2]分省年度数据!$A$1:$T$32,10,FALSE),
$C123=2016,
VLOOKUP($B123,[2]分省年度数据!$A$1:$T$32,9,FALSE),
$C123=2017,
VLOOKUP($B123,[2]分省年度数据!$A$1:$T$32,8,FALSE),
$C123=2018,
VLOOKUP($B123,[2]分省年度数据!$A$1:$T$32,7,FALSE)
)</f>
        <v>16734</v>
      </c>
      <c r="H123" cm="1">
        <f t="array" ref="H123">_xlfn.IFS(
$C123=2010,
VLOOKUP($B123,[3]分省年度数据!$A$1:$T$32,15,FALSE),
$C123=2011,
VLOOKUP($B123,[3]分省年度数据!$A$1:$T$32,14,FALSE),
$C123=2012,
VLOOKUP($B123,[3]分省年度数据!$A$1:$T$32,13,FALSE),
$C123=2013,
VLOOKUP($B123,[3]分省年度数据!$A$1:$T$32,12,FALSE),
$C123=2014,
VLOOKUP($B123,[3]分省年度数据!$A$1:$T$32,11,FALSE),
$C123=2015,
VLOOKUP($B123,[3]分省年度数据!$A$1:$T$32,10,FALSE),
$C123=2016,
VLOOKUP($B123,[3]分省年度数据!$A$1:$T$32,9,FALSE),
$C123=2017,
VLOOKUP($B123,[3]分省年度数据!$A$1:$T$32,8,FALSE),
$C123=2018,
VLOOKUP($B123,[3]分省年度数据!$A$1:$T$32,7,FALSE)
)</f>
        <v>634.20000000000005</v>
      </c>
      <c r="I123">
        <f>VLOOKUP($D123,[4]Sheet1!$C$1:$J$65536,2,FALSE)</f>
        <v>185.59457397460938</v>
      </c>
      <c r="J123">
        <f>VLOOKUP($D123,[4]Sheet1!$C$1:$J$65536,3,FALSE)</f>
        <v>136.59928894042969</v>
      </c>
      <c r="K123">
        <f>VLOOKUP($D123,[4]Sheet1!$C$1:$J$65536,4,FALSE)</f>
        <v>10152.6376953125</v>
      </c>
      <c r="L123">
        <f>VLOOKUP($D123,[4]Sheet1!$C$1:$J$65536,5,FALSE)</f>
        <v>163.94131469726562</v>
      </c>
      <c r="M123">
        <f>VLOOKUP($D123,[4]Sheet1!$C$1:$J$65536,6,FALSE)</f>
        <v>18.825235366821289</v>
      </c>
      <c r="N123">
        <f>VLOOKUP($D123,[4]Sheet1!$C$1:$J$65536,7,FALSE)</f>
        <v>6.6154360771179199</v>
      </c>
      <c r="O123">
        <f>VLOOKUP($D123,[4]Sheet1!$C$1:$J$65536,8,FALSE)</f>
        <v>42.220691680908203</v>
      </c>
      <c r="P123" cm="1">
        <f t="array" ref="P123">_xlfn.IFS(
$C123=2010,
VLOOKUP($B123,[5]各省年均房价!$A$1:$T$32,11,FALSE),
$C123=2011,
VLOOKUP($B123,[5]各省年均房价!$A$1:$T$32,12,FALSE),
$C123=2012,
VLOOKUP($B123,[5]各省年均房价!$A$1:$T$32,13,FALSE),
$C123=2013,
VLOOKUP($B123,[5]各省年均房价!$A$1:$T$32,14,FALSE),
$C123=2014,
VLOOKUP($B123,[5]各省年均房价!$A$1:$T$32,15,FALSE),
$C123=2015,
VLOOKUP($B123,[5]各省年均房价!$A$1:$T$32,16,FALSE),
$C123=2016,
VLOOKUP($B123,[5]各省年均房价!$A$1:$T$32,17,FALSE),
$C123=2017,
VLOOKUP($B123,[5]各省年均房价!$A$1:$T$32,18,FALSE),
$C123=2018,
VLOOKUP($B123,[5]各省年均房价!$A$1:$T$32,19,FALSE)
)</f>
        <v>4833.8090909090906</v>
      </c>
      <c r="Q123">
        <f t="shared" si="3"/>
        <v>0.2888615448134989</v>
      </c>
      <c r="R123" cm="1">
        <f t="array" ref="R123">_xlfn.IFS(
$C123=2010,
VLOOKUP($B123,[27]分省年度数据!$A$1:$T$32,15,FALSE),
$C123=2011,
VLOOKUP($B123,[27]分省年度数据!$A$1:$T$32,14,FALSE),
$C123=2012,
VLOOKUP($B123,[27]分省年度数据!$A$1:$T$32,13,FALSE),
$C123=2013,
VLOOKUP($B123,[27]分省年度数据!$A$1:$T$32,12,FALSE),
$C123=2014,
VLOOKUP($B123,[27]分省年度数据!$A$1:$T$32,11,FALSE),
$C123=2015,
VLOOKUP($B123,[27]分省年度数据!$A$1:$T$32,10,FALSE),
$C123=2016,
VLOOKUP($B123,[27]分省年度数据!$A$1:$T$32,9,FALSE),
$C123=2017,
VLOOKUP($B123,[27]分省年度数据!$A$1:$T$32,8,FALSE),
$C123=2018,
VLOOKUP($B123,[27]分省年度数据!$A$1:$T$32,7,FALSE)
)</f>
        <v>64.69</v>
      </c>
      <c r="S123">
        <f>IFERROR(VLOOKUP(D123,[6]mu_jt_estimates_final!$C:$D,2,FALSE),"")</f>
        <v>-0.19213031</v>
      </c>
      <c r="T123" t="str">
        <f>VLOOKUP(B123,方言分布!A:B,2,FALSE)</f>
        <v>赣语</v>
      </c>
      <c r="U123" cm="1">
        <f t="array" ref="U123">_xlfn.IFS(
$C123=2010,
VLOOKUP($B123,[7]分省年度数据!$A$1:$T$32,15,FALSE),
$C123=2011,
VLOOKUP($B123,[7]分省年度数据!$A$1:$T$32,14,FALSE),
$C123=2012,
VLOOKUP($B123,[7]分省年度数据!$A$1:$T$32,13,FALSE),
$C123=2013,
VLOOKUP($B123,[7]分省年度数据!$A$1:$T$32,12,FALSE),
$C123=2014,
VLOOKUP($B123,[7]分省年度数据!$A$1:$T$32,11,FALSE),
$C123=2015,
VLOOKUP($B123,[7]分省年度数据!$A$1:$T$32,10,FALSE),
$C123=2016,
VLOOKUP($B123,[7]分省年度数据!$A$1:$T$32,9,FALSE),
$C123=2017,
VLOOKUP($B123,[7]分省年度数据!$A$1:$T$32,8,FALSE),
$C123=2018,
VLOOKUP($B123,[7]分省年度数据!$A$1:$T$32,7,FALSE)
)</f>
        <v>38873</v>
      </c>
      <c r="V123" cm="1">
        <f t="array" ref="V123">_xlfn.IFS(
$C123=2010,
VLOOKUP($B123,[8]分省年度数据!$A$1:$T$32,15,FALSE),
$C123=2011,
VLOOKUP($B123,[8]分省年度数据!$A$1:$T$32,14,FALSE),
$C123=2012,
VLOOKUP($B123,[8]分省年度数据!$A$1:$T$32,13,FALSE),
$C123=2013,
VLOOKUP($B123,[8]分省年度数据!$A$1:$T$32,12,FALSE),
$C123=2014,
VLOOKUP($B123,[8]分省年度数据!$A$1:$T$32,11,FALSE),
$C123=2015,
VLOOKUP($B123,[8]分省年度数据!$A$1:$T$32,10,FALSE),
$C123=2016,
VLOOKUP($B123,[8]分省年度数据!$A$1:$T$32,9,FALSE),
$C123=2017,
VLOOKUP($B123,[8]分省年度数据!$A$1:$T$32,8,FALSE),
$C123=2018,
VLOOKUP($B123,[8]分省年度数据!$A$1:$T$32,7,FALSE)
)</f>
        <v>18.670000000000002</v>
      </c>
      <c r="W123" cm="1">
        <f t="array" ref="W123">_xlfn.IFS(
$C123=2010,
VLOOKUP($B123,[9]分省年度数据!$A$1:$T$32,15,FALSE),
$C123=2011,
VLOOKUP($B123,[9]分省年度数据!$A$1:$T$32,14,FALSE),
$C123=2012,
VLOOKUP($B123,[9]分省年度数据!$A$1:$T$32,13,FALSE),
$C123=2013,
VLOOKUP($B123,[9]分省年度数据!$A$1:$T$32,12,FALSE),
$C123=2014,
VLOOKUP($B123,[9]分省年度数据!$A$1:$T$32,11,FALSE),
$C123=2015,
VLOOKUP($B123,[9]分省年度数据!$A$1:$T$32,10,FALSE),
$C123=2016,
VLOOKUP($B123,[9]分省年度数据!$A$1:$T$32,9,FALSE),
$C123=2017,
VLOOKUP($B123,[9]分省年度数据!$A$1:$T$32,8,FALSE),
$C123=2018,
VLOOKUP($B123,[9]分省年度数据!$A$1:$T$32,7,FALSE)
)</f>
        <v>44</v>
      </c>
      <c r="X123" cm="1">
        <f t="array" ref="X123">_xlfn.IFS(
$C123=2010,
VLOOKUP($B123,[10]分省年度数据!$A$1:$T$32,15,FALSE),
$C123=2011,
VLOOKUP($B123,[10]分省年度数据!$A$1:$T$32,14,FALSE),
$C123=2012,
VLOOKUP($B123,[10]分省年度数据!$A$1:$T$32,13,FALSE),
$C123=2013,
VLOOKUP($B123,[10]分省年度数据!$A$1:$T$32,12,FALSE),
$C123=2014,
VLOOKUP($B123,[10]分省年度数据!$A$1:$T$32,11,FALSE),
$C123=2015,
VLOOKUP($B123,[10]分省年度数据!$A$1:$T$32,10,FALSE),
$C123=2016,
VLOOKUP($B123,[10]分省年度数据!$A$1:$T$32,9,FALSE),
$C123=2017,
VLOOKUP($B123,[10]分省年度数据!$A$1:$T$32,8,FALSE),
$C123=2018,
VLOOKUP($B123,[10]分省年度数据!$A$1:$T$32,7,FALSE)
)</f>
        <v>9.19</v>
      </c>
      <c r="Y123" cm="1">
        <f t="array" ref="Y123">_xlfn.IFS(
$C123=2010,
VLOOKUP($B123,[11]分省年度数据!$A$1:$T$32,15,FALSE),
$C123=2011,
VLOOKUP($B123,[11]分省年度数据!$A$1:$T$32,14,FALSE),
$C123=2012,
VLOOKUP($B123,[11]分省年度数据!$A$1:$T$32,13,FALSE),
$C123=2013,
VLOOKUP($B123,[11]分省年度数据!$A$1:$T$32,12,FALSE),
$C123=2014,
VLOOKUP($B123,[11]分省年度数据!$A$1:$T$32,11,FALSE),
$C123=2015,
VLOOKUP($B123,[11]分省年度数据!$A$1:$T$32,10,FALSE),
$C123=2016,
VLOOKUP($B123,[11]分省年度数据!$A$1:$T$32,9,FALSE),
$C123=2017,
VLOOKUP($B123,[11]分省年度数据!$A$1:$T$32,8,FALSE),
$C123=2018,
VLOOKUP($B123,[11]分省年度数据!$A$1:$T$32,7,FALSE)
)</f>
        <v>338.45</v>
      </c>
      <c r="Z123" cm="1">
        <f t="array" ref="Z123">_xlfn.IFS(
$C123=2010,
VLOOKUP($B123,[12]分省年度数据!$A$1:$T$32,15,FALSE),
$C123=2011,
VLOOKUP($B123,[12]分省年度数据!$A$1:$T$32,14,FALSE),
$C123=2012,
VLOOKUP($B123,[12]分省年度数据!$A$1:$T$32,13,FALSE),
$C123=2013,
VLOOKUP($B123,[12]分省年度数据!$A$1:$T$32,12,FALSE),
$C123=2014,
VLOOKUP($B123,[12]分省年度数据!$A$1:$T$32,11,FALSE),
$C123=2015,
VLOOKUP($B123,[12]分省年度数据!$A$1:$T$32,10,FALSE),
$C123=2016,
VLOOKUP($B123,[12]分省年度数据!$A$1:$T$32,9,FALSE),
$C123=2017,
VLOOKUP($B123,[12]分省年度数据!$A$1:$T$32,8,FALSE),
$C123=2018,
VLOOKUP($B123,[12]分省年度数据!$A$1:$T$32,7,FALSE)
)</f>
        <v>17.670000000000002</v>
      </c>
      <c r="AA123" cm="1">
        <f t="array" ref="AA123">_xlfn.IFS(
$C123=2010,
VLOOKUP($B123,[13]分省年度数据!$A$1:$T$32,15,FALSE),
$C123=2011,
VLOOKUP($B123,[13]分省年度数据!$A$1:$T$32,14,FALSE),
$C123=2012,
VLOOKUP($B123,[13]分省年度数据!$A$1:$T$32,13,FALSE),
$C123=2013,
VLOOKUP($B123,[13]分省年度数据!$A$1:$T$32,12,FALSE),
$C123=2014,
VLOOKUP($B123,[13]分省年度数据!$A$1:$T$32,11,FALSE),
$C123=2015,
VLOOKUP($B123,[13]分省年度数据!$A$1:$T$32,10,FALSE),
$C123=2016,
VLOOKUP($B123,[13]分省年度数据!$A$1:$T$32,9,FALSE),
$C123=2017,
VLOOKUP($B123,[13]分省年度数据!$A$1:$T$32,8,FALSE),
$C123=2018,
VLOOKUP($B123,[13]分省年度数据!$A$1:$T$32,7,FALSE)
)</f>
        <v>14.42</v>
      </c>
      <c r="AB123" cm="1">
        <f t="array" ref="AB123">_xlfn.IFS(
$C123=2010,
VLOOKUP($B123,[14]分省年度数据!$A$1:$T$32,15,FALSE),
$C123=2011,
VLOOKUP($B123,[14]分省年度数据!$A$1:$T$32,14,FALSE),
$C123=2012,
VLOOKUP($B123,[14]分省年度数据!$A$1:$T$32,13,FALSE),
$C123=2013,
VLOOKUP($B123,[14]分省年度数据!$A$1:$T$32,12,FALSE),
$C123=2014,
VLOOKUP($B123,[14]分省年度数据!$A$1:$T$32,11,FALSE),
$C123=2015,
VLOOKUP($B123,[14]分省年度数据!$A$1:$T$32,10,FALSE),
$C123=2016,
VLOOKUP($B123,[14]分省年度数据!$A$1:$T$32,9,FALSE),
$C123=2017,
VLOOKUP($B123,[14]分省年度数据!$A$1:$T$32,8,FALSE),
$C123=2018,
VLOOKUP($B123,[14]分省年度数据!$A$1:$T$32,7,FALSE)
)</f>
        <v>19.64</v>
      </c>
      <c r="AD123" cm="1">
        <f t="array" ref="AD123">_xlfn.IFS(
$C123=2010,
VLOOKUP($B123,[15]分省年度数据!$A$1:$T$32,15,FALSE),
$C123=2011,
VLOOKUP($B123,[15]分省年度数据!$A$1:$T$32,14,FALSE),
$C123=2012,
VLOOKUP($B123,[15]分省年度数据!$A$1:$T$32,13,FALSE),
$C123=2013,
VLOOKUP($B123,[15]分省年度数据!$A$1:$T$32,12,FALSE),
$C123=2014,
VLOOKUP($B123,[15]分省年度数据!$A$1:$T$32,11,FALSE),
$C123=2015,
VLOOKUP($B123,[15]分省年度数据!$A$1:$T$32,10,FALSE),
$C123=2016,
VLOOKUP($B123,[15]分省年度数据!$A$1:$T$32,9,FALSE),
$C123=2017,
VLOOKUP($B123,[15]分省年度数据!$A$1:$T$32,8,FALSE),
$C123=2018,
VLOOKUP($B123,[15]分省年度数据!$A$1:$T$32,7,FALSE)
)</f>
        <v>8930127</v>
      </c>
      <c r="AE123" cm="1">
        <f t="array" ref="AE123">_xlfn.IFS(
$C123=2010,
VLOOKUP($B123,[16]分省年度数据!$A$1:$T$32,15,FALSE),
$C123=2011,
VLOOKUP($B123,[16]分省年度数据!$A$1:$T$32,14,FALSE),
$C123=2012,
VLOOKUP($B123,[16]分省年度数据!$A$1:$T$32,13,FALSE),
$C123=2013,
VLOOKUP($B123,[16]分省年度数据!$A$1:$T$32,12,FALSE),
$C123=2014,
VLOOKUP($B123,[16]分省年度数据!$A$1:$T$32,11,FALSE),
$C123=2015,
VLOOKUP($B123,[16]分省年度数据!$A$1:$T$32,10,FALSE),
$C123=2016,
VLOOKUP($B123,[16]分省年度数据!$A$1:$T$32,9,FALSE),
$C123=2017,
VLOOKUP($B123,[16]分省年度数据!$A$1:$T$32,8,FALSE),
$C123=2018,
VLOOKUP($B123,[16]分省年度数据!$A$1:$T$32,7,FALSE)
)</f>
        <v>711.72</v>
      </c>
      <c r="AF123" cm="1">
        <f t="array" ref="AF123">_xlfn.IFS(
$C123=2010,
VLOOKUP($B123,[17]分省年度数据!$A$1:$T$32,15,FALSE),
$C123=2011,
VLOOKUP($B123,[17]分省年度数据!$A$1:$T$32,14,FALSE),
$C123=2012,
VLOOKUP($B123,[17]分省年度数据!$A$1:$T$32,13,FALSE),
$C123=2013,
VLOOKUP($B123,[17]分省年度数据!$A$1:$T$32,12,FALSE),
$C123=2014,
VLOOKUP($B123,[17]分省年度数据!$A$1:$T$32,11,FALSE),
$C123=2015,
VLOOKUP($B123,[17]分省年度数据!$A$1:$T$32,10,FALSE),
$C123=2016,
VLOOKUP($B123,[17]分省年度数据!$A$1:$T$32,9,FALSE),
$C123=2017,
VLOOKUP($B123,[17]分省年度数据!$A$1:$T$32,8,FALSE),
$C123=2018,
VLOOKUP($B123,[17]分省年度数据!$A$1:$T$32,7,FALSE)
)</f>
        <v>112</v>
      </c>
      <c r="AG123" cm="1">
        <f t="array" ref="AG123">_xlfn.IFS(
$C123=2010,
VLOOKUP($B123,[18]分省年度数据!$A$1:$T$32,15,FALSE),
$C123=2011,
VLOOKUP($B123,[18]分省年度数据!$A$1:$T$32,14,FALSE),
$C123=2012,
VLOOKUP($B123,[18]分省年度数据!$A$1:$T$32,13,FALSE),
$C123=2013,
VLOOKUP($B123,[18]分省年度数据!$A$1:$T$32,12,FALSE),
$C123=2014,
VLOOKUP($B123,[18]分省年度数据!$A$1:$T$32,11,FALSE),
$C123=2015,
VLOOKUP($B123,[18]分省年度数据!$A$1:$T$32,10,FALSE),
$C123=2016,
VLOOKUP($B123,[18]分省年度数据!$A$1:$T$32,9,FALSE),
$C123=2017,
VLOOKUP($B123,[18]分省年度数据!$A$1:$T$32,8,FALSE),
$C123=2018,
VLOOKUP($B123,[18]分省年度数据!$A$1:$T$32,7,FALSE)
)</f>
        <v>5292.6</v>
      </c>
      <c r="AJ123" cm="1">
        <f t="array" ref="AJ123">_xlfn.IFS(
$C123=2010,
VLOOKUP($B123,[19]分省年度数据!$A$1:$T$32,15,FALSE),
$C123=2011,
VLOOKUP($B123,[19]分省年度数据!$A$1:$T$32,14,FALSE),
$C123=2012,
VLOOKUP($B123,[19]分省年度数据!$A$1:$T$32,13,FALSE),
$C123=2013,
VLOOKUP($B123,[19]分省年度数据!$A$1:$T$32,12,FALSE),
$C123=2014,
VLOOKUP($B123,[19]分省年度数据!$A$1:$T$32,11,FALSE),
$C123=2015,
VLOOKUP($B123,[19]分省年度数据!$A$1:$T$32,10,FALSE),
$C123=2016,
VLOOKUP($B123,[19]分省年度数据!$A$1:$T$32,9,FALSE),
$C123=2017,
VLOOKUP($B123,[19]分省年度数据!$A$1:$T$32,8,FALSE),
$C123=2018,
VLOOKUP($B123,[19]分省年度数据!$A$1:$T$32,7,FALSE)
)</f>
        <v>2873</v>
      </c>
      <c r="AK123" cm="1">
        <f t="array" ref="AK123">_xlfn.IFS(
$C123=2010,
VLOOKUP($B123,[20]分省年度数据!$A$1:$T$32,15,FALSE),
$C123=2011,
VLOOKUP($B123,[20]分省年度数据!$A$1:$T$32,14,FALSE),
$C123=2012,
VLOOKUP($B123,[20]分省年度数据!$A$1:$T$32,13,FALSE),
$C123=2013,
VLOOKUP($B123,[20]分省年度数据!$A$1:$T$32,12,FALSE),
$C123=2014,
VLOOKUP($B123,[20]分省年度数据!$A$1:$T$32,11,FALSE),
$C123=2015,
VLOOKUP($B123,[20]分省年度数据!$A$1:$T$32,10,FALSE),
$C123=2016,
VLOOKUP($B123,[20]分省年度数据!$A$1:$T$32,9,FALSE),
$C123=2017,
VLOOKUP($B123,[20]分省年度数据!$A$1:$T$32,8,FALSE),
$C123=2018,
VLOOKUP($B123,[20]分省年度数据!$A$1:$T$32,7,FALSE)
)</f>
        <v>11718</v>
      </c>
      <c r="AL123" cm="1">
        <f t="array" ref="AL123">_xlfn.IFS(
$C123=2010,
VLOOKUP($B123,[26]分省年度数据!$A$1:$T$32,15,FALSE),
$C123=2011,
VLOOKUP($B123,[26]分省年度数据!$A$1:$T$32,14,FALSE),
$C123=2012,
VLOOKUP($B123,[26]分省年度数据!$A$1:$T$32,13,FALSE),
$C123=2013,
VLOOKUP($B123,[26]分省年度数据!$A$1:$T$32,12,FALSE),
$C123=2014,
VLOOKUP($B123,[26]分省年度数据!$A$1:$T$32,11,FALSE),
$C123=2015,
VLOOKUP($B123,[26]分省年度数据!$A$1:$T$32,10,FALSE),
$C123=2016,
VLOOKUP($B123,[26]分省年度数据!$A$1:$T$32,9,FALSE),
$C123=2017,
VLOOKUP($B123,[26]分省年度数据!$A$1:$T$32,8,FALSE),
$C123=2018,
VLOOKUP($B123,[26]分省年度数据!$A$1:$T$32,7,FALSE)
)</f>
        <v>97.78</v>
      </c>
      <c r="AM123" cm="1">
        <f t="array" ref="AM123">_xlfn.IFS(
$C123=2010,
VLOOKUP($B123,[22]分省年度数据!$A$1:$T$32,15,FALSE),
$C123=2011,
VLOOKUP($B123,[22]分省年度数据!$A$1:$T$32,14,FALSE),
$C123=2012,
VLOOKUP($B123,[22]分省年度数据!$A$1:$T$32,13,FALSE),
$C123=2013,
VLOOKUP($B123,[22]分省年度数据!$A$1:$T$32,12,FALSE),
$C123=2014,
VLOOKUP($B123,[22]分省年度数据!$A$1:$T$32,11,FALSE),
$C123=2015,
VLOOKUP($B123,[22]分省年度数据!$A$1:$T$32,10,FALSE),
$C123=2016,
VLOOKUP($B123,[22]分省年度数据!$A$1:$T$32,9,FALSE),
$C123=2017,
VLOOKUP($B123,[22]分省年度数据!$A$1:$T$32,8,FALSE),
$C123=2018,
VLOOKUP($B123,[22]分省年度数据!$A$1:$T$32,7,FALSE)
)</f>
        <v>95.18</v>
      </c>
      <c r="AN123" cm="1">
        <f t="array" ref="AN123">_xlfn.IFS(
$C123=2010,
VLOOKUP($B123,[23]分省年度数据!$A$1:$T$32,15,FALSE),
$C123=2011,
VLOOKUP($B123,[23]分省年度数据!$A$1:$T$32,14,FALSE),
$C123=2012,
VLOOKUP($B123,[23]分省年度数据!$A$1:$T$32,13,FALSE),
$C123=2013,
VLOOKUP($B123,[23]分省年度数据!$A$1:$T$32,12,FALSE),
$C123=2014,
VLOOKUP($B123,[23]分省年度数据!$A$1:$T$32,11,FALSE),
$C123=2015,
VLOOKUP($B123,[23]分省年度数据!$A$1:$T$32,10,FALSE),
$C123=2016,
VLOOKUP($B123,[23]分省年度数据!$A$1:$T$32,9,FALSE),
$C123=2017,
VLOOKUP($B123,[23]分省年度数据!$A$1:$T$32,8,FALSE),
$C123=2018,
VLOOKUP($B123,[23]分省年度数据!$A$1:$T$32,7,FALSE)
)</f>
        <v>8.56</v>
      </c>
      <c r="AO123" cm="1">
        <f t="array" ref="AO123">_xlfn.IFS(
$C123=2010,
VLOOKUP($B123,[24]分省年度数据!$A$1:$T$32,15,FALSE),
$C123=2011,
VLOOKUP($B123,[24]分省年度数据!$A$1:$T$32,14,FALSE),
$C123=2012,
VLOOKUP($B123,[24]分省年度数据!$A$1:$T$32,13,FALSE),
$C123=2013,
VLOOKUP($B123,[24]分省年度数据!$A$1:$T$32,12,FALSE),
$C123=2014,
VLOOKUP($B123,[24]分省年度数据!$A$1:$T$32,11,FALSE),
$C123=2015,
VLOOKUP($B123,[24]分省年度数据!$A$1:$T$32,10,FALSE),
$C123=2016,
VLOOKUP($B123,[24]分省年度数据!$A$1:$T$32,9,FALSE),
$C123=2017,
VLOOKUP($B123,[24]分省年度数据!$A$1:$T$32,8,FALSE),
$C123=2018,
VLOOKUP($B123,[24]分省年度数据!$A$1:$T$32,7,FALSE)
)</f>
        <v>2.0099999999999998</v>
      </c>
      <c r="AP123" cm="1">
        <f t="array" ref="AP123">_xlfn.IFS(
$C123=2010,
VLOOKUP($B123,[25]分省年度数据!$A$1:$T$32,15,FALSE),
$C123=2011,
VLOOKUP($B123,[25]分省年度数据!$A$1:$T$32,14,FALSE),
$C123=2012,
VLOOKUP($B123,[25]分省年度数据!$A$1:$T$32,13,FALSE),
$C123=2013,
VLOOKUP($B123,[25]分省年度数据!$A$1:$T$32,12,FALSE),
$C123=2014,
VLOOKUP($B123,[25]分省年度数据!$A$1:$T$32,11,FALSE),
$C123=2015,
VLOOKUP($B123,[25]分省年度数据!$A$1:$T$32,10,FALSE),
$C123=2016,
VLOOKUP($B123,[25]分省年度数据!$A$1:$T$32,9,FALSE),
$C123=2017,
VLOOKUP($B123,[25]分省年度数据!$A$1:$T$32,8,FALSE),
$C123=2018,
VLOOKUP($B123,[25]分省年度数据!$A$1:$T$32,7,FALSE)
)</f>
        <v>14.13</v>
      </c>
    </row>
    <row r="124" spans="1:42">
      <c r="A124">
        <v>36</v>
      </c>
      <c r="B124" t="s">
        <v>14</v>
      </c>
      <c r="C124">
        <v>2015</v>
      </c>
      <c r="D124" t="str">
        <f t="shared" si="2"/>
        <v>江西省2015</v>
      </c>
      <c r="E124" t="s">
        <v>34</v>
      </c>
      <c r="F124" cm="1">
        <f t="array" ref="F124">_xlfn.IFS(
$C124=2010,
VLOOKUP($B124,[1]分省年度数据!$A$1:$T$32,15,FALSE),
$C124=2011,
VLOOKUP($B124,[1]分省年度数据!$A$1:$T$32,14,FALSE),
$C124=2012,
VLOOKUP($B124,[1]分省年度数据!$A$1:$T$32,13,FALSE),
$C124=2013,
VLOOKUP($B124,[1]分省年度数据!$A$1:$T$32,12,FALSE),
$C124=2014,
VLOOKUP($B124,[1]分省年度数据!$A$1:$T$32,11,FALSE),
$C124=2015,
VLOOKUP($B124,[1]分省年度数据!$A$1:$T$32,10,FALSE),
$C124=2016,
VLOOKUP($B124,[1]分省年度数据!$A$1:$T$32,9,FALSE),
$C124=2017,
VLOOKUP($B124,[1]分省年度数据!$A$1:$T$32,8,FALSE),
$C124=2018,
VLOOKUP($B124,[1]分省年度数据!$A$1:$T$32,7,FALSE)
)</f>
        <v>4485</v>
      </c>
      <c r="G124" cm="1">
        <f t="array" ref="G124">_xlfn.IFS(
$C124=2010,
VLOOKUP($B124,[2]分省年度数据!$A$1:$T$32,15,FALSE),
$C124=2011,
VLOOKUP($B124,[2]分省年度数据!$A$1:$T$32,14,FALSE),
$C124=2012,
VLOOKUP($B124,[2]分省年度数据!$A$1:$T$32,13,FALSE),
$C124=2013,
VLOOKUP($B124,[2]分省年度数据!$A$1:$T$32,12,FALSE),
$C124=2014,
VLOOKUP($B124,[2]分省年度数据!$A$1:$T$32,11,FALSE),
$C124=2015,
VLOOKUP($B124,[2]分省年度数据!$A$1:$T$32,10,FALSE),
$C124=2016,
VLOOKUP($B124,[2]分省年度数据!$A$1:$T$32,9,FALSE),
$C124=2017,
VLOOKUP($B124,[2]分省年度数据!$A$1:$T$32,8,FALSE),
$C124=2018,
VLOOKUP($B124,[2]分省年度数据!$A$1:$T$32,7,FALSE)
)</f>
        <v>18437</v>
      </c>
      <c r="H124" cm="1">
        <f t="array" ref="H124">_xlfn.IFS(
$C124=2010,
VLOOKUP($B124,[3]分省年度数据!$A$1:$T$32,15,FALSE),
$C124=2011,
VLOOKUP($B124,[3]分省年度数据!$A$1:$T$32,14,FALSE),
$C124=2012,
VLOOKUP($B124,[3]分省年度数据!$A$1:$T$32,13,FALSE),
$C124=2013,
VLOOKUP($B124,[3]分省年度数据!$A$1:$T$32,12,FALSE),
$C124=2014,
VLOOKUP($B124,[3]分省年度数据!$A$1:$T$32,11,FALSE),
$C124=2015,
VLOOKUP($B124,[3]分省年度数据!$A$1:$T$32,10,FALSE),
$C124=2016,
VLOOKUP($B124,[3]分省年度数据!$A$1:$T$32,9,FALSE),
$C124=2017,
VLOOKUP($B124,[3]分省年度数据!$A$1:$T$32,8,FALSE),
$C124=2018,
VLOOKUP($B124,[3]分省年度数据!$A$1:$T$32,7,FALSE)
)</f>
        <v>628.29999999999995</v>
      </c>
      <c r="I124">
        <f>VLOOKUP($D124,[4]Sheet1!$C$1:$J$65536,2,FALSE)</f>
        <v>184.82044982910156</v>
      </c>
      <c r="J124">
        <f>VLOOKUP($D124,[4]Sheet1!$C$1:$J$65536,3,FALSE)</f>
        <v>144.23133850097656</v>
      </c>
      <c r="K124">
        <f>VLOOKUP($D124,[4]Sheet1!$C$1:$J$65536,4,FALSE)</f>
        <v>10154.6962890625</v>
      </c>
      <c r="L124">
        <f>VLOOKUP($D124,[4]Sheet1!$C$1:$J$65536,5,FALSE)</f>
        <v>164.22238159179688</v>
      </c>
      <c r="M124">
        <f>VLOOKUP($D124,[4]Sheet1!$C$1:$J$65536,6,FALSE)</f>
        <v>19.288341522216797</v>
      </c>
      <c r="N124">
        <f>VLOOKUP($D124,[4]Sheet1!$C$1:$J$65536,7,FALSE)</f>
        <v>6.9051098823547363</v>
      </c>
      <c r="O124">
        <f>VLOOKUP($D124,[4]Sheet1!$C$1:$J$65536,8,FALSE)</f>
        <v>42.680309295654297</v>
      </c>
      <c r="P124" cm="1">
        <f t="array" ref="P124">_xlfn.IFS(
$C124=2010,
VLOOKUP($B124,[5]各省年均房价!$A$1:$T$32,11,FALSE),
$C124=2011,
VLOOKUP($B124,[5]各省年均房价!$A$1:$T$32,12,FALSE),
$C124=2012,
VLOOKUP($B124,[5]各省年均房价!$A$1:$T$32,13,FALSE),
$C124=2013,
VLOOKUP($B124,[5]各省年均房价!$A$1:$T$32,14,FALSE),
$C124=2014,
VLOOKUP($B124,[5]各省年均房价!$A$1:$T$32,15,FALSE),
$C124=2015,
VLOOKUP($B124,[5]各省年均房价!$A$1:$T$32,16,FALSE),
$C124=2016,
VLOOKUP($B124,[5]各省年均房价!$A$1:$T$32,17,FALSE),
$C124=2017,
VLOOKUP($B124,[5]各省年均房价!$A$1:$T$32,18,FALSE),
$C124=2018,
VLOOKUP($B124,[5]各省年均房价!$A$1:$T$32,19,FALSE)
)</f>
        <v>4951.0599999999986</v>
      </c>
      <c r="Q124">
        <f t="shared" si="3"/>
        <v>0.26853935021966691</v>
      </c>
      <c r="R124" cm="1">
        <f t="array" ref="R124">_xlfn.IFS(
$C124=2010,
VLOOKUP($B124,[27]分省年度数据!$A$1:$T$32,15,FALSE),
$C124=2011,
VLOOKUP($B124,[27]分省年度数据!$A$1:$T$32,14,FALSE),
$C124=2012,
VLOOKUP($B124,[27]分省年度数据!$A$1:$T$32,13,FALSE),
$C124=2013,
VLOOKUP($B124,[27]分省年度数据!$A$1:$T$32,12,FALSE),
$C124=2014,
VLOOKUP($B124,[27]分省年度数据!$A$1:$T$32,11,FALSE),
$C124=2015,
VLOOKUP($B124,[27]分省年度数据!$A$1:$T$32,10,FALSE),
$C124=2016,
VLOOKUP($B124,[27]分省年度数据!$A$1:$T$32,9,FALSE),
$C124=2017,
VLOOKUP($B124,[27]分省年度数据!$A$1:$T$32,8,FALSE),
$C124=2018,
VLOOKUP($B124,[27]分省年度数据!$A$1:$T$32,7,FALSE)
)</f>
        <v>66.37</v>
      </c>
      <c r="S124">
        <f>IFERROR(VLOOKUP(D124,[6]mu_jt_estimates_final!$C:$D,2,FALSE),"")</f>
        <v>-0.11375681</v>
      </c>
      <c r="T124" t="str">
        <f>VLOOKUP(B124,方言分布!A:B,2,FALSE)</f>
        <v>赣语</v>
      </c>
      <c r="U124" cm="1">
        <f t="array" ref="U124">_xlfn.IFS(
$C124=2010,
VLOOKUP($B124,[7]分省年度数据!$A$1:$T$32,15,FALSE),
$C124=2011,
VLOOKUP($B124,[7]分省年度数据!$A$1:$T$32,14,FALSE),
$C124=2012,
VLOOKUP($B124,[7]分省年度数据!$A$1:$T$32,13,FALSE),
$C124=2013,
VLOOKUP($B124,[7]分省年度数据!$A$1:$T$32,12,FALSE),
$C124=2014,
VLOOKUP($B124,[7]分省年度数据!$A$1:$T$32,11,FALSE),
$C124=2015,
VLOOKUP($B124,[7]分省年度数据!$A$1:$T$32,10,FALSE),
$C124=2016,
VLOOKUP($B124,[7]分省年度数据!$A$1:$T$32,9,FALSE),
$C124=2017,
VLOOKUP($B124,[7]分省年度数据!$A$1:$T$32,8,FALSE),
$C124=2018,
VLOOKUP($B124,[7]分省年度数据!$A$1:$T$32,7,FALSE)
)</f>
        <v>38557</v>
      </c>
      <c r="V124" cm="1">
        <f t="array" ref="V124">_xlfn.IFS(
$C124=2010,
VLOOKUP($B124,[8]分省年度数据!$A$1:$T$32,15,FALSE),
$C124=2011,
VLOOKUP($B124,[8]分省年度数据!$A$1:$T$32,14,FALSE),
$C124=2012,
VLOOKUP($B124,[8]分省年度数据!$A$1:$T$32,13,FALSE),
$C124=2013,
VLOOKUP($B124,[8]分省年度数据!$A$1:$T$32,12,FALSE),
$C124=2014,
VLOOKUP($B124,[8]分省年度数据!$A$1:$T$32,11,FALSE),
$C124=2015,
VLOOKUP($B124,[8]分省年度数据!$A$1:$T$32,10,FALSE),
$C124=2016,
VLOOKUP($B124,[8]分省年度数据!$A$1:$T$32,9,FALSE),
$C124=2017,
VLOOKUP($B124,[8]分省年度数据!$A$1:$T$32,8,FALSE),
$C124=2018,
VLOOKUP($B124,[8]分省年度数据!$A$1:$T$32,7,FALSE)
)</f>
        <v>19.78</v>
      </c>
      <c r="W124" cm="1">
        <f t="array" ref="W124">_xlfn.IFS(
$C124=2010,
VLOOKUP($B124,[9]分省年度数据!$A$1:$T$32,15,FALSE),
$C124=2011,
VLOOKUP($B124,[9]分省年度数据!$A$1:$T$32,14,FALSE),
$C124=2012,
VLOOKUP($B124,[9]分省年度数据!$A$1:$T$32,13,FALSE),
$C124=2013,
VLOOKUP($B124,[9]分省年度数据!$A$1:$T$32,12,FALSE),
$C124=2014,
VLOOKUP($B124,[9]分省年度数据!$A$1:$T$32,11,FALSE),
$C124=2015,
VLOOKUP($B124,[9]分省年度数据!$A$1:$T$32,10,FALSE),
$C124=2016,
VLOOKUP($B124,[9]分省年度数据!$A$1:$T$32,9,FALSE),
$C124=2017,
VLOOKUP($B124,[9]分省年度数据!$A$1:$T$32,8,FALSE),
$C124=2018,
VLOOKUP($B124,[9]分省年度数据!$A$1:$T$32,7,FALSE)
)</f>
        <v>46</v>
      </c>
      <c r="X124" cm="1">
        <f t="array" ref="X124">_xlfn.IFS(
$C124=2010,
VLOOKUP($B124,[10]分省年度数据!$A$1:$T$32,15,FALSE),
$C124=2011,
VLOOKUP($B124,[10]分省年度数据!$A$1:$T$32,14,FALSE),
$C124=2012,
VLOOKUP($B124,[10]分省年度数据!$A$1:$T$32,13,FALSE),
$C124=2013,
VLOOKUP($B124,[10]分省年度数据!$A$1:$T$32,12,FALSE),
$C124=2014,
VLOOKUP($B124,[10]分省年度数据!$A$1:$T$32,11,FALSE),
$C124=2015,
VLOOKUP($B124,[10]分省年度数据!$A$1:$T$32,10,FALSE),
$C124=2016,
VLOOKUP($B124,[10]分省年度数据!$A$1:$T$32,9,FALSE),
$C124=2017,
VLOOKUP($B124,[10]分省年度数据!$A$1:$T$32,8,FALSE),
$C124=2018,
VLOOKUP($B124,[10]分省年度数据!$A$1:$T$32,7,FALSE)
)</f>
        <v>9.1</v>
      </c>
      <c r="Y124" cm="1">
        <f t="array" ref="Y124">_xlfn.IFS(
$C124=2010,
VLOOKUP($B124,[11]分省年度数据!$A$1:$T$32,15,FALSE),
$C124=2011,
VLOOKUP($B124,[11]分省年度数据!$A$1:$T$32,14,FALSE),
$C124=2012,
VLOOKUP($B124,[11]分省年度数据!$A$1:$T$32,13,FALSE),
$C124=2013,
VLOOKUP($B124,[11]分省年度数据!$A$1:$T$32,12,FALSE),
$C124=2014,
VLOOKUP($B124,[11]分省年度数据!$A$1:$T$32,11,FALSE),
$C124=2015,
VLOOKUP($B124,[11]分省年度数据!$A$1:$T$32,10,FALSE),
$C124=2016,
VLOOKUP($B124,[11]分省年度数据!$A$1:$T$32,9,FALSE),
$C124=2017,
VLOOKUP($B124,[11]分省年度数据!$A$1:$T$32,8,FALSE),
$C124=2018,
VLOOKUP($B124,[11]分省年度数据!$A$1:$T$32,7,FALSE)
)</f>
        <v>398.79</v>
      </c>
      <c r="Z124" cm="1">
        <f t="array" ref="Z124">_xlfn.IFS(
$C124=2010,
VLOOKUP($B124,[12]分省年度数据!$A$1:$T$32,15,FALSE),
$C124=2011,
VLOOKUP($B124,[12]分省年度数据!$A$1:$T$32,14,FALSE),
$C124=2012,
VLOOKUP($B124,[12]分省年度数据!$A$1:$T$32,13,FALSE),
$C124=2013,
VLOOKUP($B124,[12]分省年度数据!$A$1:$T$32,12,FALSE),
$C124=2014,
VLOOKUP($B124,[12]分省年度数据!$A$1:$T$32,11,FALSE),
$C124=2015,
VLOOKUP($B124,[12]分省年度数据!$A$1:$T$32,10,FALSE),
$C124=2016,
VLOOKUP($B124,[12]分省年度数据!$A$1:$T$32,9,FALSE),
$C124=2017,
VLOOKUP($B124,[12]分省年度数据!$A$1:$T$32,8,FALSE),
$C124=2018,
VLOOKUP($B124,[12]分省年度数据!$A$1:$T$32,7,FALSE)
)</f>
        <v>17.48</v>
      </c>
      <c r="AA124" cm="1">
        <f t="array" ref="AA124">_xlfn.IFS(
$C124=2010,
VLOOKUP($B124,[13]分省年度数据!$A$1:$T$32,15,FALSE),
$C124=2011,
VLOOKUP($B124,[13]分省年度数据!$A$1:$T$32,14,FALSE),
$C124=2012,
VLOOKUP($B124,[13]分省年度数据!$A$1:$T$32,13,FALSE),
$C124=2013,
VLOOKUP($B124,[13]分省年度数据!$A$1:$T$32,12,FALSE),
$C124=2014,
VLOOKUP($B124,[13]分省年度数据!$A$1:$T$32,11,FALSE),
$C124=2015,
VLOOKUP($B124,[13]分省年度数据!$A$1:$T$32,10,FALSE),
$C124=2016,
VLOOKUP($B124,[13]分省年度数据!$A$1:$T$32,9,FALSE),
$C124=2017,
VLOOKUP($B124,[13]分省年度数据!$A$1:$T$32,8,FALSE),
$C124=2018,
VLOOKUP($B124,[13]分省年度数据!$A$1:$T$32,7,FALSE)
)</f>
        <v>14.61</v>
      </c>
      <c r="AB124" cm="1">
        <f t="array" ref="AB124">_xlfn.IFS(
$C124=2010,
VLOOKUP($B124,[14]分省年度数据!$A$1:$T$32,15,FALSE),
$C124=2011,
VLOOKUP($B124,[14]分省年度数据!$A$1:$T$32,14,FALSE),
$C124=2012,
VLOOKUP($B124,[14]分省年度数据!$A$1:$T$32,13,FALSE),
$C124=2013,
VLOOKUP($B124,[14]分省年度数据!$A$1:$T$32,12,FALSE),
$C124=2014,
VLOOKUP($B124,[14]分省年度数据!$A$1:$T$32,11,FALSE),
$C124=2015,
VLOOKUP($B124,[14]分省年度数据!$A$1:$T$32,10,FALSE),
$C124=2016,
VLOOKUP($B124,[14]分省年度数据!$A$1:$T$32,9,FALSE),
$C124=2017,
VLOOKUP($B124,[14]分省年度数据!$A$1:$T$32,8,FALSE),
$C124=2018,
VLOOKUP($B124,[14]分省年度数据!$A$1:$T$32,7,FALSE)
)</f>
        <v>19.559999999999999</v>
      </c>
      <c r="AD124" cm="1">
        <f t="array" ref="AD124">_xlfn.IFS(
$C124=2010,
VLOOKUP($B124,[15]分省年度数据!$A$1:$T$32,15,FALSE),
$C124=2011,
VLOOKUP($B124,[15]分省年度数据!$A$1:$T$32,14,FALSE),
$C124=2012,
VLOOKUP($B124,[15]分省年度数据!$A$1:$T$32,13,FALSE),
$C124=2013,
VLOOKUP($B124,[15]分省年度数据!$A$1:$T$32,12,FALSE),
$C124=2014,
VLOOKUP($B124,[15]分省年度数据!$A$1:$T$32,11,FALSE),
$C124=2015,
VLOOKUP($B124,[15]分省年度数据!$A$1:$T$32,10,FALSE),
$C124=2016,
VLOOKUP($B124,[15]分省年度数据!$A$1:$T$32,9,FALSE),
$C124=2017,
VLOOKUP($B124,[15]分省年度数据!$A$1:$T$32,8,FALSE),
$C124=2018,
VLOOKUP($B124,[15]分省年度数据!$A$1:$T$32,7,FALSE)
)</f>
        <v>9732898</v>
      </c>
      <c r="AE124" cm="1">
        <f t="array" ref="AE124">_xlfn.IFS(
$C124=2010,
VLOOKUP($B124,[16]分省年度数据!$A$1:$T$32,15,FALSE),
$C124=2011,
VLOOKUP($B124,[16]分省年度数据!$A$1:$T$32,14,FALSE),
$C124=2012,
VLOOKUP($B124,[16]分省年度数据!$A$1:$T$32,13,FALSE),
$C124=2013,
VLOOKUP($B124,[16]分省年度数据!$A$1:$T$32,12,FALSE),
$C124=2014,
VLOOKUP($B124,[16]分省年度数据!$A$1:$T$32,11,FALSE),
$C124=2015,
VLOOKUP($B124,[16]分省年度数据!$A$1:$T$32,10,FALSE),
$C124=2016,
VLOOKUP($B124,[16]分省年度数据!$A$1:$T$32,9,FALSE),
$C124=2017,
VLOOKUP($B124,[16]分省年度数据!$A$1:$T$32,8,FALSE),
$C124=2018,
VLOOKUP($B124,[16]分省年度数据!$A$1:$T$32,7,FALSE)
)</f>
        <v>793.27</v>
      </c>
      <c r="AF124" cm="1">
        <f t="array" ref="AF124">_xlfn.IFS(
$C124=2010,
VLOOKUP($B124,[17]分省年度数据!$A$1:$T$32,15,FALSE),
$C124=2011,
VLOOKUP($B124,[17]分省年度数据!$A$1:$T$32,14,FALSE),
$C124=2012,
VLOOKUP($B124,[17]分省年度数据!$A$1:$T$32,13,FALSE),
$C124=2013,
VLOOKUP($B124,[17]分省年度数据!$A$1:$T$32,12,FALSE),
$C124=2014,
VLOOKUP($B124,[17]分省年度数据!$A$1:$T$32,11,FALSE),
$C124=2015,
VLOOKUP($B124,[17]分省年度数据!$A$1:$T$32,10,FALSE),
$C124=2016,
VLOOKUP($B124,[17]分省年度数据!$A$1:$T$32,9,FALSE),
$C124=2017,
VLOOKUP($B124,[17]分省年度数据!$A$1:$T$32,8,FALSE),
$C124=2018,
VLOOKUP($B124,[17]分省年度数据!$A$1:$T$32,7,FALSE)
)</f>
        <v>113</v>
      </c>
      <c r="AG124" cm="1">
        <f t="array" ref="AG124">_xlfn.IFS(
$C124=2010,
VLOOKUP($B124,[18]分省年度数据!$A$1:$T$32,15,FALSE),
$C124=2011,
VLOOKUP($B124,[18]分省年度数据!$A$1:$T$32,14,FALSE),
$C124=2012,
VLOOKUP($B124,[18]分省年度数据!$A$1:$T$32,13,FALSE),
$C124=2013,
VLOOKUP($B124,[18]分省年度数据!$A$1:$T$32,12,FALSE),
$C124=2014,
VLOOKUP($B124,[18]分省年度数据!$A$1:$T$32,11,FALSE),
$C124=2015,
VLOOKUP($B124,[18]分省年度数据!$A$1:$T$32,10,FALSE),
$C124=2016,
VLOOKUP($B124,[18]分省年度数据!$A$1:$T$32,9,FALSE),
$C124=2017,
VLOOKUP($B124,[18]分省年度数据!$A$1:$T$32,8,FALSE),
$C124=2018,
VLOOKUP($B124,[18]分省年度数据!$A$1:$T$32,7,FALSE)
)</f>
        <v>6419.8</v>
      </c>
      <c r="AJ124" cm="1">
        <f t="array" ref="AJ124">_xlfn.IFS(
$C124=2010,
VLOOKUP($B124,[19]分省年度数据!$A$1:$T$32,15,FALSE),
$C124=2011,
VLOOKUP($B124,[19]分省年度数据!$A$1:$T$32,14,FALSE),
$C124=2012,
VLOOKUP($B124,[19]分省年度数据!$A$1:$T$32,13,FALSE),
$C124=2013,
VLOOKUP($B124,[19]分省年度数据!$A$1:$T$32,12,FALSE),
$C124=2014,
VLOOKUP($B124,[19]分省年度数据!$A$1:$T$32,11,FALSE),
$C124=2015,
VLOOKUP($B124,[19]分省年度数据!$A$1:$T$32,10,FALSE),
$C124=2016,
VLOOKUP($B124,[19]分省年度数据!$A$1:$T$32,9,FALSE),
$C124=2017,
VLOOKUP($B124,[19]分省年度数据!$A$1:$T$32,8,FALSE),
$C124=2018,
VLOOKUP($B124,[19]分省年度数据!$A$1:$T$32,7,FALSE)
)</f>
        <v>3058</v>
      </c>
      <c r="AK124" cm="1">
        <f t="array" ref="AK124">_xlfn.IFS(
$C124=2010,
VLOOKUP($B124,[20]分省年度数据!$A$1:$T$32,15,FALSE),
$C124=2011,
VLOOKUP($B124,[20]分省年度数据!$A$1:$T$32,14,FALSE),
$C124=2012,
VLOOKUP($B124,[20]分省年度数据!$A$1:$T$32,13,FALSE),
$C124=2013,
VLOOKUP($B124,[20]分省年度数据!$A$1:$T$32,12,FALSE),
$C124=2014,
VLOOKUP($B124,[20]分省年度数据!$A$1:$T$32,11,FALSE),
$C124=2015,
VLOOKUP($B124,[20]分省年度数据!$A$1:$T$32,10,FALSE),
$C124=2016,
VLOOKUP($B124,[20]分省年度数据!$A$1:$T$32,9,FALSE),
$C124=2017,
VLOOKUP($B124,[20]分省年度数据!$A$1:$T$32,8,FALSE),
$C124=2018,
VLOOKUP($B124,[20]分省年度数据!$A$1:$T$32,7,FALSE)
)</f>
        <v>13438</v>
      </c>
      <c r="AL124" cm="1">
        <f t="array" ref="AL124">_xlfn.IFS(
$C124=2010,
VLOOKUP($B124,[26]分省年度数据!$A$1:$T$32,15,FALSE),
$C124=2011,
VLOOKUP($B124,[26]分省年度数据!$A$1:$T$32,14,FALSE),
$C124=2012,
VLOOKUP($B124,[26]分省年度数据!$A$1:$T$32,13,FALSE),
$C124=2013,
VLOOKUP($B124,[26]分省年度数据!$A$1:$T$32,12,FALSE),
$C124=2014,
VLOOKUP($B124,[26]分省年度数据!$A$1:$T$32,11,FALSE),
$C124=2015,
VLOOKUP($B124,[26]分省年度数据!$A$1:$T$32,10,FALSE),
$C124=2016,
VLOOKUP($B124,[26]分省年度数据!$A$1:$T$32,9,FALSE),
$C124=2017,
VLOOKUP($B124,[26]分省年度数据!$A$1:$T$32,8,FALSE),
$C124=2018,
VLOOKUP($B124,[26]分省年度数据!$A$1:$T$32,7,FALSE)
)</f>
        <v>97.55</v>
      </c>
      <c r="AM124" cm="1">
        <f t="array" ref="AM124">_xlfn.IFS(
$C124=2010,
VLOOKUP($B124,[22]分省年度数据!$A$1:$T$32,15,FALSE),
$C124=2011,
VLOOKUP($B124,[22]分省年度数据!$A$1:$T$32,14,FALSE),
$C124=2012,
VLOOKUP($B124,[22]分省年度数据!$A$1:$T$32,13,FALSE),
$C124=2013,
VLOOKUP($B124,[22]分省年度数据!$A$1:$T$32,12,FALSE),
$C124=2014,
VLOOKUP($B124,[22]分省年度数据!$A$1:$T$32,11,FALSE),
$C124=2015,
VLOOKUP($B124,[22]分省年度数据!$A$1:$T$32,10,FALSE),
$C124=2016,
VLOOKUP($B124,[22]分省年度数据!$A$1:$T$32,9,FALSE),
$C124=2017,
VLOOKUP($B124,[22]分省年度数据!$A$1:$T$32,8,FALSE),
$C124=2018,
VLOOKUP($B124,[22]分省年度数据!$A$1:$T$32,7,FALSE)
)</f>
        <v>94.83</v>
      </c>
      <c r="AN124" cm="1">
        <f t="array" ref="AN124">_xlfn.IFS(
$C124=2010,
VLOOKUP($B124,[23]分省年度数据!$A$1:$T$32,15,FALSE),
$C124=2011,
VLOOKUP($B124,[23]分省年度数据!$A$1:$T$32,14,FALSE),
$C124=2012,
VLOOKUP($B124,[23]分省年度数据!$A$1:$T$32,13,FALSE),
$C124=2013,
VLOOKUP($B124,[23]分省年度数据!$A$1:$T$32,12,FALSE),
$C124=2014,
VLOOKUP($B124,[23]分省年度数据!$A$1:$T$32,11,FALSE),
$C124=2015,
VLOOKUP($B124,[23]分省年度数据!$A$1:$T$32,10,FALSE),
$C124=2016,
VLOOKUP($B124,[23]分省年度数据!$A$1:$T$32,9,FALSE),
$C124=2017,
VLOOKUP($B124,[23]分省年度数据!$A$1:$T$32,8,FALSE),
$C124=2018,
VLOOKUP($B124,[23]分省年度数据!$A$1:$T$32,7,FALSE)
)</f>
        <v>8.69</v>
      </c>
      <c r="AO124" cm="1">
        <f t="array" ref="AO124">_xlfn.IFS(
$C124=2010,
VLOOKUP($B124,[24]分省年度数据!$A$1:$T$32,15,FALSE),
$C124=2011,
VLOOKUP($B124,[24]分省年度数据!$A$1:$T$32,14,FALSE),
$C124=2012,
VLOOKUP($B124,[24]分省年度数据!$A$1:$T$32,13,FALSE),
$C124=2013,
VLOOKUP($B124,[24]分省年度数据!$A$1:$T$32,12,FALSE),
$C124=2014,
VLOOKUP($B124,[24]分省年度数据!$A$1:$T$32,11,FALSE),
$C124=2015,
VLOOKUP($B124,[24]分省年度数据!$A$1:$T$32,10,FALSE),
$C124=2016,
VLOOKUP($B124,[24]分省年度数据!$A$1:$T$32,9,FALSE),
$C124=2017,
VLOOKUP($B124,[24]分省年度数据!$A$1:$T$32,8,FALSE),
$C124=2018,
VLOOKUP($B124,[24]分省年度数据!$A$1:$T$32,7,FALSE)
)</f>
        <v>1.8</v>
      </c>
      <c r="AP124" cm="1">
        <f t="array" ref="AP124">_xlfn.IFS(
$C124=2010,
VLOOKUP($B124,[25]分省年度数据!$A$1:$T$32,15,FALSE),
$C124=2011,
VLOOKUP($B124,[25]分省年度数据!$A$1:$T$32,14,FALSE),
$C124=2012,
VLOOKUP($B124,[25]分省年度数据!$A$1:$T$32,13,FALSE),
$C124=2013,
VLOOKUP($B124,[25]分省年度数据!$A$1:$T$32,12,FALSE),
$C124=2014,
VLOOKUP($B124,[25]分省年度数据!$A$1:$T$32,11,FALSE),
$C124=2015,
VLOOKUP($B124,[25]分省年度数据!$A$1:$T$32,10,FALSE),
$C124=2016,
VLOOKUP($B124,[25]分省年度数据!$A$1:$T$32,9,FALSE),
$C124=2017,
VLOOKUP($B124,[25]分省年度数据!$A$1:$T$32,8,FALSE),
$C124=2018,
VLOOKUP($B124,[25]分省年度数据!$A$1:$T$32,7,FALSE)
)</f>
        <v>13.96</v>
      </c>
    </row>
    <row r="125" spans="1:42">
      <c r="A125">
        <v>36</v>
      </c>
      <c r="B125" t="s">
        <v>14</v>
      </c>
      <c r="C125">
        <v>2016</v>
      </c>
      <c r="D125" t="str">
        <f t="shared" si="2"/>
        <v>江西省2016</v>
      </c>
      <c r="E125" t="s">
        <v>34</v>
      </c>
      <c r="F125" cm="1">
        <f t="array" ref="F125">_xlfn.IFS(
$C125=2010,
VLOOKUP($B125,[1]分省年度数据!$A$1:$T$32,15,FALSE),
$C125=2011,
VLOOKUP($B125,[1]分省年度数据!$A$1:$T$32,14,FALSE),
$C125=2012,
VLOOKUP($B125,[1]分省年度数据!$A$1:$T$32,13,FALSE),
$C125=2013,
VLOOKUP($B125,[1]分省年度数据!$A$1:$T$32,12,FALSE),
$C125=2014,
VLOOKUP($B125,[1]分省年度数据!$A$1:$T$32,11,FALSE),
$C125=2015,
VLOOKUP($B125,[1]分省年度数据!$A$1:$T$32,10,FALSE),
$C125=2016,
VLOOKUP($B125,[1]分省年度数据!$A$1:$T$32,9,FALSE),
$C125=2017,
VLOOKUP($B125,[1]分省年度数据!$A$1:$T$32,8,FALSE),
$C125=2018,
VLOOKUP($B125,[1]分省年度数据!$A$1:$T$32,7,FALSE)
)</f>
        <v>4496</v>
      </c>
      <c r="G125" cm="1">
        <f t="array" ref="G125">_xlfn.IFS(
$C125=2010,
VLOOKUP($B125,[2]分省年度数据!$A$1:$T$32,15,FALSE),
$C125=2011,
VLOOKUP($B125,[2]分省年度数据!$A$1:$T$32,14,FALSE),
$C125=2012,
VLOOKUP($B125,[2]分省年度数据!$A$1:$T$32,13,FALSE),
$C125=2013,
VLOOKUP($B125,[2]分省年度数据!$A$1:$T$32,12,FALSE),
$C125=2014,
VLOOKUP($B125,[2]分省年度数据!$A$1:$T$32,11,FALSE),
$C125=2015,
VLOOKUP($B125,[2]分省年度数据!$A$1:$T$32,10,FALSE),
$C125=2016,
VLOOKUP($B125,[2]分省年度数据!$A$1:$T$32,9,FALSE),
$C125=2017,
VLOOKUP($B125,[2]分省年度数据!$A$1:$T$32,8,FALSE),
$C125=2018,
VLOOKUP($B125,[2]分省年度数据!$A$1:$T$32,7,FALSE)
)</f>
        <v>20110</v>
      </c>
      <c r="H125" cm="1">
        <f t="array" ref="H125">_xlfn.IFS(
$C125=2010,
VLOOKUP($B125,[3]分省年度数据!$A$1:$T$32,15,FALSE),
$C125=2011,
VLOOKUP($B125,[3]分省年度数据!$A$1:$T$32,14,FALSE),
$C125=2012,
VLOOKUP($B125,[3]分省年度数据!$A$1:$T$32,13,FALSE),
$C125=2013,
VLOOKUP($B125,[3]分省年度数据!$A$1:$T$32,12,FALSE),
$C125=2014,
VLOOKUP($B125,[3]分省年度数据!$A$1:$T$32,11,FALSE),
$C125=2015,
VLOOKUP($B125,[3]分省年度数据!$A$1:$T$32,10,FALSE),
$C125=2016,
VLOOKUP($B125,[3]分省年度数据!$A$1:$T$32,9,FALSE),
$C125=2017,
VLOOKUP($B125,[3]分省年度数据!$A$1:$T$32,8,FALSE),
$C125=2018,
VLOOKUP($B125,[3]分省年度数据!$A$1:$T$32,7,FALSE)
)</f>
        <v>805.1</v>
      </c>
      <c r="I125">
        <f>VLOOKUP($D125,[4]Sheet1!$C$1:$J$65536,2,FALSE)</f>
        <v>187.12689208984375</v>
      </c>
      <c r="J125">
        <f>VLOOKUP($D125,[4]Sheet1!$C$1:$J$65536,3,FALSE)</f>
        <v>145.182373046875</v>
      </c>
      <c r="K125">
        <f>VLOOKUP($D125,[4]Sheet1!$C$1:$J$65536,4,FALSE)</f>
        <v>10152.32421875</v>
      </c>
      <c r="L125">
        <f>VLOOKUP($D125,[4]Sheet1!$C$1:$J$65536,5,FALSE)</f>
        <v>165.7396240234375</v>
      </c>
      <c r="M125">
        <f>VLOOKUP($D125,[4]Sheet1!$C$1:$J$65536,6,FALSE)</f>
        <v>19.240554809570312</v>
      </c>
      <c r="N125">
        <f>VLOOKUP($D125,[4]Sheet1!$C$1:$J$65536,7,FALSE)</f>
        <v>6.6680827140808105</v>
      </c>
      <c r="O125">
        <f>VLOOKUP($D125,[4]Sheet1!$C$1:$J$65536,8,FALSE)</f>
        <v>46.412670135498047</v>
      </c>
      <c r="P125" cm="1">
        <f t="array" ref="P125">_xlfn.IFS(
$C125=2010,
VLOOKUP($B125,[5]各省年均房价!$A$1:$T$32,11,FALSE),
$C125=2011,
VLOOKUP($B125,[5]各省年均房价!$A$1:$T$32,12,FALSE),
$C125=2012,
VLOOKUP($B125,[5]各省年均房价!$A$1:$T$32,13,FALSE),
$C125=2013,
VLOOKUP($B125,[5]各省年均房价!$A$1:$T$32,14,FALSE),
$C125=2014,
VLOOKUP($B125,[5]各省年均房价!$A$1:$T$32,15,FALSE),
$C125=2015,
VLOOKUP($B125,[5]各省年均房价!$A$1:$T$32,16,FALSE),
$C125=2016,
VLOOKUP($B125,[5]各省年均房价!$A$1:$T$32,17,FALSE),
$C125=2017,
VLOOKUP($B125,[5]各省年均房价!$A$1:$T$32,18,FALSE),
$C125=2018,
VLOOKUP($B125,[5]各省年均房价!$A$1:$T$32,19,FALSE)
)</f>
        <v>5299.7118181818187</v>
      </c>
      <c r="Q125">
        <f t="shared" si="3"/>
        <v>0.26353614212739029</v>
      </c>
      <c r="R125" cm="1">
        <f t="array" ref="R125">_xlfn.IFS(
$C125=2010,
VLOOKUP($B125,[27]分省年度数据!$A$1:$T$32,15,FALSE),
$C125=2011,
VLOOKUP($B125,[27]分省年度数据!$A$1:$T$32,14,FALSE),
$C125=2012,
VLOOKUP($B125,[27]分省年度数据!$A$1:$T$32,13,FALSE),
$C125=2013,
VLOOKUP($B125,[27]分省年度数据!$A$1:$T$32,12,FALSE),
$C125=2014,
VLOOKUP($B125,[27]分省年度数据!$A$1:$T$32,11,FALSE),
$C125=2015,
VLOOKUP($B125,[27]分省年度数据!$A$1:$T$32,10,FALSE),
$C125=2016,
VLOOKUP($B125,[27]分省年度数据!$A$1:$T$32,9,FALSE),
$C125=2017,
VLOOKUP($B125,[27]分省年度数据!$A$1:$T$32,8,FALSE),
$C125=2018,
VLOOKUP($B125,[27]分省年度数据!$A$1:$T$32,7,FALSE)
)</f>
        <v>68.39</v>
      </c>
      <c r="S125">
        <f>IFERROR(VLOOKUP(D125,[6]mu_jt_estimates_final!$C:$D,2,FALSE),"")</f>
        <v>-1.5920331999999999E-2</v>
      </c>
      <c r="T125" t="str">
        <f>VLOOKUP(B125,方言分布!A:B,2,FALSE)</f>
        <v>赣语</v>
      </c>
      <c r="U125" cm="1">
        <f t="array" ref="U125">_xlfn.IFS(
$C125=2010,
VLOOKUP($B125,[7]分省年度数据!$A$1:$T$32,15,FALSE),
$C125=2011,
VLOOKUP($B125,[7]分省年度数据!$A$1:$T$32,14,FALSE),
$C125=2012,
VLOOKUP($B125,[7]分省年度数据!$A$1:$T$32,13,FALSE),
$C125=2013,
VLOOKUP($B125,[7]分省年度数据!$A$1:$T$32,12,FALSE),
$C125=2014,
VLOOKUP($B125,[7]分省年度数据!$A$1:$T$32,11,FALSE),
$C125=2015,
VLOOKUP($B125,[7]分省年度数据!$A$1:$T$32,10,FALSE),
$C125=2016,
VLOOKUP($B125,[7]分省年度数据!$A$1:$T$32,9,FALSE),
$C125=2017,
VLOOKUP($B125,[7]分省年度数据!$A$1:$T$32,8,FALSE),
$C125=2018,
VLOOKUP($B125,[7]分省年度数据!$A$1:$T$32,7,FALSE)
)</f>
        <v>38272</v>
      </c>
      <c r="V125" cm="1">
        <f t="array" ref="V125">_xlfn.IFS(
$C125=2010,
VLOOKUP($B125,[8]分省年度数据!$A$1:$T$32,15,FALSE),
$C125=2011,
VLOOKUP($B125,[8]分省年度数据!$A$1:$T$32,14,FALSE),
$C125=2012,
VLOOKUP($B125,[8]分省年度数据!$A$1:$T$32,13,FALSE),
$C125=2013,
VLOOKUP($B125,[8]分省年度数据!$A$1:$T$32,12,FALSE),
$C125=2014,
VLOOKUP($B125,[8]分省年度数据!$A$1:$T$32,11,FALSE),
$C125=2015,
VLOOKUP($B125,[8]分省年度数据!$A$1:$T$32,10,FALSE),
$C125=2016,
VLOOKUP($B125,[8]分省年度数据!$A$1:$T$32,9,FALSE),
$C125=2017,
VLOOKUP($B125,[8]分省年度数据!$A$1:$T$32,8,FALSE),
$C125=2018,
VLOOKUP($B125,[8]分省年度数据!$A$1:$T$32,7,FALSE)
)</f>
        <v>20.91</v>
      </c>
      <c r="W125" cm="1">
        <f t="array" ref="W125">_xlfn.IFS(
$C125=2010,
VLOOKUP($B125,[9]分省年度数据!$A$1:$T$32,15,FALSE),
$C125=2011,
VLOOKUP($B125,[9]分省年度数据!$A$1:$T$32,14,FALSE),
$C125=2012,
VLOOKUP($B125,[9]分省年度数据!$A$1:$T$32,13,FALSE),
$C125=2013,
VLOOKUP($B125,[9]分省年度数据!$A$1:$T$32,12,FALSE),
$C125=2014,
VLOOKUP($B125,[9]分省年度数据!$A$1:$T$32,11,FALSE),
$C125=2015,
VLOOKUP($B125,[9]分省年度数据!$A$1:$T$32,10,FALSE),
$C125=2016,
VLOOKUP($B125,[9]分省年度数据!$A$1:$T$32,9,FALSE),
$C125=2017,
VLOOKUP($B125,[9]分省年度数据!$A$1:$T$32,8,FALSE),
$C125=2018,
VLOOKUP($B125,[9]分省年度数据!$A$1:$T$32,7,FALSE)
)</f>
        <v>48</v>
      </c>
      <c r="X125" cm="1">
        <f t="array" ref="X125">_xlfn.IFS(
$C125=2010,
VLOOKUP($B125,[10]分省年度数据!$A$1:$T$32,15,FALSE),
$C125=2011,
VLOOKUP($B125,[10]分省年度数据!$A$1:$T$32,14,FALSE),
$C125=2012,
VLOOKUP($B125,[10]分省年度数据!$A$1:$T$32,13,FALSE),
$C125=2013,
VLOOKUP($B125,[10]分省年度数据!$A$1:$T$32,12,FALSE),
$C125=2014,
VLOOKUP($B125,[10]分省年度数据!$A$1:$T$32,11,FALSE),
$C125=2015,
VLOOKUP($B125,[10]分省年度数据!$A$1:$T$32,10,FALSE),
$C125=2016,
VLOOKUP($B125,[10]分省年度数据!$A$1:$T$32,9,FALSE),
$C125=2017,
VLOOKUP($B125,[10]分省年度数据!$A$1:$T$32,8,FALSE),
$C125=2018,
VLOOKUP($B125,[10]分省年度数据!$A$1:$T$32,7,FALSE)
)</f>
        <v>9.1199999999999992</v>
      </c>
      <c r="Y125" cm="1">
        <f t="array" ref="Y125">_xlfn.IFS(
$C125=2010,
VLOOKUP($B125,[11]分省年度数据!$A$1:$T$32,15,FALSE),
$C125=2011,
VLOOKUP($B125,[11]分省年度数据!$A$1:$T$32,14,FALSE),
$C125=2012,
VLOOKUP($B125,[11]分省年度数据!$A$1:$T$32,13,FALSE),
$C125=2013,
VLOOKUP($B125,[11]分省年度数据!$A$1:$T$32,12,FALSE),
$C125=2014,
VLOOKUP($B125,[11]分省年度数据!$A$1:$T$32,11,FALSE),
$C125=2015,
VLOOKUP($B125,[11]分省年度数据!$A$1:$T$32,10,FALSE),
$C125=2016,
VLOOKUP($B125,[11]分省年度数据!$A$1:$T$32,9,FALSE),
$C125=2017,
VLOOKUP($B125,[11]分省年度数据!$A$1:$T$32,8,FALSE),
$C125=2018,
VLOOKUP($B125,[11]分省年度数据!$A$1:$T$32,7,FALSE)
)</f>
        <v>438.72</v>
      </c>
      <c r="Z125" cm="1">
        <f t="array" ref="Z125">_xlfn.IFS(
$C125=2010,
VLOOKUP($B125,[12]分省年度数据!$A$1:$T$32,15,FALSE),
$C125=2011,
VLOOKUP($B125,[12]分省年度数据!$A$1:$T$32,14,FALSE),
$C125=2012,
VLOOKUP($B125,[12]分省年度数据!$A$1:$T$32,13,FALSE),
$C125=2013,
VLOOKUP($B125,[12]分省年度数据!$A$1:$T$32,12,FALSE),
$C125=2014,
VLOOKUP($B125,[12]分省年度数据!$A$1:$T$32,11,FALSE),
$C125=2015,
VLOOKUP($B125,[12]分省年度数据!$A$1:$T$32,10,FALSE),
$C125=2016,
VLOOKUP($B125,[12]分省年度数据!$A$1:$T$32,9,FALSE),
$C125=2017,
VLOOKUP($B125,[12]分省年度数据!$A$1:$T$32,8,FALSE),
$C125=2018,
VLOOKUP($B125,[12]分省年度数据!$A$1:$T$32,7,FALSE)
)</f>
        <v>17.2</v>
      </c>
      <c r="AA125" cm="1">
        <f t="array" ref="AA125">_xlfn.IFS(
$C125=2010,
VLOOKUP($B125,[13]分省年度数据!$A$1:$T$32,15,FALSE),
$C125=2011,
VLOOKUP($B125,[13]分省年度数据!$A$1:$T$32,14,FALSE),
$C125=2012,
VLOOKUP($B125,[13]分省年度数据!$A$1:$T$32,13,FALSE),
$C125=2013,
VLOOKUP($B125,[13]分省年度数据!$A$1:$T$32,12,FALSE),
$C125=2014,
VLOOKUP($B125,[13]分省年度数据!$A$1:$T$32,11,FALSE),
$C125=2015,
VLOOKUP($B125,[13]分省年度数据!$A$1:$T$32,10,FALSE),
$C125=2016,
VLOOKUP($B125,[13]分省年度数据!$A$1:$T$32,9,FALSE),
$C125=2017,
VLOOKUP($B125,[13]分省年度数据!$A$1:$T$32,8,FALSE),
$C125=2018,
VLOOKUP($B125,[13]分省年度数据!$A$1:$T$32,7,FALSE)
)</f>
        <v>15.08</v>
      </c>
      <c r="AB125" cm="1">
        <f t="array" ref="AB125">_xlfn.IFS(
$C125=2010,
VLOOKUP($B125,[14]分省年度数据!$A$1:$T$32,15,FALSE),
$C125=2011,
VLOOKUP($B125,[14]分省年度数据!$A$1:$T$32,14,FALSE),
$C125=2012,
VLOOKUP($B125,[14]分省年度数据!$A$1:$T$32,13,FALSE),
$C125=2013,
VLOOKUP($B125,[14]分省年度数据!$A$1:$T$32,12,FALSE),
$C125=2014,
VLOOKUP($B125,[14]分省年度数据!$A$1:$T$32,11,FALSE),
$C125=2015,
VLOOKUP($B125,[14]分省年度数据!$A$1:$T$32,10,FALSE),
$C125=2016,
VLOOKUP($B125,[14]分省年度数据!$A$1:$T$32,9,FALSE),
$C125=2017,
VLOOKUP($B125,[14]分省年度数据!$A$1:$T$32,8,FALSE),
$C125=2018,
VLOOKUP($B125,[14]分省年度数据!$A$1:$T$32,7,FALSE)
)</f>
        <v>19.29</v>
      </c>
      <c r="AD125" cm="1">
        <f t="array" ref="AD125">_xlfn.IFS(
$C125=2010,
VLOOKUP($B125,[15]分省年度数据!$A$1:$T$32,15,FALSE),
$C125=2011,
VLOOKUP($B125,[15]分省年度数据!$A$1:$T$32,14,FALSE),
$C125=2012,
VLOOKUP($B125,[15]分省年度数据!$A$1:$T$32,13,FALSE),
$C125=2013,
VLOOKUP($B125,[15]分省年度数据!$A$1:$T$32,12,FALSE),
$C125=2014,
VLOOKUP($B125,[15]分省年度数据!$A$1:$T$32,11,FALSE),
$C125=2015,
VLOOKUP($B125,[15]分省年度数据!$A$1:$T$32,10,FALSE),
$C125=2016,
VLOOKUP($B125,[15]分省年度数据!$A$1:$T$32,9,FALSE),
$C125=2017,
VLOOKUP($B125,[15]分省年度数据!$A$1:$T$32,8,FALSE),
$C125=2018,
VLOOKUP($B125,[15]分省年度数据!$A$1:$T$32,7,FALSE)
)</f>
        <v>10468837</v>
      </c>
      <c r="AE125" cm="1">
        <f t="array" ref="AE125">_xlfn.IFS(
$C125=2010,
VLOOKUP($B125,[16]分省年度数据!$A$1:$T$32,15,FALSE),
$C125=2011,
VLOOKUP($B125,[16]分省年度数据!$A$1:$T$32,14,FALSE),
$C125=2012,
VLOOKUP($B125,[16]分省年度数据!$A$1:$T$32,13,FALSE),
$C125=2013,
VLOOKUP($B125,[16]分省年度数据!$A$1:$T$32,12,FALSE),
$C125=2014,
VLOOKUP($B125,[16]分省年度数据!$A$1:$T$32,11,FALSE),
$C125=2015,
VLOOKUP($B125,[16]分省年度数据!$A$1:$T$32,10,FALSE),
$C125=2016,
VLOOKUP($B125,[16]分省年度数据!$A$1:$T$32,9,FALSE),
$C125=2017,
VLOOKUP($B125,[16]分省年度数据!$A$1:$T$32,8,FALSE),
$C125=2018,
VLOOKUP($B125,[16]分省年度数据!$A$1:$T$32,7,FALSE)
)</f>
        <v>848.88</v>
      </c>
      <c r="AF125" cm="1">
        <f t="array" ref="AF125">_xlfn.IFS(
$C125=2010,
VLOOKUP($B125,[17]分省年度数据!$A$1:$T$32,15,FALSE),
$C125=2011,
VLOOKUP($B125,[17]分省年度数据!$A$1:$T$32,14,FALSE),
$C125=2012,
VLOOKUP($B125,[17]分省年度数据!$A$1:$T$32,13,FALSE),
$C125=2013,
VLOOKUP($B125,[17]分省年度数据!$A$1:$T$32,12,FALSE),
$C125=2014,
VLOOKUP($B125,[17]分省年度数据!$A$1:$T$32,11,FALSE),
$C125=2015,
VLOOKUP($B125,[17]分省年度数据!$A$1:$T$32,10,FALSE),
$C125=2016,
VLOOKUP($B125,[17]分省年度数据!$A$1:$T$32,9,FALSE),
$C125=2017,
VLOOKUP($B125,[17]分省年度数据!$A$1:$T$32,8,FALSE),
$C125=2018,
VLOOKUP($B125,[17]分省年度数据!$A$1:$T$32,7,FALSE)
)</f>
        <v>133</v>
      </c>
      <c r="AG125" cm="1">
        <f t="array" ref="AG125">_xlfn.IFS(
$C125=2010,
VLOOKUP($B125,[18]分省年度数据!$A$1:$T$32,15,FALSE),
$C125=2011,
VLOOKUP($B125,[18]分省年度数据!$A$1:$T$32,14,FALSE),
$C125=2012,
VLOOKUP($B125,[18]分省年度数据!$A$1:$T$32,13,FALSE),
$C125=2013,
VLOOKUP($B125,[18]分省年度数据!$A$1:$T$32,12,FALSE),
$C125=2014,
VLOOKUP($B125,[18]分省年度数据!$A$1:$T$32,11,FALSE),
$C125=2015,
VLOOKUP($B125,[18]分省年度数据!$A$1:$T$32,10,FALSE),
$C125=2016,
VLOOKUP($B125,[18]分省年度数据!$A$1:$T$32,9,FALSE),
$C125=2017,
VLOOKUP($B125,[18]分省年度数据!$A$1:$T$32,8,FALSE),
$C125=2018,
VLOOKUP($B125,[18]分省年度数据!$A$1:$T$32,7,FALSE)
)</f>
        <v>7198.5</v>
      </c>
      <c r="AJ125" cm="1">
        <f t="array" ref="AJ125">_xlfn.IFS(
$C125=2010,
VLOOKUP($B125,[19]分省年度数据!$A$1:$T$32,15,FALSE),
$C125=2011,
VLOOKUP($B125,[19]分省年度数据!$A$1:$T$32,14,FALSE),
$C125=2012,
VLOOKUP($B125,[19]分省年度数据!$A$1:$T$32,13,FALSE),
$C125=2013,
VLOOKUP($B125,[19]分省年度数据!$A$1:$T$32,12,FALSE),
$C125=2014,
VLOOKUP($B125,[19]分省年度数据!$A$1:$T$32,11,FALSE),
$C125=2015,
VLOOKUP($B125,[19]分省年度数据!$A$1:$T$32,10,FALSE),
$C125=2016,
VLOOKUP($B125,[19]分省年度数据!$A$1:$T$32,9,FALSE),
$C125=2017,
VLOOKUP($B125,[19]分省年度数据!$A$1:$T$32,8,FALSE),
$C125=2018,
VLOOKUP($B125,[19]分省年度数据!$A$1:$T$32,7,FALSE)
)</f>
        <v>4932</v>
      </c>
      <c r="AK125" cm="1">
        <f t="array" ref="AK125">_xlfn.IFS(
$C125=2010,
VLOOKUP($B125,[20]分省年度数据!$A$1:$T$32,15,FALSE),
$C125=2011,
VLOOKUP($B125,[20]分省年度数据!$A$1:$T$32,14,FALSE),
$C125=2012,
VLOOKUP($B125,[20]分省年度数据!$A$1:$T$32,13,FALSE),
$C125=2013,
VLOOKUP($B125,[20]分省年度数据!$A$1:$T$32,12,FALSE),
$C125=2014,
VLOOKUP($B125,[20]分省年度数据!$A$1:$T$32,11,FALSE),
$C125=2015,
VLOOKUP($B125,[20]分省年度数据!$A$1:$T$32,10,FALSE),
$C125=2016,
VLOOKUP($B125,[20]分省年度数据!$A$1:$T$32,9,FALSE),
$C125=2017,
VLOOKUP($B125,[20]分省年度数据!$A$1:$T$32,8,FALSE),
$C125=2018,
VLOOKUP($B125,[20]分省年度数据!$A$1:$T$32,7,FALSE)
)</f>
        <v>14282</v>
      </c>
      <c r="AL125" cm="1">
        <f t="array" ref="AL125">_xlfn.IFS(
$C125=2010,
VLOOKUP($B125,[26]分省年度数据!$A$1:$T$32,15,FALSE),
$C125=2011,
VLOOKUP($B125,[26]分省年度数据!$A$1:$T$32,14,FALSE),
$C125=2012,
VLOOKUP($B125,[26]分省年度数据!$A$1:$T$32,13,FALSE),
$C125=2013,
VLOOKUP($B125,[26]分省年度数据!$A$1:$T$32,12,FALSE),
$C125=2014,
VLOOKUP($B125,[26]分省年度数据!$A$1:$T$32,11,FALSE),
$C125=2015,
VLOOKUP($B125,[26]分省年度数据!$A$1:$T$32,10,FALSE),
$C125=2016,
VLOOKUP($B125,[26]分省年度数据!$A$1:$T$32,9,FALSE),
$C125=2017,
VLOOKUP($B125,[26]分省年度数据!$A$1:$T$32,8,FALSE),
$C125=2018,
VLOOKUP($B125,[26]分省年度数据!$A$1:$T$32,7,FALSE)
)</f>
        <v>97.69</v>
      </c>
      <c r="AM125" cm="1">
        <f t="array" ref="AM125">_xlfn.IFS(
$C125=2010,
VLOOKUP($B125,[22]分省年度数据!$A$1:$T$32,15,FALSE),
$C125=2011,
VLOOKUP($B125,[22]分省年度数据!$A$1:$T$32,14,FALSE),
$C125=2012,
VLOOKUP($B125,[22]分省年度数据!$A$1:$T$32,13,FALSE),
$C125=2013,
VLOOKUP($B125,[22]分省年度数据!$A$1:$T$32,12,FALSE),
$C125=2014,
VLOOKUP($B125,[22]分省年度数据!$A$1:$T$32,11,FALSE),
$C125=2015,
VLOOKUP($B125,[22]分省年度数据!$A$1:$T$32,10,FALSE),
$C125=2016,
VLOOKUP($B125,[22]分省年度数据!$A$1:$T$32,9,FALSE),
$C125=2017,
VLOOKUP($B125,[22]分省年度数据!$A$1:$T$32,8,FALSE),
$C125=2018,
VLOOKUP($B125,[22]分省年度数据!$A$1:$T$32,7,FALSE)
)</f>
        <v>95.31</v>
      </c>
      <c r="AN125" cm="1">
        <f t="array" ref="AN125">_xlfn.IFS(
$C125=2010,
VLOOKUP($B125,[23]分省年度数据!$A$1:$T$32,15,FALSE),
$C125=2011,
VLOOKUP($B125,[23]分省年度数据!$A$1:$T$32,14,FALSE),
$C125=2012,
VLOOKUP($B125,[23]分省年度数据!$A$1:$T$32,13,FALSE),
$C125=2013,
VLOOKUP($B125,[23]分省年度数据!$A$1:$T$32,12,FALSE),
$C125=2014,
VLOOKUP($B125,[23]分省年度数据!$A$1:$T$32,11,FALSE),
$C125=2015,
VLOOKUP($B125,[23]分省年度数据!$A$1:$T$32,10,FALSE),
$C125=2016,
VLOOKUP($B125,[23]分省年度数据!$A$1:$T$32,9,FALSE),
$C125=2017,
VLOOKUP($B125,[23]分省年度数据!$A$1:$T$32,8,FALSE),
$C125=2018,
VLOOKUP($B125,[23]分省年度数据!$A$1:$T$32,7,FALSE)
)</f>
        <v>8.86</v>
      </c>
      <c r="AO125" cm="1">
        <f t="array" ref="AO125">_xlfn.IFS(
$C125=2010,
VLOOKUP($B125,[24]分省年度数据!$A$1:$T$32,15,FALSE),
$C125=2011,
VLOOKUP($B125,[24]分省年度数据!$A$1:$T$32,14,FALSE),
$C125=2012,
VLOOKUP($B125,[24]分省年度数据!$A$1:$T$32,13,FALSE),
$C125=2013,
VLOOKUP($B125,[24]分省年度数据!$A$1:$T$32,12,FALSE),
$C125=2014,
VLOOKUP($B125,[24]分省年度数据!$A$1:$T$32,11,FALSE),
$C125=2015,
VLOOKUP($B125,[24]分省年度数据!$A$1:$T$32,10,FALSE),
$C125=2016,
VLOOKUP($B125,[24]分省年度数据!$A$1:$T$32,9,FALSE),
$C125=2017,
VLOOKUP($B125,[24]分省年度数据!$A$1:$T$32,8,FALSE),
$C125=2018,
VLOOKUP($B125,[24]分省年度数据!$A$1:$T$32,7,FALSE)
)</f>
        <v>1.9</v>
      </c>
      <c r="AP125" cm="1">
        <f t="array" ref="AP125">_xlfn.IFS(
$C125=2010,
VLOOKUP($B125,[25]分省年度数据!$A$1:$T$32,15,FALSE),
$C125=2011,
VLOOKUP($B125,[25]分省年度数据!$A$1:$T$32,14,FALSE),
$C125=2012,
VLOOKUP($B125,[25]分省年度数据!$A$1:$T$32,13,FALSE),
$C125=2013,
VLOOKUP($B125,[25]分省年度数据!$A$1:$T$32,12,FALSE),
$C125=2014,
VLOOKUP($B125,[25]分省年度数据!$A$1:$T$32,11,FALSE),
$C125=2015,
VLOOKUP($B125,[25]分省年度数据!$A$1:$T$32,10,FALSE),
$C125=2016,
VLOOKUP($B125,[25]分省年度数据!$A$1:$T$32,9,FALSE),
$C125=2017,
VLOOKUP($B125,[25]分省年度数据!$A$1:$T$32,8,FALSE),
$C125=2018,
VLOOKUP($B125,[25]分省年度数据!$A$1:$T$32,7,FALSE)
)</f>
        <v>14.16</v>
      </c>
    </row>
    <row r="126" spans="1:42">
      <c r="A126">
        <v>36</v>
      </c>
      <c r="B126" t="s">
        <v>14</v>
      </c>
      <c r="C126">
        <v>2017</v>
      </c>
      <c r="D126" t="str">
        <f t="shared" si="2"/>
        <v>江西省2017</v>
      </c>
      <c r="E126" t="s">
        <v>34</v>
      </c>
      <c r="F126" cm="1">
        <f t="array" ref="F126">_xlfn.IFS(
$C126=2010,
VLOOKUP($B126,[1]分省年度数据!$A$1:$T$32,15,FALSE),
$C126=2011,
VLOOKUP($B126,[1]分省年度数据!$A$1:$T$32,14,FALSE),
$C126=2012,
VLOOKUP($B126,[1]分省年度数据!$A$1:$T$32,13,FALSE),
$C126=2013,
VLOOKUP($B126,[1]分省年度数据!$A$1:$T$32,12,FALSE),
$C126=2014,
VLOOKUP($B126,[1]分省年度数据!$A$1:$T$32,11,FALSE),
$C126=2015,
VLOOKUP($B126,[1]分省年度数据!$A$1:$T$32,10,FALSE),
$C126=2016,
VLOOKUP($B126,[1]分省年度数据!$A$1:$T$32,9,FALSE),
$C126=2017,
VLOOKUP($B126,[1]分省年度数据!$A$1:$T$32,8,FALSE),
$C126=2018,
VLOOKUP($B126,[1]分省年度数据!$A$1:$T$32,7,FALSE)
)</f>
        <v>4511</v>
      </c>
      <c r="G126" cm="1">
        <f t="array" ref="G126">_xlfn.IFS(
$C126=2010,
VLOOKUP($B126,[2]分省年度数据!$A$1:$T$32,15,FALSE),
$C126=2011,
VLOOKUP($B126,[2]分省年度数据!$A$1:$T$32,14,FALSE),
$C126=2012,
VLOOKUP($B126,[2]分省年度数据!$A$1:$T$32,13,FALSE),
$C126=2013,
VLOOKUP($B126,[2]分省年度数据!$A$1:$T$32,12,FALSE),
$C126=2014,
VLOOKUP($B126,[2]分省年度数据!$A$1:$T$32,11,FALSE),
$C126=2015,
VLOOKUP($B126,[2]分省年度数据!$A$1:$T$32,10,FALSE),
$C126=2016,
VLOOKUP($B126,[2]分省年度数据!$A$1:$T$32,9,FALSE),
$C126=2017,
VLOOKUP($B126,[2]分省年度数据!$A$1:$T$32,8,FALSE),
$C126=2018,
VLOOKUP($B126,[2]分省年度数据!$A$1:$T$32,7,FALSE)
)</f>
        <v>22031</v>
      </c>
      <c r="H126" cm="1">
        <f t="array" ref="H126">_xlfn.IFS(
$C126=2010,
VLOOKUP($B126,[3]分省年度数据!$A$1:$T$32,15,FALSE),
$C126=2011,
VLOOKUP($B126,[3]分省年度数据!$A$1:$T$32,14,FALSE),
$C126=2012,
VLOOKUP($B126,[3]分省年度数据!$A$1:$T$32,13,FALSE),
$C126=2013,
VLOOKUP($B126,[3]分省年度数据!$A$1:$T$32,12,FALSE),
$C126=2014,
VLOOKUP($B126,[3]分省年度数据!$A$1:$T$32,11,FALSE),
$C126=2015,
VLOOKUP($B126,[3]分省年度数据!$A$1:$T$32,10,FALSE),
$C126=2016,
VLOOKUP($B126,[3]分省年度数据!$A$1:$T$32,9,FALSE),
$C126=2017,
VLOOKUP($B126,[3]分省年度数据!$A$1:$T$32,8,FALSE),
$C126=2018,
VLOOKUP($B126,[3]分省年度数据!$A$1:$T$32,7,FALSE)
)</f>
        <v>665.5</v>
      </c>
      <c r="I126">
        <f>VLOOKUP($D126,[4]Sheet1!$C$1:$J$65536,2,FALSE)</f>
        <v>187.41342163085938</v>
      </c>
      <c r="J126">
        <f>VLOOKUP($D126,[4]Sheet1!$C$1:$J$65536,3,FALSE)</f>
        <v>140.332763671875</v>
      </c>
      <c r="K126">
        <f>VLOOKUP($D126,[4]Sheet1!$C$1:$J$65536,4,FALSE)</f>
        <v>10158.552734375</v>
      </c>
      <c r="L126">
        <f>VLOOKUP($D126,[4]Sheet1!$C$1:$J$65536,5,FALSE)</f>
        <v>177.06442260742188</v>
      </c>
      <c r="M126">
        <f>VLOOKUP($D126,[4]Sheet1!$C$1:$J$65536,6,FALSE)</f>
        <v>19.446165084838867</v>
      </c>
      <c r="N126">
        <f>VLOOKUP($D126,[4]Sheet1!$C$1:$J$65536,7,FALSE)</f>
        <v>6.3666186332702637</v>
      </c>
      <c r="O126">
        <f>VLOOKUP($D126,[4]Sheet1!$C$1:$J$65536,8,FALSE)</f>
        <v>40.959934234619141</v>
      </c>
      <c r="P126" cm="1">
        <f t="array" ref="P126">_xlfn.IFS(
$C126=2010,
VLOOKUP($B126,[5]各省年均房价!$A$1:$T$32,11,FALSE),
$C126=2011,
VLOOKUP($B126,[5]各省年均房价!$A$1:$T$32,12,FALSE),
$C126=2012,
VLOOKUP($B126,[5]各省年均房价!$A$1:$T$32,13,FALSE),
$C126=2013,
VLOOKUP($B126,[5]各省年均房价!$A$1:$T$32,14,FALSE),
$C126=2014,
VLOOKUP($B126,[5]各省年均房价!$A$1:$T$32,15,FALSE),
$C126=2015,
VLOOKUP($B126,[5]各省年均房价!$A$1:$T$32,16,FALSE),
$C126=2016,
VLOOKUP($B126,[5]各省年均房价!$A$1:$T$32,17,FALSE),
$C126=2017,
VLOOKUP($B126,[5]各省年均房价!$A$1:$T$32,18,FALSE),
$C126=2018,
VLOOKUP($B126,[5]各省年均房价!$A$1:$T$32,19,FALSE)
)</f>
        <v>5373.1851851851861</v>
      </c>
      <c r="Q126">
        <f t="shared" si="3"/>
        <v>0.24389202420158804</v>
      </c>
      <c r="R126" cm="1">
        <f t="array" ref="R126">_xlfn.IFS(
$C126=2010,
VLOOKUP($B126,[27]分省年度数据!$A$1:$T$32,15,FALSE),
$C126=2011,
VLOOKUP($B126,[27]分省年度数据!$A$1:$T$32,14,FALSE),
$C126=2012,
VLOOKUP($B126,[27]分省年度数据!$A$1:$T$32,13,FALSE),
$C126=2013,
VLOOKUP($B126,[27]分省年度数据!$A$1:$T$32,12,FALSE),
$C126=2014,
VLOOKUP($B126,[27]分省年度数据!$A$1:$T$32,11,FALSE),
$C126=2015,
VLOOKUP($B126,[27]分省年度数据!$A$1:$T$32,10,FALSE),
$C126=2016,
VLOOKUP($B126,[27]分省年度数据!$A$1:$T$32,9,FALSE),
$C126=2017,
VLOOKUP($B126,[27]分省年度数据!$A$1:$T$32,8,FALSE),
$C126=2018,
VLOOKUP($B126,[27]分省年度数据!$A$1:$T$32,7,FALSE)
)</f>
        <v>74.62</v>
      </c>
      <c r="S126">
        <f>IFERROR(VLOOKUP(D126,[6]mu_jt_estimates_final!$C:$D,2,FALSE),"")</f>
        <v>0.16765389</v>
      </c>
      <c r="T126" t="str">
        <f>VLOOKUP(B126,方言分布!A:B,2,FALSE)</f>
        <v>赣语</v>
      </c>
      <c r="U126" cm="1">
        <f t="array" ref="U126">_xlfn.IFS(
$C126=2010,
VLOOKUP($B126,[7]分省年度数据!$A$1:$T$32,15,FALSE),
$C126=2011,
VLOOKUP($B126,[7]分省年度数据!$A$1:$T$32,14,FALSE),
$C126=2012,
VLOOKUP($B126,[7]分省年度数据!$A$1:$T$32,13,FALSE),
$C126=2013,
VLOOKUP($B126,[7]分省年度数据!$A$1:$T$32,12,FALSE),
$C126=2014,
VLOOKUP($B126,[7]分省年度数据!$A$1:$T$32,11,FALSE),
$C126=2015,
VLOOKUP($B126,[7]分省年度数据!$A$1:$T$32,10,FALSE),
$C126=2016,
VLOOKUP($B126,[7]分省年度数据!$A$1:$T$32,9,FALSE),
$C126=2017,
VLOOKUP($B126,[7]分省年度数据!$A$1:$T$32,8,FALSE),
$C126=2018,
VLOOKUP($B126,[7]分省年度数据!$A$1:$T$32,7,FALSE)
)</f>
        <v>37791</v>
      </c>
      <c r="V126" cm="1">
        <f t="array" ref="V126">_xlfn.IFS(
$C126=2010,
VLOOKUP($B126,[8]分省年度数据!$A$1:$T$32,15,FALSE),
$C126=2011,
VLOOKUP($B126,[8]分省年度数据!$A$1:$T$32,14,FALSE),
$C126=2012,
VLOOKUP($B126,[8]分省年度数据!$A$1:$T$32,13,FALSE),
$C126=2013,
VLOOKUP($B126,[8]分省年度数据!$A$1:$T$32,12,FALSE),
$C126=2014,
VLOOKUP($B126,[8]分省年度数据!$A$1:$T$32,11,FALSE),
$C126=2015,
VLOOKUP($B126,[8]分省年度数据!$A$1:$T$32,10,FALSE),
$C126=2016,
VLOOKUP($B126,[8]分省年度数据!$A$1:$T$32,9,FALSE),
$C126=2017,
VLOOKUP($B126,[8]分省年度数据!$A$1:$T$32,8,FALSE),
$C126=2018,
VLOOKUP($B126,[8]分省年度数据!$A$1:$T$32,7,FALSE)
)</f>
        <v>23.4</v>
      </c>
      <c r="W126" cm="1">
        <f t="array" ref="W126">_xlfn.IFS(
$C126=2010,
VLOOKUP($B126,[9]分省年度数据!$A$1:$T$32,15,FALSE),
$C126=2011,
VLOOKUP($B126,[9]分省年度数据!$A$1:$T$32,14,FALSE),
$C126=2012,
VLOOKUP($B126,[9]分省年度数据!$A$1:$T$32,13,FALSE),
$C126=2013,
VLOOKUP($B126,[9]分省年度数据!$A$1:$T$32,12,FALSE),
$C126=2014,
VLOOKUP($B126,[9]分省年度数据!$A$1:$T$32,11,FALSE),
$C126=2015,
VLOOKUP($B126,[9]分省年度数据!$A$1:$T$32,10,FALSE),
$C126=2016,
VLOOKUP($B126,[9]分省年度数据!$A$1:$T$32,9,FALSE),
$C126=2017,
VLOOKUP($B126,[9]分省年度数据!$A$1:$T$32,8,FALSE),
$C126=2018,
VLOOKUP($B126,[9]分省年度数据!$A$1:$T$32,7,FALSE)
)</f>
        <v>51</v>
      </c>
      <c r="X126" cm="1">
        <f t="array" ref="X126">_xlfn.IFS(
$C126=2010,
VLOOKUP($B126,[10]分省年度数据!$A$1:$T$32,15,FALSE),
$C126=2011,
VLOOKUP($B126,[10]分省年度数据!$A$1:$T$32,14,FALSE),
$C126=2012,
VLOOKUP($B126,[10]分省年度数据!$A$1:$T$32,13,FALSE),
$C126=2013,
VLOOKUP($B126,[10]分省年度数据!$A$1:$T$32,12,FALSE),
$C126=2014,
VLOOKUP($B126,[10]分省年度数据!$A$1:$T$32,11,FALSE),
$C126=2015,
VLOOKUP($B126,[10]分省年度数据!$A$1:$T$32,10,FALSE),
$C126=2016,
VLOOKUP($B126,[10]分省年度数据!$A$1:$T$32,9,FALSE),
$C126=2017,
VLOOKUP($B126,[10]分省年度数据!$A$1:$T$32,8,FALSE),
$C126=2018,
VLOOKUP($B126,[10]分省年度数据!$A$1:$T$32,7,FALSE)
)</f>
        <v>8.86</v>
      </c>
      <c r="Y126" cm="1">
        <f t="array" ref="Y126">_xlfn.IFS(
$C126=2010,
VLOOKUP($B126,[11]分省年度数据!$A$1:$T$32,15,FALSE),
$C126=2011,
VLOOKUP($B126,[11]分省年度数据!$A$1:$T$32,14,FALSE),
$C126=2012,
VLOOKUP($B126,[11]分省年度数据!$A$1:$T$32,13,FALSE),
$C126=2013,
VLOOKUP($B126,[11]分省年度数据!$A$1:$T$32,12,FALSE),
$C126=2014,
VLOOKUP($B126,[11]分省年度数据!$A$1:$T$32,11,FALSE),
$C126=2015,
VLOOKUP($B126,[11]分省年度数据!$A$1:$T$32,10,FALSE),
$C126=2016,
VLOOKUP($B126,[11]分省年度数据!$A$1:$T$32,9,FALSE),
$C126=2017,
VLOOKUP($B126,[11]分省年度数据!$A$1:$T$32,8,FALSE),
$C126=2018,
VLOOKUP($B126,[11]分省年度数据!$A$1:$T$32,7,FALSE)
)</f>
        <v>492.59</v>
      </c>
      <c r="Z126" cm="1">
        <f t="array" ref="Z126">_xlfn.IFS(
$C126=2010,
VLOOKUP($B126,[12]分省年度数据!$A$1:$T$32,15,FALSE),
$C126=2011,
VLOOKUP($B126,[12]分省年度数据!$A$1:$T$32,14,FALSE),
$C126=2012,
VLOOKUP($B126,[12]分省年度数据!$A$1:$T$32,13,FALSE),
$C126=2013,
VLOOKUP($B126,[12]分省年度数据!$A$1:$T$32,12,FALSE),
$C126=2014,
VLOOKUP($B126,[12]分省年度数据!$A$1:$T$32,11,FALSE),
$C126=2015,
VLOOKUP($B126,[12]分省年度数据!$A$1:$T$32,10,FALSE),
$C126=2016,
VLOOKUP($B126,[12]分省年度数据!$A$1:$T$32,9,FALSE),
$C126=2017,
VLOOKUP($B126,[12]分省年度数据!$A$1:$T$32,8,FALSE),
$C126=2018,
VLOOKUP($B126,[12]分省年度数据!$A$1:$T$32,7,FALSE)
)</f>
        <v>17.350000000000001</v>
      </c>
      <c r="AA126" cm="1">
        <f t="array" ref="AA126">_xlfn.IFS(
$C126=2010,
VLOOKUP($B126,[13]分省年度数据!$A$1:$T$32,15,FALSE),
$C126=2011,
VLOOKUP($B126,[13]分省年度数据!$A$1:$T$32,14,FALSE),
$C126=2012,
VLOOKUP($B126,[13]分省年度数据!$A$1:$T$32,13,FALSE),
$C126=2013,
VLOOKUP($B126,[13]分省年度数据!$A$1:$T$32,12,FALSE),
$C126=2014,
VLOOKUP($B126,[13]分省年度数据!$A$1:$T$32,11,FALSE),
$C126=2015,
VLOOKUP($B126,[13]分省年度数据!$A$1:$T$32,10,FALSE),
$C126=2016,
VLOOKUP($B126,[13]分省年度数据!$A$1:$T$32,9,FALSE),
$C126=2017,
VLOOKUP($B126,[13]分省年度数据!$A$1:$T$32,8,FALSE),
$C126=2018,
VLOOKUP($B126,[13]分省年度数据!$A$1:$T$32,7,FALSE)
)</f>
        <v>15.85</v>
      </c>
      <c r="AB126" cm="1">
        <f t="array" ref="AB126">_xlfn.IFS(
$C126=2010,
VLOOKUP($B126,[14]分省年度数据!$A$1:$T$32,15,FALSE),
$C126=2011,
VLOOKUP($B126,[14]分省年度数据!$A$1:$T$32,14,FALSE),
$C126=2012,
VLOOKUP($B126,[14]分省年度数据!$A$1:$T$32,13,FALSE),
$C126=2013,
VLOOKUP($B126,[14]分省年度数据!$A$1:$T$32,12,FALSE),
$C126=2014,
VLOOKUP($B126,[14]分省年度数据!$A$1:$T$32,11,FALSE),
$C126=2015,
VLOOKUP($B126,[14]分省年度数据!$A$1:$T$32,10,FALSE),
$C126=2016,
VLOOKUP($B126,[14]分省年度数据!$A$1:$T$32,9,FALSE),
$C126=2017,
VLOOKUP($B126,[14]分省年度数据!$A$1:$T$32,8,FALSE),
$C126=2018,
VLOOKUP($B126,[14]分省年度数据!$A$1:$T$32,7,FALSE)
)</f>
        <v>18.63</v>
      </c>
      <c r="AD126" cm="1">
        <f t="array" ref="AD126">_xlfn.IFS(
$C126=2010,
VLOOKUP($B126,[15]分省年度数据!$A$1:$T$32,15,FALSE),
$C126=2011,
VLOOKUP($B126,[15]分省年度数据!$A$1:$T$32,14,FALSE),
$C126=2012,
VLOOKUP($B126,[15]分省年度数据!$A$1:$T$32,13,FALSE),
$C126=2013,
VLOOKUP($B126,[15]分省年度数据!$A$1:$T$32,12,FALSE),
$C126=2014,
VLOOKUP($B126,[15]分省年度数据!$A$1:$T$32,11,FALSE),
$C126=2015,
VLOOKUP($B126,[15]分省年度数据!$A$1:$T$32,10,FALSE),
$C126=2016,
VLOOKUP($B126,[15]分省年度数据!$A$1:$T$32,9,FALSE),
$C126=2017,
VLOOKUP($B126,[15]分省年度数据!$A$1:$T$32,8,FALSE),
$C126=2018,
VLOOKUP($B126,[15]分省年度数据!$A$1:$T$32,7,FALSE)
)</f>
        <v>11717849</v>
      </c>
      <c r="AE126" cm="1">
        <f t="array" ref="AE126">_xlfn.IFS(
$C126=2010,
VLOOKUP($B126,[16]分省年度数据!$A$1:$T$32,15,FALSE),
$C126=2011,
VLOOKUP($B126,[16]分省年度数据!$A$1:$T$32,14,FALSE),
$C126=2012,
VLOOKUP($B126,[16]分省年度数据!$A$1:$T$32,13,FALSE),
$C126=2013,
VLOOKUP($B126,[16]分省年度数据!$A$1:$T$32,12,FALSE),
$C126=2014,
VLOOKUP($B126,[16]分省年度数据!$A$1:$T$32,11,FALSE),
$C126=2015,
VLOOKUP($B126,[16]分省年度数据!$A$1:$T$32,10,FALSE),
$C126=2016,
VLOOKUP($B126,[16]分省年度数据!$A$1:$T$32,9,FALSE),
$C126=2017,
VLOOKUP($B126,[16]分省年度数据!$A$1:$T$32,8,FALSE),
$C126=2018,
VLOOKUP($B126,[16]分省年度数据!$A$1:$T$32,7,FALSE)
)</f>
        <v>940.57</v>
      </c>
      <c r="AF126" cm="1">
        <f t="array" ref="AF126">_xlfn.IFS(
$C126=2010,
VLOOKUP($B126,[17]分省年度数据!$A$1:$T$32,15,FALSE),
$C126=2011,
VLOOKUP($B126,[17]分省年度数据!$A$1:$T$32,14,FALSE),
$C126=2012,
VLOOKUP($B126,[17]分省年度数据!$A$1:$T$32,13,FALSE),
$C126=2013,
VLOOKUP($B126,[17]分省年度数据!$A$1:$T$32,12,FALSE),
$C126=2014,
VLOOKUP($B126,[17]分省年度数据!$A$1:$T$32,11,FALSE),
$C126=2015,
VLOOKUP($B126,[17]分省年度数据!$A$1:$T$32,10,FALSE),
$C126=2016,
VLOOKUP($B126,[17]分省年度数据!$A$1:$T$32,9,FALSE),
$C126=2017,
VLOOKUP($B126,[17]分省年度数据!$A$1:$T$32,8,FALSE),
$C126=2018,
VLOOKUP($B126,[17]分省年度数据!$A$1:$T$32,7,FALSE)
)</f>
        <v>151</v>
      </c>
      <c r="AG126" cm="1">
        <f t="array" ref="AG126">_xlfn.IFS(
$C126=2010,
VLOOKUP($B126,[18]分省年度数据!$A$1:$T$32,15,FALSE),
$C126=2011,
VLOOKUP($B126,[18]分省年度数据!$A$1:$T$32,14,FALSE),
$C126=2012,
VLOOKUP($B126,[18]分省年度数据!$A$1:$T$32,13,FALSE),
$C126=2013,
VLOOKUP($B126,[18]分省年度数据!$A$1:$T$32,12,FALSE),
$C126=2014,
VLOOKUP($B126,[18]分省年度数据!$A$1:$T$32,11,FALSE),
$C126=2015,
VLOOKUP($B126,[18]分省年度数据!$A$1:$T$32,10,FALSE),
$C126=2016,
VLOOKUP($B126,[18]分省年度数据!$A$1:$T$32,9,FALSE),
$C126=2017,
VLOOKUP($B126,[18]分省年度数据!$A$1:$T$32,8,FALSE),
$C126=2018,
VLOOKUP($B126,[18]分省年度数据!$A$1:$T$32,7,FALSE)
)</f>
        <v>8118</v>
      </c>
      <c r="AJ126" cm="1">
        <f t="array" ref="AJ126">_xlfn.IFS(
$C126=2010,
VLOOKUP($B126,[19]分省年度数据!$A$1:$T$32,15,FALSE),
$C126=2011,
VLOOKUP($B126,[19]分省年度数据!$A$1:$T$32,14,FALSE),
$C126=2012,
VLOOKUP($B126,[19]分省年度数据!$A$1:$T$32,13,FALSE),
$C126=2013,
VLOOKUP($B126,[19]分省年度数据!$A$1:$T$32,12,FALSE),
$C126=2014,
VLOOKUP($B126,[19]分省年度数据!$A$1:$T$32,11,FALSE),
$C126=2015,
VLOOKUP($B126,[19]分省年度数据!$A$1:$T$32,10,FALSE),
$C126=2016,
VLOOKUP($B126,[19]分省年度数据!$A$1:$T$32,9,FALSE),
$C126=2017,
VLOOKUP($B126,[19]分省年度数据!$A$1:$T$32,8,FALSE),
$C126=2018,
VLOOKUP($B126,[19]分省年度数据!$A$1:$T$32,7,FALSE)
)</f>
        <v>5356</v>
      </c>
      <c r="AK126" cm="1">
        <f t="array" ref="AK126">_xlfn.IFS(
$C126=2010,
VLOOKUP($B126,[20]分省年度数据!$A$1:$T$32,15,FALSE),
$C126=2011,
VLOOKUP($B126,[20]分省年度数据!$A$1:$T$32,14,FALSE),
$C126=2012,
VLOOKUP($B126,[20]分省年度数据!$A$1:$T$32,13,FALSE),
$C126=2013,
VLOOKUP($B126,[20]分省年度数据!$A$1:$T$32,12,FALSE),
$C126=2014,
VLOOKUP($B126,[20]分省年度数据!$A$1:$T$32,11,FALSE),
$C126=2015,
VLOOKUP($B126,[20]分省年度数据!$A$1:$T$32,10,FALSE),
$C126=2016,
VLOOKUP($B126,[20]分省年度数据!$A$1:$T$32,9,FALSE),
$C126=2017,
VLOOKUP($B126,[20]分省年度数据!$A$1:$T$32,8,FALSE),
$C126=2018,
VLOOKUP($B126,[20]分省年度数据!$A$1:$T$32,7,FALSE)
)</f>
        <v>19646</v>
      </c>
      <c r="AL126" cm="1">
        <f t="array" ref="AL126">_xlfn.IFS(
$C126=2010,
VLOOKUP($B126,[26]分省年度数据!$A$1:$T$32,15,FALSE),
$C126=2011,
VLOOKUP($B126,[26]分省年度数据!$A$1:$T$32,14,FALSE),
$C126=2012,
VLOOKUP($B126,[26]分省年度数据!$A$1:$T$32,13,FALSE),
$C126=2013,
VLOOKUP($B126,[26]分省年度数据!$A$1:$T$32,12,FALSE),
$C126=2014,
VLOOKUP($B126,[26]分省年度数据!$A$1:$T$32,11,FALSE),
$C126=2015,
VLOOKUP($B126,[26]分省年度数据!$A$1:$T$32,10,FALSE),
$C126=2016,
VLOOKUP($B126,[26]分省年度数据!$A$1:$T$32,9,FALSE),
$C126=2017,
VLOOKUP($B126,[26]分省年度数据!$A$1:$T$32,8,FALSE),
$C126=2018,
VLOOKUP($B126,[26]分省年度数据!$A$1:$T$32,7,FALSE)
)</f>
        <v>98.11</v>
      </c>
      <c r="AM126" cm="1">
        <f t="array" ref="AM126">_xlfn.IFS(
$C126=2010,
VLOOKUP($B126,[22]分省年度数据!$A$1:$T$32,15,FALSE),
$C126=2011,
VLOOKUP($B126,[22]分省年度数据!$A$1:$T$32,14,FALSE),
$C126=2012,
VLOOKUP($B126,[22]分省年度数据!$A$1:$T$32,13,FALSE),
$C126=2013,
VLOOKUP($B126,[22]分省年度数据!$A$1:$T$32,12,FALSE),
$C126=2014,
VLOOKUP($B126,[22]分省年度数据!$A$1:$T$32,11,FALSE),
$C126=2015,
VLOOKUP($B126,[22]分省年度数据!$A$1:$T$32,10,FALSE),
$C126=2016,
VLOOKUP($B126,[22]分省年度数据!$A$1:$T$32,9,FALSE),
$C126=2017,
VLOOKUP($B126,[22]分省年度数据!$A$1:$T$32,8,FALSE),
$C126=2018,
VLOOKUP($B126,[22]分省年度数据!$A$1:$T$32,7,FALSE)
)</f>
        <v>97.38</v>
      </c>
      <c r="AN126" cm="1">
        <f t="array" ref="AN126">_xlfn.IFS(
$C126=2010,
VLOOKUP($B126,[23]分省年度数据!$A$1:$T$32,15,FALSE),
$C126=2011,
VLOOKUP($B126,[23]分省年度数据!$A$1:$T$32,14,FALSE),
$C126=2012,
VLOOKUP($B126,[23]分省年度数据!$A$1:$T$32,13,FALSE),
$C126=2013,
VLOOKUP($B126,[23]分省年度数据!$A$1:$T$32,12,FALSE),
$C126=2014,
VLOOKUP($B126,[23]分省年度数据!$A$1:$T$32,11,FALSE),
$C126=2015,
VLOOKUP($B126,[23]分省年度数据!$A$1:$T$32,10,FALSE),
$C126=2016,
VLOOKUP($B126,[23]分省年度数据!$A$1:$T$32,9,FALSE),
$C126=2017,
VLOOKUP($B126,[23]分省年度数据!$A$1:$T$32,8,FALSE),
$C126=2018,
VLOOKUP($B126,[23]分省年度数据!$A$1:$T$32,7,FALSE)
)</f>
        <v>12.55</v>
      </c>
      <c r="AO126" cm="1">
        <f t="array" ref="AO126">_xlfn.IFS(
$C126=2010,
VLOOKUP($B126,[24]分省年度数据!$A$1:$T$32,15,FALSE),
$C126=2011,
VLOOKUP($B126,[24]分省年度数据!$A$1:$T$32,14,FALSE),
$C126=2012,
VLOOKUP($B126,[24]分省年度数据!$A$1:$T$32,13,FALSE),
$C126=2013,
VLOOKUP($B126,[24]分省年度数据!$A$1:$T$32,12,FALSE),
$C126=2014,
VLOOKUP($B126,[24]分省年度数据!$A$1:$T$32,11,FALSE),
$C126=2015,
VLOOKUP($B126,[24]分省年度数据!$A$1:$T$32,10,FALSE),
$C126=2016,
VLOOKUP($B126,[24]分省年度数据!$A$1:$T$32,9,FALSE),
$C126=2017,
VLOOKUP($B126,[24]分省年度数据!$A$1:$T$32,8,FALSE),
$C126=2018,
VLOOKUP($B126,[24]分省年度数据!$A$1:$T$32,7,FALSE)
)</f>
        <v>1.95</v>
      </c>
      <c r="AP126" cm="1">
        <f t="array" ref="AP126">_xlfn.IFS(
$C126=2010,
VLOOKUP($B126,[25]分省年度数据!$A$1:$T$32,15,FALSE),
$C126=2011,
VLOOKUP($B126,[25]分省年度数据!$A$1:$T$32,14,FALSE),
$C126=2012,
VLOOKUP($B126,[25]分省年度数据!$A$1:$T$32,13,FALSE),
$C126=2013,
VLOOKUP($B126,[25]分省年度数据!$A$1:$T$32,12,FALSE),
$C126=2014,
VLOOKUP($B126,[25]分省年度数据!$A$1:$T$32,11,FALSE),
$C126=2015,
VLOOKUP($B126,[25]分省年度数据!$A$1:$T$32,10,FALSE),
$C126=2016,
VLOOKUP($B126,[25]分省年度数据!$A$1:$T$32,9,FALSE),
$C126=2017,
VLOOKUP($B126,[25]分省年度数据!$A$1:$T$32,8,FALSE),
$C126=2018,
VLOOKUP($B126,[25]分省年度数据!$A$1:$T$32,7,FALSE)
)</f>
        <v>14.5</v>
      </c>
    </row>
    <row r="127" spans="1:42">
      <c r="A127">
        <v>36</v>
      </c>
      <c r="B127" t="s">
        <v>14</v>
      </c>
      <c r="C127">
        <v>2018</v>
      </c>
      <c r="D127" t="str">
        <f t="shared" si="2"/>
        <v>江西省2018</v>
      </c>
      <c r="E127" t="s">
        <v>34</v>
      </c>
      <c r="F127" cm="1">
        <f t="array" ref="F127">_xlfn.IFS(
$C127=2010,
VLOOKUP($B127,[1]分省年度数据!$A$1:$T$32,15,FALSE),
$C127=2011,
VLOOKUP($B127,[1]分省年度数据!$A$1:$T$32,14,FALSE),
$C127=2012,
VLOOKUP($B127,[1]分省年度数据!$A$1:$T$32,13,FALSE),
$C127=2013,
VLOOKUP($B127,[1]分省年度数据!$A$1:$T$32,12,FALSE),
$C127=2014,
VLOOKUP($B127,[1]分省年度数据!$A$1:$T$32,11,FALSE),
$C127=2015,
VLOOKUP($B127,[1]分省年度数据!$A$1:$T$32,10,FALSE),
$C127=2016,
VLOOKUP($B127,[1]分省年度数据!$A$1:$T$32,9,FALSE),
$C127=2017,
VLOOKUP($B127,[1]分省年度数据!$A$1:$T$32,8,FALSE),
$C127=2018,
VLOOKUP($B127,[1]分省年度数据!$A$1:$T$32,7,FALSE)
)</f>
        <v>4513</v>
      </c>
      <c r="G127" cm="1">
        <f t="array" ref="G127">_xlfn.IFS(
$C127=2010,
VLOOKUP($B127,[2]分省年度数据!$A$1:$T$32,15,FALSE),
$C127=2011,
VLOOKUP($B127,[2]分省年度数据!$A$1:$T$32,14,FALSE),
$C127=2012,
VLOOKUP($B127,[2]分省年度数据!$A$1:$T$32,13,FALSE),
$C127=2013,
VLOOKUP($B127,[2]分省年度数据!$A$1:$T$32,12,FALSE),
$C127=2014,
VLOOKUP($B127,[2]分省年度数据!$A$1:$T$32,11,FALSE),
$C127=2015,
VLOOKUP($B127,[2]分省年度数据!$A$1:$T$32,10,FALSE),
$C127=2016,
VLOOKUP($B127,[2]分省年度数据!$A$1:$T$32,9,FALSE),
$C127=2017,
VLOOKUP($B127,[2]分省年度数据!$A$1:$T$32,8,FALSE),
$C127=2018,
VLOOKUP($B127,[2]分省年度数据!$A$1:$T$32,7,FALSE)
)</f>
        <v>24080</v>
      </c>
      <c r="H127" cm="1">
        <f t="array" ref="H127">_xlfn.IFS(
$C127=2010,
VLOOKUP($B127,[3]分省年度数据!$A$1:$T$32,15,FALSE),
$C127=2011,
VLOOKUP($B127,[3]分省年度数据!$A$1:$T$32,14,FALSE),
$C127=2012,
VLOOKUP($B127,[3]分省年度数据!$A$1:$T$32,13,FALSE),
$C127=2013,
VLOOKUP($B127,[3]分省年度数据!$A$1:$T$32,12,FALSE),
$C127=2014,
VLOOKUP($B127,[3]分省年度数据!$A$1:$T$32,11,FALSE),
$C127=2015,
VLOOKUP($B127,[3]分省年度数据!$A$1:$T$32,10,FALSE),
$C127=2016,
VLOOKUP($B127,[3]分省年度数据!$A$1:$T$32,9,FALSE),
$C127=2017,
VLOOKUP($B127,[3]分省年度数据!$A$1:$T$32,8,FALSE),
$C127=2018,
VLOOKUP($B127,[3]分省年度数据!$A$1:$T$32,7,FALSE)
)</f>
        <v>621.1</v>
      </c>
      <c r="I127">
        <f>VLOOKUP($D127,[4]Sheet1!$C$1:$J$65536,2,FALSE)</f>
        <v>187.71224975585938</v>
      </c>
      <c r="J127">
        <f>VLOOKUP($D127,[4]Sheet1!$C$1:$J$65536,3,FALSE)</f>
        <v>140.51322937011719</v>
      </c>
      <c r="K127">
        <f>VLOOKUP($D127,[4]Sheet1!$C$1:$J$65536,4,FALSE)</f>
        <v>10149.9765625</v>
      </c>
      <c r="L127">
        <f>VLOOKUP($D127,[4]Sheet1!$C$1:$J$65536,5,FALSE)</f>
        <v>182.82373046875</v>
      </c>
      <c r="M127">
        <f>VLOOKUP($D127,[4]Sheet1!$C$1:$J$65536,6,FALSE)</f>
        <v>19.650457382202148</v>
      </c>
      <c r="N127">
        <f>VLOOKUP($D127,[4]Sheet1!$C$1:$J$65536,7,FALSE)</f>
        <v>6.5498528480529785</v>
      </c>
      <c r="O127">
        <f>VLOOKUP($D127,[4]Sheet1!$C$1:$J$65536,8,FALSE)</f>
        <v>37.537979125976562</v>
      </c>
      <c r="P127" cm="1">
        <f t="array" ref="P127">_xlfn.IFS(
$C127=2010,
VLOOKUP($B127,[5]各省年均房价!$A$1:$T$32,11,FALSE),
$C127=2011,
VLOOKUP($B127,[5]各省年均房价!$A$1:$T$32,12,FALSE),
$C127=2012,
VLOOKUP($B127,[5]各省年均房价!$A$1:$T$32,13,FALSE),
$C127=2013,
VLOOKUP($B127,[5]各省年均房价!$A$1:$T$32,14,FALSE),
$C127=2014,
VLOOKUP($B127,[5]各省年均房价!$A$1:$T$32,15,FALSE),
$C127=2015,
VLOOKUP($B127,[5]各省年均房价!$A$1:$T$32,16,FALSE),
$C127=2016,
VLOOKUP($B127,[5]各省年均房价!$A$1:$T$32,17,FALSE),
$C127=2017,
VLOOKUP($B127,[5]各省年均房价!$A$1:$T$32,18,FALSE),
$C127=2018,
VLOOKUP($B127,[5]各省年均房价!$A$1:$T$32,19,FALSE)
)</f>
        <v>6434.2940476190506</v>
      </c>
      <c r="Q127">
        <f t="shared" si="3"/>
        <v>0.26720490230976124</v>
      </c>
      <c r="R127" cm="1">
        <f t="array" ref="R127">_xlfn.IFS(
$C127=2010,
VLOOKUP($B127,[27]分省年度数据!$A$1:$T$32,15,FALSE),
$C127=2011,
VLOOKUP($B127,[27]分省年度数据!$A$1:$T$32,14,FALSE),
$C127=2012,
VLOOKUP($B127,[27]分省年度数据!$A$1:$T$32,13,FALSE),
$C127=2013,
VLOOKUP($B127,[27]分省年度数据!$A$1:$T$32,12,FALSE),
$C127=2014,
VLOOKUP($B127,[27]分省年度数据!$A$1:$T$32,11,FALSE),
$C127=2015,
VLOOKUP($B127,[27]分省年度数据!$A$1:$T$32,10,FALSE),
$C127=2016,
VLOOKUP($B127,[27]分省年度数据!$A$1:$T$32,9,FALSE),
$C127=2017,
VLOOKUP($B127,[27]分省年度数据!$A$1:$T$32,8,FALSE),
$C127=2018,
VLOOKUP($B127,[27]分省年度数据!$A$1:$T$32,7,FALSE)
)</f>
        <v>87</v>
      </c>
      <c r="S127">
        <f>IFERROR(VLOOKUP(D127,[6]mu_jt_estimates_final!$C:$D,2,FALSE),"")</f>
        <v>0.25572466999999999</v>
      </c>
      <c r="T127" t="str">
        <f>VLOOKUP(B127,方言分布!A:B,2,FALSE)</f>
        <v>赣语</v>
      </c>
      <c r="U127" cm="1">
        <f t="array" ref="U127">_xlfn.IFS(
$C127=2010,
VLOOKUP($B127,[7]分省年度数据!$A$1:$T$32,15,FALSE),
$C127=2011,
VLOOKUP($B127,[7]分省年度数据!$A$1:$T$32,14,FALSE),
$C127=2012,
VLOOKUP($B127,[7]分省年度数据!$A$1:$T$32,13,FALSE),
$C127=2013,
VLOOKUP($B127,[7]分省年度数据!$A$1:$T$32,12,FALSE),
$C127=2014,
VLOOKUP($B127,[7]分省年度数据!$A$1:$T$32,11,FALSE),
$C127=2015,
VLOOKUP($B127,[7]分省年度数据!$A$1:$T$32,10,FALSE),
$C127=2016,
VLOOKUP($B127,[7]分省年度数据!$A$1:$T$32,9,FALSE),
$C127=2017,
VLOOKUP($B127,[7]分省年度数据!$A$1:$T$32,8,FALSE),
$C127=2018,
VLOOKUP($B127,[7]分省年度数据!$A$1:$T$32,7,FALSE)
)</f>
        <v>36545</v>
      </c>
      <c r="V127" cm="1">
        <f t="array" ref="V127">_xlfn.IFS(
$C127=2010,
VLOOKUP($B127,[8]分省年度数据!$A$1:$T$32,15,FALSE),
$C127=2011,
VLOOKUP($B127,[8]分省年度数据!$A$1:$T$32,14,FALSE),
$C127=2012,
VLOOKUP($B127,[8]分省年度数据!$A$1:$T$32,13,FALSE),
$C127=2013,
VLOOKUP($B127,[8]分省年度数据!$A$1:$T$32,12,FALSE),
$C127=2014,
VLOOKUP($B127,[8]分省年度数据!$A$1:$T$32,11,FALSE),
$C127=2015,
VLOOKUP($B127,[8]分省年度数据!$A$1:$T$32,10,FALSE),
$C127=2016,
VLOOKUP($B127,[8]分省年度数据!$A$1:$T$32,9,FALSE),
$C127=2017,
VLOOKUP($B127,[8]分省年度数据!$A$1:$T$32,8,FALSE),
$C127=2018,
VLOOKUP($B127,[8]分省年度数据!$A$1:$T$32,7,FALSE)
)</f>
        <v>24.95</v>
      </c>
      <c r="W127" cm="1">
        <f t="array" ref="W127">_xlfn.IFS(
$C127=2010,
VLOOKUP($B127,[9]分省年度数据!$A$1:$T$32,15,FALSE),
$C127=2011,
VLOOKUP($B127,[9]分省年度数据!$A$1:$T$32,14,FALSE),
$C127=2012,
VLOOKUP($B127,[9]分省年度数据!$A$1:$T$32,13,FALSE),
$C127=2013,
VLOOKUP($B127,[9]分省年度数据!$A$1:$T$32,12,FALSE),
$C127=2014,
VLOOKUP($B127,[9]分省年度数据!$A$1:$T$32,11,FALSE),
$C127=2015,
VLOOKUP($B127,[9]分省年度数据!$A$1:$T$32,10,FALSE),
$C127=2016,
VLOOKUP($B127,[9]分省年度数据!$A$1:$T$32,9,FALSE),
$C127=2017,
VLOOKUP($B127,[9]分省年度数据!$A$1:$T$32,8,FALSE),
$C127=2018,
VLOOKUP($B127,[9]分省年度数据!$A$1:$T$32,7,FALSE)
)</f>
        <v>53</v>
      </c>
      <c r="X127" cm="1">
        <f t="array" ref="X127">_xlfn.IFS(
$C127=2010,
VLOOKUP($B127,[10]分省年度数据!$A$1:$T$32,15,FALSE),
$C127=2011,
VLOOKUP($B127,[10]分省年度数据!$A$1:$T$32,14,FALSE),
$C127=2012,
VLOOKUP($B127,[10]分省年度数据!$A$1:$T$32,13,FALSE),
$C127=2013,
VLOOKUP($B127,[10]分省年度数据!$A$1:$T$32,12,FALSE),
$C127=2014,
VLOOKUP($B127,[10]分省年度数据!$A$1:$T$32,11,FALSE),
$C127=2015,
VLOOKUP($B127,[10]分省年度数据!$A$1:$T$32,10,FALSE),
$C127=2016,
VLOOKUP($B127,[10]分省年度数据!$A$1:$T$32,9,FALSE),
$C127=2017,
VLOOKUP($B127,[10]分省年度数据!$A$1:$T$32,8,FALSE),
$C127=2018,
VLOOKUP($B127,[10]分省年度数据!$A$1:$T$32,7,FALSE)
)</f>
        <v>8.9</v>
      </c>
      <c r="Y127" cm="1">
        <f t="array" ref="Y127">_xlfn.IFS(
$C127=2010,
VLOOKUP($B127,[11]分省年度数据!$A$1:$T$32,15,FALSE),
$C127=2011,
VLOOKUP($B127,[11]分省年度数据!$A$1:$T$32,14,FALSE),
$C127=2012,
VLOOKUP($B127,[11]分省年度数据!$A$1:$T$32,13,FALSE),
$C127=2013,
VLOOKUP($B127,[11]分省年度数据!$A$1:$T$32,12,FALSE),
$C127=2014,
VLOOKUP($B127,[11]分省年度数据!$A$1:$T$32,11,FALSE),
$C127=2015,
VLOOKUP($B127,[11]分省年度数据!$A$1:$T$32,10,FALSE),
$C127=2016,
VLOOKUP($B127,[11]分省年度数据!$A$1:$T$32,9,FALSE),
$C127=2017,
VLOOKUP($B127,[11]分省年度数据!$A$1:$T$32,8,FALSE),
$C127=2018,
VLOOKUP($B127,[11]分省年度数据!$A$1:$T$32,7,FALSE)
)</f>
        <v>585.47</v>
      </c>
      <c r="Z127" cm="1">
        <f t="array" ref="Z127">_xlfn.IFS(
$C127=2010,
VLOOKUP($B127,[12]分省年度数据!$A$1:$T$32,15,FALSE),
$C127=2011,
VLOOKUP($B127,[12]分省年度数据!$A$1:$T$32,14,FALSE),
$C127=2012,
VLOOKUP($B127,[12]分省年度数据!$A$1:$T$32,13,FALSE),
$C127=2013,
VLOOKUP($B127,[12]分省年度数据!$A$1:$T$32,12,FALSE),
$C127=2014,
VLOOKUP($B127,[12]分省年度数据!$A$1:$T$32,11,FALSE),
$C127=2015,
VLOOKUP($B127,[12]分省年度数据!$A$1:$T$32,10,FALSE),
$C127=2016,
VLOOKUP($B127,[12]分省年度数据!$A$1:$T$32,9,FALSE),
$C127=2017,
VLOOKUP($B127,[12]分省年度数据!$A$1:$T$32,8,FALSE),
$C127=2018,
VLOOKUP($B127,[12]分省年度数据!$A$1:$T$32,7,FALSE)
)</f>
        <v>17.260000000000002</v>
      </c>
      <c r="AA127" cm="1">
        <f t="array" ref="AA127">_xlfn.IFS(
$C127=2010,
VLOOKUP($B127,[13]分省年度数据!$A$1:$T$32,15,FALSE),
$C127=2011,
VLOOKUP($B127,[13]分省年度数据!$A$1:$T$32,14,FALSE),
$C127=2012,
VLOOKUP($B127,[13]分省年度数据!$A$1:$T$32,13,FALSE),
$C127=2013,
VLOOKUP($B127,[13]分省年度数据!$A$1:$T$32,12,FALSE),
$C127=2014,
VLOOKUP($B127,[13]分省年度数据!$A$1:$T$32,11,FALSE),
$C127=2015,
VLOOKUP($B127,[13]分省年度数据!$A$1:$T$32,10,FALSE),
$C127=2016,
VLOOKUP($B127,[13]分省年度数据!$A$1:$T$32,9,FALSE),
$C127=2017,
VLOOKUP($B127,[13]分省年度数据!$A$1:$T$32,8,FALSE),
$C127=2018,
VLOOKUP($B127,[13]分省年度数据!$A$1:$T$32,7,FALSE)
)</f>
        <v>16.07</v>
      </c>
      <c r="AB127" cm="1">
        <f t="array" ref="AB127">_xlfn.IFS(
$C127=2010,
VLOOKUP($B127,[14]分省年度数据!$A$1:$T$32,15,FALSE),
$C127=2011,
VLOOKUP($B127,[14]分省年度数据!$A$1:$T$32,14,FALSE),
$C127=2012,
VLOOKUP($B127,[14]分省年度数据!$A$1:$T$32,13,FALSE),
$C127=2013,
VLOOKUP($B127,[14]分省年度数据!$A$1:$T$32,12,FALSE),
$C127=2014,
VLOOKUP($B127,[14]分省年度数据!$A$1:$T$32,11,FALSE),
$C127=2015,
VLOOKUP($B127,[14]分省年度数据!$A$1:$T$32,10,FALSE),
$C127=2016,
VLOOKUP($B127,[14]分省年度数据!$A$1:$T$32,9,FALSE),
$C127=2017,
VLOOKUP($B127,[14]分省年度数据!$A$1:$T$32,8,FALSE),
$C127=2018,
VLOOKUP($B127,[14]分省年度数据!$A$1:$T$32,7,FALSE)
)</f>
        <v>17.95</v>
      </c>
      <c r="AD127" cm="1">
        <f t="array" ref="AD127">_xlfn.IFS(
$C127=2010,
VLOOKUP($B127,[15]分省年度数据!$A$1:$T$32,15,FALSE),
$C127=2011,
VLOOKUP($B127,[15]分省年度数据!$A$1:$T$32,14,FALSE),
$C127=2012,
VLOOKUP($B127,[15]分省年度数据!$A$1:$T$32,13,FALSE),
$C127=2013,
VLOOKUP($B127,[15]分省年度数据!$A$1:$T$32,12,FALSE),
$C127=2014,
VLOOKUP($B127,[15]分省年度数据!$A$1:$T$32,11,FALSE),
$C127=2015,
VLOOKUP($B127,[15]分省年度数据!$A$1:$T$32,10,FALSE),
$C127=2016,
VLOOKUP($B127,[15]分省年度数据!$A$1:$T$32,9,FALSE),
$C127=2017,
VLOOKUP($B127,[15]分省年度数据!$A$1:$T$32,8,FALSE),
$C127=2018,
VLOOKUP($B127,[15]分省年度数据!$A$1:$T$32,7,FALSE)
)</f>
        <v>13152969</v>
      </c>
      <c r="AE127" cm="1">
        <f t="array" ref="AE127">_xlfn.IFS(
$C127=2010,
VLOOKUP($B127,[16]分省年度数据!$A$1:$T$32,15,FALSE),
$C127=2011,
VLOOKUP($B127,[16]分省年度数据!$A$1:$T$32,14,FALSE),
$C127=2012,
VLOOKUP($B127,[16]分省年度数据!$A$1:$T$32,13,FALSE),
$C127=2013,
VLOOKUP($B127,[16]分省年度数据!$A$1:$T$32,12,FALSE),
$C127=2014,
VLOOKUP($B127,[16]分省年度数据!$A$1:$T$32,11,FALSE),
$C127=2015,
VLOOKUP($B127,[16]分省年度数据!$A$1:$T$32,10,FALSE),
$C127=2016,
VLOOKUP($B127,[16]分省年度数据!$A$1:$T$32,9,FALSE),
$C127=2017,
VLOOKUP($B127,[16]分省年度数据!$A$1:$T$32,8,FALSE),
$C127=2018,
VLOOKUP($B127,[16]分省年度数据!$A$1:$T$32,7,FALSE)
)</f>
        <v>1054.4100000000001</v>
      </c>
      <c r="AF127" cm="1">
        <f t="array" ref="AF127">_xlfn.IFS(
$C127=2010,
VLOOKUP($B127,[17]分省年度数据!$A$1:$T$32,15,FALSE),
$C127=2011,
VLOOKUP($B127,[17]分省年度数据!$A$1:$T$32,14,FALSE),
$C127=2012,
VLOOKUP($B127,[17]分省年度数据!$A$1:$T$32,13,FALSE),
$C127=2013,
VLOOKUP($B127,[17]分省年度数据!$A$1:$T$32,12,FALSE),
$C127=2014,
VLOOKUP($B127,[17]分省年度数据!$A$1:$T$32,11,FALSE),
$C127=2015,
VLOOKUP($B127,[17]分省年度数据!$A$1:$T$32,10,FALSE),
$C127=2016,
VLOOKUP($B127,[17]分省年度数据!$A$1:$T$32,9,FALSE),
$C127=2017,
VLOOKUP($B127,[17]分省年度数据!$A$1:$T$32,8,FALSE),
$C127=2018,
VLOOKUP($B127,[17]分省年度数据!$A$1:$T$32,7,FALSE)
)</f>
        <v>167</v>
      </c>
      <c r="AG127" cm="1">
        <f t="array" ref="AG127">_xlfn.IFS(
$C127=2010,
VLOOKUP($B127,[18]分省年度数据!$A$1:$T$32,15,FALSE),
$C127=2011,
VLOOKUP($B127,[18]分省年度数据!$A$1:$T$32,14,FALSE),
$C127=2012,
VLOOKUP($B127,[18]分省年度数据!$A$1:$T$32,13,FALSE),
$C127=2013,
VLOOKUP($B127,[18]分省年度数据!$A$1:$T$32,12,FALSE),
$C127=2014,
VLOOKUP($B127,[18]分省年度数据!$A$1:$T$32,11,FALSE),
$C127=2015,
VLOOKUP($B127,[18]分省年度数据!$A$1:$T$32,10,FALSE),
$C127=2016,
VLOOKUP($B127,[18]分省年度数据!$A$1:$T$32,9,FALSE),
$C127=2017,
VLOOKUP($B127,[18]分省年度数据!$A$1:$T$32,8,FALSE),
$C127=2018,
VLOOKUP($B127,[18]分省年度数据!$A$1:$T$32,7,FALSE)
)</f>
        <v>9045.7000000000007</v>
      </c>
      <c r="AJ127" cm="1">
        <f t="array" ref="AJ127">_xlfn.IFS(
$C127=2010,
VLOOKUP($B127,[19]分省年度数据!$A$1:$T$32,15,FALSE),
$C127=2011,
VLOOKUP($B127,[19]分省年度数据!$A$1:$T$32,14,FALSE),
$C127=2012,
VLOOKUP($B127,[19]分省年度数据!$A$1:$T$32,13,FALSE),
$C127=2013,
VLOOKUP($B127,[19]分省年度数据!$A$1:$T$32,12,FALSE),
$C127=2014,
VLOOKUP($B127,[19]分省年度数据!$A$1:$T$32,11,FALSE),
$C127=2015,
VLOOKUP($B127,[19]分省年度数据!$A$1:$T$32,10,FALSE),
$C127=2016,
VLOOKUP($B127,[19]分省年度数据!$A$1:$T$32,9,FALSE),
$C127=2017,
VLOOKUP($B127,[19]分省年度数据!$A$1:$T$32,8,FALSE),
$C127=2018,
VLOOKUP($B127,[19]分省年度数据!$A$1:$T$32,7,FALSE)
)</f>
        <v>6925</v>
      </c>
      <c r="AK127" cm="1">
        <f t="array" ref="AK127">_xlfn.IFS(
$C127=2010,
VLOOKUP($B127,[20]分省年度数据!$A$1:$T$32,15,FALSE),
$C127=2011,
VLOOKUP($B127,[20]分省年度数据!$A$1:$T$32,14,FALSE),
$C127=2012,
VLOOKUP($B127,[20]分省年度数据!$A$1:$T$32,13,FALSE),
$C127=2013,
VLOOKUP($B127,[20]分省年度数据!$A$1:$T$32,12,FALSE),
$C127=2014,
VLOOKUP($B127,[20]分省年度数据!$A$1:$T$32,11,FALSE),
$C127=2015,
VLOOKUP($B127,[20]分省年度数据!$A$1:$T$32,10,FALSE),
$C127=2016,
VLOOKUP($B127,[20]分省年度数据!$A$1:$T$32,9,FALSE),
$C127=2017,
VLOOKUP($B127,[20]分省年度数据!$A$1:$T$32,8,FALSE),
$C127=2018,
VLOOKUP($B127,[20]分省年度数据!$A$1:$T$32,7,FALSE)
)</f>
        <v>20967</v>
      </c>
      <c r="AL127" cm="1">
        <f t="array" ref="AL127">_xlfn.IFS(
$C127=2010,
VLOOKUP($B127,[26]分省年度数据!$A$1:$T$32,15,FALSE),
$C127=2011,
VLOOKUP($B127,[26]分省年度数据!$A$1:$T$32,14,FALSE),
$C127=2012,
VLOOKUP($B127,[26]分省年度数据!$A$1:$T$32,13,FALSE),
$C127=2013,
VLOOKUP($B127,[26]分省年度数据!$A$1:$T$32,12,FALSE),
$C127=2014,
VLOOKUP($B127,[26]分省年度数据!$A$1:$T$32,11,FALSE),
$C127=2015,
VLOOKUP($B127,[26]分省年度数据!$A$1:$T$32,10,FALSE),
$C127=2016,
VLOOKUP($B127,[26]分省年度数据!$A$1:$T$32,9,FALSE),
$C127=2017,
VLOOKUP($B127,[26]分省年度数据!$A$1:$T$32,8,FALSE),
$C127=2018,
VLOOKUP($B127,[26]分省年度数据!$A$1:$T$32,7,FALSE)
)</f>
        <v>98.31</v>
      </c>
      <c r="AM127" cm="1">
        <f t="array" ref="AM127">_xlfn.IFS(
$C127=2010,
VLOOKUP($B127,[22]分省年度数据!$A$1:$T$32,15,FALSE),
$C127=2011,
VLOOKUP($B127,[22]分省年度数据!$A$1:$T$32,14,FALSE),
$C127=2012,
VLOOKUP($B127,[22]分省年度数据!$A$1:$T$32,13,FALSE),
$C127=2013,
VLOOKUP($B127,[22]分省年度数据!$A$1:$T$32,12,FALSE),
$C127=2014,
VLOOKUP($B127,[22]分省年度数据!$A$1:$T$32,11,FALSE),
$C127=2015,
VLOOKUP($B127,[22]分省年度数据!$A$1:$T$32,10,FALSE),
$C127=2016,
VLOOKUP($B127,[22]分省年度数据!$A$1:$T$32,9,FALSE),
$C127=2017,
VLOOKUP($B127,[22]分省年度数据!$A$1:$T$32,8,FALSE),
$C127=2018,
VLOOKUP($B127,[22]分省年度数据!$A$1:$T$32,7,FALSE)
)</f>
        <v>97.4</v>
      </c>
      <c r="AN127" cm="1">
        <f t="array" ref="AN127">_xlfn.IFS(
$C127=2010,
VLOOKUP($B127,[23]分省年度数据!$A$1:$T$32,15,FALSE),
$C127=2011,
VLOOKUP($B127,[23]分省年度数据!$A$1:$T$32,14,FALSE),
$C127=2012,
VLOOKUP($B127,[23]分省年度数据!$A$1:$T$32,13,FALSE),
$C127=2013,
VLOOKUP($B127,[23]分省年度数据!$A$1:$T$32,12,FALSE),
$C127=2014,
VLOOKUP($B127,[23]分省年度数据!$A$1:$T$32,11,FALSE),
$C127=2015,
VLOOKUP($B127,[23]分省年度数据!$A$1:$T$32,10,FALSE),
$C127=2016,
VLOOKUP($B127,[23]分省年度数据!$A$1:$T$32,9,FALSE),
$C127=2017,
VLOOKUP($B127,[23]分省年度数据!$A$1:$T$32,8,FALSE),
$C127=2018,
VLOOKUP($B127,[23]分省年度数据!$A$1:$T$32,7,FALSE)
)</f>
        <v>9.7200000000000006</v>
      </c>
      <c r="AO127" cm="1">
        <f t="array" ref="AO127">_xlfn.IFS(
$C127=2010,
VLOOKUP($B127,[24]分省年度数据!$A$1:$T$32,15,FALSE),
$C127=2011,
VLOOKUP($B127,[24]分省年度数据!$A$1:$T$32,14,FALSE),
$C127=2012,
VLOOKUP($B127,[24]分省年度数据!$A$1:$T$32,13,FALSE),
$C127=2013,
VLOOKUP($B127,[24]分省年度数据!$A$1:$T$32,12,FALSE),
$C127=2014,
VLOOKUP($B127,[24]分省年度数据!$A$1:$T$32,11,FALSE),
$C127=2015,
VLOOKUP($B127,[24]分省年度数据!$A$1:$T$32,10,FALSE),
$C127=2016,
VLOOKUP($B127,[24]分省年度数据!$A$1:$T$32,9,FALSE),
$C127=2017,
VLOOKUP($B127,[24]分省年度数据!$A$1:$T$32,8,FALSE),
$C127=2018,
VLOOKUP($B127,[24]分省年度数据!$A$1:$T$32,7,FALSE)
)</f>
        <v>2.15</v>
      </c>
      <c r="AP127" cm="1">
        <f t="array" ref="AP127">_xlfn.IFS(
$C127=2010,
VLOOKUP($B127,[25]分省年度数据!$A$1:$T$32,15,FALSE),
$C127=2011,
VLOOKUP($B127,[25]分省年度数据!$A$1:$T$32,14,FALSE),
$C127=2012,
VLOOKUP($B127,[25]分省年度数据!$A$1:$T$32,13,FALSE),
$C127=2013,
VLOOKUP($B127,[25]分省年度数据!$A$1:$T$32,12,FALSE),
$C127=2014,
VLOOKUP($B127,[25]分省年度数据!$A$1:$T$32,11,FALSE),
$C127=2015,
VLOOKUP($B127,[25]分省年度数据!$A$1:$T$32,10,FALSE),
$C127=2016,
VLOOKUP($B127,[25]分省年度数据!$A$1:$T$32,9,FALSE),
$C127=2017,
VLOOKUP($B127,[25]分省年度数据!$A$1:$T$32,8,FALSE),
$C127=2018,
VLOOKUP($B127,[25]分省年度数据!$A$1:$T$32,7,FALSE)
)</f>
        <v>14.67</v>
      </c>
    </row>
    <row r="128" spans="1:42">
      <c r="A128">
        <v>37</v>
      </c>
      <c r="B128" t="s">
        <v>15</v>
      </c>
      <c r="C128">
        <v>2010</v>
      </c>
      <c r="D128" t="str">
        <f t="shared" si="2"/>
        <v>山东省2010</v>
      </c>
      <c r="E128" t="s">
        <v>34</v>
      </c>
      <c r="F128" cm="1">
        <f t="array" ref="F128">_xlfn.IFS(
$C128=2010,
VLOOKUP($B128,[1]分省年度数据!$A$1:$T$32,15,FALSE),
$C128=2011,
VLOOKUP($B128,[1]分省年度数据!$A$1:$T$32,14,FALSE),
$C128=2012,
VLOOKUP($B128,[1]分省年度数据!$A$1:$T$32,13,FALSE),
$C128=2013,
VLOOKUP($B128,[1]分省年度数据!$A$1:$T$32,12,FALSE),
$C128=2014,
VLOOKUP($B128,[1]分省年度数据!$A$1:$T$32,11,FALSE),
$C128=2015,
VLOOKUP($B128,[1]分省年度数据!$A$1:$T$32,10,FALSE),
$C128=2016,
VLOOKUP($B128,[1]分省年度数据!$A$1:$T$32,9,FALSE),
$C128=2017,
VLOOKUP($B128,[1]分省年度数据!$A$1:$T$32,8,FALSE),
$C128=2018,
VLOOKUP($B128,[1]分省年度数据!$A$1:$T$32,7,FALSE)
)</f>
        <v>9588</v>
      </c>
      <c r="G128" cm="1">
        <f t="array" ref="G128">_xlfn.IFS(
$C128=2010,
VLOOKUP($B128,[2]分省年度数据!$A$1:$T$32,15,FALSE),
$C128=2011,
VLOOKUP($B128,[2]分省年度数据!$A$1:$T$32,14,FALSE),
$C128=2012,
VLOOKUP($B128,[2]分省年度数据!$A$1:$T$32,13,FALSE),
$C128=2013,
VLOOKUP($B128,[2]分省年度数据!$A$1:$T$32,12,FALSE),
$C128=2014,
VLOOKUP($B128,[2]分省年度数据!$A$1:$T$32,11,FALSE),
$C128=2015,
VLOOKUP($B128,[2]分省年度数据!$A$1:$T$32,10,FALSE),
$C128=2016,
VLOOKUP($B128,[2]分省年度数据!$A$1:$T$32,9,FALSE),
$C128=2017,
VLOOKUP($B128,[2]分省年度数据!$A$1:$T$32,8,FALSE),
$C128=2018,
VLOOKUP($B128,[2]分省年度数据!$A$1:$T$32,7,FALSE)
)</f>
        <v>12922</v>
      </c>
      <c r="H128" cm="1">
        <f t="array" ref="H128">_xlfn.IFS(
$C128=2010,
VLOOKUP($B128,[3]分省年度数据!$A$1:$T$32,15,FALSE),
$C128=2011,
VLOOKUP($B128,[3]分省年度数据!$A$1:$T$32,14,FALSE),
$C128=2012,
VLOOKUP($B128,[3]分省年度数据!$A$1:$T$32,13,FALSE),
$C128=2013,
VLOOKUP($B128,[3]分省年度数据!$A$1:$T$32,12,FALSE),
$C128=2014,
VLOOKUP($B128,[3]分省年度数据!$A$1:$T$32,11,FALSE),
$C128=2015,
VLOOKUP($B128,[3]分省年度数据!$A$1:$T$32,10,FALSE),
$C128=2016,
VLOOKUP($B128,[3]分省年度数据!$A$1:$T$32,9,FALSE),
$C128=2017,
VLOOKUP($B128,[3]分省年度数据!$A$1:$T$32,8,FALSE),
$C128=2018,
VLOOKUP($B128,[3]分省年度数据!$A$1:$T$32,7,FALSE)
)</f>
        <v>2226.3000000000002</v>
      </c>
      <c r="I128">
        <f>VLOOKUP($D128,[4]Sheet1!$C$1:$J$65536,2,FALSE)</f>
        <v>127.56395721435547</v>
      </c>
      <c r="J128">
        <f>VLOOKUP($D128,[4]Sheet1!$C$1:$J$65536,3,FALSE)</f>
        <v>55.731983184814453</v>
      </c>
      <c r="K128">
        <f>VLOOKUP($D128,[4]Sheet1!$C$1:$J$65536,4,FALSE)</f>
        <v>10168.166015625</v>
      </c>
      <c r="L128">
        <f>VLOOKUP($D128,[4]Sheet1!$C$1:$J$65536,5,FALSE)</f>
        <v>177.81283569335938</v>
      </c>
      <c r="M128">
        <f>VLOOKUP($D128,[4]Sheet1!$C$1:$J$65536,6,FALSE)</f>
        <v>30.743759155273438</v>
      </c>
      <c r="N128">
        <f>VLOOKUP($D128,[4]Sheet1!$C$1:$J$65536,7,FALSE)</f>
        <v>3.9847538471221924</v>
      </c>
      <c r="O128">
        <f>VLOOKUP($D128,[4]Sheet1!$C$1:$J$65536,8,FALSE)</f>
        <v>35.247222900390625</v>
      </c>
      <c r="P128" cm="1">
        <f t="array" ref="P128">_xlfn.IFS(
$C128=2010,
VLOOKUP($B128,[5]各省年均房价!$A$1:$T$32,11,FALSE),
$C128=2011,
VLOOKUP($B128,[5]各省年均房价!$A$1:$T$32,12,FALSE),
$C128=2012,
VLOOKUP($B128,[5]各省年均房价!$A$1:$T$32,13,FALSE),
$C128=2013,
VLOOKUP($B128,[5]各省年均房价!$A$1:$T$32,14,FALSE),
$C128=2014,
VLOOKUP($B128,[5]各省年均房价!$A$1:$T$32,15,FALSE),
$C128=2015,
VLOOKUP($B128,[5]各省年均房价!$A$1:$T$32,16,FALSE),
$C128=2016,
VLOOKUP($B128,[5]各省年均房价!$A$1:$T$32,17,FALSE),
$C128=2017,
VLOOKUP($B128,[5]各省年均房价!$A$1:$T$32,18,FALSE),
$C128=2018,
VLOOKUP($B128,[5]各省年均房价!$A$1:$T$32,19,FALSE)
)</f>
        <v>4224.9412499999999</v>
      </c>
      <c r="Q128">
        <f t="shared" si="3"/>
        <v>0.32695722411391426</v>
      </c>
      <c r="R128" cm="1">
        <f t="array" ref="R128">_xlfn.IFS(
$C128=2010,
VLOOKUP($B128,[27]分省年度数据!$A$1:$T$32,15,FALSE),
$C128=2011,
VLOOKUP($B128,[27]分省年度数据!$A$1:$T$32,14,FALSE),
$C128=2012,
VLOOKUP($B128,[27]分省年度数据!$A$1:$T$32,13,FALSE),
$C128=2013,
VLOOKUP($B128,[27]分省年度数据!$A$1:$T$32,12,FALSE),
$C128=2014,
VLOOKUP($B128,[27]分省年度数据!$A$1:$T$32,11,FALSE),
$C128=2015,
VLOOKUP($B128,[27]分省年度数据!$A$1:$T$32,10,FALSE),
$C128=2016,
VLOOKUP($B128,[27]分省年度数据!$A$1:$T$32,9,FALSE),
$C128=2017,
VLOOKUP($B128,[27]分省年度数据!$A$1:$T$32,8,FALSE),
$C128=2018,
VLOOKUP($B128,[27]分省年度数据!$A$1:$T$32,7,FALSE)
)</f>
        <v>65.37</v>
      </c>
      <c r="S128">
        <f>IFERROR(VLOOKUP(D128,[6]mu_jt_estimates_final!$C:$D,2,FALSE),"")</f>
        <v>-1.6609718</v>
      </c>
      <c r="T128" t="str">
        <f>VLOOKUP(B128,方言分布!A:B,2,FALSE)</f>
        <v>胶辽官话</v>
      </c>
      <c r="U128" cm="1">
        <f t="array" ref="U128">_xlfn.IFS(
$C128=2010,
VLOOKUP($B128,[7]分省年度数据!$A$1:$T$32,15,FALSE),
$C128=2011,
VLOOKUP($B128,[7]分省年度数据!$A$1:$T$32,14,FALSE),
$C128=2012,
VLOOKUP($B128,[7]分省年度数据!$A$1:$T$32,13,FALSE),
$C128=2013,
VLOOKUP($B128,[7]分省年度数据!$A$1:$T$32,12,FALSE),
$C128=2014,
VLOOKUP($B128,[7]分省年度数据!$A$1:$T$32,11,FALSE),
$C128=2015,
VLOOKUP($B128,[7]分省年度数据!$A$1:$T$32,10,FALSE),
$C128=2016,
VLOOKUP($B128,[7]分省年度数据!$A$1:$T$32,9,FALSE),
$C128=2017,
VLOOKUP($B128,[7]分省年度数据!$A$1:$T$32,8,FALSE),
$C128=2018,
VLOOKUP($B128,[7]分省年度数据!$A$1:$T$32,7,FALSE)
)</f>
        <v>66967</v>
      </c>
      <c r="V128" cm="1">
        <f t="array" ref="V128">_xlfn.IFS(
$C128=2010,
VLOOKUP($B128,[8]分省年度数据!$A$1:$T$32,15,FALSE),
$C128=2011,
VLOOKUP($B128,[8]分省年度数据!$A$1:$T$32,14,FALSE),
$C128=2012,
VLOOKUP($B128,[8]分省年度数据!$A$1:$T$32,13,FALSE),
$C128=2013,
VLOOKUP($B128,[8]分省年度数据!$A$1:$T$32,12,FALSE),
$C128=2014,
VLOOKUP($B128,[8]分省年度数据!$A$1:$T$32,11,FALSE),
$C128=2015,
VLOOKUP($B128,[8]分省年度数据!$A$1:$T$32,10,FALSE),
$C128=2016,
VLOOKUP($B128,[8]分省年度数据!$A$1:$T$32,9,FALSE),
$C128=2017,
VLOOKUP($B128,[8]分省年度数据!$A$1:$T$32,8,FALSE),
$C128=2018,
VLOOKUP($B128,[8]分省年度数据!$A$1:$T$32,7,FALSE)
)</f>
        <v>38.229999999999997</v>
      </c>
      <c r="W128" cm="1">
        <f t="array" ref="W128">_xlfn.IFS(
$C128=2010,
VLOOKUP($B128,[9]分省年度数据!$A$1:$T$32,15,FALSE),
$C128=2011,
VLOOKUP($B128,[9]分省年度数据!$A$1:$T$32,14,FALSE),
$C128=2012,
VLOOKUP($B128,[9]分省年度数据!$A$1:$T$32,13,FALSE),
$C128=2013,
VLOOKUP($B128,[9]分省年度数据!$A$1:$T$32,12,FALSE),
$C128=2014,
VLOOKUP($B128,[9]分省年度数据!$A$1:$T$32,11,FALSE),
$C128=2015,
VLOOKUP($B128,[9]分省年度数据!$A$1:$T$32,10,FALSE),
$C128=2016,
VLOOKUP($B128,[9]分省年度数据!$A$1:$T$32,9,FALSE),
$C128=2017,
VLOOKUP($B128,[9]分省年度数据!$A$1:$T$32,8,FALSE),
$C128=2018,
VLOOKUP($B128,[9]分省年度数据!$A$1:$T$32,7,FALSE)
)</f>
        <v>47</v>
      </c>
      <c r="X128" cm="1">
        <f t="array" ref="X128">_xlfn.IFS(
$C128=2010,
VLOOKUP($B128,[10]分省年度数据!$A$1:$T$32,15,FALSE),
$C128=2011,
VLOOKUP($B128,[10]分省年度数据!$A$1:$T$32,14,FALSE),
$C128=2012,
VLOOKUP($B128,[10]分省年度数据!$A$1:$T$32,13,FALSE),
$C128=2013,
VLOOKUP($B128,[10]分省年度数据!$A$1:$T$32,12,FALSE),
$C128=2014,
VLOOKUP($B128,[10]分省年度数据!$A$1:$T$32,11,FALSE),
$C128=2015,
VLOOKUP($B128,[10]分省年度数据!$A$1:$T$32,10,FALSE),
$C128=2016,
VLOOKUP($B128,[10]分省年度数据!$A$1:$T$32,9,FALSE),
$C128=2017,
VLOOKUP($B128,[10]分省年度数据!$A$1:$T$32,8,FALSE),
$C128=2018,
VLOOKUP($B128,[10]分省年度数据!$A$1:$T$32,7,FALSE)
)</f>
        <v>9.42</v>
      </c>
      <c r="Y128" cm="1">
        <f t="array" ref="Y128">_xlfn.IFS(
$C128=2010,
VLOOKUP($B128,[11]分省年度数据!$A$1:$T$32,15,FALSE),
$C128=2011,
VLOOKUP($B128,[11]分省年度数据!$A$1:$T$32,14,FALSE),
$C128=2012,
VLOOKUP($B128,[11]分省年度数据!$A$1:$T$32,13,FALSE),
$C128=2013,
VLOOKUP($B128,[11]分省年度数据!$A$1:$T$32,12,FALSE),
$C128=2014,
VLOOKUP($B128,[11]分省年度数据!$A$1:$T$32,11,FALSE),
$C128=2015,
VLOOKUP($B128,[11]分省年度数据!$A$1:$T$32,10,FALSE),
$C128=2016,
VLOOKUP($B128,[11]分省年度数据!$A$1:$T$32,9,FALSE),
$C128=2017,
VLOOKUP($B128,[11]分省年度数据!$A$1:$T$32,8,FALSE),
$C128=2018,
VLOOKUP($B128,[11]分省年度数据!$A$1:$T$32,7,FALSE)
)</f>
        <v>250.77</v>
      </c>
      <c r="Z128" cm="1">
        <f t="array" ref="Z128">_xlfn.IFS(
$C128=2010,
VLOOKUP($B128,[12]分省年度数据!$A$1:$T$32,15,FALSE),
$C128=2011,
VLOOKUP($B128,[12]分省年度数据!$A$1:$T$32,14,FALSE),
$C128=2012,
VLOOKUP($B128,[12]分省年度数据!$A$1:$T$32,13,FALSE),
$C128=2013,
VLOOKUP($B128,[12]分省年度数据!$A$1:$T$32,12,FALSE),
$C128=2014,
VLOOKUP($B128,[12]分省年度数据!$A$1:$T$32,11,FALSE),
$C128=2015,
VLOOKUP($B128,[12]分省年度数据!$A$1:$T$32,10,FALSE),
$C128=2016,
VLOOKUP($B128,[12]分省年度数据!$A$1:$T$32,9,FALSE),
$C128=2017,
VLOOKUP($B128,[12]分省年度数据!$A$1:$T$32,8,FALSE),
$C128=2018,
VLOOKUP($B128,[12]分省年度数据!$A$1:$T$32,7,FALSE)
)</f>
        <v>13.69</v>
      </c>
      <c r="AA128" cm="1">
        <f t="array" ref="AA128">_xlfn.IFS(
$C128=2010,
VLOOKUP($B128,[13]分省年度数据!$A$1:$T$32,15,FALSE),
$C128=2011,
VLOOKUP($B128,[13]分省年度数据!$A$1:$T$32,14,FALSE),
$C128=2012,
VLOOKUP($B128,[13]分省年度数据!$A$1:$T$32,13,FALSE),
$C128=2013,
VLOOKUP($B128,[13]分省年度数据!$A$1:$T$32,12,FALSE),
$C128=2014,
VLOOKUP($B128,[13]分省年度数据!$A$1:$T$32,11,FALSE),
$C128=2015,
VLOOKUP($B128,[13]分省年度数据!$A$1:$T$32,10,FALSE),
$C128=2016,
VLOOKUP($B128,[13]分省年度数据!$A$1:$T$32,9,FALSE),
$C128=2017,
VLOOKUP($B128,[13]分省年度数据!$A$1:$T$32,8,FALSE),
$C128=2018,
VLOOKUP($B128,[13]分省年度数据!$A$1:$T$32,7,FALSE)
)</f>
        <v>13.37</v>
      </c>
      <c r="AB128" cm="1">
        <f t="array" ref="AB128">_xlfn.IFS(
$C128=2010,
VLOOKUP($B128,[14]分省年度数据!$A$1:$T$32,15,FALSE),
$C128=2011,
VLOOKUP($B128,[14]分省年度数据!$A$1:$T$32,14,FALSE),
$C128=2012,
VLOOKUP($B128,[14]分省年度数据!$A$1:$T$32,13,FALSE),
$C128=2013,
VLOOKUP($B128,[14]分省年度数据!$A$1:$T$32,12,FALSE),
$C128=2014,
VLOOKUP($B128,[14]分省年度数据!$A$1:$T$32,11,FALSE),
$C128=2015,
VLOOKUP($B128,[14]分省年度数据!$A$1:$T$32,10,FALSE),
$C128=2016,
VLOOKUP($B128,[14]分省年度数据!$A$1:$T$32,9,FALSE),
$C128=2017,
VLOOKUP($B128,[14]分省年度数据!$A$1:$T$32,8,FALSE),
$C128=2018,
VLOOKUP($B128,[14]分省年度数据!$A$1:$T$32,7,FALSE)
)</f>
        <v>16.239999999999998</v>
      </c>
      <c r="AD128" cm="1">
        <f t="array" ref="AD128">_xlfn.IFS(
$C128=2010,
VLOOKUP($B128,[15]分省年度数据!$A$1:$T$32,15,FALSE),
$C128=2011,
VLOOKUP($B128,[15]分省年度数据!$A$1:$T$32,14,FALSE),
$C128=2012,
VLOOKUP($B128,[15]分省年度数据!$A$1:$T$32,13,FALSE),
$C128=2013,
VLOOKUP($B128,[15]分省年度数据!$A$1:$T$32,12,FALSE),
$C128=2014,
VLOOKUP($B128,[15]分省年度数据!$A$1:$T$32,11,FALSE),
$C128=2015,
VLOOKUP($B128,[15]分省年度数据!$A$1:$T$32,10,FALSE),
$C128=2016,
VLOOKUP($B128,[15]分省年度数据!$A$1:$T$32,9,FALSE),
$C128=2017,
VLOOKUP($B128,[15]分省年度数据!$A$1:$T$32,8,FALSE),
$C128=2018,
VLOOKUP($B128,[15]分省年度数据!$A$1:$T$32,7,FALSE)
)</f>
        <v>10395900</v>
      </c>
      <c r="AE128" cm="1">
        <f t="array" ref="AE128">_xlfn.IFS(
$C128=2010,
VLOOKUP($B128,[16]分省年度数据!$A$1:$T$32,15,FALSE),
$C128=2011,
VLOOKUP($B128,[16]分省年度数据!$A$1:$T$32,14,FALSE),
$C128=2012,
VLOOKUP($B128,[16]分省年度数据!$A$1:$T$32,13,FALSE),
$C128=2013,
VLOOKUP($B128,[16]分省年度数据!$A$1:$T$32,12,FALSE),
$C128=2014,
VLOOKUP($B128,[16]分省年度数据!$A$1:$T$32,11,FALSE),
$C128=2015,
VLOOKUP($B128,[16]分省年度数据!$A$1:$T$32,10,FALSE),
$C128=2016,
VLOOKUP($B128,[16]分省年度数据!$A$1:$T$32,9,FALSE),
$C128=2017,
VLOOKUP($B128,[16]分省年度数据!$A$1:$T$32,8,FALSE),
$C128=2018,
VLOOKUP($B128,[16]分省年度数据!$A$1:$T$32,7,FALSE)
)</f>
        <v>770.45</v>
      </c>
      <c r="AF128" cm="1">
        <f t="array" ref="AF128">_xlfn.IFS(
$C128=2010,
VLOOKUP($B128,[17]分省年度数据!$A$1:$T$32,15,FALSE),
$C128=2011,
VLOOKUP($B128,[17]分省年度数据!$A$1:$T$32,14,FALSE),
$C128=2012,
VLOOKUP($B128,[17]分省年度数据!$A$1:$T$32,13,FALSE),
$C128=2013,
VLOOKUP($B128,[17]分省年度数据!$A$1:$T$32,12,FALSE),
$C128=2014,
VLOOKUP($B128,[17]分省年度数据!$A$1:$T$32,11,FALSE),
$C128=2015,
VLOOKUP($B128,[17]分省年度数据!$A$1:$T$32,10,FALSE),
$C128=2016,
VLOOKUP($B128,[17]分省年度数据!$A$1:$T$32,9,FALSE),
$C128=2017,
VLOOKUP($B128,[17]分省年度数据!$A$1:$T$32,8,FALSE),
$C128=2018,
VLOOKUP($B128,[17]分省年度数据!$A$1:$T$32,7,FALSE)
)</f>
        <v>290</v>
      </c>
      <c r="AG128" cm="1">
        <f t="array" ref="AG128">_xlfn.IFS(
$C128=2010,
VLOOKUP($B128,[18]分省年度数据!$A$1:$T$32,15,FALSE),
$C128=2011,
VLOOKUP($B128,[18]分省年度数据!$A$1:$T$32,14,FALSE),
$C128=2012,
VLOOKUP($B128,[18]分省年度数据!$A$1:$T$32,13,FALSE),
$C128=2013,
VLOOKUP($B128,[18]分省年度数据!$A$1:$T$32,12,FALSE),
$C128=2014,
VLOOKUP($B128,[18]分省年度数据!$A$1:$T$32,11,FALSE),
$C128=2015,
VLOOKUP($B128,[18]分省年度数据!$A$1:$T$32,10,FALSE),
$C128=2016,
VLOOKUP($B128,[18]分省年度数据!$A$1:$T$32,9,FALSE),
$C128=2017,
VLOOKUP($B128,[18]分省年度数据!$A$1:$T$32,8,FALSE),
$C128=2018,
VLOOKUP($B128,[18]分省年度数据!$A$1:$T$32,7,FALSE)
)</f>
        <v>14620.3</v>
      </c>
      <c r="AJ128" cm="1">
        <f t="array" ref="AJ128">_xlfn.IFS(
$C128=2010,
VLOOKUP($B128,[19]分省年度数据!$A$1:$T$32,15,FALSE),
$C128=2011,
VLOOKUP($B128,[19]分省年度数据!$A$1:$T$32,14,FALSE),
$C128=2012,
VLOOKUP($B128,[19]分省年度数据!$A$1:$T$32,13,FALSE),
$C128=2013,
VLOOKUP($B128,[19]分省年度数据!$A$1:$T$32,12,FALSE),
$C128=2014,
VLOOKUP($B128,[19]分省年度数据!$A$1:$T$32,11,FALSE),
$C128=2015,
VLOOKUP($B128,[19]分省年度数据!$A$1:$T$32,10,FALSE),
$C128=2016,
VLOOKUP($B128,[19]分省年度数据!$A$1:$T$32,9,FALSE),
$C128=2017,
VLOOKUP($B128,[19]分省年度数据!$A$1:$T$32,8,FALSE),
$C128=2018,
VLOOKUP($B128,[19]分省年度数据!$A$1:$T$32,7,FALSE)
)</f>
        <v>14560</v>
      </c>
      <c r="AK128" cm="1">
        <f t="array" ref="AK128">_xlfn.IFS(
$C128=2010,
VLOOKUP($B128,[20]分省年度数据!$A$1:$T$32,15,FALSE),
$C128=2011,
VLOOKUP($B128,[20]分省年度数据!$A$1:$T$32,14,FALSE),
$C128=2012,
VLOOKUP($B128,[20]分省年度数据!$A$1:$T$32,13,FALSE),
$C128=2013,
VLOOKUP($B128,[20]分省年度数据!$A$1:$T$32,12,FALSE),
$C128=2014,
VLOOKUP($B128,[20]分省年度数据!$A$1:$T$32,11,FALSE),
$C128=2015,
VLOOKUP($B128,[20]分省年度数据!$A$1:$T$32,10,FALSE),
$C128=2016,
VLOOKUP($B128,[20]分省年度数据!$A$1:$T$32,9,FALSE),
$C128=2017,
VLOOKUP($B128,[20]分省年度数据!$A$1:$T$32,8,FALSE),
$C128=2018,
VLOOKUP($B128,[20]分省年度数据!$A$1:$T$32,7,FALSE)
)</f>
        <v>39470</v>
      </c>
      <c r="AL128" cm="1">
        <f t="array" ref="AL128">_xlfn.IFS(
$C128=2010,
VLOOKUP($B128,[26]分省年度数据!$A$1:$T$32,15,FALSE),
$C128=2011,
VLOOKUP($B128,[26]分省年度数据!$A$1:$T$32,14,FALSE),
$C128=2012,
VLOOKUP($B128,[26]分省年度数据!$A$1:$T$32,13,FALSE),
$C128=2013,
VLOOKUP($B128,[26]分省年度数据!$A$1:$T$32,12,FALSE),
$C128=2014,
VLOOKUP($B128,[26]分省年度数据!$A$1:$T$32,11,FALSE),
$C128=2015,
VLOOKUP($B128,[26]分省年度数据!$A$1:$T$32,10,FALSE),
$C128=2016,
VLOOKUP($B128,[26]分省年度数据!$A$1:$T$32,9,FALSE),
$C128=2017,
VLOOKUP($B128,[26]分省年度数据!$A$1:$T$32,8,FALSE),
$C128=2018,
VLOOKUP($B128,[26]分省年度数据!$A$1:$T$32,7,FALSE)
)</f>
        <v>99.57</v>
      </c>
      <c r="AM128" cm="1">
        <f t="array" ref="AM128">_xlfn.IFS(
$C128=2010,
VLOOKUP($B128,[22]分省年度数据!$A$1:$T$32,15,FALSE),
$C128=2011,
VLOOKUP($B128,[22]分省年度数据!$A$1:$T$32,14,FALSE),
$C128=2012,
VLOOKUP($B128,[22]分省年度数据!$A$1:$T$32,13,FALSE),
$C128=2013,
VLOOKUP($B128,[22]分省年度数据!$A$1:$T$32,12,FALSE),
$C128=2014,
VLOOKUP($B128,[22]分省年度数据!$A$1:$T$32,11,FALSE),
$C128=2015,
VLOOKUP($B128,[22]分省年度数据!$A$1:$T$32,10,FALSE),
$C128=2016,
VLOOKUP($B128,[22]分省年度数据!$A$1:$T$32,9,FALSE),
$C128=2017,
VLOOKUP($B128,[22]分省年度数据!$A$1:$T$32,8,FALSE),
$C128=2018,
VLOOKUP($B128,[22]分省年度数据!$A$1:$T$32,7,FALSE)
)</f>
        <v>99.3</v>
      </c>
      <c r="AN128" cm="1">
        <f t="array" ref="AN128">_xlfn.IFS(
$C128=2010,
VLOOKUP($B128,[23]分省年度数据!$A$1:$T$32,15,FALSE),
$C128=2011,
VLOOKUP($B128,[23]分省年度数据!$A$1:$T$32,14,FALSE),
$C128=2012,
VLOOKUP($B128,[23]分省年度数据!$A$1:$T$32,13,FALSE),
$C128=2013,
VLOOKUP($B128,[23]分省年度数据!$A$1:$T$32,12,FALSE),
$C128=2014,
VLOOKUP($B128,[23]分省年度数据!$A$1:$T$32,11,FALSE),
$C128=2015,
VLOOKUP($B128,[23]分省年度数据!$A$1:$T$32,10,FALSE),
$C128=2016,
VLOOKUP($B128,[23]分省年度数据!$A$1:$T$32,9,FALSE),
$C128=2017,
VLOOKUP($B128,[23]分省年度数据!$A$1:$T$32,8,FALSE),
$C128=2018,
VLOOKUP($B128,[23]分省年度数据!$A$1:$T$32,7,FALSE)
)</f>
        <v>10.18</v>
      </c>
      <c r="AO128" cm="1">
        <f t="array" ref="AO128">_xlfn.IFS(
$C128=2010,
VLOOKUP($B128,[24]分省年度数据!$A$1:$T$32,15,FALSE),
$C128=2011,
VLOOKUP($B128,[24]分省年度数据!$A$1:$T$32,14,FALSE),
$C128=2012,
VLOOKUP($B128,[24]分省年度数据!$A$1:$T$32,13,FALSE),
$C128=2013,
VLOOKUP($B128,[24]分省年度数据!$A$1:$T$32,12,FALSE),
$C128=2014,
VLOOKUP($B128,[24]分省年度数据!$A$1:$T$32,11,FALSE),
$C128=2015,
VLOOKUP($B128,[24]分省年度数据!$A$1:$T$32,10,FALSE),
$C128=2016,
VLOOKUP($B128,[24]分省年度数据!$A$1:$T$32,9,FALSE),
$C128=2017,
VLOOKUP($B128,[24]分省年度数据!$A$1:$T$32,8,FALSE),
$C128=2018,
VLOOKUP($B128,[24]分省年度数据!$A$1:$T$32,7,FALSE)
)</f>
        <v>2.0499999999999998</v>
      </c>
      <c r="AP128" cm="1">
        <f t="array" ref="AP128">_xlfn.IFS(
$C128=2010,
VLOOKUP($B128,[25]分省年度数据!$A$1:$T$32,15,FALSE),
$C128=2011,
VLOOKUP($B128,[25]分省年度数据!$A$1:$T$32,14,FALSE),
$C128=2012,
VLOOKUP($B128,[25]分省年度数据!$A$1:$T$32,13,FALSE),
$C128=2013,
VLOOKUP($B128,[25]分省年度数据!$A$1:$T$32,12,FALSE),
$C128=2014,
VLOOKUP($B128,[25]分省年度数据!$A$1:$T$32,11,FALSE),
$C128=2015,
VLOOKUP($B128,[25]分省年度数据!$A$1:$T$32,10,FALSE),
$C128=2016,
VLOOKUP($B128,[25]分省年度数据!$A$1:$T$32,9,FALSE),
$C128=2017,
VLOOKUP($B128,[25]分省年度数据!$A$1:$T$32,8,FALSE),
$C128=2018,
VLOOKUP($B128,[25]分省年度数据!$A$1:$T$32,7,FALSE)
)</f>
        <v>15.84</v>
      </c>
    </row>
    <row r="129" spans="1:42">
      <c r="A129">
        <v>37</v>
      </c>
      <c r="B129" t="s">
        <v>15</v>
      </c>
      <c r="C129">
        <v>2011</v>
      </c>
      <c r="D129" t="str">
        <f t="shared" si="2"/>
        <v>山东省2011</v>
      </c>
      <c r="E129" t="s">
        <v>34</v>
      </c>
      <c r="F129" cm="1">
        <f t="array" ref="F129">_xlfn.IFS(
$C129=2010,
VLOOKUP($B129,[1]分省年度数据!$A$1:$T$32,15,FALSE),
$C129=2011,
VLOOKUP($B129,[1]分省年度数据!$A$1:$T$32,14,FALSE),
$C129=2012,
VLOOKUP($B129,[1]分省年度数据!$A$1:$T$32,13,FALSE),
$C129=2013,
VLOOKUP($B129,[1]分省年度数据!$A$1:$T$32,12,FALSE),
$C129=2014,
VLOOKUP($B129,[1]分省年度数据!$A$1:$T$32,11,FALSE),
$C129=2015,
VLOOKUP($B129,[1]分省年度数据!$A$1:$T$32,10,FALSE),
$C129=2016,
VLOOKUP($B129,[1]分省年度数据!$A$1:$T$32,9,FALSE),
$C129=2017,
VLOOKUP($B129,[1]分省年度数据!$A$1:$T$32,8,FALSE),
$C129=2018,
VLOOKUP($B129,[1]分省年度数据!$A$1:$T$32,7,FALSE)
)</f>
        <v>9665</v>
      </c>
      <c r="G129" cm="1">
        <f t="array" ref="G129">_xlfn.IFS(
$C129=2010,
VLOOKUP($B129,[2]分省年度数据!$A$1:$T$32,15,FALSE),
$C129=2011,
VLOOKUP($B129,[2]分省年度数据!$A$1:$T$32,14,FALSE),
$C129=2012,
VLOOKUP($B129,[2]分省年度数据!$A$1:$T$32,13,FALSE),
$C129=2013,
VLOOKUP($B129,[2]分省年度数据!$A$1:$T$32,12,FALSE),
$C129=2014,
VLOOKUP($B129,[2]分省年度数据!$A$1:$T$32,11,FALSE),
$C129=2015,
VLOOKUP($B129,[2]分省年度数据!$A$1:$T$32,10,FALSE),
$C129=2016,
VLOOKUP($B129,[2]分省年度数据!$A$1:$T$32,9,FALSE),
$C129=2017,
VLOOKUP($B129,[2]分省年度数据!$A$1:$T$32,8,FALSE),
$C129=2018,
VLOOKUP($B129,[2]分省年度数据!$A$1:$T$32,7,FALSE)
)</f>
        <v>15077</v>
      </c>
      <c r="H129" cm="1">
        <f t="array" ref="H129">_xlfn.IFS(
$C129=2010,
VLOOKUP($B129,[3]分省年度数据!$A$1:$T$32,15,FALSE),
$C129=2011,
VLOOKUP($B129,[3]分省年度数据!$A$1:$T$32,14,FALSE),
$C129=2012,
VLOOKUP($B129,[3]分省年度数据!$A$1:$T$32,13,FALSE),
$C129=2013,
VLOOKUP($B129,[3]分省年度数据!$A$1:$T$32,12,FALSE),
$C129=2014,
VLOOKUP($B129,[3]分省年度数据!$A$1:$T$32,11,FALSE),
$C129=2015,
VLOOKUP($B129,[3]分省年度数据!$A$1:$T$32,10,FALSE),
$C129=2016,
VLOOKUP($B129,[3]分省年度数据!$A$1:$T$32,9,FALSE),
$C129=2017,
VLOOKUP($B129,[3]分省年度数据!$A$1:$T$32,8,FALSE),
$C129=2018,
VLOOKUP($B129,[3]分省年度数据!$A$1:$T$32,7,FALSE)
)</f>
        <v>3083.3</v>
      </c>
      <c r="I129">
        <f>VLOOKUP($D129,[4]Sheet1!$C$1:$J$65536,2,FALSE)</f>
        <v>126.19438171386719</v>
      </c>
      <c r="J129">
        <f>VLOOKUP($D129,[4]Sheet1!$C$1:$J$65536,3,FALSE)</f>
        <v>49.202720642089844</v>
      </c>
      <c r="K129">
        <f>VLOOKUP($D129,[4]Sheet1!$C$1:$J$65536,4,FALSE)</f>
        <v>10179.3876953125</v>
      </c>
      <c r="L129">
        <f>VLOOKUP($D129,[4]Sheet1!$C$1:$J$65536,5,FALSE)</f>
        <v>179.06590270996094</v>
      </c>
      <c r="M129">
        <f>VLOOKUP($D129,[4]Sheet1!$C$1:$J$65536,6,FALSE)</f>
        <v>28.155599594116211</v>
      </c>
      <c r="N129">
        <f>VLOOKUP($D129,[4]Sheet1!$C$1:$J$65536,7,FALSE)</f>
        <v>4.1368489265441895</v>
      </c>
      <c r="O129">
        <f>VLOOKUP($D129,[4]Sheet1!$C$1:$J$65536,8,FALSE)</f>
        <v>33.352699279785156</v>
      </c>
      <c r="P129" cm="1">
        <f t="array" ref="P129">_xlfn.IFS(
$C129=2010,
VLOOKUP($B129,[5]各省年均房价!$A$1:$T$32,11,FALSE),
$C129=2011,
VLOOKUP($B129,[5]各省年均房价!$A$1:$T$32,12,FALSE),
$C129=2012,
VLOOKUP($B129,[5]各省年均房价!$A$1:$T$32,13,FALSE),
$C129=2013,
VLOOKUP($B129,[5]各省年均房价!$A$1:$T$32,14,FALSE),
$C129=2014,
VLOOKUP($B129,[5]各省年均房价!$A$1:$T$32,15,FALSE),
$C129=2015,
VLOOKUP($B129,[5]各省年均房价!$A$1:$T$32,16,FALSE),
$C129=2016,
VLOOKUP($B129,[5]各省年均房价!$A$1:$T$32,17,FALSE),
$C129=2017,
VLOOKUP($B129,[5]各省年均房价!$A$1:$T$32,18,FALSE),
$C129=2018,
VLOOKUP($B129,[5]各省年均房价!$A$1:$T$32,19,FALSE)
)</f>
        <v>4401.3100000000004</v>
      </c>
      <c r="Q129">
        <f t="shared" si="3"/>
        <v>0.29192213305034159</v>
      </c>
      <c r="R129" cm="1">
        <f t="array" ref="R129">_xlfn.IFS(
$C129=2010,
VLOOKUP($B129,[27]分省年度数据!$A$1:$T$32,15,FALSE),
$C129=2011,
VLOOKUP($B129,[27]分省年度数据!$A$1:$T$32,14,FALSE),
$C129=2012,
VLOOKUP($B129,[27]分省年度数据!$A$1:$T$32,13,FALSE),
$C129=2013,
VLOOKUP($B129,[27]分省年度数据!$A$1:$T$32,12,FALSE),
$C129=2014,
VLOOKUP($B129,[27]分省年度数据!$A$1:$T$32,11,FALSE),
$C129=2015,
VLOOKUP($B129,[27]分省年度数据!$A$1:$T$32,10,FALSE),
$C129=2016,
VLOOKUP($B129,[27]分省年度数据!$A$1:$T$32,9,FALSE),
$C129=2017,
VLOOKUP($B129,[27]分省年度数据!$A$1:$T$32,8,FALSE),
$C129=2018,
VLOOKUP($B129,[27]分省年度数据!$A$1:$T$32,7,FALSE)
)</f>
        <v>74.239999999999995</v>
      </c>
      <c r="S129">
        <f>IFERROR(VLOOKUP(D129,[6]mu_jt_estimates_final!$C:$D,2,FALSE),"")</f>
        <v>-1.2127657999999999</v>
      </c>
      <c r="T129" t="str">
        <f>VLOOKUP(B129,方言分布!A:B,2,FALSE)</f>
        <v>胶辽官话</v>
      </c>
      <c r="U129" cm="1">
        <f t="array" ref="U129">_xlfn.IFS(
$C129=2010,
VLOOKUP($B129,[7]分省年度数据!$A$1:$T$32,15,FALSE),
$C129=2011,
VLOOKUP($B129,[7]分省年度数据!$A$1:$T$32,14,FALSE),
$C129=2012,
VLOOKUP($B129,[7]分省年度数据!$A$1:$T$32,13,FALSE),
$C129=2013,
VLOOKUP($B129,[7]分省年度数据!$A$1:$T$32,12,FALSE),
$C129=2014,
VLOOKUP($B129,[7]分省年度数据!$A$1:$T$32,11,FALSE),
$C129=2015,
VLOOKUP($B129,[7]分省年度数据!$A$1:$T$32,10,FALSE),
$C129=2016,
VLOOKUP($B129,[7]分省年度数据!$A$1:$T$32,9,FALSE),
$C129=2017,
VLOOKUP($B129,[7]分省年度数据!$A$1:$T$32,8,FALSE),
$C129=2018,
VLOOKUP($B129,[7]分省年度数据!$A$1:$T$32,7,FALSE)
)</f>
        <v>68275</v>
      </c>
      <c r="V129" cm="1">
        <f t="array" ref="V129">_xlfn.IFS(
$C129=2010,
VLOOKUP($B129,[8]分省年度数据!$A$1:$T$32,15,FALSE),
$C129=2011,
VLOOKUP($B129,[8]分省年度数据!$A$1:$T$32,14,FALSE),
$C129=2012,
VLOOKUP($B129,[8]分省年度数据!$A$1:$T$32,13,FALSE),
$C129=2013,
VLOOKUP($B129,[8]分省年度数据!$A$1:$T$32,12,FALSE),
$C129=2014,
VLOOKUP($B129,[8]分省年度数据!$A$1:$T$32,11,FALSE),
$C129=2015,
VLOOKUP($B129,[8]分省年度数据!$A$1:$T$32,10,FALSE),
$C129=2016,
VLOOKUP($B129,[8]分省年度数据!$A$1:$T$32,9,FALSE),
$C129=2017,
VLOOKUP($B129,[8]分省年度数据!$A$1:$T$32,8,FALSE),
$C129=2018,
VLOOKUP($B129,[8]分省年度数据!$A$1:$T$32,7,FALSE)
)</f>
        <v>41.61</v>
      </c>
      <c r="W129" cm="1">
        <f t="array" ref="W129">_xlfn.IFS(
$C129=2010,
VLOOKUP($B129,[9]分省年度数据!$A$1:$T$32,15,FALSE),
$C129=2011,
VLOOKUP($B129,[9]分省年度数据!$A$1:$T$32,14,FALSE),
$C129=2012,
VLOOKUP($B129,[9]分省年度数据!$A$1:$T$32,13,FALSE),
$C129=2013,
VLOOKUP($B129,[9]分省年度数据!$A$1:$T$32,12,FALSE),
$C129=2014,
VLOOKUP($B129,[9]分省年度数据!$A$1:$T$32,11,FALSE),
$C129=2015,
VLOOKUP($B129,[9]分省年度数据!$A$1:$T$32,10,FALSE),
$C129=2016,
VLOOKUP($B129,[9]分省年度数据!$A$1:$T$32,9,FALSE),
$C129=2017,
VLOOKUP($B129,[9]分省年度数据!$A$1:$T$32,8,FALSE),
$C129=2018,
VLOOKUP($B129,[9]分省年度数据!$A$1:$T$32,7,FALSE)
)</f>
        <v>50</v>
      </c>
      <c r="X129" cm="1">
        <f t="array" ref="X129">_xlfn.IFS(
$C129=2010,
VLOOKUP($B129,[10]分省年度数据!$A$1:$T$32,15,FALSE),
$C129=2011,
VLOOKUP($B129,[10]分省年度数据!$A$1:$T$32,14,FALSE),
$C129=2012,
VLOOKUP($B129,[10]分省年度数据!$A$1:$T$32,13,FALSE),
$C129=2013,
VLOOKUP($B129,[10]分省年度数据!$A$1:$T$32,12,FALSE),
$C129=2014,
VLOOKUP($B129,[10]分省年度数据!$A$1:$T$32,11,FALSE),
$C129=2015,
VLOOKUP($B129,[10]分省年度数据!$A$1:$T$32,10,FALSE),
$C129=2016,
VLOOKUP($B129,[10]分省年度数据!$A$1:$T$32,9,FALSE),
$C129=2017,
VLOOKUP($B129,[10]分省年度数据!$A$1:$T$32,8,FALSE),
$C129=2018,
VLOOKUP($B129,[10]分省年度数据!$A$1:$T$32,7,FALSE)
)</f>
        <v>9.6199999999999992</v>
      </c>
      <c r="Y129" cm="1">
        <f t="array" ref="Y129">_xlfn.IFS(
$C129=2010,
VLOOKUP($B129,[11]分省年度数据!$A$1:$T$32,15,FALSE),
$C129=2011,
VLOOKUP($B129,[11]分省年度数据!$A$1:$T$32,14,FALSE),
$C129=2012,
VLOOKUP($B129,[11]分省年度数据!$A$1:$T$32,13,FALSE),
$C129=2013,
VLOOKUP($B129,[11]分省年度数据!$A$1:$T$32,12,FALSE),
$C129=2014,
VLOOKUP($B129,[11]分省年度数据!$A$1:$T$32,11,FALSE),
$C129=2015,
VLOOKUP($B129,[11]分省年度数据!$A$1:$T$32,10,FALSE),
$C129=2016,
VLOOKUP($B129,[11]分省年度数据!$A$1:$T$32,9,FALSE),
$C129=2017,
VLOOKUP($B129,[11]分省年度数据!$A$1:$T$32,8,FALSE),
$C129=2018,
VLOOKUP($B129,[11]分省年度数据!$A$1:$T$32,7,FALSE)
)</f>
        <v>360.36</v>
      </c>
      <c r="Z129" cm="1">
        <f t="array" ref="Z129">_xlfn.IFS(
$C129=2010,
VLOOKUP($B129,[12]分省年度数据!$A$1:$T$32,15,FALSE),
$C129=2011,
VLOOKUP($B129,[12]分省年度数据!$A$1:$T$32,14,FALSE),
$C129=2012,
VLOOKUP($B129,[12]分省年度数据!$A$1:$T$32,13,FALSE),
$C129=2013,
VLOOKUP($B129,[12]分省年度数据!$A$1:$T$32,12,FALSE),
$C129=2014,
VLOOKUP($B129,[12]分省年度数据!$A$1:$T$32,11,FALSE),
$C129=2015,
VLOOKUP($B129,[12]分省年度数据!$A$1:$T$32,10,FALSE),
$C129=2016,
VLOOKUP($B129,[12]分省年度数据!$A$1:$T$32,9,FALSE),
$C129=2017,
VLOOKUP($B129,[12]分省年度数据!$A$1:$T$32,8,FALSE),
$C129=2018,
VLOOKUP($B129,[12]分省年度数据!$A$1:$T$32,7,FALSE)
)</f>
        <v>13.79</v>
      </c>
      <c r="AA129" cm="1">
        <f t="array" ref="AA129">_xlfn.IFS(
$C129=2010,
VLOOKUP($B129,[13]分省年度数据!$A$1:$T$32,15,FALSE),
$C129=2011,
VLOOKUP($B129,[13]分省年度数据!$A$1:$T$32,14,FALSE),
$C129=2012,
VLOOKUP($B129,[13]分省年度数据!$A$1:$T$32,13,FALSE),
$C129=2013,
VLOOKUP($B129,[13]分省年度数据!$A$1:$T$32,12,FALSE),
$C129=2014,
VLOOKUP($B129,[13]分省年度数据!$A$1:$T$32,11,FALSE),
$C129=2015,
VLOOKUP($B129,[13]分省年度数据!$A$1:$T$32,10,FALSE),
$C129=2016,
VLOOKUP($B129,[13]分省年度数据!$A$1:$T$32,9,FALSE),
$C129=2017,
VLOOKUP($B129,[13]分省年度数据!$A$1:$T$32,8,FALSE),
$C129=2018,
VLOOKUP($B129,[13]分省年度数据!$A$1:$T$32,7,FALSE)
)</f>
        <v>13.11</v>
      </c>
      <c r="AB129" cm="1">
        <f t="array" ref="AB129">_xlfn.IFS(
$C129=2010,
VLOOKUP($B129,[14]分省年度数据!$A$1:$T$32,15,FALSE),
$C129=2011,
VLOOKUP($B129,[14]分省年度数据!$A$1:$T$32,14,FALSE),
$C129=2012,
VLOOKUP($B129,[14]分省年度数据!$A$1:$T$32,13,FALSE),
$C129=2013,
VLOOKUP($B129,[14]分省年度数据!$A$1:$T$32,12,FALSE),
$C129=2014,
VLOOKUP($B129,[14]分省年度数据!$A$1:$T$32,11,FALSE),
$C129=2015,
VLOOKUP($B129,[14]分省年度数据!$A$1:$T$32,10,FALSE),
$C129=2016,
VLOOKUP($B129,[14]分省年度数据!$A$1:$T$32,9,FALSE),
$C129=2017,
VLOOKUP($B129,[14]分省年度数据!$A$1:$T$32,8,FALSE),
$C129=2018,
VLOOKUP($B129,[14]分省年度数据!$A$1:$T$32,7,FALSE)
)</f>
        <v>16.670000000000002</v>
      </c>
      <c r="AD129" cm="1">
        <f t="array" ref="AD129">_xlfn.IFS(
$C129=2010,
VLOOKUP($B129,[15]分省年度数据!$A$1:$T$32,15,FALSE),
$C129=2011,
VLOOKUP($B129,[15]分省年度数据!$A$1:$T$32,14,FALSE),
$C129=2012,
VLOOKUP($B129,[15]分省年度数据!$A$1:$T$32,13,FALSE),
$C129=2013,
VLOOKUP($B129,[15]分省年度数据!$A$1:$T$32,12,FALSE),
$C129=2014,
VLOOKUP($B129,[15]分省年度数据!$A$1:$T$32,11,FALSE),
$C129=2015,
VLOOKUP($B129,[15]分省年度数据!$A$1:$T$32,10,FALSE),
$C129=2016,
VLOOKUP($B129,[15]分省年度数据!$A$1:$T$32,9,FALSE),
$C129=2017,
VLOOKUP($B129,[15]分省年度数据!$A$1:$T$32,8,FALSE),
$C129=2018,
VLOOKUP($B129,[15]分省年度数据!$A$1:$T$32,7,FALSE)
)</f>
        <v>13727939</v>
      </c>
      <c r="AE129" cm="1">
        <f t="array" ref="AE129">_xlfn.IFS(
$C129=2010,
VLOOKUP($B129,[16]分省年度数据!$A$1:$T$32,15,FALSE),
$C129=2011,
VLOOKUP($B129,[16]分省年度数据!$A$1:$T$32,14,FALSE),
$C129=2012,
VLOOKUP($B129,[16]分省年度数据!$A$1:$T$32,13,FALSE),
$C129=2013,
VLOOKUP($B129,[16]分省年度数据!$A$1:$T$32,12,FALSE),
$C129=2014,
VLOOKUP($B129,[16]分省年度数据!$A$1:$T$32,11,FALSE),
$C129=2015,
VLOOKUP($B129,[16]分省年度数据!$A$1:$T$32,10,FALSE),
$C129=2016,
VLOOKUP($B129,[16]分省年度数据!$A$1:$T$32,9,FALSE),
$C129=2017,
VLOOKUP($B129,[16]分省年度数据!$A$1:$T$32,8,FALSE),
$C129=2018,
VLOOKUP($B129,[16]分省年度数据!$A$1:$T$32,7,FALSE)
)</f>
        <v>1047.9000000000001</v>
      </c>
      <c r="AF129" cm="1">
        <f t="array" ref="AF129">_xlfn.IFS(
$C129=2010,
VLOOKUP($B129,[17]分省年度数据!$A$1:$T$32,15,FALSE),
$C129=2011,
VLOOKUP($B129,[17]分省年度数据!$A$1:$T$32,14,FALSE),
$C129=2012,
VLOOKUP($B129,[17]分省年度数据!$A$1:$T$32,13,FALSE),
$C129=2013,
VLOOKUP($B129,[17]分省年度数据!$A$1:$T$32,12,FALSE),
$C129=2014,
VLOOKUP($B129,[17]分省年度数据!$A$1:$T$32,11,FALSE),
$C129=2015,
VLOOKUP($B129,[17]分省年度数据!$A$1:$T$32,10,FALSE),
$C129=2016,
VLOOKUP($B129,[17]分省年度数据!$A$1:$T$32,9,FALSE),
$C129=2017,
VLOOKUP($B129,[17]分省年度数据!$A$1:$T$32,8,FALSE),
$C129=2018,
VLOOKUP($B129,[17]分省年度数据!$A$1:$T$32,7,FALSE)
)</f>
        <v>180</v>
      </c>
      <c r="AG129" cm="1">
        <f t="array" ref="AG129">_xlfn.IFS(
$C129=2010,
VLOOKUP($B129,[18]分省年度数据!$A$1:$T$32,15,FALSE),
$C129=2011,
VLOOKUP($B129,[18]分省年度数据!$A$1:$T$32,14,FALSE),
$C129=2012,
VLOOKUP($B129,[18]分省年度数据!$A$1:$T$32,13,FALSE),
$C129=2013,
VLOOKUP($B129,[18]分省年度数据!$A$1:$T$32,12,FALSE),
$C129=2014,
VLOOKUP($B129,[18]分省年度数据!$A$1:$T$32,11,FALSE),
$C129=2015,
VLOOKUP($B129,[18]分省年度数据!$A$1:$T$32,10,FALSE),
$C129=2016,
VLOOKUP($B129,[18]分省年度数据!$A$1:$T$32,9,FALSE),
$C129=2017,
VLOOKUP($B129,[18]分省年度数据!$A$1:$T$32,8,FALSE),
$C129=2018,
VLOOKUP($B129,[18]分省年度数据!$A$1:$T$32,7,FALSE)
)</f>
        <v>17155.5</v>
      </c>
      <c r="AJ129" cm="1">
        <f t="array" ref="AJ129">_xlfn.IFS(
$C129=2010,
VLOOKUP($B129,[19]分省年度数据!$A$1:$T$32,15,FALSE),
$C129=2011,
VLOOKUP($B129,[19]分省年度数据!$A$1:$T$32,14,FALSE),
$C129=2012,
VLOOKUP($B129,[19]分省年度数据!$A$1:$T$32,13,FALSE),
$C129=2013,
VLOOKUP($B129,[19]分省年度数据!$A$1:$T$32,12,FALSE),
$C129=2014,
VLOOKUP($B129,[19]分省年度数据!$A$1:$T$32,11,FALSE),
$C129=2015,
VLOOKUP($B129,[19]分省年度数据!$A$1:$T$32,10,FALSE),
$C129=2016,
VLOOKUP($B129,[19]分省年度数据!$A$1:$T$32,9,FALSE),
$C129=2017,
VLOOKUP($B129,[19]分省年度数据!$A$1:$T$32,8,FALSE),
$C129=2018,
VLOOKUP($B129,[19]分省年度数据!$A$1:$T$32,7,FALSE)
)</f>
        <v>13375</v>
      </c>
      <c r="AK129" cm="1">
        <f t="array" ref="AK129">_xlfn.IFS(
$C129=2010,
VLOOKUP($B129,[20]分省年度数据!$A$1:$T$32,15,FALSE),
$C129=2011,
VLOOKUP($B129,[20]分省年度数据!$A$1:$T$32,14,FALSE),
$C129=2012,
VLOOKUP($B129,[20]分省年度数据!$A$1:$T$32,13,FALSE),
$C129=2013,
VLOOKUP($B129,[20]分省年度数据!$A$1:$T$32,12,FALSE),
$C129=2014,
VLOOKUP($B129,[20]分省年度数据!$A$1:$T$32,11,FALSE),
$C129=2015,
VLOOKUP($B129,[20]分省年度数据!$A$1:$T$32,10,FALSE),
$C129=2016,
VLOOKUP($B129,[20]分省年度数据!$A$1:$T$32,9,FALSE),
$C129=2017,
VLOOKUP($B129,[20]分省年度数据!$A$1:$T$32,8,FALSE),
$C129=2018,
VLOOKUP($B129,[20]分省年度数据!$A$1:$T$32,7,FALSE)
)</f>
        <v>41492</v>
      </c>
      <c r="AL129" cm="1">
        <f t="array" ref="AL129">_xlfn.IFS(
$C129=2010,
VLOOKUP($B129,[26]分省年度数据!$A$1:$T$32,15,FALSE),
$C129=2011,
VLOOKUP($B129,[26]分省年度数据!$A$1:$T$32,14,FALSE),
$C129=2012,
VLOOKUP($B129,[26]分省年度数据!$A$1:$T$32,13,FALSE),
$C129=2013,
VLOOKUP($B129,[26]分省年度数据!$A$1:$T$32,12,FALSE),
$C129=2014,
VLOOKUP($B129,[26]分省年度数据!$A$1:$T$32,11,FALSE),
$C129=2015,
VLOOKUP($B129,[26]分省年度数据!$A$1:$T$32,10,FALSE),
$C129=2016,
VLOOKUP($B129,[26]分省年度数据!$A$1:$T$32,9,FALSE),
$C129=2017,
VLOOKUP($B129,[26]分省年度数据!$A$1:$T$32,8,FALSE),
$C129=2018,
VLOOKUP($B129,[26]分省年度数据!$A$1:$T$32,7,FALSE)
)</f>
        <v>99.74</v>
      </c>
      <c r="AM129" cm="1">
        <f t="array" ref="AM129">_xlfn.IFS(
$C129=2010,
VLOOKUP($B129,[22]分省年度数据!$A$1:$T$32,15,FALSE),
$C129=2011,
VLOOKUP($B129,[22]分省年度数据!$A$1:$T$32,14,FALSE),
$C129=2012,
VLOOKUP($B129,[22]分省年度数据!$A$1:$T$32,13,FALSE),
$C129=2013,
VLOOKUP($B129,[22]分省年度数据!$A$1:$T$32,12,FALSE),
$C129=2014,
VLOOKUP($B129,[22]分省年度数据!$A$1:$T$32,11,FALSE),
$C129=2015,
VLOOKUP($B129,[22]分省年度数据!$A$1:$T$32,10,FALSE),
$C129=2016,
VLOOKUP($B129,[22]分省年度数据!$A$1:$T$32,9,FALSE),
$C129=2017,
VLOOKUP($B129,[22]分省年度数据!$A$1:$T$32,8,FALSE),
$C129=2018,
VLOOKUP($B129,[22]分省年度数据!$A$1:$T$32,7,FALSE)
)</f>
        <v>99.48</v>
      </c>
      <c r="AN129" cm="1">
        <f t="array" ref="AN129">_xlfn.IFS(
$C129=2010,
VLOOKUP($B129,[23]分省年度数据!$A$1:$T$32,15,FALSE),
$C129=2011,
VLOOKUP($B129,[23]分省年度数据!$A$1:$T$32,14,FALSE),
$C129=2012,
VLOOKUP($B129,[23]分省年度数据!$A$1:$T$32,13,FALSE),
$C129=2013,
VLOOKUP($B129,[23]分省年度数据!$A$1:$T$32,12,FALSE),
$C129=2014,
VLOOKUP($B129,[23]分省年度数据!$A$1:$T$32,11,FALSE),
$C129=2015,
VLOOKUP($B129,[23]分省年度数据!$A$1:$T$32,10,FALSE),
$C129=2016,
VLOOKUP($B129,[23]分省年度数据!$A$1:$T$32,9,FALSE),
$C129=2017,
VLOOKUP($B129,[23]分省年度数据!$A$1:$T$32,8,FALSE),
$C129=2018,
VLOOKUP($B129,[23]分省年度数据!$A$1:$T$32,7,FALSE)
)</f>
        <v>12.41</v>
      </c>
      <c r="AO129" cm="1">
        <f t="array" ref="AO129">_xlfn.IFS(
$C129=2010,
VLOOKUP($B129,[24]分省年度数据!$A$1:$T$32,15,FALSE),
$C129=2011,
VLOOKUP($B129,[24]分省年度数据!$A$1:$T$32,14,FALSE),
$C129=2012,
VLOOKUP($B129,[24]分省年度数据!$A$1:$T$32,13,FALSE),
$C129=2013,
VLOOKUP($B129,[24]分省年度数据!$A$1:$T$32,12,FALSE),
$C129=2014,
VLOOKUP($B129,[24]分省年度数据!$A$1:$T$32,11,FALSE),
$C129=2015,
VLOOKUP($B129,[24]分省年度数据!$A$1:$T$32,10,FALSE),
$C129=2016,
VLOOKUP($B129,[24]分省年度数据!$A$1:$T$32,9,FALSE),
$C129=2017,
VLOOKUP($B129,[24]分省年度数据!$A$1:$T$32,8,FALSE),
$C129=2018,
VLOOKUP($B129,[24]分省年度数据!$A$1:$T$32,7,FALSE)
)</f>
        <v>2.0299999999999998</v>
      </c>
      <c r="AP129" cm="1">
        <f t="array" ref="AP129">_xlfn.IFS(
$C129=2010,
VLOOKUP($B129,[25]分省年度数据!$A$1:$T$32,15,FALSE),
$C129=2011,
VLOOKUP($B129,[25]分省年度数据!$A$1:$T$32,14,FALSE),
$C129=2012,
VLOOKUP($B129,[25]分省年度数据!$A$1:$T$32,13,FALSE),
$C129=2013,
VLOOKUP($B129,[25]分省年度数据!$A$1:$T$32,12,FALSE),
$C129=2014,
VLOOKUP($B129,[25]分省年度数据!$A$1:$T$32,11,FALSE),
$C129=2015,
VLOOKUP($B129,[25]分省年度数据!$A$1:$T$32,10,FALSE),
$C129=2016,
VLOOKUP($B129,[25]分省年度数据!$A$1:$T$32,9,FALSE),
$C129=2017,
VLOOKUP($B129,[25]分省年度数据!$A$1:$T$32,8,FALSE),
$C129=2018,
VLOOKUP($B129,[25]分省年度数据!$A$1:$T$32,7,FALSE)
)</f>
        <v>16</v>
      </c>
    </row>
    <row r="130" spans="1:42">
      <c r="A130">
        <v>37</v>
      </c>
      <c r="B130" t="s">
        <v>15</v>
      </c>
      <c r="C130">
        <v>2012</v>
      </c>
      <c r="D130" t="str">
        <f t="shared" ref="D130:D193" si="4">CONCATENATE(B130,C130)</f>
        <v>山东省2012</v>
      </c>
      <c r="E130" t="s">
        <v>34</v>
      </c>
      <c r="F130" cm="1">
        <f t="array" ref="F130">_xlfn.IFS(
$C130=2010,
VLOOKUP($B130,[1]分省年度数据!$A$1:$T$32,15,FALSE),
$C130=2011,
VLOOKUP($B130,[1]分省年度数据!$A$1:$T$32,14,FALSE),
$C130=2012,
VLOOKUP($B130,[1]分省年度数据!$A$1:$T$32,13,FALSE),
$C130=2013,
VLOOKUP($B130,[1]分省年度数据!$A$1:$T$32,12,FALSE),
$C130=2014,
VLOOKUP($B130,[1]分省年度数据!$A$1:$T$32,11,FALSE),
$C130=2015,
VLOOKUP($B130,[1]分省年度数据!$A$1:$T$32,10,FALSE),
$C130=2016,
VLOOKUP($B130,[1]分省年度数据!$A$1:$T$32,9,FALSE),
$C130=2017,
VLOOKUP($B130,[1]分省年度数据!$A$1:$T$32,8,FALSE),
$C130=2018,
VLOOKUP($B130,[1]分省年度数据!$A$1:$T$32,7,FALSE)
)</f>
        <v>9708</v>
      </c>
      <c r="G130" cm="1">
        <f t="array" ref="G130">_xlfn.IFS(
$C130=2010,
VLOOKUP($B130,[2]分省年度数据!$A$1:$T$32,15,FALSE),
$C130=2011,
VLOOKUP($B130,[2]分省年度数据!$A$1:$T$32,14,FALSE),
$C130=2012,
VLOOKUP($B130,[2]分省年度数据!$A$1:$T$32,13,FALSE),
$C130=2013,
VLOOKUP($B130,[2]分省年度数据!$A$1:$T$32,12,FALSE),
$C130=2014,
VLOOKUP($B130,[2]分省年度数据!$A$1:$T$32,11,FALSE),
$C130=2015,
VLOOKUP($B130,[2]分省年度数据!$A$1:$T$32,10,FALSE),
$C130=2016,
VLOOKUP($B130,[2]分省年度数据!$A$1:$T$32,9,FALSE),
$C130=2017,
VLOOKUP($B130,[2]分省年度数据!$A$1:$T$32,8,FALSE),
$C130=2018,
VLOOKUP($B130,[2]分省年度数据!$A$1:$T$32,7,FALSE)
)</f>
        <v>17127</v>
      </c>
      <c r="H130" cm="1">
        <f t="array" ref="H130">_xlfn.IFS(
$C130=2010,
VLOOKUP($B130,[3]分省年度数据!$A$1:$T$32,15,FALSE),
$C130=2011,
VLOOKUP($B130,[3]分省年度数据!$A$1:$T$32,14,FALSE),
$C130=2012,
VLOOKUP($B130,[3]分省年度数据!$A$1:$T$32,13,FALSE),
$C130=2013,
VLOOKUP($B130,[3]分省年度数据!$A$1:$T$32,12,FALSE),
$C130=2014,
VLOOKUP($B130,[3]分省年度数据!$A$1:$T$32,11,FALSE),
$C130=2015,
VLOOKUP($B130,[3]分省年度数据!$A$1:$T$32,10,FALSE),
$C130=2016,
VLOOKUP($B130,[3]分省年度数据!$A$1:$T$32,9,FALSE),
$C130=2017,
VLOOKUP($B130,[3]分省年度数据!$A$1:$T$32,8,FALSE),
$C130=2018,
VLOOKUP($B130,[3]分省年度数据!$A$1:$T$32,7,FALSE)
)</f>
        <v>1940.3</v>
      </c>
      <c r="I130">
        <f>VLOOKUP($D130,[4]Sheet1!$C$1:$J$65536,2,FALSE)</f>
        <v>127.30324554443359</v>
      </c>
      <c r="J130">
        <f>VLOOKUP($D130,[4]Sheet1!$C$1:$J$65536,3,FALSE)</f>
        <v>56.587051391601562</v>
      </c>
      <c r="K130">
        <f>VLOOKUP($D130,[4]Sheet1!$C$1:$J$65536,4,FALSE)</f>
        <v>10167.6005859375</v>
      </c>
      <c r="L130">
        <f>VLOOKUP($D130,[4]Sheet1!$C$1:$J$65536,5,FALSE)</f>
        <v>176.00202941894531</v>
      </c>
      <c r="M130">
        <f>VLOOKUP($D130,[4]Sheet1!$C$1:$J$65536,6,FALSE)</f>
        <v>28.703655242919922</v>
      </c>
      <c r="N130">
        <f>VLOOKUP($D130,[4]Sheet1!$C$1:$J$65536,7,FALSE)</f>
        <v>4.0621843338012695</v>
      </c>
      <c r="O130">
        <f>VLOOKUP($D130,[4]Sheet1!$C$1:$J$65536,8,FALSE)</f>
        <v>29.451339721679688</v>
      </c>
      <c r="P130" cm="1">
        <f t="array" ref="P130">_xlfn.IFS(
$C130=2010,
VLOOKUP($B130,[5]各省年均房价!$A$1:$T$32,11,FALSE),
$C130=2011,
VLOOKUP($B130,[5]各省年均房价!$A$1:$T$32,12,FALSE),
$C130=2012,
VLOOKUP($B130,[5]各省年均房价!$A$1:$T$32,13,FALSE),
$C130=2013,
VLOOKUP($B130,[5]各省年均房价!$A$1:$T$32,14,FALSE),
$C130=2014,
VLOOKUP($B130,[5]各省年均房价!$A$1:$T$32,15,FALSE),
$C130=2015,
VLOOKUP($B130,[5]各省年均房价!$A$1:$T$32,16,FALSE),
$C130=2016,
VLOOKUP($B130,[5]各省年均房价!$A$1:$T$32,17,FALSE),
$C130=2017,
VLOOKUP($B130,[5]各省年均房价!$A$1:$T$32,18,FALSE),
$C130=2018,
VLOOKUP($B130,[5]各省年均房价!$A$1:$T$32,19,FALSE)
)</f>
        <v>4689.7524999999996</v>
      </c>
      <c r="Q130">
        <f t="shared" si="3"/>
        <v>0.27382218135108305</v>
      </c>
      <c r="R130" cm="1">
        <f t="array" ref="R130">_xlfn.IFS(
$C130=2010,
VLOOKUP($B130,[27]分省年度数据!$A$1:$T$32,15,FALSE),
$C130=2011,
VLOOKUP($B130,[27]分省年度数据!$A$1:$T$32,14,FALSE),
$C130=2012,
VLOOKUP($B130,[27]分省年度数据!$A$1:$T$32,13,FALSE),
$C130=2013,
VLOOKUP($B130,[27]分省年度数据!$A$1:$T$32,12,FALSE),
$C130=2014,
VLOOKUP($B130,[27]分省年度数据!$A$1:$T$32,11,FALSE),
$C130=2015,
VLOOKUP($B130,[27]分省年度数据!$A$1:$T$32,10,FALSE),
$C130=2016,
VLOOKUP($B130,[27]分省年度数据!$A$1:$T$32,9,FALSE),
$C130=2017,
VLOOKUP($B130,[27]分省年度数据!$A$1:$T$32,8,FALSE),
$C130=2018,
VLOOKUP($B130,[27]分省年度数据!$A$1:$T$32,7,FALSE)
)</f>
        <v>78.7</v>
      </c>
      <c r="S130">
        <f>IFERROR(VLOOKUP(D130,[6]mu_jt_estimates_final!$C:$D,2,FALSE),"")</f>
        <v>-0.55415857000000002</v>
      </c>
      <c r="T130" t="str">
        <f>VLOOKUP(B130,方言分布!A:B,2,FALSE)</f>
        <v>胶辽官话</v>
      </c>
      <c r="U130" cm="1">
        <f t="array" ref="U130">_xlfn.IFS(
$C130=2010,
VLOOKUP($B130,[7]分省年度数据!$A$1:$T$32,15,FALSE),
$C130=2011,
VLOOKUP($B130,[7]分省年度数据!$A$1:$T$32,14,FALSE),
$C130=2012,
VLOOKUP($B130,[7]分省年度数据!$A$1:$T$32,13,FALSE),
$C130=2013,
VLOOKUP($B130,[7]分省年度数据!$A$1:$T$32,12,FALSE),
$C130=2014,
VLOOKUP($B130,[7]分省年度数据!$A$1:$T$32,11,FALSE),
$C130=2015,
VLOOKUP($B130,[7]分省年度数据!$A$1:$T$32,10,FALSE),
$C130=2016,
VLOOKUP($B130,[7]分省年度数据!$A$1:$T$32,9,FALSE),
$C130=2017,
VLOOKUP($B130,[7]分省年度数据!$A$1:$T$32,8,FALSE),
$C130=2018,
VLOOKUP($B130,[7]分省年度数据!$A$1:$T$32,7,FALSE)
)</f>
        <v>68840</v>
      </c>
      <c r="V130" cm="1">
        <f t="array" ref="V130">_xlfn.IFS(
$C130=2010,
VLOOKUP($B130,[8]分省年度数据!$A$1:$T$32,15,FALSE),
$C130=2011,
VLOOKUP($B130,[8]分省年度数据!$A$1:$T$32,14,FALSE),
$C130=2012,
VLOOKUP($B130,[8]分省年度数据!$A$1:$T$32,13,FALSE),
$C130=2013,
VLOOKUP($B130,[8]分省年度数据!$A$1:$T$32,12,FALSE),
$C130=2014,
VLOOKUP($B130,[8]分省年度数据!$A$1:$T$32,11,FALSE),
$C130=2015,
VLOOKUP($B130,[8]分省年度数据!$A$1:$T$32,10,FALSE),
$C130=2016,
VLOOKUP($B130,[8]分省年度数据!$A$1:$T$32,9,FALSE),
$C130=2017,
VLOOKUP($B130,[8]分省年度数据!$A$1:$T$32,8,FALSE),
$C130=2018,
VLOOKUP($B130,[8]分省年度数据!$A$1:$T$32,7,FALSE)
)</f>
        <v>47.38</v>
      </c>
      <c r="W130" cm="1">
        <f t="array" ref="W130">_xlfn.IFS(
$C130=2010,
VLOOKUP($B130,[9]分省年度数据!$A$1:$T$32,15,FALSE),
$C130=2011,
VLOOKUP($B130,[9]分省年度数据!$A$1:$T$32,14,FALSE),
$C130=2012,
VLOOKUP($B130,[9]分省年度数据!$A$1:$T$32,13,FALSE),
$C130=2013,
VLOOKUP($B130,[9]分省年度数据!$A$1:$T$32,12,FALSE),
$C130=2014,
VLOOKUP($B130,[9]分省年度数据!$A$1:$T$32,11,FALSE),
$C130=2015,
VLOOKUP($B130,[9]分省年度数据!$A$1:$T$32,10,FALSE),
$C130=2016,
VLOOKUP($B130,[9]分省年度数据!$A$1:$T$32,9,FALSE),
$C130=2017,
VLOOKUP($B130,[9]分省年度数据!$A$1:$T$32,8,FALSE),
$C130=2018,
VLOOKUP($B130,[9]分省年度数据!$A$1:$T$32,7,FALSE)
)</f>
        <v>55</v>
      </c>
      <c r="X130" cm="1">
        <f t="array" ref="X130">_xlfn.IFS(
$C130=2010,
VLOOKUP($B130,[10]分省年度数据!$A$1:$T$32,15,FALSE),
$C130=2011,
VLOOKUP($B130,[10]分省年度数据!$A$1:$T$32,14,FALSE),
$C130=2012,
VLOOKUP($B130,[10]分省年度数据!$A$1:$T$32,13,FALSE),
$C130=2013,
VLOOKUP($B130,[10]分省年度数据!$A$1:$T$32,12,FALSE),
$C130=2014,
VLOOKUP($B130,[10]分省年度数据!$A$1:$T$32,11,FALSE),
$C130=2015,
VLOOKUP($B130,[10]分省年度数据!$A$1:$T$32,10,FALSE),
$C130=2016,
VLOOKUP($B130,[10]分省年度数据!$A$1:$T$32,9,FALSE),
$C130=2017,
VLOOKUP($B130,[10]分省年度数据!$A$1:$T$32,8,FALSE),
$C130=2018,
VLOOKUP($B130,[10]分省年度数据!$A$1:$T$32,7,FALSE)
)</f>
        <v>9.4600000000000009</v>
      </c>
      <c r="Y130" cm="1">
        <f t="array" ref="Y130">_xlfn.IFS(
$C130=2010,
VLOOKUP($B130,[11]分省年度数据!$A$1:$T$32,15,FALSE),
$C130=2011,
VLOOKUP($B130,[11]分省年度数据!$A$1:$T$32,14,FALSE),
$C130=2012,
VLOOKUP($B130,[11]分省年度数据!$A$1:$T$32,13,FALSE),
$C130=2013,
VLOOKUP($B130,[11]分省年度数据!$A$1:$T$32,12,FALSE),
$C130=2014,
VLOOKUP($B130,[11]分省年度数据!$A$1:$T$32,11,FALSE),
$C130=2015,
VLOOKUP($B130,[11]分省年度数据!$A$1:$T$32,10,FALSE),
$C130=2016,
VLOOKUP($B130,[11]分省年度数据!$A$1:$T$32,9,FALSE),
$C130=2017,
VLOOKUP($B130,[11]分省年度数据!$A$1:$T$32,8,FALSE),
$C130=2018,
VLOOKUP($B130,[11]分省年度数据!$A$1:$T$32,7,FALSE)
)</f>
        <v>422.91</v>
      </c>
      <c r="Z130" cm="1">
        <f t="array" ref="Z130">_xlfn.IFS(
$C130=2010,
VLOOKUP($B130,[12]分省年度数据!$A$1:$T$32,15,FALSE),
$C130=2011,
VLOOKUP($B130,[12]分省年度数据!$A$1:$T$32,14,FALSE),
$C130=2012,
VLOOKUP($B130,[12]分省年度数据!$A$1:$T$32,13,FALSE),
$C130=2013,
VLOOKUP($B130,[12]分省年度数据!$A$1:$T$32,12,FALSE),
$C130=2014,
VLOOKUP($B130,[12]分省年度数据!$A$1:$T$32,11,FALSE),
$C130=2015,
VLOOKUP($B130,[12]分省年度数据!$A$1:$T$32,10,FALSE),
$C130=2016,
VLOOKUP($B130,[12]分省年度数据!$A$1:$T$32,9,FALSE),
$C130=2017,
VLOOKUP($B130,[12]分省年度数据!$A$1:$T$32,8,FALSE),
$C130=2018,
VLOOKUP($B130,[12]分省年度数据!$A$1:$T$32,7,FALSE)
)</f>
        <v>14.28</v>
      </c>
      <c r="AA130" cm="1">
        <f t="array" ref="AA130">_xlfn.IFS(
$C130=2010,
VLOOKUP($B130,[13]分省年度数据!$A$1:$T$32,15,FALSE),
$C130=2011,
VLOOKUP($B130,[13]分省年度数据!$A$1:$T$32,14,FALSE),
$C130=2012,
VLOOKUP($B130,[13]分省年度数据!$A$1:$T$32,13,FALSE),
$C130=2013,
VLOOKUP($B130,[13]分省年度数据!$A$1:$T$32,12,FALSE),
$C130=2014,
VLOOKUP($B130,[13]分省年度数据!$A$1:$T$32,11,FALSE),
$C130=2015,
VLOOKUP($B130,[13]分省年度数据!$A$1:$T$32,10,FALSE),
$C130=2016,
VLOOKUP($B130,[13]分省年度数据!$A$1:$T$32,9,FALSE),
$C130=2017,
VLOOKUP($B130,[13]分省年度数据!$A$1:$T$32,8,FALSE),
$C130=2018,
VLOOKUP($B130,[13]分省年度数据!$A$1:$T$32,7,FALSE)
)</f>
        <v>12.54</v>
      </c>
      <c r="AB130" cm="1">
        <f t="array" ref="AB130">_xlfn.IFS(
$C130=2010,
VLOOKUP($B130,[14]分省年度数据!$A$1:$T$32,15,FALSE),
$C130=2011,
VLOOKUP($B130,[14]分省年度数据!$A$1:$T$32,14,FALSE),
$C130=2012,
VLOOKUP($B130,[14]分省年度数据!$A$1:$T$32,13,FALSE),
$C130=2013,
VLOOKUP($B130,[14]分省年度数据!$A$1:$T$32,12,FALSE),
$C130=2014,
VLOOKUP($B130,[14]分省年度数据!$A$1:$T$32,11,FALSE),
$C130=2015,
VLOOKUP($B130,[14]分省年度数据!$A$1:$T$32,10,FALSE),
$C130=2016,
VLOOKUP($B130,[14]分省年度数据!$A$1:$T$32,9,FALSE),
$C130=2017,
VLOOKUP($B130,[14]分省年度数据!$A$1:$T$32,8,FALSE),
$C130=2018,
VLOOKUP($B130,[14]分省年度数据!$A$1:$T$32,7,FALSE)
)</f>
        <v>16.41</v>
      </c>
      <c r="AD130" t="str" cm="1">
        <f t="array" ref="AD130">_xlfn.IFS(
$C130=2010,
VLOOKUP($B130,[15]分省年度数据!$A$1:$T$32,15,FALSE),
$C130=2011,
VLOOKUP($B130,[15]分省年度数据!$A$1:$T$32,14,FALSE),
$C130=2012,
VLOOKUP($B130,[15]分省年度数据!$A$1:$T$32,13,FALSE),
$C130=2013,
VLOOKUP($B130,[15]分省年度数据!$A$1:$T$32,12,FALSE),
$C130=2014,
VLOOKUP($B130,[15]分省年度数据!$A$1:$T$32,11,FALSE),
$C130=2015,
VLOOKUP($B130,[15]分省年度数据!$A$1:$T$32,10,FALSE),
$C130=2016,
VLOOKUP($B130,[15]分省年度数据!$A$1:$T$32,9,FALSE),
$C130=2017,
VLOOKUP($B130,[15]分省年度数据!$A$1:$T$32,8,FALSE),
$C130=2018,
VLOOKUP($B130,[15]分省年度数据!$A$1:$T$32,7,FALSE)
)</f>
        <v/>
      </c>
      <c r="AE130" cm="1">
        <f t="array" ref="AE130">_xlfn.IFS(
$C130=2010,
VLOOKUP($B130,[16]分省年度数据!$A$1:$T$32,15,FALSE),
$C130=2011,
VLOOKUP($B130,[16]分省年度数据!$A$1:$T$32,14,FALSE),
$C130=2012,
VLOOKUP($B130,[16]分省年度数据!$A$1:$T$32,13,FALSE),
$C130=2013,
VLOOKUP($B130,[16]分省年度数据!$A$1:$T$32,12,FALSE),
$C130=2014,
VLOOKUP($B130,[16]分省年度数据!$A$1:$T$32,11,FALSE),
$C130=2015,
VLOOKUP($B130,[16]分省年度数据!$A$1:$T$32,10,FALSE),
$C130=2016,
VLOOKUP($B130,[16]分省年度数据!$A$1:$T$32,9,FALSE),
$C130=2017,
VLOOKUP($B130,[16]分省年度数据!$A$1:$T$32,8,FALSE),
$C130=2018,
VLOOKUP($B130,[16]分省年度数据!$A$1:$T$32,7,FALSE)
)</f>
        <v>1311.8</v>
      </c>
      <c r="AF130" cm="1">
        <f t="array" ref="AF130">_xlfn.IFS(
$C130=2010,
VLOOKUP($B130,[17]分省年度数据!$A$1:$T$32,15,FALSE),
$C130=2011,
VLOOKUP($B130,[17]分省年度数据!$A$1:$T$32,14,FALSE),
$C130=2012,
VLOOKUP($B130,[17]分省年度数据!$A$1:$T$32,13,FALSE),
$C130=2013,
VLOOKUP($B130,[17]分省年度数据!$A$1:$T$32,12,FALSE),
$C130=2014,
VLOOKUP($B130,[17]分省年度数据!$A$1:$T$32,11,FALSE),
$C130=2015,
VLOOKUP($B130,[17]分省年度数据!$A$1:$T$32,10,FALSE),
$C130=2016,
VLOOKUP($B130,[17]分省年度数据!$A$1:$T$32,9,FALSE),
$C130=2017,
VLOOKUP($B130,[17]分省年度数据!$A$1:$T$32,8,FALSE),
$C130=2018,
VLOOKUP($B130,[17]分省年度数据!$A$1:$T$32,7,FALSE)
)</f>
        <v>390</v>
      </c>
      <c r="AG130" cm="1">
        <f t="array" ref="AG130">_xlfn.IFS(
$C130=2010,
VLOOKUP($B130,[18]分省年度数据!$A$1:$T$32,15,FALSE),
$C130=2011,
VLOOKUP($B130,[18]分省年度数据!$A$1:$T$32,14,FALSE),
$C130=2012,
VLOOKUP($B130,[18]分省年度数据!$A$1:$T$32,13,FALSE),
$C130=2013,
VLOOKUP($B130,[18]分省年度数据!$A$1:$T$32,12,FALSE),
$C130=2014,
VLOOKUP($B130,[18]分省年度数据!$A$1:$T$32,11,FALSE),
$C130=2015,
VLOOKUP($B130,[18]分省年度数据!$A$1:$T$32,10,FALSE),
$C130=2016,
VLOOKUP($B130,[18]分省年度数据!$A$1:$T$32,9,FALSE),
$C130=2017,
VLOOKUP($B130,[18]分省年度数据!$A$1:$T$32,8,FALSE),
$C130=2018,
VLOOKUP($B130,[18]分省年度数据!$A$1:$T$32,7,FALSE)
)</f>
        <v>19651.900000000001</v>
      </c>
      <c r="AJ130" cm="1">
        <f t="array" ref="AJ130">_xlfn.IFS(
$C130=2010,
VLOOKUP($B130,[19]分省年度数据!$A$1:$T$32,15,FALSE),
$C130=2011,
VLOOKUP($B130,[19]分省年度数据!$A$1:$T$32,14,FALSE),
$C130=2012,
VLOOKUP($B130,[19]分省年度数据!$A$1:$T$32,13,FALSE),
$C130=2013,
VLOOKUP($B130,[19]分省年度数据!$A$1:$T$32,12,FALSE),
$C130=2014,
VLOOKUP($B130,[19]分省年度数据!$A$1:$T$32,11,FALSE),
$C130=2015,
VLOOKUP($B130,[19]分省年度数据!$A$1:$T$32,10,FALSE),
$C130=2016,
VLOOKUP($B130,[19]分省年度数据!$A$1:$T$32,9,FALSE),
$C130=2017,
VLOOKUP($B130,[19]分省年度数据!$A$1:$T$32,8,FALSE),
$C130=2018,
VLOOKUP($B130,[19]分省年度数据!$A$1:$T$32,7,FALSE)
)</f>
        <v>13275</v>
      </c>
      <c r="AK130" cm="1">
        <f t="array" ref="AK130">_xlfn.IFS(
$C130=2010,
VLOOKUP($B130,[20]分省年度数据!$A$1:$T$32,15,FALSE),
$C130=2011,
VLOOKUP($B130,[20]分省年度数据!$A$1:$T$32,14,FALSE),
$C130=2012,
VLOOKUP($B130,[20]分省年度数据!$A$1:$T$32,13,FALSE),
$C130=2013,
VLOOKUP($B130,[20]分省年度数据!$A$1:$T$32,12,FALSE),
$C130=2014,
VLOOKUP($B130,[20]分省年度数据!$A$1:$T$32,11,FALSE),
$C130=2015,
VLOOKUP($B130,[20]分省年度数据!$A$1:$T$32,10,FALSE),
$C130=2016,
VLOOKUP($B130,[20]分省年度数据!$A$1:$T$32,9,FALSE),
$C130=2017,
VLOOKUP($B130,[20]分省年度数据!$A$1:$T$32,8,FALSE),
$C130=2018,
VLOOKUP($B130,[20]分省年度数据!$A$1:$T$32,7,FALSE)
)</f>
        <v>44682</v>
      </c>
      <c r="AL130" cm="1">
        <f t="array" ref="AL130">_xlfn.IFS(
$C130=2010,
VLOOKUP($B130,[26]分省年度数据!$A$1:$T$32,15,FALSE),
$C130=2011,
VLOOKUP($B130,[26]分省年度数据!$A$1:$T$32,14,FALSE),
$C130=2012,
VLOOKUP($B130,[26]分省年度数据!$A$1:$T$32,13,FALSE),
$C130=2013,
VLOOKUP($B130,[26]分省年度数据!$A$1:$T$32,12,FALSE),
$C130=2014,
VLOOKUP($B130,[26]分省年度数据!$A$1:$T$32,11,FALSE),
$C130=2015,
VLOOKUP($B130,[26]分省年度数据!$A$1:$T$32,10,FALSE),
$C130=2016,
VLOOKUP($B130,[26]分省年度数据!$A$1:$T$32,9,FALSE),
$C130=2017,
VLOOKUP($B130,[26]分省年度数据!$A$1:$T$32,8,FALSE),
$C130=2018,
VLOOKUP($B130,[26]分省年度数据!$A$1:$T$32,7,FALSE)
)</f>
        <v>99.85</v>
      </c>
      <c r="AM130" cm="1">
        <f t="array" ref="AM130">_xlfn.IFS(
$C130=2010,
VLOOKUP($B130,[22]分省年度数据!$A$1:$T$32,15,FALSE),
$C130=2011,
VLOOKUP($B130,[22]分省年度数据!$A$1:$T$32,14,FALSE),
$C130=2012,
VLOOKUP($B130,[22]分省年度数据!$A$1:$T$32,13,FALSE),
$C130=2013,
VLOOKUP($B130,[22]分省年度数据!$A$1:$T$32,12,FALSE),
$C130=2014,
VLOOKUP($B130,[22]分省年度数据!$A$1:$T$32,11,FALSE),
$C130=2015,
VLOOKUP($B130,[22]分省年度数据!$A$1:$T$32,10,FALSE),
$C130=2016,
VLOOKUP($B130,[22]分省年度数据!$A$1:$T$32,9,FALSE),
$C130=2017,
VLOOKUP($B130,[22]分省年度数据!$A$1:$T$32,8,FALSE),
$C130=2018,
VLOOKUP($B130,[22]分省年度数据!$A$1:$T$32,7,FALSE)
)</f>
        <v>99.48</v>
      </c>
      <c r="AN130" cm="1">
        <f t="array" ref="AN130">_xlfn.IFS(
$C130=2010,
VLOOKUP($B130,[23]分省年度数据!$A$1:$T$32,15,FALSE),
$C130=2011,
VLOOKUP($B130,[23]分省年度数据!$A$1:$T$32,14,FALSE),
$C130=2012,
VLOOKUP($B130,[23]分省年度数据!$A$1:$T$32,13,FALSE),
$C130=2013,
VLOOKUP($B130,[23]分省年度数据!$A$1:$T$32,12,FALSE),
$C130=2014,
VLOOKUP($B130,[23]分省年度数据!$A$1:$T$32,11,FALSE),
$C130=2015,
VLOOKUP($B130,[23]分省年度数据!$A$1:$T$32,10,FALSE),
$C130=2016,
VLOOKUP($B130,[23]分省年度数据!$A$1:$T$32,9,FALSE),
$C130=2017,
VLOOKUP($B130,[23]分省年度数据!$A$1:$T$32,8,FALSE),
$C130=2018,
VLOOKUP($B130,[23]分省年度数据!$A$1:$T$32,7,FALSE)
)</f>
        <v>12.76</v>
      </c>
      <c r="AO130" cm="1">
        <f t="array" ref="AO130">_xlfn.IFS(
$C130=2010,
VLOOKUP($B130,[24]分省年度数据!$A$1:$T$32,15,FALSE),
$C130=2011,
VLOOKUP($B130,[24]分省年度数据!$A$1:$T$32,14,FALSE),
$C130=2012,
VLOOKUP($B130,[24]分省年度数据!$A$1:$T$32,13,FALSE),
$C130=2013,
VLOOKUP($B130,[24]分省年度数据!$A$1:$T$32,12,FALSE),
$C130=2014,
VLOOKUP($B130,[24]分省年度数据!$A$1:$T$32,11,FALSE),
$C130=2015,
VLOOKUP($B130,[24]分省年度数据!$A$1:$T$32,10,FALSE),
$C130=2016,
VLOOKUP($B130,[24]分省年度数据!$A$1:$T$32,9,FALSE),
$C130=2017,
VLOOKUP($B130,[24]分省年度数据!$A$1:$T$32,8,FALSE),
$C130=2018,
VLOOKUP($B130,[24]分省年度数据!$A$1:$T$32,7,FALSE)
)</f>
        <v>1.99</v>
      </c>
      <c r="AP130" cm="1">
        <f t="array" ref="AP130">_xlfn.IFS(
$C130=2010,
VLOOKUP($B130,[25]分省年度数据!$A$1:$T$32,15,FALSE),
$C130=2011,
VLOOKUP($B130,[25]分省年度数据!$A$1:$T$32,14,FALSE),
$C130=2012,
VLOOKUP($B130,[25]分省年度数据!$A$1:$T$32,13,FALSE),
$C130=2013,
VLOOKUP($B130,[25]分省年度数据!$A$1:$T$32,12,FALSE),
$C130=2014,
VLOOKUP($B130,[25]分省年度数据!$A$1:$T$32,11,FALSE),
$C130=2015,
VLOOKUP($B130,[25]分省年度数据!$A$1:$T$32,10,FALSE),
$C130=2016,
VLOOKUP($B130,[25]分省年度数据!$A$1:$T$32,9,FALSE),
$C130=2017,
VLOOKUP($B130,[25]分省年度数据!$A$1:$T$32,8,FALSE),
$C130=2018,
VLOOKUP($B130,[25]分省年度数据!$A$1:$T$32,7,FALSE)
)</f>
        <v>16.37</v>
      </c>
    </row>
    <row r="131" spans="1:42">
      <c r="A131">
        <v>37</v>
      </c>
      <c r="B131" t="s">
        <v>15</v>
      </c>
      <c r="C131">
        <v>2013</v>
      </c>
      <c r="D131" t="str">
        <f t="shared" si="4"/>
        <v>山东省2013</v>
      </c>
      <c r="E131" t="s">
        <v>34</v>
      </c>
      <c r="F131" cm="1">
        <f t="array" ref="F131">_xlfn.IFS(
$C131=2010,
VLOOKUP($B131,[1]分省年度数据!$A$1:$T$32,15,FALSE),
$C131=2011,
VLOOKUP($B131,[1]分省年度数据!$A$1:$T$32,14,FALSE),
$C131=2012,
VLOOKUP($B131,[1]分省年度数据!$A$1:$T$32,13,FALSE),
$C131=2013,
VLOOKUP($B131,[1]分省年度数据!$A$1:$T$32,12,FALSE),
$C131=2014,
VLOOKUP($B131,[1]分省年度数据!$A$1:$T$32,11,FALSE),
$C131=2015,
VLOOKUP($B131,[1]分省年度数据!$A$1:$T$32,10,FALSE),
$C131=2016,
VLOOKUP($B131,[1]分省年度数据!$A$1:$T$32,9,FALSE),
$C131=2017,
VLOOKUP($B131,[1]分省年度数据!$A$1:$T$32,8,FALSE),
$C131=2018,
VLOOKUP($B131,[1]分省年度数据!$A$1:$T$32,7,FALSE)
)</f>
        <v>9746</v>
      </c>
      <c r="G131" cm="1">
        <f t="array" ref="G131">_xlfn.IFS(
$C131=2010,
VLOOKUP($B131,[2]分省年度数据!$A$1:$T$32,15,FALSE),
$C131=2011,
VLOOKUP($B131,[2]分省年度数据!$A$1:$T$32,14,FALSE),
$C131=2012,
VLOOKUP($B131,[2]分省年度数据!$A$1:$T$32,13,FALSE),
$C131=2013,
VLOOKUP($B131,[2]分省年度数据!$A$1:$T$32,12,FALSE),
$C131=2014,
VLOOKUP($B131,[2]分省年度数据!$A$1:$T$32,11,FALSE),
$C131=2015,
VLOOKUP($B131,[2]分省年度数据!$A$1:$T$32,10,FALSE),
$C131=2016,
VLOOKUP($B131,[2]分省年度数据!$A$1:$T$32,9,FALSE),
$C131=2017,
VLOOKUP($B131,[2]分省年度数据!$A$1:$T$32,8,FALSE),
$C131=2018,
VLOOKUP($B131,[2]分省年度数据!$A$1:$T$32,7,FALSE)
)</f>
        <v>19008</v>
      </c>
      <c r="H131" cm="1">
        <f t="array" ref="H131">_xlfn.IFS(
$C131=2010,
VLOOKUP($B131,[3]分省年度数据!$A$1:$T$32,15,FALSE),
$C131=2011,
VLOOKUP($B131,[3]分省年度数据!$A$1:$T$32,14,FALSE),
$C131=2012,
VLOOKUP($B131,[3]分省年度数据!$A$1:$T$32,13,FALSE),
$C131=2013,
VLOOKUP($B131,[3]分省年度数据!$A$1:$T$32,12,FALSE),
$C131=2014,
VLOOKUP($B131,[3]分省年度数据!$A$1:$T$32,11,FALSE),
$C131=2015,
VLOOKUP($B131,[3]分省年度数据!$A$1:$T$32,10,FALSE),
$C131=2016,
VLOOKUP($B131,[3]分省年度数据!$A$1:$T$32,9,FALSE),
$C131=2017,
VLOOKUP($B131,[3]分省年度数据!$A$1:$T$32,8,FALSE),
$C131=2018,
VLOOKUP($B131,[3]分省年度数据!$A$1:$T$32,7,FALSE)
)</f>
        <v>1157.5</v>
      </c>
      <c r="I131">
        <f>VLOOKUP($D131,[4]Sheet1!$C$1:$J$65536,2,FALSE)</f>
        <v>131.69113159179688</v>
      </c>
      <c r="J131">
        <f>VLOOKUP($D131,[4]Sheet1!$C$1:$J$65536,3,FALSE)</f>
        <v>62.450283050537109</v>
      </c>
      <c r="K131">
        <f>VLOOKUP($D131,[4]Sheet1!$C$1:$J$65536,4,FALSE)</f>
        <v>10166.189453125</v>
      </c>
      <c r="L131">
        <f>VLOOKUP($D131,[4]Sheet1!$C$1:$J$65536,5,FALSE)</f>
        <v>178.35151672363281</v>
      </c>
      <c r="M131">
        <f>VLOOKUP($D131,[4]Sheet1!$C$1:$J$65536,6,FALSE)</f>
        <v>30.642154693603516</v>
      </c>
      <c r="N131">
        <f>VLOOKUP($D131,[4]Sheet1!$C$1:$J$65536,7,FALSE)</f>
        <v>4.1773643493652344</v>
      </c>
      <c r="O131">
        <f>VLOOKUP($D131,[4]Sheet1!$C$1:$J$65536,8,FALSE)</f>
        <v>37.603507995605469</v>
      </c>
      <c r="P131" cm="1">
        <f t="array" ref="P131">_xlfn.IFS(
$C131=2010,
VLOOKUP($B131,[5]各省年均房价!$A$1:$T$32,11,FALSE),
$C131=2011,
VLOOKUP($B131,[5]各省年均房价!$A$1:$T$32,12,FALSE),
$C131=2012,
VLOOKUP($B131,[5]各省年均房价!$A$1:$T$32,13,FALSE),
$C131=2013,
VLOOKUP($B131,[5]各省年均房价!$A$1:$T$32,14,FALSE),
$C131=2014,
VLOOKUP($B131,[5]各省年均房价!$A$1:$T$32,15,FALSE),
$C131=2015,
VLOOKUP($B131,[5]各省年均房价!$A$1:$T$32,16,FALSE),
$C131=2016,
VLOOKUP($B131,[5]各省年均房价!$A$1:$T$32,17,FALSE),
$C131=2017,
VLOOKUP($B131,[5]各省年均房价!$A$1:$T$32,18,FALSE),
$C131=2018,
VLOOKUP($B131,[5]各省年均房价!$A$1:$T$32,19,FALSE)
)</f>
        <v>4931.2518749999999</v>
      </c>
      <c r="Q131">
        <f t="shared" ref="Q131:Q194" si="5">P131/G131</f>
        <v>0.25943033854166664</v>
      </c>
      <c r="R131" cm="1">
        <f t="array" ref="R131">_xlfn.IFS(
$C131=2010,
VLOOKUP($B131,[27]分省年度数据!$A$1:$T$32,15,FALSE),
$C131=2011,
VLOOKUP($B131,[27]分省年度数据!$A$1:$T$32,14,FALSE),
$C131=2012,
VLOOKUP($B131,[27]分省年度数据!$A$1:$T$32,13,FALSE),
$C131=2013,
VLOOKUP($B131,[27]分省年度数据!$A$1:$T$32,12,FALSE),
$C131=2014,
VLOOKUP($B131,[27]分省年度数据!$A$1:$T$32,11,FALSE),
$C131=2015,
VLOOKUP($B131,[27]分省年度数据!$A$1:$T$32,10,FALSE),
$C131=2016,
VLOOKUP($B131,[27]分省年度数据!$A$1:$T$32,9,FALSE),
$C131=2017,
VLOOKUP($B131,[27]分省年度数据!$A$1:$T$32,8,FALSE),
$C131=2018,
VLOOKUP($B131,[27]分省年度数据!$A$1:$T$32,7,FALSE)
)</f>
        <v>85.62</v>
      </c>
      <c r="S131">
        <f>IFERROR(VLOOKUP(D131,[6]mu_jt_estimates_final!$C:$D,2,FALSE),"")</f>
        <v>-0.42874694000000002</v>
      </c>
      <c r="T131" t="str">
        <f>VLOOKUP(B131,方言分布!A:B,2,FALSE)</f>
        <v>胶辽官话</v>
      </c>
      <c r="U131" cm="1">
        <f t="array" ref="U131">_xlfn.IFS(
$C131=2010,
VLOOKUP($B131,[7]分省年度数据!$A$1:$T$32,15,FALSE),
$C131=2011,
VLOOKUP($B131,[7]分省年度数据!$A$1:$T$32,14,FALSE),
$C131=2012,
VLOOKUP($B131,[7]分省年度数据!$A$1:$T$32,13,FALSE),
$C131=2013,
VLOOKUP($B131,[7]分省年度数据!$A$1:$T$32,12,FALSE),
$C131=2014,
VLOOKUP($B131,[7]分省年度数据!$A$1:$T$32,11,FALSE),
$C131=2015,
VLOOKUP($B131,[7]分省年度数据!$A$1:$T$32,10,FALSE),
$C131=2016,
VLOOKUP($B131,[7]分省年度数据!$A$1:$T$32,9,FALSE),
$C131=2017,
VLOOKUP($B131,[7]分省年度数据!$A$1:$T$32,8,FALSE),
$C131=2018,
VLOOKUP($B131,[7]分省年度数据!$A$1:$T$32,7,FALSE)
)</f>
        <v>75426</v>
      </c>
      <c r="V131" cm="1">
        <f t="array" ref="V131">_xlfn.IFS(
$C131=2010,
VLOOKUP($B131,[8]分省年度数据!$A$1:$T$32,15,FALSE),
$C131=2011,
VLOOKUP($B131,[8]分省年度数据!$A$1:$T$32,14,FALSE),
$C131=2012,
VLOOKUP($B131,[8]分省年度数据!$A$1:$T$32,13,FALSE),
$C131=2013,
VLOOKUP($B131,[8]分省年度数据!$A$1:$T$32,12,FALSE),
$C131=2014,
VLOOKUP($B131,[8]分省年度数据!$A$1:$T$32,11,FALSE),
$C131=2015,
VLOOKUP($B131,[8]分省年度数据!$A$1:$T$32,10,FALSE),
$C131=2016,
VLOOKUP($B131,[8]分省年度数据!$A$1:$T$32,9,FALSE),
$C131=2017,
VLOOKUP($B131,[8]分省年度数据!$A$1:$T$32,8,FALSE),
$C131=2018,
VLOOKUP($B131,[8]分省年度数据!$A$1:$T$32,7,FALSE)
)</f>
        <v>48.97</v>
      </c>
      <c r="W131" cm="1">
        <f t="array" ref="W131">_xlfn.IFS(
$C131=2010,
VLOOKUP($B131,[9]分省年度数据!$A$1:$T$32,15,FALSE),
$C131=2011,
VLOOKUP($B131,[9]分省年度数据!$A$1:$T$32,14,FALSE),
$C131=2012,
VLOOKUP($B131,[9]分省年度数据!$A$1:$T$32,13,FALSE),
$C131=2013,
VLOOKUP($B131,[9]分省年度数据!$A$1:$T$32,12,FALSE),
$C131=2014,
VLOOKUP($B131,[9]分省年度数据!$A$1:$T$32,11,FALSE),
$C131=2015,
VLOOKUP($B131,[9]分省年度数据!$A$1:$T$32,10,FALSE),
$C131=2016,
VLOOKUP($B131,[9]分省年度数据!$A$1:$T$32,9,FALSE),
$C131=2017,
VLOOKUP($B131,[9]分省年度数据!$A$1:$T$32,8,FALSE),
$C131=2018,
VLOOKUP($B131,[9]分省年度数据!$A$1:$T$32,7,FALSE)
)</f>
        <v>62</v>
      </c>
      <c r="X131" cm="1">
        <f t="array" ref="X131">_xlfn.IFS(
$C131=2010,
VLOOKUP($B131,[10]分省年度数据!$A$1:$T$32,15,FALSE),
$C131=2011,
VLOOKUP($B131,[10]分省年度数据!$A$1:$T$32,14,FALSE),
$C131=2012,
VLOOKUP($B131,[10]分省年度数据!$A$1:$T$32,13,FALSE),
$C131=2013,
VLOOKUP($B131,[10]分省年度数据!$A$1:$T$32,12,FALSE),
$C131=2014,
VLOOKUP($B131,[10]分省年度数据!$A$1:$T$32,11,FALSE),
$C131=2015,
VLOOKUP($B131,[10]分省年度数据!$A$1:$T$32,10,FALSE),
$C131=2016,
VLOOKUP($B131,[10]分省年度数据!$A$1:$T$32,9,FALSE),
$C131=2017,
VLOOKUP($B131,[10]分省年度数据!$A$1:$T$32,8,FALSE),
$C131=2018,
VLOOKUP($B131,[10]分省年度数据!$A$1:$T$32,7,FALSE)
)</f>
        <v>9.6</v>
      </c>
      <c r="Y131" cm="1">
        <f t="array" ref="Y131">_xlfn.IFS(
$C131=2010,
VLOOKUP($B131,[11]分省年度数据!$A$1:$T$32,15,FALSE),
$C131=2011,
VLOOKUP($B131,[11]分省年度数据!$A$1:$T$32,14,FALSE),
$C131=2012,
VLOOKUP($B131,[11]分省年度数据!$A$1:$T$32,13,FALSE),
$C131=2013,
VLOOKUP($B131,[11]分省年度数据!$A$1:$T$32,12,FALSE),
$C131=2014,
VLOOKUP($B131,[11]分省年度数据!$A$1:$T$32,11,FALSE),
$C131=2015,
VLOOKUP($B131,[11]分省年度数据!$A$1:$T$32,10,FALSE),
$C131=2016,
VLOOKUP($B131,[11]分省年度数据!$A$1:$T$32,9,FALSE),
$C131=2017,
VLOOKUP($B131,[11]分省年度数据!$A$1:$T$32,8,FALSE),
$C131=2018,
VLOOKUP($B131,[11]分省年度数据!$A$1:$T$32,7,FALSE)
)</f>
        <v>485.86</v>
      </c>
      <c r="Z131" cm="1">
        <f t="array" ref="Z131">_xlfn.IFS(
$C131=2010,
VLOOKUP($B131,[12]分省年度数据!$A$1:$T$32,15,FALSE),
$C131=2011,
VLOOKUP($B131,[12]分省年度数据!$A$1:$T$32,14,FALSE),
$C131=2012,
VLOOKUP($B131,[12]分省年度数据!$A$1:$T$32,13,FALSE),
$C131=2013,
VLOOKUP($B131,[12]分省年度数据!$A$1:$T$32,12,FALSE),
$C131=2014,
VLOOKUP($B131,[12]分省年度数据!$A$1:$T$32,11,FALSE),
$C131=2015,
VLOOKUP($B131,[12]分省年度数据!$A$1:$T$32,10,FALSE),
$C131=2016,
VLOOKUP($B131,[12]分省年度数据!$A$1:$T$32,9,FALSE),
$C131=2017,
VLOOKUP($B131,[12]分省年度数据!$A$1:$T$32,8,FALSE),
$C131=2018,
VLOOKUP($B131,[12]分省年度数据!$A$1:$T$32,7,FALSE)
)</f>
        <v>14.33</v>
      </c>
      <c r="AA131" cm="1">
        <f t="array" ref="AA131">_xlfn.IFS(
$C131=2010,
VLOOKUP($B131,[13]分省年度数据!$A$1:$T$32,15,FALSE),
$C131=2011,
VLOOKUP($B131,[13]分省年度数据!$A$1:$T$32,14,FALSE),
$C131=2012,
VLOOKUP($B131,[13]分省年度数据!$A$1:$T$32,13,FALSE),
$C131=2013,
VLOOKUP($B131,[13]分省年度数据!$A$1:$T$32,12,FALSE),
$C131=2014,
VLOOKUP($B131,[13]分省年度数据!$A$1:$T$32,11,FALSE),
$C131=2015,
VLOOKUP($B131,[13]分省年度数据!$A$1:$T$32,10,FALSE),
$C131=2016,
VLOOKUP($B131,[13]分省年度数据!$A$1:$T$32,9,FALSE),
$C131=2017,
VLOOKUP($B131,[13]分省年度数据!$A$1:$T$32,8,FALSE),
$C131=2018,
VLOOKUP($B131,[13]分省年度数据!$A$1:$T$32,7,FALSE)
)</f>
        <v>12.08</v>
      </c>
      <c r="AB131" cm="1">
        <f t="array" ref="AB131">_xlfn.IFS(
$C131=2010,
VLOOKUP($B131,[14]分省年度数据!$A$1:$T$32,15,FALSE),
$C131=2011,
VLOOKUP($B131,[14]分省年度数据!$A$1:$T$32,14,FALSE),
$C131=2012,
VLOOKUP($B131,[14]分省年度数据!$A$1:$T$32,13,FALSE),
$C131=2013,
VLOOKUP($B131,[14]分省年度数据!$A$1:$T$32,12,FALSE),
$C131=2014,
VLOOKUP($B131,[14]分省年度数据!$A$1:$T$32,11,FALSE),
$C131=2015,
VLOOKUP($B131,[14]分省年度数据!$A$1:$T$32,10,FALSE),
$C131=2016,
VLOOKUP($B131,[14]分省年度数据!$A$1:$T$32,9,FALSE),
$C131=2017,
VLOOKUP($B131,[14]分省年度数据!$A$1:$T$32,8,FALSE),
$C131=2018,
VLOOKUP($B131,[14]分省年度数据!$A$1:$T$32,7,FALSE)
)</f>
        <v>16.16</v>
      </c>
      <c r="AD131" cm="1">
        <f t="array" ref="AD131">_xlfn.IFS(
$C131=2010,
VLOOKUP($B131,[15]分省年度数据!$A$1:$T$32,15,FALSE),
$C131=2011,
VLOOKUP($B131,[15]分省年度数据!$A$1:$T$32,14,FALSE),
$C131=2012,
VLOOKUP($B131,[15]分省年度数据!$A$1:$T$32,13,FALSE),
$C131=2013,
VLOOKUP($B131,[15]分省年度数据!$A$1:$T$32,12,FALSE),
$C131=2014,
VLOOKUP($B131,[15]分省年度数据!$A$1:$T$32,11,FALSE),
$C131=2015,
VLOOKUP($B131,[15]分省年度数据!$A$1:$T$32,10,FALSE),
$C131=2016,
VLOOKUP($B131,[15]分省年度数据!$A$1:$T$32,9,FALSE),
$C131=2017,
VLOOKUP($B131,[15]分省年度数据!$A$1:$T$32,8,FALSE),
$C131=2018,
VLOOKUP($B131,[15]分省年度数据!$A$1:$T$32,7,FALSE)
)</f>
        <v>17796161</v>
      </c>
      <c r="AE131" cm="1">
        <f t="array" ref="AE131">_xlfn.IFS(
$C131=2010,
VLOOKUP($B131,[16]分省年度数据!$A$1:$T$32,15,FALSE),
$C131=2011,
VLOOKUP($B131,[16]分省年度数据!$A$1:$T$32,14,FALSE),
$C131=2012,
VLOOKUP($B131,[16]分省年度数据!$A$1:$T$32,13,FALSE),
$C131=2013,
VLOOKUP($B131,[16]分省年度数据!$A$1:$T$32,12,FALSE),
$C131=2014,
VLOOKUP($B131,[16]分省年度数据!$A$1:$T$32,11,FALSE),
$C131=2015,
VLOOKUP($B131,[16]分省年度数据!$A$1:$T$32,10,FALSE),
$C131=2016,
VLOOKUP($B131,[16]分省年度数据!$A$1:$T$32,9,FALSE),
$C131=2017,
VLOOKUP($B131,[16]分省年度数据!$A$1:$T$32,8,FALSE),
$C131=2018,
VLOOKUP($B131,[16]分省年度数据!$A$1:$T$32,7,FALSE)
)</f>
        <v>1399.67</v>
      </c>
      <c r="AF131" cm="1">
        <f t="array" ref="AF131">_xlfn.IFS(
$C131=2010,
VLOOKUP($B131,[17]分省年度数据!$A$1:$T$32,15,FALSE),
$C131=2011,
VLOOKUP($B131,[17]分省年度数据!$A$1:$T$32,14,FALSE),
$C131=2012,
VLOOKUP($B131,[17]分省年度数据!$A$1:$T$32,13,FALSE),
$C131=2013,
VLOOKUP($B131,[17]分省年度数据!$A$1:$T$32,12,FALSE),
$C131=2014,
VLOOKUP($B131,[17]分省年度数据!$A$1:$T$32,11,FALSE),
$C131=2015,
VLOOKUP($B131,[17]分省年度数据!$A$1:$T$32,10,FALSE),
$C131=2016,
VLOOKUP($B131,[17]分省年度数据!$A$1:$T$32,9,FALSE),
$C131=2017,
VLOOKUP($B131,[17]分省年度数据!$A$1:$T$32,8,FALSE),
$C131=2018,
VLOOKUP($B131,[17]分省年度数据!$A$1:$T$32,7,FALSE)
)</f>
        <v>432</v>
      </c>
      <c r="AG131" cm="1">
        <f t="array" ref="AG131">_xlfn.IFS(
$C131=2010,
VLOOKUP($B131,[18]分省年度数据!$A$1:$T$32,15,FALSE),
$C131=2011,
VLOOKUP($B131,[18]分省年度数据!$A$1:$T$32,14,FALSE),
$C131=2012,
VLOOKUP($B131,[18]分省年度数据!$A$1:$T$32,13,FALSE),
$C131=2013,
VLOOKUP($B131,[18]分省年度数据!$A$1:$T$32,12,FALSE),
$C131=2014,
VLOOKUP($B131,[18]分省年度数据!$A$1:$T$32,11,FALSE),
$C131=2015,
VLOOKUP($B131,[18]分省年度数据!$A$1:$T$32,10,FALSE),
$C131=2016,
VLOOKUP($B131,[18]分省年度数据!$A$1:$T$32,9,FALSE),
$C131=2017,
VLOOKUP($B131,[18]分省年度数据!$A$1:$T$32,8,FALSE),
$C131=2018,
VLOOKUP($B131,[18]分省年度数据!$A$1:$T$32,7,FALSE)
)</f>
        <v>22294.799999999999</v>
      </c>
      <c r="AJ131" cm="1">
        <f t="array" ref="AJ131">_xlfn.IFS(
$C131=2010,
VLOOKUP($B131,[19]分省年度数据!$A$1:$T$32,15,FALSE),
$C131=2011,
VLOOKUP($B131,[19]分省年度数据!$A$1:$T$32,14,FALSE),
$C131=2012,
VLOOKUP($B131,[19]分省年度数据!$A$1:$T$32,13,FALSE),
$C131=2013,
VLOOKUP($B131,[19]分省年度数据!$A$1:$T$32,12,FALSE),
$C131=2014,
VLOOKUP($B131,[19]分省年度数据!$A$1:$T$32,11,FALSE),
$C131=2015,
VLOOKUP($B131,[19]分省年度数据!$A$1:$T$32,10,FALSE),
$C131=2016,
VLOOKUP($B131,[19]分省年度数据!$A$1:$T$32,9,FALSE),
$C131=2017,
VLOOKUP($B131,[19]分省年度数据!$A$1:$T$32,8,FALSE),
$C131=2018,
VLOOKUP($B131,[19]分省年度数据!$A$1:$T$32,7,FALSE)
)</f>
        <v>12879</v>
      </c>
      <c r="AK131" cm="1">
        <f t="array" ref="AK131">_xlfn.IFS(
$C131=2010,
VLOOKUP($B131,[20]分省年度数据!$A$1:$T$32,15,FALSE),
$C131=2011,
VLOOKUP($B131,[20]分省年度数据!$A$1:$T$32,14,FALSE),
$C131=2012,
VLOOKUP($B131,[20]分省年度数据!$A$1:$T$32,13,FALSE),
$C131=2013,
VLOOKUP($B131,[20]分省年度数据!$A$1:$T$32,12,FALSE),
$C131=2014,
VLOOKUP($B131,[20]分省年度数据!$A$1:$T$32,11,FALSE),
$C131=2015,
VLOOKUP($B131,[20]分省年度数据!$A$1:$T$32,10,FALSE),
$C131=2016,
VLOOKUP($B131,[20]分省年度数据!$A$1:$T$32,9,FALSE),
$C131=2017,
VLOOKUP($B131,[20]分省年度数据!$A$1:$T$32,8,FALSE),
$C131=2018,
VLOOKUP($B131,[20]分省年度数据!$A$1:$T$32,7,FALSE)
)</f>
        <v>51412</v>
      </c>
      <c r="AL131" cm="1">
        <f t="array" ref="AL131">_xlfn.IFS(
$C131=2010,
VLOOKUP($B131,[26]分省年度数据!$A$1:$T$32,15,FALSE),
$C131=2011,
VLOOKUP($B131,[26]分省年度数据!$A$1:$T$32,14,FALSE),
$C131=2012,
VLOOKUP($B131,[26]分省年度数据!$A$1:$T$32,13,FALSE),
$C131=2013,
VLOOKUP($B131,[26]分省年度数据!$A$1:$T$32,12,FALSE),
$C131=2014,
VLOOKUP($B131,[26]分省年度数据!$A$1:$T$32,11,FALSE),
$C131=2015,
VLOOKUP($B131,[26]分省年度数据!$A$1:$T$32,10,FALSE),
$C131=2016,
VLOOKUP($B131,[26]分省年度数据!$A$1:$T$32,9,FALSE),
$C131=2017,
VLOOKUP($B131,[26]分省年度数据!$A$1:$T$32,8,FALSE),
$C131=2018,
VLOOKUP($B131,[26]分省年度数据!$A$1:$T$32,7,FALSE)
)</f>
        <v>99.85</v>
      </c>
      <c r="AM131" cm="1">
        <f t="array" ref="AM131">_xlfn.IFS(
$C131=2010,
VLOOKUP($B131,[22]分省年度数据!$A$1:$T$32,15,FALSE),
$C131=2011,
VLOOKUP($B131,[22]分省年度数据!$A$1:$T$32,14,FALSE),
$C131=2012,
VLOOKUP($B131,[22]分省年度数据!$A$1:$T$32,13,FALSE),
$C131=2013,
VLOOKUP($B131,[22]分省年度数据!$A$1:$T$32,12,FALSE),
$C131=2014,
VLOOKUP($B131,[22]分省年度数据!$A$1:$T$32,11,FALSE),
$C131=2015,
VLOOKUP($B131,[22]分省年度数据!$A$1:$T$32,10,FALSE),
$C131=2016,
VLOOKUP($B131,[22]分省年度数据!$A$1:$T$32,9,FALSE),
$C131=2017,
VLOOKUP($B131,[22]分省年度数据!$A$1:$T$32,8,FALSE),
$C131=2018,
VLOOKUP($B131,[22]分省年度数据!$A$1:$T$32,7,FALSE)
)</f>
        <v>99.58</v>
      </c>
      <c r="AN131" cm="1">
        <f t="array" ref="AN131">_xlfn.IFS(
$C131=2010,
VLOOKUP($B131,[23]分省年度数据!$A$1:$T$32,15,FALSE),
$C131=2011,
VLOOKUP($B131,[23]分省年度数据!$A$1:$T$32,14,FALSE),
$C131=2012,
VLOOKUP($B131,[23]分省年度数据!$A$1:$T$32,13,FALSE),
$C131=2013,
VLOOKUP($B131,[23]分省年度数据!$A$1:$T$32,12,FALSE),
$C131=2014,
VLOOKUP($B131,[23]分省年度数据!$A$1:$T$32,11,FALSE),
$C131=2015,
VLOOKUP($B131,[23]分省年度数据!$A$1:$T$32,10,FALSE),
$C131=2016,
VLOOKUP($B131,[23]分省年度数据!$A$1:$T$32,9,FALSE),
$C131=2017,
VLOOKUP($B131,[23]分省年度数据!$A$1:$T$32,8,FALSE),
$C131=2018,
VLOOKUP($B131,[23]分省年度数据!$A$1:$T$32,7,FALSE)
)</f>
        <v>13.54</v>
      </c>
      <c r="AO131" cm="1">
        <f t="array" ref="AO131">_xlfn.IFS(
$C131=2010,
VLOOKUP($B131,[24]分省年度数据!$A$1:$T$32,15,FALSE),
$C131=2011,
VLOOKUP($B131,[24]分省年度数据!$A$1:$T$32,14,FALSE),
$C131=2012,
VLOOKUP($B131,[24]分省年度数据!$A$1:$T$32,13,FALSE),
$C131=2013,
VLOOKUP($B131,[24]分省年度数据!$A$1:$T$32,12,FALSE),
$C131=2014,
VLOOKUP($B131,[24]分省年度数据!$A$1:$T$32,11,FALSE),
$C131=2015,
VLOOKUP($B131,[24]分省年度数据!$A$1:$T$32,10,FALSE),
$C131=2016,
VLOOKUP($B131,[24]分省年度数据!$A$1:$T$32,9,FALSE),
$C131=2017,
VLOOKUP($B131,[24]分省年度数据!$A$1:$T$32,8,FALSE),
$C131=2018,
VLOOKUP($B131,[24]分省年度数据!$A$1:$T$32,7,FALSE)
)</f>
        <v>1.95</v>
      </c>
      <c r="AP131" cm="1">
        <f t="array" ref="AP131">_xlfn.IFS(
$C131=2010,
VLOOKUP($B131,[25]分省年度数据!$A$1:$T$32,15,FALSE),
$C131=2011,
VLOOKUP($B131,[25]分省年度数据!$A$1:$T$32,14,FALSE),
$C131=2012,
VLOOKUP($B131,[25]分省年度数据!$A$1:$T$32,13,FALSE),
$C131=2013,
VLOOKUP($B131,[25]分省年度数据!$A$1:$T$32,12,FALSE),
$C131=2014,
VLOOKUP($B131,[25]分省年度数据!$A$1:$T$32,11,FALSE),
$C131=2015,
VLOOKUP($B131,[25]分省年度数据!$A$1:$T$32,10,FALSE),
$C131=2016,
VLOOKUP($B131,[25]分省年度数据!$A$1:$T$32,9,FALSE),
$C131=2017,
VLOOKUP($B131,[25]分省年度数据!$A$1:$T$32,8,FALSE),
$C131=2018,
VLOOKUP($B131,[25]分省年度数据!$A$1:$T$32,7,FALSE)
)</f>
        <v>16.809999999999999</v>
      </c>
    </row>
    <row r="132" spans="1:42">
      <c r="A132">
        <v>37</v>
      </c>
      <c r="B132" t="s">
        <v>15</v>
      </c>
      <c r="C132">
        <v>2014</v>
      </c>
      <c r="D132" t="str">
        <f t="shared" si="4"/>
        <v>山东省2014</v>
      </c>
      <c r="E132" t="s">
        <v>34</v>
      </c>
      <c r="F132" cm="1">
        <f t="array" ref="F132">_xlfn.IFS(
$C132=2010,
VLOOKUP($B132,[1]分省年度数据!$A$1:$T$32,15,FALSE),
$C132=2011,
VLOOKUP($B132,[1]分省年度数据!$A$1:$T$32,14,FALSE),
$C132=2012,
VLOOKUP($B132,[1]分省年度数据!$A$1:$T$32,13,FALSE),
$C132=2013,
VLOOKUP($B132,[1]分省年度数据!$A$1:$T$32,12,FALSE),
$C132=2014,
VLOOKUP($B132,[1]分省年度数据!$A$1:$T$32,11,FALSE),
$C132=2015,
VLOOKUP($B132,[1]分省年度数据!$A$1:$T$32,10,FALSE),
$C132=2016,
VLOOKUP($B132,[1]分省年度数据!$A$1:$T$32,9,FALSE),
$C132=2017,
VLOOKUP($B132,[1]分省年度数据!$A$1:$T$32,8,FALSE),
$C132=2018,
VLOOKUP($B132,[1]分省年度数据!$A$1:$T$32,7,FALSE)
)</f>
        <v>9808</v>
      </c>
      <c r="G132" cm="1">
        <f t="array" ref="G132">_xlfn.IFS(
$C132=2010,
VLOOKUP($B132,[2]分省年度数据!$A$1:$T$32,15,FALSE),
$C132=2011,
VLOOKUP($B132,[2]分省年度数据!$A$1:$T$32,14,FALSE),
$C132=2012,
VLOOKUP($B132,[2]分省年度数据!$A$1:$T$32,13,FALSE),
$C132=2013,
VLOOKUP($B132,[2]分省年度数据!$A$1:$T$32,12,FALSE),
$C132=2014,
VLOOKUP($B132,[2]分省年度数据!$A$1:$T$32,11,FALSE),
$C132=2015,
VLOOKUP($B132,[2]分省年度数据!$A$1:$T$32,10,FALSE),
$C132=2016,
VLOOKUP($B132,[2]分省年度数据!$A$1:$T$32,9,FALSE),
$C132=2017,
VLOOKUP($B132,[2]分省年度数据!$A$1:$T$32,8,FALSE),
$C132=2018,
VLOOKUP($B132,[2]分省年度数据!$A$1:$T$32,7,FALSE)
)</f>
        <v>20864</v>
      </c>
      <c r="H132" cm="1">
        <f t="array" ref="H132">_xlfn.IFS(
$C132=2010,
VLOOKUP($B132,[3]分省年度数据!$A$1:$T$32,15,FALSE),
$C132=2011,
VLOOKUP($B132,[3]分省年度数据!$A$1:$T$32,14,FALSE),
$C132=2012,
VLOOKUP($B132,[3]分省年度数据!$A$1:$T$32,13,FALSE),
$C132=2013,
VLOOKUP($B132,[3]分省年度数据!$A$1:$T$32,12,FALSE),
$C132=2014,
VLOOKUP($B132,[3]分省年度数据!$A$1:$T$32,11,FALSE),
$C132=2015,
VLOOKUP($B132,[3]分省年度数据!$A$1:$T$32,10,FALSE),
$C132=2016,
VLOOKUP($B132,[3]分省年度数据!$A$1:$T$32,9,FALSE),
$C132=2017,
VLOOKUP($B132,[3]分省年度数据!$A$1:$T$32,8,FALSE),
$C132=2018,
VLOOKUP($B132,[3]分省年度数据!$A$1:$T$32,7,FALSE)
)</f>
        <v>959.8</v>
      </c>
      <c r="I132">
        <f>VLOOKUP($D132,[4]Sheet1!$C$1:$J$65536,2,FALSE)</f>
        <v>138.64779663085938</v>
      </c>
      <c r="J132">
        <f>VLOOKUP($D132,[4]Sheet1!$C$1:$J$65536,3,FALSE)</f>
        <v>64.102256774902344</v>
      </c>
      <c r="K132">
        <f>VLOOKUP($D132,[4]Sheet1!$C$1:$J$65536,4,FALSE)</f>
        <v>10173.1259765625</v>
      </c>
      <c r="L132">
        <f>VLOOKUP($D132,[4]Sheet1!$C$1:$J$65536,5,FALSE)</f>
        <v>174.27581787109375</v>
      </c>
      <c r="M132">
        <f>VLOOKUP($D132,[4]Sheet1!$C$1:$J$65536,6,FALSE)</f>
        <v>29.0029296875</v>
      </c>
      <c r="N132">
        <f>VLOOKUP($D132,[4]Sheet1!$C$1:$J$65536,7,FALSE)</f>
        <v>5.8759474754333496</v>
      </c>
      <c r="O132">
        <f>VLOOKUP($D132,[4]Sheet1!$C$1:$J$65536,8,FALSE)</f>
        <v>31.516000747680664</v>
      </c>
      <c r="P132" cm="1">
        <f t="array" ref="P132">_xlfn.IFS(
$C132=2010,
VLOOKUP($B132,[5]各省年均房价!$A$1:$T$32,11,FALSE),
$C132=2011,
VLOOKUP($B132,[5]各省年均房价!$A$1:$T$32,12,FALSE),
$C132=2012,
VLOOKUP($B132,[5]各省年均房价!$A$1:$T$32,13,FALSE),
$C132=2013,
VLOOKUP($B132,[5]各省年均房价!$A$1:$T$32,14,FALSE),
$C132=2014,
VLOOKUP($B132,[5]各省年均房价!$A$1:$T$32,15,FALSE),
$C132=2015,
VLOOKUP($B132,[5]各省年均房价!$A$1:$T$32,16,FALSE),
$C132=2016,
VLOOKUP($B132,[5]各省年均房价!$A$1:$T$32,17,FALSE),
$C132=2017,
VLOOKUP($B132,[5]各省年均房价!$A$1:$T$32,18,FALSE),
$C132=2018,
VLOOKUP($B132,[5]各省年均房价!$A$1:$T$32,19,FALSE)
)</f>
        <v>4985.5531250000004</v>
      </c>
      <c r="Q132">
        <f t="shared" si="5"/>
        <v>0.23895480852185585</v>
      </c>
      <c r="R132" cm="1">
        <f t="array" ref="R132">_xlfn.IFS(
$C132=2010,
VLOOKUP($B132,[27]分省年度数据!$A$1:$T$32,15,FALSE),
$C132=2011,
VLOOKUP($B132,[27]分省年度数据!$A$1:$T$32,14,FALSE),
$C132=2012,
VLOOKUP($B132,[27]分省年度数据!$A$1:$T$32,13,FALSE),
$C132=2013,
VLOOKUP($B132,[27]分省年度数据!$A$1:$T$32,12,FALSE),
$C132=2014,
VLOOKUP($B132,[27]分省年度数据!$A$1:$T$32,11,FALSE),
$C132=2015,
VLOOKUP($B132,[27]分省年度数据!$A$1:$T$32,10,FALSE),
$C132=2016,
VLOOKUP($B132,[27]分省年度数据!$A$1:$T$32,9,FALSE),
$C132=2017,
VLOOKUP($B132,[27]分省年度数据!$A$1:$T$32,8,FALSE),
$C132=2018,
VLOOKUP($B132,[27]分省年度数据!$A$1:$T$32,7,FALSE)
)</f>
        <v>88.5</v>
      </c>
      <c r="S132">
        <f>IFERROR(VLOOKUP(D132,[6]mu_jt_estimates_final!$C:$D,2,FALSE),"")</f>
        <v>-0.44374882999999998</v>
      </c>
      <c r="T132" t="str">
        <f>VLOOKUP(B132,方言分布!A:B,2,FALSE)</f>
        <v>胶辽官话</v>
      </c>
      <c r="U132" cm="1">
        <f t="array" ref="U132">_xlfn.IFS(
$C132=2010,
VLOOKUP($B132,[7]分省年度数据!$A$1:$T$32,15,FALSE),
$C132=2011,
VLOOKUP($B132,[7]分省年度数据!$A$1:$T$32,14,FALSE),
$C132=2012,
VLOOKUP($B132,[7]分省年度数据!$A$1:$T$32,13,FALSE),
$C132=2013,
VLOOKUP($B132,[7]分省年度数据!$A$1:$T$32,12,FALSE),
$C132=2014,
VLOOKUP($B132,[7]分省年度数据!$A$1:$T$32,11,FALSE),
$C132=2015,
VLOOKUP($B132,[7]分省年度数据!$A$1:$T$32,10,FALSE),
$C132=2016,
VLOOKUP($B132,[7]分省年度数据!$A$1:$T$32,9,FALSE),
$C132=2017,
VLOOKUP($B132,[7]分省年度数据!$A$1:$T$32,8,FALSE),
$C132=2018,
VLOOKUP($B132,[7]分省年度数据!$A$1:$T$32,7,FALSE)
)</f>
        <v>77012</v>
      </c>
      <c r="V132" cm="1">
        <f t="array" ref="V132">_xlfn.IFS(
$C132=2010,
VLOOKUP($B132,[8]分省年度数据!$A$1:$T$32,15,FALSE),
$C132=2011,
VLOOKUP($B132,[8]分省年度数据!$A$1:$T$32,14,FALSE),
$C132=2012,
VLOOKUP($B132,[8]分省年度数据!$A$1:$T$32,13,FALSE),
$C132=2013,
VLOOKUP($B132,[8]分省年度数据!$A$1:$T$32,12,FALSE),
$C132=2014,
VLOOKUP($B132,[8]分省年度数据!$A$1:$T$32,11,FALSE),
$C132=2015,
VLOOKUP($B132,[8]分省年度数据!$A$1:$T$32,10,FALSE),
$C132=2016,
VLOOKUP($B132,[8]分省年度数据!$A$1:$T$32,9,FALSE),
$C132=2017,
VLOOKUP($B132,[8]分省年度数据!$A$1:$T$32,8,FALSE),
$C132=2018,
VLOOKUP($B132,[8]分省年度数据!$A$1:$T$32,7,FALSE)
)</f>
        <v>50.06</v>
      </c>
      <c r="W132" cm="1">
        <f t="array" ref="W132">_xlfn.IFS(
$C132=2010,
VLOOKUP($B132,[9]分省年度数据!$A$1:$T$32,15,FALSE),
$C132=2011,
VLOOKUP($B132,[9]分省年度数据!$A$1:$T$32,14,FALSE),
$C132=2012,
VLOOKUP($B132,[9]分省年度数据!$A$1:$T$32,13,FALSE),
$C132=2013,
VLOOKUP($B132,[9]分省年度数据!$A$1:$T$32,12,FALSE),
$C132=2014,
VLOOKUP($B132,[9]分省年度数据!$A$1:$T$32,11,FALSE),
$C132=2015,
VLOOKUP($B132,[9]分省年度数据!$A$1:$T$32,10,FALSE),
$C132=2016,
VLOOKUP($B132,[9]分省年度数据!$A$1:$T$32,9,FALSE),
$C132=2017,
VLOOKUP($B132,[9]分省年度数据!$A$1:$T$32,8,FALSE),
$C132=2018,
VLOOKUP($B132,[9]分省年度数据!$A$1:$T$32,7,FALSE)
)</f>
        <v>62</v>
      </c>
      <c r="X132" cm="1">
        <f t="array" ref="X132">_xlfn.IFS(
$C132=2010,
VLOOKUP($B132,[10]分省年度数据!$A$1:$T$32,15,FALSE),
$C132=2011,
VLOOKUP($B132,[10]分省年度数据!$A$1:$T$32,14,FALSE),
$C132=2012,
VLOOKUP($B132,[10]分省年度数据!$A$1:$T$32,13,FALSE),
$C132=2013,
VLOOKUP($B132,[10]分省年度数据!$A$1:$T$32,12,FALSE),
$C132=2014,
VLOOKUP($B132,[10]分省年度数据!$A$1:$T$32,11,FALSE),
$C132=2015,
VLOOKUP($B132,[10]分省年度数据!$A$1:$T$32,10,FALSE),
$C132=2016,
VLOOKUP($B132,[10]分省年度数据!$A$1:$T$32,9,FALSE),
$C132=2017,
VLOOKUP($B132,[10]分省年度数据!$A$1:$T$32,8,FALSE),
$C132=2018,
VLOOKUP($B132,[10]分省年度数据!$A$1:$T$32,7,FALSE)
)</f>
        <v>9.48</v>
      </c>
      <c r="Y132" cm="1">
        <f t="array" ref="Y132">_xlfn.IFS(
$C132=2010,
VLOOKUP($B132,[11]分省年度数据!$A$1:$T$32,15,FALSE),
$C132=2011,
VLOOKUP($B132,[11]分省年度数据!$A$1:$T$32,14,FALSE),
$C132=2012,
VLOOKUP($B132,[11]分省年度数据!$A$1:$T$32,13,FALSE),
$C132=2013,
VLOOKUP($B132,[11]分省年度数据!$A$1:$T$32,12,FALSE),
$C132=2014,
VLOOKUP($B132,[11]分省年度数据!$A$1:$T$32,11,FALSE),
$C132=2015,
VLOOKUP($B132,[11]分省年度数据!$A$1:$T$32,10,FALSE),
$C132=2016,
VLOOKUP($B132,[11]分省年度数据!$A$1:$T$32,9,FALSE),
$C132=2017,
VLOOKUP($B132,[11]分省年度数据!$A$1:$T$32,8,FALSE),
$C132=2018,
VLOOKUP($B132,[11]分省年度数据!$A$1:$T$32,7,FALSE)
)</f>
        <v>605.66999999999996</v>
      </c>
      <c r="Z132" cm="1">
        <f t="array" ref="Z132">_xlfn.IFS(
$C132=2010,
VLOOKUP($B132,[12]分省年度数据!$A$1:$T$32,15,FALSE),
$C132=2011,
VLOOKUP($B132,[12]分省年度数据!$A$1:$T$32,14,FALSE),
$C132=2012,
VLOOKUP($B132,[12]分省年度数据!$A$1:$T$32,13,FALSE),
$C132=2013,
VLOOKUP($B132,[12]分省年度数据!$A$1:$T$32,12,FALSE),
$C132=2014,
VLOOKUP($B132,[12]分省年度数据!$A$1:$T$32,11,FALSE),
$C132=2015,
VLOOKUP($B132,[12]分省年度数据!$A$1:$T$32,10,FALSE),
$C132=2016,
VLOOKUP($B132,[12]分省年度数据!$A$1:$T$32,9,FALSE),
$C132=2017,
VLOOKUP($B132,[12]分省年度数据!$A$1:$T$32,8,FALSE),
$C132=2018,
VLOOKUP($B132,[12]分省年度数据!$A$1:$T$32,7,FALSE)
)</f>
        <v>14.08</v>
      </c>
      <c r="AA132" cm="1">
        <f t="array" ref="AA132">_xlfn.IFS(
$C132=2010,
VLOOKUP($B132,[13]分省年度数据!$A$1:$T$32,15,FALSE),
$C132=2011,
VLOOKUP($B132,[13]分省年度数据!$A$1:$T$32,14,FALSE),
$C132=2012,
VLOOKUP($B132,[13]分省年度数据!$A$1:$T$32,13,FALSE),
$C132=2013,
VLOOKUP($B132,[13]分省年度数据!$A$1:$T$32,12,FALSE),
$C132=2014,
VLOOKUP($B132,[13]分省年度数据!$A$1:$T$32,11,FALSE),
$C132=2015,
VLOOKUP($B132,[13]分省年度数据!$A$1:$T$32,10,FALSE),
$C132=2016,
VLOOKUP($B132,[13]分省年度数据!$A$1:$T$32,9,FALSE),
$C132=2017,
VLOOKUP($B132,[13]分省年度数据!$A$1:$T$32,8,FALSE),
$C132=2018,
VLOOKUP($B132,[13]分省年度数据!$A$1:$T$32,7,FALSE)
)</f>
        <v>11.87</v>
      </c>
      <c r="AB132" cm="1">
        <f t="array" ref="AB132">_xlfn.IFS(
$C132=2010,
VLOOKUP($B132,[14]分省年度数据!$A$1:$T$32,15,FALSE),
$C132=2011,
VLOOKUP($B132,[14]分省年度数据!$A$1:$T$32,14,FALSE),
$C132=2012,
VLOOKUP($B132,[14]分省年度数据!$A$1:$T$32,13,FALSE),
$C132=2013,
VLOOKUP($B132,[14]分省年度数据!$A$1:$T$32,12,FALSE),
$C132=2014,
VLOOKUP($B132,[14]分省年度数据!$A$1:$T$32,11,FALSE),
$C132=2015,
VLOOKUP($B132,[14]分省年度数据!$A$1:$T$32,10,FALSE),
$C132=2016,
VLOOKUP($B132,[14]分省年度数据!$A$1:$T$32,9,FALSE),
$C132=2017,
VLOOKUP($B132,[14]分省年度数据!$A$1:$T$32,8,FALSE),
$C132=2018,
VLOOKUP($B132,[14]分省年度数据!$A$1:$T$32,7,FALSE)
)</f>
        <v>16.670000000000002</v>
      </c>
      <c r="AD132" cm="1">
        <f t="array" ref="AD132">_xlfn.IFS(
$C132=2010,
VLOOKUP($B132,[15]分省年度数据!$A$1:$T$32,15,FALSE),
$C132=2011,
VLOOKUP($B132,[15]分省年度数据!$A$1:$T$32,14,FALSE),
$C132=2012,
VLOOKUP($B132,[15]分省年度数据!$A$1:$T$32,13,FALSE),
$C132=2013,
VLOOKUP($B132,[15]分省年度数据!$A$1:$T$32,12,FALSE),
$C132=2014,
VLOOKUP($B132,[15]分省年度数据!$A$1:$T$32,11,FALSE),
$C132=2015,
VLOOKUP($B132,[15]分省年度数据!$A$1:$T$32,10,FALSE),
$C132=2016,
VLOOKUP($B132,[15]分省年度数据!$A$1:$T$32,9,FALSE),
$C132=2017,
VLOOKUP($B132,[15]分省年度数据!$A$1:$T$32,8,FALSE),
$C132=2018,
VLOOKUP($B132,[15]分省年度数据!$A$1:$T$32,7,FALSE)
)</f>
        <v>18847752</v>
      </c>
      <c r="AE132" cm="1">
        <f t="array" ref="AE132">_xlfn.IFS(
$C132=2010,
VLOOKUP($B132,[16]分省年度数据!$A$1:$T$32,15,FALSE),
$C132=2011,
VLOOKUP($B132,[16]分省年度数据!$A$1:$T$32,14,FALSE),
$C132=2012,
VLOOKUP($B132,[16]分省年度数据!$A$1:$T$32,13,FALSE),
$C132=2013,
VLOOKUP($B132,[16]分省年度数据!$A$1:$T$32,12,FALSE),
$C132=2014,
VLOOKUP($B132,[16]分省年度数据!$A$1:$T$32,11,FALSE),
$C132=2015,
VLOOKUP($B132,[16]分省年度数据!$A$1:$T$32,10,FALSE),
$C132=2016,
VLOOKUP($B132,[16]分省年度数据!$A$1:$T$32,9,FALSE),
$C132=2017,
VLOOKUP($B132,[16]分省年度数据!$A$1:$T$32,8,FALSE),
$C132=2018,
VLOOKUP($B132,[16]分省年度数据!$A$1:$T$32,7,FALSE)
)</f>
        <v>1461.05</v>
      </c>
      <c r="AF132" cm="1">
        <f t="array" ref="AF132">_xlfn.IFS(
$C132=2010,
VLOOKUP($B132,[17]分省年度数据!$A$1:$T$32,15,FALSE),
$C132=2011,
VLOOKUP($B132,[17]分省年度数据!$A$1:$T$32,14,FALSE),
$C132=2012,
VLOOKUP($B132,[17]分省年度数据!$A$1:$T$32,13,FALSE),
$C132=2013,
VLOOKUP($B132,[17]分省年度数据!$A$1:$T$32,12,FALSE),
$C132=2014,
VLOOKUP($B132,[17]分省年度数据!$A$1:$T$32,11,FALSE),
$C132=2015,
VLOOKUP($B132,[17]分省年度数据!$A$1:$T$32,10,FALSE),
$C132=2016,
VLOOKUP($B132,[17]分省年度数据!$A$1:$T$32,9,FALSE),
$C132=2017,
VLOOKUP($B132,[17]分省年度数据!$A$1:$T$32,8,FALSE),
$C132=2018,
VLOOKUP($B132,[17]分省年度数据!$A$1:$T$32,7,FALSE)
)</f>
        <v>438</v>
      </c>
      <c r="AG132" cm="1">
        <f t="array" ref="AG132">_xlfn.IFS(
$C132=2010,
VLOOKUP($B132,[18]分省年度数据!$A$1:$T$32,15,FALSE),
$C132=2011,
VLOOKUP($B132,[18]分省年度数据!$A$1:$T$32,14,FALSE),
$C132=2012,
VLOOKUP($B132,[18]分省年度数据!$A$1:$T$32,13,FALSE),
$C132=2013,
VLOOKUP($B132,[18]分省年度数据!$A$1:$T$32,12,FALSE),
$C132=2014,
VLOOKUP($B132,[18]分省年度数据!$A$1:$T$32,11,FALSE),
$C132=2015,
VLOOKUP($B132,[18]分省年度数据!$A$1:$T$32,10,FALSE),
$C132=2016,
VLOOKUP($B132,[18]分省年度数据!$A$1:$T$32,9,FALSE),
$C132=2017,
VLOOKUP($B132,[18]分省年度数据!$A$1:$T$32,8,FALSE),
$C132=2018,
VLOOKUP($B132,[18]分省年度数据!$A$1:$T$32,7,FALSE)
)</f>
        <v>25111.5</v>
      </c>
      <c r="AJ132" cm="1">
        <f t="array" ref="AJ132">_xlfn.IFS(
$C132=2010,
VLOOKUP($B132,[19]分省年度数据!$A$1:$T$32,15,FALSE),
$C132=2011,
VLOOKUP($B132,[19]分省年度数据!$A$1:$T$32,14,FALSE),
$C132=2012,
VLOOKUP($B132,[19]分省年度数据!$A$1:$T$32,13,FALSE),
$C132=2013,
VLOOKUP($B132,[19]分省年度数据!$A$1:$T$32,12,FALSE),
$C132=2014,
VLOOKUP($B132,[19]分省年度数据!$A$1:$T$32,11,FALSE),
$C132=2015,
VLOOKUP($B132,[19]分省年度数据!$A$1:$T$32,10,FALSE),
$C132=2016,
VLOOKUP($B132,[19]分省年度数据!$A$1:$T$32,9,FALSE),
$C132=2017,
VLOOKUP($B132,[19]分省年度数据!$A$1:$T$32,8,FALSE),
$C132=2018,
VLOOKUP($B132,[19]分省年度数据!$A$1:$T$32,7,FALSE)
)</f>
        <v>13570</v>
      </c>
      <c r="AK132" cm="1">
        <f t="array" ref="AK132">_xlfn.IFS(
$C132=2010,
VLOOKUP($B132,[20]分省年度数据!$A$1:$T$32,15,FALSE),
$C132=2011,
VLOOKUP($B132,[20]分省年度数据!$A$1:$T$32,14,FALSE),
$C132=2012,
VLOOKUP($B132,[20]分省年度数据!$A$1:$T$32,13,FALSE),
$C132=2013,
VLOOKUP($B132,[20]分省年度数据!$A$1:$T$32,12,FALSE),
$C132=2014,
VLOOKUP($B132,[20]分省年度数据!$A$1:$T$32,11,FALSE),
$C132=2015,
VLOOKUP($B132,[20]分省年度数据!$A$1:$T$32,10,FALSE),
$C132=2016,
VLOOKUP($B132,[20]分省年度数据!$A$1:$T$32,9,FALSE),
$C132=2017,
VLOOKUP($B132,[20]分省年度数据!$A$1:$T$32,8,FALSE),
$C132=2018,
VLOOKUP($B132,[20]分省年度数据!$A$1:$T$32,7,FALSE)
)</f>
        <v>59238</v>
      </c>
      <c r="AL132" cm="1">
        <f t="array" ref="AL132">_xlfn.IFS(
$C132=2010,
VLOOKUP($B132,[26]分省年度数据!$A$1:$T$32,15,FALSE),
$C132=2011,
VLOOKUP($B132,[26]分省年度数据!$A$1:$T$32,14,FALSE),
$C132=2012,
VLOOKUP($B132,[26]分省年度数据!$A$1:$T$32,13,FALSE),
$C132=2013,
VLOOKUP($B132,[26]分省年度数据!$A$1:$T$32,12,FALSE),
$C132=2014,
VLOOKUP($B132,[26]分省年度数据!$A$1:$T$32,11,FALSE),
$C132=2015,
VLOOKUP($B132,[26]分省年度数据!$A$1:$T$32,10,FALSE),
$C132=2016,
VLOOKUP($B132,[26]分省年度数据!$A$1:$T$32,9,FALSE),
$C132=2017,
VLOOKUP($B132,[26]分省年度数据!$A$1:$T$32,8,FALSE),
$C132=2018,
VLOOKUP($B132,[26]分省年度数据!$A$1:$T$32,7,FALSE)
)</f>
        <v>99.92</v>
      </c>
      <c r="AM132" cm="1">
        <f t="array" ref="AM132">_xlfn.IFS(
$C132=2010,
VLOOKUP($B132,[22]分省年度数据!$A$1:$T$32,15,FALSE),
$C132=2011,
VLOOKUP($B132,[22]分省年度数据!$A$1:$T$32,14,FALSE),
$C132=2012,
VLOOKUP($B132,[22]分省年度数据!$A$1:$T$32,13,FALSE),
$C132=2013,
VLOOKUP($B132,[22]分省年度数据!$A$1:$T$32,12,FALSE),
$C132=2014,
VLOOKUP($B132,[22]分省年度数据!$A$1:$T$32,11,FALSE),
$C132=2015,
VLOOKUP($B132,[22]分省年度数据!$A$1:$T$32,10,FALSE),
$C132=2016,
VLOOKUP($B132,[22]分省年度数据!$A$1:$T$32,9,FALSE),
$C132=2017,
VLOOKUP($B132,[22]分省年度数据!$A$1:$T$32,8,FALSE),
$C132=2018,
VLOOKUP($B132,[22]分省年度数据!$A$1:$T$32,7,FALSE)
)</f>
        <v>99.49</v>
      </c>
      <c r="AN132" cm="1">
        <f t="array" ref="AN132">_xlfn.IFS(
$C132=2010,
VLOOKUP($B132,[23]分省年度数据!$A$1:$T$32,15,FALSE),
$C132=2011,
VLOOKUP($B132,[23]分省年度数据!$A$1:$T$32,14,FALSE),
$C132=2012,
VLOOKUP($B132,[23]分省年度数据!$A$1:$T$32,13,FALSE),
$C132=2013,
VLOOKUP($B132,[23]分省年度数据!$A$1:$T$32,12,FALSE),
$C132=2014,
VLOOKUP($B132,[23]分省年度数据!$A$1:$T$32,11,FALSE),
$C132=2015,
VLOOKUP($B132,[23]分省年度数据!$A$1:$T$32,10,FALSE),
$C132=2016,
VLOOKUP($B132,[23]分省年度数据!$A$1:$T$32,9,FALSE),
$C132=2017,
VLOOKUP($B132,[23]分省年度数据!$A$1:$T$32,8,FALSE),
$C132=2018,
VLOOKUP($B132,[23]分省年度数据!$A$1:$T$32,7,FALSE)
)</f>
        <v>13.17</v>
      </c>
      <c r="AO132" cm="1">
        <f t="array" ref="AO132">_xlfn.IFS(
$C132=2010,
VLOOKUP($B132,[24]分省年度数据!$A$1:$T$32,15,FALSE),
$C132=2011,
VLOOKUP($B132,[24]分省年度数据!$A$1:$T$32,14,FALSE),
$C132=2012,
VLOOKUP($B132,[24]分省年度数据!$A$1:$T$32,13,FALSE),
$C132=2013,
VLOOKUP($B132,[24]分省年度数据!$A$1:$T$32,12,FALSE),
$C132=2014,
VLOOKUP($B132,[24]分省年度数据!$A$1:$T$32,11,FALSE),
$C132=2015,
VLOOKUP($B132,[24]分省年度数据!$A$1:$T$32,10,FALSE),
$C132=2016,
VLOOKUP($B132,[24]分省年度数据!$A$1:$T$32,9,FALSE),
$C132=2017,
VLOOKUP($B132,[24]分省年度数据!$A$1:$T$32,8,FALSE),
$C132=2018,
VLOOKUP($B132,[24]分省年度数据!$A$1:$T$32,7,FALSE)
)</f>
        <v>2</v>
      </c>
      <c r="AP132" cm="1">
        <f t="array" ref="AP132">_xlfn.IFS(
$C132=2010,
VLOOKUP($B132,[25]分省年度数据!$A$1:$T$32,15,FALSE),
$C132=2011,
VLOOKUP($B132,[25]分省年度数据!$A$1:$T$32,14,FALSE),
$C132=2012,
VLOOKUP($B132,[25]分省年度数据!$A$1:$T$32,13,FALSE),
$C132=2013,
VLOOKUP($B132,[25]分省年度数据!$A$1:$T$32,12,FALSE),
$C132=2014,
VLOOKUP($B132,[25]分省年度数据!$A$1:$T$32,11,FALSE),
$C132=2015,
VLOOKUP($B132,[25]分省年度数据!$A$1:$T$32,10,FALSE),
$C132=2016,
VLOOKUP($B132,[25]分省年度数据!$A$1:$T$32,9,FALSE),
$C132=2017,
VLOOKUP($B132,[25]分省年度数据!$A$1:$T$32,8,FALSE),
$C132=2018,
VLOOKUP($B132,[25]分省年度数据!$A$1:$T$32,7,FALSE)
)</f>
        <v>17.100000000000001</v>
      </c>
    </row>
    <row r="133" spans="1:42">
      <c r="A133">
        <v>37</v>
      </c>
      <c r="B133" t="s">
        <v>15</v>
      </c>
      <c r="C133">
        <v>2015</v>
      </c>
      <c r="D133" t="str">
        <f t="shared" si="4"/>
        <v>山东省2015</v>
      </c>
      <c r="E133" t="s">
        <v>34</v>
      </c>
      <c r="F133" cm="1">
        <f t="array" ref="F133">_xlfn.IFS(
$C133=2010,
VLOOKUP($B133,[1]分省年度数据!$A$1:$T$32,15,FALSE),
$C133=2011,
VLOOKUP($B133,[1]分省年度数据!$A$1:$T$32,14,FALSE),
$C133=2012,
VLOOKUP($B133,[1]分省年度数据!$A$1:$T$32,13,FALSE),
$C133=2013,
VLOOKUP($B133,[1]分省年度数据!$A$1:$T$32,12,FALSE),
$C133=2014,
VLOOKUP($B133,[1]分省年度数据!$A$1:$T$32,11,FALSE),
$C133=2015,
VLOOKUP($B133,[1]分省年度数据!$A$1:$T$32,10,FALSE),
$C133=2016,
VLOOKUP($B133,[1]分省年度数据!$A$1:$T$32,9,FALSE),
$C133=2017,
VLOOKUP($B133,[1]分省年度数据!$A$1:$T$32,8,FALSE),
$C133=2018,
VLOOKUP($B133,[1]分省年度数据!$A$1:$T$32,7,FALSE)
)</f>
        <v>9866</v>
      </c>
      <c r="G133" cm="1">
        <f t="array" ref="G133">_xlfn.IFS(
$C133=2010,
VLOOKUP($B133,[2]分省年度数据!$A$1:$T$32,15,FALSE),
$C133=2011,
VLOOKUP($B133,[2]分省年度数据!$A$1:$T$32,14,FALSE),
$C133=2012,
VLOOKUP($B133,[2]分省年度数据!$A$1:$T$32,13,FALSE),
$C133=2013,
VLOOKUP($B133,[2]分省年度数据!$A$1:$T$32,12,FALSE),
$C133=2014,
VLOOKUP($B133,[2]分省年度数据!$A$1:$T$32,11,FALSE),
$C133=2015,
VLOOKUP($B133,[2]分省年度数据!$A$1:$T$32,10,FALSE),
$C133=2016,
VLOOKUP($B133,[2]分省年度数据!$A$1:$T$32,9,FALSE),
$C133=2017,
VLOOKUP($B133,[2]分省年度数据!$A$1:$T$32,8,FALSE),
$C133=2018,
VLOOKUP($B133,[2]分省年度数据!$A$1:$T$32,7,FALSE)
)</f>
        <v>22703</v>
      </c>
      <c r="H133" cm="1">
        <f t="array" ref="H133">_xlfn.IFS(
$C133=2010,
VLOOKUP($B133,[3]分省年度数据!$A$1:$T$32,15,FALSE),
$C133=2011,
VLOOKUP($B133,[3]分省年度数据!$A$1:$T$32,14,FALSE),
$C133=2012,
VLOOKUP($B133,[3]分省年度数据!$A$1:$T$32,13,FALSE),
$C133=2013,
VLOOKUP($B133,[3]分省年度数据!$A$1:$T$32,12,FALSE),
$C133=2014,
VLOOKUP($B133,[3]分省年度数据!$A$1:$T$32,11,FALSE),
$C133=2015,
VLOOKUP($B133,[3]分省年度数据!$A$1:$T$32,10,FALSE),
$C133=2016,
VLOOKUP($B133,[3]分省年度数据!$A$1:$T$32,9,FALSE),
$C133=2017,
VLOOKUP($B133,[3]分省年度数据!$A$1:$T$32,8,FALSE),
$C133=2018,
VLOOKUP($B133,[3]分省年度数据!$A$1:$T$32,7,FALSE)
)</f>
        <v>1173.2</v>
      </c>
      <c r="I133">
        <f>VLOOKUP($D133,[4]Sheet1!$C$1:$J$65536,2,FALSE)</f>
        <v>135.626953125</v>
      </c>
      <c r="J133">
        <f>VLOOKUP($D133,[4]Sheet1!$C$1:$J$65536,3,FALSE)</f>
        <v>65.022224426269531</v>
      </c>
      <c r="K133">
        <f>VLOOKUP($D133,[4]Sheet1!$C$1:$J$65536,4,FALSE)</f>
        <v>10174.48828125</v>
      </c>
      <c r="L133">
        <f>VLOOKUP($D133,[4]Sheet1!$C$1:$J$65536,5,FALSE)</f>
        <v>173.08450317382812</v>
      </c>
      <c r="M133">
        <f>VLOOKUP($D133,[4]Sheet1!$C$1:$J$65536,6,FALSE)</f>
        <v>29.484642028808594</v>
      </c>
      <c r="N133">
        <f>VLOOKUP($D133,[4]Sheet1!$C$1:$J$65536,7,FALSE)</f>
        <v>5.9662928581237793</v>
      </c>
      <c r="O133">
        <f>VLOOKUP($D133,[4]Sheet1!$C$1:$J$65536,8,FALSE)</f>
        <v>33.142230987548828</v>
      </c>
      <c r="P133" cm="1">
        <f t="array" ref="P133">_xlfn.IFS(
$C133=2010,
VLOOKUP($B133,[5]各省年均房价!$A$1:$T$32,11,FALSE),
$C133=2011,
VLOOKUP($B133,[5]各省年均房价!$A$1:$T$32,12,FALSE),
$C133=2012,
VLOOKUP($B133,[5]各省年均房价!$A$1:$T$32,13,FALSE),
$C133=2013,
VLOOKUP($B133,[5]各省年均房价!$A$1:$T$32,14,FALSE),
$C133=2014,
VLOOKUP($B133,[5]各省年均房价!$A$1:$T$32,15,FALSE),
$C133=2015,
VLOOKUP($B133,[5]各省年均房价!$A$1:$T$32,16,FALSE),
$C133=2016,
VLOOKUP($B133,[5]各省年均房价!$A$1:$T$32,17,FALSE),
$C133=2017,
VLOOKUP($B133,[5]各省年均房价!$A$1:$T$32,18,FALSE),
$C133=2018,
VLOOKUP($B133,[5]各省年均房价!$A$1:$T$32,19,FALSE)
)</f>
        <v>5186.5962500000014</v>
      </c>
      <c r="Q133">
        <f t="shared" si="5"/>
        <v>0.228454224111351</v>
      </c>
      <c r="R133" cm="1">
        <f t="array" ref="R133">_xlfn.IFS(
$C133=2010,
VLOOKUP($B133,[27]分省年度数据!$A$1:$T$32,15,FALSE),
$C133=2011,
VLOOKUP($B133,[27]分省年度数据!$A$1:$T$32,14,FALSE),
$C133=2012,
VLOOKUP($B133,[27]分省年度数据!$A$1:$T$32,13,FALSE),
$C133=2013,
VLOOKUP($B133,[27]分省年度数据!$A$1:$T$32,12,FALSE),
$C133=2014,
VLOOKUP($B133,[27]分省年度数据!$A$1:$T$32,11,FALSE),
$C133=2015,
VLOOKUP($B133,[27]分省年度数据!$A$1:$T$32,10,FALSE),
$C133=2016,
VLOOKUP($B133,[27]分省年度数据!$A$1:$T$32,9,FALSE),
$C133=2017,
VLOOKUP($B133,[27]分省年度数据!$A$1:$T$32,8,FALSE),
$C133=2018,
VLOOKUP($B133,[27]分省年度数据!$A$1:$T$32,7,FALSE)
)</f>
        <v>92.3</v>
      </c>
      <c r="S133">
        <f>IFERROR(VLOOKUP(D133,[6]mu_jt_estimates_final!$C:$D,2,FALSE),"")</f>
        <v>-0.24977961000000001</v>
      </c>
      <c r="T133" t="str">
        <f>VLOOKUP(B133,方言分布!A:B,2,FALSE)</f>
        <v>胶辽官话</v>
      </c>
      <c r="U133" cm="1">
        <f t="array" ref="U133">_xlfn.IFS(
$C133=2010,
VLOOKUP($B133,[7]分省年度数据!$A$1:$T$32,15,FALSE),
$C133=2011,
VLOOKUP($B133,[7]分省年度数据!$A$1:$T$32,14,FALSE),
$C133=2012,
VLOOKUP($B133,[7]分省年度数据!$A$1:$T$32,13,FALSE),
$C133=2013,
VLOOKUP($B133,[7]分省年度数据!$A$1:$T$32,12,FALSE),
$C133=2014,
VLOOKUP($B133,[7]分省年度数据!$A$1:$T$32,11,FALSE),
$C133=2015,
VLOOKUP($B133,[7]分省年度数据!$A$1:$T$32,10,FALSE),
$C133=2016,
VLOOKUP($B133,[7]分省年度数据!$A$1:$T$32,9,FALSE),
$C133=2017,
VLOOKUP($B133,[7]分省年度数据!$A$1:$T$32,8,FALSE),
$C133=2018,
VLOOKUP($B133,[7]分省年度数据!$A$1:$T$32,7,FALSE)
)</f>
        <v>77259</v>
      </c>
      <c r="V133" cm="1">
        <f t="array" ref="V133">_xlfn.IFS(
$C133=2010,
VLOOKUP($B133,[8]分省年度数据!$A$1:$T$32,15,FALSE),
$C133=2011,
VLOOKUP($B133,[8]分省年度数据!$A$1:$T$32,14,FALSE),
$C133=2012,
VLOOKUP($B133,[8]分省年度数据!$A$1:$T$32,13,FALSE),
$C133=2013,
VLOOKUP($B133,[8]分省年度数据!$A$1:$T$32,12,FALSE),
$C133=2014,
VLOOKUP($B133,[8]分省年度数据!$A$1:$T$32,11,FALSE),
$C133=2015,
VLOOKUP($B133,[8]分省年度数据!$A$1:$T$32,10,FALSE),
$C133=2016,
VLOOKUP($B133,[8]分省年度数据!$A$1:$T$32,9,FALSE),
$C133=2017,
VLOOKUP($B133,[8]分省年度数据!$A$1:$T$32,8,FALSE),
$C133=2018,
VLOOKUP($B133,[8]分省年度数据!$A$1:$T$32,7,FALSE)
)</f>
        <v>51.94</v>
      </c>
      <c r="W133" cm="1">
        <f t="array" ref="W133">_xlfn.IFS(
$C133=2010,
VLOOKUP($B133,[9]分省年度数据!$A$1:$T$32,15,FALSE),
$C133=2011,
VLOOKUP($B133,[9]分省年度数据!$A$1:$T$32,14,FALSE),
$C133=2012,
VLOOKUP($B133,[9]分省年度数据!$A$1:$T$32,13,FALSE),
$C133=2013,
VLOOKUP($B133,[9]分省年度数据!$A$1:$T$32,12,FALSE),
$C133=2014,
VLOOKUP($B133,[9]分省年度数据!$A$1:$T$32,11,FALSE),
$C133=2015,
VLOOKUP($B133,[9]分省年度数据!$A$1:$T$32,10,FALSE),
$C133=2016,
VLOOKUP($B133,[9]分省年度数据!$A$1:$T$32,9,FALSE),
$C133=2017,
VLOOKUP($B133,[9]分省年度数据!$A$1:$T$32,8,FALSE),
$C133=2018,
VLOOKUP($B133,[9]分省年度数据!$A$1:$T$32,7,FALSE)
)</f>
        <v>63</v>
      </c>
      <c r="X133" cm="1">
        <f t="array" ref="X133">_xlfn.IFS(
$C133=2010,
VLOOKUP($B133,[10]分省年度数据!$A$1:$T$32,15,FALSE),
$C133=2011,
VLOOKUP($B133,[10]分省年度数据!$A$1:$T$32,14,FALSE),
$C133=2012,
VLOOKUP($B133,[10]分省年度数据!$A$1:$T$32,13,FALSE),
$C133=2013,
VLOOKUP($B133,[10]分省年度数据!$A$1:$T$32,12,FALSE),
$C133=2014,
VLOOKUP($B133,[10]分省年度数据!$A$1:$T$32,11,FALSE),
$C133=2015,
VLOOKUP($B133,[10]分省年度数据!$A$1:$T$32,10,FALSE),
$C133=2016,
VLOOKUP($B133,[10]分省年度数据!$A$1:$T$32,9,FALSE),
$C133=2017,
VLOOKUP($B133,[10]分省年度数据!$A$1:$T$32,8,FALSE),
$C133=2018,
VLOOKUP($B133,[10]分省年度数据!$A$1:$T$32,7,FALSE)
)</f>
        <v>9.4</v>
      </c>
      <c r="Y133" cm="1">
        <f t="array" ref="Y133">_xlfn.IFS(
$C133=2010,
VLOOKUP($B133,[11]分省年度数据!$A$1:$T$32,15,FALSE),
$C133=2011,
VLOOKUP($B133,[11]分省年度数据!$A$1:$T$32,14,FALSE),
$C133=2012,
VLOOKUP($B133,[11]分省年度数据!$A$1:$T$32,13,FALSE),
$C133=2013,
VLOOKUP($B133,[11]分省年度数据!$A$1:$T$32,12,FALSE),
$C133=2014,
VLOOKUP($B133,[11]分省年度数据!$A$1:$T$32,11,FALSE),
$C133=2015,
VLOOKUP($B133,[11]分省年度数据!$A$1:$T$32,10,FALSE),
$C133=2016,
VLOOKUP($B133,[11]分省年度数据!$A$1:$T$32,9,FALSE),
$C133=2017,
VLOOKUP($B133,[11]分省年度数据!$A$1:$T$32,8,FALSE),
$C133=2018,
VLOOKUP($B133,[11]分省年度数据!$A$1:$T$32,7,FALSE)
)</f>
        <v>701.43</v>
      </c>
      <c r="Z133" cm="1">
        <f t="array" ref="Z133">_xlfn.IFS(
$C133=2010,
VLOOKUP($B133,[12]分省年度数据!$A$1:$T$32,15,FALSE),
$C133=2011,
VLOOKUP($B133,[12]分省年度数据!$A$1:$T$32,14,FALSE),
$C133=2012,
VLOOKUP($B133,[12]分省年度数据!$A$1:$T$32,13,FALSE),
$C133=2013,
VLOOKUP($B133,[12]分省年度数据!$A$1:$T$32,12,FALSE),
$C133=2014,
VLOOKUP($B133,[12]分省年度数据!$A$1:$T$32,11,FALSE),
$C133=2015,
VLOOKUP($B133,[12]分省年度数据!$A$1:$T$32,10,FALSE),
$C133=2016,
VLOOKUP($B133,[12]分省年度数据!$A$1:$T$32,9,FALSE),
$C133=2017,
VLOOKUP($B133,[12]分省年度数据!$A$1:$T$32,8,FALSE),
$C133=2018,
VLOOKUP($B133,[12]分省年度数据!$A$1:$T$32,7,FALSE)
)</f>
        <v>13.51</v>
      </c>
      <c r="AA133" cm="1">
        <f t="array" ref="AA133">_xlfn.IFS(
$C133=2010,
VLOOKUP($B133,[13]分省年度数据!$A$1:$T$32,15,FALSE),
$C133=2011,
VLOOKUP($B133,[13]分省年度数据!$A$1:$T$32,14,FALSE),
$C133=2012,
VLOOKUP($B133,[13]分省年度数据!$A$1:$T$32,13,FALSE),
$C133=2013,
VLOOKUP($B133,[13]分省年度数据!$A$1:$T$32,12,FALSE),
$C133=2014,
VLOOKUP($B133,[13]分省年度数据!$A$1:$T$32,11,FALSE),
$C133=2015,
VLOOKUP($B133,[13]分省年度数据!$A$1:$T$32,10,FALSE),
$C133=2016,
VLOOKUP($B133,[13]分省年度数据!$A$1:$T$32,9,FALSE),
$C133=2017,
VLOOKUP($B133,[13]分省年度数据!$A$1:$T$32,8,FALSE),
$C133=2018,
VLOOKUP($B133,[13]分省年度数据!$A$1:$T$32,7,FALSE)
)</f>
        <v>11.74</v>
      </c>
      <c r="AB133" cm="1">
        <f t="array" ref="AB133">_xlfn.IFS(
$C133=2010,
VLOOKUP($B133,[14]分省年度数据!$A$1:$T$32,15,FALSE),
$C133=2011,
VLOOKUP($B133,[14]分省年度数据!$A$1:$T$32,14,FALSE),
$C133=2012,
VLOOKUP($B133,[14]分省年度数据!$A$1:$T$32,13,FALSE),
$C133=2013,
VLOOKUP($B133,[14]分省年度数据!$A$1:$T$32,12,FALSE),
$C133=2014,
VLOOKUP($B133,[14]分省年度数据!$A$1:$T$32,11,FALSE),
$C133=2015,
VLOOKUP($B133,[14]分省年度数据!$A$1:$T$32,10,FALSE),
$C133=2016,
VLOOKUP($B133,[14]分省年度数据!$A$1:$T$32,9,FALSE),
$C133=2017,
VLOOKUP($B133,[14]分省年度数据!$A$1:$T$32,8,FALSE),
$C133=2018,
VLOOKUP($B133,[14]分省年度数据!$A$1:$T$32,7,FALSE)
)</f>
        <v>17.02</v>
      </c>
      <c r="AD133" cm="1">
        <f t="array" ref="AD133">_xlfn.IFS(
$C133=2010,
VLOOKUP($B133,[15]分省年度数据!$A$1:$T$32,15,FALSE),
$C133=2011,
VLOOKUP($B133,[15]分省年度数据!$A$1:$T$32,14,FALSE),
$C133=2012,
VLOOKUP($B133,[15]分省年度数据!$A$1:$T$32,13,FALSE),
$C133=2013,
VLOOKUP($B133,[15]分省年度数据!$A$1:$T$32,12,FALSE),
$C133=2014,
VLOOKUP($B133,[15]分省年度数据!$A$1:$T$32,11,FALSE),
$C133=2015,
VLOOKUP($B133,[15]分省年度数据!$A$1:$T$32,10,FALSE),
$C133=2016,
VLOOKUP($B133,[15]分省年度数据!$A$1:$T$32,9,FALSE),
$C133=2017,
VLOOKUP($B133,[15]分省年度数据!$A$1:$T$32,8,FALSE),
$C133=2018,
VLOOKUP($B133,[15]分省年度数据!$A$1:$T$32,7,FALSE)
)</f>
        <v>20632259</v>
      </c>
      <c r="AE133" cm="1">
        <f t="array" ref="AE133">_xlfn.IFS(
$C133=2010,
VLOOKUP($B133,[16]分省年度数据!$A$1:$T$32,15,FALSE),
$C133=2011,
VLOOKUP($B133,[16]分省年度数据!$A$1:$T$32,14,FALSE),
$C133=2012,
VLOOKUP($B133,[16]分省年度数据!$A$1:$T$32,13,FALSE),
$C133=2013,
VLOOKUP($B133,[16]分省年度数据!$A$1:$T$32,12,FALSE),
$C133=2014,
VLOOKUP($B133,[16]分省年度数据!$A$1:$T$32,11,FALSE),
$C133=2015,
VLOOKUP($B133,[16]分省年度数据!$A$1:$T$32,10,FALSE),
$C133=2016,
VLOOKUP($B133,[16]分省年度数据!$A$1:$T$32,9,FALSE),
$C133=2017,
VLOOKUP($B133,[16]分省年度数据!$A$1:$T$32,8,FALSE),
$C133=2018,
VLOOKUP($B133,[16]分省年度数据!$A$1:$T$32,7,FALSE)
)</f>
        <v>1690.62</v>
      </c>
      <c r="AF133" cm="1">
        <f t="array" ref="AF133">_xlfn.IFS(
$C133=2010,
VLOOKUP($B133,[17]分省年度数据!$A$1:$T$32,15,FALSE),
$C133=2011,
VLOOKUP($B133,[17]分省年度数据!$A$1:$T$32,14,FALSE),
$C133=2012,
VLOOKUP($B133,[17]分省年度数据!$A$1:$T$32,13,FALSE),
$C133=2013,
VLOOKUP($B133,[17]分省年度数据!$A$1:$T$32,12,FALSE),
$C133=2014,
VLOOKUP($B133,[17]分省年度数据!$A$1:$T$32,11,FALSE),
$C133=2015,
VLOOKUP($B133,[17]分省年度数据!$A$1:$T$32,10,FALSE),
$C133=2016,
VLOOKUP($B133,[17]分省年度数据!$A$1:$T$32,9,FALSE),
$C133=2017,
VLOOKUP($B133,[17]分省年度数据!$A$1:$T$32,8,FALSE),
$C133=2018,
VLOOKUP($B133,[17]分省年度数据!$A$1:$T$32,7,FALSE)
)</f>
        <v>466</v>
      </c>
      <c r="AG133" cm="1">
        <f t="array" ref="AG133">_xlfn.IFS(
$C133=2010,
VLOOKUP($B133,[18]分省年度数据!$A$1:$T$32,15,FALSE),
$C133=2011,
VLOOKUP($B133,[18]分省年度数据!$A$1:$T$32,14,FALSE),
$C133=2012,
VLOOKUP($B133,[18]分省年度数据!$A$1:$T$32,13,FALSE),
$C133=2013,
VLOOKUP($B133,[18]分省年度数据!$A$1:$T$32,12,FALSE),
$C133=2014,
VLOOKUP($B133,[18]分省年度数据!$A$1:$T$32,11,FALSE),
$C133=2015,
VLOOKUP($B133,[18]分省年度数据!$A$1:$T$32,10,FALSE),
$C133=2016,
VLOOKUP($B133,[18]分省年度数据!$A$1:$T$32,9,FALSE),
$C133=2017,
VLOOKUP($B133,[18]分省年度数据!$A$1:$T$32,8,FALSE),
$C133=2018,
VLOOKUP($B133,[18]分省年度数据!$A$1:$T$32,7,FALSE)
)</f>
        <v>21550.9</v>
      </c>
      <c r="AJ133" cm="1">
        <f t="array" ref="AJ133">_xlfn.IFS(
$C133=2010,
VLOOKUP($B133,[19]分省年度数据!$A$1:$T$32,15,FALSE),
$C133=2011,
VLOOKUP($B133,[19]分省年度数据!$A$1:$T$32,14,FALSE),
$C133=2012,
VLOOKUP($B133,[19]分省年度数据!$A$1:$T$32,13,FALSE),
$C133=2013,
VLOOKUP($B133,[19]分省年度数据!$A$1:$T$32,12,FALSE),
$C133=2014,
VLOOKUP($B133,[19]分省年度数据!$A$1:$T$32,11,FALSE),
$C133=2015,
VLOOKUP($B133,[19]分省年度数据!$A$1:$T$32,10,FALSE),
$C133=2016,
VLOOKUP($B133,[19]分省年度数据!$A$1:$T$32,9,FALSE),
$C133=2017,
VLOOKUP($B133,[19]分省年度数据!$A$1:$T$32,8,FALSE),
$C133=2018,
VLOOKUP($B133,[19]分省年度数据!$A$1:$T$32,7,FALSE)
)</f>
        <v>13376</v>
      </c>
      <c r="AK133" cm="1">
        <f t="array" ref="AK133">_xlfn.IFS(
$C133=2010,
VLOOKUP($B133,[20]分省年度数据!$A$1:$T$32,15,FALSE),
$C133=2011,
VLOOKUP($B133,[20]分省年度数据!$A$1:$T$32,14,FALSE),
$C133=2012,
VLOOKUP($B133,[20]分省年度数据!$A$1:$T$32,13,FALSE),
$C133=2013,
VLOOKUP($B133,[20]分省年度数据!$A$1:$T$32,12,FALSE),
$C133=2014,
VLOOKUP($B133,[20]分省年度数据!$A$1:$T$32,11,FALSE),
$C133=2015,
VLOOKUP($B133,[20]分省年度数据!$A$1:$T$32,10,FALSE),
$C133=2016,
VLOOKUP($B133,[20]分省年度数据!$A$1:$T$32,9,FALSE),
$C133=2017,
VLOOKUP($B133,[20]分省年度数据!$A$1:$T$32,8,FALSE),
$C133=2018,
VLOOKUP($B133,[20]分省年度数据!$A$1:$T$32,7,FALSE)
)</f>
        <v>70911</v>
      </c>
      <c r="AL133" cm="1">
        <f t="array" ref="AL133">_xlfn.IFS(
$C133=2010,
VLOOKUP($B133,[26]分省年度数据!$A$1:$T$32,15,FALSE),
$C133=2011,
VLOOKUP($B133,[26]分省年度数据!$A$1:$T$32,14,FALSE),
$C133=2012,
VLOOKUP($B133,[26]分省年度数据!$A$1:$T$32,13,FALSE),
$C133=2013,
VLOOKUP($B133,[26]分省年度数据!$A$1:$T$32,12,FALSE),
$C133=2014,
VLOOKUP($B133,[26]分省年度数据!$A$1:$T$32,11,FALSE),
$C133=2015,
VLOOKUP($B133,[26]分省年度数据!$A$1:$T$32,10,FALSE),
$C133=2016,
VLOOKUP($B133,[26]分省年度数据!$A$1:$T$32,9,FALSE),
$C133=2017,
VLOOKUP($B133,[26]分省年度数据!$A$1:$T$32,8,FALSE),
$C133=2018,
VLOOKUP($B133,[26]分省年度数据!$A$1:$T$32,7,FALSE)
)</f>
        <v>99.95</v>
      </c>
      <c r="AM133" cm="1">
        <f t="array" ref="AM133">_xlfn.IFS(
$C133=2010,
VLOOKUP($B133,[22]分省年度数据!$A$1:$T$32,15,FALSE),
$C133=2011,
VLOOKUP($B133,[22]分省年度数据!$A$1:$T$32,14,FALSE),
$C133=2012,
VLOOKUP($B133,[22]分省年度数据!$A$1:$T$32,13,FALSE),
$C133=2013,
VLOOKUP($B133,[22]分省年度数据!$A$1:$T$32,12,FALSE),
$C133=2014,
VLOOKUP($B133,[22]分省年度数据!$A$1:$T$32,11,FALSE),
$C133=2015,
VLOOKUP($B133,[22]分省年度数据!$A$1:$T$32,10,FALSE),
$C133=2016,
VLOOKUP($B133,[22]分省年度数据!$A$1:$T$32,9,FALSE),
$C133=2017,
VLOOKUP($B133,[22]分省年度数据!$A$1:$T$32,8,FALSE),
$C133=2018,
VLOOKUP($B133,[22]分省年度数据!$A$1:$T$32,7,FALSE)
)</f>
        <v>99.37</v>
      </c>
      <c r="AN133" cm="1">
        <f t="array" ref="AN133">_xlfn.IFS(
$C133=2010,
VLOOKUP($B133,[23]分省年度数据!$A$1:$T$32,15,FALSE),
$C133=2011,
VLOOKUP($B133,[23]分省年度数据!$A$1:$T$32,14,FALSE),
$C133=2012,
VLOOKUP($B133,[23]分省年度数据!$A$1:$T$32,13,FALSE),
$C133=2013,
VLOOKUP($B133,[23]分省年度数据!$A$1:$T$32,12,FALSE),
$C133=2014,
VLOOKUP($B133,[23]分省年度数据!$A$1:$T$32,11,FALSE),
$C133=2015,
VLOOKUP($B133,[23]分省年度数据!$A$1:$T$32,10,FALSE),
$C133=2016,
VLOOKUP($B133,[23]分省年度数据!$A$1:$T$32,9,FALSE),
$C133=2017,
VLOOKUP($B133,[23]分省年度数据!$A$1:$T$32,8,FALSE),
$C133=2018,
VLOOKUP($B133,[23]分省年度数据!$A$1:$T$32,7,FALSE)
)</f>
        <v>14.43</v>
      </c>
      <c r="AO133" cm="1">
        <f t="array" ref="AO133">_xlfn.IFS(
$C133=2010,
VLOOKUP($B133,[24]分省年度数据!$A$1:$T$32,15,FALSE),
$C133=2011,
VLOOKUP($B133,[24]分省年度数据!$A$1:$T$32,14,FALSE),
$C133=2012,
VLOOKUP($B133,[24]分省年度数据!$A$1:$T$32,13,FALSE),
$C133=2013,
VLOOKUP($B133,[24]分省年度数据!$A$1:$T$32,12,FALSE),
$C133=2014,
VLOOKUP($B133,[24]分省年度数据!$A$1:$T$32,11,FALSE),
$C133=2015,
VLOOKUP($B133,[24]分省年度数据!$A$1:$T$32,10,FALSE),
$C133=2016,
VLOOKUP($B133,[24]分省年度数据!$A$1:$T$32,9,FALSE),
$C133=2017,
VLOOKUP($B133,[24]分省年度数据!$A$1:$T$32,8,FALSE),
$C133=2018,
VLOOKUP($B133,[24]分省年度数据!$A$1:$T$32,7,FALSE)
)</f>
        <v>2.0299999999999998</v>
      </c>
      <c r="AP133" cm="1">
        <f t="array" ref="AP133">_xlfn.IFS(
$C133=2010,
VLOOKUP($B133,[25]分省年度数据!$A$1:$T$32,15,FALSE),
$C133=2011,
VLOOKUP($B133,[25]分省年度数据!$A$1:$T$32,14,FALSE),
$C133=2012,
VLOOKUP($B133,[25]分省年度数据!$A$1:$T$32,13,FALSE),
$C133=2013,
VLOOKUP($B133,[25]分省年度数据!$A$1:$T$32,12,FALSE),
$C133=2014,
VLOOKUP($B133,[25]分省年度数据!$A$1:$T$32,11,FALSE),
$C133=2015,
VLOOKUP($B133,[25]分省年度数据!$A$1:$T$32,10,FALSE),
$C133=2016,
VLOOKUP($B133,[25]分省年度数据!$A$1:$T$32,9,FALSE),
$C133=2017,
VLOOKUP($B133,[25]分省年度数据!$A$1:$T$32,8,FALSE),
$C133=2018,
VLOOKUP($B133,[25]分省年度数据!$A$1:$T$32,7,FALSE)
)</f>
        <v>17.36</v>
      </c>
    </row>
    <row r="134" spans="1:42">
      <c r="A134">
        <v>37</v>
      </c>
      <c r="B134" t="s">
        <v>15</v>
      </c>
      <c r="C134">
        <v>2016</v>
      </c>
      <c r="D134" t="str">
        <f t="shared" si="4"/>
        <v>山东省2016</v>
      </c>
      <c r="E134" t="s">
        <v>34</v>
      </c>
      <c r="F134" cm="1">
        <f t="array" ref="F134">_xlfn.IFS(
$C134=2010,
VLOOKUP($B134,[1]分省年度数据!$A$1:$T$32,15,FALSE),
$C134=2011,
VLOOKUP($B134,[1]分省年度数据!$A$1:$T$32,14,FALSE),
$C134=2012,
VLOOKUP($B134,[1]分省年度数据!$A$1:$T$32,13,FALSE),
$C134=2013,
VLOOKUP($B134,[1]分省年度数据!$A$1:$T$32,12,FALSE),
$C134=2014,
VLOOKUP($B134,[1]分省年度数据!$A$1:$T$32,11,FALSE),
$C134=2015,
VLOOKUP($B134,[1]分省年度数据!$A$1:$T$32,10,FALSE),
$C134=2016,
VLOOKUP($B134,[1]分省年度数据!$A$1:$T$32,9,FALSE),
$C134=2017,
VLOOKUP($B134,[1]分省年度数据!$A$1:$T$32,8,FALSE),
$C134=2018,
VLOOKUP($B134,[1]分省年度数据!$A$1:$T$32,7,FALSE)
)</f>
        <v>9973</v>
      </c>
      <c r="G134" cm="1">
        <f t="array" ref="G134">_xlfn.IFS(
$C134=2010,
VLOOKUP($B134,[2]分省年度数据!$A$1:$T$32,15,FALSE),
$C134=2011,
VLOOKUP($B134,[2]分省年度数据!$A$1:$T$32,14,FALSE),
$C134=2012,
VLOOKUP($B134,[2]分省年度数据!$A$1:$T$32,13,FALSE),
$C134=2013,
VLOOKUP($B134,[2]分省年度数据!$A$1:$T$32,12,FALSE),
$C134=2014,
VLOOKUP($B134,[2]分省年度数据!$A$1:$T$32,11,FALSE),
$C134=2015,
VLOOKUP($B134,[2]分省年度数据!$A$1:$T$32,10,FALSE),
$C134=2016,
VLOOKUP($B134,[2]分省年度数据!$A$1:$T$32,9,FALSE),
$C134=2017,
VLOOKUP($B134,[2]分省年度数据!$A$1:$T$32,8,FALSE),
$C134=2018,
VLOOKUP($B134,[2]分省年度数据!$A$1:$T$32,7,FALSE)
)</f>
        <v>24685</v>
      </c>
      <c r="H134" cm="1">
        <f t="array" ref="H134">_xlfn.IFS(
$C134=2010,
VLOOKUP($B134,[3]分省年度数据!$A$1:$T$32,15,FALSE),
$C134=2011,
VLOOKUP($B134,[3]分省年度数据!$A$1:$T$32,14,FALSE),
$C134=2012,
VLOOKUP($B134,[3]分省年度数据!$A$1:$T$32,13,FALSE),
$C134=2013,
VLOOKUP($B134,[3]分省年度数据!$A$1:$T$32,12,FALSE),
$C134=2014,
VLOOKUP($B134,[3]分省年度数据!$A$1:$T$32,11,FALSE),
$C134=2015,
VLOOKUP($B134,[3]分省年度数据!$A$1:$T$32,10,FALSE),
$C134=2016,
VLOOKUP($B134,[3]分省年度数据!$A$1:$T$32,9,FALSE),
$C134=2017,
VLOOKUP($B134,[3]分省年度数据!$A$1:$T$32,8,FALSE),
$C134=2018,
VLOOKUP($B134,[3]分省年度数据!$A$1:$T$32,7,FALSE)
)</f>
        <v>544.20000000000005</v>
      </c>
      <c r="I134">
        <f>VLOOKUP($D134,[4]Sheet1!$C$1:$J$65536,2,FALSE)</f>
        <v>138.34718322753906</v>
      </c>
      <c r="J134">
        <f>VLOOKUP($D134,[4]Sheet1!$C$1:$J$65536,3,FALSE)</f>
        <v>65.959754943847656</v>
      </c>
      <c r="K134">
        <f>VLOOKUP($D134,[4]Sheet1!$C$1:$J$65536,4,FALSE)</f>
        <v>10172.0869140625</v>
      </c>
      <c r="L134">
        <f>VLOOKUP($D134,[4]Sheet1!$C$1:$J$65536,5,FALSE)</f>
        <v>173.80213928222656</v>
      </c>
      <c r="M134">
        <f>VLOOKUP($D134,[4]Sheet1!$C$1:$J$65536,6,FALSE)</f>
        <v>30.191493988037109</v>
      </c>
      <c r="N134">
        <f>VLOOKUP($D134,[4]Sheet1!$C$1:$J$65536,7,FALSE)</f>
        <v>5.8772120475769043</v>
      </c>
      <c r="O134">
        <f>VLOOKUP($D134,[4]Sheet1!$C$1:$J$65536,8,FALSE)</f>
        <v>39.876312255859375</v>
      </c>
      <c r="P134" cm="1">
        <f t="array" ref="P134">_xlfn.IFS(
$C134=2010,
VLOOKUP($B134,[5]各省年均房价!$A$1:$T$32,11,FALSE),
$C134=2011,
VLOOKUP($B134,[5]各省年均房价!$A$1:$T$32,12,FALSE),
$C134=2012,
VLOOKUP($B134,[5]各省年均房价!$A$1:$T$32,13,FALSE),
$C134=2013,
VLOOKUP($B134,[5]各省年均房价!$A$1:$T$32,14,FALSE),
$C134=2014,
VLOOKUP($B134,[5]各省年均房价!$A$1:$T$32,15,FALSE),
$C134=2015,
VLOOKUP($B134,[5]各省年均房价!$A$1:$T$32,16,FALSE),
$C134=2016,
VLOOKUP($B134,[5]各省年均房价!$A$1:$T$32,17,FALSE),
$C134=2017,
VLOOKUP($B134,[5]各省年均房价!$A$1:$T$32,18,FALSE),
$C134=2018,
VLOOKUP($B134,[5]各省年均房价!$A$1:$T$32,19,FALSE)
)</f>
        <v>5721.4981250000001</v>
      </c>
      <c r="Q134">
        <f t="shared" si="5"/>
        <v>0.23178035750455742</v>
      </c>
      <c r="R134" cm="1">
        <f t="array" ref="R134">_xlfn.IFS(
$C134=2010,
VLOOKUP($B134,[27]分省年度数据!$A$1:$T$32,15,FALSE),
$C134=2011,
VLOOKUP($B134,[27]分省年度数据!$A$1:$T$32,14,FALSE),
$C134=2012,
VLOOKUP($B134,[27]分省年度数据!$A$1:$T$32,13,FALSE),
$C134=2013,
VLOOKUP($B134,[27]分省年度数据!$A$1:$T$32,12,FALSE),
$C134=2014,
VLOOKUP($B134,[27]分省年度数据!$A$1:$T$32,11,FALSE),
$C134=2015,
VLOOKUP($B134,[27]分省年度数据!$A$1:$T$32,10,FALSE),
$C134=2016,
VLOOKUP($B134,[27]分省年度数据!$A$1:$T$32,9,FALSE),
$C134=2017,
VLOOKUP($B134,[27]分省年度数据!$A$1:$T$32,8,FALSE),
$C134=2018,
VLOOKUP($B134,[27]分省年度数据!$A$1:$T$32,7,FALSE)
)</f>
        <v>96.46</v>
      </c>
      <c r="S134">
        <f>IFERROR(VLOOKUP(D134,[6]mu_jt_estimates_final!$C:$D,2,FALSE),"")</f>
        <v>-0.15064063999999999</v>
      </c>
      <c r="T134" t="str">
        <f>VLOOKUP(B134,方言分布!A:B,2,FALSE)</f>
        <v>胶辽官话</v>
      </c>
      <c r="U134" cm="1">
        <f t="array" ref="U134">_xlfn.IFS(
$C134=2010,
VLOOKUP($B134,[7]分省年度数据!$A$1:$T$32,15,FALSE),
$C134=2011,
VLOOKUP($B134,[7]分省年度数据!$A$1:$T$32,14,FALSE),
$C134=2012,
VLOOKUP($B134,[7]分省年度数据!$A$1:$T$32,13,FALSE),
$C134=2013,
VLOOKUP($B134,[7]分省年度数据!$A$1:$T$32,12,FALSE),
$C134=2014,
VLOOKUP($B134,[7]分省年度数据!$A$1:$T$32,11,FALSE),
$C134=2015,
VLOOKUP($B134,[7]分省年度数据!$A$1:$T$32,10,FALSE),
$C134=2016,
VLOOKUP($B134,[7]分省年度数据!$A$1:$T$32,9,FALSE),
$C134=2017,
VLOOKUP($B134,[7]分省年度数据!$A$1:$T$32,8,FALSE),
$C134=2018,
VLOOKUP($B134,[7]分省年度数据!$A$1:$T$32,7,FALSE)
)</f>
        <v>76997</v>
      </c>
      <c r="V134" cm="1">
        <f t="array" ref="V134">_xlfn.IFS(
$C134=2010,
VLOOKUP($B134,[8]分省年度数据!$A$1:$T$32,15,FALSE),
$C134=2011,
VLOOKUP($B134,[8]分省年度数据!$A$1:$T$32,14,FALSE),
$C134=2012,
VLOOKUP($B134,[8]分省年度数据!$A$1:$T$32,13,FALSE),
$C134=2013,
VLOOKUP($B134,[8]分省年度数据!$A$1:$T$32,12,FALSE),
$C134=2014,
VLOOKUP($B134,[8]分省年度数据!$A$1:$T$32,11,FALSE),
$C134=2015,
VLOOKUP($B134,[8]分省年度数据!$A$1:$T$32,10,FALSE),
$C134=2016,
VLOOKUP($B134,[8]分省年度数据!$A$1:$T$32,9,FALSE),
$C134=2017,
VLOOKUP($B134,[8]分省年度数据!$A$1:$T$32,8,FALSE),
$C134=2018,
VLOOKUP($B134,[8]分省年度数据!$A$1:$T$32,7,FALSE)
)</f>
        <v>54.1</v>
      </c>
      <c r="W134" cm="1">
        <f t="array" ref="W134">_xlfn.IFS(
$C134=2010,
VLOOKUP($B134,[9]分省年度数据!$A$1:$T$32,15,FALSE),
$C134=2011,
VLOOKUP($B134,[9]分省年度数据!$A$1:$T$32,14,FALSE),
$C134=2012,
VLOOKUP($B134,[9]分省年度数据!$A$1:$T$32,13,FALSE),
$C134=2013,
VLOOKUP($B134,[9]分省年度数据!$A$1:$T$32,12,FALSE),
$C134=2014,
VLOOKUP($B134,[9]分省年度数据!$A$1:$T$32,11,FALSE),
$C134=2015,
VLOOKUP($B134,[9]分省年度数据!$A$1:$T$32,10,FALSE),
$C134=2016,
VLOOKUP($B134,[9]分省年度数据!$A$1:$T$32,9,FALSE),
$C134=2017,
VLOOKUP($B134,[9]分省年度数据!$A$1:$T$32,8,FALSE),
$C134=2018,
VLOOKUP($B134,[9]分省年度数据!$A$1:$T$32,7,FALSE)
)</f>
        <v>65</v>
      </c>
      <c r="X134" cm="1">
        <f t="array" ref="X134">_xlfn.IFS(
$C134=2010,
VLOOKUP($B134,[10]分省年度数据!$A$1:$T$32,15,FALSE),
$C134=2011,
VLOOKUP($B134,[10]分省年度数据!$A$1:$T$32,14,FALSE),
$C134=2012,
VLOOKUP($B134,[10]分省年度数据!$A$1:$T$32,13,FALSE),
$C134=2013,
VLOOKUP($B134,[10]分省年度数据!$A$1:$T$32,12,FALSE),
$C134=2014,
VLOOKUP($B134,[10]分省年度数据!$A$1:$T$32,11,FALSE),
$C134=2015,
VLOOKUP($B134,[10]分省年度数据!$A$1:$T$32,10,FALSE),
$C134=2016,
VLOOKUP($B134,[10]分省年度数据!$A$1:$T$32,9,FALSE),
$C134=2017,
VLOOKUP($B134,[10]分省年度数据!$A$1:$T$32,8,FALSE),
$C134=2018,
VLOOKUP($B134,[10]分省年度数据!$A$1:$T$32,7,FALSE)
)</f>
        <v>8.9499999999999993</v>
      </c>
      <c r="Y134" cm="1">
        <f t="array" ref="Y134">_xlfn.IFS(
$C134=2010,
VLOOKUP($B134,[11]分省年度数据!$A$1:$T$32,15,FALSE),
$C134=2011,
VLOOKUP($B134,[11]分省年度数据!$A$1:$T$32,14,FALSE),
$C134=2012,
VLOOKUP($B134,[11]分省年度数据!$A$1:$T$32,13,FALSE),
$C134=2013,
VLOOKUP($B134,[11]分省年度数据!$A$1:$T$32,12,FALSE),
$C134=2014,
VLOOKUP($B134,[11]分省年度数据!$A$1:$T$32,11,FALSE),
$C134=2015,
VLOOKUP($B134,[11]分省年度数据!$A$1:$T$32,10,FALSE),
$C134=2016,
VLOOKUP($B134,[11]分省年度数据!$A$1:$T$32,9,FALSE),
$C134=2017,
VLOOKUP($B134,[11]分省年度数据!$A$1:$T$32,8,FALSE),
$C134=2018,
VLOOKUP($B134,[11]分省年度数据!$A$1:$T$32,7,FALSE)
)</f>
        <v>790.19</v>
      </c>
      <c r="Z134" cm="1">
        <f t="array" ref="Z134">_xlfn.IFS(
$C134=2010,
VLOOKUP($B134,[12]分省年度数据!$A$1:$T$32,15,FALSE),
$C134=2011,
VLOOKUP($B134,[12]分省年度数据!$A$1:$T$32,14,FALSE),
$C134=2012,
VLOOKUP($B134,[12]分省年度数据!$A$1:$T$32,13,FALSE),
$C134=2013,
VLOOKUP($B134,[12]分省年度数据!$A$1:$T$32,12,FALSE),
$C134=2014,
VLOOKUP($B134,[12]分省年度数据!$A$1:$T$32,11,FALSE),
$C134=2015,
VLOOKUP($B134,[12]分省年度数据!$A$1:$T$32,10,FALSE),
$C134=2016,
VLOOKUP($B134,[12]分省年度数据!$A$1:$T$32,9,FALSE),
$C134=2017,
VLOOKUP($B134,[12]分省年度数据!$A$1:$T$32,8,FALSE),
$C134=2018,
VLOOKUP($B134,[12]分省年度数据!$A$1:$T$32,7,FALSE)
)</f>
        <v>12.84</v>
      </c>
      <c r="AA134" cm="1">
        <f t="array" ref="AA134">_xlfn.IFS(
$C134=2010,
VLOOKUP($B134,[13]分省年度数据!$A$1:$T$32,15,FALSE),
$C134=2011,
VLOOKUP($B134,[13]分省年度数据!$A$1:$T$32,14,FALSE),
$C134=2012,
VLOOKUP($B134,[13]分省年度数据!$A$1:$T$32,13,FALSE),
$C134=2013,
VLOOKUP($B134,[13]分省年度数据!$A$1:$T$32,12,FALSE),
$C134=2014,
VLOOKUP($B134,[13]分省年度数据!$A$1:$T$32,11,FALSE),
$C134=2015,
VLOOKUP($B134,[13]分省年度数据!$A$1:$T$32,10,FALSE),
$C134=2016,
VLOOKUP($B134,[13]分省年度数据!$A$1:$T$32,9,FALSE),
$C134=2017,
VLOOKUP($B134,[13]分省年度数据!$A$1:$T$32,8,FALSE),
$C134=2018,
VLOOKUP($B134,[13]分省年度数据!$A$1:$T$32,7,FALSE)
)</f>
        <v>11.79</v>
      </c>
      <c r="AB134" cm="1">
        <f t="array" ref="AB134">_xlfn.IFS(
$C134=2010,
VLOOKUP($B134,[14]分省年度数据!$A$1:$T$32,15,FALSE),
$C134=2011,
VLOOKUP($B134,[14]分省年度数据!$A$1:$T$32,14,FALSE),
$C134=2012,
VLOOKUP($B134,[14]分省年度数据!$A$1:$T$32,13,FALSE),
$C134=2013,
VLOOKUP($B134,[14]分省年度数据!$A$1:$T$32,12,FALSE),
$C134=2014,
VLOOKUP($B134,[14]分省年度数据!$A$1:$T$32,11,FALSE),
$C134=2015,
VLOOKUP($B134,[14]分省年度数据!$A$1:$T$32,10,FALSE),
$C134=2016,
VLOOKUP($B134,[14]分省年度数据!$A$1:$T$32,9,FALSE),
$C134=2017,
VLOOKUP($B134,[14]分省年度数据!$A$1:$T$32,8,FALSE),
$C134=2018,
VLOOKUP($B134,[14]分省年度数据!$A$1:$T$32,7,FALSE)
)</f>
        <v>16.91</v>
      </c>
      <c r="AD134" cm="1">
        <f t="array" ref="AD134">_xlfn.IFS(
$C134=2010,
VLOOKUP($B134,[15]分省年度数据!$A$1:$T$32,15,FALSE),
$C134=2011,
VLOOKUP($B134,[15]分省年度数据!$A$1:$T$32,14,FALSE),
$C134=2012,
VLOOKUP($B134,[15]分省年度数据!$A$1:$T$32,13,FALSE),
$C134=2013,
VLOOKUP($B134,[15]分省年度数据!$A$1:$T$32,12,FALSE),
$C134=2014,
VLOOKUP($B134,[15]分省年度数据!$A$1:$T$32,11,FALSE),
$C134=2015,
VLOOKUP($B134,[15]分省年度数据!$A$1:$T$32,10,FALSE),
$C134=2016,
VLOOKUP($B134,[15]分省年度数据!$A$1:$T$32,9,FALSE),
$C134=2017,
VLOOKUP($B134,[15]分省年度数据!$A$1:$T$32,8,FALSE),
$C134=2018,
VLOOKUP($B134,[15]分省年度数据!$A$1:$T$32,7,FALSE)
)</f>
        <v>22422970</v>
      </c>
      <c r="AE134" cm="1">
        <f t="array" ref="AE134">_xlfn.IFS(
$C134=2010,
VLOOKUP($B134,[16]分省年度数据!$A$1:$T$32,15,FALSE),
$C134=2011,
VLOOKUP($B134,[16]分省年度数据!$A$1:$T$32,14,FALSE),
$C134=2012,
VLOOKUP($B134,[16]分省年度数据!$A$1:$T$32,13,FALSE),
$C134=2013,
VLOOKUP($B134,[16]分省年度数据!$A$1:$T$32,12,FALSE),
$C134=2014,
VLOOKUP($B134,[16]分省年度数据!$A$1:$T$32,11,FALSE),
$C134=2015,
VLOOKUP($B134,[16]分省年度数据!$A$1:$T$32,10,FALSE),
$C134=2016,
VLOOKUP($B134,[16]分省年度数据!$A$1:$T$32,9,FALSE),
$C134=2017,
VLOOKUP($B134,[16]分省年度数据!$A$1:$T$32,8,FALSE),
$C134=2018,
VLOOKUP($B134,[16]分省年度数据!$A$1:$T$32,7,FALSE)
)</f>
        <v>1825.99</v>
      </c>
      <c r="AF134" cm="1">
        <f t="array" ref="AF134">_xlfn.IFS(
$C134=2010,
VLOOKUP($B134,[17]分省年度数据!$A$1:$T$32,15,FALSE),
$C134=2011,
VLOOKUP($B134,[17]分省年度数据!$A$1:$T$32,14,FALSE),
$C134=2012,
VLOOKUP($B134,[17]分省年度数据!$A$1:$T$32,13,FALSE),
$C134=2013,
VLOOKUP($B134,[17]分省年度数据!$A$1:$T$32,12,FALSE),
$C134=2014,
VLOOKUP($B134,[17]分省年度数据!$A$1:$T$32,11,FALSE),
$C134=2015,
VLOOKUP($B134,[17]分省年度数据!$A$1:$T$32,10,FALSE),
$C134=2016,
VLOOKUP($B134,[17]分省年度数据!$A$1:$T$32,9,FALSE),
$C134=2017,
VLOOKUP($B134,[17]分省年度数据!$A$1:$T$32,8,FALSE),
$C134=2018,
VLOOKUP($B134,[17]分省年度数据!$A$1:$T$32,7,FALSE)
)</f>
        <v>579</v>
      </c>
      <c r="AG134" cm="1">
        <f t="array" ref="AG134">_xlfn.IFS(
$C134=2010,
VLOOKUP($B134,[18]分省年度数据!$A$1:$T$32,15,FALSE),
$C134=2011,
VLOOKUP($B134,[18]分省年度数据!$A$1:$T$32,14,FALSE),
$C134=2012,
VLOOKUP($B134,[18]分省年度数据!$A$1:$T$32,13,FALSE),
$C134=2013,
VLOOKUP($B134,[18]分省年度数据!$A$1:$T$32,12,FALSE),
$C134=2014,
VLOOKUP($B134,[18]分省年度数据!$A$1:$T$32,11,FALSE),
$C134=2015,
VLOOKUP($B134,[18]分省年度数据!$A$1:$T$32,10,FALSE),
$C134=2016,
VLOOKUP($B134,[18]分省年度数据!$A$1:$T$32,9,FALSE),
$C134=2017,
VLOOKUP($B134,[18]分省年度数据!$A$1:$T$32,8,FALSE),
$C134=2018,
VLOOKUP($B134,[18]分省年度数据!$A$1:$T$32,7,FALSE)
)</f>
        <v>23482.1</v>
      </c>
      <c r="AJ134" cm="1">
        <f t="array" ref="AJ134">_xlfn.IFS(
$C134=2010,
VLOOKUP($B134,[19]分省年度数据!$A$1:$T$32,15,FALSE),
$C134=2011,
VLOOKUP($B134,[19]分省年度数据!$A$1:$T$32,14,FALSE),
$C134=2012,
VLOOKUP($B134,[19]分省年度数据!$A$1:$T$32,13,FALSE),
$C134=2013,
VLOOKUP($B134,[19]分省年度数据!$A$1:$T$32,12,FALSE),
$C134=2014,
VLOOKUP($B134,[19]分省年度数据!$A$1:$T$32,11,FALSE),
$C134=2015,
VLOOKUP($B134,[19]分省年度数据!$A$1:$T$32,10,FALSE),
$C134=2016,
VLOOKUP($B134,[19]分省年度数据!$A$1:$T$32,9,FALSE),
$C134=2017,
VLOOKUP($B134,[19]分省年度数据!$A$1:$T$32,8,FALSE),
$C134=2018,
VLOOKUP($B134,[19]分省年度数据!$A$1:$T$32,7,FALSE)
)</f>
        <v>13163</v>
      </c>
      <c r="AK134" cm="1">
        <f t="array" ref="AK134">_xlfn.IFS(
$C134=2010,
VLOOKUP($B134,[20]分省年度数据!$A$1:$T$32,15,FALSE),
$C134=2011,
VLOOKUP($B134,[20]分省年度数据!$A$1:$T$32,14,FALSE),
$C134=2012,
VLOOKUP($B134,[20]分省年度数据!$A$1:$T$32,13,FALSE),
$C134=2013,
VLOOKUP($B134,[20]分省年度数据!$A$1:$T$32,12,FALSE),
$C134=2014,
VLOOKUP($B134,[20]分省年度数据!$A$1:$T$32,11,FALSE),
$C134=2015,
VLOOKUP($B134,[20]分省年度数据!$A$1:$T$32,10,FALSE),
$C134=2016,
VLOOKUP($B134,[20]分省年度数据!$A$1:$T$32,9,FALSE),
$C134=2017,
VLOOKUP($B134,[20]分省年度数据!$A$1:$T$32,8,FALSE),
$C134=2018,
VLOOKUP($B134,[20]分省年度数据!$A$1:$T$32,7,FALSE)
)</f>
        <v>82116</v>
      </c>
      <c r="AL134" cm="1">
        <f t="array" ref="AL134">_xlfn.IFS(
$C134=2010,
VLOOKUP($B134,[26]分省年度数据!$A$1:$T$32,15,FALSE),
$C134=2011,
VLOOKUP($B134,[26]分省年度数据!$A$1:$T$32,14,FALSE),
$C134=2012,
VLOOKUP($B134,[26]分省年度数据!$A$1:$T$32,13,FALSE),
$C134=2013,
VLOOKUP($B134,[26]分省年度数据!$A$1:$T$32,12,FALSE),
$C134=2014,
VLOOKUP($B134,[26]分省年度数据!$A$1:$T$32,11,FALSE),
$C134=2015,
VLOOKUP($B134,[26]分省年度数据!$A$1:$T$32,10,FALSE),
$C134=2016,
VLOOKUP($B134,[26]分省年度数据!$A$1:$T$32,9,FALSE),
$C134=2017,
VLOOKUP($B134,[26]分省年度数据!$A$1:$T$32,8,FALSE),
$C134=2018,
VLOOKUP($B134,[26]分省年度数据!$A$1:$T$32,7,FALSE)
)</f>
        <v>99.78</v>
      </c>
      <c r="AM134" cm="1">
        <f t="array" ref="AM134">_xlfn.IFS(
$C134=2010,
VLOOKUP($B134,[22]分省年度数据!$A$1:$T$32,15,FALSE),
$C134=2011,
VLOOKUP($B134,[22]分省年度数据!$A$1:$T$32,14,FALSE),
$C134=2012,
VLOOKUP($B134,[22]分省年度数据!$A$1:$T$32,13,FALSE),
$C134=2013,
VLOOKUP($B134,[22]分省年度数据!$A$1:$T$32,12,FALSE),
$C134=2014,
VLOOKUP($B134,[22]分省年度数据!$A$1:$T$32,11,FALSE),
$C134=2015,
VLOOKUP($B134,[22]分省年度数据!$A$1:$T$32,10,FALSE),
$C134=2016,
VLOOKUP($B134,[22]分省年度数据!$A$1:$T$32,9,FALSE),
$C134=2017,
VLOOKUP($B134,[22]分省年度数据!$A$1:$T$32,8,FALSE),
$C134=2018,
VLOOKUP($B134,[22]分省年度数据!$A$1:$T$32,7,FALSE)
)</f>
        <v>99.51</v>
      </c>
      <c r="AN134" cm="1">
        <f t="array" ref="AN134">_xlfn.IFS(
$C134=2010,
VLOOKUP($B134,[23]分省年度数据!$A$1:$T$32,15,FALSE),
$C134=2011,
VLOOKUP($B134,[23]分省年度数据!$A$1:$T$32,14,FALSE),
$C134=2012,
VLOOKUP($B134,[23]分省年度数据!$A$1:$T$32,13,FALSE),
$C134=2013,
VLOOKUP($B134,[23]分省年度数据!$A$1:$T$32,12,FALSE),
$C134=2014,
VLOOKUP($B134,[23]分省年度数据!$A$1:$T$32,11,FALSE),
$C134=2015,
VLOOKUP($B134,[23]分省年度数据!$A$1:$T$32,10,FALSE),
$C134=2016,
VLOOKUP($B134,[23]分省年度数据!$A$1:$T$32,9,FALSE),
$C134=2017,
VLOOKUP($B134,[23]分省年度数据!$A$1:$T$32,8,FALSE),
$C134=2018,
VLOOKUP($B134,[23]分省年度数据!$A$1:$T$32,7,FALSE)
)</f>
        <v>15.88</v>
      </c>
      <c r="AO134" cm="1">
        <f t="array" ref="AO134">_xlfn.IFS(
$C134=2010,
VLOOKUP($B134,[24]分省年度数据!$A$1:$T$32,15,FALSE),
$C134=2011,
VLOOKUP($B134,[24]分省年度数据!$A$1:$T$32,14,FALSE),
$C134=2012,
VLOOKUP($B134,[24]分省年度数据!$A$1:$T$32,13,FALSE),
$C134=2013,
VLOOKUP($B134,[24]分省年度数据!$A$1:$T$32,12,FALSE),
$C134=2014,
VLOOKUP($B134,[24]分省年度数据!$A$1:$T$32,11,FALSE),
$C134=2015,
VLOOKUP($B134,[24]分省年度数据!$A$1:$T$32,10,FALSE),
$C134=2016,
VLOOKUP($B134,[24]分省年度数据!$A$1:$T$32,9,FALSE),
$C134=2017,
VLOOKUP($B134,[24]分省年度数据!$A$1:$T$32,8,FALSE),
$C134=2018,
VLOOKUP($B134,[24]分省年度数据!$A$1:$T$32,7,FALSE)
)</f>
        <v>2.04</v>
      </c>
      <c r="AP134" cm="1">
        <f t="array" ref="AP134">_xlfn.IFS(
$C134=2010,
VLOOKUP($B134,[25]分省年度数据!$A$1:$T$32,15,FALSE),
$C134=2011,
VLOOKUP($B134,[25]分省年度数据!$A$1:$T$32,14,FALSE),
$C134=2012,
VLOOKUP($B134,[25]分省年度数据!$A$1:$T$32,13,FALSE),
$C134=2013,
VLOOKUP($B134,[25]分省年度数据!$A$1:$T$32,12,FALSE),
$C134=2014,
VLOOKUP($B134,[25]分省年度数据!$A$1:$T$32,11,FALSE),
$C134=2015,
VLOOKUP($B134,[25]分省年度数据!$A$1:$T$32,10,FALSE),
$C134=2016,
VLOOKUP($B134,[25]分省年度数据!$A$1:$T$32,9,FALSE),
$C134=2017,
VLOOKUP($B134,[25]分省年度数据!$A$1:$T$32,8,FALSE),
$C134=2018,
VLOOKUP($B134,[25]分省年度数据!$A$1:$T$32,7,FALSE)
)</f>
        <v>17.91</v>
      </c>
    </row>
    <row r="135" spans="1:42">
      <c r="A135">
        <v>37</v>
      </c>
      <c r="B135" t="s">
        <v>15</v>
      </c>
      <c r="C135">
        <v>2017</v>
      </c>
      <c r="D135" t="str">
        <f t="shared" si="4"/>
        <v>山东省2017</v>
      </c>
      <c r="E135" t="s">
        <v>34</v>
      </c>
      <c r="F135" cm="1">
        <f t="array" ref="F135">_xlfn.IFS(
$C135=2010,
VLOOKUP($B135,[1]分省年度数据!$A$1:$T$32,15,FALSE),
$C135=2011,
VLOOKUP($B135,[1]分省年度数据!$A$1:$T$32,14,FALSE),
$C135=2012,
VLOOKUP($B135,[1]分省年度数据!$A$1:$T$32,13,FALSE),
$C135=2013,
VLOOKUP($B135,[1]分省年度数据!$A$1:$T$32,12,FALSE),
$C135=2014,
VLOOKUP($B135,[1]分省年度数据!$A$1:$T$32,11,FALSE),
$C135=2015,
VLOOKUP($B135,[1]分省年度数据!$A$1:$T$32,10,FALSE),
$C135=2016,
VLOOKUP($B135,[1]分省年度数据!$A$1:$T$32,9,FALSE),
$C135=2017,
VLOOKUP($B135,[1]分省年度数据!$A$1:$T$32,8,FALSE),
$C135=2018,
VLOOKUP($B135,[1]分省年度数据!$A$1:$T$32,7,FALSE)
)</f>
        <v>10033</v>
      </c>
      <c r="G135" cm="1">
        <f t="array" ref="G135">_xlfn.IFS(
$C135=2010,
VLOOKUP($B135,[2]分省年度数据!$A$1:$T$32,15,FALSE),
$C135=2011,
VLOOKUP($B135,[2]分省年度数据!$A$1:$T$32,14,FALSE),
$C135=2012,
VLOOKUP($B135,[2]分省年度数据!$A$1:$T$32,13,FALSE),
$C135=2013,
VLOOKUP($B135,[2]分省年度数据!$A$1:$T$32,12,FALSE),
$C135=2014,
VLOOKUP($B135,[2]分省年度数据!$A$1:$T$32,11,FALSE),
$C135=2015,
VLOOKUP($B135,[2]分省年度数据!$A$1:$T$32,10,FALSE),
$C135=2016,
VLOOKUP($B135,[2]分省年度数据!$A$1:$T$32,9,FALSE),
$C135=2017,
VLOOKUP($B135,[2]分省年度数据!$A$1:$T$32,8,FALSE),
$C135=2018,
VLOOKUP($B135,[2]分省年度数据!$A$1:$T$32,7,FALSE)
)</f>
        <v>26930</v>
      </c>
      <c r="H135" cm="1">
        <f t="array" ref="H135">_xlfn.IFS(
$C135=2010,
VLOOKUP($B135,[3]分省年度数据!$A$1:$T$32,15,FALSE),
$C135=2011,
VLOOKUP($B135,[3]分省年度数据!$A$1:$T$32,14,FALSE),
$C135=2012,
VLOOKUP($B135,[3]分省年度数据!$A$1:$T$32,13,FALSE),
$C135=2013,
VLOOKUP($B135,[3]分省年度数据!$A$1:$T$32,12,FALSE),
$C135=2014,
VLOOKUP($B135,[3]分省年度数据!$A$1:$T$32,11,FALSE),
$C135=2015,
VLOOKUP($B135,[3]分省年度数据!$A$1:$T$32,10,FALSE),
$C135=2016,
VLOOKUP($B135,[3]分省年度数据!$A$1:$T$32,9,FALSE),
$C135=2017,
VLOOKUP($B135,[3]分省年度数据!$A$1:$T$32,8,FALSE),
$C135=2018,
VLOOKUP($B135,[3]分省年度数据!$A$1:$T$32,7,FALSE)
)</f>
        <v>785.7</v>
      </c>
      <c r="I135">
        <f>VLOOKUP($D135,[4]Sheet1!$C$1:$J$65536,2,FALSE)</f>
        <v>140.99798583984375</v>
      </c>
      <c r="J135">
        <f>VLOOKUP($D135,[4]Sheet1!$C$1:$J$65536,3,FALSE)</f>
        <v>61.959217071533203</v>
      </c>
      <c r="K135">
        <f>VLOOKUP($D135,[4]Sheet1!$C$1:$J$65536,4,FALSE)</f>
        <v>10174.0458984375</v>
      </c>
      <c r="L135">
        <f>VLOOKUP($D135,[4]Sheet1!$C$1:$J$65536,5,FALSE)</f>
        <v>180.35153198242188</v>
      </c>
      <c r="M135">
        <f>VLOOKUP($D135,[4]Sheet1!$C$1:$J$65536,6,FALSE)</f>
        <v>29.728803634643555</v>
      </c>
      <c r="N135">
        <f>VLOOKUP($D135,[4]Sheet1!$C$1:$J$65536,7,FALSE)</f>
        <v>5.4474458694458008</v>
      </c>
      <c r="O135">
        <f>VLOOKUP($D135,[4]Sheet1!$C$1:$J$65536,8,FALSE)</f>
        <v>38.212196350097656</v>
      </c>
      <c r="P135" cm="1">
        <f t="array" ref="P135">_xlfn.IFS(
$C135=2010,
VLOOKUP($B135,[5]各省年均房价!$A$1:$T$32,11,FALSE),
$C135=2011,
VLOOKUP($B135,[5]各省年均房价!$A$1:$T$32,12,FALSE),
$C135=2012,
VLOOKUP($B135,[5]各省年均房价!$A$1:$T$32,13,FALSE),
$C135=2013,
VLOOKUP($B135,[5]各省年均房价!$A$1:$T$32,14,FALSE),
$C135=2014,
VLOOKUP($B135,[5]各省年均房价!$A$1:$T$32,15,FALSE),
$C135=2015,
VLOOKUP($B135,[5]各省年均房价!$A$1:$T$32,16,FALSE),
$C135=2016,
VLOOKUP($B135,[5]各省年均房价!$A$1:$T$32,17,FALSE),
$C135=2017,
VLOOKUP($B135,[5]各省年均房价!$A$1:$T$32,18,FALSE),
$C135=2018,
VLOOKUP($B135,[5]各省年均房价!$A$1:$T$32,19,FALSE)
)</f>
        <v>6302.828125</v>
      </c>
      <c r="Q135">
        <f t="shared" si="5"/>
        <v>0.23404486167842556</v>
      </c>
      <c r="R135" cm="1">
        <f t="array" ref="R135">_xlfn.IFS(
$C135=2010,
VLOOKUP($B135,[27]分省年度数据!$A$1:$T$32,15,FALSE),
$C135=2011,
VLOOKUP($B135,[27]分省年度数据!$A$1:$T$32,14,FALSE),
$C135=2012,
VLOOKUP($B135,[27]分省年度数据!$A$1:$T$32,13,FALSE),
$C135=2013,
VLOOKUP($B135,[27]分省年度数据!$A$1:$T$32,12,FALSE),
$C135=2014,
VLOOKUP($B135,[27]分省年度数据!$A$1:$T$32,11,FALSE),
$C135=2015,
VLOOKUP($B135,[27]分省年度数据!$A$1:$T$32,10,FALSE),
$C135=2016,
VLOOKUP($B135,[27]分省年度数据!$A$1:$T$32,9,FALSE),
$C135=2017,
VLOOKUP($B135,[27]分省年度数据!$A$1:$T$32,8,FALSE),
$C135=2018,
VLOOKUP($B135,[27]分省年度数据!$A$1:$T$32,7,FALSE)
)</f>
        <v>99.38</v>
      </c>
      <c r="S135">
        <f>IFERROR(VLOOKUP(D135,[6]mu_jt_estimates_final!$C:$D,2,FALSE),"")</f>
        <v>7.8816920999999998E-2</v>
      </c>
      <c r="T135" t="str">
        <f>VLOOKUP(B135,方言分布!A:B,2,FALSE)</f>
        <v>胶辽官话</v>
      </c>
      <c r="U135" cm="1">
        <f t="array" ref="U135">_xlfn.IFS(
$C135=2010,
VLOOKUP($B135,[7]分省年度数据!$A$1:$T$32,15,FALSE),
$C135=2011,
VLOOKUP($B135,[7]分省年度数据!$A$1:$T$32,14,FALSE),
$C135=2012,
VLOOKUP($B135,[7]分省年度数据!$A$1:$T$32,13,FALSE),
$C135=2013,
VLOOKUP($B135,[7]分省年度数据!$A$1:$T$32,12,FALSE),
$C135=2014,
VLOOKUP($B135,[7]分省年度数据!$A$1:$T$32,11,FALSE),
$C135=2015,
VLOOKUP($B135,[7]分省年度数据!$A$1:$T$32,10,FALSE),
$C135=2016,
VLOOKUP($B135,[7]分省年度数据!$A$1:$T$32,9,FALSE),
$C135=2017,
VLOOKUP($B135,[7]分省年度数据!$A$1:$T$32,8,FALSE),
$C135=2018,
VLOOKUP($B135,[7]分省年度数据!$A$1:$T$32,7,FALSE)
)</f>
        <v>79050</v>
      </c>
      <c r="V135" cm="1">
        <f t="array" ref="V135">_xlfn.IFS(
$C135=2010,
VLOOKUP($B135,[8]分省年度数据!$A$1:$T$32,15,FALSE),
$C135=2011,
VLOOKUP($B135,[8]分省年度数据!$A$1:$T$32,14,FALSE),
$C135=2012,
VLOOKUP($B135,[8]分省年度数据!$A$1:$T$32,13,FALSE),
$C135=2013,
VLOOKUP($B135,[8]分省年度数据!$A$1:$T$32,12,FALSE),
$C135=2014,
VLOOKUP($B135,[8]分省年度数据!$A$1:$T$32,11,FALSE),
$C135=2015,
VLOOKUP($B135,[8]分省年度数据!$A$1:$T$32,10,FALSE),
$C135=2016,
VLOOKUP($B135,[8]分省年度数据!$A$1:$T$32,9,FALSE),
$C135=2017,
VLOOKUP($B135,[8]分省年度数据!$A$1:$T$32,8,FALSE),
$C135=2018,
VLOOKUP($B135,[8]分省年度数据!$A$1:$T$32,7,FALSE)
)</f>
        <v>58.48</v>
      </c>
      <c r="W135" cm="1">
        <f t="array" ref="W135">_xlfn.IFS(
$C135=2010,
VLOOKUP($B135,[9]分省年度数据!$A$1:$T$32,15,FALSE),
$C135=2011,
VLOOKUP($B135,[9]分省年度数据!$A$1:$T$32,14,FALSE),
$C135=2012,
VLOOKUP($B135,[9]分省年度数据!$A$1:$T$32,13,FALSE),
$C135=2013,
VLOOKUP($B135,[9]分省年度数据!$A$1:$T$32,12,FALSE),
$C135=2014,
VLOOKUP($B135,[9]分省年度数据!$A$1:$T$32,11,FALSE),
$C135=2015,
VLOOKUP($B135,[9]分省年度数据!$A$1:$T$32,10,FALSE),
$C135=2016,
VLOOKUP($B135,[9]分省年度数据!$A$1:$T$32,9,FALSE),
$C135=2017,
VLOOKUP($B135,[9]分省年度数据!$A$1:$T$32,8,FALSE),
$C135=2018,
VLOOKUP($B135,[9]分省年度数据!$A$1:$T$32,7,FALSE)
)</f>
        <v>69</v>
      </c>
      <c r="X135" cm="1">
        <f t="array" ref="X135">_xlfn.IFS(
$C135=2010,
VLOOKUP($B135,[10]分省年度数据!$A$1:$T$32,15,FALSE),
$C135=2011,
VLOOKUP($B135,[10]分省年度数据!$A$1:$T$32,14,FALSE),
$C135=2012,
VLOOKUP($B135,[10]分省年度数据!$A$1:$T$32,13,FALSE),
$C135=2013,
VLOOKUP($B135,[10]分省年度数据!$A$1:$T$32,12,FALSE),
$C135=2014,
VLOOKUP($B135,[10]分省年度数据!$A$1:$T$32,11,FALSE),
$C135=2015,
VLOOKUP($B135,[10]分省年度数据!$A$1:$T$32,10,FALSE),
$C135=2016,
VLOOKUP($B135,[10]分省年度数据!$A$1:$T$32,9,FALSE),
$C135=2017,
VLOOKUP($B135,[10]分省年度数据!$A$1:$T$32,8,FALSE),
$C135=2018,
VLOOKUP($B135,[10]分省年度数据!$A$1:$T$32,7,FALSE)
)</f>
        <v>8.6300000000000008</v>
      </c>
      <c r="Y135" cm="1">
        <f t="array" ref="Y135">_xlfn.IFS(
$C135=2010,
VLOOKUP($B135,[11]分省年度数据!$A$1:$T$32,15,FALSE),
$C135=2011,
VLOOKUP($B135,[11]分省年度数据!$A$1:$T$32,14,FALSE),
$C135=2012,
VLOOKUP($B135,[11]分省年度数据!$A$1:$T$32,13,FALSE),
$C135=2013,
VLOOKUP($B135,[11]分省年度数据!$A$1:$T$32,12,FALSE),
$C135=2014,
VLOOKUP($B135,[11]分省年度数据!$A$1:$T$32,11,FALSE),
$C135=2015,
VLOOKUP($B135,[11]分省年度数据!$A$1:$T$32,10,FALSE),
$C135=2016,
VLOOKUP($B135,[11]分省年度数据!$A$1:$T$32,9,FALSE),
$C135=2017,
VLOOKUP($B135,[11]分省年度数据!$A$1:$T$32,8,FALSE),
$C135=2018,
VLOOKUP($B135,[11]分省年度数据!$A$1:$T$32,7,FALSE)
)</f>
        <v>829.27</v>
      </c>
      <c r="Z135" cm="1">
        <f t="array" ref="Z135">_xlfn.IFS(
$C135=2010,
VLOOKUP($B135,[12]分省年度数据!$A$1:$T$32,15,FALSE),
$C135=2011,
VLOOKUP($B135,[12]分省年度数据!$A$1:$T$32,14,FALSE),
$C135=2012,
VLOOKUP($B135,[12]分省年度数据!$A$1:$T$32,13,FALSE),
$C135=2013,
VLOOKUP($B135,[12]分省年度数据!$A$1:$T$32,12,FALSE),
$C135=2014,
VLOOKUP($B135,[12]分省年度数据!$A$1:$T$32,11,FALSE),
$C135=2015,
VLOOKUP($B135,[12]分省年度数据!$A$1:$T$32,10,FALSE),
$C135=2016,
VLOOKUP($B135,[12]分省年度数据!$A$1:$T$32,9,FALSE),
$C135=2017,
VLOOKUP($B135,[12]分省年度数据!$A$1:$T$32,8,FALSE),
$C135=2018,
VLOOKUP($B135,[12]分省年度数据!$A$1:$T$32,7,FALSE)
)</f>
        <v>12.31</v>
      </c>
      <c r="AA135" cm="1">
        <f t="array" ref="AA135">_xlfn.IFS(
$C135=2010,
VLOOKUP($B135,[13]分省年度数据!$A$1:$T$32,15,FALSE),
$C135=2011,
VLOOKUP($B135,[13]分省年度数据!$A$1:$T$32,14,FALSE),
$C135=2012,
VLOOKUP($B135,[13]分省年度数据!$A$1:$T$32,13,FALSE),
$C135=2013,
VLOOKUP($B135,[13]分省年度数据!$A$1:$T$32,12,FALSE),
$C135=2014,
VLOOKUP($B135,[13]分省年度数据!$A$1:$T$32,11,FALSE),
$C135=2015,
VLOOKUP($B135,[13]分省年度数据!$A$1:$T$32,10,FALSE),
$C135=2016,
VLOOKUP($B135,[13]分省年度数据!$A$1:$T$32,9,FALSE),
$C135=2017,
VLOOKUP($B135,[13]分省年度数据!$A$1:$T$32,8,FALSE),
$C135=2018,
VLOOKUP($B135,[13]分省年度数据!$A$1:$T$32,7,FALSE)
)</f>
        <v>11.94</v>
      </c>
      <c r="AB135" cm="1">
        <f t="array" ref="AB135">_xlfn.IFS(
$C135=2010,
VLOOKUP($B135,[14]分省年度数据!$A$1:$T$32,15,FALSE),
$C135=2011,
VLOOKUP($B135,[14]分省年度数据!$A$1:$T$32,14,FALSE),
$C135=2012,
VLOOKUP($B135,[14]分省年度数据!$A$1:$T$32,13,FALSE),
$C135=2013,
VLOOKUP($B135,[14]分省年度数据!$A$1:$T$32,12,FALSE),
$C135=2014,
VLOOKUP($B135,[14]分省年度数据!$A$1:$T$32,11,FALSE),
$C135=2015,
VLOOKUP($B135,[14]分省年度数据!$A$1:$T$32,10,FALSE),
$C135=2016,
VLOOKUP($B135,[14]分省年度数据!$A$1:$T$32,9,FALSE),
$C135=2017,
VLOOKUP($B135,[14]分省年度数据!$A$1:$T$32,8,FALSE),
$C135=2018,
VLOOKUP($B135,[14]分省年度数据!$A$1:$T$32,7,FALSE)
)</f>
        <v>16.79</v>
      </c>
      <c r="AD135" cm="1">
        <f t="array" ref="AD135">_xlfn.IFS(
$C135=2010,
VLOOKUP($B135,[15]分省年度数据!$A$1:$T$32,15,FALSE),
$C135=2011,
VLOOKUP($B135,[15]分省年度数据!$A$1:$T$32,14,FALSE),
$C135=2012,
VLOOKUP($B135,[15]分省年度数据!$A$1:$T$32,13,FALSE),
$C135=2013,
VLOOKUP($B135,[15]分省年度数据!$A$1:$T$32,12,FALSE),
$C135=2014,
VLOOKUP($B135,[15]分省年度数据!$A$1:$T$32,11,FALSE),
$C135=2015,
VLOOKUP($B135,[15]分省年度数据!$A$1:$T$32,10,FALSE),
$C135=2016,
VLOOKUP($B135,[15]分省年度数据!$A$1:$T$32,9,FALSE),
$C135=2017,
VLOOKUP($B135,[15]分省年度数据!$A$1:$T$32,8,FALSE),
$C135=2018,
VLOOKUP($B135,[15]分省年度数据!$A$1:$T$32,7,FALSE)
)</f>
        <v>23946021</v>
      </c>
      <c r="AE135" cm="1">
        <f t="array" ref="AE135">_xlfn.IFS(
$C135=2010,
VLOOKUP($B135,[16]分省年度数据!$A$1:$T$32,15,FALSE),
$C135=2011,
VLOOKUP($B135,[16]分省年度数据!$A$1:$T$32,14,FALSE),
$C135=2012,
VLOOKUP($B135,[16]分省年度数据!$A$1:$T$32,13,FALSE),
$C135=2013,
VLOOKUP($B135,[16]分省年度数据!$A$1:$T$32,12,FALSE),
$C135=2014,
VLOOKUP($B135,[16]分省年度数据!$A$1:$T$32,11,FALSE),
$C135=2015,
VLOOKUP($B135,[16]分省年度数据!$A$1:$T$32,10,FALSE),
$C135=2016,
VLOOKUP($B135,[16]分省年度数据!$A$1:$T$32,9,FALSE),
$C135=2017,
VLOOKUP($B135,[16]分省年度数据!$A$1:$T$32,8,FALSE),
$C135=2018,
VLOOKUP($B135,[16]分省年度数据!$A$1:$T$32,7,FALSE)
)</f>
        <v>1890</v>
      </c>
      <c r="AF135" cm="1">
        <f t="array" ref="AF135">_xlfn.IFS(
$C135=2010,
VLOOKUP($B135,[17]分省年度数据!$A$1:$T$32,15,FALSE),
$C135=2011,
VLOOKUP($B135,[17]分省年度数据!$A$1:$T$32,14,FALSE),
$C135=2012,
VLOOKUP($B135,[17]分省年度数据!$A$1:$T$32,13,FALSE),
$C135=2013,
VLOOKUP($B135,[17]分省年度数据!$A$1:$T$32,12,FALSE),
$C135=2014,
VLOOKUP($B135,[17]分省年度数据!$A$1:$T$32,11,FALSE),
$C135=2015,
VLOOKUP($B135,[17]分省年度数据!$A$1:$T$32,10,FALSE),
$C135=2016,
VLOOKUP($B135,[17]分省年度数据!$A$1:$T$32,9,FALSE),
$C135=2017,
VLOOKUP($B135,[17]分省年度数据!$A$1:$T$32,8,FALSE),
$C135=2018,
VLOOKUP($B135,[17]分省年度数据!$A$1:$T$32,7,FALSE)
)</f>
        <v>646</v>
      </c>
      <c r="AG135" cm="1">
        <f t="array" ref="AG135">_xlfn.IFS(
$C135=2010,
VLOOKUP($B135,[18]分省年度数据!$A$1:$T$32,15,FALSE),
$C135=2011,
VLOOKUP($B135,[18]分省年度数据!$A$1:$T$32,14,FALSE),
$C135=2012,
VLOOKUP($B135,[18]分省年度数据!$A$1:$T$32,13,FALSE),
$C135=2013,
VLOOKUP($B135,[18]分省年度数据!$A$1:$T$32,12,FALSE),
$C135=2014,
VLOOKUP($B135,[18]分省年度数据!$A$1:$T$32,11,FALSE),
$C135=2015,
VLOOKUP($B135,[18]分省年度数据!$A$1:$T$32,10,FALSE),
$C135=2016,
VLOOKUP($B135,[18]分省年度数据!$A$1:$T$32,9,FALSE),
$C135=2017,
VLOOKUP($B135,[18]分省年度数据!$A$1:$T$32,8,FALSE),
$C135=2018,
VLOOKUP($B135,[18]分省年度数据!$A$1:$T$32,7,FALSE)
)</f>
        <v>25527.9</v>
      </c>
      <c r="AJ135" cm="1">
        <f t="array" ref="AJ135">_xlfn.IFS(
$C135=2010,
VLOOKUP($B135,[19]分省年度数据!$A$1:$T$32,15,FALSE),
$C135=2011,
VLOOKUP($B135,[19]分省年度数据!$A$1:$T$32,14,FALSE),
$C135=2012,
VLOOKUP($B135,[19]分省年度数据!$A$1:$T$32,13,FALSE),
$C135=2013,
VLOOKUP($B135,[19]分省年度数据!$A$1:$T$32,12,FALSE),
$C135=2014,
VLOOKUP($B135,[19]分省年度数据!$A$1:$T$32,11,FALSE),
$C135=2015,
VLOOKUP($B135,[19]分省年度数据!$A$1:$T$32,10,FALSE),
$C135=2016,
VLOOKUP($B135,[19]分省年度数据!$A$1:$T$32,9,FALSE),
$C135=2017,
VLOOKUP($B135,[19]分省年度数据!$A$1:$T$32,8,FALSE),
$C135=2018,
VLOOKUP($B135,[19]分省年度数据!$A$1:$T$32,7,FALSE)
)</f>
        <v>13403</v>
      </c>
      <c r="AK135" cm="1">
        <f t="array" ref="AK135">_xlfn.IFS(
$C135=2010,
VLOOKUP($B135,[20]分省年度数据!$A$1:$T$32,15,FALSE),
$C135=2011,
VLOOKUP($B135,[20]分省年度数据!$A$1:$T$32,14,FALSE),
$C135=2012,
VLOOKUP($B135,[20]分省年度数据!$A$1:$T$32,13,FALSE),
$C135=2013,
VLOOKUP($B135,[20]分省年度数据!$A$1:$T$32,12,FALSE),
$C135=2014,
VLOOKUP($B135,[20]分省年度数据!$A$1:$T$32,11,FALSE),
$C135=2015,
VLOOKUP($B135,[20]分省年度数据!$A$1:$T$32,10,FALSE),
$C135=2016,
VLOOKUP($B135,[20]分省年度数据!$A$1:$T$32,9,FALSE),
$C135=2017,
VLOOKUP($B135,[20]分省年度数据!$A$1:$T$32,8,FALSE),
$C135=2018,
VLOOKUP($B135,[20]分省年度数据!$A$1:$T$32,7,FALSE)
)</f>
        <v>95642</v>
      </c>
      <c r="AL135" cm="1">
        <f t="array" ref="AL135">_xlfn.IFS(
$C135=2010,
VLOOKUP($B135,[26]分省年度数据!$A$1:$T$32,15,FALSE),
$C135=2011,
VLOOKUP($B135,[26]分省年度数据!$A$1:$T$32,14,FALSE),
$C135=2012,
VLOOKUP($B135,[26]分省年度数据!$A$1:$T$32,13,FALSE),
$C135=2013,
VLOOKUP($B135,[26]分省年度数据!$A$1:$T$32,12,FALSE),
$C135=2014,
VLOOKUP($B135,[26]分省年度数据!$A$1:$T$32,11,FALSE),
$C135=2015,
VLOOKUP($B135,[26]分省年度数据!$A$1:$T$32,10,FALSE),
$C135=2016,
VLOOKUP($B135,[26]分省年度数据!$A$1:$T$32,9,FALSE),
$C135=2017,
VLOOKUP($B135,[26]分省年度数据!$A$1:$T$32,8,FALSE),
$C135=2018,
VLOOKUP($B135,[26]分省年度数据!$A$1:$T$32,7,FALSE)
)</f>
        <v>99.82</v>
      </c>
      <c r="AM135" cm="1">
        <f t="array" ref="AM135">_xlfn.IFS(
$C135=2010,
VLOOKUP($B135,[22]分省年度数据!$A$1:$T$32,15,FALSE),
$C135=2011,
VLOOKUP($B135,[22]分省年度数据!$A$1:$T$32,14,FALSE),
$C135=2012,
VLOOKUP($B135,[22]分省年度数据!$A$1:$T$32,13,FALSE),
$C135=2013,
VLOOKUP($B135,[22]分省年度数据!$A$1:$T$32,12,FALSE),
$C135=2014,
VLOOKUP($B135,[22]分省年度数据!$A$1:$T$32,11,FALSE),
$C135=2015,
VLOOKUP($B135,[22]分省年度数据!$A$1:$T$32,10,FALSE),
$C135=2016,
VLOOKUP($B135,[22]分省年度数据!$A$1:$T$32,9,FALSE),
$C135=2017,
VLOOKUP($B135,[22]分省年度数据!$A$1:$T$32,8,FALSE),
$C135=2018,
VLOOKUP($B135,[22]分省年度数据!$A$1:$T$32,7,FALSE)
)</f>
        <v>99.57</v>
      </c>
      <c r="AN135" cm="1">
        <f t="array" ref="AN135">_xlfn.IFS(
$C135=2010,
VLOOKUP($B135,[23]分省年度数据!$A$1:$T$32,15,FALSE),
$C135=2011,
VLOOKUP($B135,[23]分省年度数据!$A$1:$T$32,14,FALSE),
$C135=2012,
VLOOKUP($B135,[23]分省年度数据!$A$1:$T$32,13,FALSE),
$C135=2013,
VLOOKUP($B135,[23]分省年度数据!$A$1:$T$32,12,FALSE),
$C135=2014,
VLOOKUP($B135,[23]分省年度数据!$A$1:$T$32,11,FALSE),
$C135=2015,
VLOOKUP($B135,[23]分省年度数据!$A$1:$T$32,10,FALSE),
$C135=2016,
VLOOKUP($B135,[23]分省年度数据!$A$1:$T$32,9,FALSE),
$C135=2017,
VLOOKUP($B135,[23]分省年度数据!$A$1:$T$32,8,FALSE),
$C135=2018,
VLOOKUP($B135,[23]分省年度数据!$A$1:$T$32,7,FALSE)
)</f>
        <v>16.36</v>
      </c>
      <c r="AO135" cm="1">
        <f t="array" ref="AO135">_xlfn.IFS(
$C135=2010,
VLOOKUP($B135,[24]分省年度数据!$A$1:$T$32,15,FALSE),
$C135=2011,
VLOOKUP($B135,[24]分省年度数据!$A$1:$T$32,14,FALSE),
$C135=2012,
VLOOKUP($B135,[24]分省年度数据!$A$1:$T$32,13,FALSE),
$C135=2013,
VLOOKUP($B135,[24]分省年度数据!$A$1:$T$32,12,FALSE),
$C135=2014,
VLOOKUP($B135,[24]分省年度数据!$A$1:$T$32,11,FALSE),
$C135=2015,
VLOOKUP($B135,[24]分省年度数据!$A$1:$T$32,10,FALSE),
$C135=2016,
VLOOKUP($B135,[24]分省年度数据!$A$1:$T$32,9,FALSE),
$C135=2017,
VLOOKUP($B135,[24]分省年度数据!$A$1:$T$32,8,FALSE),
$C135=2018,
VLOOKUP($B135,[24]分省年度数据!$A$1:$T$32,7,FALSE)
)</f>
        <v>1.85</v>
      </c>
      <c r="AP135" cm="1">
        <f t="array" ref="AP135">_xlfn.IFS(
$C135=2010,
VLOOKUP($B135,[25]分省年度数据!$A$1:$T$32,15,FALSE),
$C135=2011,
VLOOKUP($B135,[25]分省年度数据!$A$1:$T$32,14,FALSE),
$C135=2012,
VLOOKUP($B135,[25]分省年度数据!$A$1:$T$32,13,FALSE),
$C135=2013,
VLOOKUP($B135,[25]分省年度数据!$A$1:$T$32,12,FALSE),
$C135=2014,
VLOOKUP($B135,[25]分省年度数据!$A$1:$T$32,11,FALSE),
$C135=2015,
VLOOKUP($B135,[25]分省年度数据!$A$1:$T$32,10,FALSE),
$C135=2016,
VLOOKUP($B135,[25]分省年度数据!$A$1:$T$32,9,FALSE),
$C135=2017,
VLOOKUP($B135,[25]分省年度数据!$A$1:$T$32,8,FALSE),
$C135=2018,
VLOOKUP($B135,[25]分省年度数据!$A$1:$T$32,7,FALSE)
)</f>
        <v>17.84</v>
      </c>
    </row>
    <row r="136" spans="1:42">
      <c r="A136">
        <v>37</v>
      </c>
      <c r="B136" t="s">
        <v>15</v>
      </c>
      <c r="C136">
        <v>2018</v>
      </c>
      <c r="D136" t="str">
        <f t="shared" si="4"/>
        <v>山东省2018</v>
      </c>
      <c r="E136" t="s">
        <v>34</v>
      </c>
      <c r="F136" cm="1">
        <f t="array" ref="F136">_xlfn.IFS(
$C136=2010,
VLOOKUP($B136,[1]分省年度数据!$A$1:$T$32,15,FALSE),
$C136=2011,
VLOOKUP($B136,[1]分省年度数据!$A$1:$T$32,14,FALSE),
$C136=2012,
VLOOKUP($B136,[1]分省年度数据!$A$1:$T$32,13,FALSE),
$C136=2013,
VLOOKUP($B136,[1]分省年度数据!$A$1:$T$32,12,FALSE),
$C136=2014,
VLOOKUP($B136,[1]分省年度数据!$A$1:$T$32,11,FALSE),
$C136=2015,
VLOOKUP($B136,[1]分省年度数据!$A$1:$T$32,10,FALSE),
$C136=2016,
VLOOKUP($B136,[1]分省年度数据!$A$1:$T$32,9,FALSE),
$C136=2017,
VLOOKUP($B136,[1]分省年度数据!$A$1:$T$32,8,FALSE),
$C136=2018,
VLOOKUP($B136,[1]分省年度数据!$A$1:$T$32,7,FALSE)
)</f>
        <v>10077</v>
      </c>
      <c r="G136" cm="1">
        <f t="array" ref="G136">_xlfn.IFS(
$C136=2010,
VLOOKUP($B136,[2]分省年度数据!$A$1:$T$32,15,FALSE),
$C136=2011,
VLOOKUP($B136,[2]分省年度数据!$A$1:$T$32,14,FALSE),
$C136=2012,
VLOOKUP($B136,[2]分省年度数据!$A$1:$T$32,13,FALSE),
$C136=2013,
VLOOKUP($B136,[2]分省年度数据!$A$1:$T$32,12,FALSE),
$C136=2014,
VLOOKUP($B136,[2]分省年度数据!$A$1:$T$32,11,FALSE),
$C136=2015,
VLOOKUP($B136,[2]分省年度数据!$A$1:$T$32,10,FALSE),
$C136=2016,
VLOOKUP($B136,[2]分省年度数据!$A$1:$T$32,9,FALSE),
$C136=2017,
VLOOKUP($B136,[2]分省年度数据!$A$1:$T$32,8,FALSE),
$C136=2018,
VLOOKUP($B136,[2]分省年度数据!$A$1:$T$32,7,FALSE)
)</f>
        <v>29205</v>
      </c>
      <c r="H136" cm="1">
        <f t="array" ref="H136">_xlfn.IFS(
$C136=2010,
VLOOKUP($B136,[3]分省年度数据!$A$1:$T$32,15,FALSE),
$C136=2011,
VLOOKUP($B136,[3]分省年度数据!$A$1:$T$32,14,FALSE),
$C136=2012,
VLOOKUP($B136,[3]分省年度数据!$A$1:$T$32,13,FALSE),
$C136=2013,
VLOOKUP($B136,[3]分省年度数据!$A$1:$T$32,12,FALSE),
$C136=2014,
VLOOKUP($B136,[3]分省年度数据!$A$1:$T$32,11,FALSE),
$C136=2015,
VLOOKUP($B136,[3]分省年度数据!$A$1:$T$32,10,FALSE),
$C136=2016,
VLOOKUP($B136,[3]分省年度数据!$A$1:$T$32,9,FALSE),
$C136=2017,
VLOOKUP($B136,[3]分省年度数据!$A$1:$T$32,8,FALSE),
$C136=2018,
VLOOKUP($B136,[3]分省年度数据!$A$1:$T$32,7,FALSE)
)</f>
        <v>889.3</v>
      </c>
      <c r="I136">
        <f>VLOOKUP($D136,[4]Sheet1!$C$1:$J$65536,2,FALSE)</f>
        <v>139.00636291503906</v>
      </c>
      <c r="J136">
        <f>VLOOKUP($D136,[4]Sheet1!$C$1:$J$65536,3,FALSE)</f>
        <v>63.342456817626953</v>
      </c>
      <c r="K136">
        <f>VLOOKUP($D136,[4]Sheet1!$C$1:$J$65536,4,FALSE)</f>
        <v>10170.8779296875</v>
      </c>
      <c r="L136">
        <f>VLOOKUP($D136,[4]Sheet1!$C$1:$J$65536,5,FALSE)</f>
        <v>174.65556335449219</v>
      </c>
      <c r="M136">
        <f>VLOOKUP($D136,[4]Sheet1!$C$1:$J$65536,6,FALSE)</f>
        <v>30.553901672363281</v>
      </c>
      <c r="N136">
        <f>VLOOKUP($D136,[4]Sheet1!$C$1:$J$65536,7,FALSE)</f>
        <v>6.1191825866699219</v>
      </c>
      <c r="O136">
        <f>VLOOKUP($D136,[4]Sheet1!$C$1:$J$65536,8,FALSE)</f>
        <v>36.575767517089844</v>
      </c>
      <c r="P136" cm="1">
        <f t="array" ref="P136">_xlfn.IFS(
$C136=2010,
VLOOKUP($B136,[5]各省年均房价!$A$1:$T$32,11,FALSE),
$C136=2011,
VLOOKUP($B136,[5]各省年均房价!$A$1:$T$32,12,FALSE),
$C136=2012,
VLOOKUP($B136,[5]各省年均房价!$A$1:$T$32,13,FALSE),
$C136=2013,
VLOOKUP($B136,[5]各省年均房价!$A$1:$T$32,14,FALSE),
$C136=2014,
VLOOKUP($B136,[5]各省年均房价!$A$1:$T$32,15,FALSE),
$C136=2015,
VLOOKUP($B136,[5]各省年均房价!$A$1:$T$32,16,FALSE),
$C136=2016,
VLOOKUP($B136,[5]各省年均房价!$A$1:$T$32,17,FALSE),
$C136=2017,
VLOOKUP($B136,[5]各省年均房价!$A$1:$T$32,18,FALSE),
$C136=2018,
VLOOKUP($B136,[5]各省年均房价!$A$1:$T$32,19,FALSE)
)</f>
        <v>7563.9427083333303</v>
      </c>
      <c r="Q136">
        <f t="shared" si="5"/>
        <v>0.25899478542487009</v>
      </c>
      <c r="R136" cm="1">
        <f t="array" ref="R136">_xlfn.IFS(
$C136=2010,
VLOOKUP($B136,[27]分省年度数据!$A$1:$T$32,15,FALSE),
$C136=2011,
VLOOKUP($B136,[27]分省年度数据!$A$1:$T$32,14,FALSE),
$C136=2012,
VLOOKUP($B136,[27]分省年度数据!$A$1:$T$32,13,FALSE),
$C136=2013,
VLOOKUP($B136,[27]分省年度数据!$A$1:$T$32,12,FALSE),
$C136=2014,
VLOOKUP($B136,[27]分省年度数据!$A$1:$T$32,11,FALSE),
$C136=2015,
VLOOKUP($B136,[27]分省年度数据!$A$1:$T$32,10,FALSE),
$C136=2016,
VLOOKUP($B136,[27]分省年度数据!$A$1:$T$32,9,FALSE),
$C136=2017,
VLOOKUP($B136,[27]分省年度数据!$A$1:$T$32,8,FALSE),
$C136=2018,
VLOOKUP($B136,[27]分省年度数据!$A$1:$T$32,7,FALSE)
)</f>
        <v>105.2</v>
      </c>
      <c r="S136">
        <f>IFERROR(VLOOKUP(D136,[6]mu_jt_estimates_final!$C:$D,2,FALSE),"")</f>
        <v>0.22350134999999999</v>
      </c>
      <c r="T136" t="str">
        <f>VLOOKUP(B136,方言分布!A:B,2,FALSE)</f>
        <v>胶辽官话</v>
      </c>
      <c r="U136" cm="1">
        <f t="array" ref="U136">_xlfn.IFS(
$C136=2010,
VLOOKUP($B136,[7]分省年度数据!$A$1:$T$32,15,FALSE),
$C136=2011,
VLOOKUP($B136,[7]分省年度数据!$A$1:$T$32,14,FALSE),
$C136=2012,
VLOOKUP($B136,[7]分省年度数据!$A$1:$T$32,13,FALSE),
$C136=2013,
VLOOKUP($B136,[7]分省年度数据!$A$1:$T$32,12,FALSE),
$C136=2014,
VLOOKUP($B136,[7]分省年度数据!$A$1:$T$32,11,FALSE),
$C136=2015,
VLOOKUP($B136,[7]分省年度数据!$A$1:$T$32,10,FALSE),
$C136=2016,
VLOOKUP($B136,[7]分省年度数据!$A$1:$T$32,9,FALSE),
$C136=2017,
VLOOKUP($B136,[7]分省年度数据!$A$1:$T$32,8,FALSE),
$C136=2018,
VLOOKUP($B136,[7]分省年度数据!$A$1:$T$32,7,FALSE)
)</f>
        <v>81470</v>
      </c>
      <c r="V136" cm="1">
        <f t="array" ref="V136">_xlfn.IFS(
$C136=2010,
VLOOKUP($B136,[8]分省年度数据!$A$1:$T$32,15,FALSE),
$C136=2011,
VLOOKUP($B136,[8]分省年度数据!$A$1:$T$32,14,FALSE),
$C136=2012,
VLOOKUP($B136,[8]分省年度数据!$A$1:$T$32,13,FALSE),
$C136=2013,
VLOOKUP($B136,[8]分省年度数据!$A$1:$T$32,12,FALSE),
$C136=2014,
VLOOKUP($B136,[8]分省年度数据!$A$1:$T$32,11,FALSE),
$C136=2015,
VLOOKUP($B136,[8]分省年度数据!$A$1:$T$32,10,FALSE),
$C136=2016,
VLOOKUP($B136,[8]分省年度数据!$A$1:$T$32,9,FALSE),
$C136=2017,
VLOOKUP($B136,[8]分省年度数据!$A$1:$T$32,8,FALSE),
$C136=2018,
VLOOKUP($B136,[8]分省年度数据!$A$1:$T$32,7,FALSE)
)</f>
        <v>60.85</v>
      </c>
      <c r="W136" cm="1">
        <f t="array" ref="W136">_xlfn.IFS(
$C136=2010,
VLOOKUP($B136,[9]分省年度数据!$A$1:$T$32,15,FALSE),
$C136=2011,
VLOOKUP($B136,[9]分省年度数据!$A$1:$T$32,14,FALSE),
$C136=2012,
VLOOKUP($B136,[9]分省年度数据!$A$1:$T$32,13,FALSE),
$C136=2013,
VLOOKUP($B136,[9]分省年度数据!$A$1:$T$32,12,FALSE),
$C136=2014,
VLOOKUP($B136,[9]分省年度数据!$A$1:$T$32,11,FALSE),
$C136=2015,
VLOOKUP($B136,[9]分省年度数据!$A$1:$T$32,10,FALSE),
$C136=2016,
VLOOKUP($B136,[9]分省年度数据!$A$1:$T$32,9,FALSE),
$C136=2017,
VLOOKUP($B136,[9]分省年度数据!$A$1:$T$32,8,FALSE),
$C136=2018,
VLOOKUP($B136,[9]分省年度数据!$A$1:$T$32,7,FALSE)
)</f>
        <v>74</v>
      </c>
      <c r="X136" cm="1">
        <f t="array" ref="X136">_xlfn.IFS(
$C136=2010,
VLOOKUP($B136,[10]分省年度数据!$A$1:$T$32,15,FALSE),
$C136=2011,
VLOOKUP($B136,[10]分省年度数据!$A$1:$T$32,14,FALSE),
$C136=2012,
VLOOKUP($B136,[10]分省年度数据!$A$1:$T$32,13,FALSE),
$C136=2013,
VLOOKUP($B136,[10]分省年度数据!$A$1:$T$32,12,FALSE),
$C136=2014,
VLOOKUP($B136,[10]分省年度数据!$A$1:$T$32,11,FALSE),
$C136=2015,
VLOOKUP($B136,[10]分省年度数据!$A$1:$T$32,10,FALSE),
$C136=2016,
VLOOKUP($B136,[10]分省年度数据!$A$1:$T$32,9,FALSE),
$C136=2017,
VLOOKUP($B136,[10]分省年度数据!$A$1:$T$32,8,FALSE),
$C136=2018,
VLOOKUP($B136,[10]分省年度数据!$A$1:$T$32,7,FALSE)
)</f>
        <v>8.8000000000000007</v>
      </c>
      <c r="Y136" cm="1">
        <f t="array" ref="Y136">_xlfn.IFS(
$C136=2010,
VLOOKUP($B136,[11]分省年度数据!$A$1:$T$32,15,FALSE),
$C136=2011,
VLOOKUP($B136,[11]分省年度数据!$A$1:$T$32,14,FALSE),
$C136=2012,
VLOOKUP($B136,[11]分省年度数据!$A$1:$T$32,13,FALSE),
$C136=2013,
VLOOKUP($B136,[11]分省年度数据!$A$1:$T$32,12,FALSE),
$C136=2014,
VLOOKUP($B136,[11]分省年度数据!$A$1:$T$32,11,FALSE),
$C136=2015,
VLOOKUP($B136,[11]分省年度数据!$A$1:$T$32,10,FALSE),
$C136=2016,
VLOOKUP($B136,[11]分省年度数据!$A$1:$T$32,9,FALSE),
$C136=2017,
VLOOKUP($B136,[11]分省年度数据!$A$1:$T$32,8,FALSE),
$C136=2018,
VLOOKUP($B136,[11]分省年度数据!$A$1:$T$32,7,FALSE)
)</f>
        <v>885.15</v>
      </c>
      <c r="Z136" cm="1">
        <f t="array" ref="Z136">_xlfn.IFS(
$C136=2010,
VLOOKUP($B136,[12]分省年度数据!$A$1:$T$32,15,FALSE),
$C136=2011,
VLOOKUP($B136,[12]分省年度数据!$A$1:$T$32,14,FALSE),
$C136=2012,
VLOOKUP($B136,[12]分省年度数据!$A$1:$T$32,13,FALSE),
$C136=2013,
VLOOKUP($B136,[12]分省年度数据!$A$1:$T$32,12,FALSE),
$C136=2014,
VLOOKUP($B136,[12]分省年度数据!$A$1:$T$32,11,FALSE),
$C136=2015,
VLOOKUP($B136,[12]分省年度数据!$A$1:$T$32,10,FALSE),
$C136=2016,
VLOOKUP($B136,[12]分省年度数据!$A$1:$T$32,9,FALSE),
$C136=2017,
VLOOKUP($B136,[12]分省年度数据!$A$1:$T$32,8,FALSE),
$C136=2018,
VLOOKUP($B136,[12]分省年度数据!$A$1:$T$32,7,FALSE)
)</f>
        <v>11.9</v>
      </c>
      <c r="AA136" cm="1">
        <f t="array" ref="AA136">_xlfn.IFS(
$C136=2010,
VLOOKUP($B136,[13]分省年度数据!$A$1:$T$32,15,FALSE),
$C136=2011,
VLOOKUP($B136,[13]分省年度数据!$A$1:$T$32,14,FALSE),
$C136=2012,
VLOOKUP($B136,[13]分省年度数据!$A$1:$T$32,13,FALSE),
$C136=2013,
VLOOKUP($B136,[13]分省年度数据!$A$1:$T$32,12,FALSE),
$C136=2014,
VLOOKUP($B136,[13]分省年度数据!$A$1:$T$32,11,FALSE),
$C136=2015,
VLOOKUP($B136,[13]分省年度数据!$A$1:$T$32,10,FALSE),
$C136=2016,
VLOOKUP($B136,[13]分省年度数据!$A$1:$T$32,9,FALSE),
$C136=2017,
VLOOKUP($B136,[13]分省年度数据!$A$1:$T$32,8,FALSE),
$C136=2018,
VLOOKUP($B136,[13]分省年度数据!$A$1:$T$32,7,FALSE)
)</f>
        <v>12.26</v>
      </c>
      <c r="AB136" cm="1">
        <f t="array" ref="AB136">_xlfn.IFS(
$C136=2010,
VLOOKUP($B136,[14]分省年度数据!$A$1:$T$32,15,FALSE),
$C136=2011,
VLOOKUP($B136,[14]分省年度数据!$A$1:$T$32,14,FALSE),
$C136=2012,
VLOOKUP($B136,[14]分省年度数据!$A$1:$T$32,13,FALSE),
$C136=2013,
VLOOKUP($B136,[14]分省年度数据!$A$1:$T$32,12,FALSE),
$C136=2014,
VLOOKUP($B136,[14]分省年度数据!$A$1:$T$32,11,FALSE),
$C136=2015,
VLOOKUP($B136,[14]分省年度数据!$A$1:$T$32,10,FALSE),
$C136=2016,
VLOOKUP($B136,[14]分省年度数据!$A$1:$T$32,9,FALSE),
$C136=2017,
VLOOKUP($B136,[14]分省年度数据!$A$1:$T$32,8,FALSE),
$C136=2018,
VLOOKUP($B136,[14]分省年度数据!$A$1:$T$32,7,FALSE)
)</f>
        <v>16.86</v>
      </c>
      <c r="AD136" cm="1">
        <f t="array" ref="AD136">_xlfn.IFS(
$C136=2010,
VLOOKUP($B136,[15]分省年度数据!$A$1:$T$32,15,FALSE),
$C136=2011,
VLOOKUP($B136,[15]分省年度数据!$A$1:$T$32,14,FALSE),
$C136=2012,
VLOOKUP($B136,[15]分省年度数据!$A$1:$T$32,13,FALSE),
$C136=2013,
VLOOKUP($B136,[15]分省年度数据!$A$1:$T$32,12,FALSE),
$C136=2014,
VLOOKUP($B136,[15]分省年度数据!$A$1:$T$32,11,FALSE),
$C136=2015,
VLOOKUP($B136,[15]分省年度数据!$A$1:$T$32,10,FALSE),
$C136=2016,
VLOOKUP($B136,[15]分省年度数据!$A$1:$T$32,9,FALSE),
$C136=2017,
VLOOKUP($B136,[15]分省年度数据!$A$1:$T$32,8,FALSE),
$C136=2018,
VLOOKUP($B136,[15]分省年度数据!$A$1:$T$32,7,FALSE)
)</f>
        <v>26349273</v>
      </c>
      <c r="AE136" cm="1">
        <f t="array" ref="AE136">_xlfn.IFS(
$C136=2010,
VLOOKUP($B136,[16]分省年度数据!$A$1:$T$32,15,FALSE),
$C136=2011,
VLOOKUP($B136,[16]分省年度数据!$A$1:$T$32,14,FALSE),
$C136=2012,
VLOOKUP($B136,[16]分省年度数据!$A$1:$T$32,13,FALSE),
$C136=2013,
VLOOKUP($B136,[16]分省年度数据!$A$1:$T$32,12,FALSE),
$C136=2014,
VLOOKUP($B136,[16]分省年度数据!$A$1:$T$32,11,FALSE),
$C136=2015,
VLOOKUP($B136,[16]分省年度数据!$A$1:$T$32,10,FALSE),
$C136=2016,
VLOOKUP($B136,[16]分省年度数据!$A$1:$T$32,9,FALSE),
$C136=2017,
VLOOKUP($B136,[16]分省年度数据!$A$1:$T$32,8,FALSE),
$C136=2018,
VLOOKUP($B136,[16]分省年度数据!$A$1:$T$32,7,FALSE)
)</f>
        <v>2006.5</v>
      </c>
      <c r="AF136" cm="1">
        <f t="array" ref="AF136">_xlfn.IFS(
$C136=2010,
VLOOKUP($B136,[17]分省年度数据!$A$1:$T$32,15,FALSE),
$C136=2011,
VLOOKUP($B136,[17]分省年度数据!$A$1:$T$32,14,FALSE),
$C136=2012,
VLOOKUP($B136,[17]分省年度数据!$A$1:$T$32,13,FALSE),
$C136=2013,
VLOOKUP($B136,[17]分省年度数据!$A$1:$T$32,12,FALSE),
$C136=2014,
VLOOKUP($B136,[17]分省年度数据!$A$1:$T$32,11,FALSE),
$C136=2015,
VLOOKUP($B136,[17]分省年度数据!$A$1:$T$32,10,FALSE),
$C136=2016,
VLOOKUP($B136,[17]分省年度数据!$A$1:$T$32,9,FALSE),
$C136=2017,
VLOOKUP($B136,[17]分省年度数据!$A$1:$T$32,8,FALSE),
$C136=2018,
VLOOKUP($B136,[17]分省年度数据!$A$1:$T$32,7,FALSE)
)</f>
        <v>680</v>
      </c>
      <c r="AG136" cm="1">
        <f t="array" ref="AG136">_xlfn.IFS(
$C136=2010,
VLOOKUP($B136,[18]分省年度数据!$A$1:$T$32,15,FALSE),
$C136=2011,
VLOOKUP($B136,[18]分省年度数据!$A$1:$T$32,14,FALSE),
$C136=2012,
VLOOKUP($B136,[18]分省年度数据!$A$1:$T$32,13,FALSE),
$C136=2013,
VLOOKUP($B136,[18]分省年度数据!$A$1:$T$32,12,FALSE),
$C136=2014,
VLOOKUP($B136,[18]分省年度数据!$A$1:$T$32,11,FALSE),
$C136=2015,
VLOOKUP($B136,[18]分省年度数据!$A$1:$T$32,10,FALSE),
$C136=2016,
VLOOKUP($B136,[18]分省年度数据!$A$1:$T$32,9,FALSE),
$C136=2017,
VLOOKUP($B136,[18]分省年度数据!$A$1:$T$32,8,FALSE),
$C136=2018,
VLOOKUP($B136,[18]分省年度数据!$A$1:$T$32,7,FALSE)
)</f>
        <v>27480.3</v>
      </c>
      <c r="AJ136" cm="1">
        <f t="array" ref="AJ136">_xlfn.IFS(
$C136=2010,
VLOOKUP($B136,[19]分省年度数据!$A$1:$T$32,15,FALSE),
$C136=2011,
VLOOKUP($B136,[19]分省年度数据!$A$1:$T$32,14,FALSE),
$C136=2012,
VLOOKUP($B136,[19]分省年度数据!$A$1:$T$32,13,FALSE),
$C136=2013,
VLOOKUP($B136,[19]分省年度数据!$A$1:$T$32,12,FALSE),
$C136=2014,
VLOOKUP($B136,[19]分省年度数据!$A$1:$T$32,11,FALSE),
$C136=2015,
VLOOKUP($B136,[19]分省年度数据!$A$1:$T$32,10,FALSE),
$C136=2016,
VLOOKUP($B136,[19]分省年度数据!$A$1:$T$32,9,FALSE),
$C136=2017,
VLOOKUP($B136,[19]分省年度数据!$A$1:$T$32,8,FALSE),
$C136=2018,
VLOOKUP($B136,[19]分省年度数据!$A$1:$T$32,7,FALSE)
)</f>
        <v>13226</v>
      </c>
      <c r="AK136" cm="1">
        <f t="array" ref="AK136">_xlfn.IFS(
$C136=2010,
VLOOKUP($B136,[20]分省年度数据!$A$1:$T$32,15,FALSE),
$C136=2011,
VLOOKUP($B136,[20]分省年度数据!$A$1:$T$32,14,FALSE),
$C136=2012,
VLOOKUP($B136,[20]分省年度数据!$A$1:$T$32,13,FALSE),
$C136=2013,
VLOOKUP($B136,[20]分省年度数据!$A$1:$T$32,12,FALSE),
$C136=2014,
VLOOKUP($B136,[20]分省年度数据!$A$1:$T$32,11,FALSE),
$C136=2015,
VLOOKUP($B136,[20]分省年度数据!$A$1:$T$32,10,FALSE),
$C136=2016,
VLOOKUP($B136,[20]分省年度数据!$A$1:$T$32,9,FALSE),
$C136=2017,
VLOOKUP($B136,[20]分省年度数据!$A$1:$T$32,8,FALSE),
$C136=2018,
VLOOKUP($B136,[20]分省年度数据!$A$1:$T$32,7,FALSE)
)</f>
        <v>105166</v>
      </c>
      <c r="AL136" cm="1">
        <f t="array" ref="AL136">_xlfn.IFS(
$C136=2010,
VLOOKUP($B136,[26]分省年度数据!$A$1:$T$32,15,FALSE),
$C136=2011,
VLOOKUP($B136,[26]分省年度数据!$A$1:$T$32,14,FALSE),
$C136=2012,
VLOOKUP($B136,[26]分省年度数据!$A$1:$T$32,13,FALSE),
$C136=2013,
VLOOKUP($B136,[26]分省年度数据!$A$1:$T$32,12,FALSE),
$C136=2014,
VLOOKUP($B136,[26]分省年度数据!$A$1:$T$32,11,FALSE),
$C136=2015,
VLOOKUP($B136,[26]分省年度数据!$A$1:$T$32,10,FALSE),
$C136=2016,
VLOOKUP($B136,[26]分省年度数据!$A$1:$T$32,9,FALSE),
$C136=2017,
VLOOKUP($B136,[26]分省年度数据!$A$1:$T$32,8,FALSE),
$C136=2018,
VLOOKUP($B136,[26]分省年度数据!$A$1:$T$32,7,FALSE)
)</f>
        <v>99.4</v>
      </c>
      <c r="AM136" cm="1">
        <f t="array" ref="AM136">_xlfn.IFS(
$C136=2010,
VLOOKUP($B136,[22]分省年度数据!$A$1:$T$32,15,FALSE),
$C136=2011,
VLOOKUP($B136,[22]分省年度数据!$A$1:$T$32,14,FALSE),
$C136=2012,
VLOOKUP($B136,[22]分省年度数据!$A$1:$T$32,13,FALSE),
$C136=2013,
VLOOKUP($B136,[22]分省年度数据!$A$1:$T$32,12,FALSE),
$C136=2014,
VLOOKUP($B136,[22]分省年度数据!$A$1:$T$32,11,FALSE),
$C136=2015,
VLOOKUP($B136,[22]分省年度数据!$A$1:$T$32,10,FALSE),
$C136=2016,
VLOOKUP($B136,[22]分省年度数据!$A$1:$T$32,9,FALSE),
$C136=2017,
VLOOKUP($B136,[22]分省年度数据!$A$1:$T$32,8,FALSE),
$C136=2018,
VLOOKUP($B136,[22]分省年度数据!$A$1:$T$32,7,FALSE)
)</f>
        <v>99.2</v>
      </c>
      <c r="AN136" cm="1">
        <f t="array" ref="AN136">_xlfn.IFS(
$C136=2010,
VLOOKUP($B136,[23]分省年度数据!$A$1:$T$32,15,FALSE),
$C136=2011,
VLOOKUP($B136,[23]分省年度数据!$A$1:$T$32,14,FALSE),
$C136=2012,
VLOOKUP($B136,[23]分省年度数据!$A$1:$T$32,13,FALSE),
$C136=2013,
VLOOKUP($B136,[23]分省年度数据!$A$1:$T$32,12,FALSE),
$C136=2014,
VLOOKUP($B136,[23]分省年度数据!$A$1:$T$32,11,FALSE),
$C136=2015,
VLOOKUP($B136,[23]分省年度数据!$A$1:$T$32,10,FALSE),
$C136=2016,
VLOOKUP($B136,[23]分省年度数据!$A$1:$T$32,9,FALSE),
$C136=2017,
VLOOKUP($B136,[23]分省年度数据!$A$1:$T$32,8,FALSE),
$C136=2018,
VLOOKUP($B136,[23]分省年度数据!$A$1:$T$32,7,FALSE)
)</f>
        <v>15.13</v>
      </c>
      <c r="AO136" cm="1">
        <f t="array" ref="AO136">_xlfn.IFS(
$C136=2010,
VLOOKUP($B136,[24]分省年度数据!$A$1:$T$32,15,FALSE),
$C136=2011,
VLOOKUP($B136,[24]分省年度数据!$A$1:$T$32,14,FALSE),
$C136=2012,
VLOOKUP($B136,[24]分省年度数据!$A$1:$T$32,13,FALSE),
$C136=2013,
VLOOKUP($B136,[24]分省年度数据!$A$1:$T$32,12,FALSE),
$C136=2014,
VLOOKUP($B136,[24]分省年度数据!$A$1:$T$32,11,FALSE),
$C136=2015,
VLOOKUP($B136,[24]分省年度数据!$A$1:$T$32,10,FALSE),
$C136=2016,
VLOOKUP($B136,[24]分省年度数据!$A$1:$T$32,9,FALSE),
$C136=2017,
VLOOKUP($B136,[24]分省年度数据!$A$1:$T$32,8,FALSE),
$C136=2018,
VLOOKUP($B136,[24]分省年度数据!$A$1:$T$32,7,FALSE)
)</f>
        <v>1.92</v>
      </c>
      <c r="AP136" cm="1">
        <f t="array" ref="AP136">_xlfn.IFS(
$C136=2010,
VLOOKUP($B136,[25]分省年度数据!$A$1:$T$32,15,FALSE),
$C136=2011,
VLOOKUP($B136,[25]分省年度数据!$A$1:$T$32,14,FALSE),
$C136=2012,
VLOOKUP($B136,[25]分省年度数据!$A$1:$T$32,13,FALSE),
$C136=2013,
VLOOKUP($B136,[25]分省年度数据!$A$1:$T$32,12,FALSE),
$C136=2014,
VLOOKUP($B136,[25]分省年度数据!$A$1:$T$32,11,FALSE),
$C136=2015,
VLOOKUP($B136,[25]分省年度数据!$A$1:$T$32,10,FALSE),
$C136=2016,
VLOOKUP($B136,[25]分省年度数据!$A$1:$T$32,9,FALSE),
$C136=2017,
VLOOKUP($B136,[25]分省年度数据!$A$1:$T$32,8,FALSE),
$C136=2018,
VLOOKUP($B136,[25]分省年度数据!$A$1:$T$32,7,FALSE)
)</f>
        <v>17.64</v>
      </c>
    </row>
    <row r="137" spans="1:42">
      <c r="A137">
        <v>41</v>
      </c>
      <c r="B137" t="s">
        <v>16</v>
      </c>
      <c r="C137">
        <v>2010</v>
      </c>
      <c r="D137" t="str">
        <f t="shared" si="4"/>
        <v>河南省2010</v>
      </c>
      <c r="E137" t="s">
        <v>35</v>
      </c>
      <c r="F137" cm="1">
        <f t="array" ref="F137">_xlfn.IFS(
$C137=2010,
VLOOKUP($B137,[1]分省年度数据!$A$1:$T$32,15,FALSE),
$C137=2011,
VLOOKUP($B137,[1]分省年度数据!$A$1:$T$32,14,FALSE),
$C137=2012,
VLOOKUP($B137,[1]分省年度数据!$A$1:$T$32,13,FALSE),
$C137=2013,
VLOOKUP($B137,[1]分省年度数据!$A$1:$T$32,12,FALSE),
$C137=2014,
VLOOKUP($B137,[1]分省年度数据!$A$1:$T$32,11,FALSE),
$C137=2015,
VLOOKUP($B137,[1]分省年度数据!$A$1:$T$32,10,FALSE),
$C137=2016,
VLOOKUP($B137,[1]分省年度数据!$A$1:$T$32,9,FALSE),
$C137=2017,
VLOOKUP($B137,[1]分省年度数据!$A$1:$T$32,8,FALSE),
$C137=2018,
VLOOKUP($B137,[1]分省年度数据!$A$1:$T$32,7,FALSE)
)</f>
        <v>9405</v>
      </c>
      <c r="G137" cm="1">
        <f t="array" ref="G137">_xlfn.IFS(
$C137=2010,
VLOOKUP($B137,[2]分省年度数据!$A$1:$T$32,15,FALSE),
$C137=2011,
VLOOKUP($B137,[2]分省年度数据!$A$1:$T$32,14,FALSE),
$C137=2012,
VLOOKUP($B137,[2]分省年度数据!$A$1:$T$32,13,FALSE),
$C137=2013,
VLOOKUP($B137,[2]分省年度数据!$A$1:$T$32,12,FALSE),
$C137=2014,
VLOOKUP($B137,[2]分省年度数据!$A$1:$T$32,11,FALSE),
$C137=2015,
VLOOKUP($B137,[2]分省年度数据!$A$1:$T$32,10,FALSE),
$C137=2016,
VLOOKUP($B137,[2]分省年度数据!$A$1:$T$32,9,FALSE),
$C137=2017,
VLOOKUP($B137,[2]分省年度数据!$A$1:$T$32,8,FALSE),
$C137=2018,
VLOOKUP($B137,[2]分省年度数据!$A$1:$T$32,7,FALSE)
)</f>
        <v>9520</v>
      </c>
      <c r="H137" cm="1">
        <f t="array" ref="H137">_xlfn.IFS(
$C137=2010,
VLOOKUP($B137,[3]分省年度数据!$A$1:$T$32,15,FALSE),
$C137=2011,
VLOOKUP($B137,[3]分省年度数据!$A$1:$T$32,14,FALSE),
$C137=2012,
VLOOKUP($B137,[3]分省年度数据!$A$1:$T$32,13,FALSE),
$C137=2013,
VLOOKUP($B137,[3]分省年度数据!$A$1:$T$32,12,FALSE),
$C137=2014,
VLOOKUP($B137,[3]分省年度数据!$A$1:$T$32,11,FALSE),
$C137=2015,
VLOOKUP($B137,[3]分省年度数据!$A$1:$T$32,10,FALSE),
$C137=2016,
VLOOKUP($B137,[3]分省年度数据!$A$1:$T$32,9,FALSE),
$C137=2017,
VLOOKUP($B137,[3]分省年度数据!$A$1:$T$32,8,FALSE),
$C137=2018,
VLOOKUP($B137,[3]分省年度数据!$A$1:$T$32,7,FALSE)
)</f>
        <v>1843.8</v>
      </c>
      <c r="I137">
        <f>VLOOKUP($D137,[4]Sheet1!$C$1:$J$65536,2,FALSE)</f>
        <v>154.24208068847656</v>
      </c>
      <c r="J137">
        <f>VLOOKUP($D137,[4]Sheet1!$C$1:$J$65536,3,FALSE)</f>
        <v>77.608528137207031</v>
      </c>
      <c r="K137">
        <f>VLOOKUP($D137,[4]Sheet1!$C$1:$J$65536,4,FALSE)</f>
        <v>10163.994140625</v>
      </c>
      <c r="L137">
        <f>VLOOKUP($D137,[4]Sheet1!$C$1:$J$65536,5,FALSE)</f>
        <v>159.32220458984375</v>
      </c>
      <c r="M137">
        <f>VLOOKUP($D137,[4]Sheet1!$C$1:$J$65536,6,FALSE)</f>
        <v>19.980983734130859</v>
      </c>
      <c r="N137">
        <f>VLOOKUP($D137,[4]Sheet1!$C$1:$J$65536,7,FALSE)</f>
        <v>4.224515438079834</v>
      </c>
      <c r="O137">
        <f>VLOOKUP($D137,[4]Sheet1!$C$1:$J$65536,8,FALSE)</f>
        <v>33.140880584716797</v>
      </c>
      <c r="P137" cm="1">
        <f t="array" ref="P137">_xlfn.IFS(
$C137=2010,
VLOOKUP($B137,[5]各省年均房价!$A$1:$T$32,11,FALSE),
$C137=2011,
VLOOKUP($B137,[5]各省年均房价!$A$1:$T$32,12,FALSE),
$C137=2012,
VLOOKUP($B137,[5]各省年均房价!$A$1:$T$32,13,FALSE),
$C137=2013,
VLOOKUP($B137,[5]各省年均房价!$A$1:$T$32,14,FALSE),
$C137=2014,
VLOOKUP($B137,[5]各省年均房价!$A$1:$T$32,15,FALSE),
$C137=2015,
VLOOKUP($B137,[5]各省年均房价!$A$1:$T$32,16,FALSE),
$C137=2016,
VLOOKUP($B137,[5]各省年均房价!$A$1:$T$32,17,FALSE),
$C137=2017,
VLOOKUP($B137,[5]各省年均房价!$A$1:$T$32,18,FALSE),
$C137=2018,
VLOOKUP($B137,[5]各省年均房价!$A$1:$T$32,19,FALSE)
)</f>
        <v>2920.727647058824</v>
      </c>
      <c r="Q137">
        <f t="shared" si="5"/>
        <v>0.30679912259021258</v>
      </c>
      <c r="R137" cm="1">
        <f t="array" ref="R137">_xlfn.IFS(
$C137=2010,
VLOOKUP($B137,[27]分省年度数据!$A$1:$T$32,15,FALSE),
$C137=2011,
VLOOKUP($B137,[27]分省年度数据!$A$1:$T$32,14,FALSE),
$C137=2012,
VLOOKUP($B137,[27]分省年度数据!$A$1:$T$32,13,FALSE),
$C137=2013,
VLOOKUP($B137,[27]分省年度数据!$A$1:$T$32,12,FALSE),
$C137=2014,
VLOOKUP($B137,[27]分省年度数据!$A$1:$T$32,11,FALSE),
$C137=2015,
VLOOKUP($B137,[27]分省年度数据!$A$1:$T$32,10,FALSE),
$C137=2016,
VLOOKUP($B137,[27]分省年度数据!$A$1:$T$32,9,FALSE),
$C137=2017,
VLOOKUP($B137,[27]分省年度数据!$A$1:$T$32,8,FALSE),
$C137=2018,
VLOOKUP($B137,[27]分省年度数据!$A$1:$T$32,7,FALSE)
)</f>
        <v>46.4</v>
      </c>
      <c r="S137">
        <f>IFERROR(VLOOKUP(D137,[6]mu_jt_estimates_final!$C:$D,2,FALSE),"")</f>
        <v>-0.97233062999999997</v>
      </c>
      <c r="T137" t="str">
        <f>VLOOKUP(B137,方言分布!A:B,2,FALSE)</f>
        <v>中原官话</v>
      </c>
      <c r="U137" cm="1">
        <f t="array" ref="U137">_xlfn.IFS(
$C137=2010,
VLOOKUP($B137,[7]分省年度数据!$A$1:$T$32,15,FALSE),
$C137=2011,
VLOOKUP($B137,[7]分省年度数据!$A$1:$T$32,14,FALSE),
$C137=2012,
VLOOKUP($B137,[7]分省年度数据!$A$1:$T$32,13,FALSE),
$C137=2013,
VLOOKUP($B137,[7]分省年度数据!$A$1:$T$32,12,FALSE),
$C137=2014,
VLOOKUP($B137,[7]分省年度数据!$A$1:$T$32,11,FALSE),
$C137=2015,
VLOOKUP($B137,[7]分省年度数据!$A$1:$T$32,10,FALSE),
$C137=2016,
VLOOKUP($B137,[7]分省年度数据!$A$1:$T$32,9,FALSE),
$C137=2017,
VLOOKUP($B137,[7]分省年度数据!$A$1:$T$32,8,FALSE),
$C137=2018,
VLOOKUP($B137,[7]分省年度数据!$A$1:$T$32,7,FALSE)
)</f>
        <v>75741</v>
      </c>
      <c r="V137" cm="1">
        <f t="array" ref="V137">_xlfn.IFS(
$C137=2010,
VLOOKUP($B137,[8]分省年度数据!$A$1:$T$32,15,FALSE),
$C137=2011,
VLOOKUP($B137,[8]分省年度数据!$A$1:$T$32,14,FALSE),
$C137=2012,
VLOOKUP($B137,[8]分省年度数据!$A$1:$T$32,13,FALSE),
$C137=2013,
VLOOKUP($B137,[8]分省年度数据!$A$1:$T$32,12,FALSE),
$C137=2014,
VLOOKUP($B137,[8]分省年度数据!$A$1:$T$32,11,FALSE),
$C137=2015,
VLOOKUP($B137,[8]分省年度数据!$A$1:$T$32,10,FALSE),
$C137=2016,
VLOOKUP($B137,[8]分省年度数据!$A$1:$T$32,9,FALSE),
$C137=2017,
VLOOKUP($B137,[8]分省年度数据!$A$1:$T$32,8,FALSE),
$C137=2018,
VLOOKUP($B137,[8]分省年度数据!$A$1:$T$32,7,FALSE)
)</f>
        <v>32.76</v>
      </c>
      <c r="W137" cm="1">
        <f t="array" ref="W137">_xlfn.IFS(
$C137=2010,
VLOOKUP($B137,[9]分省年度数据!$A$1:$T$32,15,FALSE),
$C137=2011,
VLOOKUP($B137,[9]分省年度数据!$A$1:$T$32,14,FALSE),
$C137=2012,
VLOOKUP($B137,[9]分省年度数据!$A$1:$T$32,13,FALSE),
$C137=2013,
VLOOKUP($B137,[9]分省年度数据!$A$1:$T$32,12,FALSE),
$C137=2014,
VLOOKUP($B137,[9]分省年度数据!$A$1:$T$32,11,FALSE),
$C137=2015,
VLOOKUP($B137,[9]分省年度数据!$A$1:$T$32,10,FALSE),
$C137=2016,
VLOOKUP($B137,[9]分省年度数据!$A$1:$T$32,9,FALSE),
$C137=2017,
VLOOKUP($B137,[9]分省年度数据!$A$1:$T$32,8,FALSE),
$C137=2018,
VLOOKUP($B137,[9]分省年度数据!$A$1:$T$32,7,FALSE)
)</f>
        <v>35</v>
      </c>
      <c r="X137" cm="1">
        <f t="array" ref="X137">_xlfn.IFS(
$C137=2010,
VLOOKUP($B137,[10]分省年度数据!$A$1:$T$32,15,FALSE),
$C137=2011,
VLOOKUP($B137,[10]分省年度数据!$A$1:$T$32,14,FALSE),
$C137=2012,
VLOOKUP($B137,[10]分省年度数据!$A$1:$T$32,13,FALSE),
$C137=2013,
VLOOKUP($B137,[10]分省年度数据!$A$1:$T$32,12,FALSE),
$C137=2014,
VLOOKUP($B137,[10]分省年度数据!$A$1:$T$32,11,FALSE),
$C137=2015,
VLOOKUP($B137,[10]分省年度数据!$A$1:$T$32,10,FALSE),
$C137=2016,
VLOOKUP($B137,[10]分省年度数据!$A$1:$T$32,9,FALSE),
$C137=2017,
VLOOKUP($B137,[10]分省年度数据!$A$1:$T$32,8,FALSE),
$C137=2018,
VLOOKUP($B137,[10]分省年度数据!$A$1:$T$32,7,FALSE)
)</f>
        <v>10.32</v>
      </c>
      <c r="Y137" cm="1">
        <f t="array" ref="Y137">_xlfn.IFS(
$C137=2010,
VLOOKUP($B137,[11]分省年度数据!$A$1:$T$32,15,FALSE),
$C137=2011,
VLOOKUP($B137,[11]分省年度数据!$A$1:$T$32,14,FALSE),
$C137=2012,
VLOOKUP($B137,[11]分省年度数据!$A$1:$T$32,13,FALSE),
$C137=2013,
VLOOKUP($B137,[11]分省年度数据!$A$1:$T$32,12,FALSE),
$C137=2014,
VLOOKUP($B137,[11]分省年度数据!$A$1:$T$32,11,FALSE),
$C137=2015,
VLOOKUP($B137,[11]分省年度数据!$A$1:$T$32,10,FALSE),
$C137=2016,
VLOOKUP($B137,[11]分省年度数据!$A$1:$T$32,9,FALSE),
$C137=2017,
VLOOKUP($B137,[11]分省年度数据!$A$1:$T$32,8,FALSE),
$C137=2018,
VLOOKUP($B137,[11]分省年度数据!$A$1:$T$32,7,FALSE)
)</f>
        <v>270.20999999999998</v>
      </c>
      <c r="Z137" cm="1">
        <f t="array" ref="Z137">_xlfn.IFS(
$C137=2010,
VLOOKUP($B137,[12]分省年度数据!$A$1:$T$32,15,FALSE),
$C137=2011,
VLOOKUP($B137,[12]分省年度数据!$A$1:$T$32,14,FALSE),
$C137=2012,
VLOOKUP($B137,[12]分省年度数据!$A$1:$T$32,13,FALSE),
$C137=2013,
VLOOKUP($B137,[12]分省年度数据!$A$1:$T$32,12,FALSE),
$C137=2014,
VLOOKUP($B137,[12]分省年度数据!$A$1:$T$32,11,FALSE),
$C137=2015,
VLOOKUP($B137,[12]分省年度数据!$A$1:$T$32,10,FALSE),
$C137=2016,
VLOOKUP($B137,[12]分省年度数据!$A$1:$T$32,9,FALSE),
$C137=2017,
VLOOKUP($B137,[12]分省年度数据!$A$1:$T$32,8,FALSE),
$C137=2018,
VLOOKUP($B137,[12]分省年度数据!$A$1:$T$32,7,FALSE)
)</f>
        <v>18.420000000000002</v>
      </c>
      <c r="AA137" cm="1">
        <f t="array" ref="AA137">_xlfn.IFS(
$C137=2010,
VLOOKUP($B137,[13]分省年度数据!$A$1:$T$32,15,FALSE),
$C137=2011,
VLOOKUP($B137,[13]分省年度数据!$A$1:$T$32,14,FALSE),
$C137=2012,
VLOOKUP($B137,[13]分省年度数据!$A$1:$T$32,13,FALSE),
$C137=2013,
VLOOKUP($B137,[13]分省年度数据!$A$1:$T$32,12,FALSE),
$C137=2014,
VLOOKUP($B137,[13]分省年度数据!$A$1:$T$32,11,FALSE),
$C137=2015,
VLOOKUP($B137,[13]分省年度数据!$A$1:$T$32,10,FALSE),
$C137=2016,
VLOOKUP($B137,[13]分省年度数据!$A$1:$T$32,9,FALSE),
$C137=2017,
VLOOKUP($B137,[13]分省年度数据!$A$1:$T$32,8,FALSE),
$C137=2018,
VLOOKUP($B137,[13]分省年度数据!$A$1:$T$32,7,FALSE)
)</f>
        <v>16.97</v>
      </c>
      <c r="AB137" cm="1">
        <f t="array" ref="AB137">_xlfn.IFS(
$C137=2010,
VLOOKUP($B137,[14]分省年度数据!$A$1:$T$32,15,FALSE),
$C137=2011,
VLOOKUP($B137,[14]分省年度数据!$A$1:$T$32,14,FALSE),
$C137=2012,
VLOOKUP($B137,[14]分省年度数据!$A$1:$T$32,13,FALSE),
$C137=2013,
VLOOKUP($B137,[14]分省年度数据!$A$1:$T$32,12,FALSE),
$C137=2014,
VLOOKUP($B137,[14]分省年度数据!$A$1:$T$32,11,FALSE),
$C137=2015,
VLOOKUP($B137,[14]分省年度数据!$A$1:$T$32,10,FALSE),
$C137=2016,
VLOOKUP($B137,[14]分省年度数据!$A$1:$T$32,9,FALSE),
$C137=2017,
VLOOKUP($B137,[14]分省年度数据!$A$1:$T$32,8,FALSE),
$C137=2018,
VLOOKUP($B137,[14]分省年度数据!$A$1:$T$32,7,FALSE)
)</f>
        <v>21.83</v>
      </c>
      <c r="AD137" cm="1">
        <f t="array" ref="AD137">_xlfn.IFS(
$C137=2010,
VLOOKUP($B137,[15]分省年度数据!$A$1:$T$32,15,FALSE),
$C137=2011,
VLOOKUP($B137,[15]分省年度数据!$A$1:$T$32,14,FALSE),
$C137=2012,
VLOOKUP($B137,[15]分省年度数据!$A$1:$T$32,13,FALSE),
$C137=2013,
VLOOKUP($B137,[15]分省年度数据!$A$1:$T$32,12,FALSE),
$C137=2014,
VLOOKUP($B137,[15]分省年度数据!$A$1:$T$32,11,FALSE),
$C137=2015,
VLOOKUP($B137,[15]分省年度数据!$A$1:$T$32,10,FALSE),
$C137=2016,
VLOOKUP($B137,[15]分省年度数据!$A$1:$T$32,9,FALSE),
$C137=2017,
VLOOKUP($B137,[15]分省年度数据!$A$1:$T$32,8,FALSE),
$C137=2018,
VLOOKUP($B137,[15]分省年度数据!$A$1:$T$32,7,FALSE)
)</f>
        <v>9111164</v>
      </c>
      <c r="AE137" cm="1">
        <f t="array" ref="AE137">_xlfn.IFS(
$C137=2010,
VLOOKUP($B137,[16]分省年度数据!$A$1:$T$32,15,FALSE),
$C137=2011,
VLOOKUP($B137,[16]分省年度数据!$A$1:$T$32,14,FALSE),
$C137=2012,
VLOOKUP($B137,[16]分省年度数据!$A$1:$T$32,13,FALSE),
$C137=2013,
VLOOKUP($B137,[16]分省年度数据!$A$1:$T$32,12,FALSE),
$C137=2014,
VLOOKUP($B137,[16]分省年度数据!$A$1:$T$32,11,FALSE),
$C137=2015,
VLOOKUP($B137,[16]分省年度数据!$A$1:$T$32,10,FALSE),
$C137=2016,
VLOOKUP($B137,[16]分省年度数据!$A$1:$T$32,9,FALSE),
$C137=2017,
VLOOKUP($B137,[16]分省年度数据!$A$1:$T$32,8,FALSE),
$C137=2018,
VLOOKUP($B137,[16]分省年度数据!$A$1:$T$32,7,FALSE)
)</f>
        <v>609.37</v>
      </c>
      <c r="AF137" cm="1">
        <f t="array" ref="AF137">_xlfn.IFS(
$C137=2010,
VLOOKUP($B137,[17]分省年度数据!$A$1:$T$32,15,FALSE),
$C137=2011,
VLOOKUP($B137,[17]分省年度数据!$A$1:$T$32,14,FALSE),
$C137=2012,
VLOOKUP($B137,[17]分省年度数据!$A$1:$T$32,13,FALSE),
$C137=2013,
VLOOKUP($B137,[17]分省年度数据!$A$1:$T$32,12,FALSE),
$C137=2014,
VLOOKUP($B137,[17]分省年度数据!$A$1:$T$32,11,FALSE),
$C137=2015,
VLOOKUP($B137,[17]分省年度数据!$A$1:$T$32,10,FALSE),
$C137=2016,
VLOOKUP($B137,[17]分省年度数据!$A$1:$T$32,9,FALSE),
$C137=2017,
VLOOKUP($B137,[17]分省年度数据!$A$1:$T$32,8,FALSE),
$C137=2018,
VLOOKUP($B137,[17]分省年度数据!$A$1:$T$32,7,FALSE)
)</f>
        <v>183</v>
      </c>
      <c r="AG137" cm="1">
        <f t="array" ref="AG137">_xlfn.IFS(
$C137=2010,
VLOOKUP($B137,[18]分省年度数据!$A$1:$T$32,15,FALSE),
$C137=2011,
VLOOKUP($B137,[18]分省年度数据!$A$1:$T$32,14,FALSE),
$C137=2012,
VLOOKUP($B137,[18]分省年度数据!$A$1:$T$32,13,FALSE),
$C137=2013,
VLOOKUP($B137,[18]分省年度数据!$A$1:$T$32,12,FALSE),
$C137=2014,
VLOOKUP($B137,[18]分省年度数据!$A$1:$T$32,11,FALSE),
$C137=2015,
VLOOKUP($B137,[18]分省年度数据!$A$1:$T$32,10,FALSE),
$C137=2016,
VLOOKUP($B137,[18]分省年度数据!$A$1:$T$32,9,FALSE),
$C137=2017,
VLOOKUP($B137,[18]分省年度数据!$A$1:$T$32,8,FALSE),
$C137=2018,
VLOOKUP($B137,[18]分省年度数据!$A$1:$T$32,7,FALSE)
)</f>
        <v>8004.2</v>
      </c>
      <c r="AJ137" cm="1">
        <f t="array" ref="AJ137">_xlfn.IFS(
$C137=2010,
VLOOKUP($B137,[19]分省年度数据!$A$1:$T$32,15,FALSE),
$C137=2011,
VLOOKUP($B137,[19]分省年度数据!$A$1:$T$32,14,FALSE),
$C137=2012,
VLOOKUP($B137,[19]分省年度数据!$A$1:$T$32,13,FALSE),
$C137=2013,
VLOOKUP($B137,[19]分省年度数据!$A$1:$T$32,12,FALSE),
$C137=2014,
VLOOKUP($B137,[19]分省年度数据!$A$1:$T$32,11,FALSE),
$C137=2015,
VLOOKUP($B137,[19]分省年度数据!$A$1:$T$32,10,FALSE),
$C137=2016,
VLOOKUP($B137,[19]分省年度数据!$A$1:$T$32,9,FALSE),
$C137=2017,
VLOOKUP($B137,[19]分省年度数据!$A$1:$T$32,8,FALSE),
$C137=2018,
VLOOKUP($B137,[19]分省年度数据!$A$1:$T$32,7,FALSE)
)</f>
        <v>7890</v>
      </c>
      <c r="AK137" cm="1">
        <f t="array" ref="AK137">_xlfn.IFS(
$C137=2010,
VLOOKUP($B137,[20]分省年度数据!$A$1:$T$32,15,FALSE),
$C137=2011,
VLOOKUP($B137,[20]分省年度数据!$A$1:$T$32,14,FALSE),
$C137=2012,
VLOOKUP($B137,[20]分省年度数据!$A$1:$T$32,13,FALSE),
$C137=2013,
VLOOKUP($B137,[20]分省年度数据!$A$1:$T$32,12,FALSE),
$C137=2014,
VLOOKUP($B137,[20]分省年度数据!$A$1:$T$32,11,FALSE),
$C137=2015,
VLOOKUP($B137,[20]分省年度数据!$A$1:$T$32,10,FALSE),
$C137=2016,
VLOOKUP($B137,[20]分省年度数据!$A$1:$T$32,9,FALSE),
$C137=2017,
VLOOKUP($B137,[20]分省年度数据!$A$1:$T$32,8,FALSE),
$C137=2018,
VLOOKUP($B137,[20]分省年度数据!$A$1:$T$32,7,FALSE)
)</f>
        <v>16362</v>
      </c>
      <c r="AL137" cm="1">
        <f t="array" ref="AL137">_xlfn.IFS(
$C137=2010,
VLOOKUP($B137,[26]分省年度数据!$A$1:$T$32,15,FALSE),
$C137=2011,
VLOOKUP($B137,[26]分省年度数据!$A$1:$T$32,14,FALSE),
$C137=2012,
VLOOKUP($B137,[26]分省年度数据!$A$1:$T$32,13,FALSE),
$C137=2013,
VLOOKUP($B137,[26]分省年度数据!$A$1:$T$32,12,FALSE),
$C137=2014,
VLOOKUP($B137,[26]分省年度数据!$A$1:$T$32,11,FALSE),
$C137=2015,
VLOOKUP($B137,[26]分省年度数据!$A$1:$T$32,10,FALSE),
$C137=2016,
VLOOKUP($B137,[26]分省年度数据!$A$1:$T$32,9,FALSE),
$C137=2017,
VLOOKUP($B137,[26]分省年度数据!$A$1:$T$32,8,FALSE),
$C137=2018,
VLOOKUP($B137,[26]分省年度数据!$A$1:$T$32,7,FALSE)
)</f>
        <v>91.03</v>
      </c>
      <c r="AM137" cm="1">
        <f t="array" ref="AM137">_xlfn.IFS(
$C137=2010,
VLOOKUP($B137,[22]分省年度数据!$A$1:$T$32,15,FALSE),
$C137=2011,
VLOOKUP($B137,[22]分省年度数据!$A$1:$T$32,14,FALSE),
$C137=2012,
VLOOKUP($B137,[22]分省年度数据!$A$1:$T$32,13,FALSE),
$C137=2013,
VLOOKUP($B137,[22]分省年度数据!$A$1:$T$32,12,FALSE),
$C137=2014,
VLOOKUP($B137,[22]分省年度数据!$A$1:$T$32,11,FALSE),
$C137=2015,
VLOOKUP($B137,[22]分省年度数据!$A$1:$T$32,10,FALSE),
$C137=2016,
VLOOKUP($B137,[22]分省年度数据!$A$1:$T$32,9,FALSE),
$C137=2017,
VLOOKUP($B137,[22]分省年度数据!$A$1:$T$32,8,FALSE),
$C137=2018,
VLOOKUP($B137,[22]分省年度数据!$A$1:$T$32,7,FALSE)
)</f>
        <v>73.430000000000007</v>
      </c>
      <c r="AN137" cm="1">
        <f t="array" ref="AN137">_xlfn.IFS(
$C137=2010,
VLOOKUP($B137,[23]分省年度数据!$A$1:$T$32,15,FALSE),
$C137=2011,
VLOOKUP($B137,[23]分省年度数据!$A$1:$T$32,14,FALSE),
$C137=2012,
VLOOKUP($B137,[23]分省年度数据!$A$1:$T$32,13,FALSE),
$C137=2013,
VLOOKUP($B137,[23]分省年度数据!$A$1:$T$32,12,FALSE),
$C137=2014,
VLOOKUP($B137,[23]分省年度数据!$A$1:$T$32,11,FALSE),
$C137=2015,
VLOOKUP($B137,[23]分省年度数据!$A$1:$T$32,10,FALSE),
$C137=2016,
VLOOKUP($B137,[23]分省年度数据!$A$1:$T$32,9,FALSE),
$C137=2017,
VLOOKUP($B137,[23]分省年度数据!$A$1:$T$32,8,FALSE),
$C137=2018,
VLOOKUP($B137,[23]分省年度数据!$A$1:$T$32,7,FALSE)
)</f>
        <v>7.58</v>
      </c>
      <c r="AO137" cm="1">
        <f t="array" ref="AO137">_xlfn.IFS(
$C137=2010,
VLOOKUP($B137,[24]分省年度数据!$A$1:$T$32,15,FALSE),
$C137=2011,
VLOOKUP($B137,[24]分省年度数据!$A$1:$T$32,14,FALSE),
$C137=2012,
VLOOKUP($B137,[24]分省年度数据!$A$1:$T$32,13,FALSE),
$C137=2013,
VLOOKUP($B137,[24]分省年度数据!$A$1:$T$32,12,FALSE),
$C137=2014,
VLOOKUP($B137,[24]分省年度数据!$A$1:$T$32,11,FALSE),
$C137=2015,
VLOOKUP($B137,[24]分省年度数据!$A$1:$T$32,10,FALSE),
$C137=2016,
VLOOKUP($B137,[24]分省年度数据!$A$1:$T$32,9,FALSE),
$C137=2017,
VLOOKUP($B137,[24]分省年度数据!$A$1:$T$32,8,FALSE),
$C137=2018,
VLOOKUP($B137,[24]分省年度数据!$A$1:$T$32,7,FALSE)
)</f>
        <v>3.32</v>
      </c>
      <c r="AP137" cm="1">
        <f t="array" ref="AP137">_xlfn.IFS(
$C137=2010,
VLOOKUP($B137,[25]分省年度数据!$A$1:$T$32,15,FALSE),
$C137=2011,
VLOOKUP($B137,[25]分省年度数据!$A$1:$T$32,14,FALSE),
$C137=2012,
VLOOKUP($B137,[25]分省年度数据!$A$1:$T$32,13,FALSE),
$C137=2013,
VLOOKUP($B137,[25]分省年度数据!$A$1:$T$32,12,FALSE),
$C137=2014,
VLOOKUP($B137,[25]分省年度数据!$A$1:$T$32,11,FALSE),
$C137=2015,
VLOOKUP($B137,[25]分省年度数据!$A$1:$T$32,10,FALSE),
$C137=2016,
VLOOKUP($B137,[25]分省年度数据!$A$1:$T$32,9,FALSE),
$C137=2017,
VLOOKUP($B137,[25]分省年度数据!$A$1:$T$32,8,FALSE),
$C137=2018,
VLOOKUP($B137,[25]分省年度数据!$A$1:$T$32,7,FALSE)
)</f>
        <v>8.65</v>
      </c>
    </row>
    <row r="138" spans="1:42">
      <c r="A138">
        <v>41</v>
      </c>
      <c r="B138" t="s">
        <v>16</v>
      </c>
      <c r="C138">
        <v>2011</v>
      </c>
      <c r="D138" t="str">
        <f t="shared" si="4"/>
        <v>河南省2011</v>
      </c>
      <c r="E138" t="s">
        <v>35</v>
      </c>
      <c r="F138" cm="1">
        <f t="array" ref="F138">_xlfn.IFS(
$C138=2010,
VLOOKUP($B138,[1]分省年度数据!$A$1:$T$32,15,FALSE),
$C138=2011,
VLOOKUP($B138,[1]分省年度数据!$A$1:$T$32,14,FALSE),
$C138=2012,
VLOOKUP($B138,[1]分省年度数据!$A$1:$T$32,13,FALSE),
$C138=2013,
VLOOKUP($B138,[1]分省年度数据!$A$1:$T$32,12,FALSE),
$C138=2014,
VLOOKUP($B138,[1]分省年度数据!$A$1:$T$32,11,FALSE),
$C138=2015,
VLOOKUP($B138,[1]分省年度数据!$A$1:$T$32,10,FALSE),
$C138=2016,
VLOOKUP($B138,[1]分省年度数据!$A$1:$T$32,9,FALSE),
$C138=2017,
VLOOKUP($B138,[1]分省年度数据!$A$1:$T$32,8,FALSE),
$C138=2018,
VLOOKUP($B138,[1]分省年度数据!$A$1:$T$32,7,FALSE)
)</f>
        <v>9461</v>
      </c>
      <c r="G138" cm="1">
        <f t="array" ref="G138">_xlfn.IFS(
$C138=2010,
VLOOKUP($B138,[2]分省年度数据!$A$1:$T$32,15,FALSE),
$C138=2011,
VLOOKUP($B138,[2]分省年度数据!$A$1:$T$32,14,FALSE),
$C138=2012,
VLOOKUP($B138,[2]分省年度数据!$A$1:$T$32,13,FALSE),
$C138=2013,
VLOOKUP($B138,[2]分省年度数据!$A$1:$T$32,12,FALSE),
$C138=2014,
VLOOKUP($B138,[2]分省年度数据!$A$1:$T$32,11,FALSE),
$C138=2015,
VLOOKUP($B138,[2]分省年度数据!$A$1:$T$32,10,FALSE),
$C138=2016,
VLOOKUP($B138,[2]分省年度数据!$A$1:$T$32,9,FALSE),
$C138=2017,
VLOOKUP($B138,[2]分省年度数据!$A$1:$T$32,8,FALSE),
$C138=2018,
VLOOKUP($B138,[2]分省年度数据!$A$1:$T$32,7,FALSE)
)</f>
        <v>11206</v>
      </c>
      <c r="H138" cm="1">
        <f t="array" ref="H138">_xlfn.IFS(
$C138=2010,
VLOOKUP($B138,[3]分省年度数据!$A$1:$T$32,15,FALSE),
$C138=2011,
VLOOKUP($B138,[3]分省年度数据!$A$1:$T$32,14,FALSE),
$C138=2012,
VLOOKUP($B138,[3]分省年度数据!$A$1:$T$32,13,FALSE),
$C138=2013,
VLOOKUP($B138,[3]分省年度数据!$A$1:$T$32,12,FALSE),
$C138=2014,
VLOOKUP($B138,[3]分省年度数据!$A$1:$T$32,11,FALSE),
$C138=2015,
VLOOKUP($B138,[3]分省年度数据!$A$1:$T$32,10,FALSE),
$C138=2016,
VLOOKUP($B138,[3]分省年度数据!$A$1:$T$32,9,FALSE),
$C138=2017,
VLOOKUP($B138,[3]分省年度数据!$A$1:$T$32,8,FALSE),
$C138=2018,
VLOOKUP($B138,[3]分省年度数据!$A$1:$T$32,7,FALSE)
)</f>
        <v>2468</v>
      </c>
      <c r="I138">
        <f>VLOOKUP($D138,[4]Sheet1!$C$1:$J$65536,2,FALSE)</f>
        <v>151.36456298828125</v>
      </c>
      <c r="J138">
        <f>VLOOKUP($D138,[4]Sheet1!$C$1:$J$65536,3,FALSE)</f>
        <v>68.605339050292969</v>
      </c>
      <c r="K138">
        <f>VLOOKUP($D138,[4]Sheet1!$C$1:$J$65536,4,FALSE)</f>
        <v>10175.541015625</v>
      </c>
      <c r="L138">
        <f>VLOOKUP($D138,[4]Sheet1!$C$1:$J$65536,5,FALSE)</f>
        <v>148.81239318847656</v>
      </c>
      <c r="M138">
        <f>VLOOKUP($D138,[4]Sheet1!$C$1:$J$65536,6,FALSE)</f>
        <v>18.891464233398438</v>
      </c>
      <c r="N138">
        <f>VLOOKUP($D138,[4]Sheet1!$C$1:$J$65536,7,FALSE)</f>
        <v>4.3742856979370117</v>
      </c>
      <c r="O138">
        <f>VLOOKUP($D138,[4]Sheet1!$C$1:$J$65536,8,FALSE)</f>
        <v>27.271699905395508</v>
      </c>
      <c r="P138" cm="1">
        <f t="array" ref="P138">_xlfn.IFS(
$C138=2010,
VLOOKUP($B138,[5]各省年均房价!$A$1:$T$32,11,FALSE),
$C138=2011,
VLOOKUP($B138,[5]各省年均房价!$A$1:$T$32,12,FALSE),
$C138=2012,
VLOOKUP($B138,[5]各省年均房价!$A$1:$T$32,13,FALSE),
$C138=2013,
VLOOKUP($B138,[5]各省年均房价!$A$1:$T$32,14,FALSE),
$C138=2014,
VLOOKUP($B138,[5]各省年均房价!$A$1:$T$32,15,FALSE),
$C138=2015,
VLOOKUP($B138,[5]各省年均房价!$A$1:$T$32,16,FALSE),
$C138=2016,
VLOOKUP($B138,[5]各省年均房价!$A$1:$T$32,17,FALSE),
$C138=2017,
VLOOKUP($B138,[5]各省年均房价!$A$1:$T$32,18,FALSE),
$C138=2018,
VLOOKUP($B138,[5]各省年均房价!$A$1:$T$32,19,FALSE)
)</f>
        <v>3252.292352941176</v>
      </c>
      <c r="Q138">
        <f t="shared" si="5"/>
        <v>0.29022776663762057</v>
      </c>
      <c r="R138" cm="1">
        <f t="array" ref="R138">_xlfn.IFS(
$C138=2010,
VLOOKUP($B138,[27]分省年度数据!$A$1:$T$32,15,FALSE),
$C138=2011,
VLOOKUP($B138,[27]分省年度数据!$A$1:$T$32,14,FALSE),
$C138=2012,
VLOOKUP($B138,[27]分省年度数据!$A$1:$T$32,13,FALSE),
$C138=2013,
VLOOKUP($B138,[27]分省年度数据!$A$1:$T$32,12,FALSE),
$C138=2014,
VLOOKUP($B138,[27]分省年度数据!$A$1:$T$32,11,FALSE),
$C138=2015,
VLOOKUP($B138,[27]分省年度数据!$A$1:$T$32,10,FALSE),
$C138=2016,
VLOOKUP($B138,[27]分省年度数据!$A$1:$T$32,9,FALSE),
$C138=2017,
VLOOKUP($B138,[27]分省年度数据!$A$1:$T$32,8,FALSE),
$C138=2018,
VLOOKUP($B138,[27]分省年度数据!$A$1:$T$32,7,FALSE)
)</f>
        <v>53.82</v>
      </c>
      <c r="S138">
        <f>IFERROR(VLOOKUP(D138,[6]mu_jt_estimates_final!$C:$D,2,FALSE),"")</f>
        <v>-0.97233062999999997</v>
      </c>
      <c r="T138" t="str">
        <f>VLOOKUP(B138,方言分布!A:B,2,FALSE)</f>
        <v>中原官话</v>
      </c>
      <c r="U138" cm="1">
        <f t="array" ref="U138">_xlfn.IFS(
$C138=2010,
VLOOKUP($B138,[7]分省年度数据!$A$1:$T$32,15,FALSE),
$C138=2011,
VLOOKUP($B138,[7]分省年度数据!$A$1:$T$32,14,FALSE),
$C138=2012,
VLOOKUP($B138,[7]分省年度数据!$A$1:$T$32,13,FALSE),
$C138=2013,
VLOOKUP($B138,[7]分省年度数据!$A$1:$T$32,12,FALSE),
$C138=2014,
VLOOKUP($B138,[7]分省年度数据!$A$1:$T$32,11,FALSE),
$C138=2015,
VLOOKUP($B138,[7]分省年度数据!$A$1:$T$32,10,FALSE),
$C138=2016,
VLOOKUP($B138,[7]分省年度数据!$A$1:$T$32,9,FALSE),
$C138=2017,
VLOOKUP($B138,[7]分省年度数据!$A$1:$T$32,8,FALSE),
$C138=2018,
VLOOKUP($B138,[7]分省年度数据!$A$1:$T$32,7,FALSE)
)</f>
        <v>76128</v>
      </c>
      <c r="V138" cm="1">
        <f t="array" ref="V138">_xlfn.IFS(
$C138=2010,
VLOOKUP($B138,[8]分省年度数据!$A$1:$T$32,15,FALSE),
$C138=2011,
VLOOKUP($B138,[8]分省年度数据!$A$1:$T$32,14,FALSE),
$C138=2012,
VLOOKUP($B138,[8]分省年度数据!$A$1:$T$32,13,FALSE),
$C138=2013,
VLOOKUP($B138,[8]分省年度数据!$A$1:$T$32,12,FALSE),
$C138=2014,
VLOOKUP($B138,[8]分省年度数据!$A$1:$T$32,11,FALSE),
$C138=2015,
VLOOKUP($B138,[8]分省年度数据!$A$1:$T$32,10,FALSE),
$C138=2016,
VLOOKUP($B138,[8]分省年度数据!$A$1:$T$32,9,FALSE),
$C138=2017,
VLOOKUP($B138,[8]分省年度数据!$A$1:$T$32,8,FALSE),
$C138=2018,
VLOOKUP($B138,[8]分省年度数据!$A$1:$T$32,7,FALSE)
)</f>
        <v>34.96</v>
      </c>
      <c r="W138" cm="1">
        <f t="array" ref="W138">_xlfn.IFS(
$C138=2010,
VLOOKUP($B138,[9]分省年度数据!$A$1:$T$32,15,FALSE),
$C138=2011,
VLOOKUP($B138,[9]分省年度数据!$A$1:$T$32,14,FALSE),
$C138=2012,
VLOOKUP($B138,[9]分省年度数据!$A$1:$T$32,13,FALSE),
$C138=2013,
VLOOKUP($B138,[9]分省年度数据!$A$1:$T$32,12,FALSE),
$C138=2014,
VLOOKUP($B138,[9]分省年度数据!$A$1:$T$32,11,FALSE),
$C138=2015,
VLOOKUP($B138,[9]分省年度数据!$A$1:$T$32,10,FALSE),
$C138=2016,
VLOOKUP($B138,[9]分省年度数据!$A$1:$T$32,9,FALSE),
$C138=2017,
VLOOKUP($B138,[9]分省年度数据!$A$1:$T$32,8,FALSE),
$C138=2018,
VLOOKUP($B138,[9]分省年度数据!$A$1:$T$32,7,FALSE)
)</f>
        <v>36</v>
      </c>
      <c r="X138" cm="1">
        <f t="array" ref="X138">_xlfn.IFS(
$C138=2010,
VLOOKUP($B138,[10]分省年度数据!$A$1:$T$32,15,FALSE),
$C138=2011,
VLOOKUP($B138,[10]分省年度数据!$A$1:$T$32,14,FALSE),
$C138=2012,
VLOOKUP($B138,[10]分省年度数据!$A$1:$T$32,13,FALSE),
$C138=2013,
VLOOKUP($B138,[10]分省年度数据!$A$1:$T$32,12,FALSE),
$C138=2014,
VLOOKUP($B138,[10]分省年度数据!$A$1:$T$32,11,FALSE),
$C138=2015,
VLOOKUP($B138,[10]分省年度数据!$A$1:$T$32,10,FALSE),
$C138=2016,
VLOOKUP($B138,[10]分省年度数据!$A$1:$T$32,9,FALSE),
$C138=2017,
VLOOKUP($B138,[10]分省年度数据!$A$1:$T$32,8,FALSE),
$C138=2018,
VLOOKUP($B138,[10]分省年度数据!$A$1:$T$32,7,FALSE)
)</f>
        <v>10.43</v>
      </c>
      <c r="Y138" cm="1">
        <f t="array" ref="Y138">_xlfn.IFS(
$C138=2010,
VLOOKUP($B138,[11]分省年度数据!$A$1:$T$32,15,FALSE),
$C138=2011,
VLOOKUP($B138,[11]分省年度数据!$A$1:$T$32,14,FALSE),
$C138=2012,
VLOOKUP($B138,[11]分省年度数据!$A$1:$T$32,13,FALSE),
$C138=2013,
VLOOKUP($B138,[11]分省年度数据!$A$1:$T$32,12,FALSE),
$C138=2014,
VLOOKUP($B138,[11]分省年度数据!$A$1:$T$32,11,FALSE),
$C138=2015,
VLOOKUP($B138,[11]分省年度数据!$A$1:$T$32,10,FALSE),
$C138=2016,
VLOOKUP($B138,[11]分省年度数据!$A$1:$T$32,9,FALSE),
$C138=2017,
VLOOKUP($B138,[11]分省年度数据!$A$1:$T$32,8,FALSE),
$C138=2018,
VLOOKUP($B138,[11]分省年度数据!$A$1:$T$32,7,FALSE)
)</f>
        <v>361.48</v>
      </c>
      <c r="Z138" cm="1">
        <f t="array" ref="Z138">_xlfn.IFS(
$C138=2010,
VLOOKUP($B138,[12]分省年度数据!$A$1:$T$32,15,FALSE),
$C138=2011,
VLOOKUP($B138,[12]分省年度数据!$A$1:$T$32,14,FALSE),
$C138=2012,
VLOOKUP($B138,[12]分省年度数据!$A$1:$T$32,13,FALSE),
$C138=2013,
VLOOKUP($B138,[12]分省年度数据!$A$1:$T$32,12,FALSE),
$C138=2014,
VLOOKUP($B138,[12]分省年度数据!$A$1:$T$32,11,FALSE),
$C138=2015,
VLOOKUP($B138,[12]分省年度数据!$A$1:$T$32,10,FALSE),
$C138=2016,
VLOOKUP($B138,[12]分省年度数据!$A$1:$T$32,9,FALSE),
$C138=2017,
VLOOKUP($B138,[12]分省年度数据!$A$1:$T$32,8,FALSE),
$C138=2018,
VLOOKUP($B138,[12]分省年度数据!$A$1:$T$32,7,FALSE)
)</f>
        <v>18.170000000000002</v>
      </c>
      <c r="AA138" cm="1">
        <f t="array" ref="AA138">_xlfn.IFS(
$C138=2010,
VLOOKUP($B138,[13]分省年度数据!$A$1:$T$32,15,FALSE),
$C138=2011,
VLOOKUP($B138,[13]分省年度数据!$A$1:$T$32,14,FALSE),
$C138=2012,
VLOOKUP($B138,[13]分省年度数据!$A$1:$T$32,13,FALSE),
$C138=2013,
VLOOKUP($B138,[13]分省年度数据!$A$1:$T$32,12,FALSE),
$C138=2014,
VLOOKUP($B138,[13]分省年度数据!$A$1:$T$32,11,FALSE),
$C138=2015,
VLOOKUP($B138,[13]分省年度数据!$A$1:$T$32,10,FALSE),
$C138=2016,
VLOOKUP($B138,[13]分省年度数据!$A$1:$T$32,9,FALSE),
$C138=2017,
VLOOKUP($B138,[13]分省年度数据!$A$1:$T$32,8,FALSE),
$C138=2018,
VLOOKUP($B138,[13]分省年度数据!$A$1:$T$32,7,FALSE)
)</f>
        <v>16.579999999999998</v>
      </c>
      <c r="AB138" cm="1">
        <f t="array" ref="AB138">_xlfn.IFS(
$C138=2010,
VLOOKUP($B138,[14]分省年度数据!$A$1:$T$32,15,FALSE),
$C138=2011,
VLOOKUP($B138,[14]分省年度数据!$A$1:$T$32,14,FALSE),
$C138=2012,
VLOOKUP($B138,[14]分省年度数据!$A$1:$T$32,13,FALSE),
$C138=2013,
VLOOKUP($B138,[14]分省年度数据!$A$1:$T$32,12,FALSE),
$C138=2014,
VLOOKUP($B138,[14]分省年度数据!$A$1:$T$32,11,FALSE),
$C138=2015,
VLOOKUP($B138,[14]分省年度数据!$A$1:$T$32,10,FALSE),
$C138=2016,
VLOOKUP($B138,[14]分省年度数据!$A$1:$T$32,9,FALSE),
$C138=2017,
VLOOKUP($B138,[14]分省年度数据!$A$1:$T$32,8,FALSE),
$C138=2018,
VLOOKUP($B138,[14]分省年度数据!$A$1:$T$32,7,FALSE)
)</f>
        <v>22.04</v>
      </c>
      <c r="AD138" cm="1">
        <f t="array" ref="AD138">_xlfn.IFS(
$C138=2010,
VLOOKUP($B138,[15]分省年度数据!$A$1:$T$32,15,FALSE),
$C138=2011,
VLOOKUP($B138,[15]分省年度数据!$A$1:$T$32,14,FALSE),
$C138=2012,
VLOOKUP($B138,[15]分省年度数据!$A$1:$T$32,13,FALSE),
$C138=2013,
VLOOKUP($B138,[15]分省年度数据!$A$1:$T$32,12,FALSE),
$C138=2014,
VLOOKUP($B138,[15]分省年度数据!$A$1:$T$32,11,FALSE),
$C138=2015,
VLOOKUP($B138,[15]分省年度数据!$A$1:$T$32,10,FALSE),
$C138=2016,
VLOOKUP($B138,[15]分省年度数据!$A$1:$T$32,9,FALSE),
$C138=2017,
VLOOKUP($B138,[15]分省年度数据!$A$1:$T$32,8,FALSE),
$C138=2018,
VLOOKUP($B138,[15]分省年度数据!$A$1:$T$32,7,FALSE)
)</f>
        <v>11821418</v>
      </c>
      <c r="AE138" cm="1">
        <f t="array" ref="AE138">_xlfn.IFS(
$C138=2010,
VLOOKUP($B138,[16]分省年度数据!$A$1:$T$32,15,FALSE),
$C138=2011,
VLOOKUP($B138,[16]分省年度数据!$A$1:$T$32,14,FALSE),
$C138=2012,
VLOOKUP($B138,[16]分省年度数据!$A$1:$T$32,13,FALSE),
$C138=2013,
VLOOKUP($B138,[16]分省年度数据!$A$1:$T$32,12,FALSE),
$C138=2014,
VLOOKUP($B138,[16]分省年度数据!$A$1:$T$32,11,FALSE),
$C138=2015,
VLOOKUP($B138,[16]分省年度数据!$A$1:$T$32,10,FALSE),
$C138=2016,
VLOOKUP($B138,[16]分省年度数据!$A$1:$T$32,9,FALSE),
$C138=2017,
VLOOKUP($B138,[16]分省年度数据!$A$1:$T$32,8,FALSE),
$C138=2018,
VLOOKUP($B138,[16]分省年度数据!$A$1:$T$32,7,FALSE)
)</f>
        <v>857.14</v>
      </c>
      <c r="AF138" cm="1">
        <f t="array" ref="AF138">_xlfn.IFS(
$C138=2010,
VLOOKUP($B138,[17]分省年度数据!$A$1:$T$32,15,FALSE),
$C138=2011,
VLOOKUP($B138,[17]分省年度数据!$A$1:$T$32,14,FALSE),
$C138=2012,
VLOOKUP($B138,[17]分省年度数据!$A$1:$T$32,13,FALSE),
$C138=2013,
VLOOKUP($B138,[17]分省年度数据!$A$1:$T$32,12,FALSE),
$C138=2014,
VLOOKUP($B138,[17]分省年度数据!$A$1:$T$32,11,FALSE),
$C138=2015,
VLOOKUP($B138,[17]分省年度数据!$A$1:$T$32,10,FALSE),
$C138=2016,
VLOOKUP($B138,[17]分省年度数据!$A$1:$T$32,9,FALSE),
$C138=2017,
VLOOKUP($B138,[17]分省年度数据!$A$1:$T$32,8,FALSE),
$C138=2018,
VLOOKUP($B138,[17]分省年度数据!$A$1:$T$32,7,FALSE)
)</f>
        <v>180</v>
      </c>
      <c r="AG138" cm="1">
        <f t="array" ref="AG138">_xlfn.IFS(
$C138=2010,
VLOOKUP($B138,[18]分省年度数据!$A$1:$T$32,15,FALSE),
$C138=2011,
VLOOKUP($B138,[18]分省年度数据!$A$1:$T$32,14,FALSE),
$C138=2012,
VLOOKUP($B138,[18]分省年度数据!$A$1:$T$32,13,FALSE),
$C138=2013,
VLOOKUP($B138,[18]分省年度数据!$A$1:$T$32,12,FALSE),
$C138=2014,
VLOOKUP($B138,[18]分省年度数据!$A$1:$T$32,11,FALSE),
$C138=2015,
VLOOKUP($B138,[18]分省年度数据!$A$1:$T$32,10,FALSE),
$C138=2016,
VLOOKUP($B138,[18]分省年度数据!$A$1:$T$32,9,FALSE),
$C138=2017,
VLOOKUP($B138,[18]分省年度数据!$A$1:$T$32,8,FALSE),
$C138=2018,
VLOOKUP($B138,[18]分省年度数据!$A$1:$T$32,7,FALSE)
)</f>
        <v>9453.6</v>
      </c>
      <c r="AJ138" cm="1">
        <f t="array" ref="AJ138">_xlfn.IFS(
$C138=2010,
VLOOKUP($B138,[19]分省年度数据!$A$1:$T$32,15,FALSE),
$C138=2011,
VLOOKUP($B138,[19]分省年度数据!$A$1:$T$32,14,FALSE),
$C138=2012,
VLOOKUP($B138,[19]分省年度数据!$A$1:$T$32,13,FALSE),
$C138=2013,
VLOOKUP($B138,[19]分省年度数据!$A$1:$T$32,12,FALSE),
$C138=2014,
VLOOKUP($B138,[19]分省年度数据!$A$1:$T$32,11,FALSE),
$C138=2015,
VLOOKUP($B138,[19]分省年度数据!$A$1:$T$32,10,FALSE),
$C138=2016,
VLOOKUP($B138,[19]分省年度数据!$A$1:$T$32,9,FALSE),
$C138=2017,
VLOOKUP($B138,[19]分省年度数据!$A$1:$T$32,8,FALSE),
$C138=2018,
VLOOKUP($B138,[19]分省年度数据!$A$1:$T$32,7,FALSE)
)</f>
        <v>6877</v>
      </c>
      <c r="AK138" cm="1">
        <f t="array" ref="AK138">_xlfn.IFS(
$C138=2010,
VLOOKUP($B138,[20]分省年度数据!$A$1:$T$32,15,FALSE),
$C138=2011,
VLOOKUP($B138,[20]分省年度数据!$A$1:$T$32,14,FALSE),
$C138=2012,
VLOOKUP($B138,[20]分省年度数据!$A$1:$T$32,13,FALSE),
$C138=2013,
VLOOKUP($B138,[20]分省年度数据!$A$1:$T$32,12,FALSE),
$C138=2014,
VLOOKUP($B138,[20]分省年度数据!$A$1:$T$32,11,FALSE),
$C138=2015,
VLOOKUP($B138,[20]分省年度数据!$A$1:$T$32,10,FALSE),
$C138=2016,
VLOOKUP($B138,[20]分省年度数据!$A$1:$T$32,9,FALSE),
$C138=2017,
VLOOKUP($B138,[20]分省年度数据!$A$1:$T$32,8,FALSE),
$C138=2018,
VLOOKUP($B138,[20]分省年度数据!$A$1:$T$32,7,FALSE)
)</f>
        <v>17035</v>
      </c>
      <c r="AL138" cm="1">
        <f t="array" ref="AL138">_xlfn.IFS(
$C138=2010,
VLOOKUP($B138,[26]分省年度数据!$A$1:$T$32,15,FALSE),
$C138=2011,
VLOOKUP($B138,[26]分省年度数据!$A$1:$T$32,14,FALSE),
$C138=2012,
VLOOKUP($B138,[26]分省年度数据!$A$1:$T$32,13,FALSE),
$C138=2013,
VLOOKUP($B138,[26]分省年度数据!$A$1:$T$32,12,FALSE),
$C138=2014,
VLOOKUP($B138,[26]分省年度数据!$A$1:$T$32,11,FALSE),
$C138=2015,
VLOOKUP($B138,[26]分省年度数据!$A$1:$T$32,10,FALSE),
$C138=2016,
VLOOKUP($B138,[26]分省年度数据!$A$1:$T$32,9,FALSE),
$C138=2017,
VLOOKUP($B138,[26]分省年度数据!$A$1:$T$32,8,FALSE),
$C138=2018,
VLOOKUP($B138,[26]分省年度数据!$A$1:$T$32,7,FALSE)
)</f>
        <v>92.64</v>
      </c>
      <c r="AM138" cm="1">
        <f t="array" ref="AM138">_xlfn.IFS(
$C138=2010,
VLOOKUP($B138,[22]分省年度数据!$A$1:$T$32,15,FALSE),
$C138=2011,
VLOOKUP($B138,[22]分省年度数据!$A$1:$T$32,14,FALSE),
$C138=2012,
VLOOKUP($B138,[22]分省年度数据!$A$1:$T$32,13,FALSE),
$C138=2013,
VLOOKUP($B138,[22]分省年度数据!$A$1:$T$32,12,FALSE),
$C138=2014,
VLOOKUP($B138,[22]分省年度数据!$A$1:$T$32,11,FALSE),
$C138=2015,
VLOOKUP($B138,[22]分省年度数据!$A$1:$T$32,10,FALSE),
$C138=2016,
VLOOKUP($B138,[22]分省年度数据!$A$1:$T$32,9,FALSE),
$C138=2017,
VLOOKUP($B138,[22]分省年度数据!$A$1:$T$32,8,FALSE),
$C138=2018,
VLOOKUP($B138,[22]分省年度数据!$A$1:$T$32,7,FALSE)
)</f>
        <v>76.19</v>
      </c>
      <c r="AN138" cm="1">
        <f t="array" ref="AN138">_xlfn.IFS(
$C138=2010,
VLOOKUP($B138,[23]分省年度数据!$A$1:$T$32,15,FALSE),
$C138=2011,
VLOOKUP($B138,[23]分省年度数据!$A$1:$T$32,14,FALSE),
$C138=2012,
VLOOKUP($B138,[23]分省年度数据!$A$1:$T$32,13,FALSE),
$C138=2013,
VLOOKUP($B138,[23]分省年度数据!$A$1:$T$32,12,FALSE),
$C138=2014,
VLOOKUP($B138,[23]分省年度数据!$A$1:$T$32,11,FALSE),
$C138=2015,
VLOOKUP($B138,[23]分省年度数据!$A$1:$T$32,10,FALSE),
$C138=2016,
VLOOKUP($B138,[23]分省年度数据!$A$1:$T$32,9,FALSE),
$C138=2017,
VLOOKUP($B138,[23]分省年度数据!$A$1:$T$32,8,FALSE),
$C138=2018,
VLOOKUP($B138,[23]分省年度数据!$A$1:$T$32,7,FALSE)
)</f>
        <v>8.68</v>
      </c>
      <c r="AO138" cm="1">
        <f t="array" ref="AO138">_xlfn.IFS(
$C138=2010,
VLOOKUP($B138,[24]分省年度数据!$A$1:$T$32,15,FALSE),
$C138=2011,
VLOOKUP($B138,[24]分省年度数据!$A$1:$T$32,14,FALSE),
$C138=2012,
VLOOKUP($B138,[24]分省年度数据!$A$1:$T$32,13,FALSE),
$C138=2013,
VLOOKUP($B138,[24]分省年度数据!$A$1:$T$32,12,FALSE),
$C138=2014,
VLOOKUP($B138,[24]分省年度数据!$A$1:$T$32,11,FALSE),
$C138=2015,
VLOOKUP($B138,[24]分省年度数据!$A$1:$T$32,10,FALSE),
$C138=2016,
VLOOKUP($B138,[24]分省年度数据!$A$1:$T$32,9,FALSE),
$C138=2017,
VLOOKUP($B138,[24]分省年度数据!$A$1:$T$32,8,FALSE),
$C138=2018,
VLOOKUP($B138,[24]分省年度数据!$A$1:$T$32,7,FALSE)
)</f>
        <v>3.33</v>
      </c>
      <c r="AP138" cm="1">
        <f t="array" ref="AP138">_xlfn.IFS(
$C138=2010,
VLOOKUP($B138,[25]分省年度数据!$A$1:$T$32,15,FALSE),
$C138=2011,
VLOOKUP($B138,[25]分省年度数据!$A$1:$T$32,14,FALSE),
$C138=2012,
VLOOKUP($B138,[25]分省年度数据!$A$1:$T$32,13,FALSE),
$C138=2013,
VLOOKUP($B138,[25]分省年度数据!$A$1:$T$32,12,FALSE),
$C138=2014,
VLOOKUP($B138,[25]分省年度数据!$A$1:$T$32,11,FALSE),
$C138=2015,
VLOOKUP($B138,[25]分省年度数据!$A$1:$T$32,10,FALSE),
$C138=2016,
VLOOKUP($B138,[25]分省年度数据!$A$1:$T$32,9,FALSE),
$C138=2017,
VLOOKUP($B138,[25]分省年度数据!$A$1:$T$32,8,FALSE),
$C138=2018,
VLOOKUP($B138,[25]分省年度数据!$A$1:$T$32,7,FALSE)
)</f>
        <v>8.9</v>
      </c>
    </row>
    <row r="139" spans="1:42">
      <c r="A139">
        <v>41</v>
      </c>
      <c r="B139" t="s">
        <v>16</v>
      </c>
      <c r="C139">
        <v>2012</v>
      </c>
      <c r="D139" t="str">
        <f t="shared" si="4"/>
        <v>河南省2012</v>
      </c>
      <c r="E139" t="s">
        <v>35</v>
      </c>
      <c r="F139" cm="1">
        <f t="array" ref="F139">_xlfn.IFS(
$C139=2010,
VLOOKUP($B139,[1]分省年度数据!$A$1:$T$32,15,FALSE),
$C139=2011,
VLOOKUP($B139,[1]分省年度数据!$A$1:$T$32,14,FALSE),
$C139=2012,
VLOOKUP($B139,[1]分省年度数据!$A$1:$T$32,13,FALSE),
$C139=2013,
VLOOKUP($B139,[1]分省年度数据!$A$1:$T$32,12,FALSE),
$C139=2014,
VLOOKUP($B139,[1]分省年度数据!$A$1:$T$32,11,FALSE),
$C139=2015,
VLOOKUP($B139,[1]分省年度数据!$A$1:$T$32,10,FALSE),
$C139=2016,
VLOOKUP($B139,[1]分省年度数据!$A$1:$T$32,9,FALSE),
$C139=2017,
VLOOKUP($B139,[1]分省年度数据!$A$1:$T$32,8,FALSE),
$C139=2018,
VLOOKUP($B139,[1]分省年度数据!$A$1:$T$32,7,FALSE)
)</f>
        <v>9532</v>
      </c>
      <c r="G139" cm="1">
        <f t="array" ref="G139">_xlfn.IFS(
$C139=2010,
VLOOKUP($B139,[2]分省年度数据!$A$1:$T$32,15,FALSE),
$C139=2011,
VLOOKUP($B139,[2]分省年度数据!$A$1:$T$32,14,FALSE),
$C139=2012,
VLOOKUP($B139,[2]分省年度数据!$A$1:$T$32,13,FALSE),
$C139=2013,
VLOOKUP($B139,[2]分省年度数据!$A$1:$T$32,12,FALSE),
$C139=2014,
VLOOKUP($B139,[2]分省年度数据!$A$1:$T$32,11,FALSE),
$C139=2015,
VLOOKUP($B139,[2]分省年度数据!$A$1:$T$32,10,FALSE),
$C139=2016,
VLOOKUP($B139,[2]分省年度数据!$A$1:$T$32,9,FALSE),
$C139=2017,
VLOOKUP($B139,[2]分省年度数据!$A$1:$T$32,8,FALSE),
$C139=2018,
VLOOKUP($B139,[2]分省年度数据!$A$1:$T$32,7,FALSE)
)</f>
        <v>12772</v>
      </c>
      <c r="H139" cm="1">
        <f t="array" ref="H139">_xlfn.IFS(
$C139=2010,
VLOOKUP($B139,[3]分省年度数据!$A$1:$T$32,15,FALSE),
$C139=2011,
VLOOKUP($B139,[3]分省年度数据!$A$1:$T$32,14,FALSE),
$C139=2012,
VLOOKUP($B139,[3]分省年度数据!$A$1:$T$32,13,FALSE),
$C139=2013,
VLOOKUP($B139,[3]分省年度数据!$A$1:$T$32,12,FALSE),
$C139=2014,
VLOOKUP($B139,[3]分省年度数据!$A$1:$T$32,11,FALSE),
$C139=2015,
VLOOKUP($B139,[3]分省年度数据!$A$1:$T$32,10,FALSE),
$C139=2016,
VLOOKUP($B139,[3]分省年度数据!$A$1:$T$32,9,FALSE),
$C139=2017,
VLOOKUP($B139,[3]分省年度数据!$A$1:$T$32,8,FALSE),
$C139=2018,
VLOOKUP($B139,[3]分省年度数据!$A$1:$T$32,7,FALSE)
)</f>
        <v>1232.0999999999999</v>
      </c>
      <c r="I139">
        <f>VLOOKUP($D139,[4]Sheet1!$C$1:$J$65536,2,FALSE)</f>
        <v>153.96983337402344</v>
      </c>
      <c r="J139">
        <f>VLOOKUP($D139,[4]Sheet1!$C$1:$J$65536,3,FALSE)</f>
        <v>73.099273681640625</v>
      </c>
      <c r="K139">
        <f>VLOOKUP($D139,[4]Sheet1!$C$1:$J$65536,4,FALSE)</f>
        <v>10162.10546875</v>
      </c>
      <c r="L139">
        <f>VLOOKUP($D139,[4]Sheet1!$C$1:$J$65536,5,FALSE)</f>
        <v>150.66551208496094</v>
      </c>
      <c r="M139">
        <f>VLOOKUP($D139,[4]Sheet1!$C$1:$J$65536,6,FALSE)</f>
        <v>18.806703567504883</v>
      </c>
      <c r="N139">
        <f>VLOOKUP($D139,[4]Sheet1!$C$1:$J$65536,7,FALSE)</f>
        <v>4.506615161895752</v>
      </c>
      <c r="O139">
        <f>VLOOKUP($D139,[4]Sheet1!$C$1:$J$65536,8,FALSE)</f>
        <v>25.128335952758789</v>
      </c>
      <c r="P139" cm="1">
        <f t="array" ref="P139">_xlfn.IFS(
$C139=2010,
VLOOKUP($B139,[5]各省年均房价!$A$1:$T$32,11,FALSE),
$C139=2011,
VLOOKUP($B139,[5]各省年均房价!$A$1:$T$32,12,FALSE),
$C139=2012,
VLOOKUP($B139,[5]各省年均房价!$A$1:$T$32,13,FALSE),
$C139=2013,
VLOOKUP($B139,[5]各省年均房价!$A$1:$T$32,14,FALSE),
$C139=2014,
VLOOKUP($B139,[5]各省年均房价!$A$1:$T$32,15,FALSE),
$C139=2015,
VLOOKUP($B139,[5]各省年均房价!$A$1:$T$32,16,FALSE),
$C139=2016,
VLOOKUP($B139,[5]各省年均房价!$A$1:$T$32,17,FALSE),
$C139=2017,
VLOOKUP($B139,[5]各省年均房价!$A$1:$T$32,18,FALSE),
$C139=2018,
VLOOKUP($B139,[5]各省年均房价!$A$1:$T$32,19,FALSE)
)</f>
        <v>3586.6470588235288</v>
      </c>
      <c r="Q139">
        <f t="shared" si="5"/>
        <v>0.28082109762163554</v>
      </c>
      <c r="R139" cm="1">
        <f t="array" ref="R139">_xlfn.IFS(
$C139=2010,
VLOOKUP($B139,[27]分省年度数据!$A$1:$T$32,15,FALSE),
$C139=2011,
VLOOKUP($B139,[27]分省年度数据!$A$1:$T$32,14,FALSE),
$C139=2012,
VLOOKUP($B139,[27]分省年度数据!$A$1:$T$32,13,FALSE),
$C139=2013,
VLOOKUP($B139,[27]分省年度数据!$A$1:$T$32,12,FALSE),
$C139=2014,
VLOOKUP($B139,[27]分省年度数据!$A$1:$T$32,11,FALSE),
$C139=2015,
VLOOKUP($B139,[27]分省年度数据!$A$1:$T$32,10,FALSE),
$C139=2016,
VLOOKUP($B139,[27]分省年度数据!$A$1:$T$32,9,FALSE),
$C139=2017,
VLOOKUP($B139,[27]分省年度数据!$A$1:$T$32,8,FALSE),
$C139=2018,
VLOOKUP($B139,[27]分省年度数据!$A$1:$T$32,7,FALSE)
)</f>
        <v>61.6</v>
      </c>
      <c r="S139">
        <f>IFERROR(VLOOKUP(D139,[6]mu_jt_estimates_final!$C:$D,2,FALSE),"")</f>
        <v>-0.97233062999999997</v>
      </c>
      <c r="T139" t="str">
        <f>VLOOKUP(B139,方言分布!A:B,2,FALSE)</f>
        <v>中原官话</v>
      </c>
      <c r="U139" cm="1">
        <f t="array" ref="U139">_xlfn.IFS(
$C139=2010,
VLOOKUP($B139,[7]分省年度数据!$A$1:$T$32,15,FALSE),
$C139=2011,
VLOOKUP($B139,[7]分省年度数据!$A$1:$T$32,14,FALSE),
$C139=2012,
VLOOKUP($B139,[7]分省年度数据!$A$1:$T$32,13,FALSE),
$C139=2013,
VLOOKUP($B139,[7]分省年度数据!$A$1:$T$32,12,FALSE),
$C139=2014,
VLOOKUP($B139,[7]分省年度数据!$A$1:$T$32,11,FALSE),
$C139=2015,
VLOOKUP($B139,[7]分省年度数据!$A$1:$T$32,10,FALSE),
$C139=2016,
VLOOKUP($B139,[7]分省年度数据!$A$1:$T$32,9,FALSE),
$C139=2017,
VLOOKUP($B139,[7]分省年度数据!$A$1:$T$32,8,FALSE),
$C139=2018,
VLOOKUP($B139,[7]分省年度数据!$A$1:$T$32,7,FALSE)
)</f>
        <v>69258</v>
      </c>
      <c r="V139" cm="1">
        <f t="array" ref="V139">_xlfn.IFS(
$C139=2010,
VLOOKUP($B139,[8]分省年度数据!$A$1:$T$32,15,FALSE),
$C139=2011,
VLOOKUP($B139,[8]分省年度数据!$A$1:$T$32,14,FALSE),
$C139=2012,
VLOOKUP($B139,[8]分省年度数据!$A$1:$T$32,13,FALSE),
$C139=2013,
VLOOKUP($B139,[8]分省年度数据!$A$1:$T$32,12,FALSE),
$C139=2014,
VLOOKUP($B139,[8]分省年度数据!$A$1:$T$32,11,FALSE),
$C139=2015,
VLOOKUP($B139,[8]分省年度数据!$A$1:$T$32,10,FALSE),
$C139=2016,
VLOOKUP($B139,[8]分省年度数据!$A$1:$T$32,9,FALSE),
$C139=2017,
VLOOKUP($B139,[8]分省年度数据!$A$1:$T$32,8,FALSE),
$C139=2018,
VLOOKUP($B139,[8]分省年度数据!$A$1:$T$32,7,FALSE)
)</f>
        <v>39.4</v>
      </c>
      <c r="W139" cm="1">
        <f t="array" ref="W139">_xlfn.IFS(
$C139=2010,
VLOOKUP($B139,[9]分省年度数据!$A$1:$T$32,15,FALSE),
$C139=2011,
VLOOKUP($B139,[9]分省年度数据!$A$1:$T$32,14,FALSE),
$C139=2012,
VLOOKUP($B139,[9]分省年度数据!$A$1:$T$32,13,FALSE),
$C139=2013,
VLOOKUP($B139,[9]分省年度数据!$A$1:$T$32,12,FALSE),
$C139=2014,
VLOOKUP($B139,[9]分省年度数据!$A$1:$T$32,11,FALSE),
$C139=2015,
VLOOKUP($B139,[9]分省年度数据!$A$1:$T$32,10,FALSE),
$C139=2016,
VLOOKUP($B139,[9]分省年度数据!$A$1:$T$32,9,FALSE),
$C139=2017,
VLOOKUP($B139,[9]分省年度数据!$A$1:$T$32,8,FALSE),
$C139=2018,
VLOOKUP($B139,[9]分省年度数据!$A$1:$T$32,7,FALSE)
)</f>
        <v>46</v>
      </c>
      <c r="X139" cm="1">
        <f t="array" ref="X139">_xlfn.IFS(
$C139=2010,
VLOOKUP($B139,[10]分省年度数据!$A$1:$T$32,15,FALSE),
$C139=2011,
VLOOKUP($B139,[10]分省年度数据!$A$1:$T$32,14,FALSE),
$C139=2012,
VLOOKUP($B139,[10]分省年度数据!$A$1:$T$32,13,FALSE),
$C139=2013,
VLOOKUP($B139,[10]分省年度数据!$A$1:$T$32,12,FALSE),
$C139=2014,
VLOOKUP($B139,[10]分省年度数据!$A$1:$T$32,11,FALSE),
$C139=2015,
VLOOKUP($B139,[10]分省年度数据!$A$1:$T$32,10,FALSE),
$C139=2016,
VLOOKUP($B139,[10]分省年度数据!$A$1:$T$32,9,FALSE),
$C139=2017,
VLOOKUP($B139,[10]分省年度数据!$A$1:$T$32,8,FALSE),
$C139=2018,
VLOOKUP($B139,[10]分省年度数据!$A$1:$T$32,7,FALSE)
)</f>
        <v>10.18</v>
      </c>
      <c r="Y139" cm="1">
        <f t="array" ref="Y139">_xlfn.IFS(
$C139=2010,
VLOOKUP($B139,[11]分省年度数据!$A$1:$T$32,15,FALSE),
$C139=2011,
VLOOKUP($B139,[11]分省年度数据!$A$1:$T$32,14,FALSE),
$C139=2012,
VLOOKUP($B139,[11]分省年度数据!$A$1:$T$32,13,FALSE),
$C139=2013,
VLOOKUP($B139,[11]分省年度数据!$A$1:$T$32,12,FALSE),
$C139=2014,
VLOOKUP($B139,[11]分省年度数据!$A$1:$T$32,11,FALSE),
$C139=2015,
VLOOKUP($B139,[11]分省年度数据!$A$1:$T$32,10,FALSE),
$C139=2016,
VLOOKUP($B139,[11]分省年度数据!$A$1:$T$32,9,FALSE),
$C139=2017,
VLOOKUP($B139,[11]分省年度数据!$A$1:$T$32,8,FALSE),
$C139=2018,
VLOOKUP($B139,[11]分省年度数据!$A$1:$T$32,7,FALSE)
)</f>
        <v>425.99</v>
      </c>
      <c r="Z139" cm="1">
        <f t="array" ref="Z139">_xlfn.IFS(
$C139=2010,
VLOOKUP($B139,[12]分省年度数据!$A$1:$T$32,15,FALSE),
$C139=2011,
VLOOKUP($B139,[12]分省年度数据!$A$1:$T$32,14,FALSE),
$C139=2012,
VLOOKUP($B139,[12]分省年度数据!$A$1:$T$32,13,FALSE),
$C139=2013,
VLOOKUP($B139,[12]分省年度数据!$A$1:$T$32,12,FALSE),
$C139=2014,
VLOOKUP($B139,[12]分省年度数据!$A$1:$T$32,11,FALSE),
$C139=2015,
VLOOKUP($B139,[12]分省年度数据!$A$1:$T$32,10,FALSE),
$C139=2016,
VLOOKUP($B139,[12]分省年度数据!$A$1:$T$32,9,FALSE),
$C139=2017,
VLOOKUP($B139,[12]分省年度数据!$A$1:$T$32,8,FALSE),
$C139=2018,
VLOOKUP($B139,[12]分省年度数据!$A$1:$T$32,7,FALSE)
)</f>
        <v>17.940000000000001</v>
      </c>
      <c r="AA139" cm="1">
        <f t="array" ref="AA139">_xlfn.IFS(
$C139=2010,
VLOOKUP($B139,[13]分省年度数据!$A$1:$T$32,15,FALSE),
$C139=2011,
VLOOKUP($B139,[13]分省年度数据!$A$1:$T$32,14,FALSE),
$C139=2012,
VLOOKUP($B139,[13]分省年度数据!$A$1:$T$32,13,FALSE),
$C139=2013,
VLOOKUP($B139,[13]分省年度数据!$A$1:$T$32,12,FALSE),
$C139=2014,
VLOOKUP($B139,[13]分省年度数据!$A$1:$T$32,11,FALSE),
$C139=2015,
VLOOKUP($B139,[13]分省年度数据!$A$1:$T$32,10,FALSE),
$C139=2016,
VLOOKUP($B139,[13]分省年度数据!$A$1:$T$32,9,FALSE),
$C139=2017,
VLOOKUP($B139,[13]分省年度数据!$A$1:$T$32,8,FALSE),
$C139=2018,
VLOOKUP($B139,[13]分省年度数据!$A$1:$T$32,7,FALSE)
)</f>
        <v>16.07</v>
      </c>
      <c r="AB139" cm="1">
        <f t="array" ref="AB139">_xlfn.IFS(
$C139=2010,
VLOOKUP($B139,[14]分省年度数据!$A$1:$T$32,15,FALSE),
$C139=2011,
VLOOKUP($B139,[14]分省年度数据!$A$1:$T$32,14,FALSE),
$C139=2012,
VLOOKUP($B139,[14]分省年度数据!$A$1:$T$32,13,FALSE),
$C139=2013,
VLOOKUP($B139,[14]分省年度数据!$A$1:$T$32,12,FALSE),
$C139=2014,
VLOOKUP($B139,[14]分省年度数据!$A$1:$T$32,11,FALSE),
$C139=2015,
VLOOKUP($B139,[14]分省年度数据!$A$1:$T$32,10,FALSE),
$C139=2016,
VLOOKUP($B139,[14]分省年度数据!$A$1:$T$32,9,FALSE),
$C139=2017,
VLOOKUP($B139,[14]分省年度数据!$A$1:$T$32,8,FALSE),
$C139=2018,
VLOOKUP($B139,[14]分省年度数据!$A$1:$T$32,7,FALSE)
)</f>
        <v>21.72</v>
      </c>
      <c r="AD139" t="str" cm="1">
        <f t="array" ref="AD139">_xlfn.IFS(
$C139=2010,
VLOOKUP($B139,[15]分省年度数据!$A$1:$T$32,15,FALSE),
$C139=2011,
VLOOKUP($B139,[15]分省年度数据!$A$1:$T$32,14,FALSE),
$C139=2012,
VLOOKUP($B139,[15]分省年度数据!$A$1:$T$32,13,FALSE),
$C139=2013,
VLOOKUP($B139,[15]分省年度数据!$A$1:$T$32,12,FALSE),
$C139=2014,
VLOOKUP($B139,[15]分省年度数据!$A$1:$T$32,11,FALSE),
$C139=2015,
VLOOKUP($B139,[15]分省年度数据!$A$1:$T$32,10,FALSE),
$C139=2016,
VLOOKUP($B139,[15]分省年度数据!$A$1:$T$32,9,FALSE),
$C139=2017,
VLOOKUP($B139,[15]分省年度数据!$A$1:$T$32,8,FALSE),
$C139=2018,
VLOOKUP($B139,[15]分省年度数据!$A$1:$T$32,7,FALSE)
)</f>
        <v/>
      </c>
      <c r="AE139" cm="1">
        <f t="array" ref="AE139">_xlfn.IFS(
$C139=2010,
VLOOKUP($B139,[16]分省年度数据!$A$1:$T$32,15,FALSE),
$C139=2011,
VLOOKUP($B139,[16]分省年度数据!$A$1:$T$32,14,FALSE),
$C139=2012,
VLOOKUP($B139,[16]分省年度数据!$A$1:$T$32,13,FALSE),
$C139=2013,
VLOOKUP($B139,[16]分省年度数据!$A$1:$T$32,12,FALSE),
$C139=2014,
VLOOKUP($B139,[16]分省年度数据!$A$1:$T$32,11,FALSE),
$C139=2015,
VLOOKUP($B139,[16]分省年度数据!$A$1:$T$32,10,FALSE),
$C139=2016,
VLOOKUP($B139,[16]分省年度数据!$A$1:$T$32,9,FALSE),
$C139=2017,
VLOOKUP($B139,[16]分省年度数据!$A$1:$T$32,8,FALSE),
$C139=2018,
VLOOKUP($B139,[16]分省年度数据!$A$1:$T$32,7,FALSE)
)</f>
        <v>1106.51</v>
      </c>
      <c r="AF139" cm="1">
        <f t="array" ref="AF139">_xlfn.IFS(
$C139=2010,
VLOOKUP($B139,[17]分省年度数据!$A$1:$T$32,15,FALSE),
$C139=2011,
VLOOKUP($B139,[17]分省年度数据!$A$1:$T$32,14,FALSE),
$C139=2012,
VLOOKUP($B139,[17]分省年度数据!$A$1:$T$32,13,FALSE),
$C139=2013,
VLOOKUP($B139,[17]分省年度数据!$A$1:$T$32,12,FALSE),
$C139=2014,
VLOOKUP($B139,[17]分省年度数据!$A$1:$T$32,11,FALSE),
$C139=2015,
VLOOKUP($B139,[17]分省年度数据!$A$1:$T$32,10,FALSE),
$C139=2016,
VLOOKUP($B139,[17]分省年度数据!$A$1:$T$32,9,FALSE),
$C139=2017,
VLOOKUP($B139,[17]分省年度数据!$A$1:$T$32,8,FALSE),
$C139=2018,
VLOOKUP($B139,[17]分省年度数据!$A$1:$T$32,7,FALSE)
)</f>
        <v>206</v>
      </c>
      <c r="AG139" cm="1">
        <f t="array" ref="AG139">_xlfn.IFS(
$C139=2010,
VLOOKUP($B139,[18]分省年度数据!$A$1:$T$32,15,FALSE),
$C139=2011,
VLOOKUP($B139,[18]分省年度数据!$A$1:$T$32,14,FALSE),
$C139=2012,
VLOOKUP($B139,[18]分省年度数据!$A$1:$T$32,13,FALSE),
$C139=2013,
VLOOKUP($B139,[18]分省年度数据!$A$1:$T$32,12,FALSE),
$C139=2014,
VLOOKUP($B139,[18]分省年度数据!$A$1:$T$32,11,FALSE),
$C139=2015,
VLOOKUP($B139,[18]分省年度数据!$A$1:$T$32,10,FALSE),
$C139=2016,
VLOOKUP($B139,[18]分省年度数据!$A$1:$T$32,9,FALSE),
$C139=2017,
VLOOKUP($B139,[18]分省年度数据!$A$1:$T$32,8,FALSE),
$C139=2018,
VLOOKUP($B139,[18]分省年度数据!$A$1:$T$32,7,FALSE)
)</f>
        <v>10915.6</v>
      </c>
      <c r="AJ139" cm="1">
        <f t="array" ref="AJ139">_xlfn.IFS(
$C139=2010,
VLOOKUP($B139,[19]分省年度数据!$A$1:$T$32,15,FALSE),
$C139=2011,
VLOOKUP($B139,[19]分省年度数据!$A$1:$T$32,14,FALSE),
$C139=2012,
VLOOKUP($B139,[19]分省年度数据!$A$1:$T$32,13,FALSE),
$C139=2013,
VLOOKUP($B139,[19]分省年度数据!$A$1:$T$32,12,FALSE),
$C139=2014,
VLOOKUP($B139,[19]分省年度数据!$A$1:$T$32,11,FALSE),
$C139=2015,
VLOOKUP($B139,[19]分省年度数据!$A$1:$T$32,10,FALSE),
$C139=2016,
VLOOKUP($B139,[19]分省年度数据!$A$1:$T$32,9,FALSE),
$C139=2017,
VLOOKUP($B139,[19]分省年度数据!$A$1:$T$32,8,FALSE),
$C139=2018,
VLOOKUP($B139,[19]分省年度数据!$A$1:$T$32,7,FALSE)
)</f>
        <v>6732</v>
      </c>
      <c r="AK139" cm="1">
        <f t="array" ref="AK139">_xlfn.IFS(
$C139=2010,
VLOOKUP($B139,[20]分省年度数据!$A$1:$T$32,15,FALSE),
$C139=2011,
VLOOKUP($B139,[20]分省年度数据!$A$1:$T$32,14,FALSE),
$C139=2012,
VLOOKUP($B139,[20]分省年度数据!$A$1:$T$32,13,FALSE),
$C139=2013,
VLOOKUP($B139,[20]分省年度数据!$A$1:$T$32,12,FALSE),
$C139=2014,
VLOOKUP($B139,[20]分省年度数据!$A$1:$T$32,11,FALSE),
$C139=2015,
VLOOKUP($B139,[20]分省年度数据!$A$1:$T$32,10,FALSE),
$C139=2016,
VLOOKUP($B139,[20]分省年度数据!$A$1:$T$32,9,FALSE),
$C139=2017,
VLOOKUP($B139,[20]分省年度数据!$A$1:$T$32,8,FALSE),
$C139=2018,
VLOOKUP($B139,[20]分省年度数据!$A$1:$T$32,7,FALSE)
)</f>
        <v>18337</v>
      </c>
      <c r="AL139" cm="1">
        <f t="array" ref="AL139">_xlfn.IFS(
$C139=2010,
VLOOKUP($B139,[26]分省年度数据!$A$1:$T$32,15,FALSE),
$C139=2011,
VLOOKUP($B139,[26]分省年度数据!$A$1:$T$32,14,FALSE),
$C139=2012,
VLOOKUP($B139,[26]分省年度数据!$A$1:$T$32,13,FALSE),
$C139=2013,
VLOOKUP($B139,[26]分省年度数据!$A$1:$T$32,12,FALSE),
$C139=2014,
VLOOKUP($B139,[26]分省年度数据!$A$1:$T$32,11,FALSE),
$C139=2015,
VLOOKUP($B139,[26]分省年度数据!$A$1:$T$32,10,FALSE),
$C139=2016,
VLOOKUP($B139,[26]分省年度数据!$A$1:$T$32,9,FALSE),
$C139=2017,
VLOOKUP($B139,[26]分省年度数据!$A$1:$T$32,8,FALSE),
$C139=2018,
VLOOKUP($B139,[26]分省年度数据!$A$1:$T$32,7,FALSE)
)</f>
        <v>91.76</v>
      </c>
      <c r="AM139" cm="1">
        <f t="array" ref="AM139">_xlfn.IFS(
$C139=2010,
VLOOKUP($B139,[22]分省年度数据!$A$1:$T$32,15,FALSE),
$C139=2011,
VLOOKUP($B139,[22]分省年度数据!$A$1:$T$32,14,FALSE),
$C139=2012,
VLOOKUP($B139,[22]分省年度数据!$A$1:$T$32,13,FALSE),
$C139=2013,
VLOOKUP($B139,[22]分省年度数据!$A$1:$T$32,12,FALSE),
$C139=2014,
VLOOKUP($B139,[22]分省年度数据!$A$1:$T$32,11,FALSE),
$C139=2015,
VLOOKUP($B139,[22]分省年度数据!$A$1:$T$32,10,FALSE),
$C139=2016,
VLOOKUP($B139,[22]分省年度数据!$A$1:$T$32,9,FALSE),
$C139=2017,
VLOOKUP($B139,[22]分省年度数据!$A$1:$T$32,8,FALSE),
$C139=2018,
VLOOKUP($B139,[22]分省年度数据!$A$1:$T$32,7,FALSE)
)</f>
        <v>77.94</v>
      </c>
      <c r="AN139" cm="1">
        <f t="array" ref="AN139">_xlfn.IFS(
$C139=2010,
VLOOKUP($B139,[23]分省年度数据!$A$1:$T$32,15,FALSE),
$C139=2011,
VLOOKUP($B139,[23]分省年度数据!$A$1:$T$32,14,FALSE),
$C139=2012,
VLOOKUP($B139,[23]分省年度数据!$A$1:$T$32,13,FALSE),
$C139=2013,
VLOOKUP($B139,[23]分省年度数据!$A$1:$T$32,12,FALSE),
$C139=2014,
VLOOKUP($B139,[23]分省年度数据!$A$1:$T$32,11,FALSE),
$C139=2015,
VLOOKUP($B139,[23]分省年度数据!$A$1:$T$32,10,FALSE),
$C139=2016,
VLOOKUP($B139,[23]分省年度数据!$A$1:$T$32,9,FALSE),
$C139=2017,
VLOOKUP($B139,[23]分省年度数据!$A$1:$T$32,8,FALSE),
$C139=2018,
VLOOKUP($B139,[23]分省年度数据!$A$1:$T$32,7,FALSE)
)</f>
        <v>8.6</v>
      </c>
      <c r="AO139" cm="1">
        <f t="array" ref="AO139">_xlfn.IFS(
$C139=2010,
VLOOKUP($B139,[24]分省年度数据!$A$1:$T$32,15,FALSE),
$C139=2011,
VLOOKUP($B139,[24]分省年度数据!$A$1:$T$32,14,FALSE),
$C139=2012,
VLOOKUP($B139,[24]分省年度数据!$A$1:$T$32,13,FALSE),
$C139=2013,
VLOOKUP($B139,[24]分省年度数据!$A$1:$T$32,12,FALSE),
$C139=2014,
VLOOKUP($B139,[24]分省年度数据!$A$1:$T$32,11,FALSE),
$C139=2015,
VLOOKUP($B139,[24]分省年度数据!$A$1:$T$32,10,FALSE),
$C139=2016,
VLOOKUP($B139,[24]分省年度数据!$A$1:$T$32,9,FALSE),
$C139=2017,
VLOOKUP($B139,[24]分省年度数据!$A$1:$T$32,8,FALSE),
$C139=2018,
VLOOKUP($B139,[24]分省年度数据!$A$1:$T$32,7,FALSE)
)</f>
        <v>3.12</v>
      </c>
      <c r="AP139" cm="1">
        <f t="array" ref="AP139">_xlfn.IFS(
$C139=2010,
VLOOKUP($B139,[25]分省年度数据!$A$1:$T$32,15,FALSE),
$C139=2011,
VLOOKUP($B139,[25]分省年度数据!$A$1:$T$32,14,FALSE),
$C139=2012,
VLOOKUP($B139,[25]分省年度数据!$A$1:$T$32,13,FALSE),
$C139=2013,
VLOOKUP($B139,[25]分省年度数据!$A$1:$T$32,12,FALSE),
$C139=2014,
VLOOKUP($B139,[25]分省年度数据!$A$1:$T$32,11,FALSE),
$C139=2015,
VLOOKUP($B139,[25]分省年度数据!$A$1:$T$32,10,FALSE),
$C139=2016,
VLOOKUP($B139,[25]分省年度数据!$A$1:$T$32,9,FALSE),
$C139=2017,
VLOOKUP($B139,[25]分省年度数据!$A$1:$T$32,8,FALSE),
$C139=2018,
VLOOKUP($B139,[25]分省年度数据!$A$1:$T$32,7,FALSE)
)</f>
        <v>9.23</v>
      </c>
    </row>
    <row r="140" spans="1:42">
      <c r="A140">
        <v>41</v>
      </c>
      <c r="B140" t="s">
        <v>16</v>
      </c>
      <c r="C140">
        <v>2013</v>
      </c>
      <c r="D140" t="str">
        <f t="shared" si="4"/>
        <v>河南省2013</v>
      </c>
      <c r="E140" t="s">
        <v>35</v>
      </c>
      <c r="F140" cm="1">
        <f t="array" ref="F140">_xlfn.IFS(
$C140=2010,
VLOOKUP($B140,[1]分省年度数据!$A$1:$T$32,15,FALSE),
$C140=2011,
VLOOKUP($B140,[1]分省年度数据!$A$1:$T$32,14,FALSE),
$C140=2012,
VLOOKUP($B140,[1]分省年度数据!$A$1:$T$32,13,FALSE),
$C140=2013,
VLOOKUP($B140,[1]分省年度数据!$A$1:$T$32,12,FALSE),
$C140=2014,
VLOOKUP($B140,[1]分省年度数据!$A$1:$T$32,11,FALSE),
$C140=2015,
VLOOKUP($B140,[1]分省年度数据!$A$1:$T$32,10,FALSE),
$C140=2016,
VLOOKUP($B140,[1]分省年度数据!$A$1:$T$32,9,FALSE),
$C140=2017,
VLOOKUP($B140,[1]分省年度数据!$A$1:$T$32,8,FALSE),
$C140=2018,
VLOOKUP($B140,[1]分省年度数据!$A$1:$T$32,7,FALSE)
)</f>
        <v>9573</v>
      </c>
      <c r="G140" cm="1">
        <f t="array" ref="G140">_xlfn.IFS(
$C140=2010,
VLOOKUP($B140,[2]分省年度数据!$A$1:$T$32,15,FALSE),
$C140=2011,
VLOOKUP($B140,[2]分省年度数据!$A$1:$T$32,14,FALSE),
$C140=2012,
VLOOKUP($B140,[2]分省年度数据!$A$1:$T$32,13,FALSE),
$C140=2013,
VLOOKUP($B140,[2]分省年度数据!$A$1:$T$32,12,FALSE),
$C140=2014,
VLOOKUP($B140,[2]分省年度数据!$A$1:$T$32,11,FALSE),
$C140=2015,
VLOOKUP($B140,[2]分省年度数据!$A$1:$T$32,10,FALSE),
$C140=2016,
VLOOKUP($B140,[2]分省年度数据!$A$1:$T$32,9,FALSE),
$C140=2017,
VLOOKUP($B140,[2]分省年度数据!$A$1:$T$32,8,FALSE),
$C140=2018,
VLOOKUP($B140,[2]分省年度数据!$A$1:$T$32,7,FALSE)
)</f>
        <v>14204</v>
      </c>
      <c r="H140" cm="1">
        <f t="array" ref="H140">_xlfn.IFS(
$C140=2010,
VLOOKUP($B140,[3]分省年度数据!$A$1:$T$32,15,FALSE),
$C140=2011,
VLOOKUP($B140,[3]分省年度数据!$A$1:$T$32,14,FALSE),
$C140=2012,
VLOOKUP($B140,[3]分省年度数据!$A$1:$T$32,13,FALSE),
$C140=2013,
VLOOKUP($B140,[3]分省年度数据!$A$1:$T$32,12,FALSE),
$C140=2014,
VLOOKUP($B140,[3]分省年度数据!$A$1:$T$32,11,FALSE),
$C140=2015,
VLOOKUP($B140,[3]分省年度数据!$A$1:$T$32,10,FALSE),
$C140=2016,
VLOOKUP($B140,[3]分省年度数据!$A$1:$T$32,9,FALSE),
$C140=2017,
VLOOKUP($B140,[3]分省年度数据!$A$1:$T$32,8,FALSE),
$C140=2018,
VLOOKUP($B140,[3]分省年度数据!$A$1:$T$32,7,FALSE)
)</f>
        <v>2587.8000000000002</v>
      </c>
      <c r="I140">
        <f>VLOOKUP($D140,[4]Sheet1!$C$1:$J$65536,2,FALSE)</f>
        <v>161.63436889648438</v>
      </c>
      <c r="J140">
        <f>VLOOKUP($D140,[4]Sheet1!$C$1:$J$65536,3,FALSE)</f>
        <v>84.086250305175781</v>
      </c>
      <c r="K140">
        <f>VLOOKUP($D140,[4]Sheet1!$C$1:$J$65536,4,FALSE)</f>
        <v>10160.1357421875</v>
      </c>
      <c r="L140">
        <f>VLOOKUP($D140,[4]Sheet1!$C$1:$J$65536,5,FALSE)</f>
        <v>152.19035339355469</v>
      </c>
      <c r="M140">
        <f>VLOOKUP($D140,[4]Sheet1!$C$1:$J$65536,6,FALSE)</f>
        <v>20.658479690551758</v>
      </c>
      <c r="N140">
        <f>VLOOKUP($D140,[4]Sheet1!$C$1:$J$65536,7,FALSE)</f>
        <v>4.376610279083252</v>
      </c>
      <c r="O140">
        <f>VLOOKUP($D140,[4]Sheet1!$C$1:$J$65536,8,FALSE)</f>
        <v>26.330158233642578</v>
      </c>
      <c r="P140" cm="1">
        <f t="array" ref="P140">_xlfn.IFS(
$C140=2010,
VLOOKUP($B140,[5]各省年均房价!$A$1:$T$32,11,FALSE),
$C140=2011,
VLOOKUP($B140,[5]各省年均房价!$A$1:$T$32,12,FALSE),
$C140=2012,
VLOOKUP($B140,[5]各省年均房价!$A$1:$T$32,13,FALSE),
$C140=2013,
VLOOKUP($B140,[5]各省年均房价!$A$1:$T$32,14,FALSE),
$C140=2014,
VLOOKUP($B140,[5]各省年均房价!$A$1:$T$32,15,FALSE),
$C140=2015,
VLOOKUP($B140,[5]各省年均房价!$A$1:$T$32,16,FALSE),
$C140=2016,
VLOOKUP($B140,[5]各省年均房价!$A$1:$T$32,17,FALSE),
$C140=2017,
VLOOKUP($B140,[5]各省年均房价!$A$1:$T$32,18,FALSE),
$C140=2018,
VLOOKUP($B140,[5]各省年均房价!$A$1:$T$32,19,FALSE)
)</f>
        <v>3782.7117647058822</v>
      </c>
      <c r="Q140">
        <f t="shared" si="5"/>
        <v>0.26631313465966505</v>
      </c>
      <c r="R140" cm="1">
        <f t="array" ref="R140">_xlfn.IFS(
$C140=2010,
VLOOKUP($B140,[27]分省年度数据!$A$1:$T$32,15,FALSE),
$C140=2011,
VLOOKUP($B140,[27]分省年度数据!$A$1:$T$32,14,FALSE),
$C140=2012,
VLOOKUP($B140,[27]分省年度数据!$A$1:$T$32,13,FALSE),
$C140=2013,
VLOOKUP($B140,[27]分省年度数据!$A$1:$T$32,12,FALSE),
$C140=2014,
VLOOKUP($B140,[27]分省年度数据!$A$1:$T$32,11,FALSE),
$C140=2015,
VLOOKUP($B140,[27]分省年度数据!$A$1:$T$32,10,FALSE),
$C140=2016,
VLOOKUP($B140,[27]分省年度数据!$A$1:$T$32,9,FALSE),
$C140=2017,
VLOOKUP($B140,[27]分省年度数据!$A$1:$T$32,8,FALSE),
$C140=2018,
VLOOKUP($B140,[27]分省年度数据!$A$1:$T$32,7,FALSE)
)</f>
        <v>76.489999999999995</v>
      </c>
      <c r="S140">
        <f>IFERROR(VLOOKUP(D140,[6]mu_jt_estimates_final!$C:$D,2,FALSE),"")</f>
        <v>-0.88656126999999996</v>
      </c>
      <c r="T140" t="str">
        <f>VLOOKUP(B140,方言分布!A:B,2,FALSE)</f>
        <v>中原官话</v>
      </c>
      <c r="U140" cm="1">
        <f t="array" ref="U140">_xlfn.IFS(
$C140=2010,
VLOOKUP($B140,[7]分省年度数据!$A$1:$T$32,15,FALSE),
$C140=2011,
VLOOKUP($B140,[7]分省年度数据!$A$1:$T$32,14,FALSE),
$C140=2012,
VLOOKUP($B140,[7]分省年度数据!$A$1:$T$32,13,FALSE),
$C140=2013,
VLOOKUP($B140,[7]分省年度数据!$A$1:$T$32,12,FALSE),
$C140=2014,
VLOOKUP($B140,[7]分省年度数据!$A$1:$T$32,11,FALSE),
$C140=2015,
VLOOKUP($B140,[7]分省年度数据!$A$1:$T$32,10,FALSE),
$C140=2016,
VLOOKUP($B140,[7]分省年度数据!$A$1:$T$32,9,FALSE),
$C140=2017,
VLOOKUP($B140,[7]分省年度数据!$A$1:$T$32,8,FALSE),
$C140=2018,
VLOOKUP($B140,[7]分省年度数据!$A$1:$T$32,7,FALSE)
)</f>
        <v>71464</v>
      </c>
      <c r="V140" cm="1">
        <f t="array" ref="V140">_xlfn.IFS(
$C140=2010,
VLOOKUP($B140,[8]分省年度数据!$A$1:$T$32,15,FALSE),
$C140=2011,
VLOOKUP($B140,[8]分省年度数据!$A$1:$T$32,14,FALSE),
$C140=2012,
VLOOKUP($B140,[8]分省年度数据!$A$1:$T$32,13,FALSE),
$C140=2013,
VLOOKUP($B140,[8]分省年度数据!$A$1:$T$32,12,FALSE),
$C140=2014,
VLOOKUP($B140,[8]分省年度数据!$A$1:$T$32,11,FALSE),
$C140=2015,
VLOOKUP($B140,[8]分省年度数据!$A$1:$T$32,10,FALSE),
$C140=2016,
VLOOKUP($B140,[8]分省年度数据!$A$1:$T$32,9,FALSE),
$C140=2017,
VLOOKUP($B140,[8]分省年度数据!$A$1:$T$32,8,FALSE),
$C140=2018,
VLOOKUP($B140,[8]分省年度数据!$A$1:$T$32,7,FALSE)
)</f>
        <v>42.98</v>
      </c>
      <c r="W140" cm="1">
        <f t="array" ref="W140">_xlfn.IFS(
$C140=2010,
VLOOKUP($B140,[9]分省年度数据!$A$1:$T$32,15,FALSE),
$C140=2011,
VLOOKUP($B140,[9]分省年度数据!$A$1:$T$32,14,FALSE),
$C140=2012,
VLOOKUP($B140,[9]分省年度数据!$A$1:$T$32,13,FALSE),
$C140=2013,
VLOOKUP($B140,[9]分省年度数据!$A$1:$T$32,12,FALSE),
$C140=2014,
VLOOKUP($B140,[9]分省年度数据!$A$1:$T$32,11,FALSE),
$C140=2015,
VLOOKUP($B140,[9]分省年度数据!$A$1:$T$32,10,FALSE),
$C140=2016,
VLOOKUP($B140,[9]分省年度数据!$A$1:$T$32,9,FALSE),
$C140=2017,
VLOOKUP($B140,[9]分省年度数据!$A$1:$T$32,8,FALSE),
$C140=2018,
VLOOKUP($B140,[9]分省年度数据!$A$1:$T$32,7,FALSE)
)</f>
        <v>42</v>
      </c>
      <c r="X140" cm="1">
        <f t="array" ref="X140">_xlfn.IFS(
$C140=2010,
VLOOKUP($B140,[10]分省年度数据!$A$1:$T$32,15,FALSE),
$C140=2011,
VLOOKUP($B140,[10]分省年度数据!$A$1:$T$32,14,FALSE),
$C140=2012,
VLOOKUP($B140,[10]分省年度数据!$A$1:$T$32,13,FALSE),
$C140=2013,
VLOOKUP($B140,[10]分省年度数据!$A$1:$T$32,12,FALSE),
$C140=2014,
VLOOKUP($B140,[10]分省年度数据!$A$1:$T$32,11,FALSE),
$C140=2015,
VLOOKUP($B140,[10]分省年度数据!$A$1:$T$32,10,FALSE),
$C140=2016,
VLOOKUP($B140,[10]分省年度数据!$A$1:$T$32,9,FALSE),
$C140=2017,
VLOOKUP($B140,[10]分省年度数据!$A$1:$T$32,8,FALSE),
$C140=2018,
VLOOKUP($B140,[10]分省年度数据!$A$1:$T$32,7,FALSE)
)</f>
        <v>10.02</v>
      </c>
      <c r="Y140" cm="1">
        <f t="array" ref="Y140">_xlfn.IFS(
$C140=2010,
VLOOKUP($B140,[11]分省年度数据!$A$1:$T$32,15,FALSE),
$C140=2011,
VLOOKUP($B140,[11]分省年度数据!$A$1:$T$32,14,FALSE),
$C140=2012,
VLOOKUP($B140,[11]分省年度数据!$A$1:$T$32,13,FALSE),
$C140=2013,
VLOOKUP($B140,[11]分省年度数据!$A$1:$T$32,12,FALSE),
$C140=2014,
VLOOKUP($B140,[11]分省年度数据!$A$1:$T$32,11,FALSE),
$C140=2015,
VLOOKUP($B140,[11]分省年度数据!$A$1:$T$32,10,FALSE),
$C140=2016,
VLOOKUP($B140,[11]分省年度数据!$A$1:$T$32,9,FALSE),
$C140=2017,
VLOOKUP($B140,[11]分省年度数据!$A$1:$T$32,8,FALSE),
$C140=2018,
VLOOKUP($B140,[11]分省年度数据!$A$1:$T$32,7,FALSE)
)</f>
        <v>492.48</v>
      </c>
      <c r="Z140" cm="1">
        <f t="array" ref="Z140">_xlfn.IFS(
$C140=2010,
VLOOKUP($B140,[12]分省年度数据!$A$1:$T$32,15,FALSE),
$C140=2011,
VLOOKUP($B140,[12]分省年度数据!$A$1:$T$32,14,FALSE),
$C140=2012,
VLOOKUP($B140,[12]分省年度数据!$A$1:$T$32,13,FALSE),
$C140=2013,
VLOOKUP($B140,[12]分省年度数据!$A$1:$T$32,12,FALSE),
$C140=2014,
VLOOKUP($B140,[12]分省年度数据!$A$1:$T$32,11,FALSE),
$C140=2015,
VLOOKUP($B140,[12]分省年度数据!$A$1:$T$32,10,FALSE),
$C140=2016,
VLOOKUP($B140,[12]分省年度数据!$A$1:$T$32,9,FALSE),
$C140=2017,
VLOOKUP($B140,[12]分省年度数据!$A$1:$T$32,8,FALSE),
$C140=2018,
VLOOKUP($B140,[12]分省年度数据!$A$1:$T$32,7,FALSE)
)</f>
        <v>17.510000000000002</v>
      </c>
      <c r="AA140" cm="1">
        <f t="array" ref="AA140">_xlfn.IFS(
$C140=2010,
VLOOKUP($B140,[13]分省年度数据!$A$1:$T$32,15,FALSE),
$C140=2011,
VLOOKUP($B140,[13]分省年度数据!$A$1:$T$32,14,FALSE),
$C140=2012,
VLOOKUP($B140,[13]分省年度数据!$A$1:$T$32,13,FALSE),
$C140=2013,
VLOOKUP($B140,[13]分省年度数据!$A$1:$T$32,12,FALSE),
$C140=2014,
VLOOKUP($B140,[13]分省年度数据!$A$1:$T$32,11,FALSE),
$C140=2015,
VLOOKUP($B140,[13]分省年度数据!$A$1:$T$32,10,FALSE),
$C140=2016,
VLOOKUP($B140,[13]分省年度数据!$A$1:$T$32,9,FALSE),
$C140=2017,
VLOOKUP($B140,[13]分省年度数据!$A$1:$T$32,8,FALSE),
$C140=2018,
VLOOKUP($B140,[13]分省年度数据!$A$1:$T$32,7,FALSE)
)</f>
        <v>13.75</v>
      </c>
      <c r="AB140" cm="1">
        <f t="array" ref="AB140">_xlfn.IFS(
$C140=2010,
VLOOKUP($B140,[14]分省年度数据!$A$1:$T$32,15,FALSE),
$C140=2011,
VLOOKUP($B140,[14]分省年度数据!$A$1:$T$32,14,FALSE),
$C140=2012,
VLOOKUP($B140,[14]分省年度数据!$A$1:$T$32,13,FALSE),
$C140=2013,
VLOOKUP($B140,[14]分省年度数据!$A$1:$T$32,12,FALSE),
$C140=2014,
VLOOKUP($B140,[14]分省年度数据!$A$1:$T$32,11,FALSE),
$C140=2015,
VLOOKUP($B140,[14]分省年度数据!$A$1:$T$32,10,FALSE),
$C140=2016,
VLOOKUP($B140,[14]分省年度数据!$A$1:$T$32,9,FALSE),
$C140=2017,
VLOOKUP($B140,[14]分省年度数据!$A$1:$T$32,8,FALSE),
$C140=2018,
VLOOKUP($B140,[14]分省年度数据!$A$1:$T$32,7,FALSE)
)</f>
        <v>19.010000000000002</v>
      </c>
      <c r="AD140" cm="1">
        <f t="array" ref="AD140">_xlfn.IFS(
$C140=2010,
VLOOKUP($B140,[15]分省年度数据!$A$1:$T$32,15,FALSE),
$C140=2011,
VLOOKUP($B140,[15]分省年度数据!$A$1:$T$32,14,FALSE),
$C140=2012,
VLOOKUP($B140,[15]分省年度数据!$A$1:$T$32,13,FALSE),
$C140=2013,
VLOOKUP($B140,[15]分省年度数据!$A$1:$T$32,12,FALSE),
$C140=2014,
VLOOKUP($B140,[15]分省年度数据!$A$1:$T$32,11,FALSE),
$C140=2015,
VLOOKUP($B140,[15]分省年度数据!$A$1:$T$32,10,FALSE),
$C140=2016,
VLOOKUP($B140,[15]分省年度数据!$A$1:$T$32,9,FALSE),
$C140=2017,
VLOOKUP($B140,[15]分省年度数据!$A$1:$T$32,8,FALSE),
$C140=2018,
VLOOKUP($B140,[15]分省年度数据!$A$1:$T$32,7,FALSE)
)</f>
        <v>15577127</v>
      </c>
      <c r="AE140" cm="1">
        <f t="array" ref="AE140">_xlfn.IFS(
$C140=2010,
VLOOKUP($B140,[16]分省年度数据!$A$1:$T$32,15,FALSE),
$C140=2011,
VLOOKUP($B140,[16]分省年度数据!$A$1:$T$32,14,FALSE),
$C140=2012,
VLOOKUP($B140,[16]分省年度数据!$A$1:$T$32,13,FALSE),
$C140=2013,
VLOOKUP($B140,[16]分省年度数据!$A$1:$T$32,12,FALSE),
$C140=2014,
VLOOKUP($B140,[16]分省年度数据!$A$1:$T$32,11,FALSE),
$C140=2015,
VLOOKUP($B140,[16]分省年度数据!$A$1:$T$32,10,FALSE),
$C140=2016,
VLOOKUP($B140,[16]分省年度数据!$A$1:$T$32,9,FALSE),
$C140=2017,
VLOOKUP($B140,[16]分省年度数据!$A$1:$T$32,8,FALSE),
$C140=2018,
VLOOKUP($B140,[16]分省年度数据!$A$1:$T$32,7,FALSE)
)</f>
        <v>1171.52</v>
      </c>
      <c r="AF140" cm="1">
        <f t="array" ref="AF140">_xlfn.IFS(
$C140=2010,
VLOOKUP($B140,[17]分省年度数据!$A$1:$T$32,15,FALSE),
$C140=2011,
VLOOKUP($B140,[17]分省年度数据!$A$1:$T$32,14,FALSE),
$C140=2012,
VLOOKUP($B140,[17]分省年度数据!$A$1:$T$32,13,FALSE),
$C140=2013,
VLOOKUP($B140,[17]分省年度数据!$A$1:$T$32,12,FALSE),
$C140=2014,
VLOOKUP($B140,[17]分省年度数据!$A$1:$T$32,11,FALSE),
$C140=2015,
VLOOKUP($B140,[17]分省年度数据!$A$1:$T$32,10,FALSE),
$C140=2016,
VLOOKUP($B140,[17]分省年度数据!$A$1:$T$32,9,FALSE),
$C140=2017,
VLOOKUP($B140,[17]分省年度数据!$A$1:$T$32,8,FALSE),
$C140=2018,
VLOOKUP($B140,[17]分省年度数据!$A$1:$T$32,7,FALSE)
)</f>
        <v>207</v>
      </c>
      <c r="AG140" cm="1">
        <f t="array" ref="AG140">_xlfn.IFS(
$C140=2010,
VLOOKUP($B140,[18]分省年度数据!$A$1:$T$32,15,FALSE),
$C140=2011,
VLOOKUP($B140,[18]分省年度数据!$A$1:$T$32,14,FALSE),
$C140=2012,
VLOOKUP($B140,[18]分省年度数据!$A$1:$T$32,13,FALSE),
$C140=2013,
VLOOKUP($B140,[18]分省年度数据!$A$1:$T$32,12,FALSE),
$C140=2014,
VLOOKUP($B140,[18]分省年度数据!$A$1:$T$32,11,FALSE),
$C140=2015,
VLOOKUP($B140,[18]分省年度数据!$A$1:$T$32,10,FALSE),
$C140=2016,
VLOOKUP($B140,[18]分省年度数据!$A$1:$T$32,9,FALSE),
$C140=2017,
VLOOKUP($B140,[18]分省年度数据!$A$1:$T$32,8,FALSE),
$C140=2018,
VLOOKUP($B140,[18]分省年度数据!$A$1:$T$32,7,FALSE)
)</f>
        <v>12426.6</v>
      </c>
      <c r="AJ140" cm="1">
        <f t="array" ref="AJ140">_xlfn.IFS(
$C140=2010,
VLOOKUP($B140,[19]分省年度数据!$A$1:$T$32,15,FALSE),
$C140=2011,
VLOOKUP($B140,[19]分省年度数据!$A$1:$T$32,14,FALSE),
$C140=2012,
VLOOKUP($B140,[19]分省年度数据!$A$1:$T$32,13,FALSE),
$C140=2013,
VLOOKUP($B140,[19]分省年度数据!$A$1:$T$32,12,FALSE),
$C140=2014,
VLOOKUP($B140,[19]分省年度数据!$A$1:$T$32,11,FALSE),
$C140=2015,
VLOOKUP($B140,[19]分省年度数据!$A$1:$T$32,10,FALSE),
$C140=2016,
VLOOKUP($B140,[19]分省年度数据!$A$1:$T$32,9,FALSE),
$C140=2017,
VLOOKUP($B140,[19]分省年度数据!$A$1:$T$32,8,FALSE),
$C140=2018,
VLOOKUP($B140,[19]分省年度数据!$A$1:$T$32,7,FALSE)
)</f>
        <v>6449</v>
      </c>
      <c r="AK140" cm="1">
        <f t="array" ref="AK140">_xlfn.IFS(
$C140=2010,
VLOOKUP($B140,[20]分省年度数据!$A$1:$T$32,15,FALSE),
$C140=2011,
VLOOKUP($B140,[20]分省年度数据!$A$1:$T$32,14,FALSE),
$C140=2012,
VLOOKUP($B140,[20]分省年度数据!$A$1:$T$32,13,FALSE),
$C140=2013,
VLOOKUP($B140,[20]分省年度数据!$A$1:$T$32,12,FALSE),
$C140=2014,
VLOOKUP($B140,[20]分省年度数据!$A$1:$T$32,11,FALSE),
$C140=2015,
VLOOKUP($B140,[20]分省年度数据!$A$1:$T$32,10,FALSE),
$C140=2016,
VLOOKUP($B140,[20]分省年度数据!$A$1:$T$32,9,FALSE),
$C140=2017,
VLOOKUP($B140,[20]分省年度数据!$A$1:$T$32,8,FALSE),
$C140=2018,
VLOOKUP($B140,[20]分省年度数据!$A$1:$T$32,7,FALSE)
)</f>
        <v>18145</v>
      </c>
      <c r="AL140" cm="1">
        <f t="array" ref="AL140">_xlfn.IFS(
$C140=2010,
VLOOKUP($B140,[26]分省年度数据!$A$1:$T$32,15,FALSE),
$C140=2011,
VLOOKUP($B140,[26]分省年度数据!$A$1:$T$32,14,FALSE),
$C140=2012,
VLOOKUP($B140,[26]分省年度数据!$A$1:$T$32,13,FALSE),
$C140=2013,
VLOOKUP($B140,[26]分省年度数据!$A$1:$T$32,12,FALSE),
$C140=2014,
VLOOKUP($B140,[26]分省年度数据!$A$1:$T$32,11,FALSE),
$C140=2015,
VLOOKUP($B140,[26]分省年度数据!$A$1:$T$32,10,FALSE),
$C140=2016,
VLOOKUP($B140,[26]分省年度数据!$A$1:$T$32,9,FALSE),
$C140=2017,
VLOOKUP($B140,[26]分省年度数据!$A$1:$T$32,8,FALSE),
$C140=2018,
VLOOKUP($B140,[26]分省年度数据!$A$1:$T$32,7,FALSE)
)</f>
        <v>92.16</v>
      </c>
      <c r="AM140" cm="1">
        <f t="array" ref="AM140">_xlfn.IFS(
$C140=2010,
VLOOKUP($B140,[22]分省年度数据!$A$1:$T$32,15,FALSE),
$C140=2011,
VLOOKUP($B140,[22]分省年度数据!$A$1:$T$32,14,FALSE),
$C140=2012,
VLOOKUP($B140,[22]分省年度数据!$A$1:$T$32,13,FALSE),
$C140=2013,
VLOOKUP($B140,[22]分省年度数据!$A$1:$T$32,12,FALSE),
$C140=2014,
VLOOKUP($B140,[22]分省年度数据!$A$1:$T$32,11,FALSE),
$C140=2015,
VLOOKUP($B140,[22]分省年度数据!$A$1:$T$32,10,FALSE),
$C140=2016,
VLOOKUP($B140,[22]分省年度数据!$A$1:$T$32,9,FALSE),
$C140=2017,
VLOOKUP($B140,[22]分省年度数据!$A$1:$T$32,8,FALSE),
$C140=2018,
VLOOKUP($B140,[22]分省年度数据!$A$1:$T$32,7,FALSE)
)</f>
        <v>81.98</v>
      </c>
      <c r="AN140" cm="1">
        <f t="array" ref="AN140">_xlfn.IFS(
$C140=2010,
VLOOKUP($B140,[23]分省年度数据!$A$1:$T$32,15,FALSE),
$C140=2011,
VLOOKUP($B140,[23]分省年度数据!$A$1:$T$32,14,FALSE),
$C140=2012,
VLOOKUP($B140,[23]分省年度数据!$A$1:$T$32,13,FALSE),
$C140=2013,
VLOOKUP($B140,[23]分省年度数据!$A$1:$T$32,12,FALSE),
$C140=2014,
VLOOKUP($B140,[23]分省年度数据!$A$1:$T$32,11,FALSE),
$C140=2015,
VLOOKUP($B140,[23]分省年度数据!$A$1:$T$32,10,FALSE),
$C140=2016,
VLOOKUP($B140,[23]分省年度数据!$A$1:$T$32,9,FALSE),
$C140=2017,
VLOOKUP($B140,[23]分省年度数据!$A$1:$T$32,8,FALSE),
$C140=2018,
VLOOKUP($B140,[23]分省年度数据!$A$1:$T$32,7,FALSE)
)</f>
        <v>9.07</v>
      </c>
      <c r="AO140" cm="1">
        <f t="array" ref="AO140">_xlfn.IFS(
$C140=2010,
VLOOKUP($B140,[24]分省年度数据!$A$1:$T$32,15,FALSE),
$C140=2011,
VLOOKUP($B140,[24]分省年度数据!$A$1:$T$32,14,FALSE),
$C140=2012,
VLOOKUP($B140,[24]分省年度数据!$A$1:$T$32,13,FALSE),
$C140=2013,
VLOOKUP($B140,[24]分省年度数据!$A$1:$T$32,12,FALSE),
$C140=2014,
VLOOKUP($B140,[24]分省年度数据!$A$1:$T$32,11,FALSE),
$C140=2015,
VLOOKUP($B140,[24]分省年度数据!$A$1:$T$32,10,FALSE),
$C140=2016,
VLOOKUP($B140,[24]分省年度数据!$A$1:$T$32,9,FALSE),
$C140=2017,
VLOOKUP($B140,[24]分省年度数据!$A$1:$T$32,8,FALSE),
$C140=2018,
VLOOKUP($B140,[24]分省年度数据!$A$1:$T$32,7,FALSE)
)</f>
        <v>3.05</v>
      </c>
      <c r="AP140" cm="1">
        <f t="array" ref="AP140">_xlfn.IFS(
$C140=2010,
VLOOKUP($B140,[25]分省年度数据!$A$1:$T$32,15,FALSE),
$C140=2011,
VLOOKUP($B140,[25]分省年度数据!$A$1:$T$32,14,FALSE),
$C140=2012,
VLOOKUP($B140,[25]分省年度数据!$A$1:$T$32,13,FALSE),
$C140=2013,
VLOOKUP($B140,[25]分省年度数据!$A$1:$T$32,12,FALSE),
$C140=2014,
VLOOKUP($B140,[25]分省年度数据!$A$1:$T$32,11,FALSE),
$C140=2015,
VLOOKUP($B140,[25]分省年度数据!$A$1:$T$32,10,FALSE),
$C140=2016,
VLOOKUP($B140,[25]分省年度数据!$A$1:$T$32,9,FALSE),
$C140=2017,
VLOOKUP($B140,[25]分省年度数据!$A$1:$T$32,8,FALSE),
$C140=2018,
VLOOKUP($B140,[25]分省年度数据!$A$1:$T$32,7,FALSE)
)</f>
        <v>9.58</v>
      </c>
    </row>
    <row r="141" spans="1:42">
      <c r="A141">
        <v>41</v>
      </c>
      <c r="B141" t="s">
        <v>16</v>
      </c>
      <c r="C141">
        <v>2014</v>
      </c>
      <c r="D141" t="str">
        <f t="shared" si="4"/>
        <v>河南省2014</v>
      </c>
      <c r="E141" t="s">
        <v>35</v>
      </c>
      <c r="F141" cm="1">
        <f t="array" ref="F141">_xlfn.IFS(
$C141=2010,
VLOOKUP($B141,[1]分省年度数据!$A$1:$T$32,15,FALSE),
$C141=2011,
VLOOKUP($B141,[1]分省年度数据!$A$1:$T$32,14,FALSE),
$C141=2012,
VLOOKUP($B141,[1]分省年度数据!$A$1:$T$32,13,FALSE),
$C141=2013,
VLOOKUP($B141,[1]分省年度数据!$A$1:$T$32,12,FALSE),
$C141=2014,
VLOOKUP($B141,[1]分省年度数据!$A$1:$T$32,11,FALSE),
$C141=2015,
VLOOKUP($B141,[1]分省年度数据!$A$1:$T$32,10,FALSE),
$C141=2016,
VLOOKUP($B141,[1]分省年度数据!$A$1:$T$32,9,FALSE),
$C141=2017,
VLOOKUP($B141,[1]分省年度数据!$A$1:$T$32,8,FALSE),
$C141=2018,
VLOOKUP($B141,[1]分省年度数据!$A$1:$T$32,7,FALSE)
)</f>
        <v>9645</v>
      </c>
      <c r="G141" cm="1">
        <f t="array" ref="G141">_xlfn.IFS(
$C141=2010,
VLOOKUP($B141,[2]分省年度数据!$A$1:$T$32,15,FALSE),
$C141=2011,
VLOOKUP($B141,[2]分省年度数据!$A$1:$T$32,14,FALSE),
$C141=2012,
VLOOKUP($B141,[2]分省年度数据!$A$1:$T$32,13,FALSE),
$C141=2013,
VLOOKUP($B141,[2]分省年度数据!$A$1:$T$32,12,FALSE),
$C141=2014,
VLOOKUP($B141,[2]分省年度数据!$A$1:$T$32,11,FALSE),
$C141=2015,
VLOOKUP($B141,[2]分省年度数据!$A$1:$T$32,10,FALSE),
$C141=2016,
VLOOKUP($B141,[2]分省年度数据!$A$1:$T$32,9,FALSE),
$C141=2017,
VLOOKUP($B141,[2]分省年度数据!$A$1:$T$32,8,FALSE),
$C141=2018,
VLOOKUP($B141,[2]分省年度数据!$A$1:$T$32,7,FALSE)
)</f>
        <v>15695</v>
      </c>
      <c r="H141" cm="1">
        <f t="array" ref="H141">_xlfn.IFS(
$C141=2010,
VLOOKUP($B141,[3]分省年度数据!$A$1:$T$32,15,FALSE),
$C141=2011,
VLOOKUP($B141,[3]分省年度数据!$A$1:$T$32,14,FALSE),
$C141=2012,
VLOOKUP($B141,[3]分省年度数据!$A$1:$T$32,13,FALSE),
$C141=2013,
VLOOKUP($B141,[3]分省年度数据!$A$1:$T$32,12,FALSE),
$C141=2014,
VLOOKUP($B141,[3]分省年度数据!$A$1:$T$32,11,FALSE),
$C141=2015,
VLOOKUP($B141,[3]分省年度数据!$A$1:$T$32,10,FALSE),
$C141=2016,
VLOOKUP($B141,[3]分省年度数据!$A$1:$T$32,9,FALSE),
$C141=2017,
VLOOKUP($B141,[3]分省年度数据!$A$1:$T$32,8,FALSE),
$C141=2018,
VLOOKUP($B141,[3]分省年度数据!$A$1:$T$32,7,FALSE)
)</f>
        <v>2491</v>
      </c>
      <c r="I141">
        <f>VLOOKUP($D141,[4]Sheet1!$C$1:$J$65536,2,FALSE)</f>
        <v>158.6707763671875</v>
      </c>
      <c r="J141">
        <f>VLOOKUP($D141,[4]Sheet1!$C$1:$J$65536,3,FALSE)</f>
        <v>86.251502990722656</v>
      </c>
      <c r="K141">
        <f>VLOOKUP($D141,[4]Sheet1!$C$1:$J$65536,4,FALSE)</f>
        <v>10169.2958984375</v>
      </c>
      <c r="L141">
        <f>VLOOKUP($D141,[4]Sheet1!$C$1:$J$65536,5,FALSE)</f>
        <v>176.17156982421875</v>
      </c>
      <c r="M141">
        <f>VLOOKUP($D141,[4]Sheet1!$C$1:$J$65536,6,FALSE)</f>
        <v>23.520084381103516</v>
      </c>
      <c r="N141">
        <f>VLOOKUP($D141,[4]Sheet1!$C$1:$J$65536,7,FALSE)</f>
        <v>5.8336262702941895</v>
      </c>
      <c r="O141">
        <f>VLOOKUP($D141,[4]Sheet1!$C$1:$J$65536,8,FALSE)</f>
        <v>28.978940963745117</v>
      </c>
      <c r="P141" cm="1">
        <f t="array" ref="P141">_xlfn.IFS(
$C141=2010,
VLOOKUP($B141,[5]各省年均房价!$A$1:$T$32,11,FALSE),
$C141=2011,
VLOOKUP($B141,[5]各省年均房价!$A$1:$T$32,12,FALSE),
$C141=2012,
VLOOKUP($B141,[5]各省年均房价!$A$1:$T$32,13,FALSE),
$C141=2013,
VLOOKUP($B141,[5]各省年均房价!$A$1:$T$32,14,FALSE),
$C141=2014,
VLOOKUP($B141,[5]各省年均房价!$A$1:$T$32,15,FALSE),
$C141=2015,
VLOOKUP($B141,[5]各省年均房价!$A$1:$T$32,16,FALSE),
$C141=2016,
VLOOKUP($B141,[5]各省年均房价!$A$1:$T$32,17,FALSE),
$C141=2017,
VLOOKUP($B141,[5]各省年均房价!$A$1:$T$32,18,FALSE),
$C141=2018,
VLOOKUP($B141,[5]各省年均房价!$A$1:$T$32,19,FALSE)
)</f>
        <v>4005.0476470588228</v>
      </c>
      <c r="Q141">
        <f t="shared" si="5"/>
        <v>0.25517984371193519</v>
      </c>
      <c r="R141" cm="1">
        <f t="array" ref="R141">_xlfn.IFS(
$C141=2010,
VLOOKUP($B141,[27]分省年度数据!$A$1:$T$32,15,FALSE),
$C141=2011,
VLOOKUP($B141,[27]分省年度数据!$A$1:$T$32,14,FALSE),
$C141=2012,
VLOOKUP($B141,[27]分省年度数据!$A$1:$T$32,13,FALSE),
$C141=2013,
VLOOKUP($B141,[27]分省年度数据!$A$1:$T$32,12,FALSE),
$C141=2014,
VLOOKUP($B141,[27]分省年度数据!$A$1:$T$32,11,FALSE),
$C141=2015,
VLOOKUP($B141,[27]分省年度数据!$A$1:$T$32,10,FALSE),
$C141=2016,
VLOOKUP($B141,[27]分省年度数据!$A$1:$T$32,9,FALSE),
$C141=2017,
VLOOKUP($B141,[27]分省年度数据!$A$1:$T$32,8,FALSE),
$C141=2018,
VLOOKUP($B141,[27]分省年度数据!$A$1:$T$32,7,FALSE)
)</f>
        <v>81.739999999999995</v>
      </c>
      <c r="S141">
        <f>IFERROR(VLOOKUP(D141,[6]mu_jt_estimates_final!$C:$D,2,FALSE),"")</f>
        <v>-0.74612480000000003</v>
      </c>
      <c r="T141" t="str">
        <f>VLOOKUP(B141,方言分布!A:B,2,FALSE)</f>
        <v>中原官话</v>
      </c>
      <c r="U141" cm="1">
        <f t="array" ref="U141">_xlfn.IFS(
$C141=2010,
VLOOKUP($B141,[7]分省年度数据!$A$1:$T$32,15,FALSE),
$C141=2011,
VLOOKUP($B141,[7]分省年度数据!$A$1:$T$32,14,FALSE),
$C141=2012,
VLOOKUP($B141,[7]分省年度数据!$A$1:$T$32,13,FALSE),
$C141=2013,
VLOOKUP($B141,[7]分省年度数据!$A$1:$T$32,12,FALSE),
$C141=2014,
VLOOKUP($B141,[7]分省年度数据!$A$1:$T$32,11,FALSE),
$C141=2015,
VLOOKUP($B141,[7]分省年度数据!$A$1:$T$32,10,FALSE),
$C141=2016,
VLOOKUP($B141,[7]分省年度数据!$A$1:$T$32,9,FALSE),
$C141=2017,
VLOOKUP($B141,[7]分省年度数据!$A$1:$T$32,8,FALSE),
$C141=2018,
VLOOKUP($B141,[7]分省年度数据!$A$1:$T$32,7,FALSE)
)</f>
        <v>71154</v>
      </c>
      <c r="V141" cm="1">
        <f t="array" ref="V141">_xlfn.IFS(
$C141=2010,
VLOOKUP($B141,[8]分省年度数据!$A$1:$T$32,15,FALSE),
$C141=2011,
VLOOKUP($B141,[8]分省年度数据!$A$1:$T$32,14,FALSE),
$C141=2012,
VLOOKUP($B141,[8]分省年度数据!$A$1:$T$32,13,FALSE),
$C141=2013,
VLOOKUP($B141,[8]分省年度数据!$A$1:$T$32,12,FALSE),
$C141=2014,
VLOOKUP($B141,[8]分省年度数据!$A$1:$T$32,11,FALSE),
$C141=2015,
VLOOKUP($B141,[8]分省年度数据!$A$1:$T$32,10,FALSE),
$C141=2016,
VLOOKUP($B141,[8]分省年度数据!$A$1:$T$32,9,FALSE),
$C141=2017,
VLOOKUP($B141,[8]分省年度数据!$A$1:$T$32,8,FALSE),
$C141=2018,
VLOOKUP($B141,[8]分省年度数据!$A$1:$T$32,7,FALSE)
)</f>
        <v>45.93</v>
      </c>
      <c r="W141" cm="1">
        <f t="array" ref="W141">_xlfn.IFS(
$C141=2010,
VLOOKUP($B141,[9]分省年度数据!$A$1:$T$32,15,FALSE),
$C141=2011,
VLOOKUP($B141,[9]分省年度数据!$A$1:$T$32,14,FALSE),
$C141=2012,
VLOOKUP($B141,[9]分省年度数据!$A$1:$T$32,13,FALSE),
$C141=2013,
VLOOKUP($B141,[9]分省年度数据!$A$1:$T$32,12,FALSE),
$C141=2014,
VLOOKUP($B141,[9]分省年度数据!$A$1:$T$32,11,FALSE),
$C141=2015,
VLOOKUP($B141,[9]分省年度数据!$A$1:$T$32,10,FALSE),
$C141=2016,
VLOOKUP($B141,[9]分省年度数据!$A$1:$T$32,9,FALSE),
$C141=2017,
VLOOKUP($B141,[9]分省年度数据!$A$1:$T$32,8,FALSE),
$C141=2018,
VLOOKUP($B141,[9]分省年度数据!$A$1:$T$32,7,FALSE)
)</f>
        <v>52</v>
      </c>
      <c r="X141" cm="1">
        <f t="array" ref="X141">_xlfn.IFS(
$C141=2010,
VLOOKUP($B141,[10]分省年度数据!$A$1:$T$32,15,FALSE),
$C141=2011,
VLOOKUP($B141,[10]分省年度数据!$A$1:$T$32,14,FALSE),
$C141=2012,
VLOOKUP($B141,[10]分省年度数据!$A$1:$T$32,13,FALSE),
$C141=2013,
VLOOKUP($B141,[10]分省年度数据!$A$1:$T$32,12,FALSE),
$C141=2014,
VLOOKUP($B141,[10]分省年度数据!$A$1:$T$32,11,FALSE),
$C141=2015,
VLOOKUP($B141,[10]分省年度数据!$A$1:$T$32,10,FALSE),
$C141=2016,
VLOOKUP($B141,[10]分省年度数据!$A$1:$T$32,9,FALSE),
$C141=2017,
VLOOKUP($B141,[10]分省年度数据!$A$1:$T$32,8,FALSE),
$C141=2018,
VLOOKUP($B141,[10]分省年度数据!$A$1:$T$32,7,FALSE)
)</f>
        <v>9.91</v>
      </c>
      <c r="Y141" cm="1">
        <f t="array" ref="Y141">_xlfn.IFS(
$C141=2010,
VLOOKUP($B141,[11]分省年度数据!$A$1:$T$32,15,FALSE),
$C141=2011,
VLOOKUP($B141,[11]分省年度数据!$A$1:$T$32,14,FALSE),
$C141=2012,
VLOOKUP($B141,[11]分省年度数据!$A$1:$T$32,13,FALSE),
$C141=2013,
VLOOKUP($B141,[11]分省年度数据!$A$1:$T$32,12,FALSE),
$C141=2014,
VLOOKUP($B141,[11]分省年度数据!$A$1:$T$32,11,FALSE),
$C141=2015,
VLOOKUP($B141,[11]分省年度数据!$A$1:$T$32,10,FALSE),
$C141=2016,
VLOOKUP($B141,[11]分省年度数据!$A$1:$T$32,9,FALSE),
$C141=2017,
VLOOKUP($B141,[11]分省年度数据!$A$1:$T$32,8,FALSE),
$C141=2018,
VLOOKUP($B141,[11]分省年度数据!$A$1:$T$32,7,FALSE)
)</f>
        <v>602.95000000000005</v>
      </c>
      <c r="Z141" cm="1">
        <f t="array" ref="Z141">_xlfn.IFS(
$C141=2010,
VLOOKUP($B141,[12]分省年度数据!$A$1:$T$32,15,FALSE),
$C141=2011,
VLOOKUP($B141,[12]分省年度数据!$A$1:$T$32,14,FALSE),
$C141=2012,
VLOOKUP($B141,[12]分省年度数据!$A$1:$T$32,13,FALSE),
$C141=2013,
VLOOKUP($B141,[12]分省年度数据!$A$1:$T$32,12,FALSE),
$C141=2014,
VLOOKUP($B141,[12]分省年度数据!$A$1:$T$32,11,FALSE),
$C141=2015,
VLOOKUP($B141,[12]分省年度数据!$A$1:$T$32,10,FALSE),
$C141=2016,
VLOOKUP($B141,[12]分省年度数据!$A$1:$T$32,9,FALSE),
$C141=2017,
VLOOKUP($B141,[12]分省年度数据!$A$1:$T$32,8,FALSE),
$C141=2018,
VLOOKUP($B141,[12]分省年度数据!$A$1:$T$32,7,FALSE)
)</f>
        <v>17.11</v>
      </c>
      <c r="AA141" cm="1">
        <f t="array" ref="AA141">_xlfn.IFS(
$C141=2010,
VLOOKUP($B141,[13]分省年度数据!$A$1:$T$32,15,FALSE),
$C141=2011,
VLOOKUP($B141,[13]分省年度数据!$A$1:$T$32,14,FALSE),
$C141=2012,
VLOOKUP($B141,[13]分省年度数据!$A$1:$T$32,13,FALSE),
$C141=2013,
VLOOKUP($B141,[13]分省年度数据!$A$1:$T$32,12,FALSE),
$C141=2014,
VLOOKUP($B141,[13]分省年度数据!$A$1:$T$32,11,FALSE),
$C141=2015,
VLOOKUP($B141,[13]分省年度数据!$A$1:$T$32,10,FALSE),
$C141=2016,
VLOOKUP($B141,[13]分省年度数据!$A$1:$T$32,9,FALSE),
$C141=2017,
VLOOKUP($B141,[13]分省年度数据!$A$1:$T$32,8,FALSE),
$C141=2018,
VLOOKUP($B141,[13]分省年度数据!$A$1:$T$32,7,FALSE)
)</f>
        <v>14.09</v>
      </c>
      <c r="AB141" cm="1">
        <f t="array" ref="AB141">_xlfn.IFS(
$C141=2010,
VLOOKUP($B141,[14]分省年度数据!$A$1:$T$32,15,FALSE),
$C141=2011,
VLOOKUP($B141,[14]分省年度数据!$A$1:$T$32,14,FALSE),
$C141=2012,
VLOOKUP($B141,[14]分省年度数据!$A$1:$T$32,13,FALSE),
$C141=2013,
VLOOKUP($B141,[14]分省年度数据!$A$1:$T$32,12,FALSE),
$C141=2014,
VLOOKUP($B141,[14]分省年度数据!$A$1:$T$32,11,FALSE),
$C141=2015,
VLOOKUP($B141,[14]分省年度数据!$A$1:$T$32,10,FALSE),
$C141=2016,
VLOOKUP($B141,[14]分省年度数据!$A$1:$T$32,9,FALSE),
$C141=2017,
VLOOKUP($B141,[14]分省年度数据!$A$1:$T$32,8,FALSE),
$C141=2018,
VLOOKUP($B141,[14]分省年度数据!$A$1:$T$32,7,FALSE)
)</f>
        <v>18.8</v>
      </c>
      <c r="AD141" cm="1">
        <f t="array" ref="AD141">_xlfn.IFS(
$C141=2010,
VLOOKUP($B141,[15]分省年度数据!$A$1:$T$32,15,FALSE),
$C141=2011,
VLOOKUP($B141,[15]分省年度数据!$A$1:$T$32,14,FALSE),
$C141=2012,
VLOOKUP($B141,[15]分省年度数据!$A$1:$T$32,13,FALSE),
$C141=2013,
VLOOKUP($B141,[15]分省年度数据!$A$1:$T$32,12,FALSE),
$C141=2014,
VLOOKUP($B141,[15]分省年度数据!$A$1:$T$32,11,FALSE),
$C141=2015,
VLOOKUP($B141,[15]分省年度数据!$A$1:$T$32,10,FALSE),
$C141=2016,
VLOOKUP($B141,[15]分省年度数据!$A$1:$T$32,9,FALSE),
$C141=2017,
VLOOKUP($B141,[15]分省年度数据!$A$1:$T$32,8,FALSE),
$C141=2018,
VLOOKUP($B141,[15]分省年度数据!$A$1:$T$32,7,FALSE)
)</f>
        <v>16385611</v>
      </c>
      <c r="AE141" cm="1">
        <f t="array" ref="AE141">_xlfn.IFS(
$C141=2010,
VLOOKUP($B141,[16]分省年度数据!$A$1:$T$32,15,FALSE),
$C141=2011,
VLOOKUP($B141,[16]分省年度数据!$A$1:$T$32,14,FALSE),
$C141=2012,
VLOOKUP($B141,[16]分省年度数据!$A$1:$T$32,13,FALSE),
$C141=2013,
VLOOKUP($B141,[16]分省年度数据!$A$1:$T$32,12,FALSE),
$C141=2014,
VLOOKUP($B141,[16]分省年度数据!$A$1:$T$32,11,FALSE),
$C141=2015,
VLOOKUP($B141,[16]分省年度数据!$A$1:$T$32,10,FALSE),
$C141=2016,
VLOOKUP($B141,[16]分省年度数据!$A$1:$T$32,9,FALSE),
$C141=2017,
VLOOKUP($B141,[16]分省年度数据!$A$1:$T$32,8,FALSE),
$C141=2018,
VLOOKUP($B141,[16]分省年度数据!$A$1:$T$32,7,FALSE)
)</f>
        <v>1201.3800000000001</v>
      </c>
      <c r="AF141" cm="1">
        <f t="array" ref="AF141">_xlfn.IFS(
$C141=2010,
VLOOKUP($B141,[17]分省年度数据!$A$1:$T$32,15,FALSE),
$C141=2011,
VLOOKUP($B141,[17]分省年度数据!$A$1:$T$32,14,FALSE),
$C141=2012,
VLOOKUP($B141,[17]分省年度数据!$A$1:$T$32,13,FALSE),
$C141=2013,
VLOOKUP($B141,[17]分省年度数据!$A$1:$T$32,12,FALSE),
$C141=2014,
VLOOKUP($B141,[17]分省年度数据!$A$1:$T$32,11,FALSE),
$C141=2015,
VLOOKUP($B141,[17]分省年度数据!$A$1:$T$32,10,FALSE),
$C141=2016,
VLOOKUP($B141,[17]分省年度数据!$A$1:$T$32,9,FALSE),
$C141=2017,
VLOOKUP($B141,[17]分省年度数据!$A$1:$T$32,8,FALSE),
$C141=2018,
VLOOKUP($B141,[17]分省年度数据!$A$1:$T$32,7,FALSE)
)</f>
        <v>210</v>
      </c>
      <c r="AG141" cm="1">
        <f t="array" ref="AG141">_xlfn.IFS(
$C141=2010,
VLOOKUP($B141,[18]分省年度数据!$A$1:$T$32,15,FALSE),
$C141=2011,
VLOOKUP($B141,[18]分省年度数据!$A$1:$T$32,14,FALSE),
$C141=2012,
VLOOKUP($B141,[18]分省年度数据!$A$1:$T$32,13,FALSE),
$C141=2013,
VLOOKUP($B141,[18]分省年度数据!$A$1:$T$32,12,FALSE),
$C141=2014,
VLOOKUP($B141,[18]分省年度数据!$A$1:$T$32,11,FALSE),
$C141=2015,
VLOOKUP($B141,[18]分省年度数据!$A$1:$T$32,10,FALSE),
$C141=2016,
VLOOKUP($B141,[18]分省年度数据!$A$1:$T$32,9,FALSE),
$C141=2017,
VLOOKUP($B141,[18]分省年度数据!$A$1:$T$32,8,FALSE),
$C141=2018,
VLOOKUP($B141,[18]分省年度数据!$A$1:$T$32,7,FALSE)
)</f>
        <v>14005</v>
      </c>
      <c r="AJ141" cm="1">
        <f t="array" ref="AJ141">_xlfn.IFS(
$C141=2010,
VLOOKUP($B141,[19]分省年度数据!$A$1:$T$32,15,FALSE),
$C141=2011,
VLOOKUP($B141,[19]分省年度数据!$A$1:$T$32,14,FALSE),
$C141=2012,
VLOOKUP($B141,[19]分省年度数据!$A$1:$T$32,13,FALSE),
$C141=2013,
VLOOKUP($B141,[19]分省年度数据!$A$1:$T$32,12,FALSE),
$C141=2014,
VLOOKUP($B141,[19]分省年度数据!$A$1:$T$32,11,FALSE),
$C141=2015,
VLOOKUP($B141,[19]分省年度数据!$A$1:$T$32,10,FALSE),
$C141=2016,
VLOOKUP($B141,[19]分省年度数据!$A$1:$T$32,9,FALSE),
$C141=2017,
VLOOKUP($B141,[19]分省年度数据!$A$1:$T$32,8,FALSE),
$C141=2018,
VLOOKUP($B141,[19]分省年度数据!$A$1:$T$32,7,FALSE)
)</f>
        <v>6355</v>
      </c>
      <c r="AK141" cm="1">
        <f t="array" ref="AK141">_xlfn.IFS(
$C141=2010,
VLOOKUP($B141,[20]分省年度数据!$A$1:$T$32,15,FALSE),
$C141=2011,
VLOOKUP($B141,[20]分省年度数据!$A$1:$T$32,14,FALSE),
$C141=2012,
VLOOKUP($B141,[20]分省年度数据!$A$1:$T$32,13,FALSE),
$C141=2013,
VLOOKUP($B141,[20]分省年度数据!$A$1:$T$32,12,FALSE),
$C141=2014,
VLOOKUP($B141,[20]分省年度数据!$A$1:$T$32,11,FALSE),
$C141=2015,
VLOOKUP($B141,[20]分省年度数据!$A$1:$T$32,10,FALSE),
$C141=2016,
VLOOKUP($B141,[20]分省年度数据!$A$1:$T$32,9,FALSE),
$C141=2017,
VLOOKUP($B141,[20]分省年度数据!$A$1:$T$32,8,FALSE),
$C141=2018,
VLOOKUP($B141,[20]分省年度数据!$A$1:$T$32,7,FALSE)
)</f>
        <v>20840</v>
      </c>
      <c r="AL141" cm="1">
        <f t="array" ref="AL141">_xlfn.IFS(
$C141=2010,
VLOOKUP($B141,[26]分省年度数据!$A$1:$T$32,15,FALSE),
$C141=2011,
VLOOKUP($B141,[26]分省年度数据!$A$1:$T$32,14,FALSE),
$C141=2012,
VLOOKUP($B141,[26]分省年度数据!$A$1:$T$32,13,FALSE),
$C141=2013,
VLOOKUP($B141,[26]分省年度数据!$A$1:$T$32,12,FALSE),
$C141=2014,
VLOOKUP($B141,[26]分省年度数据!$A$1:$T$32,11,FALSE),
$C141=2015,
VLOOKUP($B141,[26]分省年度数据!$A$1:$T$32,10,FALSE),
$C141=2016,
VLOOKUP($B141,[26]分省年度数据!$A$1:$T$32,9,FALSE),
$C141=2017,
VLOOKUP($B141,[26]分省年度数据!$A$1:$T$32,8,FALSE),
$C141=2018,
VLOOKUP($B141,[26]分省年度数据!$A$1:$T$32,7,FALSE)
)</f>
        <v>92.99</v>
      </c>
      <c r="AM141" cm="1">
        <f t="array" ref="AM141">_xlfn.IFS(
$C141=2010,
VLOOKUP($B141,[22]分省年度数据!$A$1:$T$32,15,FALSE),
$C141=2011,
VLOOKUP($B141,[22]分省年度数据!$A$1:$T$32,14,FALSE),
$C141=2012,
VLOOKUP($B141,[22]分省年度数据!$A$1:$T$32,13,FALSE),
$C141=2013,
VLOOKUP($B141,[22]分省年度数据!$A$1:$T$32,12,FALSE),
$C141=2014,
VLOOKUP($B141,[22]分省年度数据!$A$1:$T$32,11,FALSE),
$C141=2015,
VLOOKUP($B141,[22]分省年度数据!$A$1:$T$32,10,FALSE),
$C141=2016,
VLOOKUP($B141,[22]分省年度数据!$A$1:$T$32,9,FALSE),
$C141=2017,
VLOOKUP($B141,[22]分省年度数据!$A$1:$T$32,8,FALSE),
$C141=2018,
VLOOKUP($B141,[22]分省年度数据!$A$1:$T$32,7,FALSE)
)</f>
        <v>83.76</v>
      </c>
      <c r="AN141" cm="1">
        <f t="array" ref="AN141">_xlfn.IFS(
$C141=2010,
VLOOKUP($B141,[23]分省年度数据!$A$1:$T$32,15,FALSE),
$C141=2011,
VLOOKUP($B141,[23]分省年度数据!$A$1:$T$32,14,FALSE),
$C141=2012,
VLOOKUP($B141,[23]分省年度数据!$A$1:$T$32,13,FALSE),
$C141=2013,
VLOOKUP($B141,[23]分省年度数据!$A$1:$T$32,12,FALSE),
$C141=2014,
VLOOKUP($B141,[23]分省年度数据!$A$1:$T$32,11,FALSE),
$C141=2015,
VLOOKUP($B141,[23]分省年度数据!$A$1:$T$32,10,FALSE),
$C141=2016,
VLOOKUP($B141,[23]分省年度数据!$A$1:$T$32,9,FALSE),
$C141=2017,
VLOOKUP($B141,[23]分省年度数据!$A$1:$T$32,8,FALSE),
$C141=2018,
VLOOKUP($B141,[23]分省年度数据!$A$1:$T$32,7,FALSE)
)</f>
        <v>9.75</v>
      </c>
      <c r="AO141" cm="1">
        <f t="array" ref="AO141">_xlfn.IFS(
$C141=2010,
VLOOKUP($B141,[24]分省年度数据!$A$1:$T$32,15,FALSE),
$C141=2011,
VLOOKUP($B141,[24]分省年度数据!$A$1:$T$32,14,FALSE),
$C141=2012,
VLOOKUP($B141,[24]分省年度数据!$A$1:$T$32,13,FALSE),
$C141=2013,
VLOOKUP($B141,[24]分省年度数据!$A$1:$T$32,12,FALSE),
$C141=2014,
VLOOKUP($B141,[24]分省年度数据!$A$1:$T$32,11,FALSE),
$C141=2015,
VLOOKUP($B141,[24]分省年度数据!$A$1:$T$32,10,FALSE),
$C141=2016,
VLOOKUP($B141,[24]分省年度数据!$A$1:$T$32,9,FALSE),
$C141=2017,
VLOOKUP($B141,[24]分省年度数据!$A$1:$T$32,8,FALSE),
$C141=2018,
VLOOKUP($B141,[24]分省年度数据!$A$1:$T$32,7,FALSE)
)</f>
        <v>3.01</v>
      </c>
      <c r="AP141" cm="1">
        <f t="array" ref="AP141">_xlfn.IFS(
$C141=2010,
VLOOKUP($B141,[25]分省年度数据!$A$1:$T$32,15,FALSE),
$C141=2011,
VLOOKUP($B141,[25]分省年度数据!$A$1:$T$32,14,FALSE),
$C141=2012,
VLOOKUP($B141,[25]分省年度数据!$A$1:$T$32,13,FALSE),
$C141=2013,
VLOOKUP($B141,[25]分省年度数据!$A$1:$T$32,12,FALSE),
$C141=2014,
VLOOKUP($B141,[25]分省年度数据!$A$1:$T$32,11,FALSE),
$C141=2015,
VLOOKUP($B141,[25]分省年度数据!$A$1:$T$32,10,FALSE),
$C141=2016,
VLOOKUP($B141,[25]分省年度数据!$A$1:$T$32,9,FALSE),
$C141=2017,
VLOOKUP($B141,[25]分省年度数据!$A$1:$T$32,8,FALSE),
$C141=2018,
VLOOKUP($B141,[25]分省年度数据!$A$1:$T$32,7,FALSE)
)</f>
        <v>9.93</v>
      </c>
    </row>
    <row r="142" spans="1:42">
      <c r="A142">
        <v>41</v>
      </c>
      <c r="B142" t="s">
        <v>16</v>
      </c>
      <c r="C142">
        <v>2015</v>
      </c>
      <c r="D142" t="str">
        <f t="shared" si="4"/>
        <v>河南省2015</v>
      </c>
      <c r="E142" t="s">
        <v>35</v>
      </c>
      <c r="F142" cm="1">
        <f t="array" ref="F142">_xlfn.IFS(
$C142=2010,
VLOOKUP($B142,[1]分省年度数据!$A$1:$T$32,15,FALSE),
$C142=2011,
VLOOKUP($B142,[1]分省年度数据!$A$1:$T$32,14,FALSE),
$C142=2012,
VLOOKUP($B142,[1]分省年度数据!$A$1:$T$32,13,FALSE),
$C142=2013,
VLOOKUP($B142,[1]分省年度数据!$A$1:$T$32,12,FALSE),
$C142=2014,
VLOOKUP($B142,[1]分省年度数据!$A$1:$T$32,11,FALSE),
$C142=2015,
VLOOKUP($B142,[1]分省年度数据!$A$1:$T$32,10,FALSE),
$C142=2016,
VLOOKUP($B142,[1]分省年度数据!$A$1:$T$32,9,FALSE),
$C142=2017,
VLOOKUP($B142,[1]分省年度数据!$A$1:$T$32,8,FALSE),
$C142=2018,
VLOOKUP($B142,[1]分省年度数据!$A$1:$T$32,7,FALSE)
)</f>
        <v>9701</v>
      </c>
      <c r="G142" cm="1">
        <f t="array" ref="G142">_xlfn.IFS(
$C142=2010,
VLOOKUP($B142,[2]分省年度数据!$A$1:$T$32,15,FALSE),
$C142=2011,
VLOOKUP($B142,[2]分省年度数据!$A$1:$T$32,14,FALSE),
$C142=2012,
VLOOKUP($B142,[2]分省年度数据!$A$1:$T$32,13,FALSE),
$C142=2013,
VLOOKUP($B142,[2]分省年度数据!$A$1:$T$32,12,FALSE),
$C142=2014,
VLOOKUP($B142,[2]分省年度数据!$A$1:$T$32,11,FALSE),
$C142=2015,
VLOOKUP($B142,[2]分省年度数据!$A$1:$T$32,10,FALSE),
$C142=2016,
VLOOKUP($B142,[2]分省年度数据!$A$1:$T$32,9,FALSE),
$C142=2017,
VLOOKUP($B142,[2]分省年度数据!$A$1:$T$32,8,FALSE),
$C142=2018,
VLOOKUP($B142,[2]分省年度数据!$A$1:$T$32,7,FALSE)
)</f>
        <v>17125</v>
      </c>
      <c r="H142" cm="1">
        <f t="array" ref="H142">_xlfn.IFS(
$C142=2010,
VLOOKUP($B142,[3]分省年度数据!$A$1:$T$32,15,FALSE),
$C142=2011,
VLOOKUP($B142,[3]分省年度数据!$A$1:$T$32,14,FALSE),
$C142=2012,
VLOOKUP($B142,[3]分省年度数据!$A$1:$T$32,13,FALSE),
$C142=2013,
VLOOKUP($B142,[3]分省年度数据!$A$1:$T$32,12,FALSE),
$C142=2014,
VLOOKUP($B142,[3]分省年度数据!$A$1:$T$32,11,FALSE),
$C142=2015,
VLOOKUP($B142,[3]分省年度数据!$A$1:$T$32,10,FALSE),
$C142=2016,
VLOOKUP($B142,[3]分省年度数据!$A$1:$T$32,9,FALSE),
$C142=2017,
VLOOKUP($B142,[3]分省年度数据!$A$1:$T$32,8,FALSE),
$C142=2018,
VLOOKUP($B142,[3]分省年度数据!$A$1:$T$32,7,FALSE)
)</f>
        <v>516.5</v>
      </c>
      <c r="I142">
        <f>VLOOKUP($D142,[4]Sheet1!$C$1:$J$65536,2,FALSE)</f>
        <v>155.96040344238281</v>
      </c>
      <c r="J142">
        <f>VLOOKUP($D142,[4]Sheet1!$C$1:$J$65536,3,FALSE)</f>
        <v>88.173622131347656</v>
      </c>
      <c r="K142">
        <f>VLOOKUP($D142,[4]Sheet1!$C$1:$J$65536,4,FALSE)</f>
        <v>10170.91015625</v>
      </c>
      <c r="L142">
        <f>VLOOKUP($D142,[4]Sheet1!$C$1:$J$65536,5,FALSE)</f>
        <v>169.73515319824219</v>
      </c>
      <c r="M142">
        <f>VLOOKUP($D142,[4]Sheet1!$C$1:$J$65536,6,FALSE)</f>
        <v>23.571128845214844</v>
      </c>
      <c r="N142">
        <f>VLOOKUP($D142,[4]Sheet1!$C$1:$J$65536,7,FALSE)</f>
        <v>5.9438848495483398</v>
      </c>
      <c r="O142">
        <f>VLOOKUP($D142,[4]Sheet1!$C$1:$J$65536,8,FALSE)</f>
        <v>32.205177307128906</v>
      </c>
      <c r="P142" cm="1">
        <f t="array" ref="P142">_xlfn.IFS(
$C142=2010,
VLOOKUP($B142,[5]各省年均房价!$A$1:$T$32,11,FALSE),
$C142=2011,
VLOOKUP($B142,[5]各省年均房价!$A$1:$T$32,12,FALSE),
$C142=2012,
VLOOKUP($B142,[5]各省年均房价!$A$1:$T$32,13,FALSE),
$C142=2013,
VLOOKUP($B142,[5]各省年均房价!$A$1:$T$32,14,FALSE),
$C142=2014,
VLOOKUP($B142,[5]各省年均房价!$A$1:$T$32,15,FALSE),
$C142=2015,
VLOOKUP($B142,[5]各省年均房价!$A$1:$T$32,16,FALSE),
$C142=2016,
VLOOKUP($B142,[5]各省年均房价!$A$1:$T$32,17,FALSE),
$C142=2017,
VLOOKUP($B142,[5]各省年均房价!$A$1:$T$32,18,FALSE),
$C142=2018,
VLOOKUP($B142,[5]各省年均房价!$A$1:$T$32,19,FALSE)
)</f>
        <v>4140.4141176470584</v>
      </c>
      <c r="Q142">
        <f t="shared" si="5"/>
        <v>0.24177600686990122</v>
      </c>
      <c r="R142" cm="1">
        <f t="array" ref="R142">_xlfn.IFS(
$C142=2010,
VLOOKUP($B142,[27]分省年度数据!$A$1:$T$32,15,FALSE),
$C142=2011,
VLOOKUP($B142,[27]分省年度数据!$A$1:$T$32,14,FALSE),
$C142=2012,
VLOOKUP($B142,[27]分省年度数据!$A$1:$T$32,13,FALSE),
$C142=2013,
VLOOKUP($B142,[27]分省年度数据!$A$1:$T$32,12,FALSE),
$C142=2014,
VLOOKUP($B142,[27]分省年度数据!$A$1:$T$32,11,FALSE),
$C142=2015,
VLOOKUP($B142,[27]分省年度数据!$A$1:$T$32,10,FALSE),
$C142=2016,
VLOOKUP($B142,[27]分省年度数据!$A$1:$T$32,9,FALSE),
$C142=2017,
VLOOKUP($B142,[27]分省年度数据!$A$1:$T$32,8,FALSE),
$C142=2018,
VLOOKUP($B142,[27]分省年度数据!$A$1:$T$32,7,FALSE)
)</f>
        <v>79.510000000000005</v>
      </c>
      <c r="S142">
        <f>IFERROR(VLOOKUP(D142,[6]mu_jt_estimates_final!$C:$D,2,FALSE),"")</f>
        <v>-0.68889027999999997</v>
      </c>
      <c r="T142" t="str">
        <f>VLOOKUP(B142,方言分布!A:B,2,FALSE)</f>
        <v>中原官话</v>
      </c>
      <c r="U142" cm="1">
        <f t="array" ref="U142">_xlfn.IFS(
$C142=2010,
VLOOKUP($B142,[7]分省年度数据!$A$1:$T$32,15,FALSE),
$C142=2011,
VLOOKUP($B142,[7]分省年度数据!$A$1:$T$32,14,FALSE),
$C142=2012,
VLOOKUP($B142,[7]分省年度数据!$A$1:$T$32,13,FALSE),
$C142=2013,
VLOOKUP($B142,[7]分省年度数据!$A$1:$T$32,12,FALSE),
$C142=2014,
VLOOKUP($B142,[7]分省年度数据!$A$1:$T$32,11,FALSE),
$C142=2015,
VLOOKUP($B142,[7]分省年度数据!$A$1:$T$32,10,FALSE),
$C142=2016,
VLOOKUP($B142,[7]分省年度数据!$A$1:$T$32,9,FALSE),
$C142=2017,
VLOOKUP($B142,[7]分省年度数据!$A$1:$T$32,8,FALSE),
$C142=2018,
VLOOKUP($B142,[7]分省年度数据!$A$1:$T$32,7,FALSE)
)</f>
        <v>71394</v>
      </c>
      <c r="V142" cm="1">
        <f t="array" ref="V142">_xlfn.IFS(
$C142=2010,
VLOOKUP($B142,[8]分省年度数据!$A$1:$T$32,15,FALSE),
$C142=2011,
VLOOKUP($B142,[8]分省年度数据!$A$1:$T$32,14,FALSE),
$C142=2012,
VLOOKUP($B142,[8]分省年度数据!$A$1:$T$32,13,FALSE),
$C142=2013,
VLOOKUP($B142,[8]分省年度数据!$A$1:$T$32,12,FALSE),
$C142=2014,
VLOOKUP($B142,[8]分省年度数据!$A$1:$T$32,11,FALSE),
$C142=2015,
VLOOKUP($B142,[8]分省年度数据!$A$1:$T$32,10,FALSE),
$C142=2016,
VLOOKUP($B142,[8]分省年度数据!$A$1:$T$32,9,FALSE),
$C142=2017,
VLOOKUP($B142,[8]分省年度数据!$A$1:$T$32,8,FALSE),
$C142=2018,
VLOOKUP($B142,[8]分省年度数据!$A$1:$T$32,7,FALSE)
)</f>
        <v>48.96</v>
      </c>
      <c r="W142" cm="1">
        <f t="array" ref="W142">_xlfn.IFS(
$C142=2010,
VLOOKUP($B142,[9]分省年度数据!$A$1:$T$32,15,FALSE),
$C142=2011,
VLOOKUP($B142,[9]分省年度数据!$A$1:$T$32,14,FALSE),
$C142=2012,
VLOOKUP($B142,[9]分省年度数据!$A$1:$T$32,13,FALSE),
$C142=2013,
VLOOKUP($B142,[9]分省年度数据!$A$1:$T$32,12,FALSE),
$C142=2014,
VLOOKUP($B142,[9]分省年度数据!$A$1:$T$32,11,FALSE),
$C142=2015,
VLOOKUP($B142,[9]分省年度数据!$A$1:$T$32,10,FALSE),
$C142=2016,
VLOOKUP($B142,[9]分省年度数据!$A$1:$T$32,9,FALSE),
$C142=2017,
VLOOKUP($B142,[9]分省年度数据!$A$1:$T$32,8,FALSE),
$C142=2018,
VLOOKUP($B142,[9]分省年度数据!$A$1:$T$32,7,FALSE)
)</f>
        <v>55</v>
      </c>
      <c r="X142" cm="1">
        <f t="array" ref="X142">_xlfn.IFS(
$C142=2010,
VLOOKUP($B142,[10]分省年度数据!$A$1:$T$32,15,FALSE),
$C142=2011,
VLOOKUP($B142,[10]分省年度数据!$A$1:$T$32,14,FALSE),
$C142=2012,
VLOOKUP($B142,[10]分省年度数据!$A$1:$T$32,13,FALSE),
$C142=2013,
VLOOKUP($B142,[10]分省年度数据!$A$1:$T$32,12,FALSE),
$C142=2014,
VLOOKUP($B142,[10]分省年度数据!$A$1:$T$32,11,FALSE),
$C142=2015,
VLOOKUP($B142,[10]分省年度数据!$A$1:$T$32,10,FALSE),
$C142=2016,
VLOOKUP($B142,[10]分省年度数据!$A$1:$T$32,9,FALSE),
$C142=2017,
VLOOKUP($B142,[10]分省年度数据!$A$1:$T$32,8,FALSE),
$C142=2018,
VLOOKUP($B142,[10]分省年度数据!$A$1:$T$32,7,FALSE)
)</f>
        <v>9.9</v>
      </c>
      <c r="Y142" cm="1">
        <f t="array" ref="Y142">_xlfn.IFS(
$C142=2010,
VLOOKUP($B142,[11]分省年度数据!$A$1:$T$32,15,FALSE),
$C142=2011,
VLOOKUP($B142,[11]分省年度数据!$A$1:$T$32,14,FALSE),
$C142=2012,
VLOOKUP($B142,[11]分省年度数据!$A$1:$T$32,13,FALSE),
$C142=2013,
VLOOKUP($B142,[11]分省年度数据!$A$1:$T$32,12,FALSE),
$C142=2014,
VLOOKUP($B142,[11]分省年度数据!$A$1:$T$32,11,FALSE),
$C142=2015,
VLOOKUP($B142,[11]分省年度数据!$A$1:$T$32,10,FALSE),
$C142=2016,
VLOOKUP($B142,[11]分省年度数据!$A$1:$T$32,9,FALSE),
$C142=2017,
VLOOKUP($B142,[11]分省年度数据!$A$1:$T$32,8,FALSE),
$C142=2018,
VLOOKUP($B142,[11]分省年度数据!$A$1:$T$32,7,FALSE)
)</f>
        <v>717.74</v>
      </c>
      <c r="Z142" cm="1">
        <f t="array" ref="Z142">_xlfn.IFS(
$C142=2010,
VLOOKUP($B142,[12]分省年度数据!$A$1:$T$32,15,FALSE),
$C142=2011,
VLOOKUP($B142,[12]分省年度数据!$A$1:$T$32,14,FALSE),
$C142=2012,
VLOOKUP($B142,[12]分省年度数据!$A$1:$T$32,13,FALSE),
$C142=2013,
VLOOKUP($B142,[12]分省年度数据!$A$1:$T$32,12,FALSE),
$C142=2014,
VLOOKUP($B142,[12]分省年度数据!$A$1:$T$32,11,FALSE),
$C142=2015,
VLOOKUP($B142,[12]分省年度数据!$A$1:$T$32,10,FALSE),
$C142=2016,
VLOOKUP($B142,[12]分省年度数据!$A$1:$T$32,9,FALSE),
$C142=2017,
VLOOKUP($B142,[12]分省年度数据!$A$1:$T$32,8,FALSE),
$C142=2018,
VLOOKUP($B142,[12]分省年度数据!$A$1:$T$32,7,FALSE)
)</f>
        <v>17.04</v>
      </c>
      <c r="AA142" cm="1">
        <f t="array" ref="AA142">_xlfn.IFS(
$C142=2010,
VLOOKUP($B142,[13]分省年度数据!$A$1:$T$32,15,FALSE),
$C142=2011,
VLOOKUP($B142,[13]分省年度数据!$A$1:$T$32,14,FALSE),
$C142=2012,
VLOOKUP($B142,[13]分省年度数据!$A$1:$T$32,13,FALSE),
$C142=2013,
VLOOKUP($B142,[13]分省年度数据!$A$1:$T$32,12,FALSE),
$C142=2014,
VLOOKUP($B142,[13]分省年度数据!$A$1:$T$32,11,FALSE),
$C142=2015,
VLOOKUP($B142,[13]分省年度数据!$A$1:$T$32,10,FALSE),
$C142=2016,
VLOOKUP($B142,[13]分省年度数据!$A$1:$T$32,9,FALSE),
$C142=2017,
VLOOKUP($B142,[13]分省年度数据!$A$1:$T$32,8,FALSE),
$C142=2018,
VLOOKUP($B142,[13]分省年度数据!$A$1:$T$32,7,FALSE)
)</f>
        <v>14.16</v>
      </c>
      <c r="AB142" cm="1">
        <f t="array" ref="AB142">_xlfn.IFS(
$C142=2010,
VLOOKUP($B142,[14]分省年度数据!$A$1:$T$32,15,FALSE),
$C142=2011,
VLOOKUP($B142,[14]分省年度数据!$A$1:$T$32,14,FALSE),
$C142=2012,
VLOOKUP($B142,[14]分省年度数据!$A$1:$T$32,13,FALSE),
$C142=2013,
VLOOKUP($B142,[14]分省年度数据!$A$1:$T$32,12,FALSE),
$C142=2014,
VLOOKUP($B142,[14]分省年度数据!$A$1:$T$32,11,FALSE),
$C142=2015,
VLOOKUP($B142,[14]分省年度数据!$A$1:$T$32,10,FALSE),
$C142=2016,
VLOOKUP($B142,[14]分省年度数据!$A$1:$T$32,9,FALSE),
$C142=2017,
VLOOKUP($B142,[14]分省年度数据!$A$1:$T$32,8,FALSE),
$C142=2018,
VLOOKUP($B142,[14]分省年度数据!$A$1:$T$32,7,FALSE)
)</f>
        <v>18.71</v>
      </c>
      <c r="AD142" cm="1">
        <f t="array" ref="AD142">_xlfn.IFS(
$C142=2010,
VLOOKUP($B142,[15]分省年度数据!$A$1:$T$32,15,FALSE),
$C142=2011,
VLOOKUP($B142,[15]分省年度数据!$A$1:$T$32,14,FALSE),
$C142=2012,
VLOOKUP($B142,[15]分省年度数据!$A$1:$T$32,13,FALSE),
$C142=2013,
VLOOKUP($B142,[15]分省年度数据!$A$1:$T$32,12,FALSE),
$C142=2014,
VLOOKUP($B142,[15]分省年度数据!$A$1:$T$32,11,FALSE),
$C142=2015,
VLOOKUP($B142,[15]分省年度数据!$A$1:$T$32,10,FALSE),
$C142=2016,
VLOOKUP($B142,[15]分省年度数据!$A$1:$T$32,9,FALSE),
$C142=2017,
VLOOKUP($B142,[15]分省年度数据!$A$1:$T$32,8,FALSE),
$C142=2018,
VLOOKUP($B142,[15]分省年度数据!$A$1:$T$32,7,FALSE)
)</f>
        <v>17411099</v>
      </c>
      <c r="AE142" cm="1">
        <f t="array" ref="AE142">_xlfn.IFS(
$C142=2010,
VLOOKUP($B142,[16]分省年度数据!$A$1:$T$32,15,FALSE),
$C142=2011,
VLOOKUP($B142,[16]分省年度数据!$A$1:$T$32,14,FALSE),
$C142=2012,
VLOOKUP($B142,[16]分省年度数据!$A$1:$T$32,13,FALSE),
$C142=2013,
VLOOKUP($B142,[16]分省年度数据!$A$1:$T$32,12,FALSE),
$C142=2014,
VLOOKUP($B142,[16]分省年度数据!$A$1:$T$32,11,FALSE),
$C142=2015,
VLOOKUP($B142,[16]分省年度数据!$A$1:$T$32,10,FALSE),
$C142=2016,
VLOOKUP($B142,[16]分省年度数据!$A$1:$T$32,9,FALSE),
$C142=2017,
VLOOKUP($B142,[16]分省年度数据!$A$1:$T$32,8,FALSE),
$C142=2018,
VLOOKUP($B142,[16]分省年度数据!$A$1:$T$32,7,FALSE)
)</f>
        <v>1271</v>
      </c>
      <c r="AF142" cm="1">
        <f t="array" ref="AF142">_xlfn.IFS(
$C142=2010,
VLOOKUP($B142,[17]分省年度数据!$A$1:$T$32,15,FALSE),
$C142=2011,
VLOOKUP($B142,[17]分省年度数据!$A$1:$T$32,14,FALSE),
$C142=2012,
VLOOKUP($B142,[17]分省年度数据!$A$1:$T$32,13,FALSE),
$C142=2013,
VLOOKUP($B142,[17]分省年度数据!$A$1:$T$32,12,FALSE),
$C142=2014,
VLOOKUP($B142,[17]分省年度数据!$A$1:$T$32,11,FALSE),
$C142=2015,
VLOOKUP($B142,[17]分省年度数据!$A$1:$T$32,10,FALSE),
$C142=2016,
VLOOKUP($B142,[17]分省年度数据!$A$1:$T$32,9,FALSE),
$C142=2017,
VLOOKUP($B142,[17]分省年度数据!$A$1:$T$32,8,FALSE),
$C142=2018,
VLOOKUP($B142,[17]分省年度数据!$A$1:$T$32,7,FALSE)
)</f>
        <v>205</v>
      </c>
      <c r="AG142" cm="1">
        <f t="array" ref="AG142">_xlfn.IFS(
$C142=2010,
VLOOKUP($B142,[18]分省年度数据!$A$1:$T$32,15,FALSE),
$C142=2011,
VLOOKUP($B142,[18]分省年度数据!$A$1:$T$32,14,FALSE),
$C142=2012,
VLOOKUP($B142,[18]分省年度数据!$A$1:$T$32,13,FALSE),
$C142=2013,
VLOOKUP($B142,[18]分省年度数据!$A$1:$T$32,12,FALSE),
$C142=2014,
VLOOKUP($B142,[18]分省年度数据!$A$1:$T$32,11,FALSE),
$C142=2015,
VLOOKUP($B142,[18]分省年度数据!$A$1:$T$32,10,FALSE),
$C142=2016,
VLOOKUP($B142,[18]分省年度数据!$A$1:$T$32,9,FALSE),
$C142=2017,
VLOOKUP($B142,[18]分省年度数据!$A$1:$T$32,8,FALSE),
$C142=2018,
VLOOKUP($B142,[18]分省年度数据!$A$1:$T$32,7,FALSE)
)</f>
        <v>15475.8</v>
      </c>
      <c r="AJ142" cm="1">
        <f t="array" ref="AJ142">_xlfn.IFS(
$C142=2010,
VLOOKUP($B142,[19]分省年度数据!$A$1:$T$32,15,FALSE),
$C142=2011,
VLOOKUP($B142,[19]分省年度数据!$A$1:$T$32,14,FALSE),
$C142=2012,
VLOOKUP($B142,[19]分省年度数据!$A$1:$T$32,13,FALSE),
$C142=2013,
VLOOKUP($B142,[19]分省年度数据!$A$1:$T$32,12,FALSE),
$C142=2014,
VLOOKUP($B142,[19]分省年度数据!$A$1:$T$32,11,FALSE),
$C142=2015,
VLOOKUP($B142,[19]分省年度数据!$A$1:$T$32,10,FALSE),
$C142=2016,
VLOOKUP($B142,[19]分省年度数据!$A$1:$T$32,9,FALSE),
$C142=2017,
VLOOKUP($B142,[19]分省年度数据!$A$1:$T$32,8,FALSE),
$C142=2018,
VLOOKUP($B142,[19]分省年度数据!$A$1:$T$32,7,FALSE)
)</f>
        <v>6171</v>
      </c>
      <c r="AK142" cm="1">
        <f t="array" ref="AK142">_xlfn.IFS(
$C142=2010,
VLOOKUP($B142,[20]分省年度数据!$A$1:$T$32,15,FALSE),
$C142=2011,
VLOOKUP($B142,[20]分省年度数据!$A$1:$T$32,14,FALSE),
$C142=2012,
VLOOKUP($B142,[20]分省年度数据!$A$1:$T$32,13,FALSE),
$C142=2013,
VLOOKUP($B142,[20]分省年度数据!$A$1:$T$32,12,FALSE),
$C142=2014,
VLOOKUP($B142,[20]分省年度数据!$A$1:$T$32,11,FALSE),
$C142=2015,
VLOOKUP($B142,[20]分省年度数据!$A$1:$T$32,10,FALSE),
$C142=2016,
VLOOKUP($B142,[20]分省年度数据!$A$1:$T$32,9,FALSE),
$C142=2017,
VLOOKUP($B142,[20]分省年度数据!$A$1:$T$32,8,FALSE),
$C142=2018,
VLOOKUP($B142,[20]分省年度数据!$A$1:$T$32,7,FALSE)
)</f>
        <v>19671</v>
      </c>
      <c r="AL142" cm="1">
        <f t="array" ref="AL142">_xlfn.IFS(
$C142=2010,
VLOOKUP($B142,[26]分省年度数据!$A$1:$T$32,15,FALSE),
$C142=2011,
VLOOKUP($B142,[26]分省年度数据!$A$1:$T$32,14,FALSE),
$C142=2012,
VLOOKUP($B142,[26]分省年度数据!$A$1:$T$32,13,FALSE),
$C142=2013,
VLOOKUP($B142,[26]分省年度数据!$A$1:$T$32,12,FALSE),
$C142=2014,
VLOOKUP($B142,[26]分省年度数据!$A$1:$T$32,11,FALSE),
$C142=2015,
VLOOKUP($B142,[26]分省年度数据!$A$1:$T$32,10,FALSE),
$C142=2016,
VLOOKUP($B142,[26]分省年度数据!$A$1:$T$32,9,FALSE),
$C142=2017,
VLOOKUP($B142,[26]分省年度数据!$A$1:$T$32,8,FALSE),
$C142=2018,
VLOOKUP($B142,[26]分省年度数据!$A$1:$T$32,7,FALSE)
)</f>
        <v>93.1</v>
      </c>
      <c r="AM142" cm="1">
        <f t="array" ref="AM142">_xlfn.IFS(
$C142=2010,
VLOOKUP($B142,[22]分省年度数据!$A$1:$T$32,15,FALSE),
$C142=2011,
VLOOKUP($B142,[22]分省年度数据!$A$1:$T$32,14,FALSE),
$C142=2012,
VLOOKUP($B142,[22]分省年度数据!$A$1:$T$32,13,FALSE),
$C142=2013,
VLOOKUP($B142,[22]分省年度数据!$A$1:$T$32,12,FALSE),
$C142=2014,
VLOOKUP($B142,[22]分省年度数据!$A$1:$T$32,11,FALSE),
$C142=2015,
VLOOKUP($B142,[22]分省年度数据!$A$1:$T$32,10,FALSE),
$C142=2016,
VLOOKUP($B142,[22]分省年度数据!$A$1:$T$32,9,FALSE),
$C142=2017,
VLOOKUP($B142,[22]分省年度数据!$A$1:$T$32,8,FALSE),
$C142=2018,
VLOOKUP($B142,[22]分省年度数据!$A$1:$T$32,7,FALSE)
)</f>
        <v>86.02</v>
      </c>
      <c r="AN142" cm="1">
        <f t="array" ref="AN142">_xlfn.IFS(
$C142=2010,
VLOOKUP($B142,[23]分省年度数据!$A$1:$T$32,15,FALSE),
$C142=2011,
VLOOKUP($B142,[23]分省年度数据!$A$1:$T$32,14,FALSE),
$C142=2012,
VLOOKUP($B142,[23]分省年度数据!$A$1:$T$32,13,FALSE),
$C142=2013,
VLOOKUP($B142,[23]分省年度数据!$A$1:$T$32,12,FALSE),
$C142=2014,
VLOOKUP($B142,[23]分省年度数据!$A$1:$T$32,11,FALSE),
$C142=2015,
VLOOKUP($B142,[23]分省年度数据!$A$1:$T$32,10,FALSE),
$C142=2016,
VLOOKUP($B142,[23]分省年度数据!$A$1:$T$32,9,FALSE),
$C142=2017,
VLOOKUP($B142,[23]分省年度数据!$A$1:$T$32,8,FALSE),
$C142=2018,
VLOOKUP($B142,[23]分省年度数据!$A$1:$T$32,7,FALSE)
)</f>
        <v>10.14</v>
      </c>
      <c r="AO142" cm="1">
        <f t="array" ref="AO142">_xlfn.IFS(
$C142=2010,
VLOOKUP($B142,[24]分省年度数据!$A$1:$T$32,15,FALSE),
$C142=2011,
VLOOKUP($B142,[24]分省年度数据!$A$1:$T$32,14,FALSE),
$C142=2012,
VLOOKUP($B142,[24]分省年度数据!$A$1:$T$32,13,FALSE),
$C142=2013,
VLOOKUP($B142,[24]分省年度数据!$A$1:$T$32,12,FALSE),
$C142=2014,
VLOOKUP($B142,[24]分省年度数据!$A$1:$T$32,11,FALSE),
$C142=2015,
VLOOKUP($B142,[24]分省年度数据!$A$1:$T$32,10,FALSE),
$C142=2016,
VLOOKUP($B142,[24]分省年度数据!$A$1:$T$32,9,FALSE),
$C142=2017,
VLOOKUP($B142,[24]分省年度数据!$A$1:$T$32,8,FALSE),
$C142=2018,
VLOOKUP($B142,[24]分省年度数据!$A$1:$T$32,7,FALSE)
)</f>
        <v>3.04</v>
      </c>
      <c r="AP142" cm="1">
        <f t="array" ref="AP142">_xlfn.IFS(
$C142=2010,
VLOOKUP($B142,[25]分省年度数据!$A$1:$T$32,15,FALSE),
$C142=2011,
VLOOKUP($B142,[25]分省年度数据!$A$1:$T$32,14,FALSE),
$C142=2012,
VLOOKUP($B142,[25]分省年度数据!$A$1:$T$32,13,FALSE),
$C142=2013,
VLOOKUP($B142,[25]分省年度数据!$A$1:$T$32,12,FALSE),
$C142=2014,
VLOOKUP($B142,[25]分省年度数据!$A$1:$T$32,11,FALSE),
$C142=2015,
VLOOKUP($B142,[25]分省年度数据!$A$1:$T$32,10,FALSE),
$C142=2016,
VLOOKUP($B142,[25]分省年度数据!$A$1:$T$32,9,FALSE),
$C142=2017,
VLOOKUP($B142,[25]分省年度数据!$A$1:$T$32,8,FALSE),
$C142=2018,
VLOOKUP($B142,[25]分省年度数据!$A$1:$T$32,7,FALSE)
)</f>
        <v>10.16</v>
      </c>
    </row>
    <row r="143" spans="1:42">
      <c r="A143">
        <v>41</v>
      </c>
      <c r="B143" t="s">
        <v>16</v>
      </c>
      <c r="C143">
        <v>2016</v>
      </c>
      <c r="D143" t="str">
        <f t="shared" si="4"/>
        <v>河南省2016</v>
      </c>
      <c r="E143" t="s">
        <v>35</v>
      </c>
      <c r="F143" cm="1">
        <f t="array" ref="F143">_xlfn.IFS(
$C143=2010,
VLOOKUP($B143,[1]分省年度数据!$A$1:$T$32,15,FALSE),
$C143=2011,
VLOOKUP($B143,[1]分省年度数据!$A$1:$T$32,14,FALSE),
$C143=2012,
VLOOKUP($B143,[1]分省年度数据!$A$1:$T$32,13,FALSE),
$C143=2013,
VLOOKUP($B143,[1]分省年度数据!$A$1:$T$32,12,FALSE),
$C143=2014,
VLOOKUP($B143,[1]分省年度数据!$A$1:$T$32,11,FALSE),
$C143=2015,
VLOOKUP($B143,[1]分省年度数据!$A$1:$T$32,10,FALSE),
$C143=2016,
VLOOKUP($B143,[1]分省年度数据!$A$1:$T$32,9,FALSE),
$C143=2017,
VLOOKUP($B143,[1]分省年度数据!$A$1:$T$32,8,FALSE),
$C143=2018,
VLOOKUP($B143,[1]分省年度数据!$A$1:$T$32,7,FALSE)
)</f>
        <v>9778</v>
      </c>
      <c r="G143" cm="1">
        <f t="array" ref="G143">_xlfn.IFS(
$C143=2010,
VLOOKUP($B143,[2]分省年度数据!$A$1:$T$32,15,FALSE),
$C143=2011,
VLOOKUP($B143,[2]分省年度数据!$A$1:$T$32,14,FALSE),
$C143=2012,
VLOOKUP($B143,[2]分省年度数据!$A$1:$T$32,13,FALSE),
$C143=2013,
VLOOKUP($B143,[2]分省年度数据!$A$1:$T$32,12,FALSE),
$C143=2014,
VLOOKUP($B143,[2]分省年度数据!$A$1:$T$32,11,FALSE),
$C143=2015,
VLOOKUP($B143,[2]分省年度数据!$A$1:$T$32,10,FALSE),
$C143=2016,
VLOOKUP($B143,[2]分省年度数据!$A$1:$T$32,9,FALSE),
$C143=2017,
VLOOKUP($B143,[2]分省年度数据!$A$1:$T$32,8,FALSE),
$C143=2018,
VLOOKUP($B143,[2]分省年度数据!$A$1:$T$32,7,FALSE)
)</f>
        <v>18443</v>
      </c>
      <c r="H143" cm="1">
        <f t="array" ref="H143">_xlfn.IFS(
$C143=2010,
VLOOKUP($B143,[3]分省年度数据!$A$1:$T$32,15,FALSE),
$C143=2011,
VLOOKUP($B143,[3]分省年度数据!$A$1:$T$32,14,FALSE),
$C143=2012,
VLOOKUP($B143,[3]分省年度数据!$A$1:$T$32,13,FALSE),
$C143=2013,
VLOOKUP($B143,[3]分省年度数据!$A$1:$T$32,12,FALSE),
$C143=2014,
VLOOKUP($B143,[3]分省年度数据!$A$1:$T$32,11,FALSE),
$C143=2015,
VLOOKUP($B143,[3]分省年度数据!$A$1:$T$32,10,FALSE),
$C143=2016,
VLOOKUP($B143,[3]分省年度数据!$A$1:$T$32,9,FALSE),
$C143=2017,
VLOOKUP($B143,[3]分省年度数据!$A$1:$T$32,8,FALSE),
$C143=2018,
VLOOKUP($B143,[3]分省年度数据!$A$1:$T$32,7,FALSE)
)</f>
        <v>712.2</v>
      </c>
      <c r="I143">
        <f>VLOOKUP($D143,[4]Sheet1!$C$1:$J$65536,2,FALSE)</f>
        <v>161.54801940917969</v>
      </c>
      <c r="J143">
        <f>VLOOKUP($D143,[4]Sheet1!$C$1:$J$65536,3,FALSE)</f>
        <v>89.733940124511719</v>
      </c>
      <c r="K143">
        <f>VLOOKUP($D143,[4]Sheet1!$C$1:$J$65536,4,FALSE)</f>
        <v>10167.0859375</v>
      </c>
      <c r="L143">
        <f>VLOOKUP($D143,[4]Sheet1!$C$1:$J$65536,5,FALSE)</f>
        <v>169.99458312988281</v>
      </c>
      <c r="M143">
        <f>VLOOKUP($D143,[4]Sheet1!$C$1:$J$65536,6,FALSE)</f>
        <v>23.687038421630859</v>
      </c>
      <c r="N143">
        <f>VLOOKUP($D143,[4]Sheet1!$C$1:$J$65536,7,FALSE)</f>
        <v>5.9149556159973145</v>
      </c>
      <c r="O143">
        <f>VLOOKUP($D143,[4]Sheet1!$C$1:$J$65536,8,FALSE)</f>
        <v>37.786338806152344</v>
      </c>
      <c r="P143" cm="1">
        <f t="array" ref="P143">_xlfn.IFS(
$C143=2010,
VLOOKUP($B143,[5]各省年均房价!$A$1:$T$32,11,FALSE),
$C143=2011,
VLOOKUP($B143,[5]各省年均房价!$A$1:$T$32,12,FALSE),
$C143=2012,
VLOOKUP($B143,[5]各省年均房价!$A$1:$T$32,13,FALSE),
$C143=2013,
VLOOKUP($B143,[5]各省年均房价!$A$1:$T$32,14,FALSE),
$C143=2014,
VLOOKUP($B143,[5]各省年均房价!$A$1:$T$32,15,FALSE),
$C143=2015,
VLOOKUP($B143,[5]各省年均房价!$A$1:$T$32,16,FALSE),
$C143=2016,
VLOOKUP($B143,[5]各省年均房价!$A$1:$T$32,17,FALSE),
$C143=2017,
VLOOKUP($B143,[5]各省年均房价!$A$1:$T$32,18,FALSE),
$C143=2018,
VLOOKUP($B143,[5]各省年均房价!$A$1:$T$32,19,FALSE)
)</f>
        <v>4577.2947058823529</v>
      </c>
      <c r="Q143">
        <f t="shared" si="5"/>
        <v>0.24818601669372406</v>
      </c>
      <c r="R143" cm="1">
        <f t="array" ref="R143">_xlfn.IFS(
$C143=2010,
VLOOKUP($B143,[27]分省年度数据!$A$1:$T$32,15,FALSE),
$C143=2011,
VLOOKUP($B143,[27]分省年度数据!$A$1:$T$32,14,FALSE),
$C143=2012,
VLOOKUP($B143,[27]分省年度数据!$A$1:$T$32,13,FALSE),
$C143=2013,
VLOOKUP($B143,[27]分省年度数据!$A$1:$T$32,12,FALSE),
$C143=2014,
VLOOKUP($B143,[27]分省年度数据!$A$1:$T$32,11,FALSE),
$C143=2015,
VLOOKUP($B143,[27]分省年度数据!$A$1:$T$32,10,FALSE),
$C143=2016,
VLOOKUP($B143,[27]分省年度数据!$A$1:$T$32,9,FALSE),
$C143=2017,
VLOOKUP($B143,[27]分省年度数据!$A$1:$T$32,8,FALSE),
$C143=2018,
VLOOKUP($B143,[27]分省年度数据!$A$1:$T$32,7,FALSE)
)</f>
        <v>82.76</v>
      </c>
      <c r="S143">
        <f>IFERROR(VLOOKUP(D143,[6]mu_jt_estimates_final!$C:$D,2,FALSE),"")</f>
        <v>-0.62336409000000004</v>
      </c>
      <c r="T143" t="str">
        <f>VLOOKUP(B143,方言分布!A:B,2,FALSE)</f>
        <v>中原官话</v>
      </c>
      <c r="U143" cm="1">
        <f t="array" ref="U143">_xlfn.IFS(
$C143=2010,
VLOOKUP($B143,[7]分省年度数据!$A$1:$T$32,15,FALSE),
$C143=2011,
VLOOKUP($B143,[7]分省年度数据!$A$1:$T$32,14,FALSE),
$C143=2012,
VLOOKUP($B143,[7]分省年度数据!$A$1:$T$32,13,FALSE),
$C143=2013,
VLOOKUP($B143,[7]分省年度数据!$A$1:$T$32,12,FALSE),
$C143=2014,
VLOOKUP($B143,[7]分省年度数据!$A$1:$T$32,11,FALSE),
$C143=2015,
VLOOKUP($B143,[7]分省年度数据!$A$1:$T$32,10,FALSE),
$C143=2016,
VLOOKUP($B143,[7]分省年度数据!$A$1:$T$32,9,FALSE),
$C143=2017,
VLOOKUP($B143,[7]分省年度数据!$A$1:$T$32,8,FALSE),
$C143=2018,
VLOOKUP($B143,[7]分省年度数据!$A$1:$T$32,7,FALSE)
)</f>
        <v>71271</v>
      </c>
      <c r="V143" cm="1">
        <f t="array" ref="V143">_xlfn.IFS(
$C143=2010,
VLOOKUP($B143,[8]分省年度数据!$A$1:$T$32,15,FALSE),
$C143=2011,
VLOOKUP($B143,[8]分省年度数据!$A$1:$T$32,14,FALSE),
$C143=2012,
VLOOKUP($B143,[8]分省年度数据!$A$1:$T$32,13,FALSE),
$C143=2013,
VLOOKUP($B143,[8]分省年度数据!$A$1:$T$32,12,FALSE),
$C143=2014,
VLOOKUP($B143,[8]分省年度数据!$A$1:$T$32,11,FALSE),
$C143=2015,
VLOOKUP($B143,[8]分省年度数据!$A$1:$T$32,10,FALSE),
$C143=2016,
VLOOKUP($B143,[8]分省年度数据!$A$1:$T$32,9,FALSE),
$C143=2017,
VLOOKUP($B143,[8]分省年度数据!$A$1:$T$32,8,FALSE),
$C143=2018,
VLOOKUP($B143,[8]分省年度数据!$A$1:$T$32,7,FALSE)
)</f>
        <v>52.15</v>
      </c>
      <c r="W143" cm="1">
        <f t="array" ref="W143">_xlfn.IFS(
$C143=2010,
VLOOKUP($B143,[9]分省年度数据!$A$1:$T$32,15,FALSE),
$C143=2011,
VLOOKUP($B143,[9]分省年度数据!$A$1:$T$32,14,FALSE),
$C143=2012,
VLOOKUP($B143,[9]分省年度数据!$A$1:$T$32,13,FALSE),
$C143=2013,
VLOOKUP($B143,[9]分省年度数据!$A$1:$T$32,12,FALSE),
$C143=2014,
VLOOKUP($B143,[9]分省年度数据!$A$1:$T$32,11,FALSE),
$C143=2015,
VLOOKUP($B143,[9]分省年度数据!$A$1:$T$32,10,FALSE),
$C143=2016,
VLOOKUP($B143,[9]分省年度数据!$A$1:$T$32,9,FALSE),
$C143=2017,
VLOOKUP($B143,[9]分省年度数据!$A$1:$T$32,8,FALSE),
$C143=2018,
VLOOKUP($B143,[9]分省年度数据!$A$1:$T$32,7,FALSE)
)</f>
        <v>57</v>
      </c>
      <c r="X143" cm="1">
        <f t="array" ref="X143">_xlfn.IFS(
$C143=2010,
VLOOKUP($B143,[10]分省年度数据!$A$1:$T$32,15,FALSE),
$C143=2011,
VLOOKUP($B143,[10]分省年度数据!$A$1:$T$32,14,FALSE),
$C143=2012,
VLOOKUP($B143,[10]分省年度数据!$A$1:$T$32,13,FALSE),
$C143=2013,
VLOOKUP($B143,[10]分省年度数据!$A$1:$T$32,12,FALSE),
$C143=2014,
VLOOKUP($B143,[10]分省年度数据!$A$1:$T$32,11,FALSE),
$C143=2015,
VLOOKUP($B143,[10]分省年度数据!$A$1:$T$32,10,FALSE),
$C143=2016,
VLOOKUP($B143,[10]分省年度数据!$A$1:$T$32,9,FALSE),
$C143=2017,
VLOOKUP($B143,[10]分省年度数据!$A$1:$T$32,8,FALSE),
$C143=2018,
VLOOKUP($B143,[10]分省年度数据!$A$1:$T$32,7,FALSE)
)</f>
        <v>9.67</v>
      </c>
      <c r="Y143" cm="1">
        <f t="array" ref="Y143">_xlfn.IFS(
$C143=2010,
VLOOKUP($B143,[11]分省年度数据!$A$1:$T$32,15,FALSE),
$C143=2011,
VLOOKUP($B143,[11]分省年度数据!$A$1:$T$32,14,FALSE),
$C143=2012,
VLOOKUP($B143,[11]分省年度数据!$A$1:$T$32,13,FALSE),
$C143=2013,
VLOOKUP($B143,[11]分省年度数据!$A$1:$T$32,12,FALSE),
$C143=2014,
VLOOKUP($B143,[11]分省年度数据!$A$1:$T$32,11,FALSE),
$C143=2015,
VLOOKUP($B143,[11]分省年度数据!$A$1:$T$32,10,FALSE),
$C143=2016,
VLOOKUP($B143,[11]分省年度数据!$A$1:$T$32,9,FALSE),
$C143=2017,
VLOOKUP($B143,[11]分省年度数据!$A$1:$T$32,8,FALSE),
$C143=2018,
VLOOKUP($B143,[11]分省年度数据!$A$1:$T$32,7,FALSE)
)</f>
        <v>778.01</v>
      </c>
      <c r="Z143" cm="1">
        <f t="array" ref="Z143">_xlfn.IFS(
$C143=2010,
VLOOKUP($B143,[12]分省年度数据!$A$1:$T$32,15,FALSE),
$C143=2011,
VLOOKUP($B143,[12]分省年度数据!$A$1:$T$32,14,FALSE),
$C143=2012,
VLOOKUP($B143,[12]分省年度数据!$A$1:$T$32,13,FALSE),
$C143=2013,
VLOOKUP($B143,[12]分省年度数据!$A$1:$T$32,12,FALSE),
$C143=2014,
VLOOKUP($B143,[12]分省年度数据!$A$1:$T$32,11,FALSE),
$C143=2015,
VLOOKUP($B143,[12]分省年度数据!$A$1:$T$32,10,FALSE),
$C143=2016,
VLOOKUP($B143,[12]分省年度数据!$A$1:$T$32,9,FALSE),
$C143=2017,
VLOOKUP($B143,[12]分省年度数据!$A$1:$T$32,8,FALSE),
$C143=2018,
VLOOKUP($B143,[12]分省年度数据!$A$1:$T$32,7,FALSE)
)</f>
        <v>16.93</v>
      </c>
      <c r="AA143" cm="1">
        <f t="array" ref="AA143">_xlfn.IFS(
$C143=2010,
VLOOKUP($B143,[13]分省年度数据!$A$1:$T$32,15,FALSE),
$C143=2011,
VLOOKUP($B143,[13]分省年度数据!$A$1:$T$32,14,FALSE),
$C143=2012,
VLOOKUP($B143,[13]分省年度数据!$A$1:$T$32,13,FALSE),
$C143=2013,
VLOOKUP($B143,[13]分省年度数据!$A$1:$T$32,12,FALSE),
$C143=2014,
VLOOKUP($B143,[13]分省年度数据!$A$1:$T$32,11,FALSE),
$C143=2015,
VLOOKUP($B143,[13]分省年度数据!$A$1:$T$32,10,FALSE),
$C143=2016,
VLOOKUP($B143,[13]分省年度数据!$A$1:$T$32,9,FALSE),
$C143=2017,
VLOOKUP($B143,[13]分省年度数据!$A$1:$T$32,8,FALSE),
$C143=2018,
VLOOKUP($B143,[13]分省年度数据!$A$1:$T$32,7,FALSE)
)</f>
        <v>14.52</v>
      </c>
      <c r="AB143" cm="1">
        <f t="array" ref="AB143">_xlfn.IFS(
$C143=2010,
VLOOKUP($B143,[14]分省年度数据!$A$1:$T$32,15,FALSE),
$C143=2011,
VLOOKUP($B143,[14]分省年度数据!$A$1:$T$32,14,FALSE),
$C143=2012,
VLOOKUP($B143,[14]分省年度数据!$A$1:$T$32,13,FALSE),
$C143=2013,
VLOOKUP($B143,[14]分省年度数据!$A$1:$T$32,12,FALSE),
$C143=2014,
VLOOKUP($B143,[14]分省年度数据!$A$1:$T$32,11,FALSE),
$C143=2015,
VLOOKUP($B143,[14]分省年度数据!$A$1:$T$32,10,FALSE),
$C143=2016,
VLOOKUP($B143,[14]分省年度数据!$A$1:$T$32,9,FALSE),
$C143=2017,
VLOOKUP($B143,[14]分省年度数据!$A$1:$T$32,8,FALSE),
$C143=2018,
VLOOKUP($B143,[14]分省年度数据!$A$1:$T$32,7,FALSE)
)</f>
        <v>19.079999999999998</v>
      </c>
      <c r="AD143" cm="1">
        <f t="array" ref="AD143">_xlfn.IFS(
$C143=2010,
VLOOKUP($B143,[15]分省年度数据!$A$1:$T$32,15,FALSE),
$C143=2011,
VLOOKUP($B143,[15]分省年度数据!$A$1:$T$32,14,FALSE),
$C143=2012,
VLOOKUP($B143,[15]分省年度数据!$A$1:$T$32,13,FALSE),
$C143=2013,
VLOOKUP($B143,[15]分省年度数据!$A$1:$T$32,12,FALSE),
$C143=2014,
VLOOKUP($B143,[15]分省年度数据!$A$1:$T$32,11,FALSE),
$C143=2015,
VLOOKUP($B143,[15]分省年度数据!$A$1:$T$32,10,FALSE),
$C143=2016,
VLOOKUP($B143,[15]分省年度数据!$A$1:$T$32,9,FALSE),
$C143=2017,
VLOOKUP($B143,[15]分省年度数据!$A$1:$T$32,8,FALSE),
$C143=2018,
VLOOKUP($B143,[15]分省年度数据!$A$1:$T$32,7,FALSE)
)</f>
        <v>18902582</v>
      </c>
      <c r="AE143" cm="1">
        <f t="array" ref="AE143">_xlfn.IFS(
$C143=2010,
VLOOKUP($B143,[16]分省年度数据!$A$1:$T$32,15,FALSE),
$C143=2011,
VLOOKUP($B143,[16]分省年度数据!$A$1:$T$32,14,FALSE),
$C143=2012,
VLOOKUP($B143,[16]分省年度数据!$A$1:$T$32,13,FALSE),
$C143=2013,
VLOOKUP($B143,[16]分省年度数据!$A$1:$T$32,12,FALSE),
$C143=2014,
VLOOKUP($B143,[16]分省年度数据!$A$1:$T$32,11,FALSE),
$C143=2015,
VLOOKUP($B143,[16]分省年度数据!$A$1:$T$32,10,FALSE),
$C143=2016,
VLOOKUP($B143,[16]分省年度数据!$A$1:$T$32,9,FALSE),
$C143=2017,
VLOOKUP($B143,[16]分省年度数据!$A$1:$T$32,8,FALSE),
$C143=2018,
VLOOKUP($B143,[16]分省年度数据!$A$1:$T$32,7,FALSE)
)</f>
        <v>1343.76</v>
      </c>
      <c r="AF143" cm="1">
        <f t="array" ref="AF143">_xlfn.IFS(
$C143=2010,
VLOOKUP($B143,[17]分省年度数据!$A$1:$T$32,15,FALSE),
$C143=2011,
VLOOKUP($B143,[17]分省年度数据!$A$1:$T$32,14,FALSE),
$C143=2012,
VLOOKUP($B143,[17]分省年度数据!$A$1:$T$32,13,FALSE),
$C143=2013,
VLOOKUP($B143,[17]分省年度数据!$A$1:$T$32,12,FALSE),
$C143=2014,
VLOOKUP($B143,[17]分省年度数据!$A$1:$T$32,11,FALSE),
$C143=2015,
VLOOKUP($B143,[17]分省年度数据!$A$1:$T$32,10,FALSE),
$C143=2016,
VLOOKUP($B143,[17]分省年度数据!$A$1:$T$32,9,FALSE),
$C143=2017,
VLOOKUP($B143,[17]分省年度数据!$A$1:$T$32,8,FALSE),
$C143=2018,
VLOOKUP($B143,[17]分省年度数据!$A$1:$T$32,7,FALSE)
)</f>
        <v>214</v>
      </c>
      <c r="AG143" cm="1">
        <f t="array" ref="AG143">_xlfn.IFS(
$C143=2010,
VLOOKUP($B143,[18]分省年度数据!$A$1:$T$32,15,FALSE),
$C143=2011,
VLOOKUP($B143,[18]分省年度数据!$A$1:$T$32,14,FALSE),
$C143=2012,
VLOOKUP($B143,[18]分省年度数据!$A$1:$T$32,13,FALSE),
$C143=2013,
VLOOKUP($B143,[18]分省年度数据!$A$1:$T$32,12,FALSE),
$C143=2014,
VLOOKUP($B143,[18]分省年度数据!$A$1:$T$32,11,FALSE),
$C143=2015,
VLOOKUP($B143,[18]分省年度数据!$A$1:$T$32,10,FALSE),
$C143=2016,
VLOOKUP($B143,[18]分省年度数据!$A$1:$T$32,9,FALSE),
$C143=2017,
VLOOKUP($B143,[18]分省年度数据!$A$1:$T$32,8,FALSE),
$C143=2018,
VLOOKUP($B143,[18]分省年度数据!$A$1:$T$32,7,FALSE)
)</f>
        <v>17274.5</v>
      </c>
      <c r="AJ143" cm="1">
        <f t="array" ref="AJ143">_xlfn.IFS(
$C143=2010,
VLOOKUP($B143,[19]分省年度数据!$A$1:$T$32,15,FALSE),
$C143=2011,
VLOOKUP($B143,[19]分省年度数据!$A$1:$T$32,14,FALSE),
$C143=2012,
VLOOKUP($B143,[19]分省年度数据!$A$1:$T$32,13,FALSE),
$C143=2013,
VLOOKUP($B143,[19]分省年度数据!$A$1:$T$32,12,FALSE),
$C143=2014,
VLOOKUP($B143,[19]分省年度数据!$A$1:$T$32,11,FALSE),
$C143=2015,
VLOOKUP($B143,[19]分省年度数据!$A$1:$T$32,10,FALSE),
$C143=2016,
VLOOKUP($B143,[19]分省年度数据!$A$1:$T$32,9,FALSE),
$C143=2017,
VLOOKUP($B143,[19]分省年度数据!$A$1:$T$32,8,FALSE),
$C143=2018,
VLOOKUP($B143,[19]分省年度数据!$A$1:$T$32,7,FALSE)
)</f>
        <v>5825</v>
      </c>
      <c r="AK143" cm="1">
        <f t="array" ref="AK143">_xlfn.IFS(
$C143=2010,
VLOOKUP($B143,[20]分省年度数据!$A$1:$T$32,15,FALSE),
$C143=2011,
VLOOKUP($B143,[20]分省年度数据!$A$1:$T$32,14,FALSE),
$C143=2012,
VLOOKUP($B143,[20]分省年度数据!$A$1:$T$32,13,FALSE),
$C143=2013,
VLOOKUP($B143,[20]分省年度数据!$A$1:$T$32,12,FALSE),
$C143=2014,
VLOOKUP($B143,[20]分省年度数据!$A$1:$T$32,11,FALSE),
$C143=2015,
VLOOKUP($B143,[20]分省年度数据!$A$1:$T$32,10,FALSE),
$C143=2016,
VLOOKUP($B143,[20]分省年度数据!$A$1:$T$32,9,FALSE),
$C143=2017,
VLOOKUP($B143,[20]分省年度数据!$A$1:$T$32,8,FALSE),
$C143=2018,
VLOOKUP($B143,[20]分省年度数据!$A$1:$T$32,7,FALSE)
)</f>
        <v>20794</v>
      </c>
      <c r="AL143" cm="1">
        <f t="array" ref="AL143">_xlfn.IFS(
$C143=2010,
VLOOKUP($B143,[26]分省年度数据!$A$1:$T$32,15,FALSE),
$C143=2011,
VLOOKUP($B143,[26]分省年度数据!$A$1:$T$32,14,FALSE),
$C143=2012,
VLOOKUP($B143,[26]分省年度数据!$A$1:$T$32,13,FALSE),
$C143=2013,
VLOOKUP($B143,[26]分省年度数据!$A$1:$T$32,12,FALSE),
$C143=2014,
VLOOKUP($B143,[26]分省年度数据!$A$1:$T$32,11,FALSE),
$C143=2015,
VLOOKUP($B143,[26]分省年度数据!$A$1:$T$32,10,FALSE),
$C143=2016,
VLOOKUP($B143,[26]分省年度数据!$A$1:$T$32,9,FALSE),
$C143=2017,
VLOOKUP($B143,[26]分省年度数据!$A$1:$T$32,8,FALSE),
$C143=2018,
VLOOKUP($B143,[26]分省年度数据!$A$1:$T$32,7,FALSE)
)</f>
        <v>93.42</v>
      </c>
      <c r="AM143" cm="1">
        <f t="array" ref="AM143">_xlfn.IFS(
$C143=2010,
VLOOKUP($B143,[22]分省年度数据!$A$1:$T$32,15,FALSE),
$C143=2011,
VLOOKUP($B143,[22]分省年度数据!$A$1:$T$32,14,FALSE),
$C143=2012,
VLOOKUP($B143,[22]分省年度数据!$A$1:$T$32,13,FALSE),
$C143=2013,
VLOOKUP($B143,[22]分省年度数据!$A$1:$T$32,12,FALSE),
$C143=2014,
VLOOKUP($B143,[22]分省年度数据!$A$1:$T$32,11,FALSE),
$C143=2015,
VLOOKUP($B143,[22]分省年度数据!$A$1:$T$32,10,FALSE),
$C143=2016,
VLOOKUP($B143,[22]分省年度数据!$A$1:$T$32,9,FALSE),
$C143=2017,
VLOOKUP($B143,[22]分省年度数据!$A$1:$T$32,8,FALSE),
$C143=2018,
VLOOKUP($B143,[22]分省年度数据!$A$1:$T$32,7,FALSE)
)</f>
        <v>88.93</v>
      </c>
      <c r="AN143" cm="1">
        <f t="array" ref="AN143">_xlfn.IFS(
$C143=2010,
VLOOKUP($B143,[23]分省年度数据!$A$1:$T$32,15,FALSE),
$C143=2011,
VLOOKUP($B143,[23]分省年度数据!$A$1:$T$32,14,FALSE),
$C143=2012,
VLOOKUP($B143,[23]分省年度数据!$A$1:$T$32,13,FALSE),
$C143=2013,
VLOOKUP($B143,[23]分省年度数据!$A$1:$T$32,12,FALSE),
$C143=2014,
VLOOKUP($B143,[23]分省年度数据!$A$1:$T$32,11,FALSE),
$C143=2015,
VLOOKUP($B143,[23]分省年度数据!$A$1:$T$32,10,FALSE),
$C143=2016,
VLOOKUP($B143,[23]分省年度数据!$A$1:$T$32,9,FALSE),
$C143=2017,
VLOOKUP($B143,[23]分省年度数据!$A$1:$T$32,8,FALSE),
$C143=2018,
VLOOKUP($B143,[23]分省年度数据!$A$1:$T$32,7,FALSE)
)</f>
        <v>10.88</v>
      </c>
      <c r="AO143" cm="1">
        <f t="array" ref="AO143">_xlfn.IFS(
$C143=2010,
VLOOKUP($B143,[24]分省年度数据!$A$1:$T$32,15,FALSE),
$C143=2011,
VLOOKUP($B143,[24]分省年度数据!$A$1:$T$32,14,FALSE),
$C143=2012,
VLOOKUP($B143,[24]分省年度数据!$A$1:$T$32,13,FALSE),
$C143=2013,
VLOOKUP($B143,[24]分省年度数据!$A$1:$T$32,12,FALSE),
$C143=2014,
VLOOKUP($B143,[24]分省年度数据!$A$1:$T$32,11,FALSE),
$C143=2015,
VLOOKUP($B143,[24]分省年度数据!$A$1:$T$32,10,FALSE),
$C143=2016,
VLOOKUP($B143,[24]分省年度数据!$A$1:$T$32,9,FALSE),
$C143=2017,
VLOOKUP($B143,[24]分省年度数据!$A$1:$T$32,8,FALSE),
$C143=2018,
VLOOKUP($B143,[24]分省年度数据!$A$1:$T$32,7,FALSE)
)</f>
        <v>3.25</v>
      </c>
      <c r="AP143" cm="1">
        <f t="array" ref="AP143">_xlfn.IFS(
$C143=2010,
VLOOKUP($B143,[25]分省年度数据!$A$1:$T$32,15,FALSE),
$C143=2011,
VLOOKUP($B143,[25]分省年度数据!$A$1:$T$32,14,FALSE),
$C143=2012,
VLOOKUP($B143,[25]分省年度数据!$A$1:$T$32,13,FALSE),
$C143=2013,
VLOOKUP($B143,[25]分省年度数据!$A$1:$T$32,12,FALSE),
$C143=2014,
VLOOKUP($B143,[25]分省年度数据!$A$1:$T$32,11,FALSE),
$C143=2015,
VLOOKUP($B143,[25]分省年度数据!$A$1:$T$32,10,FALSE),
$C143=2016,
VLOOKUP($B143,[25]分省年度数据!$A$1:$T$32,9,FALSE),
$C143=2017,
VLOOKUP($B143,[25]分省年度数据!$A$1:$T$32,8,FALSE),
$C143=2018,
VLOOKUP($B143,[25]分省年度数据!$A$1:$T$32,7,FALSE)
)</f>
        <v>10.43</v>
      </c>
    </row>
    <row r="144" spans="1:42">
      <c r="A144">
        <v>41</v>
      </c>
      <c r="B144" t="s">
        <v>16</v>
      </c>
      <c r="C144">
        <v>2017</v>
      </c>
      <c r="D144" t="str">
        <f t="shared" si="4"/>
        <v>河南省2017</v>
      </c>
      <c r="E144" t="s">
        <v>35</v>
      </c>
      <c r="F144" cm="1">
        <f t="array" ref="F144">_xlfn.IFS(
$C144=2010,
VLOOKUP($B144,[1]分省年度数据!$A$1:$T$32,15,FALSE),
$C144=2011,
VLOOKUP($B144,[1]分省年度数据!$A$1:$T$32,14,FALSE),
$C144=2012,
VLOOKUP($B144,[1]分省年度数据!$A$1:$T$32,13,FALSE),
$C144=2013,
VLOOKUP($B144,[1]分省年度数据!$A$1:$T$32,12,FALSE),
$C144=2014,
VLOOKUP($B144,[1]分省年度数据!$A$1:$T$32,11,FALSE),
$C144=2015,
VLOOKUP($B144,[1]分省年度数据!$A$1:$T$32,10,FALSE),
$C144=2016,
VLOOKUP($B144,[1]分省年度数据!$A$1:$T$32,9,FALSE),
$C144=2017,
VLOOKUP($B144,[1]分省年度数据!$A$1:$T$32,8,FALSE),
$C144=2018,
VLOOKUP($B144,[1]分省年度数据!$A$1:$T$32,7,FALSE)
)</f>
        <v>9829</v>
      </c>
      <c r="G144" cm="1">
        <f t="array" ref="G144">_xlfn.IFS(
$C144=2010,
VLOOKUP($B144,[2]分省年度数据!$A$1:$T$32,15,FALSE),
$C144=2011,
VLOOKUP($B144,[2]分省年度数据!$A$1:$T$32,14,FALSE),
$C144=2012,
VLOOKUP($B144,[2]分省年度数据!$A$1:$T$32,13,FALSE),
$C144=2013,
VLOOKUP($B144,[2]分省年度数据!$A$1:$T$32,12,FALSE),
$C144=2014,
VLOOKUP($B144,[2]分省年度数据!$A$1:$T$32,11,FALSE),
$C144=2015,
VLOOKUP($B144,[2]分省年度数据!$A$1:$T$32,10,FALSE),
$C144=2016,
VLOOKUP($B144,[2]分省年度数据!$A$1:$T$32,9,FALSE),
$C144=2017,
VLOOKUP($B144,[2]分省年度数据!$A$1:$T$32,8,FALSE),
$C144=2018,
VLOOKUP($B144,[2]分省年度数据!$A$1:$T$32,7,FALSE)
)</f>
        <v>20170</v>
      </c>
      <c r="H144" cm="1">
        <f t="array" ref="H144">_xlfn.IFS(
$C144=2010,
VLOOKUP($B144,[3]分省年度数据!$A$1:$T$32,15,FALSE),
$C144=2011,
VLOOKUP($B144,[3]分省年度数据!$A$1:$T$32,14,FALSE),
$C144=2012,
VLOOKUP($B144,[3]分省年度数据!$A$1:$T$32,13,FALSE),
$C144=2013,
VLOOKUP($B144,[3]分省年度数据!$A$1:$T$32,12,FALSE),
$C144=2014,
VLOOKUP($B144,[3]分省年度数据!$A$1:$T$32,11,FALSE),
$C144=2015,
VLOOKUP($B144,[3]分省年度数据!$A$1:$T$32,10,FALSE),
$C144=2016,
VLOOKUP($B144,[3]分省年度数据!$A$1:$T$32,9,FALSE),
$C144=2017,
VLOOKUP($B144,[3]分省年度数据!$A$1:$T$32,8,FALSE),
$C144=2018,
VLOOKUP($B144,[3]分省年度数据!$A$1:$T$32,7,FALSE)
)</f>
        <v>1538.5</v>
      </c>
      <c r="I144">
        <f>VLOOKUP($D144,[4]Sheet1!$C$1:$J$65536,2,FALSE)</f>
        <v>163.17259216308594</v>
      </c>
      <c r="J144">
        <f>VLOOKUP($D144,[4]Sheet1!$C$1:$J$65536,3,FALSE)</f>
        <v>85.242713928222656</v>
      </c>
      <c r="K144">
        <f>VLOOKUP($D144,[4]Sheet1!$C$1:$J$65536,4,FALSE)</f>
        <v>10170.576171875</v>
      </c>
      <c r="L144">
        <f>VLOOKUP($D144,[4]Sheet1!$C$1:$J$65536,5,FALSE)</f>
        <v>178.59124755859375</v>
      </c>
      <c r="M144">
        <f>VLOOKUP($D144,[4]Sheet1!$C$1:$J$65536,6,FALSE)</f>
        <v>24.027175903320312</v>
      </c>
      <c r="N144">
        <f>VLOOKUP($D144,[4]Sheet1!$C$1:$J$65536,7,FALSE)</f>
        <v>5.6277647018432617</v>
      </c>
      <c r="O144">
        <f>VLOOKUP($D144,[4]Sheet1!$C$1:$J$65536,8,FALSE)</f>
        <v>38.294837951660156</v>
      </c>
      <c r="P144" cm="1">
        <f t="array" ref="P144">_xlfn.IFS(
$C144=2010,
VLOOKUP($B144,[5]各省年均房价!$A$1:$T$32,11,FALSE),
$C144=2011,
VLOOKUP($B144,[5]各省年均房价!$A$1:$T$32,12,FALSE),
$C144=2012,
VLOOKUP($B144,[5]各省年均房价!$A$1:$T$32,13,FALSE),
$C144=2013,
VLOOKUP($B144,[5]各省年均房价!$A$1:$T$32,14,FALSE),
$C144=2014,
VLOOKUP($B144,[5]各省年均房价!$A$1:$T$32,15,FALSE),
$C144=2015,
VLOOKUP($B144,[5]各省年均房价!$A$1:$T$32,16,FALSE),
$C144=2016,
VLOOKUP($B144,[5]各省年均房价!$A$1:$T$32,17,FALSE),
$C144=2017,
VLOOKUP($B144,[5]各省年均房价!$A$1:$T$32,18,FALSE),
$C144=2018,
VLOOKUP($B144,[5]各省年均房价!$A$1:$T$32,19,FALSE)
)</f>
        <v>4903.9117647058811</v>
      </c>
      <c r="Q144">
        <f t="shared" si="5"/>
        <v>0.24312899180495195</v>
      </c>
      <c r="R144" cm="1">
        <f t="array" ref="R144">_xlfn.IFS(
$C144=2010,
VLOOKUP($B144,[27]分省年度数据!$A$1:$T$32,15,FALSE),
$C144=2011,
VLOOKUP($B144,[27]分省年度数据!$A$1:$T$32,14,FALSE),
$C144=2012,
VLOOKUP($B144,[27]分省年度数据!$A$1:$T$32,13,FALSE),
$C144=2013,
VLOOKUP($B144,[27]分省年度数据!$A$1:$T$32,12,FALSE),
$C144=2014,
VLOOKUP($B144,[27]分省年度数据!$A$1:$T$32,11,FALSE),
$C144=2015,
VLOOKUP($B144,[27]分省年度数据!$A$1:$T$32,10,FALSE),
$C144=2016,
VLOOKUP($B144,[27]分省年度数据!$A$1:$T$32,9,FALSE),
$C144=2017,
VLOOKUP($B144,[27]分省年度数据!$A$1:$T$32,8,FALSE),
$C144=2018,
VLOOKUP($B144,[27]分省年度数据!$A$1:$T$32,7,FALSE)
)</f>
        <v>89.48</v>
      </c>
      <c r="S144">
        <f>IFERROR(VLOOKUP(D144,[6]mu_jt_estimates_final!$C:$D,2,FALSE),"")</f>
        <v>-0.47481266</v>
      </c>
      <c r="T144" t="str">
        <f>VLOOKUP(B144,方言分布!A:B,2,FALSE)</f>
        <v>中原官话</v>
      </c>
      <c r="U144" cm="1">
        <f t="array" ref="U144">_xlfn.IFS(
$C144=2010,
VLOOKUP($B144,[7]分省年度数据!$A$1:$T$32,15,FALSE),
$C144=2011,
VLOOKUP($B144,[7]分省年度数据!$A$1:$T$32,14,FALSE),
$C144=2012,
VLOOKUP($B144,[7]分省年度数据!$A$1:$T$32,13,FALSE),
$C144=2013,
VLOOKUP($B144,[7]分省年度数据!$A$1:$T$32,12,FALSE),
$C144=2014,
VLOOKUP($B144,[7]分省年度数据!$A$1:$T$32,11,FALSE),
$C144=2015,
VLOOKUP($B144,[7]分省年度数据!$A$1:$T$32,10,FALSE),
$C144=2016,
VLOOKUP($B144,[7]分省年度数据!$A$1:$T$32,9,FALSE),
$C144=2017,
VLOOKUP($B144,[7]分省年度数据!$A$1:$T$32,8,FALSE),
$C144=2018,
VLOOKUP($B144,[7]分省年度数据!$A$1:$T$32,7,FALSE)
)</f>
        <v>71089</v>
      </c>
      <c r="V144" cm="1">
        <f t="array" ref="V144">_xlfn.IFS(
$C144=2010,
VLOOKUP($B144,[8]分省年度数据!$A$1:$T$32,15,FALSE),
$C144=2011,
VLOOKUP($B144,[8]分省年度数据!$A$1:$T$32,14,FALSE),
$C144=2012,
VLOOKUP($B144,[8]分省年度数据!$A$1:$T$32,13,FALSE),
$C144=2013,
VLOOKUP($B144,[8]分省年度数据!$A$1:$T$32,12,FALSE),
$C144=2014,
VLOOKUP($B144,[8]分省年度数据!$A$1:$T$32,11,FALSE),
$C144=2015,
VLOOKUP($B144,[8]分省年度数据!$A$1:$T$32,10,FALSE),
$C144=2016,
VLOOKUP($B144,[8]分省年度数据!$A$1:$T$32,9,FALSE),
$C144=2017,
VLOOKUP($B144,[8]分省年度数据!$A$1:$T$32,8,FALSE),
$C144=2018,
VLOOKUP($B144,[8]分省年度数据!$A$1:$T$32,7,FALSE)
)</f>
        <v>55.9</v>
      </c>
      <c r="W144" cm="1">
        <f t="array" ref="W144">_xlfn.IFS(
$C144=2010,
VLOOKUP($B144,[9]分省年度数据!$A$1:$T$32,15,FALSE),
$C144=2011,
VLOOKUP($B144,[9]分省年度数据!$A$1:$T$32,14,FALSE),
$C144=2012,
VLOOKUP($B144,[9]分省年度数据!$A$1:$T$32,13,FALSE),
$C144=2013,
VLOOKUP($B144,[9]分省年度数据!$A$1:$T$32,12,FALSE),
$C144=2014,
VLOOKUP($B144,[9]分省年度数据!$A$1:$T$32,11,FALSE),
$C144=2015,
VLOOKUP($B144,[9]分省年度数据!$A$1:$T$32,10,FALSE),
$C144=2016,
VLOOKUP($B144,[9]分省年度数据!$A$1:$T$32,9,FALSE),
$C144=2017,
VLOOKUP($B144,[9]分省年度数据!$A$1:$T$32,8,FALSE),
$C144=2018,
VLOOKUP($B144,[9]分省年度数据!$A$1:$T$32,7,FALSE)
)</f>
        <v>61</v>
      </c>
      <c r="X144" cm="1">
        <f t="array" ref="X144">_xlfn.IFS(
$C144=2010,
VLOOKUP($B144,[10]分省年度数据!$A$1:$T$32,15,FALSE),
$C144=2011,
VLOOKUP($B144,[10]分省年度数据!$A$1:$T$32,14,FALSE),
$C144=2012,
VLOOKUP($B144,[10]分省年度数据!$A$1:$T$32,13,FALSE),
$C144=2013,
VLOOKUP($B144,[10]分省年度数据!$A$1:$T$32,12,FALSE),
$C144=2014,
VLOOKUP($B144,[10]分省年度数据!$A$1:$T$32,11,FALSE),
$C144=2015,
VLOOKUP($B144,[10]分省年度数据!$A$1:$T$32,10,FALSE),
$C144=2016,
VLOOKUP($B144,[10]分省年度数据!$A$1:$T$32,9,FALSE),
$C144=2017,
VLOOKUP($B144,[10]分省年度数据!$A$1:$T$32,8,FALSE),
$C144=2018,
VLOOKUP($B144,[10]分省年度数据!$A$1:$T$32,7,FALSE)
)</f>
        <v>9.64</v>
      </c>
      <c r="Y144" cm="1">
        <f t="array" ref="Y144">_xlfn.IFS(
$C144=2010,
VLOOKUP($B144,[11]分省年度数据!$A$1:$T$32,15,FALSE),
$C144=2011,
VLOOKUP($B144,[11]分省年度数据!$A$1:$T$32,14,FALSE),
$C144=2012,
VLOOKUP($B144,[11]分省年度数据!$A$1:$T$32,13,FALSE),
$C144=2013,
VLOOKUP($B144,[11]分省年度数据!$A$1:$T$32,12,FALSE),
$C144=2014,
VLOOKUP($B144,[11]分省年度数据!$A$1:$T$32,11,FALSE),
$C144=2015,
VLOOKUP($B144,[11]分省年度数据!$A$1:$T$32,10,FALSE),
$C144=2016,
VLOOKUP($B144,[11]分省年度数据!$A$1:$T$32,9,FALSE),
$C144=2017,
VLOOKUP($B144,[11]分省年度数据!$A$1:$T$32,8,FALSE),
$C144=2018,
VLOOKUP($B144,[11]分省年度数据!$A$1:$T$32,7,FALSE)
)</f>
        <v>836.66</v>
      </c>
      <c r="Z144" cm="1">
        <f t="array" ref="Z144">_xlfn.IFS(
$C144=2010,
VLOOKUP($B144,[12]分省年度数据!$A$1:$T$32,15,FALSE),
$C144=2011,
VLOOKUP($B144,[12]分省年度数据!$A$1:$T$32,14,FALSE),
$C144=2012,
VLOOKUP($B144,[12]分省年度数据!$A$1:$T$32,13,FALSE),
$C144=2013,
VLOOKUP($B144,[12]分省年度数据!$A$1:$T$32,12,FALSE),
$C144=2014,
VLOOKUP($B144,[12]分省年度数据!$A$1:$T$32,11,FALSE),
$C144=2015,
VLOOKUP($B144,[12]分省年度数据!$A$1:$T$32,10,FALSE),
$C144=2016,
VLOOKUP($B144,[12]分省年度数据!$A$1:$T$32,9,FALSE),
$C144=2017,
VLOOKUP($B144,[12]分省年度数据!$A$1:$T$32,8,FALSE),
$C144=2018,
VLOOKUP($B144,[12]分省年度数据!$A$1:$T$32,7,FALSE)
)</f>
        <v>16.48</v>
      </c>
      <c r="AA144" cm="1">
        <f t="array" ref="AA144">_xlfn.IFS(
$C144=2010,
VLOOKUP($B144,[13]分省年度数据!$A$1:$T$32,15,FALSE),
$C144=2011,
VLOOKUP($B144,[13]分省年度数据!$A$1:$T$32,14,FALSE),
$C144=2012,
VLOOKUP($B144,[13]分省年度数据!$A$1:$T$32,13,FALSE),
$C144=2013,
VLOOKUP($B144,[13]分省年度数据!$A$1:$T$32,12,FALSE),
$C144=2014,
VLOOKUP($B144,[13]分省年度数据!$A$1:$T$32,11,FALSE),
$C144=2015,
VLOOKUP($B144,[13]分省年度数据!$A$1:$T$32,10,FALSE),
$C144=2016,
VLOOKUP($B144,[13]分省年度数据!$A$1:$T$32,9,FALSE),
$C144=2017,
VLOOKUP($B144,[13]分省年度数据!$A$1:$T$32,8,FALSE),
$C144=2018,
VLOOKUP($B144,[13]分省年度数据!$A$1:$T$32,7,FALSE)
)</f>
        <v>14.35</v>
      </c>
      <c r="AB144" cm="1">
        <f t="array" ref="AB144">_xlfn.IFS(
$C144=2010,
VLOOKUP($B144,[14]分省年度数据!$A$1:$T$32,15,FALSE),
$C144=2011,
VLOOKUP($B144,[14]分省年度数据!$A$1:$T$32,14,FALSE),
$C144=2012,
VLOOKUP($B144,[14]分省年度数据!$A$1:$T$32,13,FALSE),
$C144=2013,
VLOOKUP($B144,[14]分省年度数据!$A$1:$T$32,12,FALSE),
$C144=2014,
VLOOKUP($B144,[14]分省年度数据!$A$1:$T$32,11,FALSE),
$C144=2015,
VLOOKUP($B144,[14]分省年度数据!$A$1:$T$32,10,FALSE),
$C144=2016,
VLOOKUP($B144,[14]分省年度数据!$A$1:$T$32,9,FALSE),
$C144=2017,
VLOOKUP($B144,[14]分省年度数据!$A$1:$T$32,8,FALSE),
$C144=2018,
VLOOKUP($B144,[14]分省年度数据!$A$1:$T$32,7,FALSE)
)</f>
        <v>18.63</v>
      </c>
      <c r="AD144" cm="1">
        <f t="array" ref="AD144">_xlfn.IFS(
$C144=2010,
VLOOKUP($B144,[15]分省年度数据!$A$1:$T$32,15,FALSE),
$C144=2011,
VLOOKUP($B144,[15]分省年度数据!$A$1:$T$32,14,FALSE),
$C144=2012,
VLOOKUP($B144,[15]分省年度数据!$A$1:$T$32,13,FALSE),
$C144=2013,
VLOOKUP($B144,[15]分省年度数据!$A$1:$T$32,12,FALSE),
$C144=2014,
VLOOKUP($B144,[15]分省年度数据!$A$1:$T$32,11,FALSE),
$C144=2015,
VLOOKUP($B144,[15]分省年度数据!$A$1:$T$32,10,FALSE),
$C144=2016,
VLOOKUP($B144,[15]分省年度数据!$A$1:$T$32,9,FALSE),
$C144=2017,
VLOOKUP($B144,[15]分省年度数据!$A$1:$T$32,8,FALSE),
$C144=2018,
VLOOKUP($B144,[15]分省年度数据!$A$1:$T$32,7,FALSE)
)</f>
        <v>21546749</v>
      </c>
      <c r="AE144" cm="1">
        <f t="array" ref="AE144">_xlfn.IFS(
$C144=2010,
VLOOKUP($B144,[16]分省年度数据!$A$1:$T$32,15,FALSE),
$C144=2011,
VLOOKUP($B144,[16]分省年度数据!$A$1:$T$32,14,FALSE),
$C144=2012,
VLOOKUP($B144,[16]分省年度数据!$A$1:$T$32,13,FALSE),
$C144=2013,
VLOOKUP($B144,[16]分省年度数据!$A$1:$T$32,12,FALSE),
$C144=2014,
VLOOKUP($B144,[16]分省年度数据!$A$1:$T$32,11,FALSE),
$C144=2015,
VLOOKUP($B144,[16]分省年度数据!$A$1:$T$32,10,FALSE),
$C144=2016,
VLOOKUP($B144,[16]分省年度数据!$A$1:$T$32,9,FALSE),
$C144=2017,
VLOOKUP($B144,[16]分省年度数据!$A$1:$T$32,8,FALSE),
$C144=2018,
VLOOKUP($B144,[16]分省年度数据!$A$1:$T$32,7,FALSE)
)</f>
        <v>1493.11</v>
      </c>
      <c r="AF144" cm="1">
        <f t="array" ref="AF144">_xlfn.IFS(
$C144=2010,
VLOOKUP($B144,[17]分省年度数据!$A$1:$T$32,15,FALSE),
$C144=2011,
VLOOKUP($B144,[17]分省年度数据!$A$1:$T$32,14,FALSE),
$C144=2012,
VLOOKUP($B144,[17]分省年度数据!$A$1:$T$32,13,FALSE),
$C144=2013,
VLOOKUP($B144,[17]分省年度数据!$A$1:$T$32,12,FALSE),
$C144=2014,
VLOOKUP($B144,[17]分省年度数据!$A$1:$T$32,11,FALSE),
$C144=2015,
VLOOKUP($B144,[17]分省年度数据!$A$1:$T$32,10,FALSE),
$C144=2016,
VLOOKUP($B144,[17]分省年度数据!$A$1:$T$32,9,FALSE),
$C144=2017,
VLOOKUP($B144,[17]分省年度数据!$A$1:$T$32,8,FALSE),
$C144=2018,
VLOOKUP($B144,[17]分省年度数据!$A$1:$T$32,7,FALSE)
)</f>
        <v>217</v>
      </c>
      <c r="AG144" cm="1">
        <f t="array" ref="AG144">_xlfn.IFS(
$C144=2010,
VLOOKUP($B144,[18]分省年度数据!$A$1:$T$32,15,FALSE),
$C144=2011,
VLOOKUP($B144,[18]分省年度数据!$A$1:$T$32,14,FALSE),
$C144=2012,
VLOOKUP($B144,[18]分省年度数据!$A$1:$T$32,13,FALSE),
$C144=2013,
VLOOKUP($B144,[18]分省年度数据!$A$1:$T$32,12,FALSE),
$C144=2014,
VLOOKUP($B144,[18]分省年度数据!$A$1:$T$32,11,FALSE),
$C144=2015,
VLOOKUP($B144,[18]分省年度数据!$A$1:$T$32,10,FALSE),
$C144=2016,
VLOOKUP($B144,[18]分省年度数据!$A$1:$T$32,9,FALSE),
$C144=2017,
VLOOKUP($B144,[18]分省年度数据!$A$1:$T$32,8,FALSE),
$C144=2018,
VLOOKUP($B144,[18]分省年度数据!$A$1:$T$32,7,FALSE)
)</f>
        <v>19289.099999999999</v>
      </c>
      <c r="AJ144" cm="1">
        <f t="array" ref="AJ144">_xlfn.IFS(
$C144=2010,
VLOOKUP($B144,[19]分省年度数据!$A$1:$T$32,15,FALSE),
$C144=2011,
VLOOKUP($B144,[19]分省年度数据!$A$1:$T$32,14,FALSE),
$C144=2012,
VLOOKUP($B144,[19]分省年度数据!$A$1:$T$32,13,FALSE),
$C144=2013,
VLOOKUP($B144,[19]分省年度数据!$A$1:$T$32,12,FALSE),
$C144=2014,
VLOOKUP($B144,[19]分省年度数据!$A$1:$T$32,11,FALSE),
$C144=2015,
VLOOKUP($B144,[19]分省年度数据!$A$1:$T$32,10,FALSE),
$C144=2016,
VLOOKUP($B144,[19]分省年度数据!$A$1:$T$32,9,FALSE),
$C144=2017,
VLOOKUP($B144,[19]分省年度数据!$A$1:$T$32,8,FALSE),
$C144=2018,
VLOOKUP($B144,[19]分省年度数据!$A$1:$T$32,7,FALSE)
)</f>
        <v>6361</v>
      </c>
      <c r="AK144" cm="1">
        <f t="array" ref="AK144">_xlfn.IFS(
$C144=2010,
VLOOKUP($B144,[20]分省年度数据!$A$1:$T$32,15,FALSE),
$C144=2011,
VLOOKUP($B144,[20]分省年度数据!$A$1:$T$32,14,FALSE),
$C144=2012,
VLOOKUP($B144,[20]分省年度数据!$A$1:$T$32,13,FALSE),
$C144=2013,
VLOOKUP($B144,[20]分省年度数据!$A$1:$T$32,12,FALSE),
$C144=2014,
VLOOKUP($B144,[20]分省年度数据!$A$1:$T$32,11,FALSE),
$C144=2015,
VLOOKUP($B144,[20]分省年度数据!$A$1:$T$32,10,FALSE),
$C144=2016,
VLOOKUP($B144,[20]分省年度数据!$A$1:$T$32,9,FALSE),
$C144=2017,
VLOOKUP($B144,[20]分省年度数据!$A$1:$T$32,8,FALSE),
$C144=2018,
VLOOKUP($B144,[20]分省年度数据!$A$1:$T$32,7,FALSE)
)</f>
        <v>21762</v>
      </c>
      <c r="AL144" cm="1">
        <f t="array" ref="AL144">_xlfn.IFS(
$C144=2010,
VLOOKUP($B144,[26]分省年度数据!$A$1:$T$32,15,FALSE),
$C144=2011,
VLOOKUP($B144,[26]分省年度数据!$A$1:$T$32,14,FALSE),
$C144=2012,
VLOOKUP($B144,[26]分省年度数据!$A$1:$T$32,13,FALSE),
$C144=2013,
VLOOKUP($B144,[26]分省年度数据!$A$1:$T$32,12,FALSE),
$C144=2014,
VLOOKUP($B144,[26]分省年度数据!$A$1:$T$32,11,FALSE),
$C144=2015,
VLOOKUP($B144,[26]分省年度数据!$A$1:$T$32,10,FALSE),
$C144=2016,
VLOOKUP($B144,[26]分省年度数据!$A$1:$T$32,9,FALSE),
$C144=2017,
VLOOKUP($B144,[26]分省年度数据!$A$1:$T$32,8,FALSE),
$C144=2018,
VLOOKUP($B144,[26]分省年度数据!$A$1:$T$32,7,FALSE)
)</f>
        <v>95.88</v>
      </c>
      <c r="AM144" cm="1">
        <f t="array" ref="AM144">_xlfn.IFS(
$C144=2010,
VLOOKUP($B144,[22]分省年度数据!$A$1:$T$32,15,FALSE),
$C144=2011,
VLOOKUP($B144,[22]分省年度数据!$A$1:$T$32,14,FALSE),
$C144=2012,
VLOOKUP($B144,[22]分省年度数据!$A$1:$T$32,13,FALSE),
$C144=2013,
VLOOKUP($B144,[22]分省年度数据!$A$1:$T$32,12,FALSE),
$C144=2014,
VLOOKUP($B144,[22]分省年度数据!$A$1:$T$32,11,FALSE),
$C144=2015,
VLOOKUP($B144,[22]分省年度数据!$A$1:$T$32,10,FALSE),
$C144=2016,
VLOOKUP($B144,[22]分省年度数据!$A$1:$T$32,9,FALSE),
$C144=2017,
VLOOKUP($B144,[22]分省年度数据!$A$1:$T$32,8,FALSE),
$C144=2018,
VLOOKUP($B144,[22]分省年度数据!$A$1:$T$32,7,FALSE)
)</f>
        <v>93.96</v>
      </c>
      <c r="AN144" cm="1">
        <f t="array" ref="AN144">_xlfn.IFS(
$C144=2010,
VLOOKUP($B144,[23]分省年度数据!$A$1:$T$32,15,FALSE),
$C144=2011,
VLOOKUP($B144,[23]分省年度数据!$A$1:$T$32,14,FALSE),
$C144=2012,
VLOOKUP($B144,[23]分省年度数据!$A$1:$T$32,13,FALSE),
$C144=2013,
VLOOKUP($B144,[23]分省年度数据!$A$1:$T$32,12,FALSE),
$C144=2014,
VLOOKUP($B144,[23]分省年度数据!$A$1:$T$32,11,FALSE),
$C144=2015,
VLOOKUP($B144,[23]分省年度数据!$A$1:$T$32,10,FALSE),
$C144=2016,
VLOOKUP($B144,[23]分省年度数据!$A$1:$T$32,9,FALSE),
$C144=2017,
VLOOKUP($B144,[23]分省年度数据!$A$1:$T$32,8,FALSE),
$C144=2018,
VLOOKUP($B144,[23]分省年度数据!$A$1:$T$32,7,FALSE)
)</f>
        <v>12.28</v>
      </c>
      <c r="AO144" cm="1">
        <f t="array" ref="AO144">_xlfn.IFS(
$C144=2010,
VLOOKUP($B144,[24]分省年度数据!$A$1:$T$32,15,FALSE),
$C144=2011,
VLOOKUP($B144,[24]分省年度数据!$A$1:$T$32,14,FALSE),
$C144=2012,
VLOOKUP($B144,[24]分省年度数据!$A$1:$T$32,13,FALSE),
$C144=2013,
VLOOKUP($B144,[24]分省年度数据!$A$1:$T$32,12,FALSE),
$C144=2014,
VLOOKUP($B144,[24]分省年度数据!$A$1:$T$32,11,FALSE),
$C144=2015,
VLOOKUP($B144,[24]分省年度数据!$A$1:$T$32,10,FALSE),
$C144=2016,
VLOOKUP($B144,[24]分省年度数据!$A$1:$T$32,9,FALSE),
$C144=2017,
VLOOKUP($B144,[24]分省年度数据!$A$1:$T$32,8,FALSE),
$C144=2018,
VLOOKUP($B144,[24]分省年度数据!$A$1:$T$32,7,FALSE)
)</f>
        <v>3.44</v>
      </c>
      <c r="AP144" cm="1">
        <f t="array" ref="AP144">_xlfn.IFS(
$C144=2010,
VLOOKUP($B144,[25]分省年度数据!$A$1:$T$32,15,FALSE),
$C144=2011,
VLOOKUP($B144,[25]分省年度数据!$A$1:$T$32,14,FALSE),
$C144=2012,
VLOOKUP($B144,[25]分省年度数据!$A$1:$T$32,13,FALSE),
$C144=2013,
VLOOKUP($B144,[25]分省年度数据!$A$1:$T$32,12,FALSE),
$C144=2014,
VLOOKUP($B144,[25]分省年度数据!$A$1:$T$32,11,FALSE),
$C144=2015,
VLOOKUP($B144,[25]分省年度数据!$A$1:$T$32,10,FALSE),
$C144=2016,
VLOOKUP($B144,[25]分省年度数据!$A$1:$T$32,9,FALSE),
$C144=2017,
VLOOKUP($B144,[25]分省年度数据!$A$1:$T$32,8,FALSE),
$C144=2018,
VLOOKUP($B144,[25]分省年度数据!$A$1:$T$32,7,FALSE)
)</f>
        <v>12</v>
      </c>
    </row>
    <row r="145" spans="1:42">
      <c r="A145">
        <v>41</v>
      </c>
      <c r="B145" t="s">
        <v>16</v>
      </c>
      <c r="C145">
        <v>2018</v>
      </c>
      <c r="D145" t="str">
        <f t="shared" si="4"/>
        <v>河南省2018</v>
      </c>
      <c r="E145" t="s">
        <v>35</v>
      </c>
      <c r="F145" cm="1">
        <f t="array" ref="F145">_xlfn.IFS(
$C145=2010,
VLOOKUP($B145,[1]分省年度数据!$A$1:$T$32,15,FALSE),
$C145=2011,
VLOOKUP($B145,[1]分省年度数据!$A$1:$T$32,14,FALSE),
$C145=2012,
VLOOKUP($B145,[1]分省年度数据!$A$1:$T$32,13,FALSE),
$C145=2013,
VLOOKUP($B145,[1]分省年度数据!$A$1:$T$32,12,FALSE),
$C145=2014,
VLOOKUP($B145,[1]分省年度数据!$A$1:$T$32,11,FALSE),
$C145=2015,
VLOOKUP($B145,[1]分省年度数据!$A$1:$T$32,10,FALSE),
$C145=2016,
VLOOKUP($B145,[1]分省年度数据!$A$1:$T$32,9,FALSE),
$C145=2017,
VLOOKUP($B145,[1]分省年度数据!$A$1:$T$32,8,FALSE),
$C145=2018,
VLOOKUP($B145,[1]分省年度数据!$A$1:$T$32,7,FALSE)
)</f>
        <v>9864</v>
      </c>
      <c r="G145" cm="1">
        <f t="array" ref="G145">_xlfn.IFS(
$C145=2010,
VLOOKUP($B145,[2]分省年度数据!$A$1:$T$32,15,FALSE),
$C145=2011,
VLOOKUP($B145,[2]分省年度数据!$A$1:$T$32,14,FALSE),
$C145=2012,
VLOOKUP($B145,[2]分省年度数据!$A$1:$T$32,13,FALSE),
$C145=2013,
VLOOKUP($B145,[2]分省年度数据!$A$1:$T$32,12,FALSE),
$C145=2014,
VLOOKUP($B145,[2]分省年度数据!$A$1:$T$32,11,FALSE),
$C145=2015,
VLOOKUP($B145,[2]分省年度数据!$A$1:$T$32,10,FALSE),
$C145=2016,
VLOOKUP($B145,[2]分省年度数据!$A$1:$T$32,9,FALSE),
$C145=2017,
VLOOKUP($B145,[2]分省年度数据!$A$1:$T$32,8,FALSE),
$C145=2018,
VLOOKUP($B145,[2]分省年度数据!$A$1:$T$32,7,FALSE)
)</f>
        <v>21964</v>
      </c>
      <c r="H145" cm="1">
        <f t="array" ref="H145">_xlfn.IFS(
$C145=2010,
VLOOKUP($B145,[3]分省年度数据!$A$1:$T$32,15,FALSE),
$C145=2011,
VLOOKUP($B145,[3]分省年度数据!$A$1:$T$32,14,FALSE),
$C145=2012,
VLOOKUP($B145,[3]分省年度数据!$A$1:$T$32,13,FALSE),
$C145=2013,
VLOOKUP($B145,[3]分省年度数据!$A$1:$T$32,12,FALSE),
$C145=2014,
VLOOKUP($B145,[3]分省年度数据!$A$1:$T$32,11,FALSE),
$C145=2015,
VLOOKUP($B145,[3]分省年度数据!$A$1:$T$32,10,FALSE),
$C145=2016,
VLOOKUP($B145,[3]分省年度数据!$A$1:$T$32,9,FALSE),
$C145=2017,
VLOOKUP($B145,[3]分省年度数据!$A$1:$T$32,8,FALSE),
$C145=2018,
VLOOKUP($B145,[3]分省年度数据!$A$1:$T$32,7,FALSE)
)</f>
        <v>1332.3</v>
      </c>
      <c r="I145">
        <f>VLOOKUP($D145,[4]Sheet1!$C$1:$J$65536,2,FALSE)</f>
        <v>162.74824523925781</v>
      </c>
      <c r="J145">
        <f>VLOOKUP($D145,[4]Sheet1!$C$1:$J$65536,3,FALSE)</f>
        <v>84.16973876953125</v>
      </c>
      <c r="K145">
        <f>VLOOKUP($D145,[4]Sheet1!$C$1:$J$65536,4,FALSE)</f>
        <v>10164.67578125</v>
      </c>
      <c r="L145">
        <f>VLOOKUP($D145,[4]Sheet1!$C$1:$J$65536,5,FALSE)</f>
        <v>179.4757080078125</v>
      </c>
      <c r="M145">
        <f>VLOOKUP($D145,[4]Sheet1!$C$1:$J$65536,6,FALSE)</f>
        <v>24.87255859375</v>
      </c>
      <c r="N145">
        <f>VLOOKUP($D145,[4]Sheet1!$C$1:$J$65536,7,FALSE)</f>
        <v>6.1657252311706543</v>
      </c>
      <c r="O145">
        <f>VLOOKUP($D145,[4]Sheet1!$C$1:$J$65536,8,FALSE)</f>
        <v>33.623573303222656</v>
      </c>
      <c r="P145" cm="1">
        <f t="array" ref="P145">_xlfn.IFS(
$C145=2010,
VLOOKUP($B145,[5]各省年均房价!$A$1:$T$32,11,FALSE),
$C145=2011,
VLOOKUP($B145,[5]各省年均房价!$A$1:$T$32,12,FALSE),
$C145=2012,
VLOOKUP($B145,[5]各省年均房价!$A$1:$T$32,13,FALSE),
$C145=2013,
VLOOKUP($B145,[5]各省年均房价!$A$1:$T$32,14,FALSE),
$C145=2014,
VLOOKUP($B145,[5]各省年均房价!$A$1:$T$32,15,FALSE),
$C145=2015,
VLOOKUP($B145,[5]各省年均房价!$A$1:$T$32,16,FALSE),
$C145=2016,
VLOOKUP($B145,[5]各省年均房价!$A$1:$T$32,17,FALSE),
$C145=2017,
VLOOKUP($B145,[5]各省年均房价!$A$1:$T$32,18,FALSE),
$C145=2018,
VLOOKUP($B145,[5]各省年均房价!$A$1:$T$32,19,FALSE)
)</f>
        <v>5712.4509803921546</v>
      </c>
      <c r="Q145">
        <f t="shared" si="5"/>
        <v>0.26008245221235454</v>
      </c>
      <c r="R145" cm="1">
        <f t="array" ref="R145">_xlfn.IFS(
$C145=2010,
VLOOKUP($B145,[27]分省年度数据!$A$1:$T$32,15,FALSE),
$C145=2011,
VLOOKUP($B145,[27]分省年度数据!$A$1:$T$32,14,FALSE),
$C145=2012,
VLOOKUP($B145,[27]分省年度数据!$A$1:$T$32,13,FALSE),
$C145=2013,
VLOOKUP($B145,[27]分省年度数据!$A$1:$T$32,12,FALSE),
$C145=2014,
VLOOKUP($B145,[27]分省年度数据!$A$1:$T$32,11,FALSE),
$C145=2015,
VLOOKUP($B145,[27]分省年度数据!$A$1:$T$32,10,FALSE),
$C145=2016,
VLOOKUP($B145,[27]分省年度数据!$A$1:$T$32,9,FALSE),
$C145=2017,
VLOOKUP($B145,[27]分省年度数据!$A$1:$T$32,8,FALSE),
$C145=2018,
VLOOKUP($B145,[27]分省年度数据!$A$1:$T$32,7,FALSE)
)</f>
        <v>97.39</v>
      </c>
      <c r="S145">
        <f>IFERROR(VLOOKUP(D145,[6]mu_jt_estimates_final!$C:$D,2,FALSE),"")</f>
        <v>-0.31675655000000003</v>
      </c>
      <c r="T145" t="str">
        <f>VLOOKUP(B145,方言分布!A:B,2,FALSE)</f>
        <v>中原官话</v>
      </c>
      <c r="U145" cm="1">
        <f t="array" ref="U145">_xlfn.IFS(
$C145=2010,
VLOOKUP($B145,[7]分省年度数据!$A$1:$T$32,15,FALSE),
$C145=2011,
VLOOKUP($B145,[7]分省年度数据!$A$1:$T$32,14,FALSE),
$C145=2012,
VLOOKUP($B145,[7]分省年度数据!$A$1:$T$32,13,FALSE),
$C145=2013,
VLOOKUP($B145,[7]分省年度数据!$A$1:$T$32,12,FALSE),
$C145=2014,
VLOOKUP($B145,[7]分省年度数据!$A$1:$T$32,11,FALSE),
$C145=2015,
VLOOKUP($B145,[7]分省年度数据!$A$1:$T$32,10,FALSE),
$C145=2016,
VLOOKUP($B145,[7]分省年度数据!$A$1:$T$32,9,FALSE),
$C145=2017,
VLOOKUP($B145,[7]分省年度数据!$A$1:$T$32,8,FALSE),
$C145=2018,
VLOOKUP($B145,[7]分省年度数据!$A$1:$T$32,7,FALSE)
)</f>
        <v>71351</v>
      </c>
      <c r="V145" cm="1">
        <f t="array" ref="V145">_xlfn.IFS(
$C145=2010,
VLOOKUP($B145,[8]分省年度数据!$A$1:$T$32,15,FALSE),
$C145=2011,
VLOOKUP($B145,[8]分省年度数据!$A$1:$T$32,14,FALSE),
$C145=2012,
VLOOKUP($B145,[8]分省年度数据!$A$1:$T$32,13,FALSE),
$C145=2013,
VLOOKUP($B145,[8]分省年度数据!$A$1:$T$32,12,FALSE),
$C145=2014,
VLOOKUP($B145,[8]分省年度数据!$A$1:$T$32,11,FALSE),
$C145=2015,
VLOOKUP($B145,[8]分省年度数据!$A$1:$T$32,10,FALSE),
$C145=2016,
VLOOKUP($B145,[8]分省年度数据!$A$1:$T$32,9,FALSE),
$C145=2017,
VLOOKUP($B145,[8]分省年度数据!$A$1:$T$32,8,FALSE),
$C145=2018,
VLOOKUP($B145,[8]分省年度数据!$A$1:$T$32,7,FALSE)
)</f>
        <v>60.85</v>
      </c>
      <c r="W145" cm="1">
        <f t="array" ref="W145">_xlfn.IFS(
$C145=2010,
VLOOKUP($B145,[9]分省年度数据!$A$1:$T$32,15,FALSE),
$C145=2011,
VLOOKUP($B145,[9]分省年度数据!$A$1:$T$32,14,FALSE),
$C145=2012,
VLOOKUP($B145,[9]分省年度数据!$A$1:$T$32,13,FALSE),
$C145=2013,
VLOOKUP($B145,[9]分省年度数据!$A$1:$T$32,12,FALSE),
$C145=2014,
VLOOKUP($B145,[9]分省年度数据!$A$1:$T$32,11,FALSE),
$C145=2015,
VLOOKUP($B145,[9]分省年度数据!$A$1:$T$32,10,FALSE),
$C145=2016,
VLOOKUP($B145,[9]分省年度数据!$A$1:$T$32,9,FALSE),
$C145=2017,
VLOOKUP($B145,[9]分省年度数据!$A$1:$T$32,8,FALSE),
$C145=2018,
VLOOKUP($B145,[9]分省年度数据!$A$1:$T$32,7,FALSE)
)</f>
        <v>65</v>
      </c>
      <c r="X145" cm="1">
        <f t="array" ref="X145">_xlfn.IFS(
$C145=2010,
VLOOKUP($B145,[10]分省年度数据!$A$1:$T$32,15,FALSE),
$C145=2011,
VLOOKUP($B145,[10]分省年度数据!$A$1:$T$32,14,FALSE),
$C145=2012,
VLOOKUP($B145,[10]分省年度数据!$A$1:$T$32,13,FALSE),
$C145=2013,
VLOOKUP($B145,[10]分省年度数据!$A$1:$T$32,12,FALSE),
$C145=2014,
VLOOKUP($B145,[10]分省年度数据!$A$1:$T$32,11,FALSE),
$C145=2015,
VLOOKUP($B145,[10]分省年度数据!$A$1:$T$32,10,FALSE),
$C145=2016,
VLOOKUP($B145,[10]分省年度数据!$A$1:$T$32,9,FALSE),
$C145=2017,
VLOOKUP($B145,[10]分省年度数据!$A$1:$T$32,8,FALSE),
$C145=2018,
VLOOKUP($B145,[10]分省年度数据!$A$1:$T$32,7,FALSE)
)</f>
        <v>9.5</v>
      </c>
      <c r="Y145" cm="1">
        <f t="array" ref="Y145">_xlfn.IFS(
$C145=2010,
VLOOKUP($B145,[11]分省年度数据!$A$1:$T$32,15,FALSE),
$C145=2011,
VLOOKUP($B145,[11]分省年度数据!$A$1:$T$32,14,FALSE),
$C145=2012,
VLOOKUP($B145,[11]分省年度数据!$A$1:$T$32,13,FALSE),
$C145=2013,
VLOOKUP($B145,[11]分省年度数据!$A$1:$T$32,12,FALSE),
$C145=2014,
VLOOKUP($B145,[11]分省年度数据!$A$1:$T$32,11,FALSE),
$C145=2015,
VLOOKUP($B145,[11]分省年度数据!$A$1:$T$32,10,FALSE),
$C145=2016,
VLOOKUP($B145,[11]分省年度数据!$A$1:$T$32,9,FALSE),
$C145=2017,
VLOOKUP($B145,[11]分省年度数据!$A$1:$T$32,8,FALSE),
$C145=2018,
VLOOKUP($B145,[11]分省年度数据!$A$1:$T$32,7,FALSE)
)</f>
        <v>928.95</v>
      </c>
      <c r="Z145" cm="1">
        <f t="array" ref="Z145">_xlfn.IFS(
$C145=2010,
VLOOKUP($B145,[12]分省年度数据!$A$1:$T$32,15,FALSE),
$C145=2011,
VLOOKUP($B145,[12]分省年度数据!$A$1:$T$32,14,FALSE),
$C145=2012,
VLOOKUP($B145,[12]分省年度数据!$A$1:$T$32,13,FALSE),
$C145=2013,
VLOOKUP($B145,[12]分省年度数据!$A$1:$T$32,12,FALSE),
$C145=2014,
VLOOKUP($B145,[12]分省年度数据!$A$1:$T$32,11,FALSE),
$C145=2015,
VLOOKUP($B145,[12]分省年度数据!$A$1:$T$32,10,FALSE),
$C145=2016,
VLOOKUP($B145,[12]分省年度数据!$A$1:$T$32,9,FALSE),
$C145=2017,
VLOOKUP($B145,[12]分省年度数据!$A$1:$T$32,8,FALSE),
$C145=2018,
VLOOKUP($B145,[12]分省年度数据!$A$1:$T$32,7,FALSE)
)</f>
        <v>16.02</v>
      </c>
      <c r="AA145" cm="1">
        <f t="array" ref="AA145">_xlfn.IFS(
$C145=2010,
VLOOKUP($B145,[13]分省年度数据!$A$1:$T$32,15,FALSE),
$C145=2011,
VLOOKUP($B145,[13]分省年度数据!$A$1:$T$32,14,FALSE),
$C145=2012,
VLOOKUP($B145,[13]分省年度数据!$A$1:$T$32,13,FALSE),
$C145=2013,
VLOOKUP($B145,[13]分省年度数据!$A$1:$T$32,12,FALSE),
$C145=2014,
VLOOKUP($B145,[13]分省年度数据!$A$1:$T$32,11,FALSE),
$C145=2015,
VLOOKUP($B145,[13]分省年度数据!$A$1:$T$32,10,FALSE),
$C145=2016,
VLOOKUP($B145,[13]分省年度数据!$A$1:$T$32,9,FALSE),
$C145=2017,
VLOOKUP($B145,[13]分省年度数据!$A$1:$T$32,8,FALSE),
$C145=2018,
VLOOKUP($B145,[13]分省年度数据!$A$1:$T$32,7,FALSE)
)</f>
        <v>14.38</v>
      </c>
      <c r="AB145" cm="1">
        <f t="array" ref="AB145">_xlfn.IFS(
$C145=2010,
VLOOKUP($B145,[14]分省年度数据!$A$1:$T$32,15,FALSE),
$C145=2011,
VLOOKUP($B145,[14]分省年度数据!$A$1:$T$32,14,FALSE),
$C145=2012,
VLOOKUP($B145,[14]分省年度数据!$A$1:$T$32,13,FALSE),
$C145=2013,
VLOOKUP($B145,[14]分省年度数据!$A$1:$T$32,12,FALSE),
$C145=2014,
VLOOKUP($B145,[14]分省年度数据!$A$1:$T$32,11,FALSE),
$C145=2015,
VLOOKUP($B145,[14]分省年度数据!$A$1:$T$32,10,FALSE),
$C145=2016,
VLOOKUP($B145,[14]分省年度数据!$A$1:$T$32,9,FALSE),
$C145=2017,
VLOOKUP($B145,[14]分省年度数据!$A$1:$T$32,8,FALSE),
$C145=2018,
VLOOKUP($B145,[14]分省年度数据!$A$1:$T$32,7,FALSE)
)</f>
        <v>18.18</v>
      </c>
      <c r="AD145" cm="1">
        <f t="array" ref="AD145">_xlfn.IFS(
$C145=2010,
VLOOKUP($B145,[15]分省年度数据!$A$1:$T$32,15,FALSE),
$C145=2011,
VLOOKUP($B145,[15]分省年度数据!$A$1:$T$32,14,FALSE),
$C145=2012,
VLOOKUP($B145,[15]分省年度数据!$A$1:$T$32,13,FALSE),
$C145=2013,
VLOOKUP($B145,[15]分省年度数据!$A$1:$T$32,12,FALSE),
$C145=2014,
VLOOKUP($B145,[15]分省年度数据!$A$1:$T$32,11,FALSE),
$C145=2015,
VLOOKUP($B145,[15]分省年度数据!$A$1:$T$32,10,FALSE),
$C145=2016,
VLOOKUP($B145,[15]分省年度数据!$A$1:$T$32,9,FALSE),
$C145=2017,
VLOOKUP($B145,[15]分省年度数据!$A$1:$T$32,8,FALSE),
$C145=2018,
VLOOKUP($B145,[15]分省年度数据!$A$1:$T$32,7,FALSE)
)</f>
        <v>24293502</v>
      </c>
      <c r="AE145" cm="1">
        <f t="array" ref="AE145">_xlfn.IFS(
$C145=2010,
VLOOKUP($B145,[16]分省年度数据!$A$1:$T$32,15,FALSE),
$C145=2011,
VLOOKUP($B145,[16]分省年度数据!$A$1:$T$32,14,FALSE),
$C145=2012,
VLOOKUP($B145,[16]分省年度数据!$A$1:$T$32,13,FALSE),
$C145=2013,
VLOOKUP($B145,[16]分省年度数据!$A$1:$T$32,12,FALSE),
$C145=2014,
VLOOKUP($B145,[16]分省年度数据!$A$1:$T$32,11,FALSE),
$C145=2015,
VLOOKUP($B145,[16]分省年度数据!$A$1:$T$32,10,FALSE),
$C145=2016,
VLOOKUP($B145,[16]分省年度数据!$A$1:$T$32,9,FALSE),
$C145=2017,
VLOOKUP($B145,[16]分省年度数据!$A$1:$T$32,8,FALSE),
$C145=2018,
VLOOKUP($B145,[16]分省年度数据!$A$1:$T$32,7,FALSE)
)</f>
        <v>1664.67</v>
      </c>
      <c r="AF145" cm="1">
        <f t="array" ref="AF145">_xlfn.IFS(
$C145=2010,
VLOOKUP($B145,[17]分省年度数据!$A$1:$T$32,15,FALSE),
$C145=2011,
VLOOKUP($B145,[17]分省年度数据!$A$1:$T$32,14,FALSE),
$C145=2012,
VLOOKUP($B145,[17]分省年度数据!$A$1:$T$32,13,FALSE),
$C145=2013,
VLOOKUP($B145,[17]分省年度数据!$A$1:$T$32,12,FALSE),
$C145=2014,
VLOOKUP($B145,[17]分省年度数据!$A$1:$T$32,11,FALSE),
$C145=2015,
VLOOKUP($B145,[17]分省年度数据!$A$1:$T$32,10,FALSE),
$C145=2016,
VLOOKUP($B145,[17]分省年度数据!$A$1:$T$32,9,FALSE),
$C145=2017,
VLOOKUP($B145,[17]分省年度数据!$A$1:$T$32,8,FALSE),
$C145=2018,
VLOOKUP($B145,[17]分省年度数据!$A$1:$T$32,7,FALSE)
)</f>
        <v>240</v>
      </c>
      <c r="AG145" cm="1">
        <f t="array" ref="AG145">_xlfn.IFS(
$C145=2010,
VLOOKUP($B145,[18]分省年度数据!$A$1:$T$32,15,FALSE),
$C145=2011,
VLOOKUP($B145,[18]分省年度数据!$A$1:$T$32,14,FALSE),
$C145=2012,
VLOOKUP($B145,[18]分省年度数据!$A$1:$T$32,13,FALSE),
$C145=2013,
VLOOKUP($B145,[18]分省年度数据!$A$1:$T$32,12,FALSE),
$C145=2014,
VLOOKUP($B145,[18]分省年度数据!$A$1:$T$32,11,FALSE),
$C145=2015,
VLOOKUP($B145,[18]分省年度数据!$A$1:$T$32,10,FALSE),
$C145=2016,
VLOOKUP($B145,[18]分省年度数据!$A$1:$T$32,9,FALSE),
$C145=2017,
VLOOKUP($B145,[18]分省年度数据!$A$1:$T$32,8,FALSE),
$C145=2018,
VLOOKUP($B145,[18]分省年度数据!$A$1:$T$32,7,FALSE)
)</f>
        <v>21268</v>
      </c>
      <c r="AJ145" cm="1">
        <f t="array" ref="AJ145">_xlfn.IFS(
$C145=2010,
VLOOKUP($B145,[19]分省年度数据!$A$1:$T$32,15,FALSE),
$C145=2011,
VLOOKUP($B145,[19]分省年度数据!$A$1:$T$32,14,FALSE),
$C145=2012,
VLOOKUP($B145,[19]分省年度数据!$A$1:$T$32,13,FALSE),
$C145=2013,
VLOOKUP($B145,[19]分省年度数据!$A$1:$T$32,12,FALSE),
$C145=2014,
VLOOKUP($B145,[19]分省年度数据!$A$1:$T$32,11,FALSE),
$C145=2015,
VLOOKUP($B145,[19]分省年度数据!$A$1:$T$32,10,FALSE),
$C145=2016,
VLOOKUP($B145,[19]分省年度数据!$A$1:$T$32,9,FALSE),
$C145=2017,
VLOOKUP($B145,[19]分省年度数据!$A$1:$T$32,8,FALSE),
$C145=2018,
VLOOKUP($B145,[19]分省年度数据!$A$1:$T$32,7,FALSE)
)</f>
        <v>19059</v>
      </c>
      <c r="AK145" cm="1">
        <f t="array" ref="AK145">_xlfn.IFS(
$C145=2010,
VLOOKUP($B145,[20]分省年度数据!$A$1:$T$32,15,FALSE),
$C145=2011,
VLOOKUP($B145,[20]分省年度数据!$A$1:$T$32,14,FALSE),
$C145=2012,
VLOOKUP($B145,[20]分省年度数据!$A$1:$T$32,13,FALSE),
$C145=2013,
VLOOKUP($B145,[20]分省年度数据!$A$1:$T$32,12,FALSE),
$C145=2014,
VLOOKUP($B145,[20]分省年度数据!$A$1:$T$32,11,FALSE),
$C145=2015,
VLOOKUP($B145,[20]分省年度数据!$A$1:$T$32,10,FALSE),
$C145=2016,
VLOOKUP($B145,[20]分省年度数据!$A$1:$T$32,9,FALSE),
$C145=2017,
VLOOKUP($B145,[20]分省年度数据!$A$1:$T$32,8,FALSE),
$C145=2018,
VLOOKUP($B145,[20]分省年度数据!$A$1:$T$32,7,FALSE)
)</f>
        <v>23395</v>
      </c>
      <c r="AL145" cm="1">
        <f t="array" ref="AL145">_xlfn.IFS(
$C145=2010,
VLOOKUP($B145,[26]分省年度数据!$A$1:$T$32,15,FALSE),
$C145=2011,
VLOOKUP($B145,[26]分省年度数据!$A$1:$T$32,14,FALSE),
$C145=2012,
VLOOKUP($B145,[26]分省年度数据!$A$1:$T$32,13,FALSE),
$C145=2013,
VLOOKUP($B145,[26]分省年度数据!$A$1:$T$32,12,FALSE),
$C145=2014,
VLOOKUP($B145,[26]分省年度数据!$A$1:$T$32,11,FALSE),
$C145=2015,
VLOOKUP($B145,[26]分省年度数据!$A$1:$T$32,10,FALSE),
$C145=2016,
VLOOKUP($B145,[26]分省年度数据!$A$1:$T$32,9,FALSE),
$C145=2017,
VLOOKUP($B145,[26]分省年度数据!$A$1:$T$32,8,FALSE),
$C145=2018,
VLOOKUP($B145,[26]分省年度数据!$A$1:$T$32,7,FALSE)
)</f>
        <v>96.65</v>
      </c>
      <c r="AM145" cm="1">
        <f t="array" ref="AM145">_xlfn.IFS(
$C145=2010,
VLOOKUP($B145,[22]分省年度数据!$A$1:$T$32,15,FALSE),
$C145=2011,
VLOOKUP($B145,[22]分省年度数据!$A$1:$T$32,14,FALSE),
$C145=2012,
VLOOKUP($B145,[22]分省年度数据!$A$1:$T$32,13,FALSE),
$C145=2013,
VLOOKUP($B145,[22]分省年度数据!$A$1:$T$32,12,FALSE),
$C145=2014,
VLOOKUP($B145,[22]分省年度数据!$A$1:$T$32,11,FALSE),
$C145=2015,
VLOOKUP($B145,[22]分省年度数据!$A$1:$T$32,10,FALSE),
$C145=2016,
VLOOKUP($B145,[22]分省年度数据!$A$1:$T$32,9,FALSE),
$C145=2017,
VLOOKUP($B145,[22]分省年度数据!$A$1:$T$32,8,FALSE),
$C145=2018,
VLOOKUP($B145,[22]分省年度数据!$A$1:$T$32,7,FALSE)
)</f>
        <v>96.3</v>
      </c>
      <c r="AN145" cm="1">
        <f t="array" ref="AN145">_xlfn.IFS(
$C145=2010,
VLOOKUP($B145,[23]分省年度数据!$A$1:$T$32,15,FALSE),
$C145=2011,
VLOOKUP($B145,[23]分省年度数据!$A$1:$T$32,14,FALSE),
$C145=2012,
VLOOKUP($B145,[23]分省年度数据!$A$1:$T$32,13,FALSE),
$C145=2013,
VLOOKUP($B145,[23]分省年度数据!$A$1:$T$32,12,FALSE),
$C145=2014,
VLOOKUP($B145,[23]分省年度数据!$A$1:$T$32,11,FALSE),
$C145=2015,
VLOOKUP($B145,[23]分省年度数据!$A$1:$T$32,10,FALSE),
$C145=2016,
VLOOKUP($B145,[23]分省年度数据!$A$1:$T$32,9,FALSE),
$C145=2017,
VLOOKUP($B145,[23]分省年度数据!$A$1:$T$32,8,FALSE),
$C145=2018,
VLOOKUP($B145,[23]分省年度数据!$A$1:$T$32,7,FALSE)
)</f>
        <v>12.59</v>
      </c>
      <c r="AO145" cm="1">
        <f t="array" ref="AO145">_xlfn.IFS(
$C145=2010,
VLOOKUP($B145,[24]分省年度数据!$A$1:$T$32,15,FALSE),
$C145=2011,
VLOOKUP($B145,[24]分省年度数据!$A$1:$T$32,14,FALSE),
$C145=2012,
VLOOKUP($B145,[24]分省年度数据!$A$1:$T$32,13,FALSE),
$C145=2013,
VLOOKUP($B145,[24]分省年度数据!$A$1:$T$32,12,FALSE),
$C145=2014,
VLOOKUP($B145,[24]分省年度数据!$A$1:$T$32,11,FALSE),
$C145=2015,
VLOOKUP($B145,[24]分省年度数据!$A$1:$T$32,10,FALSE),
$C145=2016,
VLOOKUP($B145,[24]分省年度数据!$A$1:$T$32,9,FALSE),
$C145=2017,
VLOOKUP($B145,[24]分省年度数据!$A$1:$T$32,8,FALSE),
$C145=2018,
VLOOKUP($B145,[24]分省年度数据!$A$1:$T$32,7,FALSE)
)</f>
        <v>3.92</v>
      </c>
      <c r="AP145" cm="1">
        <f t="array" ref="AP145">_xlfn.IFS(
$C145=2010,
VLOOKUP($B145,[25]分省年度数据!$A$1:$T$32,15,FALSE),
$C145=2011,
VLOOKUP($B145,[25]分省年度数据!$A$1:$T$32,14,FALSE),
$C145=2012,
VLOOKUP($B145,[25]分省年度数据!$A$1:$T$32,13,FALSE),
$C145=2013,
VLOOKUP($B145,[25]分省年度数据!$A$1:$T$32,12,FALSE),
$C145=2014,
VLOOKUP($B145,[25]分省年度数据!$A$1:$T$32,11,FALSE),
$C145=2015,
VLOOKUP($B145,[25]分省年度数据!$A$1:$T$32,10,FALSE),
$C145=2016,
VLOOKUP($B145,[25]分省年度数据!$A$1:$T$32,9,FALSE),
$C145=2017,
VLOOKUP($B145,[25]分省年度数据!$A$1:$T$32,8,FALSE),
$C145=2018,
VLOOKUP($B145,[25]分省年度数据!$A$1:$T$32,7,FALSE)
)</f>
        <v>12.69</v>
      </c>
    </row>
    <row r="146" spans="1:42">
      <c r="A146">
        <v>42</v>
      </c>
      <c r="B146" t="s">
        <v>17</v>
      </c>
      <c r="C146">
        <v>2010</v>
      </c>
      <c r="D146" t="str">
        <f t="shared" si="4"/>
        <v>湖北省2010</v>
      </c>
      <c r="E146" t="s">
        <v>35</v>
      </c>
      <c r="F146" cm="1">
        <f t="array" ref="F146">_xlfn.IFS(
$C146=2010,
VLOOKUP($B146,[1]分省年度数据!$A$1:$T$32,15,FALSE),
$C146=2011,
VLOOKUP($B146,[1]分省年度数据!$A$1:$T$32,14,FALSE),
$C146=2012,
VLOOKUP($B146,[1]分省年度数据!$A$1:$T$32,13,FALSE),
$C146=2013,
VLOOKUP($B146,[1]分省年度数据!$A$1:$T$32,12,FALSE),
$C146=2014,
VLOOKUP($B146,[1]分省年度数据!$A$1:$T$32,11,FALSE),
$C146=2015,
VLOOKUP($B146,[1]分省年度数据!$A$1:$T$32,10,FALSE),
$C146=2016,
VLOOKUP($B146,[1]分省年度数据!$A$1:$T$32,9,FALSE),
$C146=2017,
VLOOKUP($B146,[1]分省年度数据!$A$1:$T$32,8,FALSE),
$C146=2018,
VLOOKUP($B146,[1]分省年度数据!$A$1:$T$32,7,FALSE)
)</f>
        <v>5728</v>
      </c>
      <c r="G146" cm="1">
        <f t="array" ref="G146">_xlfn.IFS(
$C146=2010,
VLOOKUP($B146,[2]分省年度数据!$A$1:$T$32,15,FALSE),
$C146=2011,
VLOOKUP($B146,[2]分省年度数据!$A$1:$T$32,14,FALSE),
$C146=2012,
VLOOKUP($B146,[2]分省年度数据!$A$1:$T$32,13,FALSE),
$C146=2013,
VLOOKUP($B146,[2]分省年度数据!$A$1:$T$32,12,FALSE),
$C146=2014,
VLOOKUP($B146,[2]分省年度数据!$A$1:$T$32,11,FALSE),
$C146=2015,
VLOOKUP($B146,[2]分省年度数据!$A$1:$T$32,10,FALSE),
$C146=2016,
VLOOKUP($B146,[2]分省年度数据!$A$1:$T$32,9,FALSE),
$C146=2017,
VLOOKUP($B146,[2]分省年度数据!$A$1:$T$32,8,FALSE),
$C146=2018,
VLOOKUP($B146,[2]分省年度数据!$A$1:$T$32,7,FALSE)
)</f>
        <v>11069</v>
      </c>
      <c r="H146" cm="1">
        <f t="array" ref="H146">_xlfn.IFS(
$C146=2010,
VLOOKUP($B146,[3]分省年度数据!$A$1:$T$32,15,FALSE),
$C146=2011,
VLOOKUP($B146,[3]分省年度数据!$A$1:$T$32,14,FALSE),
$C146=2012,
VLOOKUP($B146,[3]分省年度数据!$A$1:$T$32,13,FALSE),
$C146=2013,
VLOOKUP($B146,[3]分省年度数据!$A$1:$T$32,12,FALSE),
$C146=2014,
VLOOKUP($B146,[3]分省年度数据!$A$1:$T$32,11,FALSE),
$C146=2015,
VLOOKUP($B146,[3]分省年度数据!$A$1:$T$32,10,FALSE),
$C146=2016,
VLOOKUP($B146,[3]分省年度数据!$A$1:$T$32,9,FALSE),
$C146=2017,
VLOOKUP($B146,[3]分省年度数据!$A$1:$T$32,8,FALSE),
$C146=2018,
VLOOKUP($B146,[3]分省年度数据!$A$1:$T$32,7,FALSE)
)</f>
        <v>2362.5</v>
      </c>
      <c r="I146">
        <f>VLOOKUP($D146,[4]Sheet1!$C$1:$J$65536,2,FALSE)</f>
        <v>167.32815551757812</v>
      </c>
      <c r="J146">
        <f>VLOOKUP($D146,[4]Sheet1!$C$1:$J$65536,3,FALSE)</f>
        <v>112.59406280517578</v>
      </c>
      <c r="K146">
        <f>VLOOKUP($D146,[4]Sheet1!$C$1:$J$65536,4,FALSE)</f>
        <v>10159.0751953125</v>
      </c>
      <c r="L146">
        <f>VLOOKUP($D146,[4]Sheet1!$C$1:$J$65536,5,FALSE)</f>
        <v>166.23141479492188</v>
      </c>
      <c r="M146">
        <f>VLOOKUP($D146,[4]Sheet1!$C$1:$J$65536,6,FALSE)</f>
        <v>18.121404647827148</v>
      </c>
      <c r="N146">
        <f>VLOOKUP($D146,[4]Sheet1!$C$1:$J$65536,7,FALSE)</f>
        <v>4.9647469520568848</v>
      </c>
      <c r="O146">
        <f>VLOOKUP($D146,[4]Sheet1!$C$1:$J$65536,8,FALSE)</f>
        <v>28.9173583984375</v>
      </c>
      <c r="P146" cm="1">
        <f t="array" ref="P146">_xlfn.IFS(
$C146=2010,
VLOOKUP($B146,[5]各省年均房价!$A$1:$T$32,11,FALSE),
$C146=2011,
VLOOKUP($B146,[5]各省年均房价!$A$1:$T$32,12,FALSE),
$C146=2012,
VLOOKUP($B146,[5]各省年均房价!$A$1:$T$32,13,FALSE),
$C146=2013,
VLOOKUP($B146,[5]各省年均房价!$A$1:$T$32,14,FALSE),
$C146=2014,
VLOOKUP($B146,[5]各省年均房价!$A$1:$T$32,15,FALSE),
$C146=2015,
VLOOKUP($B146,[5]各省年均房价!$A$1:$T$32,16,FALSE),
$C146=2016,
VLOOKUP($B146,[5]各省年均房价!$A$1:$T$32,17,FALSE),
$C146=2017,
VLOOKUP($B146,[5]各省年均房价!$A$1:$T$32,18,FALSE),
$C146=2018,
VLOOKUP($B146,[5]各省年均房价!$A$1:$T$32,19,FALSE)
)</f>
        <v>3431.2808333333342</v>
      </c>
      <c r="Q146">
        <f t="shared" si="5"/>
        <v>0.30999013762158589</v>
      </c>
      <c r="R146" cm="1">
        <f t="array" ref="R146">_xlfn.IFS(
$C146=2010,
VLOOKUP($B146,[27]分省年度数据!$A$1:$T$32,15,FALSE),
$C146=2011,
VLOOKUP($B146,[27]分省年度数据!$A$1:$T$32,14,FALSE),
$C146=2012,
VLOOKUP($B146,[27]分省年度数据!$A$1:$T$32,13,FALSE),
$C146=2013,
VLOOKUP($B146,[27]分省年度数据!$A$1:$T$32,12,FALSE),
$C146=2014,
VLOOKUP($B146,[27]分省年度数据!$A$1:$T$32,11,FALSE),
$C146=2015,
VLOOKUP($B146,[27]分省年度数据!$A$1:$T$32,10,FALSE),
$C146=2016,
VLOOKUP($B146,[27]分省年度数据!$A$1:$T$32,9,FALSE),
$C146=2017,
VLOOKUP($B146,[27]分省年度数据!$A$1:$T$32,8,FALSE),
$C146=2018,
VLOOKUP($B146,[27]分省年度数据!$A$1:$T$32,7,FALSE)
)</f>
        <v>60.4</v>
      </c>
      <c r="S146">
        <f>IFERROR(VLOOKUP(D146,[6]mu_jt_estimates_final!$C:$D,2,FALSE),"")</f>
        <v>-0.47838586999999999</v>
      </c>
      <c r="T146" t="str">
        <f>VLOOKUP(B146,方言分布!A:B,2,FALSE)</f>
        <v>西南官话</v>
      </c>
      <c r="U146" cm="1">
        <f t="array" ref="U146">_xlfn.IFS(
$C146=2010,
VLOOKUP($B146,[7]分省年度数据!$A$1:$T$32,15,FALSE),
$C146=2011,
VLOOKUP($B146,[7]分省年度数据!$A$1:$T$32,14,FALSE),
$C146=2012,
VLOOKUP($B146,[7]分省年度数据!$A$1:$T$32,13,FALSE),
$C146=2013,
VLOOKUP($B146,[7]分省年度数据!$A$1:$T$32,12,FALSE),
$C146=2014,
VLOOKUP($B146,[7]分省年度数据!$A$1:$T$32,11,FALSE),
$C146=2015,
VLOOKUP($B146,[7]分省年度数据!$A$1:$T$32,10,FALSE),
$C146=2016,
VLOOKUP($B146,[7]分省年度数据!$A$1:$T$32,9,FALSE),
$C146=2017,
VLOOKUP($B146,[7]分省年度数据!$A$1:$T$32,8,FALSE),
$C146=2018,
VLOOKUP($B146,[7]分省年度数据!$A$1:$T$32,7,FALSE)
)</f>
        <v>34269</v>
      </c>
      <c r="V146" cm="1">
        <f t="array" ref="V146">_xlfn.IFS(
$C146=2010,
VLOOKUP($B146,[8]分省年度数据!$A$1:$T$32,15,FALSE),
$C146=2011,
VLOOKUP($B146,[8]分省年度数据!$A$1:$T$32,14,FALSE),
$C146=2012,
VLOOKUP($B146,[8]分省年度数据!$A$1:$T$32,13,FALSE),
$C146=2013,
VLOOKUP($B146,[8]分省年度数据!$A$1:$T$32,12,FALSE),
$C146=2014,
VLOOKUP($B146,[8]分省年度数据!$A$1:$T$32,11,FALSE),
$C146=2015,
VLOOKUP($B146,[8]分省年度数据!$A$1:$T$32,10,FALSE),
$C146=2016,
VLOOKUP($B146,[8]分省年度数据!$A$1:$T$32,9,FALSE),
$C146=2017,
VLOOKUP($B146,[8]分省年度数据!$A$1:$T$32,8,FALSE),
$C146=2018,
VLOOKUP($B146,[8]分省年度数据!$A$1:$T$32,7,FALSE)
)</f>
        <v>20.04</v>
      </c>
      <c r="W146" cm="1">
        <f t="array" ref="W146">_xlfn.IFS(
$C146=2010,
VLOOKUP($B146,[9]分省年度数据!$A$1:$T$32,15,FALSE),
$C146=2011,
VLOOKUP($B146,[9]分省年度数据!$A$1:$T$32,14,FALSE),
$C146=2012,
VLOOKUP($B146,[9]分省年度数据!$A$1:$T$32,13,FALSE),
$C146=2013,
VLOOKUP($B146,[9]分省年度数据!$A$1:$T$32,12,FALSE),
$C146=2014,
VLOOKUP($B146,[9]分省年度数据!$A$1:$T$32,11,FALSE),
$C146=2015,
VLOOKUP($B146,[9]分省年度数据!$A$1:$T$32,10,FALSE),
$C146=2016,
VLOOKUP($B146,[9]分省年度数据!$A$1:$T$32,9,FALSE),
$C146=2017,
VLOOKUP($B146,[9]分省年度数据!$A$1:$T$32,8,FALSE),
$C146=2018,
VLOOKUP($B146,[9]分省年度数据!$A$1:$T$32,7,FALSE)
)</f>
        <v>42</v>
      </c>
      <c r="X146" cm="1">
        <f t="array" ref="X146">_xlfn.IFS(
$C146=2010,
VLOOKUP($B146,[10]分省年度数据!$A$1:$T$32,15,FALSE),
$C146=2011,
VLOOKUP($B146,[10]分省年度数据!$A$1:$T$32,14,FALSE),
$C146=2012,
VLOOKUP($B146,[10]分省年度数据!$A$1:$T$32,13,FALSE),
$C146=2013,
VLOOKUP($B146,[10]分省年度数据!$A$1:$T$32,12,FALSE),
$C146=2014,
VLOOKUP($B146,[10]分省年度数据!$A$1:$T$32,11,FALSE),
$C146=2015,
VLOOKUP($B146,[10]分省年度数据!$A$1:$T$32,10,FALSE),
$C146=2016,
VLOOKUP($B146,[10]分省年度数据!$A$1:$T$32,9,FALSE),
$C146=2017,
VLOOKUP($B146,[10]分省年度数据!$A$1:$T$32,8,FALSE),
$C146=2018,
VLOOKUP($B146,[10]分省年度数据!$A$1:$T$32,7,FALSE)
)</f>
        <v>10.51</v>
      </c>
      <c r="Y146" cm="1">
        <f t="array" ref="Y146">_xlfn.IFS(
$C146=2010,
VLOOKUP($B146,[11]分省年度数据!$A$1:$T$32,15,FALSE),
$C146=2011,
VLOOKUP($B146,[11]分省年度数据!$A$1:$T$32,14,FALSE),
$C146=2012,
VLOOKUP($B146,[11]分省年度数据!$A$1:$T$32,13,FALSE),
$C146=2013,
VLOOKUP($B146,[11]分省年度数据!$A$1:$T$32,12,FALSE),
$C146=2014,
VLOOKUP($B146,[11]分省年度数据!$A$1:$T$32,11,FALSE),
$C146=2015,
VLOOKUP($B146,[11]分省年度数据!$A$1:$T$32,10,FALSE),
$C146=2016,
VLOOKUP($B146,[11]分省年度数据!$A$1:$T$32,9,FALSE),
$C146=2017,
VLOOKUP($B146,[11]分省年度数据!$A$1:$T$32,8,FALSE),
$C146=2018,
VLOOKUP($B146,[11]分省年度数据!$A$1:$T$32,7,FALSE)
)</f>
        <v>179.13</v>
      </c>
      <c r="Z146" cm="1">
        <f t="array" ref="Z146">_xlfn.IFS(
$C146=2010,
VLOOKUP($B146,[12]分省年度数据!$A$1:$T$32,15,FALSE),
$C146=2011,
VLOOKUP($B146,[12]分省年度数据!$A$1:$T$32,14,FALSE),
$C146=2012,
VLOOKUP($B146,[12]分省年度数据!$A$1:$T$32,13,FALSE),
$C146=2013,
VLOOKUP($B146,[12]分省年度数据!$A$1:$T$32,12,FALSE),
$C146=2014,
VLOOKUP($B146,[12]分省年度数据!$A$1:$T$32,11,FALSE),
$C146=2015,
VLOOKUP($B146,[12]分省年度数据!$A$1:$T$32,10,FALSE),
$C146=2016,
VLOOKUP($B146,[12]分省年度数据!$A$1:$T$32,9,FALSE),
$C146=2017,
VLOOKUP($B146,[12]分省年度数据!$A$1:$T$32,8,FALSE),
$C146=2018,
VLOOKUP($B146,[12]分省年度数据!$A$1:$T$32,7,FALSE)
)</f>
        <v>17.399999999999999</v>
      </c>
      <c r="AA146" cm="1">
        <f t="array" ref="AA146">_xlfn.IFS(
$C146=2010,
VLOOKUP($B146,[13]分省年度数据!$A$1:$T$32,15,FALSE),
$C146=2011,
VLOOKUP($B146,[13]分省年度数据!$A$1:$T$32,14,FALSE),
$C146=2012,
VLOOKUP($B146,[13]分省年度数据!$A$1:$T$32,13,FALSE),
$C146=2013,
VLOOKUP($B146,[13]分省年度数据!$A$1:$T$32,12,FALSE),
$C146=2014,
VLOOKUP($B146,[13]分省年度数据!$A$1:$T$32,11,FALSE),
$C146=2015,
VLOOKUP($B146,[13]分省年度数据!$A$1:$T$32,10,FALSE),
$C146=2016,
VLOOKUP($B146,[13]分省年度数据!$A$1:$T$32,9,FALSE),
$C146=2017,
VLOOKUP($B146,[13]分省年度数据!$A$1:$T$32,8,FALSE),
$C146=2018,
VLOOKUP($B146,[13]分省年度数据!$A$1:$T$32,7,FALSE)
)</f>
        <v>13.91</v>
      </c>
      <c r="AB146" cm="1">
        <f t="array" ref="AB146">_xlfn.IFS(
$C146=2010,
VLOOKUP($B146,[14]分省年度数据!$A$1:$T$32,15,FALSE),
$C146=2011,
VLOOKUP($B146,[14]分省年度数据!$A$1:$T$32,14,FALSE),
$C146=2012,
VLOOKUP($B146,[14]分省年度数据!$A$1:$T$32,13,FALSE),
$C146=2013,
VLOOKUP($B146,[14]分省年度数据!$A$1:$T$32,12,FALSE),
$C146=2014,
VLOOKUP($B146,[14]分省年度数据!$A$1:$T$32,11,FALSE),
$C146=2015,
VLOOKUP($B146,[14]分省年度数据!$A$1:$T$32,10,FALSE),
$C146=2016,
VLOOKUP($B146,[14]分省年度数据!$A$1:$T$32,9,FALSE),
$C146=2017,
VLOOKUP($B146,[14]分省年度数据!$A$1:$T$32,8,FALSE),
$C146=2018,
VLOOKUP($B146,[14]分省年度数据!$A$1:$T$32,7,FALSE)
)</f>
        <v>18.64</v>
      </c>
      <c r="AD146" cm="1">
        <f t="array" ref="AD146">_xlfn.IFS(
$C146=2010,
VLOOKUP($B146,[15]分省年度数据!$A$1:$T$32,15,FALSE),
$C146=2011,
VLOOKUP($B146,[15]分省年度数据!$A$1:$T$32,14,FALSE),
$C146=2012,
VLOOKUP($B146,[15]分省年度数据!$A$1:$T$32,13,FALSE),
$C146=2013,
VLOOKUP($B146,[15]分省年度数据!$A$1:$T$32,12,FALSE),
$C146=2014,
VLOOKUP($B146,[15]分省年度数据!$A$1:$T$32,11,FALSE),
$C146=2015,
VLOOKUP($B146,[15]分省年度数据!$A$1:$T$32,10,FALSE),
$C146=2016,
VLOOKUP($B146,[15]分省年度数据!$A$1:$T$32,9,FALSE),
$C146=2017,
VLOOKUP($B146,[15]分省年度数据!$A$1:$T$32,8,FALSE),
$C146=2018,
VLOOKUP($B146,[15]分省年度数据!$A$1:$T$32,7,FALSE)
)</f>
        <v>5869164</v>
      </c>
      <c r="AE146" cm="1">
        <f t="array" ref="AE146">_xlfn.IFS(
$C146=2010,
VLOOKUP($B146,[16]分省年度数据!$A$1:$T$32,15,FALSE),
$C146=2011,
VLOOKUP($B146,[16]分省年度数据!$A$1:$T$32,14,FALSE),
$C146=2012,
VLOOKUP($B146,[16]分省年度数据!$A$1:$T$32,13,FALSE),
$C146=2013,
VLOOKUP($B146,[16]分省年度数据!$A$1:$T$32,12,FALSE),
$C146=2014,
VLOOKUP($B146,[16]分省年度数据!$A$1:$T$32,11,FALSE),
$C146=2015,
VLOOKUP($B146,[16]分省年度数据!$A$1:$T$32,10,FALSE),
$C146=2016,
VLOOKUP($B146,[16]分省年度数据!$A$1:$T$32,9,FALSE),
$C146=2017,
VLOOKUP($B146,[16]分省年度数据!$A$1:$T$32,8,FALSE),
$C146=2018,
VLOOKUP($B146,[16]分省年度数据!$A$1:$T$32,7,FALSE)
)</f>
        <v>366.57</v>
      </c>
      <c r="AF146" cm="1">
        <f t="array" ref="AF146">_xlfn.IFS(
$C146=2010,
VLOOKUP($B146,[17]分省年度数据!$A$1:$T$32,15,FALSE),
$C146=2011,
VLOOKUP($B146,[17]分省年度数据!$A$1:$T$32,14,FALSE),
$C146=2012,
VLOOKUP($B146,[17]分省年度数据!$A$1:$T$32,13,FALSE),
$C146=2013,
VLOOKUP($B146,[17]分省年度数据!$A$1:$T$32,12,FALSE),
$C146=2014,
VLOOKUP($B146,[17]分省年度数据!$A$1:$T$32,11,FALSE),
$C146=2015,
VLOOKUP($B146,[17]分省年度数据!$A$1:$T$32,10,FALSE),
$C146=2016,
VLOOKUP($B146,[17]分省年度数据!$A$1:$T$32,9,FALSE),
$C146=2017,
VLOOKUP($B146,[17]分省年度数据!$A$1:$T$32,8,FALSE),
$C146=2018,
VLOOKUP($B146,[17]分省年度数据!$A$1:$T$32,7,FALSE)
)</f>
        <v>310</v>
      </c>
      <c r="AG146" cm="1">
        <f t="array" ref="AG146">_xlfn.IFS(
$C146=2010,
VLOOKUP($B146,[18]分省年度数据!$A$1:$T$32,15,FALSE),
$C146=2011,
VLOOKUP($B146,[18]分省年度数据!$A$1:$T$32,14,FALSE),
$C146=2012,
VLOOKUP($B146,[18]分省年度数据!$A$1:$T$32,13,FALSE),
$C146=2013,
VLOOKUP($B146,[18]分省年度数据!$A$1:$T$32,12,FALSE),
$C146=2014,
VLOOKUP($B146,[18]分省年度数据!$A$1:$T$32,11,FALSE),
$C146=2015,
VLOOKUP($B146,[18]分省年度数据!$A$1:$T$32,10,FALSE),
$C146=2016,
VLOOKUP($B146,[18]分省年度数据!$A$1:$T$32,9,FALSE),
$C146=2017,
VLOOKUP($B146,[18]分省年度数据!$A$1:$T$32,8,FALSE),
$C146=2018,
VLOOKUP($B146,[18]分省年度数据!$A$1:$T$32,7,FALSE)
)</f>
        <v>7014.4</v>
      </c>
      <c r="AJ146" cm="1">
        <f t="array" ref="AJ146">_xlfn.IFS(
$C146=2010,
VLOOKUP($B146,[19]分省年度数据!$A$1:$T$32,15,FALSE),
$C146=2011,
VLOOKUP($B146,[19]分省年度数据!$A$1:$T$32,14,FALSE),
$C146=2012,
VLOOKUP($B146,[19]分省年度数据!$A$1:$T$32,13,FALSE),
$C146=2013,
VLOOKUP($B146,[19]分省年度数据!$A$1:$T$32,12,FALSE),
$C146=2014,
VLOOKUP($B146,[19]分省年度数据!$A$1:$T$32,11,FALSE),
$C146=2015,
VLOOKUP($B146,[19]分省年度数据!$A$1:$T$32,10,FALSE),
$C146=2016,
VLOOKUP($B146,[19]分省年度数据!$A$1:$T$32,9,FALSE),
$C146=2017,
VLOOKUP($B146,[19]分省年度数据!$A$1:$T$32,8,FALSE),
$C146=2018,
VLOOKUP($B146,[19]分省年度数据!$A$1:$T$32,7,FALSE)
)</f>
        <v>6543</v>
      </c>
      <c r="AK146" cm="1">
        <f t="array" ref="AK146">_xlfn.IFS(
$C146=2010,
VLOOKUP($B146,[20]分省年度数据!$A$1:$T$32,15,FALSE),
$C146=2011,
VLOOKUP($B146,[20]分省年度数据!$A$1:$T$32,14,FALSE),
$C146=2012,
VLOOKUP($B146,[20]分省年度数据!$A$1:$T$32,13,FALSE),
$C146=2013,
VLOOKUP($B146,[20]分省年度数据!$A$1:$T$32,12,FALSE),
$C146=2014,
VLOOKUP($B146,[20]分省年度数据!$A$1:$T$32,11,FALSE),
$C146=2015,
VLOOKUP($B146,[20]分省年度数据!$A$1:$T$32,10,FALSE),
$C146=2016,
VLOOKUP($B146,[20]分省年度数据!$A$1:$T$32,9,FALSE),
$C146=2017,
VLOOKUP($B146,[20]分省年度数据!$A$1:$T$32,8,FALSE),
$C146=2018,
VLOOKUP($B146,[20]分省年度数据!$A$1:$T$32,7,FALSE)
)</f>
        <v>16706</v>
      </c>
      <c r="AL146" cm="1">
        <f t="array" ref="AL146">_xlfn.IFS(
$C146=2010,
VLOOKUP($B146,[26]分省年度数据!$A$1:$T$32,15,FALSE),
$C146=2011,
VLOOKUP($B146,[26]分省年度数据!$A$1:$T$32,14,FALSE),
$C146=2012,
VLOOKUP($B146,[26]分省年度数据!$A$1:$T$32,13,FALSE),
$C146=2013,
VLOOKUP($B146,[26]分省年度数据!$A$1:$T$32,12,FALSE),
$C146=2014,
VLOOKUP($B146,[26]分省年度数据!$A$1:$T$32,11,FALSE),
$C146=2015,
VLOOKUP($B146,[26]分省年度数据!$A$1:$T$32,10,FALSE),
$C146=2016,
VLOOKUP($B146,[26]分省年度数据!$A$1:$T$32,9,FALSE),
$C146=2017,
VLOOKUP($B146,[26]分省年度数据!$A$1:$T$32,8,FALSE),
$C146=2018,
VLOOKUP($B146,[26]分省年度数据!$A$1:$T$32,7,FALSE)
)</f>
        <v>97.59</v>
      </c>
      <c r="AM146" cm="1">
        <f t="array" ref="AM146">_xlfn.IFS(
$C146=2010,
VLOOKUP($B146,[22]分省年度数据!$A$1:$T$32,15,FALSE),
$C146=2011,
VLOOKUP($B146,[22]分省年度数据!$A$1:$T$32,14,FALSE),
$C146=2012,
VLOOKUP($B146,[22]分省年度数据!$A$1:$T$32,13,FALSE),
$C146=2013,
VLOOKUP($B146,[22]分省年度数据!$A$1:$T$32,12,FALSE),
$C146=2014,
VLOOKUP($B146,[22]分省年度数据!$A$1:$T$32,11,FALSE),
$C146=2015,
VLOOKUP($B146,[22]分省年度数据!$A$1:$T$32,10,FALSE),
$C146=2016,
VLOOKUP($B146,[22]分省年度数据!$A$1:$T$32,9,FALSE),
$C146=2017,
VLOOKUP($B146,[22]分省年度数据!$A$1:$T$32,8,FALSE),
$C146=2018,
VLOOKUP($B146,[22]分省年度数据!$A$1:$T$32,7,FALSE)
)</f>
        <v>91.75</v>
      </c>
      <c r="AN146" cm="1">
        <f t="array" ref="AN146">_xlfn.IFS(
$C146=2010,
VLOOKUP($B146,[23]分省年度数据!$A$1:$T$32,15,FALSE),
$C146=2011,
VLOOKUP($B146,[23]分省年度数据!$A$1:$T$32,14,FALSE),
$C146=2012,
VLOOKUP($B146,[23]分省年度数据!$A$1:$T$32,13,FALSE),
$C146=2013,
VLOOKUP($B146,[23]分省年度数据!$A$1:$T$32,12,FALSE),
$C146=2014,
VLOOKUP($B146,[23]分省年度数据!$A$1:$T$32,11,FALSE),
$C146=2015,
VLOOKUP($B146,[23]分省年度数据!$A$1:$T$32,10,FALSE),
$C146=2016,
VLOOKUP($B146,[23]分省年度数据!$A$1:$T$32,9,FALSE),
$C146=2017,
VLOOKUP($B146,[23]分省年度数据!$A$1:$T$32,8,FALSE),
$C146=2018,
VLOOKUP($B146,[23]分省年度数据!$A$1:$T$32,7,FALSE)
)</f>
        <v>9.4700000000000006</v>
      </c>
      <c r="AO146" cm="1">
        <f t="array" ref="AO146">_xlfn.IFS(
$C146=2010,
VLOOKUP($B146,[24]分省年度数据!$A$1:$T$32,15,FALSE),
$C146=2011,
VLOOKUP($B146,[24]分省年度数据!$A$1:$T$32,14,FALSE),
$C146=2012,
VLOOKUP($B146,[24]分省年度数据!$A$1:$T$32,13,FALSE),
$C146=2013,
VLOOKUP($B146,[24]分省年度数据!$A$1:$T$32,12,FALSE),
$C146=2014,
VLOOKUP($B146,[24]分省年度数据!$A$1:$T$32,11,FALSE),
$C146=2015,
VLOOKUP($B146,[24]分省年度数据!$A$1:$T$32,10,FALSE),
$C146=2016,
VLOOKUP($B146,[24]分省年度数据!$A$1:$T$32,9,FALSE),
$C146=2017,
VLOOKUP($B146,[24]分省年度数据!$A$1:$T$32,8,FALSE),
$C146=2018,
VLOOKUP($B146,[24]分省年度数据!$A$1:$T$32,7,FALSE)
)</f>
        <v>2.91</v>
      </c>
      <c r="AP146" cm="1">
        <f t="array" ref="AP146">_xlfn.IFS(
$C146=2010,
VLOOKUP($B146,[25]分省年度数据!$A$1:$T$32,15,FALSE),
$C146=2011,
VLOOKUP($B146,[25]分省年度数据!$A$1:$T$32,14,FALSE),
$C146=2012,
VLOOKUP($B146,[25]分省年度数据!$A$1:$T$32,13,FALSE),
$C146=2013,
VLOOKUP($B146,[25]分省年度数据!$A$1:$T$32,12,FALSE),
$C146=2014,
VLOOKUP($B146,[25]分省年度数据!$A$1:$T$32,11,FALSE),
$C146=2015,
VLOOKUP($B146,[25]分省年度数据!$A$1:$T$32,10,FALSE),
$C146=2016,
VLOOKUP($B146,[25]分省年度数据!$A$1:$T$32,9,FALSE),
$C146=2017,
VLOOKUP($B146,[25]分省年度数据!$A$1:$T$32,8,FALSE),
$C146=2018,
VLOOKUP($B146,[25]分省年度数据!$A$1:$T$32,7,FALSE)
)</f>
        <v>9.6199999999999992</v>
      </c>
    </row>
    <row r="147" spans="1:42">
      <c r="A147">
        <v>42</v>
      </c>
      <c r="B147" t="s">
        <v>17</v>
      </c>
      <c r="C147">
        <v>2011</v>
      </c>
      <c r="D147" t="str">
        <f t="shared" si="4"/>
        <v>湖北省2011</v>
      </c>
      <c r="E147" t="s">
        <v>35</v>
      </c>
      <c r="F147" cm="1">
        <f t="array" ref="F147">_xlfn.IFS(
$C147=2010,
VLOOKUP($B147,[1]分省年度数据!$A$1:$T$32,15,FALSE),
$C147=2011,
VLOOKUP($B147,[1]分省年度数据!$A$1:$T$32,14,FALSE),
$C147=2012,
VLOOKUP($B147,[1]分省年度数据!$A$1:$T$32,13,FALSE),
$C147=2013,
VLOOKUP($B147,[1]分省年度数据!$A$1:$T$32,12,FALSE),
$C147=2014,
VLOOKUP($B147,[1]分省年度数据!$A$1:$T$32,11,FALSE),
$C147=2015,
VLOOKUP($B147,[1]分省年度数据!$A$1:$T$32,10,FALSE),
$C147=2016,
VLOOKUP($B147,[1]分省年度数据!$A$1:$T$32,9,FALSE),
$C147=2017,
VLOOKUP($B147,[1]分省年度数据!$A$1:$T$32,8,FALSE),
$C147=2018,
VLOOKUP($B147,[1]分省年度数据!$A$1:$T$32,7,FALSE)
)</f>
        <v>5760</v>
      </c>
      <c r="G147" cm="1">
        <f t="array" ref="G147">_xlfn.IFS(
$C147=2010,
VLOOKUP($B147,[2]分省年度数据!$A$1:$T$32,15,FALSE),
$C147=2011,
VLOOKUP($B147,[2]分省年度数据!$A$1:$T$32,14,FALSE),
$C147=2012,
VLOOKUP($B147,[2]分省年度数据!$A$1:$T$32,13,FALSE),
$C147=2013,
VLOOKUP($B147,[2]分省年度数据!$A$1:$T$32,12,FALSE),
$C147=2014,
VLOOKUP($B147,[2]分省年度数据!$A$1:$T$32,11,FALSE),
$C147=2015,
VLOOKUP($B147,[2]分省年度数据!$A$1:$T$32,10,FALSE),
$C147=2016,
VLOOKUP($B147,[2]分省年度数据!$A$1:$T$32,9,FALSE),
$C147=2017,
VLOOKUP($B147,[2]分省年度数据!$A$1:$T$32,8,FALSE),
$C147=2018,
VLOOKUP($B147,[2]分省年度数据!$A$1:$T$32,7,FALSE)
)</f>
        <v>12941</v>
      </c>
      <c r="H147" cm="1">
        <f t="array" ref="H147">_xlfn.IFS(
$C147=2010,
VLOOKUP($B147,[3]分省年度数据!$A$1:$T$32,15,FALSE),
$C147=2011,
VLOOKUP($B147,[3]分省年度数据!$A$1:$T$32,14,FALSE),
$C147=2012,
VLOOKUP($B147,[3]分省年度数据!$A$1:$T$32,13,FALSE),
$C147=2013,
VLOOKUP($B147,[3]分省年度数据!$A$1:$T$32,12,FALSE),
$C147=2014,
VLOOKUP($B147,[3]分省年度数据!$A$1:$T$32,11,FALSE),
$C147=2015,
VLOOKUP($B147,[3]分省年度数据!$A$1:$T$32,10,FALSE),
$C147=2016,
VLOOKUP($B147,[3]分省年度数据!$A$1:$T$32,9,FALSE),
$C147=2017,
VLOOKUP($B147,[3]分省年度数据!$A$1:$T$32,8,FALSE),
$C147=2018,
VLOOKUP($B147,[3]分省年度数据!$A$1:$T$32,7,FALSE)
)</f>
        <v>2843.3</v>
      </c>
      <c r="I147">
        <f>VLOOKUP($D147,[4]Sheet1!$C$1:$J$65536,2,FALSE)</f>
        <v>165.43519592285156</v>
      </c>
      <c r="J147">
        <f>VLOOKUP($D147,[4]Sheet1!$C$1:$J$65536,3,FALSE)</f>
        <v>103.01950073242188</v>
      </c>
      <c r="K147">
        <f>VLOOKUP($D147,[4]Sheet1!$C$1:$J$65536,4,FALSE)</f>
        <v>10169.38671875</v>
      </c>
      <c r="L147">
        <f>VLOOKUP($D147,[4]Sheet1!$C$1:$J$65536,5,FALSE)</f>
        <v>170.82542419433594</v>
      </c>
      <c r="M147">
        <f>VLOOKUP($D147,[4]Sheet1!$C$1:$J$65536,6,FALSE)</f>
        <v>18.199254989624023</v>
      </c>
      <c r="N147">
        <f>VLOOKUP($D147,[4]Sheet1!$C$1:$J$65536,7,FALSE)</f>
        <v>4.9254798889160156</v>
      </c>
      <c r="O147">
        <f>VLOOKUP($D147,[4]Sheet1!$C$1:$J$65536,8,FALSE)</f>
        <v>26.691631317138672</v>
      </c>
      <c r="P147" cm="1">
        <f t="array" ref="P147">_xlfn.IFS(
$C147=2010,
VLOOKUP($B147,[5]各省年均房价!$A$1:$T$32,11,FALSE),
$C147=2011,
VLOOKUP($B147,[5]各省年均房价!$A$1:$T$32,12,FALSE),
$C147=2012,
VLOOKUP($B147,[5]各省年均房价!$A$1:$T$32,13,FALSE),
$C147=2013,
VLOOKUP($B147,[5]各省年均房价!$A$1:$T$32,14,FALSE),
$C147=2014,
VLOOKUP($B147,[5]各省年均房价!$A$1:$T$32,15,FALSE),
$C147=2015,
VLOOKUP($B147,[5]各省年均房价!$A$1:$T$32,16,FALSE),
$C147=2016,
VLOOKUP($B147,[5]各省年均房价!$A$1:$T$32,17,FALSE),
$C147=2017,
VLOOKUP($B147,[5]各省年均房价!$A$1:$T$32,18,FALSE),
$C147=2018,
VLOOKUP($B147,[5]各省年均房价!$A$1:$T$32,19,FALSE)
)</f>
        <v>3864.1941666666671</v>
      </c>
      <c r="Q147">
        <f t="shared" si="5"/>
        <v>0.29860089380006699</v>
      </c>
      <c r="R147" cm="1">
        <f t="array" ref="R147">_xlfn.IFS(
$C147=2010,
VLOOKUP($B147,[27]分省年度数据!$A$1:$T$32,15,FALSE),
$C147=2011,
VLOOKUP($B147,[27]分省年度数据!$A$1:$T$32,14,FALSE),
$C147=2012,
VLOOKUP($B147,[27]分省年度数据!$A$1:$T$32,13,FALSE),
$C147=2013,
VLOOKUP($B147,[27]分省年度数据!$A$1:$T$32,12,FALSE),
$C147=2014,
VLOOKUP($B147,[27]分省年度数据!$A$1:$T$32,11,FALSE),
$C147=2015,
VLOOKUP($B147,[27]分省年度数据!$A$1:$T$32,10,FALSE),
$C147=2016,
VLOOKUP($B147,[27]分省年度数据!$A$1:$T$32,9,FALSE),
$C147=2017,
VLOOKUP($B147,[27]分省年度数据!$A$1:$T$32,8,FALSE),
$C147=2018,
VLOOKUP($B147,[27]分省年度数据!$A$1:$T$32,7,FALSE)
)</f>
        <v>69.02</v>
      </c>
      <c r="S147">
        <f>IFERROR(VLOOKUP(D147,[6]mu_jt_estimates_final!$C:$D,2,FALSE),"")</f>
        <v>-1.2549075000000001</v>
      </c>
      <c r="T147" t="str">
        <f>VLOOKUP(B147,方言分布!A:B,2,FALSE)</f>
        <v>西南官话</v>
      </c>
      <c r="U147" cm="1">
        <f t="array" ref="U147">_xlfn.IFS(
$C147=2010,
VLOOKUP($B147,[7]分省年度数据!$A$1:$T$32,15,FALSE),
$C147=2011,
VLOOKUP($B147,[7]分省年度数据!$A$1:$T$32,14,FALSE),
$C147=2012,
VLOOKUP($B147,[7]分省年度数据!$A$1:$T$32,13,FALSE),
$C147=2013,
VLOOKUP($B147,[7]分省年度数据!$A$1:$T$32,12,FALSE),
$C147=2014,
VLOOKUP($B147,[7]分省年度数据!$A$1:$T$32,11,FALSE),
$C147=2015,
VLOOKUP($B147,[7]分省年度数据!$A$1:$T$32,10,FALSE),
$C147=2016,
VLOOKUP($B147,[7]分省年度数据!$A$1:$T$32,9,FALSE),
$C147=2017,
VLOOKUP($B147,[7]分省年度数据!$A$1:$T$32,8,FALSE),
$C147=2018,
VLOOKUP($B147,[7]分省年度数据!$A$1:$T$32,7,FALSE)
)</f>
        <v>35625</v>
      </c>
      <c r="V147" cm="1">
        <f t="array" ref="V147">_xlfn.IFS(
$C147=2010,
VLOOKUP($B147,[8]分省年度数据!$A$1:$T$32,15,FALSE),
$C147=2011,
VLOOKUP($B147,[8]分省年度数据!$A$1:$T$32,14,FALSE),
$C147=2012,
VLOOKUP($B147,[8]分省年度数据!$A$1:$T$32,13,FALSE),
$C147=2013,
VLOOKUP($B147,[8]分省年度数据!$A$1:$T$32,12,FALSE),
$C147=2014,
VLOOKUP($B147,[8]分省年度数据!$A$1:$T$32,11,FALSE),
$C147=2015,
VLOOKUP($B147,[8]分省年度数据!$A$1:$T$32,10,FALSE),
$C147=2016,
VLOOKUP($B147,[8]分省年度数据!$A$1:$T$32,9,FALSE),
$C147=2017,
VLOOKUP($B147,[8]分省年度数据!$A$1:$T$32,8,FALSE),
$C147=2018,
VLOOKUP($B147,[8]分省年度数据!$A$1:$T$32,7,FALSE)
)</f>
        <v>22.4</v>
      </c>
      <c r="W147" cm="1">
        <f t="array" ref="W147">_xlfn.IFS(
$C147=2010,
VLOOKUP($B147,[9]分省年度数据!$A$1:$T$32,15,FALSE),
$C147=2011,
VLOOKUP($B147,[9]分省年度数据!$A$1:$T$32,14,FALSE),
$C147=2012,
VLOOKUP($B147,[9]分省年度数据!$A$1:$T$32,13,FALSE),
$C147=2013,
VLOOKUP($B147,[9]分省年度数据!$A$1:$T$32,12,FALSE),
$C147=2014,
VLOOKUP($B147,[9]分省年度数据!$A$1:$T$32,11,FALSE),
$C147=2015,
VLOOKUP($B147,[9]分省年度数据!$A$1:$T$32,10,FALSE),
$C147=2016,
VLOOKUP($B147,[9]分省年度数据!$A$1:$T$32,9,FALSE),
$C147=2017,
VLOOKUP($B147,[9]分省年度数据!$A$1:$T$32,8,FALSE),
$C147=2018,
VLOOKUP($B147,[9]分省年度数据!$A$1:$T$32,7,FALSE)
)</f>
        <v>43</v>
      </c>
      <c r="X147" cm="1">
        <f t="array" ref="X147">_xlfn.IFS(
$C147=2010,
VLOOKUP($B147,[10]分省年度数据!$A$1:$T$32,15,FALSE),
$C147=2011,
VLOOKUP($B147,[10]分省年度数据!$A$1:$T$32,14,FALSE),
$C147=2012,
VLOOKUP($B147,[10]分省年度数据!$A$1:$T$32,13,FALSE),
$C147=2013,
VLOOKUP($B147,[10]分省年度数据!$A$1:$T$32,12,FALSE),
$C147=2014,
VLOOKUP($B147,[10]分省年度数据!$A$1:$T$32,11,FALSE),
$C147=2015,
VLOOKUP($B147,[10]分省年度数据!$A$1:$T$32,10,FALSE),
$C147=2016,
VLOOKUP($B147,[10]分省年度数据!$A$1:$T$32,9,FALSE),
$C147=2017,
VLOOKUP($B147,[10]分省年度数据!$A$1:$T$32,8,FALSE),
$C147=2018,
VLOOKUP($B147,[10]分省年度数据!$A$1:$T$32,7,FALSE)
)</f>
        <v>10.36</v>
      </c>
      <c r="Y147" cm="1">
        <f t="array" ref="Y147">_xlfn.IFS(
$C147=2010,
VLOOKUP($B147,[11]分省年度数据!$A$1:$T$32,15,FALSE),
$C147=2011,
VLOOKUP($B147,[11]分省年度数据!$A$1:$T$32,14,FALSE),
$C147=2012,
VLOOKUP($B147,[11]分省年度数据!$A$1:$T$32,13,FALSE),
$C147=2013,
VLOOKUP($B147,[11]分省年度数据!$A$1:$T$32,12,FALSE),
$C147=2014,
VLOOKUP($B147,[11]分省年度数据!$A$1:$T$32,11,FALSE),
$C147=2015,
VLOOKUP($B147,[11]分省年度数据!$A$1:$T$32,10,FALSE),
$C147=2016,
VLOOKUP($B147,[11]分省年度数据!$A$1:$T$32,9,FALSE),
$C147=2017,
VLOOKUP($B147,[11]分省年度数据!$A$1:$T$32,8,FALSE),
$C147=2018,
VLOOKUP($B147,[11]分省年度数据!$A$1:$T$32,7,FALSE)
)</f>
        <v>247.3</v>
      </c>
      <c r="Z147" cm="1">
        <f t="array" ref="Z147">_xlfn.IFS(
$C147=2010,
VLOOKUP($B147,[12]分省年度数据!$A$1:$T$32,15,FALSE),
$C147=2011,
VLOOKUP($B147,[12]分省年度数据!$A$1:$T$32,14,FALSE),
$C147=2012,
VLOOKUP($B147,[12]分省年度数据!$A$1:$T$32,13,FALSE),
$C147=2013,
VLOOKUP($B147,[12]分省年度数据!$A$1:$T$32,12,FALSE),
$C147=2014,
VLOOKUP($B147,[12]分省年度数据!$A$1:$T$32,11,FALSE),
$C147=2015,
VLOOKUP($B147,[12]分省年度数据!$A$1:$T$32,10,FALSE),
$C147=2016,
VLOOKUP($B147,[12]分省年度数据!$A$1:$T$32,9,FALSE),
$C147=2017,
VLOOKUP($B147,[12]分省年度数据!$A$1:$T$32,8,FALSE),
$C147=2018,
VLOOKUP($B147,[12]分省年度数据!$A$1:$T$32,7,FALSE)
)</f>
        <v>16.37</v>
      </c>
      <c r="AA147" cm="1">
        <f t="array" ref="AA147">_xlfn.IFS(
$C147=2010,
VLOOKUP($B147,[13]分省年度数据!$A$1:$T$32,15,FALSE),
$C147=2011,
VLOOKUP($B147,[13]分省年度数据!$A$1:$T$32,14,FALSE),
$C147=2012,
VLOOKUP($B147,[13]分省年度数据!$A$1:$T$32,13,FALSE),
$C147=2013,
VLOOKUP($B147,[13]分省年度数据!$A$1:$T$32,12,FALSE),
$C147=2014,
VLOOKUP($B147,[13]分省年度数据!$A$1:$T$32,11,FALSE),
$C147=2015,
VLOOKUP($B147,[13]分省年度数据!$A$1:$T$32,10,FALSE),
$C147=2016,
VLOOKUP($B147,[13]分省年度数据!$A$1:$T$32,9,FALSE),
$C147=2017,
VLOOKUP($B147,[13]分省年度数据!$A$1:$T$32,8,FALSE),
$C147=2018,
VLOOKUP($B147,[13]分省年度数据!$A$1:$T$32,7,FALSE)
)</f>
        <v>13.23</v>
      </c>
      <c r="AB147" cm="1">
        <f t="array" ref="AB147">_xlfn.IFS(
$C147=2010,
VLOOKUP($B147,[14]分省年度数据!$A$1:$T$32,15,FALSE),
$C147=2011,
VLOOKUP($B147,[14]分省年度数据!$A$1:$T$32,14,FALSE),
$C147=2012,
VLOOKUP($B147,[14]分省年度数据!$A$1:$T$32,13,FALSE),
$C147=2013,
VLOOKUP($B147,[14]分省年度数据!$A$1:$T$32,12,FALSE),
$C147=2014,
VLOOKUP($B147,[14]分省年度数据!$A$1:$T$32,11,FALSE),
$C147=2015,
VLOOKUP($B147,[14]分省年度数据!$A$1:$T$32,10,FALSE),
$C147=2016,
VLOOKUP($B147,[14]分省年度数据!$A$1:$T$32,9,FALSE),
$C147=2017,
VLOOKUP($B147,[14]分省年度数据!$A$1:$T$32,8,FALSE),
$C147=2018,
VLOOKUP($B147,[14]分省年度数据!$A$1:$T$32,7,FALSE)
)</f>
        <v>19.37</v>
      </c>
      <c r="AD147" cm="1">
        <f t="array" ref="AD147">_xlfn.IFS(
$C147=2010,
VLOOKUP($B147,[15]分省年度数据!$A$1:$T$32,15,FALSE),
$C147=2011,
VLOOKUP($B147,[15]分省年度数据!$A$1:$T$32,14,FALSE),
$C147=2012,
VLOOKUP($B147,[15]分省年度数据!$A$1:$T$32,13,FALSE),
$C147=2013,
VLOOKUP($B147,[15]分省年度数据!$A$1:$T$32,12,FALSE),
$C147=2014,
VLOOKUP($B147,[15]分省年度数据!$A$1:$T$32,11,FALSE),
$C147=2015,
VLOOKUP($B147,[15]分省年度数据!$A$1:$T$32,10,FALSE),
$C147=2016,
VLOOKUP($B147,[15]分省年度数据!$A$1:$T$32,9,FALSE),
$C147=2017,
VLOOKUP($B147,[15]分省年度数据!$A$1:$T$32,8,FALSE),
$C147=2018,
VLOOKUP($B147,[15]分省年度数据!$A$1:$T$32,7,FALSE)
)</f>
        <v>6844038</v>
      </c>
      <c r="AE147" cm="1">
        <f t="array" ref="AE147">_xlfn.IFS(
$C147=2010,
VLOOKUP($B147,[16]分省年度数据!$A$1:$T$32,15,FALSE),
$C147=2011,
VLOOKUP($B147,[16]分省年度数据!$A$1:$T$32,14,FALSE),
$C147=2012,
VLOOKUP($B147,[16]分省年度数据!$A$1:$T$32,13,FALSE),
$C147=2013,
VLOOKUP($B147,[16]分省年度数据!$A$1:$T$32,12,FALSE),
$C147=2014,
VLOOKUP($B147,[16]分省年度数据!$A$1:$T$32,11,FALSE),
$C147=2015,
VLOOKUP($B147,[16]分省年度数据!$A$1:$T$32,10,FALSE),
$C147=2016,
VLOOKUP($B147,[16]分省年度数据!$A$1:$T$32,9,FALSE),
$C147=2017,
VLOOKUP($B147,[16]分省年度数据!$A$1:$T$32,8,FALSE),
$C147=2018,
VLOOKUP($B147,[16]分省年度数据!$A$1:$T$32,7,FALSE)
)</f>
        <v>488.16</v>
      </c>
      <c r="AF147" cm="1">
        <f t="array" ref="AF147">_xlfn.IFS(
$C147=2010,
VLOOKUP($B147,[17]分省年度数据!$A$1:$T$32,15,FALSE),
$C147=2011,
VLOOKUP($B147,[17]分省年度数据!$A$1:$T$32,14,FALSE),
$C147=2012,
VLOOKUP($B147,[17]分省年度数据!$A$1:$T$32,13,FALSE),
$C147=2013,
VLOOKUP($B147,[17]分省年度数据!$A$1:$T$32,12,FALSE),
$C147=2014,
VLOOKUP($B147,[17]分省年度数据!$A$1:$T$32,11,FALSE),
$C147=2015,
VLOOKUP($B147,[17]分省年度数据!$A$1:$T$32,10,FALSE),
$C147=2016,
VLOOKUP($B147,[17]分省年度数据!$A$1:$T$32,9,FALSE),
$C147=2017,
VLOOKUP($B147,[17]分省年度数据!$A$1:$T$32,8,FALSE),
$C147=2018,
VLOOKUP($B147,[17]分省年度数据!$A$1:$T$32,7,FALSE)
)</f>
        <v>360</v>
      </c>
      <c r="AG147" cm="1">
        <f t="array" ref="AG147">_xlfn.IFS(
$C147=2010,
VLOOKUP($B147,[18]分省年度数据!$A$1:$T$32,15,FALSE),
$C147=2011,
VLOOKUP($B147,[18]分省年度数据!$A$1:$T$32,14,FALSE),
$C147=2012,
VLOOKUP($B147,[18]分省年度数据!$A$1:$T$32,13,FALSE),
$C147=2013,
VLOOKUP($B147,[18]分省年度数据!$A$1:$T$32,12,FALSE),
$C147=2014,
VLOOKUP($B147,[18]分省年度数据!$A$1:$T$32,11,FALSE),
$C147=2015,
VLOOKUP($B147,[18]分省年度数据!$A$1:$T$32,10,FALSE),
$C147=2016,
VLOOKUP($B147,[18]分省年度数据!$A$1:$T$32,9,FALSE),
$C147=2017,
VLOOKUP($B147,[18]分省年度数据!$A$1:$T$32,8,FALSE),
$C147=2018,
VLOOKUP($B147,[18]分省年度数据!$A$1:$T$32,7,FALSE)
)</f>
        <v>8363.2999999999993</v>
      </c>
      <c r="AJ147" cm="1">
        <f t="array" ref="AJ147">_xlfn.IFS(
$C147=2010,
VLOOKUP($B147,[19]分省年度数据!$A$1:$T$32,15,FALSE),
$C147=2011,
VLOOKUP($B147,[19]分省年度数据!$A$1:$T$32,14,FALSE),
$C147=2012,
VLOOKUP($B147,[19]分省年度数据!$A$1:$T$32,13,FALSE),
$C147=2013,
VLOOKUP($B147,[19]分省年度数据!$A$1:$T$32,12,FALSE),
$C147=2014,
VLOOKUP($B147,[19]分省年度数据!$A$1:$T$32,11,FALSE),
$C147=2015,
VLOOKUP($B147,[19]分省年度数据!$A$1:$T$32,10,FALSE),
$C147=2016,
VLOOKUP($B147,[19]分省年度数据!$A$1:$T$32,9,FALSE),
$C147=2017,
VLOOKUP($B147,[19]分省年度数据!$A$1:$T$32,8,FALSE),
$C147=2018,
VLOOKUP($B147,[19]分省年度数据!$A$1:$T$32,7,FALSE)
)</f>
        <v>6490</v>
      </c>
      <c r="AK147" cm="1">
        <f t="array" ref="AK147">_xlfn.IFS(
$C147=2010,
VLOOKUP($B147,[20]分省年度数据!$A$1:$T$32,15,FALSE),
$C147=2011,
VLOOKUP($B147,[20]分省年度数据!$A$1:$T$32,14,FALSE),
$C147=2012,
VLOOKUP($B147,[20]分省年度数据!$A$1:$T$32,13,FALSE),
$C147=2013,
VLOOKUP($B147,[20]分省年度数据!$A$1:$T$32,12,FALSE),
$C147=2014,
VLOOKUP($B147,[20]分省年度数据!$A$1:$T$32,11,FALSE),
$C147=2015,
VLOOKUP($B147,[20]分省年度数据!$A$1:$T$32,10,FALSE),
$C147=2016,
VLOOKUP($B147,[20]分省年度数据!$A$1:$T$32,9,FALSE),
$C147=2017,
VLOOKUP($B147,[20]分省年度数据!$A$1:$T$32,8,FALSE),
$C147=2018,
VLOOKUP($B147,[20]分省年度数据!$A$1:$T$32,7,FALSE)
)</f>
        <v>16427</v>
      </c>
      <c r="AL147" cm="1">
        <f t="array" ref="AL147">_xlfn.IFS(
$C147=2010,
VLOOKUP($B147,[26]分省年度数据!$A$1:$T$32,15,FALSE),
$C147=2011,
VLOOKUP($B147,[26]分省年度数据!$A$1:$T$32,14,FALSE),
$C147=2012,
VLOOKUP($B147,[26]分省年度数据!$A$1:$T$32,13,FALSE),
$C147=2013,
VLOOKUP($B147,[26]分省年度数据!$A$1:$T$32,12,FALSE),
$C147=2014,
VLOOKUP($B147,[26]分省年度数据!$A$1:$T$32,11,FALSE),
$C147=2015,
VLOOKUP($B147,[26]分省年度数据!$A$1:$T$32,10,FALSE),
$C147=2016,
VLOOKUP($B147,[26]分省年度数据!$A$1:$T$32,9,FALSE),
$C147=2017,
VLOOKUP($B147,[26]分省年度数据!$A$1:$T$32,8,FALSE),
$C147=2018,
VLOOKUP($B147,[26]分省年度数据!$A$1:$T$32,7,FALSE)
)</f>
        <v>98.25</v>
      </c>
      <c r="AM147" cm="1">
        <f t="array" ref="AM147">_xlfn.IFS(
$C147=2010,
VLOOKUP($B147,[22]分省年度数据!$A$1:$T$32,15,FALSE),
$C147=2011,
VLOOKUP($B147,[22]分省年度数据!$A$1:$T$32,14,FALSE),
$C147=2012,
VLOOKUP($B147,[22]分省年度数据!$A$1:$T$32,13,FALSE),
$C147=2013,
VLOOKUP($B147,[22]分省年度数据!$A$1:$T$32,12,FALSE),
$C147=2014,
VLOOKUP($B147,[22]分省年度数据!$A$1:$T$32,11,FALSE),
$C147=2015,
VLOOKUP($B147,[22]分省年度数据!$A$1:$T$32,10,FALSE),
$C147=2016,
VLOOKUP($B147,[22]分省年度数据!$A$1:$T$32,9,FALSE),
$C147=2017,
VLOOKUP($B147,[22]分省年度数据!$A$1:$T$32,8,FALSE),
$C147=2018,
VLOOKUP($B147,[22]分省年度数据!$A$1:$T$32,7,FALSE)
)</f>
        <v>93.89</v>
      </c>
      <c r="AN147" cm="1">
        <f t="array" ref="AN147">_xlfn.IFS(
$C147=2010,
VLOOKUP($B147,[23]分省年度数据!$A$1:$T$32,15,FALSE),
$C147=2011,
VLOOKUP($B147,[23]分省年度数据!$A$1:$T$32,14,FALSE),
$C147=2012,
VLOOKUP($B147,[23]分省年度数据!$A$1:$T$32,13,FALSE),
$C147=2013,
VLOOKUP($B147,[23]分省年度数据!$A$1:$T$32,12,FALSE),
$C147=2014,
VLOOKUP($B147,[23]分省年度数据!$A$1:$T$32,11,FALSE),
$C147=2015,
VLOOKUP($B147,[23]分省年度数据!$A$1:$T$32,10,FALSE),
$C147=2016,
VLOOKUP($B147,[23]分省年度数据!$A$1:$T$32,9,FALSE),
$C147=2017,
VLOOKUP($B147,[23]分省年度数据!$A$1:$T$32,8,FALSE),
$C147=2018,
VLOOKUP($B147,[23]分省年度数据!$A$1:$T$32,7,FALSE)
)</f>
        <v>11.17</v>
      </c>
      <c r="AO147" cm="1">
        <f t="array" ref="AO147">_xlfn.IFS(
$C147=2010,
VLOOKUP($B147,[24]分省年度数据!$A$1:$T$32,15,FALSE),
$C147=2011,
VLOOKUP($B147,[24]分省年度数据!$A$1:$T$32,14,FALSE),
$C147=2012,
VLOOKUP($B147,[24]分省年度数据!$A$1:$T$32,13,FALSE),
$C147=2013,
VLOOKUP($B147,[24]分省年度数据!$A$1:$T$32,12,FALSE),
$C147=2014,
VLOOKUP($B147,[24]分省年度数据!$A$1:$T$32,11,FALSE),
$C147=2015,
VLOOKUP($B147,[24]分省年度数据!$A$1:$T$32,10,FALSE),
$C147=2016,
VLOOKUP($B147,[24]分省年度数据!$A$1:$T$32,9,FALSE),
$C147=2017,
VLOOKUP($B147,[24]分省年度数据!$A$1:$T$32,8,FALSE),
$C147=2018,
VLOOKUP($B147,[24]分省年度数据!$A$1:$T$32,7,FALSE)
)</f>
        <v>2.85</v>
      </c>
      <c r="AP147" cm="1">
        <f t="array" ref="AP147">_xlfn.IFS(
$C147=2010,
VLOOKUP($B147,[25]分省年度数据!$A$1:$T$32,15,FALSE),
$C147=2011,
VLOOKUP($B147,[25]分省年度数据!$A$1:$T$32,14,FALSE),
$C147=2012,
VLOOKUP($B147,[25]分省年度数据!$A$1:$T$32,13,FALSE),
$C147=2013,
VLOOKUP($B147,[25]分省年度数据!$A$1:$T$32,12,FALSE),
$C147=2014,
VLOOKUP($B147,[25]分省年度数据!$A$1:$T$32,11,FALSE),
$C147=2015,
VLOOKUP($B147,[25]分省年度数据!$A$1:$T$32,10,FALSE),
$C147=2016,
VLOOKUP($B147,[25]分省年度数据!$A$1:$T$32,9,FALSE),
$C147=2017,
VLOOKUP($B147,[25]分省年度数据!$A$1:$T$32,8,FALSE),
$C147=2018,
VLOOKUP($B147,[25]分省年度数据!$A$1:$T$32,7,FALSE)
)</f>
        <v>10.11</v>
      </c>
    </row>
    <row r="148" spans="1:42">
      <c r="A148">
        <v>42</v>
      </c>
      <c r="B148" t="s">
        <v>17</v>
      </c>
      <c r="C148">
        <v>2012</v>
      </c>
      <c r="D148" t="str">
        <f t="shared" si="4"/>
        <v>湖北省2012</v>
      </c>
      <c r="E148" t="s">
        <v>35</v>
      </c>
      <c r="F148" cm="1">
        <f t="array" ref="F148">_xlfn.IFS(
$C148=2010,
VLOOKUP($B148,[1]分省年度数据!$A$1:$T$32,15,FALSE),
$C148=2011,
VLOOKUP($B148,[1]分省年度数据!$A$1:$T$32,14,FALSE),
$C148=2012,
VLOOKUP($B148,[1]分省年度数据!$A$1:$T$32,13,FALSE),
$C148=2013,
VLOOKUP($B148,[1]分省年度数据!$A$1:$T$32,12,FALSE),
$C148=2014,
VLOOKUP($B148,[1]分省年度数据!$A$1:$T$32,11,FALSE),
$C148=2015,
VLOOKUP($B148,[1]分省年度数据!$A$1:$T$32,10,FALSE),
$C148=2016,
VLOOKUP($B148,[1]分省年度数据!$A$1:$T$32,9,FALSE),
$C148=2017,
VLOOKUP($B148,[1]分省年度数据!$A$1:$T$32,8,FALSE),
$C148=2018,
VLOOKUP($B148,[1]分省年度数据!$A$1:$T$32,7,FALSE)
)</f>
        <v>5781</v>
      </c>
      <c r="G148" cm="1">
        <f t="array" ref="G148">_xlfn.IFS(
$C148=2010,
VLOOKUP($B148,[2]分省年度数据!$A$1:$T$32,15,FALSE),
$C148=2011,
VLOOKUP($B148,[2]分省年度数据!$A$1:$T$32,14,FALSE),
$C148=2012,
VLOOKUP($B148,[2]分省年度数据!$A$1:$T$32,13,FALSE),
$C148=2013,
VLOOKUP($B148,[2]分省年度数据!$A$1:$T$32,12,FALSE),
$C148=2014,
VLOOKUP($B148,[2]分省年度数据!$A$1:$T$32,11,FALSE),
$C148=2015,
VLOOKUP($B148,[2]分省年度数据!$A$1:$T$32,10,FALSE),
$C148=2016,
VLOOKUP($B148,[2]分省年度数据!$A$1:$T$32,9,FALSE),
$C148=2017,
VLOOKUP($B148,[2]分省年度数据!$A$1:$T$32,8,FALSE),
$C148=2018,
VLOOKUP($B148,[2]分省年度数据!$A$1:$T$32,7,FALSE)
)</f>
        <v>14809</v>
      </c>
      <c r="H148" cm="1">
        <f t="array" ref="H148">_xlfn.IFS(
$C148=2010,
VLOOKUP($B148,[3]分省年度数据!$A$1:$T$32,15,FALSE),
$C148=2011,
VLOOKUP($B148,[3]分省年度数据!$A$1:$T$32,14,FALSE),
$C148=2012,
VLOOKUP($B148,[3]分省年度数据!$A$1:$T$32,13,FALSE),
$C148=2013,
VLOOKUP($B148,[3]分省年度数据!$A$1:$T$32,12,FALSE),
$C148=2014,
VLOOKUP($B148,[3]分省年度数据!$A$1:$T$32,11,FALSE),
$C148=2015,
VLOOKUP($B148,[3]分省年度数据!$A$1:$T$32,10,FALSE),
$C148=2016,
VLOOKUP($B148,[3]分省年度数据!$A$1:$T$32,9,FALSE),
$C148=2017,
VLOOKUP($B148,[3]分省年度数据!$A$1:$T$32,8,FALSE),
$C148=2018,
VLOOKUP($B148,[3]分省年度数据!$A$1:$T$32,7,FALSE)
)</f>
        <v>1703.6</v>
      </c>
      <c r="I148">
        <f>VLOOKUP($D148,[4]Sheet1!$C$1:$J$65536,2,FALSE)</f>
        <v>164.39080810546875</v>
      </c>
      <c r="J148">
        <f>VLOOKUP($D148,[4]Sheet1!$C$1:$J$65536,3,FALSE)</f>
        <v>109.49788665771484</v>
      </c>
      <c r="K148">
        <f>VLOOKUP($D148,[4]Sheet1!$C$1:$J$65536,4,FALSE)</f>
        <v>10157.4091796875</v>
      </c>
      <c r="L148">
        <f>VLOOKUP($D148,[4]Sheet1!$C$1:$J$65536,5,FALSE)</f>
        <v>170.18501281738281</v>
      </c>
      <c r="M148">
        <f>VLOOKUP($D148,[4]Sheet1!$C$1:$J$65536,6,FALSE)</f>
        <v>17.188026428222656</v>
      </c>
      <c r="N148">
        <f>VLOOKUP($D148,[4]Sheet1!$C$1:$J$65536,7,FALSE)</f>
        <v>5.3246235847473145</v>
      </c>
      <c r="O148">
        <f>VLOOKUP($D148,[4]Sheet1!$C$1:$J$65536,8,FALSE)</f>
        <v>21.94141960144043</v>
      </c>
      <c r="P148" cm="1">
        <f t="array" ref="P148">_xlfn.IFS(
$C148=2010,
VLOOKUP($B148,[5]各省年均房价!$A$1:$T$32,11,FALSE),
$C148=2011,
VLOOKUP($B148,[5]各省年均房价!$A$1:$T$32,12,FALSE),
$C148=2012,
VLOOKUP($B148,[5]各省年均房价!$A$1:$T$32,13,FALSE),
$C148=2013,
VLOOKUP($B148,[5]各省年均房价!$A$1:$T$32,14,FALSE),
$C148=2014,
VLOOKUP($B148,[5]各省年均房价!$A$1:$T$32,15,FALSE),
$C148=2015,
VLOOKUP($B148,[5]各省年均房价!$A$1:$T$32,16,FALSE),
$C148=2016,
VLOOKUP($B148,[5]各省年均房价!$A$1:$T$32,17,FALSE),
$C148=2017,
VLOOKUP($B148,[5]各省年均房价!$A$1:$T$32,18,FALSE),
$C148=2018,
VLOOKUP($B148,[5]各省年均房价!$A$1:$T$32,19,FALSE)
)</f>
        <v>4088.82</v>
      </c>
      <c r="Q148">
        <f t="shared" si="5"/>
        <v>0.27610372071037881</v>
      </c>
      <c r="R148" cm="1">
        <f t="array" ref="R148">_xlfn.IFS(
$C148=2010,
VLOOKUP($B148,[27]分省年度数据!$A$1:$T$32,15,FALSE),
$C148=2011,
VLOOKUP($B148,[27]分省年度数据!$A$1:$T$32,14,FALSE),
$C148=2012,
VLOOKUP($B148,[27]分省年度数据!$A$1:$T$32,13,FALSE),
$C148=2013,
VLOOKUP($B148,[27]分省年度数据!$A$1:$T$32,12,FALSE),
$C148=2014,
VLOOKUP($B148,[27]分省年度数据!$A$1:$T$32,11,FALSE),
$C148=2015,
VLOOKUP($B148,[27]分省年度数据!$A$1:$T$32,10,FALSE),
$C148=2016,
VLOOKUP($B148,[27]分省年度数据!$A$1:$T$32,9,FALSE),
$C148=2017,
VLOOKUP($B148,[27]分省年度数据!$A$1:$T$32,8,FALSE),
$C148=2018,
VLOOKUP($B148,[27]分省年度数据!$A$1:$T$32,7,FALSE)
)</f>
        <v>79.099999999999994</v>
      </c>
      <c r="S148">
        <f>IFERROR(VLOOKUP(D148,[6]mu_jt_estimates_final!$C:$D,2,FALSE),"")</f>
        <v>-0.77327113999999997</v>
      </c>
      <c r="T148" t="str">
        <f>VLOOKUP(B148,方言分布!A:B,2,FALSE)</f>
        <v>西南官话</v>
      </c>
      <c r="U148" cm="1">
        <f t="array" ref="U148">_xlfn.IFS(
$C148=2010,
VLOOKUP($B148,[7]分省年度数据!$A$1:$T$32,15,FALSE),
$C148=2011,
VLOOKUP($B148,[7]分省年度数据!$A$1:$T$32,14,FALSE),
$C148=2012,
VLOOKUP($B148,[7]分省年度数据!$A$1:$T$32,13,FALSE),
$C148=2013,
VLOOKUP($B148,[7]分省年度数据!$A$1:$T$32,12,FALSE),
$C148=2014,
VLOOKUP($B148,[7]分省年度数据!$A$1:$T$32,11,FALSE),
$C148=2015,
VLOOKUP($B148,[7]分省年度数据!$A$1:$T$32,10,FALSE),
$C148=2016,
VLOOKUP($B148,[7]分省年度数据!$A$1:$T$32,9,FALSE),
$C148=2017,
VLOOKUP($B148,[7]分省年度数据!$A$1:$T$32,8,FALSE),
$C148=2018,
VLOOKUP($B148,[7]分省年度数据!$A$1:$T$32,7,FALSE)
)</f>
        <v>35240</v>
      </c>
      <c r="V148" cm="1">
        <f t="array" ref="V148">_xlfn.IFS(
$C148=2010,
VLOOKUP($B148,[8]分省年度数据!$A$1:$T$32,15,FALSE),
$C148=2011,
VLOOKUP($B148,[8]分省年度数据!$A$1:$T$32,14,FALSE),
$C148=2012,
VLOOKUP($B148,[8]分省年度数据!$A$1:$T$32,13,FALSE),
$C148=2013,
VLOOKUP($B148,[8]分省年度数据!$A$1:$T$32,12,FALSE),
$C148=2014,
VLOOKUP($B148,[8]分省年度数据!$A$1:$T$32,11,FALSE),
$C148=2015,
VLOOKUP($B148,[8]分省年度数据!$A$1:$T$32,10,FALSE),
$C148=2016,
VLOOKUP($B148,[8]分省年度数据!$A$1:$T$32,9,FALSE),
$C148=2017,
VLOOKUP($B148,[8]分省年度数据!$A$1:$T$32,8,FALSE),
$C148=2018,
VLOOKUP($B148,[8]分省年度数据!$A$1:$T$32,7,FALSE)
)</f>
        <v>25.3</v>
      </c>
      <c r="W148" cm="1">
        <f t="array" ref="W148">_xlfn.IFS(
$C148=2010,
VLOOKUP($B148,[9]分省年度数据!$A$1:$T$32,15,FALSE),
$C148=2011,
VLOOKUP($B148,[9]分省年度数据!$A$1:$T$32,14,FALSE),
$C148=2012,
VLOOKUP($B148,[9]分省年度数据!$A$1:$T$32,13,FALSE),
$C148=2013,
VLOOKUP($B148,[9]分省年度数据!$A$1:$T$32,12,FALSE),
$C148=2014,
VLOOKUP($B148,[9]分省年度数据!$A$1:$T$32,11,FALSE),
$C148=2015,
VLOOKUP($B148,[9]分省年度数据!$A$1:$T$32,10,FALSE),
$C148=2016,
VLOOKUP($B148,[9]分省年度数据!$A$1:$T$32,9,FALSE),
$C148=2017,
VLOOKUP($B148,[9]分省年度数据!$A$1:$T$32,8,FALSE),
$C148=2018,
VLOOKUP($B148,[9]分省年度数据!$A$1:$T$32,7,FALSE)
)</f>
        <v>50</v>
      </c>
      <c r="X148" cm="1">
        <f t="array" ref="X148">_xlfn.IFS(
$C148=2010,
VLOOKUP($B148,[10]分省年度数据!$A$1:$T$32,15,FALSE),
$C148=2011,
VLOOKUP($B148,[10]分省年度数据!$A$1:$T$32,14,FALSE),
$C148=2012,
VLOOKUP($B148,[10]分省年度数据!$A$1:$T$32,13,FALSE),
$C148=2013,
VLOOKUP($B148,[10]分省年度数据!$A$1:$T$32,12,FALSE),
$C148=2014,
VLOOKUP($B148,[10]分省年度数据!$A$1:$T$32,11,FALSE),
$C148=2015,
VLOOKUP($B148,[10]分省年度数据!$A$1:$T$32,10,FALSE),
$C148=2016,
VLOOKUP($B148,[10]分省年度数据!$A$1:$T$32,9,FALSE),
$C148=2017,
VLOOKUP($B148,[10]分省年度数据!$A$1:$T$32,8,FALSE),
$C148=2018,
VLOOKUP($B148,[10]分省年度数据!$A$1:$T$32,7,FALSE)
)</f>
        <v>10.15</v>
      </c>
      <c r="Y148" cm="1">
        <f t="array" ref="Y148">_xlfn.IFS(
$C148=2010,
VLOOKUP($B148,[11]分省年度数据!$A$1:$T$32,15,FALSE),
$C148=2011,
VLOOKUP($B148,[11]分省年度数据!$A$1:$T$32,14,FALSE),
$C148=2012,
VLOOKUP($B148,[11]分省年度数据!$A$1:$T$32,13,FALSE),
$C148=2013,
VLOOKUP($B148,[11]分省年度数据!$A$1:$T$32,12,FALSE),
$C148=2014,
VLOOKUP($B148,[11]分省年度数据!$A$1:$T$32,11,FALSE),
$C148=2015,
VLOOKUP($B148,[11]分省年度数据!$A$1:$T$32,10,FALSE),
$C148=2016,
VLOOKUP($B148,[11]分省年度数据!$A$1:$T$32,9,FALSE),
$C148=2017,
VLOOKUP($B148,[11]分省年度数据!$A$1:$T$32,8,FALSE),
$C148=2018,
VLOOKUP($B148,[11]分省年度数据!$A$1:$T$32,7,FALSE)
)</f>
        <v>267.99</v>
      </c>
      <c r="Z148" cm="1">
        <f t="array" ref="Z148">_xlfn.IFS(
$C148=2010,
VLOOKUP($B148,[12]分省年度数据!$A$1:$T$32,15,FALSE),
$C148=2011,
VLOOKUP($B148,[12]分省年度数据!$A$1:$T$32,14,FALSE),
$C148=2012,
VLOOKUP($B148,[12]分省年度数据!$A$1:$T$32,13,FALSE),
$C148=2013,
VLOOKUP($B148,[12]分省年度数据!$A$1:$T$32,12,FALSE),
$C148=2014,
VLOOKUP($B148,[12]分省年度数据!$A$1:$T$32,11,FALSE),
$C148=2015,
VLOOKUP($B148,[12]分省年度数据!$A$1:$T$32,10,FALSE),
$C148=2016,
VLOOKUP($B148,[12]分省年度数据!$A$1:$T$32,9,FALSE),
$C148=2017,
VLOOKUP($B148,[12]分省年度数据!$A$1:$T$32,8,FALSE),
$C148=2018,
VLOOKUP($B148,[12]分省年度数据!$A$1:$T$32,7,FALSE)
)</f>
        <v>15.16</v>
      </c>
      <c r="AA148" cm="1">
        <f t="array" ref="AA148">_xlfn.IFS(
$C148=2010,
VLOOKUP($B148,[13]分省年度数据!$A$1:$T$32,15,FALSE),
$C148=2011,
VLOOKUP($B148,[13]分省年度数据!$A$1:$T$32,14,FALSE),
$C148=2012,
VLOOKUP($B148,[13]分省年度数据!$A$1:$T$32,13,FALSE),
$C148=2013,
VLOOKUP($B148,[13]分省年度数据!$A$1:$T$32,12,FALSE),
$C148=2014,
VLOOKUP($B148,[13]分省年度数据!$A$1:$T$32,11,FALSE),
$C148=2015,
VLOOKUP($B148,[13]分省年度数据!$A$1:$T$32,10,FALSE),
$C148=2016,
VLOOKUP($B148,[13]分省年度数据!$A$1:$T$32,9,FALSE),
$C148=2017,
VLOOKUP($B148,[13]分省年度数据!$A$1:$T$32,8,FALSE),
$C148=2018,
VLOOKUP($B148,[13]分省年度数据!$A$1:$T$32,7,FALSE)
)</f>
        <v>11.16</v>
      </c>
      <c r="AB148" cm="1">
        <f t="array" ref="AB148">_xlfn.IFS(
$C148=2010,
VLOOKUP($B148,[14]分省年度数据!$A$1:$T$32,15,FALSE),
$C148=2011,
VLOOKUP($B148,[14]分省年度数据!$A$1:$T$32,14,FALSE),
$C148=2012,
VLOOKUP($B148,[14]分省年度数据!$A$1:$T$32,13,FALSE),
$C148=2013,
VLOOKUP($B148,[14]分省年度数据!$A$1:$T$32,12,FALSE),
$C148=2014,
VLOOKUP($B148,[14]分省年度数据!$A$1:$T$32,11,FALSE),
$C148=2015,
VLOOKUP($B148,[14]分省年度数据!$A$1:$T$32,10,FALSE),
$C148=2016,
VLOOKUP($B148,[14]分省年度数据!$A$1:$T$32,9,FALSE),
$C148=2017,
VLOOKUP($B148,[14]分省年度数据!$A$1:$T$32,8,FALSE),
$C148=2018,
VLOOKUP($B148,[14]分省年度数据!$A$1:$T$32,7,FALSE)
)</f>
        <v>17.04</v>
      </c>
      <c r="AD148" t="str" cm="1">
        <f t="array" ref="AD148">_xlfn.IFS(
$C148=2010,
VLOOKUP($B148,[15]分省年度数据!$A$1:$T$32,15,FALSE),
$C148=2011,
VLOOKUP($B148,[15]分省年度数据!$A$1:$T$32,14,FALSE),
$C148=2012,
VLOOKUP($B148,[15]分省年度数据!$A$1:$T$32,13,FALSE),
$C148=2013,
VLOOKUP($B148,[15]分省年度数据!$A$1:$T$32,12,FALSE),
$C148=2014,
VLOOKUP($B148,[15]分省年度数据!$A$1:$T$32,11,FALSE),
$C148=2015,
VLOOKUP($B148,[15]分省年度数据!$A$1:$T$32,10,FALSE),
$C148=2016,
VLOOKUP($B148,[15]分省年度数据!$A$1:$T$32,9,FALSE),
$C148=2017,
VLOOKUP($B148,[15]分省年度数据!$A$1:$T$32,8,FALSE),
$C148=2018,
VLOOKUP($B148,[15]分省年度数据!$A$1:$T$32,7,FALSE)
)</f>
        <v/>
      </c>
      <c r="AE148" cm="1">
        <f t="array" ref="AE148">_xlfn.IFS(
$C148=2010,
VLOOKUP($B148,[16]分省年度数据!$A$1:$T$32,15,FALSE),
$C148=2011,
VLOOKUP($B148,[16]分省年度数据!$A$1:$T$32,14,FALSE),
$C148=2012,
VLOOKUP($B148,[16]分省年度数据!$A$1:$T$32,13,FALSE),
$C148=2013,
VLOOKUP($B148,[16]分省年度数据!$A$1:$T$32,12,FALSE),
$C148=2014,
VLOOKUP($B148,[16]分省年度数据!$A$1:$T$32,11,FALSE),
$C148=2015,
VLOOKUP($B148,[16]分省年度数据!$A$1:$T$32,10,FALSE),
$C148=2016,
VLOOKUP($B148,[16]分省年度数据!$A$1:$T$32,9,FALSE),
$C148=2017,
VLOOKUP($B148,[16]分省年度数据!$A$1:$T$32,8,FALSE),
$C148=2018,
VLOOKUP($B148,[16]分省年度数据!$A$1:$T$32,7,FALSE)
)</f>
        <v>732.37</v>
      </c>
      <c r="AF148" cm="1">
        <f t="array" ref="AF148">_xlfn.IFS(
$C148=2010,
VLOOKUP($B148,[17]分省年度数据!$A$1:$T$32,15,FALSE),
$C148=2011,
VLOOKUP($B148,[17]分省年度数据!$A$1:$T$32,14,FALSE),
$C148=2012,
VLOOKUP($B148,[17]分省年度数据!$A$1:$T$32,13,FALSE),
$C148=2013,
VLOOKUP($B148,[17]分省年度数据!$A$1:$T$32,12,FALSE),
$C148=2014,
VLOOKUP($B148,[17]分省年度数据!$A$1:$T$32,11,FALSE),
$C148=2015,
VLOOKUP($B148,[17]分省年度数据!$A$1:$T$32,10,FALSE),
$C148=2016,
VLOOKUP($B148,[17]分省年度数据!$A$1:$T$32,9,FALSE),
$C148=2017,
VLOOKUP($B148,[17]分省年度数据!$A$1:$T$32,8,FALSE),
$C148=2018,
VLOOKUP($B148,[17]分省年度数据!$A$1:$T$32,7,FALSE)
)</f>
        <v>498</v>
      </c>
      <c r="AG148" cm="1">
        <f t="array" ref="AG148">_xlfn.IFS(
$C148=2010,
VLOOKUP($B148,[18]分省年度数据!$A$1:$T$32,15,FALSE),
$C148=2011,
VLOOKUP($B148,[18]分省年度数据!$A$1:$T$32,14,FALSE),
$C148=2012,
VLOOKUP($B148,[18]分省年度数据!$A$1:$T$32,13,FALSE),
$C148=2013,
VLOOKUP($B148,[18]分省年度数据!$A$1:$T$32,12,FALSE),
$C148=2014,
VLOOKUP($B148,[18]分省年度数据!$A$1:$T$32,11,FALSE),
$C148=2015,
VLOOKUP($B148,[18]分省年度数据!$A$1:$T$32,10,FALSE),
$C148=2016,
VLOOKUP($B148,[18]分省年度数据!$A$1:$T$32,9,FALSE),
$C148=2017,
VLOOKUP($B148,[18]分省年度数据!$A$1:$T$32,8,FALSE),
$C148=2018,
VLOOKUP($B148,[18]分省年度数据!$A$1:$T$32,7,FALSE)
)</f>
        <v>9682.4</v>
      </c>
      <c r="AJ148" cm="1">
        <f t="array" ref="AJ148">_xlfn.IFS(
$C148=2010,
VLOOKUP($B148,[19]分省年度数据!$A$1:$T$32,15,FALSE),
$C148=2011,
VLOOKUP($B148,[19]分省年度数据!$A$1:$T$32,14,FALSE),
$C148=2012,
VLOOKUP($B148,[19]分省年度数据!$A$1:$T$32,13,FALSE),
$C148=2013,
VLOOKUP($B148,[19]分省年度数据!$A$1:$T$32,12,FALSE),
$C148=2014,
VLOOKUP($B148,[19]分省年度数据!$A$1:$T$32,11,FALSE),
$C148=2015,
VLOOKUP($B148,[19]分省年度数据!$A$1:$T$32,10,FALSE),
$C148=2016,
VLOOKUP($B148,[19]分省年度数据!$A$1:$T$32,9,FALSE),
$C148=2017,
VLOOKUP($B148,[19]分省年度数据!$A$1:$T$32,8,FALSE),
$C148=2018,
VLOOKUP($B148,[19]分省年度数据!$A$1:$T$32,7,FALSE)
)</f>
        <v>6009</v>
      </c>
      <c r="AK148" cm="1">
        <f t="array" ref="AK148">_xlfn.IFS(
$C148=2010,
VLOOKUP($B148,[20]分省年度数据!$A$1:$T$32,15,FALSE),
$C148=2011,
VLOOKUP($B148,[20]分省年度数据!$A$1:$T$32,14,FALSE),
$C148=2012,
VLOOKUP($B148,[20]分省年度数据!$A$1:$T$32,13,FALSE),
$C148=2013,
VLOOKUP($B148,[20]分省年度数据!$A$1:$T$32,12,FALSE),
$C148=2014,
VLOOKUP($B148,[20]分省年度数据!$A$1:$T$32,11,FALSE),
$C148=2015,
VLOOKUP($B148,[20]分省年度数据!$A$1:$T$32,10,FALSE),
$C148=2016,
VLOOKUP($B148,[20]分省年度数据!$A$1:$T$32,9,FALSE),
$C148=2017,
VLOOKUP($B148,[20]分省年度数据!$A$1:$T$32,8,FALSE),
$C148=2018,
VLOOKUP($B148,[20]分省年度数据!$A$1:$T$32,7,FALSE)
)</f>
        <v>17298</v>
      </c>
      <c r="AL148" cm="1">
        <f t="array" ref="AL148">_xlfn.IFS(
$C148=2010,
VLOOKUP($B148,[26]分省年度数据!$A$1:$T$32,15,FALSE),
$C148=2011,
VLOOKUP($B148,[26]分省年度数据!$A$1:$T$32,14,FALSE),
$C148=2012,
VLOOKUP($B148,[26]分省年度数据!$A$1:$T$32,13,FALSE),
$C148=2013,
VLOOKUP($B148,[26]分省年度数据!$A$1:$T$32,12,FALSE),
$C148=2014,
VLOOKUP($B148,[26]分省年度数据!$A$1:$T$32,11,FALSE),
$C148=2015,
VLOOKUP($B148,[26]分省年度数据!$A$1:$T$32,10,FALSE),
$C148=2016,
VLOOKUP($B148,[26]分省年度数据!$A$1:$T$32,9,FALSE),
$C148=2017,
VLOOKUP($B148,[26]分省年度数据!$A$1:$T$32,8,FALSE),
$C148=2018,
VLOOKUP($B148,[26]分省年度数据!$A$1:$T$32,7,FALSE)
)</f>
        <v>98.24</v>
      </c>
      <c r="AM148" cm="1">
        <f t="array" ref="AM148">_xlfn.IFS(
$C148=2010,
VLOOKUP($B148,[22]分省年度数据!$A$1:$T$32,15,FALSE),
$C148=2011,
VLOOKUP($B148,[22]分省年度数据!$A$1:$T$32,14,FALSE),
$C148=2012,
VLOOKUP($B148,[22]分省年度数据!$A$1:$T$32,13,FALSE),
$C148=2013,
VLOOKUP($B148,[22]分省年度数据!$A$1:$T$32,12,FALSE),
$C148=2014,
VLOOKUP($B148,[22]分省年度数据!$A$1:$T$32,11,FALSE),
$C148=2015,
VLOOKUP($B148,[22]分省年度数据!$A$1:$T$32,10,FALSE),
$C148=2016,
VLOOKUP($B148,[22]分省年度数据!$A$1:$T$32,9,FALSE),
$C148=2017,
VLOOKUP($B148,[22]分省年度数据!$A$1:$T$32,8,FALSE),
$C148=2018,
VLOOKUP($B148,[22]分省年度数据!$A$1:$T$32,7,FALSE)
)</f>
        <v>95.09</v>
      </c>
      <c r="AN148" cm="1">
        <f t="array" ref="AN148">_xlfn.IFS(
$C148=2010,
VLOOKUP($B148,[23]分省年度数据!$A$1:$T$32,15,FALSE),
$C148=2011,
VLOOKUP($B148,[23]分省年度数据!$A$1:$T$32,14,FALSE),
$C148=2012,
VLOOKUP($B148,[23]分省年度数据!$A$1:$T$32,13,FALSE),
$C148=2013,
VLOOKUP($B148,[23]分省年度数据!$A$1:$T$32,12,FALSE),
$C148=2014,
VLOOKUP($B148,[23]分省年度数据!$A$1:$T$32,11,FALSE),
$C148=2015,
VLOOKUP($B148,[23]分省年度数据!$A$1:$T$32,10,FALSE),
$C148=2016,
VLOOKUP($B148,[23]分省年度数据!$A$1:$T$32,9,FALSE),
$C148=2017,
VLOOKUP($B148,[23]分省年度数据!$A$1:$T$32,8,FALSE),
$C148=2018,
VLOOKUP($B148,[23]分省年度数据!$A$1:$T$32,7,FALSE)
)</f>
        <v>11.25</v>
      </c>
      <c r="AO148" cm="1">
        <f t="array" ref="AO148">_xlfn.IFS(
$C148=2010,
VLOOKUP($B148,[24]分省年度数据!$A$1:$T$32,15,FALSE),
$C148=2011,
VLOOKUP($B148,[24]分省年度数据!$A$1:$T$32,14,FALSE),
$C148=2012,
VLOOKUP($B148,[24]分省年度数据!$A$1:$T$32,13,FALSE),
$C148=2013,
VLOOKUP($B148,[24]分省年度数据!$A$1:$T$32,12,FALSE),
$C148=2014,
VLOOKUP($B148,[24]分省年度数据!$A$1:$T$32,11,FALSE),
$C148=2015,
VLOOKUP($B148,[24]分省年度数据!$A$1:$T$32,10,FALSE),
$C148=2016,
VLOOKUP($B148,[24]分省年度数据!$A$1:$T$32,9,FALSE),
$C148=2017,
VLOOKUP($B148,[24]分省年度数据!$A$1:$T$32,8,FALSE),
$C148=2018,
VLOOKUP($B148,[24]分省年度数据!$A$1:$T$32,7,FALSE)
)</f>
        <v>2.59</v>
      </c>
      <c r="AP148" cm="1">
        <f t="array" ref="AP148">_xlfn.IFS(
$C148=2010,
VLOOKUP($B148,[25]分省年度数据!$A$1:$T$32,15,FALSE),
$C148=2011,
VLOOKUP($B148,[25]分省年度数据!$A$1:$T$32,14,FALSE),
$C148=2012,
VLOOKUP($B148,[25]分省年度数据!$A$1:$T$32,13,FALSE),
$C148=2013,
VLOOKUP($B148,[25]分省年度数据!$A$1:$T$32,12,FALSE),
$C148=2014,
VLOOKUP($B148,[25]分省年度数据!$A$1:$T$32,11,FALSE),
$C148=2015,
VLOOKUP($B148,[25]分省年度数据!$A$1:$T$32,10,FALSE),
$C148=2016,
VLOOKUP($B148,[25]分省年度数据!$A$1:$T$32,9,FALSE),
$C148=2017,
VLOOKUP($B148,[25]分省年度数据!$A$1:$T$32,8,FALSE),
$C148=2018,
VLOOKUP($B148,[25]分省年度数据!$A$1:$T$32,7,FALSE)
)</f>
        <v>10.5</v>
      </c>
    </row>
    <row r="149" spans="1:42">
      <c r="A149">
        <v>42</v>
      </c>
      <c r="B149" t="s">
        <v>17</v>
      </c>
      <c r="C149">
        <v>2013</v>
      </c>
      <c r="D149" t="str">
        <f t="shared" si="4"/>
        <v>湖北省2013</v>
      </c>
      <c r="E149" t="s">
        <v>35</v>
      </c>
      <c r="F149" cm="1">
        <f t="array" ref="F149">_xlfn.IFS(
$C149=2010,
VLOOKUP($B149,[1]分省年度数据!$A$1:$T$32,15,FALSE),
$C149=2011,
VLOOKUP($B149,[1]分省年度数据!$A$1:$T$32,14,FALSE),
$C149=2012,
VLOOKUP($B149,[1]分省年度数据!$A$1:$T$32,13,FALSE),
$C149=2013,
VLOOKUP($B149,[1]分省年度数据!$A$1:$T$32,12,FALSE),
$C149=2014,
VLOOKUP($B149,[1]分省年度数据!$A$1:$T$32,11,FALSE),
$C149=2015,
VLOOKUP($B149,[1]分省年度数据!$A$1:$T$32,10,FALSE),
$C149=2016,
VLOOKUP($B149,[1]分省年度数据!$A$1:$T$32,9,FALSE),
$C149=2017,
VLOOKUP($B149,[1]分省年度数据!$A$1:$T$32,8,FALSE),
$C149=2018,
VLOOKUP($B149,[1]分省年度数据!$A$1:$T$32,7,FALSE)
)</f>
        <v>5798</v>
      </c>
      <c r="G149" cm="1">
        <f t="array" ref="G149">_xlfn.IFS(
$C149=2010,
VLOOKUP($B149,[2]分省年度数据!$A$1:$T$32,15,FALSE),
$C149=2011,
VLOOKUP($B149,[2]分省年度数据!$A$1:$T$32,14,FALSE),
$C149=2012,
VLOOKUP($B149,[2]分省年度数据!$A$1:$T$32,13,FALSE),
$C149=2013,
VLOOKUP($B149,[2]分省年度数据!$A$1:$T$32,12,FALSE),
$C149=2014,
VLOOKUP($B149,[2]分省年度数据!$A$1:$T$32,11,FALSE),
$C149=2015,
VLOOKUP($B149,[2]分省年度数据!$A$1:$T$32,10,FALSE),
$C149=2016,
VLOOKUP($B149,[2]分省年度数据!$A$1:$T$32,9,FALSE),
$C149=2017,
VLOOKUP($B149,[2]分省年度数据!$A$1:$T$32,8,FALSE),
$C149=2018,
VLOOKUP($B149,[2]分省年度数据!$A$1:$T$32,7,FALSE)
)</f>
        <v>16472</v>
      </c>
      <c r="H149" cm="1">
        <f t="array" ref="H149">_xlfn.IFS(
$C149=2010,
VLOOKUP($B149,[3]分省年度数据!$A$1:$T$32,15,FALSE),
$C149=2011,
VLOOKUP($B149,[3]分省年度数据!$A$1:$T$32,14,FALSE),
$C149=2012,
VLOOKUP($B149,[3]分省年度数据!$A$1:$T$32,13,FALSE),
$C149=2013,
VLOOKUP($B149,[3]分省年度数据!$A$1:$T$32,12,FALSE),
$C149=2014,
VLOOKUP($B149,[3]分省年度数据!$A$1:$T$32,11,FALSE),
$C149=2015,
VLOOKUP($B149,[3]分省年度数据!$A$1:$T$32,10,FALSE),
$C149=2016,
VLOOKUP($B149,[3]分省年度数据!$A$1:$T$32,9,FALSE),
$C149=2017,
VLOOKUP($B149,[3]分省年度数据!$A$1:$T$32,8,FALSE),
$C149=2018,
VLOOKUP($B149,[3]分省年度数据!$A$1:$T$32,7,FALSE)
)</f>
        <v>2353.9</v>
      </c>
      <c r="I149">
        <f>VLOOKUP($D149,[4]Sheet1!$C$1:$J$65536,2,FALSE)</f>
        <v>173.58973693847656</v>
      </c>
      <c r="J149">
        <f>VLOOKUP($D149,[4]Sheet1!$C$1:$J$65536,3,FALSE)</f>
        <v>112.86196899414062</v>
      </c>
      <c r="K149">
        <f>VLOOKUP($D149,[4]Sheet1!$C$1:$J$65536,4,FALSE)</f>
        <v>10155.2451171875</v>
      </c>
      <c r="L149">
        <f>VLOOKUP($D149,[4]Sheet1!$C$1:$J$65536,5,FALSE)</f>
        <v>161.23562622070312</v>
      </c>
      <c r="M149">
        <f>VLOOKUP($D149,[4]Sheet1!$C$1:$J$65536,6,FALSE)</f>
        <v>19.37310791015625</v>
      </c>
      <c r="N149">
        <f>VLOOKUP($D149,[4]Sheet1!$C$1:$J$65536,7,FALSE)</f>
        <v>5.0615735054016113</v>
      </c>
      <c r="O149">
        <f>VLOOKUP($D149,[4]Sheet1!$C$1:$J$65536,8,FALSE)</f>
        <v>34.551445007324219</v>
      </c>
      <c r="P149" cm="1">
        <f t="array" ref="P149">_xlfn.IFS(
$C149=2010,
VLOOKUP($B149,[5]各省年均房价!$A$1:$T$32,11,FALSE),
$C149=2011,
VLOOKUP($B149,[5]各省年均房价!$A$1:$T$32,12,FALSE),
$C149=2012,
VLOOKUP($B149,[5]各省年均房价!$A$1:$T$32,13,FALSE),
$C149=2013,
VLOOKUP($B149,[5]各省年均房价!$A$1:$T$32,14,FALSE),
$C149=2014,
VLOOKUP($B149,[5]各省年均房价!$A$1:$T$32,15,FALSE),
$C149=2015,
VLOOKUP($B149,[5]各省年均房价!$A$1:$T$32,16,FALSE),
$C149=2016,
VLOOKUP($B149,[5]各省年均房价!$A$1:$T$32,17,FALSE),
$C149=2017,
VLOOKUP($B149,[5]各省年均房价!$A$1:$T$32,18,FALSE),
$C149=2018,
VLOOKUP($B149,[5]各省年均房价!$A$1:$T$32,19,FALSE)
)</f>
        <v>3984.335</v>
      </c>
      <c r="Q149">
        <f t="shared" si="5"/>
        <v>0.24188532054395337</v>
      </c>
      <c r="R149" cm="1">
        <f t="array" ref="R149">_xlfn.IFS(
$C149=2010,
VLOOKUP($B149,[27]分省年度数据!$A$1:$T$32,15,FALSE),
$C149=2011,
VLOOKUP($B149,[27]分省年度数据!$A$1:$T$32,14,FALSE),
$C149=2012,
VLOOKUP($B149,[27]分省年度数据!$A$1:$T$32,13,FALSE),
$C149=2013,
VLOOKUP($B149,[27]分省年度数据!$A$1:$T$32,12,FALSE),
$C149=2014,
VLOOKUP($B149,[27]分省年度数据!$A$1:$T$32,11,FALSE),
$C149=2015,
VLOOKUP($B149,[27]分省年度数据!$A$1:$T$32,10,FALSE),
$C149=2016,
VLOOKUP($B149,[27]分省年度数据!$A$1:$T$32,9,FALSE),
$C149=2017,
VLOOKUP($B149,[27]分省年度数据!$A$1:$T$32,8,FALSE),
$C149=2018,
VLOOKUP($B149,[27]分省年度数据!$A$1:$T$32,7,FALSE)
)</f>
        <v>76.16</v>
      </c>
      <c r="S149">
        <f>IFERROR(VLOOKUP(D149,[6]mu_jt_estimates_final!$C:$D,2,FALSE),"")</f>
        <v>-0.542041</v>
      </c>
      <c r="T149" t="str">
        <f>VLOOKUP(B149,方言分布!A:B,2,FALSE)</f>
        <v>西南官话</v>
      </c>
      <c r="U149" cm="1">
        <f t="array" ref="U149">_xlfn.IFS(
$C149=2010,
VLOOKUP($B149,[7]分省年度数据!$A$1:$T$32,15,FALSE),
$C149=2011,
VLOOKUP($B149,[7]分省年度数据!$A$1:$T$32,14,FALSE),
$C149=2012,
VLOOKUP($B149,[7]分省年度数据!$A$1:$T$32,13,FALSE),
$C149=2013,
VLOOKUP($B149,[7]分省年度数据!$A$1:$T$32,12,FALSE),
$C149=2014,
VLOOKUP($B149,[7]分省年度数据!$A$1:$T$32,11,FALSE),
$C149=2015,
VLOOKUP($B149,[7]分省年度数据!$A$1:$T$32,10,FALSE),
$C149=2016,
VLOOKUP($B149,[7]分省年度数据!$A$1:$T$32,9,FALSE),
$C149=2017,
VLOOKUP($B149,[7]分省年度数据!$A$1:$T$32,8,FALSE),
$C149=2018,
VLOOKUP($B149,[7]分省年度数据!$A$1:$T$32,7,FALSE)
)</f>
        <v>35631</v>
      </c>
      <c r="V149" cm="1">
        <f t="array" ref="V149">_xlfn.IFS(
$C149=2010,
VLOOKUP($B149,[8]分省年度数据!$A$1:$T$32,15,FALSE),
$C149=2011,
VLOOKUP($B149,[8]分省年度数据!$A$1:$T$32,14,FALSE),
$C149=2012,
VLOOKUP($B149,[8]分省年度数据!$A$1:$T$32,13,FALSE),
$C149=2013,
VLOOKUP($B149,[8]分省年度数据!$A$1:$T$32,12,FALSE),
$C149=2014,
VLOOKUP($B149,[8]分省年度数据!$A$1:$T$32,11,FALSE),
$C149=2015,
VLOOKUP($B149,[8]分省年度数据!$A$1:$T$32,10,FALSE),
$C149=2016,
VLOOKUP($B149,[8]分省年度数据!$A$1:$T$32,9,FALSE),
$C149=2017,
VLOOKUP($B149,[8]分省年度数据!$A$1:$T$32,8,FALSE),
$C149=2018,
VLOOKUP($B149,[8]分省年度数据!$A$1:$T$32,7,FALSE)
)</f>
        <v>28.82</v>
      </c>
      <c r="W149" cm="1">
        <f t="array" ref="W149">_xlfn.IFS(
$C149=2010,
VLOOKUP($B149,[9]分省年度数据!$A$1:$T$32,15,FALSE),
$C149=2011,
VLOOKUP($B149,[9]分省年度数据!$A$1:$T$32,14,FALSE),
$C149=2012,
VLOOKUP($B149,[9]分省年度数据!$A$1:$T$32,13,FALSE),
$C149=2013,
VLOOKUP($B149,[9]分省年度数据!$A$1:$T$32,12,FALSE),
$C149=2014,
VLOOKUP($B149,[9]分省年度数据!$A$1:$T$32,11,FALSE),
$C149=2015,
VLOOKUP($B149,[9]分省年度数据!$A$1:$T$32,10,FALSE),
$C149=2016,
VLOOKUP($B149,[9]分省年度数据!$A$1:$T$32,9,FALSE),
$C149=2017,
VLOOKUP($B149,[9]分省年度数据!$A$1:$T$32,8,FALSE),
$C149=2018,
VLOOKUP($B149,[9]分省年度数据!$A$1:$T$32,7,FALSE)
)</f>
        <v>50</v>
      </c>
      <c r="X149" cm="1">
        <f t="array" ref="X149">_xlfn.IFS(
$C149=2010,
VLOOKUP($B149,[10]分省年度数据!$A$1:$T$32,15,FALSE),
$C149=2011,
VLOOKUP($B149,[10]分省年度数据!$A$1:$T$32,14,FALSE),
$C149=2012,
VLOOKUP($B149,[10]分省年度数据!$A$1:$T$32,13,FALSE),
$C149=2013,
VLOOKUP($B149,[10]分省年度数据!$A$1:$T$32,12,FALSE),
$C149=2014,
VLOOKUP($B149,[10]分省年度数据!$A$1:$T$32,11,FALSE),
$C149=2015,
VLOOKUP($B149,[10]分省年度数据!$A$1:$T$32,10,FALSE),
$C149=2016,
VLOOKUP($B149,[10]分省年度数据!$A$1:$T$32,9,FALSE),
$C149=2017,
VLOOKUP($B149,[10]分省年度数据!$A$1:$T$32,8,FALSE),
$C149=2018,
VLOOKUP($B149,[10]分省年度数据!$A$1:$T$32,7,FALSE)
)</f>
        <v>10.01</v>
      </c>
      <c r="Y149" cm="1">
        <f t="array" ref="Y149">_xlfn.IFS(
$C149=2010,
VLOOKUP($B149,[11]分省年度数据!$A$1:$T$32,15,FALSE),
$C149=2011,
VLOOKUP($B149,[11]分省年度数据!$A$1:$T$32,14,FALSE),
$C149=2012,
VLOOKUP($B149,[11]分省年度数据!$A$1:$T$32,13,FALSE),
$C149=2013,
VLOOKUP($B149,[11]分省年度数据!$A$1:$T$32,12,FALSE),
$C149=2014,
VLOOKUP($B149,[11]分省年度数据!$A$1:$T$32,11,FALSE),
$C149=2015,
VLOOKUP($B149,[11]分省年度数据!$A$1:$T$32,10,FALSE),
$C149=2016,
VLOOKUP($B149,[11]分省年度数据!$A$1:$T$32,9,FALSE),
$C149=2017,
VLOOKUP($B149,[11]分省年度数据!$A$1:$T$32,8,FALSE),
$C149=2018,
VLOOKUP($B149,[11]分省年度数据!$A$1:$T$32,7,FALSE)
)</f>
        <v>322.08</v>
      </c>
      <c r="Z149" cm="1">
        <f t="array" ref="Z149">_xlfn.IFS(
$C149=2010,
VLOOKUP($B149,[12]分省年度数据!$A$1:$T$32,15,FALSE),
$C149=2011,
VLOOKUP($B149,[12]分省年度数据!$A$1:$T$32,14,FALSE),
$C149=2012,
VLOOKUP($B149,[12]分省年度数据!$A$1:$T$32,13,FALSE),
$C149=2013,
VLOOKUP($B149,[12]分省年度数据!$A$1:$T$32,12,FALSE),
$C149=2014,
VLOOKUP($B149,[12]分省年度数据!$A$1:$T$32,11,FALSE),
$C149=2015,
VLOOKUP($B149,[12]分省年度数据!$A$1:$T$32,10,FALSE),
$C149=2016,
VLOOKUP($B149,[12]分省年度数据!$A$1:$T$32,9,FALSE),
$C149=2017,
VLOOKUP($B149,[12]分省年度数据!$A$1:$T$32,8,FALSE),
$C149=2018,
VLOOKUP($B149,[12]分省年度数据!$A$1:$T$32,7,FALSE)
)</f>
        <v>14.17</v>
      </c>
      <c r="AA149" cm="1">
        <f t="array" ref="AA149">_xlfn.IFS(
$C149=2010,
VLOOKUP($B149,[13]分省年度数据!$A$1:$T$32,15,FALSE),
$C149=2011,
VLOOKUP($B149,[13]分省年度数据!$A$1:$T$32,14,FALSE),
$C149=2012,
VLOOKUP($B149,[13]分省年度数据!$A$1:$T$32,13,FALSE),
$C149=2013,
VLOOKUP($B149,[13]分省年度数据!$A$1:$T$32,12,FALSE),
$C149=2014,
VLOOKUP($B149,[13]分省年度数据!$A$1:$T$32,11,FALSE),
$C149=2015,
VLOOKUP($B149,[13]分省年度数据!$A$1:$T$32,10,FALSE),
$C149=2016,
VLOOKUP($B149,[13]分省年度数据!$A$1:$T$32,9,FALSE),
$C149=2017,
VLOOKUP($B149,[13]分省年度数据!$A$1:$T$32,8,FALSE),
$C149=2018,
VLOOKUP($B149,[13]分省年度数据!$A$1:$T$32,7,FALSE)
)</f>
        <v>10.94</v>
      </c>
      <c r="AB149" cm="1">
        <f t="array" ref="AB149">_xlfn.IFS(
$C149=2010,
VLOOKUP($B149,[14]分省年度数据!$A$1:$T$32,15,FALSE),
$C149=2011,
VLOOKUP($B149,[14]分省年度数据!$A$1:$T$32,14,FALSE),
$C149=2012,
VLOOKUP($B149,[14]分省年度数据!$A$1:$T$32,13,FALSE),
$C149=2013,
VLOOKUP($B149,[14]分省年度数据!$A$1:$T$32,12,FALSE),
$C149=2014,
VLOOKUP($B149,[14]分省年度数据!$A$1:$T$32,11,FALSE),
$C149=2015,
VLOOKUP($B149,[14]分省年度数据!$A$1:$T$32,10,FALSE),
$C149=2016,
VLOOKUP($B149,[14]分省年度数据!$A$1:$T$32,9,FALSE),
$C149=2017,
VLOOKUP($B149,[14]分省年度数据!$A$1:$T$32,8,FALSE),
$C149=2018,
VLOOKUP($B149,[14]分省年度数据!$A$1:$T$32,7,FALSE)
)</f>
        <v>16.7</v>
      </c>
      <c r="AD149" cm="1">
        <f t="array" ref="AD149">_xlfn.IFS(
$C149=2010,
VLOOKUP($B149,[15]分省年度数据!$A$1:$T$32,15,FALSE),
$C149=2011,
VLOOKUP($B149,[15]分省年度数据!$A$1:$T$32,14,FALSE),
$C149=2012,
VLOOKUP($B149,[15]分省年度数据!$A$1:$T$32,13,FALSE),
$C149=2013,
VLOOKUP($B149,[15]分省年度数据!$A$1:$T$32,12,FALSE),
$C149=2014,
VLOOKUP($B149,[15]分省年度数据!$A$1:$T$32,11,FALSE),
$C149=2015,
VLOOKUP($B149,[15]分省年度数据!$A$1:$T$32,10,FALSE),
$C149=2016,
VLOOKUP($B149,[15]分省年度数据!$A$1:$T$32,9,FALSE),
$C149=2017,
VLOOKUP($B149,[15]分省年度数据!$A$1:$T$32,8,FALSE),
$C149=2018,
VLOOKUP($B149,[15]分省年度数据!$A$1:$T$32,7,FALSE)
)</f>
        <v>8972278</v>
      </c>
      <c r="AE149" cm="1">
        <f t="array" ref="AE149">_xlfn.IFS(
$C149=2010,
VLOOKUP($B149,[16]分省年度数据!$A$1:$T$32,15,FALSE),
$C149=2011,
VLOOKUP($B149,[16]分省年度数据!$A$1:$T$32,14,FALSE),
$C149=2012,
VLOOKUP($B149,[16]分省年度数据!$A$1:$T$32,13,FALSE),
$C149=2013,
VLOOKUP($B149,[16]分省年度数据!$A$1:$T$32,12,FALSE),
$C149=2014,
VLOOKUP($B149,[16]分省年度数据!$A$1:$T$32,11,FALSE),
$C149=2015,
VLOOKUP($B149,[16]分省年度数据!$A$1:$T$32,10,FALSE),
$C149=2016,
VLOOKUP($B149,[16]分省年度数据!$A$1:$T$32,9,FALSE),
$C149=2017,
VLOOKUP($B149,[16]分省年度数据!$A$1:$T$32,8,FALSE),
$C149=2018,
VLOOKUP($B149,[16]分省年度数据!$A$1:$T$32,7,FALSE)
)</f>
        <v>690.63</v>
      </c>
      <c r="AF149" cm="1">
        <f t="array" ref="AF149">_xlfn.IFS(
$C149=2010,
VLOOKUP($B149,[17]分省年度数据!$A$1:$T$32,15,FALSE),
$C149=2011,
VLOOKUP($B149,[17]分省年度数据!$A$1:$T$32,14,FALSE),
$C149=2012,
VLOOKUP($B149,[17]分省年度数据!$A$1:$T$32,13,FALSE),
$C149=2013,
VLOOKUP($B149,[17]分省年度数据!$A$1:$T$32,12,FALSE),
$C149=2014,
VLOOKUP($B149,[17]分省年度数据!$A$1:$T$32,11,FALSE),
$C149=2015,
VLOOKUP($B149,[17]分省年度数据!$A$1:$T$32,10,FALSE),
$C149=2016,
VLOOKUP($B149,[17]分省年度数据!$A$1:$T$32,9,FALSE),
$C149=2017,
VLOOKUP($B149,[17]分省年度数据!$A$1:$T$32,8,FALSE),
$C149=2018,
VLOOKUP($B149,[17]分省年度数据!$A$1:$T$32,7,FALSE)
)</f>
        <v>544</v>
      </c>
      <c r="AG149" cm="1">
        <f t="array" ref="AG149">_xlfn.IFS(
$C149=2010,
VLOOKUP($B149,[18]分省年度数据!$A$1:$T$32,15,FALSE),
$C149=2011,
VLOOKUP($B149,[18]分省年度数据!$A$1:$T$32,14,FALSE),
$C149=2012,
VLOOKUP($B149,[18]分省年度数据!$A$1:$T$32,13,FALSE),
$C149=2013,
VLOOKUP($B149,[18]分省年度数据!$A$1:$T$32,12,FALSE),
$C149=2014,
VLOOKUP($B149,[18]分省年度数据!$A$1:$T$32,11,FALSE),
$C149=2015,
VLOOKUP($B149,[18]分省年度数据!$A$1:$T$32,10,FALSE),
$C149=2016,
VLOOKUP($B149,[18]分省年度数据!$A$1:$T$32,9,FALSE),
$C149=2017,
VLOOKUP($B149,[18]分省年度数据!$A$1:$T$32,8,FALSE),
$C149=2018,
VLOOKUP($B149,[18]分省年度数据!$A$1:$T$32,7,FALSE)
)</f>
        <v>11035.9</v>
      </c>
      <c r="AJ149" cm="1">
        <f t="array" ref="AJ149">_xlfn.IFS(
$C149=2010,
VLOOKUP($B149,[19]分省年度数据!$A$1:$T$32,15,FALSE),
$C149=2011,
VLOOKUP($B149,[19]分省年度数据!$A$1:$T$32,14,FALSE),
$C149=2012,
VLOOKUP($B149,[19]分省年度数据!$A$1:$T$32,13,FALSE),
$C149=2013,
VLOOKUP($B149,[19]分省年度数据!$A$1:$T$32,12,FALSE),
$C149=2014,
VLOOKUP($B149,[19]分省年度数据!$A$1:$T$32,11,FALSE),
$C149=2015,
VLOOKUP($B149,[19]分省年度数据!$A$1:$T$32,10,FALSE),
$C149=2016,
VLOOKUP($B149,[19]分省年度数据!$A$1:$T$32,9,FALSE),
$C149=2017,
VLOOKUP($B149,[19]分省年度数据!$A$1:$T$32,8,FALSE),
$C149=2018,
VLOOKUP($B149,[19]分省年度数据!$A$1:$T$32,7,FALSE)
)</f>
        <v>5798</v>
      </c>
      <c r="AK149" cm="1">
        <f t="array" ref="AK149">_xlfn.IFS(
$C149=2010,
VLOOKUP($B149,[20]分省年度数据!$A$1:$T$32,15,FALSE),
$C149=2011,
VLOOKUP($B149,[20]分省年度数据!$A$1:$T$32,14,FALSE),
$C149=2012,
VLOOKUP($B149,[20]分省年度数据!$A$1:$T$32,13,FALSE),
$C149=2013,
VLOOKUP($B149,[20]分省年度数据!$A$1:$T$32,12,FALSE),
$C149=2014,
VLOOKUP($B149,[20]分省年度数据!$A$1:$T$32,11,FALSE),
$C149=2015,
VLOOKUP($B149,[20]分省年度数据!$A$1:$T$32,10,FALSE),
$C149=2016,
VLOOKUP($B149,[20]分省年度数据!$A$1:$T$32,9,FALSE),
$C149=2017,
VLOOKUP($B149,[20]分省年度数据!$A$1:$T$32,8,FALSE),
$C149=2018,
VLOOKUP($B149,[20]分省年度数据!$A$1:$T$32,7,FALSE)
)</f>
        <v>16355</v>
      </c>
      <c r="AL149" cm="1">
        <f t="array" ref="AL149">_xlfn.IFS(
$C149=2010,
VLOOKUP($B149,[26]分省年度数据!$A$1:$T$32,15,FALSE),
$C149=2011,
VLOOKUP($B149,[26]分省年度数据!$A$1:$T$32,14,FALSE),
$C149=2012,
VLOOKUP($B149,[26]分省年度数据!$A$1:$T$32,13,FALSE),
$C149=2013,
VLOOKUP($B149,[26]分省年度数据!$A$1:$T$32,12,FALSE),
$C149=2014,
VLOOKUP($B149,[26]分省年度数据!$A$1:$T$32,11,FALSE),
$C149=2015,
VLOOKUP($B149,[26]分省年度数据!$A$1:$T$32,10,FALSE),
$C149=2016,
VLOOKUP($B149,[26]分省年度数据!$A$1:$T$32,9,FALSE),
$C149=2017,
VLOOKUP($B149,[26]分省年度数据!$A$1:$T$32,8,FALSE),
$C149=2018,
VLOOKUP($B149,[26]分省年度数据!$A$1:$T$32,7,FALSE)
)</f>
        <v>98.19</v>
      </c>
      <c r="AM149" cm="1">
        <f t="array" ref="AM149">_xlfn.IFS(
$C149=2010,
VLOOKUP($B149,[22]分省年度数据!$A$1:$T$32,15,FALSE),
$C149=2011,
VLOOKUP($B149,[22]分省年度数据!$A$1:$T$32,14,FALSE),
$C149=2012,
VLOOKUP($B149,[22]分省年度数据!$A$1:$T$32,13,FALSE),
$C149=2013,
VLOOKUP($B149,[22]分省年度数据!$A$1:$T$32,12,FALSE),
$C149=2014,
VLOOKUP($B149,[22]分省年度数据!$A$1:$T$32,11,FALSE),
$C149=2015,
VLOOKUP($B149,[22]分省年度数据!$A$1:$T$32,10,FALSE),
$C149=2016,
VLOOKUP($B149,[22]分省年度数据!$A$1:$T$32,9,FALSE),
$C149=2017,
VLOOKUP($B149,[22]分省年度数据!$A$1:$T$32,8,FALSE),
$C149=2018,
VLOOKUP($B149,[22]分省年度数据!$A$1:$T$32,7,FALSE)
)</f>
        <v>95.09</v>
      </c>
      <c r="AN149" cm="1">
        <f t="array" ref="AN149">_xlfn.IFS(
$C149=2010,
VLOOKUP($B149,[23]分省年度数据!$A$1:$T$32,15,FALSE),
$C149=2011,
VLOOKUP($B149,[23]分省年度数据!$A$1:$T$32,14,FALSE),
$C149=2012,
VLOOKUP($B149,[23]分省年度数据!$A$1:$T$32,13,FALSE),
$C149=2013,
VLOOKUP($B149,[23]分省年度数据!$A$1:$T$32,12,FALSE),
$C149=2014,
VLOOKUP($B149,[23]分省年度数据!$A$1:$T$32,11,FALSE),
$C149=2015,
VLOOKUP($B149,[23]分省年度数据!$A$1:$T$32,10,FALSE),
$C149=2016,
VLOOKUP($B149,[23]分省年度数据!$A$1:$T$32,9,FALSE),
$C149=2017,
VLOOKUP($B149,[23]分省年度数据!$A$1:$T$32,8,FALSE),
$C149=2018,
VLOOKUP($B149,[23]分省年度数据!$A$1:$T$32,7,FALSE)
)</f>
        <v>11.56</v>
      </c>
      <c r="AO149" cm="1">
        <f t="array" ref="AO149">_xlfn.IFS(
$C149=2010,
VLOOKUP($B149,[24]分省年度数据!$A$1:$T$32,15,FALSE),
$C149=2011,
VLOOKUP($B149,[24]分省年度数据!$A$1:$T$32,14,FALSE),
$C149=2012,
VLOOKUP($B149,[24]分省年度数据!$A$1:$T$32,13,FALSE),
$C149=2013,
VLOOKUP($B149,[24]分省年度数据!$A$1:$T$32,12,FALSE),
$C149=2014,
VLOOKUP($B149,[24]分省年度数据!$A$1:$T$32,11,FALSE),
$C149=2015,
VLOOKUP($B149,[24]分省年度数据!$A$1:$T$32,10,FALSE),
$C149=2016,
VLOOKUP($B149,[24]分省年度数据!$A$1:$T$32,9,FALSE),
$C149=2017,
VLOOKUP($B149,[24]分省年度数据!$A$1:$T$32,8,FALSE),
$C149=2018,
VLOOKUP($B149,[24]分省年度数据!$A$1:$T$32,7,FALSE)
)</f>
        <v>2.59</v>
      </c>
      <c r="AP149" cm="1">
        <f t="array" ref="AP149">_xlfn.IFS(
$C149=2010,
VLOOKUP($B149,[25]分省年度数据!$A$1:$T$32,15,FALSE),
$C149=2011,
VLOOKUP($B149,[25]分省年度数据!$A$1:$T$32,14,FALSE),
$C149=2012,
VLOOKUP($B149,[25]分省年度数据!$A$1:$T$32,13,FALSE),
$C149=2013,
VLOOKUP($B149,[25]分省年度数据!$A$1:$T$32,12,FALSE),
$C149=2014,
VLOOKUP($B149,[25]分省年度数据!$A$1:$T$32,11,FALSE),
$C149=2015,
VLOOKUP($B149,[25]分省年度数据!$A$1:$T$32,10,FALSE),
$C149=2016,
VLOOKUP($B149,[25]分省年度数据!$A$1:$T$32,9,FALSE),
$C149=2017,
VLOOKUP($B149,[25]分省年度数据!$A$1:$T$32,8,FALSE),
$C149=2018,
VLOOKUP($B149,[25]分省年度数据!$A$1:$T$32,7,FALSE)
)</f>
        <v>10.83</v>
      </c>
    </row>
    <row r="150" spans="1:42">
      <c r="A150">
        <v>42</v>
      </c>
      <c r="B150" t="s">
        <v>17</v>
      </c>
      <c r="C150">
        <v>2014</v>
      </c>
      <c r="D150" t="str">
        <f t="shared" si="4"/>
        <v>湖北省2014</v>
      </c>
      <c r="E150" t="s">
        <v>35</v>
      </c>
      <c r="F150" cm="1">
        <f t="array" ref="F150">_xlfn.IFS(
$C150=2010,
VLOOKUP($B150,[1]分省年度数据!$A$1:$T$32,15,FALSE),
$C150=2011,
VLOOKUP($B150,[1]分省年度数据!$A$1:$T$32,14,FALSE),
$C150=2012,
VLOOKUP($B150,[1]分省年度数据!$A$1:$T$32,13,FALSE),
$C150=2013,
VLOOKUP($B150,[1]分省年度数据!$A$1:$T$32,12,FALSE),
$C150=2014,
VLOOKUP($B150,[1]分省年度数据!$A$1:$T$32,11,FALSE),
$C150=2015,
VLOOKUP($B150,[1]分省年度数据!$A$1:$T$32,10,FALSE),
$C150=2016,
VLOOKUP($B150,[1]分省年度数据!$A$1:$T$32,9,FALSE),
$C150=2017,
VLOOKUP($B150,[1]分省年度数据!$A$1:$T$32,8,FALSE),
$C150=2018,
VLOOKUP($B150,[1]分省年度数据!$A$1:$T$32,7,FALSE)
)</f>
        <v>5816</v>
      </c>
      <c r="G150" cm="1">
        <f t="array" ref="G150">_xlfn.IFS(
$C150=2010,
VLOOKUP($B150,[2]分省年度数据!$A$1:$T$32,15,FALSE),
$C150=2011,
VLOOKUP($B150,[2]分省年度数据!$A$1:$T$32,14,FALSE),
$C150=2012,
VLOOKUP($B150,[2]分省年度数据!$A$1:$T$32,13,FALSE),
$C150=2013,
VLOOKUP($B150,[2]分省年度数据!$A$1:$T$32,12,FALSE),
$C150=2014,
VLOOKUP($B150,[2]分省年度数据!$A$1:$T$32,11,FALSE),
$C150=2015,
VLOOKUP($B150,[2]分省年度数据!$A$1:$T$32,10,FALSE),
$C150=2016,
VLOOKUP($B150,[2]分省年度数据!$A$1:$T$32,9,FALSE),
$C150=2017,
VLOOKUP($B150,[2]分省年度数据!$A$1:$T$32,8,FALSE),
$C150=2018,
VLOOKUP($B150,[2]分省年度数据!$A$1:$T$32,7,FALSE)
)</f>
        <v>18283</v>
      </c>
      <c r="H150" cm="1">
        <f t="array" ref="H150">_xlfn.IFS(
$C150=2010,
VLOOKUP($B150,[3]分省年度数据!$A$1:$T$32,15,FALSE),
$C150=2011,
VLOOKUP($B150,[3]分省年度数据!$A$1:$T$32,14,FALSE),
$C150=2012,
VLOOKUP($B150,[3]分省年度数据!$A$1:$T$32,13,FALSE),
$C150=2013,
VLOOKUP($B150,[3]分省年度数据!$A$1:$T$32,12,FALSE),
$C150=2014,
VLOOKUP($B150,[3]分省年度数据!$A$1:$T$32,11,FALSE),
$C150=2015,
VLOOKUP($B150,[3]分省年度数据!$A$1:$T$32,10,FALSE),
$C150=2016,
VLOOKUP($B150,[3]分省年度数据!$A$1:$T$32,9,FALSE),
$C150=2017,
VLOOKUP($B150,[3]分省年度数据!$A$1:$T$32,8,FALSE),
$C150=2018,
VLOOKUP($B150,[3]分省年度数据!$A$1:$T$32,7,FALSE)
)</f>
        <v>986.9</v>
      </c>
      <c r="I150">
        <f>VLOOKUP($D150,[4]Sheet1!$C$1:$J$65536,2,FALSE)</f>
        <v>167.46168518066406</v>
      </c>
      <c r="J150">
        <f>VLOOKUP($D150,[4]Sheet1!$C$1:$J$65536,3,FALSE)</f>
        <v>114.54926300048828</v>
      </c>
      <c r="K150">
        <f>VLOOKUP($D150,[4]Sheet1!$C$1:$J$65536,4,FALSE)</f>
        <v>10163.8857421875</v>
      </c>
      <c r="L150">
        <f>VLOOKUP($D150,[4]Sheet1!$C$1:$J$65536,5,FALSE)</f>
        <v>172.43792724609375</v>
      </c>
      <c r="M150">
        <f>VLOOKUP($D150,[4]Sheet1!$C$1:$J$65536,6,FALSE)</f>
        <v>19.589778900146484</v>
      </c>
      <c r="N150">
        <f>VLOOKUP($D150,[4]Sheet1!$C$1:$J$65536,7,FALSE)</f>
        <v>6.2954397201538086</v>
      </c>
      <c r="O150">
        <f>VLOOKUP($D150,[4]Sheet1!$C$1:$J$65536,8,FALSE)</f>
        <v>28.550773620605469</v>
      </c>
      <c r="P150" cm="1">
        <f t="array" ref="P150">_xlfn.IFS(
$C150=2010,
VLOOKUP($B150,[5]各省年均房价!$A$1:$T$32,11,FALSE),
$C150=2011,
VLOOKUP($B150,[5]各省年均房价!$A$1:$T$32,12,FALSE),
$C150=2012,
VLOOKUP($B150,[5]各省年均房价!$A$1:$T$32,13,FALSE),
$C150=2013,
VLOOKUP($B150,[5]各省年均房价!$A$1:$T$32,14,FALSE),
$C150=2014,
VLOOKUP($B150,[5]各省年均房价!$A$1:$T$32,15,FALSE),
$C150=2015,
VLOOKUP($B150,[5]各省年均房价!$A$1:$T$32,16,FALSE),
$C150=2016,
VLOOKUP($B150,[5]各省年均房价!$A$1:$T$32,17,FALSE),
$C150=2017,
VLOOKUP($B150,[5]各省年均房价!$A$1:$T$32,18,FALSE),
$C150=2018,
VLOOKUP($B150,[5]各省年均房价!$A$1:$T$32,19,FALSE)
)</f>
        <v>4187.5741666666663</v>
      </c>
      <c r="Q150">
        <f t="shared" si="5"/>
        <v>0.22904196065561813</v>
      </c>
      <c r="R150" cm="1">
        <f t="array" ref="R150">_xlfn.IFS(
$C150=2010,
VLOOKUP($B150,[27]分省年度数据!$A$1:$T$32,15,FALSE),
$C150=2011,
VLOOKUP($B150,[27]分省年度数据!$A$1:$T$32,14,FALSE),
$C150=2012,
VLOOKUP($B150,[27]分省年度数据!$A$1:$T$32,13,FALSE),
$C150=2013,
VLOOKUP($B150,[27]分省年度数据!$A$1:$T$32,12,FALSE),
$C150=2014,
VLOOKUP($B150,[27]分省年度数据!$A$1:$T$32,11,FALSE),
$C150=2015,
VLOOKUP($B150,[27]分省年度数据!$A$1:$T$32,10,FALSE),
$C150=2016,
VLOOKUP($B150,[27]分省年度数据!$A$1:$T$32,9,FALSE),
$C150=2017,
VLOOKUP($B150,[27]分省年度数据!$A$1:$T$32,8,FALSE),
$C150=2018,
VLOOKUP($B150,[27]分省年度数据!$A$1:$T$32,7,FALSE)
)</f>
        <v>79.209999999999994</v>
      </c>
      <c r="S150">
        <f>IFERROR(VLOOKUP(D150,[6]mu_jt_estimates_final!$C:$D,2,FALSE),"")</f>
        <v>-0.40711942000000001</v>
      </c>
      <c r="T150" t="str">
        <f>VLOOKUP(B150,方言分布!A:B,2,FALSE)</f>
        <v>西南官话</v>
      </c>
      <c r="U150" cm="1">
        <f t="array" ref="U150">_xlfn.IFS(
$C150=2010,
VLOOKUP($B150,[7]分省年度数据!$A$1:$T$32,15,FALSE),
$C150=2011,
VLOOKUP($B150,[7]分省年度数据!$A$1:$T$32,14,FALSE),
$C150=2012,
VLOOKUP($B150,[7]分省年度数据!$A$1:$T$32,13,FALSE),
$C150=2013,
VLOOKUP($B150,[7]分省年度数据!$A$1:$T$32,12,FALSE),
$C150=2014,
VLOOKUP($B150,[7]分省年度数据!$A$1:$T$32,11,FALSE),
$C150=2015,
VLOOKUP($B150,[7]分省年度数据!$A$1:$T$32,10,FALSE),
$C150=2016,
VLOOKUP($B150,[7]分省年度数据!$A$1:$T$32,9,FALSE),
$C150=2017,
VLOOKUP($B150,[7]分省年度数据!$A$1:$T$32,8,FALSE),
$C150=2018,
VLOOKUP($B150,[7]分省年度数据!$A$1:$T$32,7,FALSE)
)</f>
        <v>36077</v>
      </c>
      <c r="V150" cm="1">
        <f t="array" ref="V150">_xlfn.IFS(
$C150=2010,
VLOOKUP($B150,[8]分省年度数据!$A$1:$T$32,15,FALSE),
$C150=2011,
VLOOKUP($B150,[8]分省年度数据!$A$1:$T$32,14,FALSE),
$C150=2012,
VLOOKUP($B150,[8]分省年度数据!$A$1:$T$32,13,FALSE),
$C150=2013,
VLOOKUP($B150,[8]分省年度数据!$A$1:$T$32,12,FALSE),
$C150=2014,
VLOOKUP($B150,[8]分省年度数据!$A$1:$T$32,11,FALSE),
$C150=2015,
VLOOKUP($B150,[8]分省年度数据!$A$1:$T$32,10,FALSE),
$C150=2016,
VLOOKUP($B150,[8]分省年度数据!$A$1:$T$32,9,FALSE),
$C150=2017,
VLOOKUP($B150,[8]分省年度数据!$A$1:$T$32,8,FALSE),
$C150=2018,
VLOOKUP($B150,[8]分省年度数据!$A$1:$T$32,7,FALSE)
)</f>
        <v>31.75</v>
      </c>
      <c r="W150" cm="1">
        <f t="array" ref="W150">_xlfn.IFS(
$C150=2010,
VLOOKUP($B150,[9]分省年度数据!$A$1:$T$32,15,FALSE),
$C150=2011,
VLOOKUP($B150,[9]分省年度数据!$A$1:$T$32,14,FALSE),
$C150=2012,
VLOOKUP($B150,[9]分省年度数据!$A$1:$T$32,13,FALSE),
$C150=2013,
VLOOKUP($B150,[9]分省年度数据!$A$1:$T$32,12,FALSE),
$C150=2014,
VLOOKUP($B150,[9]分省年度数据!$A$1:$T$32,11,FALSE),
$C150=2015,
VLOOKUP($B150,[9]分省年度数据!$A$1:$T$32,10,FALSE),
$C150=2016,
VLOOKUP($B150,[9]分省年度数据!$A$1:$T$32,9,FALSE),
$C150=2017,
VLOOKUP($B150,[9]分省年度数据!$A$1:$T$32,8,FALSE),
$C150=2018,
VLOOKUP($B150,[9]分省年度数据!$A$1:$T$32,7,FALSE)
)</f>
        <v>58</v>
      </c>
      <c r="X150" cm="1">
        <f t="array" ref="X150">_xlfn.IFS(
$C150=2010,
VLOOKUP($B150,[10]分省年度数据!$A$1:$T$32,15,FALSE),
$C150=2011,
VLOOKUP($B150,[10]分省年度数据!$A$1:$T$32,14,FALSE),
$C150=2012,
VLOOKUP($B150,[10]分省年度数据!$A$1:$T$32,13,FALSE),
$C150=2013,
VLOOKUP($B150,[10]分省年度数据!$A$1:$T$32,12,FALSE),
$C150=2014,
VLOOKUP($B150,[10]分省年度数据!$A$1:$T$32,11,FALSE),
$C150=2015,
VLOOKUP($B150,[10]分省年度数据!$A$1:$T$32,10,FALSE),
$C150=2016,
VLOOKUP($B150,[10]分省年度数据!$A$1:$T$32,9,FALSE),
$C150=2017,
VLOOKUP($B150,[10]分省年度数据!$A$1:$T$32,8,FALSE),
$C150=2018,
VLOOKUP($B150,[10]分省年度数据!$A$1:$T$32,7,FALSE)
)</f>
        <v>9.74</v>
      </c>
      <c r="Y150" cm="1">
        <f t="array" ref="Y150">_xlfn.IFS(
$C150=2010,
VLOOKUP($B150,[11]分省年度数据!$A$1:$T$32,15,FALSE),
$C150=2011,
VLOOKUP($B150,[11]分省年度数据!$A$1:$T$32,14,FALSE),
$C150=2012,
VLOOKUP($B150,[11]分省年度数据!$A$1:$T$32,13,FALSE),
$C150=2013,
VLOOKUP($B150,[11]分省年度数据!$A$1:$T$32,12,FALSE),
$C150=2014,
VLOOKUP($B150,[11]分省年度数据!$A$1:$T$32,11,FALSE),
$C150=2015,
VLOOKUP($B150,[11]分省年度数据!$A$1:$T$32,10,FALSE),
$C150=2016,
VLOOKUP($B150,[11]分省年度数据!$A$1:$T$32,9,FALSE),
$C150=2017,
VLOOKUP($B150,[11]分省年度数据!$A$1:$T$32,8,FALSE),
$C150=2018,
VLOOKUP($B150,[11]分省年度数据!$A$1:$T$32,7,FALSE)
)</f>
        <v>401.32</v>
      </c>
      <c r="Z150" cm="1">
        <f t="array" ref="Z150">_xlfn.IFS(
$C150=2010,
VLOOKUP($B150,[12]分省年度数据!$A$1:$T$32,15,FALSE),
$C150=2011,
VLOOKUP($B150,[12]分省年度数据!$A$1:$T$32,14,FALSE),
$C150=2012,
VLOOKUP($B150,[12]分省年度数据!$A$1:$T$32,13,FALSE),
$C150=2013,
VLOOKUP($B150,[12]分省年度数据!$A$1:$T$32,12,FALSE),
$C150=2014,
VLOOKUP($B150,[12]分省年度数据!$A$1:$T$32,11,FALSE),
$C150=2015,
VLOOKUP($B150,[12]分省年度数据!$A$1:$T$32,10,FALSE),
$C150=2016,
VLOOKUP($B150,[12]分省年度数据!$A$1:$T$32,9,FALSE),
$C150=2017,
VLOOKUP($B150,[12]分省年度数据!$A$1:$T$32,8,FALSE),
$C150=2018,
VLOOKUP($B150,[12]分省年度数据!$A$1:$T$32,7,FALSE)
)</f>
        <v>13.49</v>
      </c>
      <c r="AA150" cm="1">
        <f t="array" ref="AA150">_xlfn.IFS(
$C150=2010,
VLOOKUP($B150,[13]分省年度数据!$A$1:$T$32,15,FALSE),
$C150=2011,
VLOOKUP($B150,[13]分省年度数据!$A$1:$T$32,14,FALSE),
$C150=2012,
VLOOKUP($B150,[13]分省年度数据!$A$1:$T$32,13,FALSE),
$C150=2013,
VLOOKUP($B150,[13]分省年度数据!$A$1:$T$32,12,FALSE),
$C150=2014,
VLOOKUP($B150,[13]分省年度数据!$A$1:$T$32,11,FALSE),
$C150=2015,
VLOOKUP($B150,[13]分省年度数据!$A$1:$T$32,10,FALSE),
$C150=2016,
VLOOKUP($B150,[13]分省年度数据!$A$1:$T$32,9,FALSE),
$C150=2017,
VLOOKUP($B150,[13]分省年度数据!$A$1:$T$32,8,FALSE),
$C150=2018,
VLOOKUP($B150,[13]分省年度数据!$A$1:$T$32,7,FALSE)
)</f>
        <v>10.3</v>
      </c>
      <c r="AB150" cm="1">
        <f t="array" ref="AB150">_xlfn.IFS(
$C150=2010,
VLOOKUP($B150,[14]分省年度数据!$A$1:$T$32,15,FALSE),
$C150=2011,
VLOOKUP($B150,[14]分省年度数据!$A$1:$T$32,14,FALSE),
$C150=2012,
VLOOKUP($B150,[14]分省年度数据!$A$1:$T$32,13,FALSE),
$C150=2013,
VLOOKUP($B150,[14]分省年度数据!$A$1:$T$32,12,FALSE),
$C150=2014,
VLOOKUP($B150,[14]分省年度数据!$A$1:$T$32,11,FALSE),
$C150=2015,
VLOOKUP($B150,[14]分省年度数据!$A$1:$T$32,10,FALSE),
$C150=2016,
VLOOKUP($B150,[14]分省年度数据!$A$1:$T$32,9,FALSE),
$C150=2017,
VLOOKUP($B150,[14]分省年度数据!$A$1:$T$32,8,FALSE),
$C150=2018,
VLOOKUP($B150,[14]分省年度数据!$A$1:$T$32,7,FALSE)
)</f>
        <v>16.12</v>
      </c>
      <c r="AD150" cm="1">
        <f t="array" ref="AD150">_xlfn.IFS(
$C150=2010,
VLOOKUP($B150,[15]分省年度数据!$A$1:$T$32,15,FALSE),
$C150=2011,
VLOOKUP($B150,[15]分省年度数据!$A$1:$T$32,14,FALSE),
$C150=2012,
VLOOKUP($B150,[15]分省年度数据!$A$1:$T$32,13,FALSE),
$C150=2013,
VLOOKUP($B150,[15]分省年度数据!$A$1:$T$32,12,FALSE),
$C150=2014,
VLOOKUP($B150,[15]分省年度数据!$A$1:$T$32,11,FALSE),
$C150=2015,
VLOOKUP($B150,[15]分省年度数据!$A$1:$T$32,10,FALSE),
$C150=2016,
VLOOKUP($B150,[15]分省年度数据!$A$1:$T$32,9,FALSE),
$C150=2017,
VLOOKUP($B150,[15]分省年度数据!$A$1:$T$32,8,FALSE),
$C150=2018,
VLOOKUP($B150,[15]分省年度数据!$A$1:$T$32,7,FALSE)
)</f>
        <v>9874547</v>
      </c>
      <c r="AE150" cm="1">
        <f t="array" ref="AE150">_xlfn.IFS(
$C150=2010,
VLOOKUP($B150,[16]分省年度数据!$A$1:$T$32,15,FALSE),
$C150=2011,
VLOOKUP($B150,[16]分省年度数据!$A$1:$T$32,14,FALSE),
$C150=2012,
VLOOKUP($B150,[16]分省年度数据!$A$1:$T$32,13,FALSE),
$C150=2013,
VLOOKUP($B150,[16]分省年度数据!$A$1:$T$32,12,FALSE),
$C150=2014,
VLOOKUP($B150,[16]分省年度数据!$A$1:$T$32,11,FALSE),
$C150=2015,
VLOOKUP($B150,[16]分省年度数据!$A$1:$T$32,10,FALSE),
$C150=2016,
VLOOKUP($B150,[16]分省年度数据!$A$1:$T$32,9,FALSE),
$C150=2017,
VLOOKUP($B150,[16]分省年度数据!$A$1:$T$32,8,FALSE),
$C150=2018,
VLOOKUP($B150,[16]分省年度数据!$A$1:$T$32,7,FALSE)
)</f>
        <v>773.35</v>
      </c>
      <c r="AF150" cm="1">
        <f t="array" ref="AF150">_xlfn.IFS(
$C150=2010,
VLOOKUP($B150,[17]分省年度数据!$A$1:$T$32,15,FALSE),
$C150=2011,
VLOOKUP($B150,[17]分省年度数据!$A$1:$T$32,14,FALSE),
$C150=2012,
VLOOKUP($B150,[17]分省年度数据!$A$1:$T$32,13,FALSE),
$C150=2013,
VLOOKUP($B150,[17]分省年度数据!$A$1:$T$32,12,FALSE),
$C150=2014,
VLOOKUP($B150,[17]分省年度数据!$A$1:$T$32,11,FALSE),
$C150=2015,
VLOOKUP($B150,[17]分省年度数据!$A$1:$T$32,10,FALSE),
$C150=2016,
VLOOKUP($B150,[17]分省年度数据!$A$1:$T$32,9,FALSE),
$C150=2017,
VLOOKUP($B150,[17]分省年度数据!$A$1:$T$32,8,FALSE),
$C150=2018,
VLOOKUP($B150,[17]分省年度数据!$A$1:$T$32,7,FALSE)
)</f>
        <v>649</v>
      </c>
      <c r="AG150" cm="1">
        <f t="array" ref="AG150">_xlfn.IFS(
$C150=2010,
VLOOKUP($B150,[18]分省年度数据!$A$1:$T$32,15,FALSE),
$C150=2011,
VLOOKUP($B150,[18]分省年度数据!$A$1:$T$32,14,FALSE),
$C150=2012,
VLOOKUP($B150,[18]分省年度数据!$A$1:$T$32,13,FALSE),
$C150=2013,
VLOOKUP($B150,[18]分省年度数据!$A$1:$T$32,12,FALSE),
$C150=2014,
VLOOKUP($B150,[18]分省年度数据!$A$1:$T$32,11,FALSE),
$C150=2015,
VLOOKUP($B150,[18]分省年度数据!$A$1:$T$32,10,FALSE),
$C150=2016,
VLOOKUP($B150,[18]分省年度数据!$A$1:$T$32,9,FALSE),
$C150=2017,
VLOOKUP($B150,[18]分省年度数据!$A$1:$T$32,8,FALSE),
$C150=2018,
VLOOKUP($B150,[18]分省年度数据!$A$1:$T$32,7,FALSE)
)</f>
        <v>12449.3</v>
      </c>
      <c r="AJ150" cm="1">
        <f t="array" ref="AJ150">_xlfn.IFS(
$C150=2010,
VLOOKUP($B150,[19]分省年度数据!$A$1:$T$32,15,FALSE),
$C150=2011,
VLOOKUP($B150,[19]分省年度数据!$A$1:$T$32,14,FALSE),
$C150=2012,
VLOOKUP($B150,[19]分省年度数据!$A$1:$T$32,13,FALSE),
$C150=2013,
VLOOKUP($B150,[19]分省年度数据!$A$1:$T$32,12,FALSE),
$C150=2014,
VLOOKUP($B150,[19]分省年度数据!$A$1:$T$32,11,FALSE),
$C150=2015,
VLOOKUP($B150,[19]分省年度数据!$A$1:$T$32,10,FALSE),
$C150=2016,
VLOOKUP($B150,[19]分省年度数据!$A$1:$T$32,9,FALSE),
$C150=2017,
VLOOKUP($B150,[19]分省年度数据!$A$1:$T$32,8,FALSE),
$C150=2018,
VLOOKUP($B150,[19]分省年度数据!$A$1:$T$32,7,FALSE)
)</f>
        <v>5271</v>
      </c>
      <c r="AK150" cm="1">
        <f t="array" ref="AK150">_xlfn.IFS(
$C150=2010,
VLOOKUP($B150,[20]分省年度数据!$A$1:$T$32,15,FALSE),
$C150=2011,
VLOOKUP($B150,[20]分省年度数据!$A$1:$T$32,14,FALSE),
$C150=2012,
VLOOKUP($B150,[20]分省年度数据!$A$1:$T$32,13,FALSE),
$C150=2013,
VLOOKUP($B150,[20]分省年度数据!$A$1:$T$32,12,FALSE),
$C150=2014,
VLOOKUP($B150,[20]分省年度数据!$A$1:$T$32,11,FALSE),
$C150=2015,
VLOOKUP($B150,[20]分省年度数据!$A$1:$T$32,10,FALSE),
$C150=2016,
VLOOKUP($B150,[20]分省年度数据!$A$1:$T$32,9,FALSE),
$C150=2017,
VLOOKUP($B150,[20]分省年度数据!$A$1:$T$32,8,FALSE),
$C150=2018,
VLOOKUP($B150,[20]分省年度数据!$A$1:$T$32,7,FALSE)
)</f>
        <v>18446</v>
      </c>
      <c r="AL150" cm="1">
        <f t="array" ref="AL150">_xlfn.IFS(
$C150=2010,
VLOOKUP($B150,[26]分省年度数据!$A$1:$T$32,15,FALSE),
$C150=2011,
VLOOKUP($B150,[26]分省年度数据!$A$1:$T$32,14,FALSE),
$C150=2012,
VLOOKUP($B150,[26]分省年度数据!$A$1:$T$32,13,FALSE),
$C150=2013,
VLOOKUP($B150,[26]分省年度数据!$A$1:$T$32,12,FALSE),
$C150=2014,
VLOOKUP($B150,[26]分省年度数据!$A$1:$T$32,11,FALSE),
$C150=2015,
VLOOKUP($B150,[26]分省年度数据!$A$1:$T$32,10,FALSE),
$C150=2016,
VLOOKUP($B150,[26]分省年度数据!$A$1:$T$32,9,FALSE),
$C150=2017,
VLOOKUP($B150,[26]分省年度数据!$A$1:$T$32,8,FALSE),
$C150=2018,
VLOOKUP($B150,[26]分省年度数据!$A$1:$T$32,7,FALSE)
)</f>
        <v>98.75</v>
      </c>
      <c r="AM150" cm="1">
        <f t="array" ref="AM150">_xlfn.IFS(
$C150=2010,
VLOOKUP($B150,[22]分省年度数据!$A$1:$T$32,15,FALSE),
$C150=2011,
VLOOKUP($B150,[22]分省年度数据!$A$1:$T$32,14,FALSE),
$C150=2012,
VLOOKUP($B150,[22]分省年度数据!$A$1:$T$32,13,FALSE),
$C150=2013,
VLOOKUP($B150,[22]分省年度数据!$A$1:$T$32,12,FALSE),
$C150=2014,
VLOOKUP($B150,[22]分省年度数据!$A$1:$T$32,11,FALSE),
$C150=2015,
VLOOKUP($B150,[22]分省年度数据!$A$1:$T$32,10,FALSE),
$C150=2016,
VLOOKUP($B150,[22]分省年度数据!$A$1:$T$32,9,FALSE),
$C150=2017,
VLOOKUP($B150,[22]分省年度数据!$A$1:$T$32,8,FALSE),
$C150=2018,
VLOOKUP($B150,[22]分省年度数据!$A$1:$T$32,7,FALSE)
)</f>
        <v>94.71</v>
      </c>
      <c r="AN150" cm="1">
        <f t="array" ref="AN150">_xlfn.IFS(
$C150=2010,
VLOOKUP($B150,[23]分省年度数据!$A$1:$T$32,15,FALSE),
$C150=2011,
VLOOKUP($B150,[23]分省年度数据!$A$1:$T$32,14,FALSE),
$C150=2012,
VLOOKUP($B150,[23]分省年度数据!$A$1:$T$32,13,FALSE),
$C150=2013,
VLOOKUP($B150,[23]分省年度数据!$A$1:$T$32,12,FALSE),
$C150=2014,
VLOOKUP($B150,[23]分省年度数据!$A$1:$T$32,11,FALSE),
$C150=2015,
VLOOKUP($B150,[23]分省年度数据!$A$1:$T$32,10,FALSE),
$C150=2016,
VLOOKUP($B150,[23]分省年度数据!$A$1:$T$32,9,FALSE),
$C150=2017,
VLOOKUP($B150,[23]分省年度数据!$A$1:$T$32,8,FALSE),
$C150=2018,
VLOOKUP($B150,[23]分省年度数据!$A$1:$T$32,7,FALSE)
)</f>
        <v>11.91</v>
      </c>
      <c r="AO150" cm="1">
        <f t="array" ref="AO150">_xlfn.IFS(
$C150=2010,
VLOOKUP($B150,[24]分省年度数据!$A$1:$T$32,15,FALSE),
$C150=2011,
VLOOKUP($B150,[24]分省年度数据!$A$1:$T$32,14,FALSE),
$C150=2012,
VLOOKUP($B150,[24]分省年度数据!$A$1:$T$32,13,FALSE),
$C150=2013,
VLOOKUP($B150,[24]分省年度数据!$A$1:$T$32,12,FALSE),
$C150=2014,
VLOOKUP($B150,[24]分省年度数据!$A$1:$T$32,11,FALSE),
$C150=2015,
VLOOKUP($B150,[24]分省年度数据!$A$1:$T$32,10,FALSE),
$C150=2016,
VLOOKUP($B150,[24]分省年度数据!$A$1:$T$32,9,FALSE),
$C150=2017,
VLOOKUP($B150,[24]分省年度数据!$A$1:$T$32,8,FALSE),
$C150=2018,
VLOOKUP($B150,[24]分省年度数据!$A$1:$T$32,7,FALSE)
)</f>
        <v>2.73</v>
      </c>
      <c r="AP150" cm="1">
        <f t="array" ref="AP150">_xlfn.IFS(
$C150=2010,
VLOOKUP($B150,[25]分省年度数据!$A$1:$T$32,15,FALSE),
$C150=2011,
VLOOKUP($B150,[25]分省年度数据!$A$1:$T$32,14,FALSE),
$C150=2012,
VLOOKUP($B150,[25]分省年度数据!$A$1:$T$32,13,FALSE),
$C150=2013,
VLOOKUP($B150,[25]分省年度数据!$A$1:$T$32,12,FALSE),
$C150=2014,
VLOOKUP($B150,[25]分省年度数据!$A$1:$T$32,11,FALSE),
$C150=2015,
VLOOKUP($B150,[25]分省年度数据!$A$1:$T$32,10,FALSE),
$C150=2016,
VLOOKUP($B150,[25]分省年度数据!$A$1:$T$32,9,FALSE),
$C150=2017,
VLOOKUP($B150,[25]分省年度数据!$A$1:$T$32,8,FALSE),
$C150=2018,
VLOOKUP($B150,[25]分省年度数据!$A$1:$T$32,7,FALSE)
)</f>
        <v>11.1</v>
      </c>
    </row>
    <row r="151" spans="1:42">
      <c r="A151">
        <v>42</v>
      </c>
      <c r="B151" t="s">
        <v>17</v>
      </c>
      <c r="C151">
        <v>2015</v>
      </c>
      <c r="D151" t="str">
        <f t="shared" si="4"/>
        <v>湖北省2015</v>
      </c>
      <c r="E151" t="s">
        <v>35</v>
      </c>
      <c r="F151" cm="1">
        <f t="array" ref="F151">_xlfn.IFS(
$C151=2010,
VLOOKUP($B151,[1]分省年度数据!$A$1:$T$32,15,FALSE),
$C151=2011,
VLOOKUP($B151,[1]分省年度数据!$A$1:$T$32,14,FALSE),
$C151=2012,
VLOOKUP($B151,[1]分省年度数据!$A$1:$T$32,13,FALSE),
$C151=2013,
VLOOKUP($B151,[1]分省年度数据!$A$1:$T$32,12,FALSE),
$C151=2014,
VLOOKUP($B151,[1]分省年度数据!$A$1:$T$32,11,FALSE),
$C151=2015,
VLOOKUP($B151,[1]分省年度数据!$A$1:$T$32,10,FALSE),
$C151=2016,
VLOOKUP($B151,[1]分省年度数据!$A$1:$T$32,9,FALSE),
$C151=2017,
VLOOKUP($B151,[1]分省年度数据!$A$1:$T$32,8,FALSE),
$C151=2018,
VLOOKUP($B151,[1]分省年度数据!$A$1:$T$32,7,FALSE)
)</f>
        <v>5850</v>
      </c>
      <c r="G151" cm="1">
        <f t="array" ref="G151">_xlfn.IFS(
$C151=2010,
VLOOKUP($B151,[2]分省年度数据!$A$1:$T$32,15,FALSE),
$C151=2011,
VLOOKUP($B151,[2]分省年度数据!$A$1:$T$32,14,FALSE),
$C151=2012,
VLOOKUP($B151,[2]分省年度数据!$A$1:$T$32,13,FALSE),
$C151=2013,
VLOOKUP($B151,[2]分省年度数据!$A$1:$T$32,12,FALSE),
$C151=2014,
VLOOKUP($B151,[2]分省年度数据!$A$1:$T$32,11,FALSE),
$C151=2015,
VLOOKUP($B151,[2]分省年度数据!$A$1:$T$32,10,FALSE),
$C151=2016,
VLOOKUP($B151,[2]分省年度数据!$A$1:$T$32,9,FALSE),
$C151=2017,
VLOOKUP($B151,[2]分省年度数据!$A$1:$T$32,8,FALSE),
$C151=2018,
VLOOKUP($B151,[2]分省年度数据!$A$1:$T$32,7,FALSE)
)</f>
        <v>20026</v>
      </c>
      <c r="H151" cm="1">
        <f t="array" ref="H151">_xlfn.IFS(
$C151=2010,
VLOOKUP($B151,[3]分省年度数据!$A$1:$T$32,15,FALSE),
$C151=2011,
VLOOKUP($B151,[3]分省年度数据!$A$1:$T$32,14,FALSE),
$C151=2012,
VLOOKUP($B151,[3]分省年度数据!$A$1:$T$32,13,FALSE),
$C151=2013,
VLOOKUP($B151,[3]分省年度数据!$A$1:$T$32,12,FALSE),
$C151=2014,
VLOOKUP($B151,[3]分省年度数据!$A$1:$T$32,11,FALSE),
$C151=2015,
VLOOKUP($B151,[3]分省年度数据!$A$1:$T$32,10,FALSE),
$C151=2016,
VLOOKUP($B151,[3]分省年度数据!$A$1:$T$32,9,FALSE),
$C151=2017,
VLOOKUP($B151,[3]分省年度数据!$A$1:$T$32,8,FALSE),
$C151=2018,
VLOOKUP($B151,[3]分省年度数据!$A$1:$T$32,7,FALSE)
)</f>
        <v>1100.2</v>
      </c>
      <c r="I151">
        <f>VLOOKUP($D151,[4]Sheet1!$C$1:$J$65536,2,FALSE)</f>
        <v>167.90559387207031</v>
      </c>
      <c r="J151">
        <f>VLOOKUP($D151,[4]Sheet1!$C$1:$J$65536,3,FALSE)</f>
        <v>119.87349700927734</v>
      </c>
      <c r="K151">
        <f>VLOOKUP($D151,[4]Sheet1!$C$1:$J$65536,4,FALSE)</f>
        <v>10164.521484375</v>
      </c>
      <c r="L151">
        <f>VLOOKUP($D151,[4]Sheet1!$C$1:$J$65536,5,FALSE)</f>
        <v>170.57673645019531</v>
      </c>
      <c r="M151">
        <f>VLOOKUP($D151,[4]Sheet1!$C$1:$J$65536,6,FALSE)</f>
        <v>19.318059921264648</v>
      </c>
      <c r="N151">
        <f>VLOOKUP($D151,[4]Sheet1!$C$1:$J$65536,7,FALSE)</f>
        <v>6.4093790054321289</v>
      </c>
      <c r="O151">
        <f>VLOOKUP($D151,[4]Sheet1!$C$1:$J$65536,8,FALSE)</f>
        <v>31.038984298706055</v>
      </c>
      <c r="P151" cm="1">
        <f t="array" ref="P151">_xlfn.IFS(
$C151=2010,
VLOOKUP($B151,[5]各省年均房价!$A$1:$T$32,11,FALSE),
$C151=2011,
VLOOKUP($B151,[5]各省年均房价!$A$1:$T$32,12,FALSE),
$C151=2012,
VLOOKUP($B151,[5]各省年均房价!$A$1:$T$32,13,FALSE),
$C151=2013,
VLOOKUP($B151,[5]各省年均房价!$A$1:$T$32,14,FALSE),
$C151=2014,
VLOOKUP($B151,[5]各省年均房价!$A$1:$T$32,15,FALSE),
$C151=2015,
VLOOKUP($B151,[5]各省年均房价!$A$1:$T$32,16,FALSE),
$C151=2016,
VLOOKUP($B151,[5]各省年均房价!$A$1:$T$32,17,FALSE),
$C151=2017,
VLOOKUP($B151,[5]各省年均房价!$A$1:$T$32,18,FALSE),
$C151=2018,
VLOOKUP($B151,[5]各省年均房价!$A$1:$T$32,19,FALSE)
)</f>
        <v>4414.8133333333344</v>
      </c>
      <c r="Q151">
        <f t="shared" si="5"/>
        <v>0.22045407636738912</v>
      </c>
      <c r="R151" cm="1">
        <f t="array" ref="R151">_xlfn.IFS(
$C151=2010,
VLOOKUP($B151,[27]分省年度数据!$A$1:$T$32,15,FALSE),
$C151=2011,
VLOOKUP($B151,[27]分省年度数据!$A$1:$T$32,14,FALSE),
$C151=2012,
VLOOKUP($B151,[27]分省年度数据!$A$1:$T$32,13,FALSE),
$C151=2013,
VLOOKUP($B151,[27]分省年度数据!$A$1:$T$32,12,FALSE),
$C151=2014,
VLOOKUP($B151,[27]分省年度数据!$A$1:$T$32,11,FALSE),
$C151=2015,
VLOOKUP($B151,[27]分省年度数据!$A$1:$T$32,10,FALSE),
$C151=2016,
VLOOKUP($B151,[27]分省年度数据!$A$1:$T$32,9,FALSE),
$C151=2017,
VLOOKUP($B151,[27]分省年度数据!$A$1:$T$32,8,FALSE),
$C151=2018,
VLOOKUP($B151,[27]分省年度数据!$A$1:$T$32,7,FALSE)
)</f>
        <v>77.42</v>
      </c>
      <c r="S151">
        <f>IFERROR(VLOOKUP(D151,[6]mu_jt_estimates_final!$C:$D,2,FALSE),"")</f>
        <v>-0.21363598</v>
      </c>
      <c r="T151" t="str">
        <f>VLOOKUP(B151,方言分布!A:B,2,FALSE)</f>
        <v>西南官话</v>
      </c>
      <c r="U151" cm="1">
        <f t="array" ref="U151">_xlfn.IFS(
$C151=2010,
VLOOKUP($B151,[7]分省年度数据!$A$1:$T$32,15,FALSE),
$C151=2011,
VLOOKUP($B151,[7]分省年度数据!$A$1:$T$32,14,FALSE),
$C151=2012,
VLOOKUP($B151,[7]分省年度数据!$A$1:$T$32,13,FALSE),
$C151=2013,
VLOOKUP($B151,[7]分省年度数据!$A$1:$T$32,12,FALSE),
$C151=2014,
VLOOKUP($B151,[7]分省年度数据!$A$1:$T$32,11,FALSE),
$C151=2015,
VLOOKUP($B151,[7]分省年度数据!$A$1:$T$32,10,FALSE),
$C151=2016,
VLOOKUP($B151,[7]分省年度数据!$A$1:$T$32,9,FALSE),
$C151=2017,
VLOOKUP($B151,[7]分省年度数据!$A$1:$T$32,8,FALSE),
$C151=2018,
VLOOKUP($B151,[7]分省年度数据!$A$1:$T$32,7,FALSE)
)</f>
        <v>36179</v>
      </c>
      <c r="V151" cm="1">
        <f t="array" ref="V151">_xlfn.IFS(
$C151=2010,
VLOOKUP($B151,[8]分省年度数据!$A$1:$T$32,15,FALSE),
$C151=2011,
VLOOKUP($B151,[8]分省年度数据!$A$1:$T$32,14,FALSE),
$C151=2012,
VLOOKUP($B151,[8]分省年度数据!$A$1:$T$32,13,FALSE),
$C151=2013,
VLOOKUP($B151,[8]分省年度数据!$A$1:$T$32,12,FALSE),
$C151=2014,
VLOOKUP($B151,[8]分省年度数据!$A$1:$T$32,11,FALSE),
$C151=2015,
VLOOKUP($B151,[8]分省年度数据!$A$1:$T$32,10,FALSE),
$C151=2016,
VLOOKUP($B151,[8]分省年度数据!$A$1:$T$32,9,FALSE),
$C151=2017,
VLOOKUP($B151,[8]分省年度数据!$A$1:$T$32,8,FALSE),
$C151=2018,
VLOOKUP($B151,[8]分省年度数据!$A$1:$T$32,7,FALSE)
)</f>
        <v>34.31</v>
      </c>
      <c r="W151" cm="1">
        <f t="array" ref="W151">_xlfn.IFS(
$C151=2010,
VLOOKUP($B151,[9]分省年度数据!$A$1:$T$32,15,FALSE),
$C151=2011,
VLOOKUP($B151,[9]分省年度数据!$A$1:$T$32,14,FALSE),
$C151=2012,
VLOOKUP($B151,[9]分省年度数据!$A$1:$T$32,13,FALSE),
$C151=2013,
VLOOKUP($B151,[9]分省年度数据!$A$1:$T$32,12,FALSE),
$C151=2014,
VLOOKUP($B151,[9]分省年度数据!$A$1:$T$32,11,FALSE),
$C151=2015,
VLOOKUP($B151,[9]分省年度数据!$A$1:$T$32,10,FALSE),
$C151=2016,
VLOOKUP($B151,[9]分省年度数据!$A$1:$T$32,9,FALSE),
$C151=2017,
VLOOKUP($B151,[9]分省年度数据!$A$1:$T$32,8,FALSE),
$C151=2018,
VLOOKUP($B151,[9]分省年度数据!$A$1:$T$32,7,FALSE)
)</f>
        <v>63</v>
      </c>
      <c r="X151" cm="1">
        <f t="array" ref="X151">_xlfn.IFS(
$C151=2010,
VLOOKUP($B151,[10]分省年度数据!$A$1:$T$32,15,FALSE),
$C151=2011,
VLOOKUP($B151,[10]分省年度数据!$A$1:$T$32,14,FALSE),
$C151=2012,
VLOOKUP($B151,[10]分省年度数据!$A$1:$T$32,13,FALSE),
$C151=2013,
VLOOKUP($B151,[10]分省年度数据!$A$1:$T$32,12,FALSE),
$C151=2014,
VLOOKUP($B151,[10]分省年度数据!$A$1:$T$32,11,FALSE),
$C151=2015,
VLOOKUP($B151,[10]分省年度数据!$A$1:$T$32,10,FALSE),
$C151=2016,
VLOOKUP($B151,[10]分省年度数据!$A$1:$T$32,9,FALSE),
$C151=2017,
VLOOKUP($B151,[10]分省年度数据!$A$1:$T$32,8,FALSE),
$C151=2018,
VLOOKUP($B151,[10]分省年度数据!$A$1:$T$32,7,FALSE)
)</f>
        <v>9.8000000000000007</v>
      </c>
      <c r="Y151" cm="1">
        <f t="array" ref="Y151">_xlfn.IFS(
$C151=2010,
VLOOKUP($B151,[11]分省年度数据!$A$1:$T$32,15,FALSE),
$C151=2011,
VLOOKUP($B151,[11]分省年度数据!$A$1:$T$32,14,FALSE),
$C151=2012,
VLOOKUP($B151,[11]分省年度数据!$A$1:$T$32,13,FALSE),
$C151=2013,
VLOOKUP($B151,[11]分省年度数据!$A$1:$T$32,12,FALSE),
$C151=2014,
VLOOKUP($B151,[11]分省年度数据!$A$1:$T$32,11,FALSE),
$C151=2015,
VLOOKUP($B151,[11]分省年度数据!$A$1:$T$32,10,FALSE),
$C151=2016,
VLOOKUP($B151,[11]分省年度数据!$A$1:$T$32,9,FALSE),
$C151=2017,
VLOOKUP($B151,[11]分省年度数据!$A$1:$T$32,8,FALSE),
$C151=2018,
VLOOKUP($B151,[11]分省年度数据!$A$1:$T$32,7,FALSE)
)</f>
        <v>515.25</v>
      </c>
      <c r="Z151" cm="1">
        <f t="array" ref="Z151">_xlfn.IFS(
$C151=2010,
VLOOKUP($B151,[12]分省年度数据!$A$1:$T$32,15,FALSE),
$C151=2011,
VLOOKUP($B151,[12]分省年度数据!$A$1:$T$32,14,FALSE),
$C151=2012,
VLOOKUP($B151,[12]分省年度数据!$A$1:$T$32,13,FALSE),
$C151=2013,
VLOOKUP($B151,[12]分省年度数据!$A$1:$T$32,12,FALSE),
$C151=2014,
VLOOKUP($B151,[12]分省年度数据!$A$1:$T$32,11,FALSE),
$C151=2015,
VLOOKUP($B151,[12]分省年度数据!$A$1:$T$32,10,FALSE),
$C151=2016,
VLOOKUP($B151,[12]分省年度数据!$A$1:$T$32,9,FALSE),
$C151=2017,
VLOOKUP($B151,[12]分省年度数据!$A$1:$T$32,8,FALSE),
$C151=2018,
VLOOKUP($B151,[12]分省年度数据!$A$1:$T$32,7,FALSE)
)</f>
        <v>13.07</v>
      </c>
      <c r="AA151" cm="1">
        <f t="array" ref="AA151">_xlfn.IFS(
$C151=2010,
VLOOKUP($B151,[13]分省年度数据!$A$1:$T$32,15,FALSE),
$C151=2011,
VLOOKUP($B151,[13]分省年度数据!$A$1:$T$32,14,FALSE),
$C151=2012,
VLOOKUP($B151,[13]分省年度数据!$A$1:$T$32,13,FALSE),
$C151=2013,
VLOOKUP($B151,[13]分省年度数据!$A$1:$T$32,12,FALSE),
$C151=2014,
VLOOKUP($B151,[13]分省年度数据!$A$1:$T$32,11,FALSE),
$C151=2015,
VLOOKUP($B151,[13]分省年度数据!$A$1:$T$32,10,FALSE),
$C151=2016,
VLOOKUP($B151,[13]分省年度数据!$A$1:$T$32,9,FALSE),
$C151=2017,
VLOOKUP($B151,[13]分省年度数据!$A$1:$T$32,8,FALSE),
$C151=2018,
VLOOKUP($B151,[13]分省年度数据!$A$1:$T$32,7,FALSE)
)</f>
        <v>10.4</v>
      </c>
      <c r="AB151" cm="1">
        <f t="array" ref="AB151">_xlfn.IFS(
$C151=2010,
VLOOKUP($B151,[14]分省年度数据!$A$1:$T$32,15,FALSE),
$C151=2011,
VLOOKUP($B151,[14]分省年度数据!$A$1:$T$32,14,FALSE),
$C151=2012,
VLOOKUP($B151,[14]分省年度数据!$A$1:$T$32,13,FALSE),
$C151=2013,
VLOOKUP($B151,[14]分省年度数据!$A$1:$T$32,12,FALSE),
$C151=2014,
VLOOKUP($B151,[14]分省年度数据!$A$1:$T$32,11,FALSE),
$C151=2015,
VLOOKUP($B151,[14]分省年度数据!$A$1:$T$32,10,FALSE),
$C151=2016,
VLOOKUP($B151,[14]分省年度数据!$A$1:$T$32,9,FALSE),
$C151=2017,
VLOOKUP($B151,[14]分省年度数据!$A$1:$T$32,8,FALSE),
$C151=2018,
VLOOKUP($B151,[14]分省年度数据!$A$1:$T$32,7,FALSE)
)</f>
        <v>16.78</v>
      </c>
      <c r="AD151" cm="1">
        <f t="array" ref="AD151">_xlfn.IFS(
$C151=2010,
VLOOKUP($B151,[15]分省年度数据!$A$1:$T$32,15,FALSE),
$C151=2011,
VLOOKUP($B151,[15]分省年度数据!$A$1:$T$32,14,FALSE),
$C151=2012,
VLOOKUP($B151,[15]分省年度数据!$A$1:$T$32,13,FALSE),
$C151=2013,
VLOOKUP($B151,[15]分省年度数据!$A$1:$T$32,12,FALSE),
$C151=2014,
VLOOKUP($B151,[15]分省年度数据!$A$1:$T$32,11,FALSE),
$C151=2015,
VLOOKUP($B151,[15]分省年度数据!$A$1:$T$32,10,FALSE),
$C151=2016,
VLOOKUP($B151,[15]分省年度数据!$A$1:$T$32,9,FALSE),
$C151=2017,
VLOOKUP($B151,[15]分省年度数据!$A$1:$T$32,8,FALSE),
$C151=2018,
VLOOKUP($B151,[15]分省年度数据!$A$1:$T$32,7,FALSE)
)</f>
        <v>11435059</v>
      </c>
      <c r="AE151" cm="1">
        <f t="array" ref="AE151">_xlfn.IFS(
$C151=2010,
VLOOKUP($B151,[16]分省年度数据!$A$1:$T$32,15,FALSE),
$C151=2011,
VLOOKUP($B151,[16]分省年度数据!$A$1:$T$32,14,FALSE),
$C151=2012,
VLOOKUP($B151,[16]分省年度数据!$A$1:$T$32,13,FALSE),
$C151=2013,
VLOOKUP($B151,[16]分省年度数据!$A$1:$T$32,12,FALSE),
$C151=2014,
VLOOKUP($B151,[16]分省年度数据!$A$1:$T$32,11,FALSE),
$C151=2015,
VLOOKUP($B151,[16]分省年度数据!$A$1:$T$32,10,FALSE),
$C151=2016,
VLOOKUP($B151,[16]分省年度数据!$A$1:$T$32,9,FALSE),
$C151=2017,
VLOOKUP($B151,[16]分省年度数据!$A$1:$T$32,8,FALSE),
$C151=2018,
VLOOKUP($B151,[16]分省年度数据!$A$1:$T$32,7,FALSE)
)</f>
        <v>913.05</v>
      </c>
      <c r="AF151" cm="1">
        <f t="array" ref="AF151">_xlfn.IFS(
$C151=2010,
VLOOKUP($B151,[17]分省年度数据!$A$1:$T$32,15,FALSE),
$C151=2011,
VLOOKUP($B151,[17]分省年度数据!$A$1:$T$32,14,FALSE),
$C151=2012,
VLOOKUP($B151,[17]分省年度数据!$A$1:$T$32,13,FALSE),
$C151=2013,
VLOOKUP($B151,[17]分省年度数据!$A$1:$T$32,12,FALSE),
$C151=2014,
VLOOKUP($B151,[17]分省年度数据!$A$1:$T$32,11,FALSE),
$C151=2015,
VLOOKUP($B151,[17]分省年度数据!$A$1:$T$32,10,FALSE),
$C151=2016,
VLOOKUP($B151,[17]分省年度数据!$A$1:$T$32,9,FALSE),
$C151=2017,
VLOOKUP($B151,[17]分省年度数据!$A$1:$T$32,8,FALSE),
$C151=2018,
VLOOKUP($B151,[17]分省年度数据!$A$1:$T$32,7,FALSE)
)</f>
        <v>784</v>
      </c>
      <c r="AG151" cm="1">
        <f t="array" ref="AG151">_xlfn.IFS(
$C151=2010,
VLOOKUP($B151,[18]分省年度数据!$A$1:$T$32,15,FALSE),
$C151=2011,
VLOOKUP($B151,[18]分省年度数据!$A$1:$T$32,14,FALSE),
$C151=2012,
VLOOKUP($B151,[18]分省年度数据!$A$1:$T$32,13,FALSE),
$C151=2013,
VLOOKUP($B151,[18]分省年度数据!$A$1:$T$32,12,FALSE),
$C151=2014,
VLOOKUP($B151,[18]分省年度数据!$A$1:$T$32,11,FALSE),
$C151=2015,
VLOOKUP($B151,[18]分省年度数据!$A$1:$T$32,10,FALSE),
$C151=2016,
VLOOKUP($B151,[18]分省年度数据!$A$1:$T$32,9,FALSE),
$C151=2017,
VLOOKUP($B151,[18]分省年度数据!$A$1:$T$32,8,FALSE),
$C151=2018,
VLOOKUP($B151,[18]分省年度数据!$A$1:$T$32,7,FALSE)
)</f>
        <v>14847.9</v>
      </c>
      <c r="AJ151" cm="1">
        <f t="array" ref="AJ151">_xlfn.IFS(
$C151=2010,
VLOOKUP($B151,[19]分省年度数据!$A$1:$T$32,15,FALSE),
$C151=2011,
VLOOKUP($B151,[19]分省年度数据!$A$1:$T$32,14,FALSE),
$C151=2012,
VLOOKUP($B151,[19]分省年度数据!$A$1:$T$32,13,FALSE),
$C151=2013,
VLOOKUP($B151,[19]分省年度数据!$A$1:$T$32,12,FALSE),
$C151=2014,
VLOOKUP($B151,[19]分省年度数据!$A$1:$T$32,11,FALSE),
$C151=2015,
VLOOKUP($B151,[19]分省年度数据!$A$1:$T$32,10,FALSE),
$C151=2016,
VLOOKUP($B151,[19]分省年度数据!$A$1:$T$32,9,FALSE),
$C151=2017,
VLOOKUP($B151,[19]分省年度数据!$A$1:$T$32,8,FALSE),
$C151=2018,
VLOOKUP($B151,[19]分省年度数据!$A$1:$T$32,7,FALSE)
)</f>
        <v>4624</v>
      </c>
      <c r="AK151" cm="1">
        <f t="array" ref="AK151">_xlfn.IFS(
$C151=2010,
VLOOKUP($B151,[20]分省年度数据!$A$1:$T$32,15,FALSE),
$C151=2011,
VLOOKUP($B151,[20]分省年度数据!$A$1:$T$32,14,FALSE),
$C151=2012,
VLOOKUP($B151,[20]分省年度数据!$A$1:$T$32,13,FALSE),
$C151=2013,
VLOOKUP($B151,[20]分省年度数据!$A$1:$T$32,12,FALSE),
$C151=2014,
VLOOKUP($B151,[20]分省年度数据!$A$1:$T$32,11,FALSE),
$C151=2015,
VLOOKUP($B151,[20]分省年度数据!$A$1:$T$32,10,FALSE),
$C151=2016,
VLOOKUP($B151,[20]分省年度数据!$A$1:$T$32,9,FALSE),
$C151=2017,
VLOOKUP($B151,[20]分省年度数据!$A$1:$T$32,8,FALSE),
$C151=2018,
VLOOKUP($B151,[20]分省年度数据!$A$1:$T$32,7,FALSE)
)</f>
        <v>20648</v>
      </c>
      <c r="AL151" cm="1">
        <f t="array" ref="AL151">_xlfn.IFS(
$C151=2010,
VLOOKUP($B151,[26]分省年度数据!$A$1:$T$32,15,FALSE),
$C151=2011,
VLOOKUP($B151,[26]分省年度数据!$A$1:$T$32,14,FALSE),
$C151=2012,
VLOOKUP($B151,[26]分省年度数据!$A$1:$T$32,13,FALSE),
$C151=2013,
VLOOKUP($B151,[26]分省年度数据!$A$1:$T$32,12,FALSE),
$C151=2014,
VLOOKUP($B151,[26]分省年度数据!$A$1:$T$32,11,FALSE),
$C151=2015,
VLOOKUP($B151,[26]分省年度数据!$A$1:$T$32,10,FALSE),
$C151=2016,
VLOOKUP($B151,[26]分省年度数据!$A$1:$T$32,9,FALSE),
$C151=2017,
VLOOKUP($B151,[26]分省年度数据!$A$1:$T$32,8,FALSE),
$C151=2018,
VLOOKUP($B151,[26]分省年度数据!$A$1:$T$32,7,FALSE)
)</f>
        <v>98.83</v>
      </c>
      <c r="AM151" cm="1">
        <f t="array" ref="AM151">_xlfn.IFS(
$C151=2010,
VLOOKUP($B151,[22]分省年度数据!$A$1:$T$32,15,FALSE),
$C151=2011,
VLOOKUP($B151,[22]分省年度数据!$A$1:$T$32,14,FALSE),
$C151=2012,
VLOOKUP($B151,[22]分省年度数据!$A$1:$T$32,13,FALSE),
$C151=2013,
VLOOKUP($B151,[22]分省年度数据!$A$1:$T$32,12,FALSE),
$C151=2014,
VLOOKUP($B151,[22]分省年度数据!$A$1:$T$32,11,FALSE),
$C151=2015,
VLOOKUP($B151,[22]分省年度数据!$A$1:$T$32,10,FALSE),
$C151=2016,
VLOOKUP($B151,[22]分省年度数据!$A$1:$T$32,9,FALSE),
$C151=2017,
VLOOKUP($B151,[22]分省年度数据!$A$1:$T$32,8,FALSE),
$C151=2018,
VLOOKUP($B151,[22]分省年度数据!$A$1:$T$32,7,FALSE)
)</f>
        <v>94.49</v>
      </c>
      <c r="AN151" cm="1">
        <f t="array" ref="AN151">_xlfn.IFS(
$C151=2010,
VLOOKUP($B151,[23]分省年度数据!$A$1:$T$32,15,FALSE),
$C151=2011,
VLOOKUP($B151,[23]分省年度数据!$A$1:$T$32,14,FALSE),
$C151=2012,
VLOOKUP($B151,[23]分省年度数据!$A$1:$T$32,13,FALSE),
$C151=2013,
VLOOKUP($B151,[23]分省年度数据!$A$1:$T$32,12,FALSE),
$C151=2014,
VLOOKUP($B151,[23]分省年度数据!$A$1:$T$32,11,FALSE),
$C151=2015,
VLOOKUP($B151,[23]分省年度数据!$A$1:$T$32,10,FALSE),
$C151=2016,
VLOOKUP($B151,[23]分省年度数据!$A$1:$T$32,9,FALSE),
$C151=2017,
VLOOKUP($B151,[23]分省年度数据!$A$1:$T$32,8,FALSE),
$C151=2018,
VLOOKUP($B151,[23]分省年度数据!$A$1:$T$32,7,FALSE)
)</f>
        <v>11.84</v>
      </c>
      <c r="AO151" cm="1">
        <f t="array" ref="AO151">_xlfn.IFS(
$C151=2010,
VLOOKUP($B151,[24]分省年度数据!$A$1:$T$32,15,FALSE),
$C151=2011,
VLOOKUP($B151,[24]分省年度数据!$A$1:$T$32,14,FALSE),
$C151=2012,
VLOOKUP($B151,[24]分省年度数据!$A$1:$T$32,13,FALSE),
$C151=2013,
VLOOKUP($B151,[24]分省年度数据!$A$1:$T$32,12,FALSE),
$C151=2014,
VLOOKUP($B151,[24]分省年度数据!$A$1:$T$32,11,FALSE),
$C151=2015,
VLOOKUP($B151,[24]分省年度数据!$A$1:$T$32,10,FALSE),
$C151=2016,
VLOOKUP($B151,[24]分省年度数据!$A$1:$T$32,9,FALSE),
$C151=2017,
VLOOKUP($B151,[24]分省年度数据!$A$1:$T$32,8,FALSE),
$C151=2018,
VLOOKUP($B151,[24]分省年度数据!$A$1:$T$32,7,FALSE)
)</f>
        <v>2.78</v>
      </c>
      <c r="AP151" cm="1">
        <f t="array" ref="AP151">_xlfn.IFS(
$C151=2010,
VLOOKUP($B151,[25]分省年度数据!$A$1:$T$32,15,FALSE),
$C151=2011,
VLOOKUP($B151,[25]分省年度数据!$A$1:$T$32,14,FALSE),
$C151=2012,
VLOOKUP($B151,[25]分省年度数据!$A$1:$T$32,13,FALSE),
$C151=2013,
VLOOKUP($B151,[25]分省年度数据!$A$1:$T$32,12,FALSE),
$C151=2014,
VLOOKUP($B151,[25]分省年度数据!$A$1:$T$32,11,FALSE),
$C151=2015,
VLOOKUP($B151,[25]分省年度数据!$A$1:$T$32,10,FALSE),
$C151=2016,
VLOOKUP($B151,[25]分省年度数据!$A$1:$T$32,9,FALSE),
$C151=2017,
VLOOKUP($B151,[25]分省年度数据!$A$1:$T$32,8,FALSE),
$C151=2018,
VLOOKUP($B151,[25]分省年度数据!$A$1:$T$32,7,FALSE)
)</f>
        <v>11.01</v>
      </c>
    </row>
    <row r="152" spans="1:42">
      <c r="A152">
        <v>42</v>
      </c>
      <c r="B152" t="s">
        <v>17</v>
      </c>
      <c r="C152">
        <v>2016</v>
      </c>
      <c r="D152" t="str">
        <f t="shared" si="4"/>
        <v>湖北省2016</v>
      </c>
      <c r="E152" t="s">
        <v>35</v>
      </c>
      <c r="F152" cm="1">
        <f t="array" ref="F152">_xlfn.IFS(
$C152=2010,
VLOOKUP($B152,[1]分省年度数据!$A$1:$T$32,15,FALSE),
$C152=2011,
VLOOKUP($B152,[1]分省年度数据!$A$1:$T$32,14,FALSE),
$C152=2012,
VLOOKUP($B152,[1]分省年度数据!$A$1:$T$32,13,FALSE),
$C152=2013,
VLOOKUP($B152,[1]分省年度数据!$A$1:$T$32,12,FALSE),
$C152=2014,
VLOOKUP($B152,[1]分省年度数据!$A$1:$T$32,11,FALSE),
$C152=2015,
VLOOKUP($B152,[1]分省年度数据!$A$1:$T$32,10,FALSE),
$C152=2016,
VLOOKUP($B152,[1]分省年度数据!$A$1:$T$32,9,FALSE),
$C152=2017,
VLOOKUP($B152,[1]分省年度数据!$A$1:$T$32,8,FALSE),
$C152=2018,
VLOOKUP($B152,[1]分省年度数据!$A$1:$T$32,7,FALSE)
)</f>
        <v>5885</v>
      </c>
      <c r="G152" cm="1">
        <f t="array" ref="G152">_xlfn.IFS(
$C152=2010,
VLOOKUP($B152,[2]分省年度数据!$A$1:$T$32,15,FALSE),
$C152=2011,
VLOOKUP($B152,[2]分省年度数据!$A$1:$T$32,14,FALSE),
$C152=2012,
VLOOKUP($B152,[2]分省年度数据!$A$1:$T$32,13,FALSE),
$C152=2013,
VLOOKUP($B152,[2]分省年度数据!$A$1:$T$32,12,FALSE),
$C152=2014,
VLOOKUP($B152,[2]分省年度数据!$A$1:$T$32,11,FALSE),
$C152=2015,
VLOOKUP($B152,[2]分省年度数据!$A$1:$T$32,10,FALSE),
$C152=2016,
VLOOKUP($B152,[2]分省年度数据!$A$1:$T$32,9,FALSE),
$C152=2017,
VLOOKUP($B152,[2]分省年度数据!$A$1:$T$32,8,FALSE),
$C152=2018,
VLOOKUP($B152,[2]分省年度数据!$A$1:$T$32,7,FALSE)
)</f>
        <v>21787</v>
      </c>
      <c r="H152" cm="1">
        <f t="array" ref="H152">_xlfn.IFS(
$C152=2010,
VLOOKUP($B152,[3]分省年度数据!$A$1:$T$32,15,FALSE),
$C152=2011,
VLOOKUP($B152,[3]分省年度数据!$A$1:$T$32,14,FALSE),
$C152=2012,
VLOOKUP($B152,[3]分省年度数据!$A$1:$T$32,13,FALSE),
$C152=2013,
VLOOKUP($B152,[3]分省年度数据!$A$1:$T$32,12,FALSE),
$C152=2014,
VLOOKUP($B152,[3]分省年度数据!$A$1:$T$32,11,FALSE),
$C152=2015,
VLOOKUP($B152,[3]分省年度数据!$A$1:$T$32,10,FALSE),
$C152=2016,
VLOOKUP($B152,[3]分省年度数据!$A$1:$T$32,9,FALSE),
$C152=2017,
VLOOKUP($B152,[3]分省年度数据!$A$1:$T$32,8,FALSE),
$C152=2018,
VLOOKUP($B152,[3]分省年度数据!$A$1:$T$32,7,FALSE)
)</f>
        <v>2331</v>
      </c>
      <c r="I152">
        <f>VLOOKUP($D152,[4]Sheet1!$C$1:$J$65536,2,FALSE)</f>
        <v>171.18905639648438</v>
      </c>
      <c r="J152">
        <f>VLOOKUP($D152,[4]Sheet1!$C$1:$J$65536,3,FALSE)</f>
        <v>119.64031982421875</v>
      </c>
      <c r="K152">
        <f>VLOOKUP($D152,[4]Sheet1!$C$1:$J$65536,4,FALSE)</f>
        <v>10161.5537109375</v>
      </c>
      <c r="L152">
        <f>VLOOKUP($D152,[4]Sheet1!$C$1:$J$65536,5,FALSE)</f>
        <v>174.97276306152344</v>
      </c>
      <c r="M152">
        <f>VLOOKUP($D152,[4]Sheet1!$C$1:$J$65536,6,FALSE)</f>
        <v>21.206258773803711</v>
      </c>
      <c r="N152">
        <f>VLOOKUP($D152,[4]Sheet1!$C$1:$J$65536,7,FALSE)</f>
        <v>6.3381142616271973</v>
      </c>
      <c r="O152">
        <f>VLOOKUP($D152,[4]Sheet1!$C$1:$J$65536,8,FALSE)</f>
        <v>35.976852416992188</v>
      </c>
      <c r="P152" cm="1">
        <f t="array" ref="P152">_xlfn.IFS(
$C152=2010,
VLOOKUP($B152,[5]各省年均房价!$A$1:$T$32,11,FALSE),
$C152=2011,
VLOOKUP($B152,[5]各省年均房价!$A$1:$T$32,12,FALSE),
$C152=2012,
VLOOKUP($B152,[5]各省年均房价!$A$1:$T$32,13,FALSE),
$C152=2013,
VLOOKUP($B152,[5]各省年均房价!$A$1:$T$32,14,FALSE),
$C152=2014,
VLOOKUP($B152,[5]各省年均房价!$A$1:$T$32,15,FALSE),
$C152=2015,
VLOOKUP($B152,[5]各省年均房价!$A$1:$T$32,16,FALSE),
$C152=2016,
VLOOKUP($B152,[5]各省年均房价!$A$1:$T$32,17,FALSE),
$C152=2017,
VLOOKUP($B152,[5]各省年均房价!$A$1:$T$32,18,FALSE),
$C152=2018,
VLOOKUP($B152,[5]各省年均房价!$A$1:$T$32,19,FALSE)
)</f>
        <v>4881.9224999999997</v>
      </c>
      <c r="Q152">
        <f t="shared" si="5"/>
        <v>0.22407502180199199</v>
      </c>
      <c r="R152" cm="1">
        <f t="array" ref="R152">_xlfn.IFS(
$C152=2010,
VLOOKUP($B152,[27]分省年度数据!$A$1:$T$32,15,FALSE),
$C152=2011,
VLOOKUP($B152,[27]分省年度数据!$A$1:$T$32,14,FALSE),
$C152=2012,
VLOOKUP($B152,[27]分省年度数据!$A$1:$T$32,13,FALSE),
$C152=2013,
VLOOKUP($B152,[27]分省年度数据!$A$1:$T$32,12,FALSE),
$C152=2014,
VLOOKUP($B152,[27]分省年度数据!$A$1:$T$32,11,FALSE),
$C152=2015,
VLOOKUP($B152,[27]分省年度数据!$A$1:$T$32,10,FALSE),
$C152=2016,
VLOOKUP($B152,[27]分省年度数据!$A$1:$T$32,9,FALSE),
$C152=2017,
VLOOKUP($B152,[27]分省年度数据!$A$1:$T$32,8,FALSE),
$C152=2018,
VLOOKUP($B152,[27]分省年度数据!$A$1:$T$32,7,FALSE)
)</f>
        <v>79.59</v>
      </c>
      <c r="S152">
        <f>IFERROR(VLOOKUP(D152,[6]mu_jt_estimates_final!$C:$D,2,FALSE),"")</f>
        <v>-5.4060634000000003E-2</v>
      </c>
      <c r="T152" t="str">
        <f>VLOOKUP(B152,方言分布!A:B,2,FALSE)</f>
        <v>西南官话</v>
      </c>
      <c r="U152" cm="1">
        <f t="array" ref="U152">_xlfn.IFS(
$C152=2010,
VLOOKUP($B152,[7]分省年度数据!$A$1:$T$32,15,FALSE),
$C152=2011,
VLOOKUP($B152,[7]分省年度数据!$A$1:$T$32,14,FALSE),
$C152=2012,
VLOOKUP($B152,[7]分省年度数据!$A$1:$T$32,13,FALSE),
$C152=2013,
VLOOKUP($B152,[7]分省年度数据!$A$1:$T$32,12,FALSE),
$C152=2014,
VLOOKUP($B152,[7]分省年度数据!$A$1:$T$32,11,FALSE),
$C152=2015,
VLOOKUP($B152,[7]分省年度数据!$A$1:$T$32,10,FALSE),
$C152=2016,
VLOOKUP($B152,[7]分省年度数据!$A$1:$T$32,9,FALSE),
$C152=2017,
VLOOKUP($B152,[7]分省年度数据!$A$1:$T$32,8,FALSE),
$C152=2018,
VLOOKUP($B152,[7]分省年度数据!$A$1:$T$32,7,FALSE)
)</f>
        <v>36354</v>
      </c>
      <c r="V152" cm="1">
        <f t="array" ref="V152">_xlfn.IFS(
$C152=2010,
VLOOKUP($B152,[8]分省年度数据!$A$1:$T$32,15,FALSE),
$C152=2011,
VLOOKUP($B152,[8]分省年度数据!$A$1:$T$32,14,FALSE),
$C152=2012,
VLOOKUP($B152,[8]分省年度数据!$A$1:$T$32,13,FALSE),
$C152=2013,
VLOOKUP($B152,[8]分省年度数据!$A$1:$T$32,12,FALSE),
$C152=2014,
VLOOKUP($B152,[8]分省年度数据!$A$1:$T$32,11,FALSE),
$C152=2015,
VLOOKUP($B152,[8]分省年度数据!$A$1:$T$32,10,FALSE),
$C152=2016,
VLOOKUP($B152,[8]分省年度数据!$A$1:$T$32,9,FALSE),
$C152=2017,
VLOOKUP($B152,[8]分省年度数据!$A$1:$T$32,8,FALSE),
$C152=2018,
VLOOKUP($B152,[8]分省年度数据!$A$1:$T$32,7,FALSE)
)</f>
        <v>36.06</v>
      </c>
      <c r="W152" cm="1">
        <f t="array" ref="W152">_xlfn.IFS(
$C152=2010,
VLOOKUP($B152,[9]分省年度数据!$A$1:$T$32,15,FALSE),
$C152=2011,
VLOOKUP($B152,[9]分省年度数据!$A$1:$T$32,14,FALSE),
$C152=2012,
VLOOKUP($B152,[9]分省年度数据!$A$1:$T$32,13,FALSE),
$C152=2013,
VLOOKUP($B152,[9]分省年度数据!$A$1:$T$32,12,FALSE),
$C152=2014,
VLOOKUP($B152,[9]分省年度数据!$A$1:$T$32,11,FALSE),
$C152=2015,
VLOOKUP($B152,[9]分省年度数据!$A$1:$T$32,10,FALSE),
$C152=2016,
VLOOKUP($B152,[9]分省年度数据!$A$1:$T$32,9,FALSE),
$C152=2017,
VLOOKUP($B152,[9]分省年度数据!$A$1:$T$32,8,FALSE),
$C152=2018,
VLOOKUP($B152,[9]分省年度数据!$A$1:$T$32,7,FALSE)
)</f>
        <v>65</v>
      </c>
      <c r="X152" cm="1">
        <f t="array" ref="X152">_xlfn.IFS(
$C152=2010,
VLOOKUP($B152,[10]分省年度数据!$A$1:$T$32,15,FALSE),
$C152=2011,
VLOOKUP($B152,[10]分省年度数据!$A$1:$T$32,14,FALSE),
$C152=2012,
VLOOKUP($B152,[10]分省年度数据!$A$1:$T$32,13,FALSE),
$C152=2013,
VLOOKUP($B152,[10]分省年度数据!$A$1:$T$32,12,FALSE),
$C152=2014,
VLOOKUP($B152,[10]分省年度数据!$A$1:$T$32,11,FALSE),
$C152=2015,
VLOOKUP($B152,[10]分省年度数据!$A$1:$T$32,10,FALSE),
$C152=2016,
VLOOKUP($B152,[10]分省年度数据!$A$1:$T$32,9,FALSE),
$C152=2017,
VLOOKUP($B152,[10]分省年度数据!$A$1:$T$32,8,FALSE),
$C152=2018,
VLOOKUP($B152,[10]分省年度数据!$A$1:$T$32,7,FALSE)
)</f>
        <v>9.68</v>
      </c>
      <c r="Y152" cm="1">
        <f t="array" ref="Y152">_xlfn.IFS(
$C152=2010,
VLOOKUP($B152,[11]分省年度数据!$A$1:$T$32,15,FALSE),
$C152=2011,
VLOOKUP($B152,[11]分省年度数据!$A$1:$T$32,14,FALSE),
$C152=2012,
VLOOKUP($B152,[11]分省年度数据!$A$1:$T$32,13,FALSE),
$C152=2013,
VLOOKUP($B152,[11]分省年度数据!$A$1:$T$32,12,FALSE),
$C152=2014,
VLOOKUP($B152,[11]分省年度数据!$A$1:$T$32,11,FALSE),
$C152=2015,
VLOOKUP($B152,[11]分省年度数据!$A$1:$T$32,10,FALSE),
$C152=2016,
VLOOKUP($B152,[11]分省年度数据!$A$1:$T$32,9,FALSE),
$C152=2017,
VLOOKUP($B152,[11]分省年度数据!$A$1:$T$32,8,FALSE),
$C152=2018,
VLOOKUP($B152,[11]分省年度数据!$A$1:$T$32,7,FALSE)
)</f>
        <v>588.9</v>
      </c>
      <c r="Z152" cm="1">
        <f t="array" ref="Z152">_xlfn.IFS(
$C152=2010,
VLOOKUP($B152,[12]分省年度数据!$A$1:$T$32,15,FALSE),
$C152=2011,
VLOOKUP($B152,[12]分省年度数据!$A$1:$T$32,14,FALSE),
$C152=2012,
VLOOKUP($B152,[12]分省年度数据!$A$1:$T$32,13,FALSE),
$C152=2013,
VLOOKUP($B152,[12]分省年度数据!$A$1:$T$32,12,FALSE),
$C152=2014,
VLOOKUP($B152,[12]分省年度数据!$A$1:$T$32,11,FALSE),
$C152=2015,
VLOOKUP($B152,[12]分省年度数据!$A$1:$T$32,10,FALSE),
$C152=2016,
VLOOKUP($B152,[12]分省年度数据!$A$1:$T$32,9,FALSE),
$C152=2017,
VLOOKUP($B152,[12]分省年度数据!$A$1:$T$32,8,FALSE),
$C152=2018,
VLOOKUP($B152,[12]分省年度数据!$A$1:$T$32,7,FALSE)
)</f>
        <v>12.7</v>
      </c>
      <c r="AA152" cm="1">
        <f t="array" ref="AA152">_xlfn.IFS(
$C152=2010,
VLOOKUP($B152,[13]分省年度数据!$A$1:$T$32,15,FALSE),
$C152=2011,
VLOOKUP($B152,[13]分省年度数据!$A$1:$T$32,14,FALSE),
$C152=2012,
VLOOKUP($B152,[13]分省年度数据!$A$1:$T$32,13,FALSE),
$C152=2013,
VLOOKUP($B152,[13]分省年度数据!$A$1:$T$32,12,FALSE),
$C152=2014,
VLOOKUP($B152,[13]分省年度数据!$A$1:$T$32,11,FALSE),
$C152=2015,
VLOOKUP($B152,[13]分省年度数据!$A$1:$T$32,10,FALSE),
$C152=2016,
VLOOKUP($B152,[13]分省年度数据!$A$1:$T$32,9,FALSE),
$C152=2017,
VLOOKUP($B152,[13]分省年度数据!$A$1:$T$32,8,FALSE),
$C152=2018,
VLOOKUP($B152,[13]分省年度数据!$A$1:$T$32,7,FALSE)
)</f>
        <v>10.95</v>
      </c>
      <c r="AB152" cm="1">
        <f t="array" ref="AB152">_xlfn.IFS(
$C152=2010,
VLOOKUP($B152,[14]分省年度数据!$A$1:$T$32,15,FALSE),
$C152=2011,
VLOOKUP($B152,[14]分省年度数据!$A$1:$T$32,14,FALSE),
$C152=2012,
VLOOKUP($B152,[14]分省年度数据!$A$1:$T$32,13,FALSE),
$C152=2013,
VLOOKUP($B152,[14]分省年度数据!$A$1:$T$32,12,FALSE),
$C152=2014,
VLOOKUP($B152,[14]分省年度数据!$A$1:$T$32,11,FALSE),
$C152=2015,
VLOOKUP($B152,[14]分省年度数据!$A$1:$T$32,10,FALSE),
$C152=2016,
VLOOKUP($B152,[14]分省年度数据!$A$1:$T$32,9,FALSE),
$C152=2017,
VLOOKUP($B152,[14]分省年度数据!$A$1:$T$32,8,FALSE),
$C152=2018,
VLOOKUP($B152,[14]分省年度数据!$A$1:$T$32,7,FALSE)
)</f>
        <v>17.13</v>
      </c>
      <c r="AD152" cm="1">
        <f t="array" ref="AD152">_xlfn.IFS(
$C152=2010,
VLOOKUP($B152,[15]分省年度数据!$A$1:$T$32,15,FALSE),
$C152=2011,
VLOOKUP($B152,[15]分省年度数据!$A$1:$T$32,14,FALSE),
$C152=2012,
VLOOKUP($B152,[15]分省年度数据!$A$1:$T$32,13,FALSE),
$C152=2013,
VLOOKUP($B152,[15]分省年度数据!$A$1:$T$32,12,FALSE),
$C152=2014,
VLOOKUP($B152,[15]分省年度数据!$A$1:$T$32,11,FALSE),
$C152=2015,
VLOOKUP($B152,[15]分省年度数据!$A$1:$T$32,10,FALSE),
$C152=2016,
VLOOKUP($B152,[15]分省年度数据!$A$1:$T$32,9,FALSE),
$C152=2017,
VLOOKUP($B152,[15]分省年度数据!$A$1:$T$32,8,FALSE),
$C152=2018,
VLOOKUP($B152,[15]分省年度数据!$A$1:$T$32,7,FALSE)
)</f>
        <v>13009264</v>
      </c>
      <c r="AE152" cm="1">
        <f t="array" ref="AE152">_xlfn.IFS(
$C152=2010,
VLOOKUP($B152,[16]分省年度数据!$A$1:$T$32,15,FALSE),
$C152=2011,
VLOOKUP($B152,[16]分省年度数据!$A$1:$T$32,14,FALSE),
$C152=2012,
VLOOKUP($B152,[16]分省年度数据!$A$1:$T$32,13,FALSE),
$C152=2013,
VLOOKUP($B152,[16]分省年度数据!$A$1:$T$32,12,FALSE),
$C152=2014,
VLOOKUP($B152,[16]分省年度数据!$A$1:$T$32,11,FALSE),
$C152=2015,
VLOOKUP($B152,[16]分省年度数据!$A$1:$T$32,10,FALSE),
$C152=2016,
VLOOKUP($B152,[16]分省年度数据!$A$1:$T$32,9,FALSE),
$C152=2017,
VLOOKUP($B152,[16]分省年度数据!$A$1:$T$32,8,FALSE),
$C152=2018,
VLOOKUP($B152,[16]分省年度数据!$A$1:$T$32,7,FALSE)
)</f>
        <v>1047.3699999999999</v>
      </c>
      <c r="AF152" cm="1">
        <f t="array" ref="AF152">_xlfn.IFS(
$C152=2010,
VLOOKUP($B152,[17]分省年度数据!$A$1:$T$32,15,FALSE),
$C152=2011,
VLOOKUP($B152,[17]分省年度数据!$A$1:$T$32,14,FALSE),
$C152=2012,
VLOOKUP($B152,[17]分省年度数据!$A$1:$T$32,13,FALSE),
$C152=2013,
VLOOKUP($B152,[17]分省年度数据!$A$1:$T$32,12,FALSE),
$C152=2014,
VLOOKUP($B152,[17]分省年度数据!$A$1:$T$32,11,FALSE),
$C152=2015,
VLOOKUP($B152,[17]分省年度数据!$A$1:$T$32,10,FALSE),
$C152=2016,
VLOOKUP($B152,[17]分省年度数据!$A$1:$T$32,9,FALSE),
$C152=2017,
VLOOKUP($B152,[17]分省年度数据!$A$1:$T$32,8,FALSE),
$C152=2018,
VLOOKUP($B152,[17]分省年度数据!$A$1:$T$32,7,FALSE)
)</f>
        <v>906</v>
      </c>
      <c r="AG152" cm="1">
        <f t="array" ref="AG152">_xlfn.IFS(
$C152=2010,
VLOOKUP($B152,[18]分省年度数据!$A$1:$T$32,15,FALSE),
$C152=2011,
VLOOKUP($B152,[18]分省年度数据!$A$1:$T$32,14,FALSE),
$C152=2012,
VLOOKUP($B152,[18]分省年度数据!$A$1:$T$32,13,FALSE),
$C152=2013,
VLOOKUP($B152,[18]分省年度数据!$A$1:$T$32,12,FALSE),
$C152=2014,
VLOOKUP($B152,[18]分省年度数据!$A$1:$T$32,11,FALSE),
$C152=2015,
VLOOKUP($B152,[18]分省年度数据!$A$1:$T$32,10,FALSE),
$C152=2016,
VLOOKUP($B152,[18]分省年度数据!$A$1:$T$32,9,FALSE),
$C152=2017,
VLOOKUP($B152,[18]分省年度数据!$A$1:$T$32,8,FALSE),
$C152=2018,
VLOOKUP($B152,[18]分省年度数据!$A$1:$T$32,7,FALSE)
)</f>
        <v>16601.900000000001</v>
      </c>
      <c r="AJ152" cm="1">
        <f t="array" ref="AJ152">_xlfn.IFS(
$C152=2010,
VLOOKUP($B152,[19]分省年度数据!$A$1:$T$32,15,FALSE),
$C152=2011,
VLOOKUP($B152,[19]分省年度数据!$A$1:$T$32,14,FALSE),
$C152=2012,
VLOOKUP($B152,[19]分省年度数据!$A$1:$T$32,13,FALSE),
$C152=2013,
VLOOKUP($B152,[19]分省年度数据!$A$1:$T$32,12,FALSE),
$C152=2014,
VLOOKUP($B152,[19]分省年度数据!$A$1:$T$32,11,FALSE),
$C152=2015,
VLOOKUP($B152,[19]分省年度数据!$A$1:$T$32,10,FALSE),
$C152=2016,
VLOOKUP($B152,[19]分省年度数据!$A$1:$T$32,9,FALSE),
$C152=2017,
VLOOKUP($B152,[19]分省年度数据!$A$1:$T$32,8,FALSE),
$C152=2018,
VLOOKUP($B152,[19]分省年度数据!$A$1:$T$32,7,FALSE)
)</f>
        <v>16908</v>
      </c>
      <c r="AK152" cm="1">
        <f t="array" ref="AK152">_xlfn.IFS(
$C152=2010,
VLOOKUP($B152,[20]分省年度数据!$A$1:$T$32,15,FALSE),
$C152=2011,
VLOOKUP($B152,[20]分省年度数据!$A$1:$T$32,14,FALSE),
$C152=2012,
VLOOKUP($B152,[20]分省年度数据!$A$1:$T$32,13,FALSE),
$C152=2013,
VLOOKUP($B152,[20]分省年度数据!$A$1:$T$32,12,FALSE),
$C152=2014,
VLOOKUP($B152,[20]分省年度数据!$A$1:$T$32,11,FALSE),
$C152=2015,
VLOOKUP($B152,[20]分省年度数据!$A$1:$T$32,10,FALSE),
$C152=2016,
VLOOKUP($B152,[20]分省年度数据!$A$1:$T$32,9,FALSE),
$C152=2017,
VLOOKUP($B152,[20]分省年度数据!$A$1:$T$32,8,FALSE),
$C152=2018,
VLOOKUP($B152,[20]分省年度数据!$A$1:$T$32,7,FALSE)
)</f>
        <v>18646</v>
      </c>
      <c r="AL152" cm="1">
        <f t="array" ref="AL152">_xlfn.IFS(
$C152=2010,
VLOOKUP($B152,[26]分省年度数据!$A$1:$T$32,15,FALSE),
$C152=2011,
VLOOKUP($B152,[26]分省年度数据!$A$1:$T$32,14,FALSE),
$C152=2012,
VLOOKUP($B152,[26]分省年度数据!$A$1:$T$32,13,FALSE),
$C152=2013,
VLOOKUP($B152,[26]分省年度数据!$A$1:$T$32,12,FALSE),
$C152=2014,
VLOOKUP($B152,[26]分省年度数据!$A$1:$T$32,11,FALSE),
$C152=2015,
VLOOKUP($B152,[26]分省年度数据!$A$1:$T$32,10,FALSE),
$C152=2016,
VLOOKUP($B152,[26]分省年度数据!$A$1:$T$32,9,FALSE),
$C152=2017,
VLOOKUP($B152,[26]分省年度数据!$A$1:$T$32,8,FALSE),
$C152=2018,
VLOOKUP($B152,[26]分省年度数据!$A$1:$T$32,7,FALSE)
)</f>
        <v>99.12</v>
      </c>
      <c r="AM152" cm="1">
        <f t="array" ref="AM152">_xlfn.IFS(
$C152=2010,
VLOOKUP($B152,[22]分省年度数据!$A$1:$T$32,15,FALSE),
$C152=2011,
VLOOKUP($B152,[22]分省年度数据!$A$1:$T$32,14,FALSE),
$C152=2012,
VLOOKUP($B152,[22]分省年度数据!$A$1:$T$32,13,FALSE),
$C152=2013,
VLOOKUP($B152,[22]分省年度数据!$A$1:$T$32,12,FALSE),
$C152=2014,
VLOOKUP($B152,[22]分省年度数据!$A$1:$T$32,11,FALSE),
$C152=2015,
VLOOKUP($B152,[22]分省年度数据!$A$1:$T$32,10,FALSE),
$C152=2016,
VLOOKUP($B152,[22]分省年度数据!$A$1:$T$32,9,FALSE),
$C152=2017,
VLOOKUP($B152,[22]分省年度数据!$A$1:$T$32,8,FALSE),
$C152=2018,
VLOOKUP($B152,[22]分省年度数据!$A$1:$T$32,7,FALSE)
)</f>
        <v>96.3</v>
      </c>
      <c r="AN152" cm="1">
        <f t="array" ref="AN152">_xlfn.IFS(
$C152=2010,
VLOOKUP($B152,[23]分省年度数据!$A$1:$T$32,15,FALSE),
$C152=2011,
VLOOKUP($B152,[23]分省年度数据!$A$1:$T$32,14,FALSE),
$C152=2012,
VLOOKUP($B152,[23]分省年度数据!$A$1:$T$32,13,FALSE),
$C152=2013,
VLOOKUP($B152,[23]分省年度数据!$A$1:$T$32,12,FALSE),
$C152=2014,
VLOOKUP($B152,[23]分省年度数据!$A$1:$T$32,11,FALSE),
$C152=2015,
VLOOKUP($B152,[23]分省年度数据!$A$1:$T$32,10,FALSE),
$C152=2016,
VLOOKUP($B152,[23]分省年度数据!$A$1:$T$32,9,FALSE),
$C152=2017,
VLOOKUP($B152,[23]分省年度数据!$A$1:$T$32,8,FALSE),
$C152=2018,
VLOOKUP($B152,[23]分省年度数据!$A$1:$T$32,7,FALSE)
)</f>
        <v>12.76</v>
      </c>
      <c r="AO152" cm="1">
        <f t="array" ref="AO152">_xlfn.IFS(
$C152=2010,
VLOOKUP($B152,[24]分省年度数据!$A$1:$T$32,15,FALSE),
$C152=2011,
VLOOKUP($B152,[24]分省年度数据!$A$1:$T$32,14,FALSE),
$C152=2012,
VLOOKUP($B152,[24]分省年度数据!$A$1:$T$32,13,FALSE),
$C152=2013,
VLOOKUP($B152,[24]分省年度数据!$A$1:$T$32,12,FALSE),
$C152=2014,
VLOOKUP($B152,[24]分省年度数据!$A$1:$T$32,11,FALSE),
$C152=2015,
VLOOKUP($B152,[24]分省年度数据!$A$1:$T$32,10,FALSE),
$C152=2016,
VLOOKUP($B152,[24]分省年度数据!$A$1:$T$32,9,FALSE),
$C152=2017,
VLOOKUP($B152,[24]分省年度数据!$A$1:$T$32,8,FALSE),
$C152=2018,
VLOOKUP($B152,[24]分省年度数据!$A$1:$T$32,7,FALSE)
)</f>
        <v>2.64</v>
      </c>
      <c r="AP152" cm="1">
        <f t="array" ref="AP152">_xlfn.IFS(
$C152=2010,
VLOOKUP($B152,[25]分省年度数据!$A$1:$T$32,15,FALSE),
$C152=2011,
VLOOKUP($B152,[25]分省年度数据!$A$1:$T$32,14,FALSE),
$C152=2012,
VLOOKUP($B152,[25]分省年度数据!$A$1:$T$32,13,FALSE),
$C152=2013,
VLOOKUP($B152,[25]分省年度数据!$A$1:$T$32,12,FALSE),
$C152=2014,
VLOOKUP($B152,[25]分省年度数据!$A$1:$T$32,11,FALSE),
$C152=2015,
VLOOKUP($B152,[25]分省年度数据!$A$1:$T$32,10,FALSE),
$C152=2016,
VLOOKUP($B152,[25]分省年度数据!$A$1:$T$32,9,FALSE),
$C152=2017,
VLOOKUP($B152,[25]分省年度数据!$A$1:$T$32,8,FALSE),
$C152=2018,
VLOOKUP($B152,[25]分省年度数据!$A$1:$T$32,7,FALSE)
)</f>
        <v>10.99</v>
      </c>
    </row>
    <row r="153" spans="1:42">
      <c r="A153">
        <v>42</v>
      </c>
      <c r="B153" t="s">
        <v>17</v>
      </c>
      <c r="C153">
        <v>2017</v>
      </c>
      <c r="D153" t="str">
        <f t="shared" si="4"/>
        <v>湖北省2017</v>
      </c>
      <c r="E153" t="s">
        <v>35</v>
      </c>
      <c r="F153" cm="1">
        <f t="array" ref="F153">_xlfn.IFS(
$C153=2010,
VLOOKUP($B153,[1]分省年度数据!$A$1:$T$32,15,FALSE),
$C153=2011,
VLOOKUP($B153,[1]分省年度数据!$A$1:$T$32,14,FALSE),
$C153=2012,
VLOOKUP($B153,[1]分省年度数据!$A$1:$T$32,13,FALSE),
$C153=2013,
VLOOKUP($B153,[1]分省年度数据!$A$1:$T$32,12,FALSE),
$C153=2014,
VLOOKUP($B153,[1]分省年度数据!$A$1:$T$32,11,FALSE),
$C153=2015,
VLOOKUP($B153,[1]分省年度数据!$A$1:$T$32,10,FALSE),
$C153=2016,
VLOOKUP($B153,[1]分省年度数据!$A$1:$T$32,9,FALSE),
$C153=2017,
VLOOKUP($B153,[1]分省年度数据!$A$1:$T$32,8,FALSE),
$C153=2018,
VLOOKUP($B153,[1]分省年度数据!$A$1:$T$32,7,FALSE)
)</f>
        <v>5904</v>
      </c>
      <c r="G153" cm="1">
        <f t="array" ref="G153">_xlfn.IFS(
$C153=2010,
VLOOKUP($B153,[2]分省年度数据!$A$1:$T$32,15,FALSE),
$C153=2011,
VLOOKUP($B153,[2]分省年度数据!$A$1:$T$32,14,FALSE),
$C153=2012,
VLOOKUP($B153,[2]分省年度数据!$A$1:$T$32,13,FALSE),
$C153=2013,
VLOOKUP($B153,[2]分省年度数据!$A$1:$T$32,12,FALSE),
$C153=2014,
VLOOKUP($B153,[2]分省年度数据!$A$1:$T$32,11,FALSE),
$C153=2015,
VLOOKUP($B153,[2]分省年度数据!$A$1:$T$32,10,FALSE),
$C153=2016,
VLOOKUP($B153,[2]分省年度数据!$A$1:$T$32,9,FALSE),
$C153=2017,
VLOOKUP($B153,[2]分省年度数据!$A$1:$T$32,8,FALSE),
$C153=2018,
VLOOKUP($B153,[2]分省年度数据!$A$1:$T$32,7,FALSE)
)</f>
        <v>23757</v>
      </c>
      <c r="H153" cm="1">
        <f t="array" ref="H153">_xlfn.IFS(
$C153=2010,
VLOOKUP($B153,[3]分省年度数据!$A$1:$T$32,15,FALSE),
$C153=2011,
VLOOKUP($B153,[3]分省年度数据!$A$1:$T$32,14,FALSE),
$C153=2012,
VLOOKUP($B153,[3]分省年度数据!$A$1:$T$32,13,FALSE),
$C153=2013,
VLOOKUP($B153,[3]分省年度数据!$A$1:$T$32,12,FALSE),
$C153=2014,
VLOOKUP($B153,[3]分省年度数据!$A$1:$T$32,11,FALSE),
$C153=2015,
VLOOKUP($B153,[3]分省年度数据!$A$1:$T$32,10,FALSE),
$C153=2016,
VLOOKUP($B153,[3]分省年度数据!$A$1:$T$32,9,FALSE),
$C153=2017,
VLOOKUP($B153,[3]分省年度数据!$A$1:$T$32,8,FALSE),
$C153=2018,
VLOOKUP($B153,[3]分省年度数据!$A$1:$T$32,7,FALSE)
)</f>
        <v>1254.8</v>
      </c>
      <c r="I153">
        <f>VLOOKUP($D153,[4]Sheet1!$C$1:$J$65536,2,FALSE)</f>
        <v>171.14985656738281</v>
      </c>
      <c r="J153">
        <f>VLOOKUP($D153,[4]Sheet1!$C$1:$J$65536,3,FALSE)</f>
        <v>120.90043640136719</v>
      </c>
      <c r="K153">
        <f>VLOOKUP($D153,[4]Sheet1!$C$1:$J$65536,4,FALSE)</f>
        <v>10165.70703125</v>
      </c>
      <c r="L153">
        <f>VLOOKUP($D153,[4]Sheet1!$C$1:$J$65536,5,FALSE)</f>
        <v>177.38270568847656</v>
      </c>
      <c r="M153">
        <f>VLOOKUP($D153,[4]Sheet1!$C$1:$J$65536,6,FALSE)</f>
        <v>20.477899551391602</v>
      </c>
      <c r="N153">
        <f>VLOOKUP($D153,[4]Sheet1!$C$1:$J$65536,7,FALSE)</f>
        <v>6.073732852935791</v>
      </c>
      <c r="O153">
        <f>VLOOKUP($D153,[4]Sheet1!$C$1:$J$65536,8,FALSE)</f>
        <v>35.221790313720703</v>
      </c>
      <c r="P153" cm="1">
        <f t="array" ref="P153">_xlfn.IFS(
$C153=2010,
VLOOKUP($B153,[5]各省年均房价!$A$1:$T$32,11,FALSE),
$C153=2011,
VLOOKUP($B153,[5]各省年均房价!$A$1:$T$32,12,FALSE),
$C153=2012,
VLOOKUP($B153,[5]各省年均房价!$A$1:$T$32,13,FALSE),
$C153=2013,
VLOOKUP($B153,[5]各省年均房价!$A$1:$T$32,14,FALSE),
$C153=2014,
VLOOKUP($B153,[5]各省年均房价!$A$1:$T$32,15,FALSE),
$C153=2015,
VLOOKUP($B153,[5]各省年均房价!$A$1:$T$32,16,FALSE),
$C153=2016,
VLOOKUP($B153,[5]各省年均房价!$A$1:$T$32,17,FALSE),
$C153=2017,
VLOOKUP($B153,[5]各省年均房价!$A$1:$T$32,18,FALSE),
$C153=2018,
VLOOKUP($B153,[5]各省年均房价!$A$1:$T$32,19,FALSE)
)</f>
        <v>4851.0208333333312</v>
      </c>
      <c r="Q153">
        <f t="shared" si="5"/>
        <v>0.20419332547599997</v>
      </c>
      <c r="R153" cm="1">
        <f t="array" ref="R153">_xlfn.IFS(
$C153=2010,
VLOOKUP($B153,[27]分省年度数据!$A$1:$T$32,15,FALSE),
$C153=2011,
VLOOKUP($B153,[27]分省年度数据!$A$1:$T$32,14,FALSE),
$C153=2012,
VLOOKUP($B153,[27]分省年度数据!$A$1:$T$32,13,FALSE),
$C153=2013,
VLOOKUP($B153,[27]分省年度数据!$A$1:$T$32,12,FALSE),
$C153=2014,
VLOOKUP($B153,[27]分省年度数据!$A$1:$T$32,11,FALSE),
$C153=2015,
VLOOKUP($B153,[27]分省年度数据!$A$1:$T$32,10,FALSE),
$C153=2016,
VLOOKUP($B153,[27]分省年度数据!$A$1:$T$32,9,FALSE),
$C153=2017,
VLOOKUP($B153,[27]分省年度数据!$A$1:$T$32,8,FALSE),
$C153=2018,
VLOOKUP($B153,[27]分省年度数据!$A$1:$T$32,7,FALSE)
)</f>
        <v>84.62</v>
      </c>
      <c r="S153">
        <f>IFERROR(VLOOKUP(D153,[6]mu_jt_estimates_final!$C:$D,2,FALSE),"")</f>
        <v>7.8730418999999996E-2</v>
      </c>
      <c r="T153" t="str">
        <f>VLOOKUP(B153,方言分布!A:B,2,FALSE)</f>
        <v>西南官话</v>
      </c>
      <c r="U153" cm="1">
        <f t="array" ref="U153">_xlfn.IFS(
$C153=2010,
VLOOKUP($B153,[7]分省年度数据!$A$1:$T$32,15,FALSE),
$C153=2011,
VLOOKUP($B153,[7]分省年度数据!$A$1:$T$32,14,FALSE),
$C153=2012,
VLOOKUP($B153,[7]分省年度数据!$A$1:$T$32,13,FALSE),
$C153=2013,
VLOOKUP($B153,[7]分省年度数据!$A$1:$T$32,12,FALSE),
$C153=2014,
VLOOKUP($B153,[7]分省年度数据!$A$1:$T$32,11,FALSE),
$C153=2015,
VLOOKUP($B153,[7]分省年度数据!$A$1:$T$32,10,FALSE),
$C153=2016,
VLOOKUP($B153,[7]分省年度数据!$A$1:$T$32,9,FALSE),
$C153=2017,
VLOOKUP($B153,[7]分省年度数据!$A$1:$T$32,8,FALSE),
$C153=2018,
VLOOKUP($B153,[7]分省年度数据!$A$1:$T$32,7,FALSE)
)</f>
        <v>36357</v>
      </c>
      <c r="V153" cm="1">
        <f t="array" ref="V153">_xlfn.IFS(
$C153=2010,
VLOOKUP($B153,[8]分省年度数据!$A$1:$T$32,15,FALSE),
$C153=2011,
VLOOKUP($B153,[8]分省年度数据!$A$1:$T$32,14,FALSE),
$C153=2012,
VLOOKUP($B153,[8]分省年度数据!$A$1:$T$32,13,FALSE),
$C153=2013,
VLOOKUP($B153,[8]分省年度数据!$A$1:$T$32,12,FALSE),
$C153=2014,
VLOOKUP($B153,[8]分省年度数据!$A$1:$T$32,11,FALSE),
$C153=2015,
VLOOKUP($B153,[8]分省年度数据!$A$1:$T$32,10,FALSE),
$C153=2016,
VLOOKUP($B153,[8]分省年度数据!$A$1:$T$32,9,FALSE),
$C153=2017,
VLOOKUP($B153,[8]分省年度数据!$A$1:$T$32,8,FALSE),
$C153=2018,
VLOOKUP($B153,[8]分省年度数据!$A$1:$T$32,7,FALSE)
)</f>
        <v>37.619999999999997</v>
      </c>
      <c r="W153" cm="1">
        <f t="array" ref="W153">_xlfn.IFS(
$C153=2010,
VLOOKUP($B153,[9]分省年度数据!$A$1:$T$32,15,FALSE),
$C153=2011,
VLOOKUP($B153,[9]分省年度数据!$A$1:$T$32,14,FALSE),
$C153=2012,
VLOOKUP($B153,[9]分省年度数据!$A$1:$T$32,13,FALSE),
$C153=2013,
VLOOKUP($B153,[9]分省年度数据!$A$1:$T$32,12,FALSE),
$C153=2014,
VLOOKUP($B153,[9]分省年度数据!$A$1:$T$32,11,FALSE),
$C153=2015,
VLOOKUP($B153,[9]分省年度数据!$A$1:$T$32,10,FALSE),
$C153=2016,
VLOOKUP($B153,[9]分省年度数据!$A$1:$T$32,9,FALSE),
$C153=2017,
VLOOKUP($B153,[9]分省年度数据!$A$1:$T$32,8,FALSE),
$C153=2018,
VLOOKUP($B153,[9]分省年度数据!$A$1:$T$32,7,FALSE)
)</f>
        <v>68</v>
      </c>
      <c r="X153" cm="1">
        <f t="array" ref="X153">_xlfn.IFS(
$C153=2010,
VLOOKUP($B153,[10]分省年度数据!$A$1:$T$32,15,FALSE),
$C153=2011,
VLOOKUP($B153,[10]分省年度数据!$A$1:$T$32,14,FALSE),
$C153=2012,
VLOOKUP($B153,[10]分省年度数据!$A$1:$T$32,13,FALSE),
$C153=2013,
VLOOKUP($B153,[10]分省年度数据!$A$1:$T$32,12,FALSE),
$C153=2014,
VLOOKUP($B153,[10]分省年度数据!$A$1:$T$32,11,FALSE),
$C153=2015,
VLOOKUP($B153,[10]分省年度数据!$A$1:$T$32,10,FALSE),
$C153=2016,
VLOOKUP($B153,[10]分省年度数据!$A$1:$T$32,9,FALSE),
$C153=2017,
VLOOKUP($B153,[10]分省年度数据!$A$1:$T$32,8,FALSE),
$C153=2018,
VLOOKUP($B153,[10]分省年度数据!$A$1:$T$32,7,FALSE)
)</f>
        <v>9.51</v>
      </c>
      <c r="Y153" cm="1">
        <f t="array" ref="Y153">_xlfn.IFS(
$C153=2010,
VLOOKUP($B153,[11]分省年度数据!$A$1:$T$32,15,FALSE),
$C153=2011,
VLOOKUP($B153,[11]分省年度数据!$A$1:$T$32,14,FALSE),
$C153=2012,
VLOOKUP($B153,[11]分省年度数据!$A$1:$T$32,13,FALSE),
$C153=2013,
VLOOKUP($B153,[11]分省年度数据!$A$1:$T$32,12,FALSE),
$C153=2014,
VLOOKUP($B153,[11]分省年度数据!$A$1:$T$32,11,FALSE),
$C153=2015,
VLOOKUP($B153,[11]分省年度数据!$A$1:$T$32,10,FALSE),
$C153=2016,
VLOOKUP($B153,[11]分省年度数据!$A$1:$T$32,9,FALSE),
$C153=2017,
VLOOKUP($B153,[11]分省年度数据!$A$1:$T$32,8,FALSE),
$C153=2018,
VLOOKUP($B153,[11]分省年度数据!$A$1:$T$32,7,FALSE)
)</f>
        <v>614.69000000000005</v>
      </c>
      <c r="Z153" cm="1">
        <f t="array" ref="Z153">_xlfn.IFS(
$C153=2010,
VLOOKUP($B153,[12]分省年度数据!$A$1:$T$32,15,FALSE),
$C153=2011,
VLOOKUP($B153,[12]分省年度数据!$A$1:$T$32,14,FALSE),
$C153=2012,
VLOOKUP($B153,[12]分省年度数据!$A$1:$T$32,13,FALSE),
$C153=2013,
VLOOKUP($B153,[12]分省年度数据!$A$1:$T$32,12,FALSE),
$C153=2014,
VLOOKUP($B153,[12]分省年度数据!$A$1:$T$32,11,FALSE),
$C153=2015,
VLOOKUP($B153,[12]分省年度数据!$A$1:$T$32,10,FALSE),
$C153=2016,
VLOOKUP($B153,[12]分省年度数据!$A$1:$T$32,9,FALSE),
$C153=2017,
VLOOKUP($B153,[12]分省年度数据!$A$1:$T$32,8,FALSE),
$C153=2018,
VLOOKUP($B153,[12]分省年度数据!$A$1:$T$32,7,FALSE)
)</f>
        <v>12.43</v>
      </c>
      <c r="AA153" cm="1">
        <f t="array" ref="AA153">_xlfn.IFS(
$C153=2010,
VLOOKUP($B153,[13]分省年度数据!$A$1:$T$32,15,FALSE),
$C153=2011,
VLOOKUP($B153,[13]分省年度数据!$A$1:$T$32,14,FALSE),
$C153=2012,
VLOOKUP($B153,[13]分省年度数据!$A$1:$T$32,13,FALSE),
$C153=2013,
VLOOKUP($B153,[13]分省年度数据!$A$1:$T$32,12,FALSE),
$C153=2014,
VLOOKUP($B153,[13]分省年度数据!$A$1:$T$32,11,FALSE),
$C153=2015,
VLOOKUP($B153,[13]分省年度数据!$A$1:$T$32,10,FALSE),
$C153=2016,
VLOOKUP($B153,[13]分省年度数据!$A$1:$T$32,9,FALSE),
$C153=2017,
VLOOKUP($B153,[13]分省年度数据!$A$1:$T$32,8,FALSE),
$C153=2018,
VLOOKUP($B153,[13]分省年度数据!$A$1:$T$32,7,FALSE)
)</f>
        <v>11.53</v>
      </c>
      <c r="AB153" cm="1">
        <f t="array" ref="AB153">_xlfn.IFS(
$C153=2010,
VLOOKUP($B153,[14]分省年度数据!$A$1:$T$32,15,FALSE),
$C153=2011,
VLOOKUP($B153,[14]分省年度数据!$A$1:$T$32,14,FALSE),
$C153=2012,
VLOOKUP($B153,[14]分省年度数据!$A$1:$T$32,13,FALSE),
$C153=2013,
VLOOKUP($B153,[14]分省年度数据!$A$1:$T$32,12,FALSE),
$C153=2014,
VLOOKUP($B153,[14]分省年度数据!$A$1:$T$32,11,FALSE),
$C153=2015,
VLOOKUP($B153,[14]分省年度数据!$A$1:$T$32,10,FALSE),
$C153=2016,
VLOOKUP($B153,[14]分省年度数据!$A$1:$T$32,9,FALSE),
$C153=2017,
VLOOKUP($B153,[14]分省年度数据!$A$1:$T$32,8,FALSE),
$C153=2018,
VLOOKUP($B153,[14]分省年度数据!$A$1:$T$32,7,FALSE)
)</f>
        <v>17.440000000000001</v>
      </c>
      <c r="AD153" cm="1">
        <f t="array" ref="AD153">_xlfn.IFS(
$C153=2010,
VLOOKUP($B153,[15]分省年度数据!$A$1:$T$32,15,FALSE),
$C153=2011,
VLOOKUP($B153,[15]分省年度数据!$A$1:$T$32,14,FALSE),
$C153=2012,
VLOOKUP($B153,[15]分省年度数据!$A$1:$T$32,13,FALSE),
$C153=2013,
VLOOKUP($B153,[15]分省年度数据!$A$1:$T$32,12,FALSE),
$C153=2014,
VLOOKUP($B153,[15]分省年度数据!$A$1:$T$32,11,FALSE),
$C153=2015,
VLOOKUP($B153,[15]分省年度数据!$A$1:$T$32,10,FALSE),
$C153=2016,
VLOOKUP($B153,[15]分省年度数据!$A$1:$T$32,9,FALSE),
$C153=2017,
VLOOKUP($B153,[15]分省年度数据!$A$1:$T$32,8,FALSE),
$C153=2018,
VLOOKUP($B153,[15]分省年度数据!$A$1:$T$32,7,FALSE)
)</f>
        <v>13821834</v>
      </c>
      <c r="AE153" cm="1">
        <f t="array" ref="AE153">_xlfn.IFS(
$C153=2010,
VLOOKUP($B153,[16]分省年度数据!$A$1:$T$32,15,FALSE),
$C153=2011,
VLOOKUP($B153,[16]分省年度数据!$A$1:$T$32,14,FALSE),
$C153=2012,
VLOOKUP($B153,[16]分省年度数据!$A$1:$T$32,13,FALSE),
$C153=2013,
VLOOKUP($B153,[16]分省年度数据!$A$1:$T$32,12,FALSE),
$C153=2014,
VLOOKUP($B153,[16]分省年度数据!$A$1:$T$32,11,FALSE),
$C153=2015,
VLOOKUP($B153,[16]分省年度数据!$A$1:$T$32,10,FALSE),
$C153=2016,
VLOOKUP($B153,[16]分省年度数据!$A$1:$T$32,9,FALSE),
$C153=2017,
VLOOKUP($B153,[16]分省年度数据!$A$1:$T$32,8,FALSE),
$C153=2018,
VLOOKUP($B153,[16]分省年度数据!$A$1:$T$32,7,FALSE)
)</f>
        <v>1101.3499999999999</v>
      </c>
      <c r="AF153" cm="1">
        <f t="array" ref="AF153">_xlfn.IFS(
$C153=2010,
VLOOKUP($B153,[17]分省年度数据!$A$1:$T$32,15,FALSE),
$C153=2011,
VLOOKUP($B153,[17]分省年度数据!$A$1:$T$32,14,FALSE),
$C153=2012,
VLOOKUP($B153,[17]分省年度数据!$A$1:$T$32,13,FALSE),
$C153=2013,
VLOOKUP($B153,[17]分省年度数据!$A$1:$T$32,12,FALSE),
$C153=2014,
VLOOKUP($B153,[17]分省年度数据!$A$1:$T$32,11,FALSE),
$C153=2015,
VLOOKUP($B153,[17]分省年度数据!$A$1:$T$32,10,FALSE),
$C153=2016,
VLOOKUP($B153,[17]分省年度数据!$A$1:$T$32,9,FALSE),
$C153=2017,
VLOOKUP($B153,[17]分省年度数据!$A$1:$T$32,8,FALSE),
$C153=2018,
VLOOKUP($B153,[17]分省年度数据!$A$1:$T$32,7,FALSE)
)</f>
        <v>1089</v>
      </c>
      <c r="AG153" cm="1">
        <f t="array" ref="AG153">_xlfn.IFS(
$C153=2010,
VLOOKUP($B153,[18]分省年度数据!$A$1:$T$32,15,FALSE),
$C153=2011,
VLOOKUP($B153,[18]分省年度数据!$A$1:$T$32,14,FALSE),
$C153=2012,
VLOOKUP($B153,[18]分省年度数据!$A$1:$T$32,13,FALSE),
$C153=2013,
VLOOKUP($B153,[18]分省年度数据!$A$1:$T$32,12,FALSE),
$C153=2014,
VLOOKUP($B153,[18]分省年度数据!$A$1:$T$32,11,FALSE),
$C153=2015,
VLOOKUP($B153,[18]分省年度数据!$A$1:$T$32,10,FALSE),
$C153=2016,
VLOOKUP($B153,[18]分省年度数据!$A$1:$T$32,9,FALSE),
$C153=2017,
VLOOKUP($B153,[18]分省年度数据!$A$1:$T$32,8,FALSE),
$C153=2018,
VLOOKUP($B153,[18]分省年度数据!$A$1:$T$32,7,FALSE)
)</f>
        <v>18519.7</v>
      </c>
      <c r="AJ153" cm="1">
        <f t="array" ref="AJ153">_xlfn.IFS(
$C153=2010,
VLOOKUP($B153,[19]分省年度数据!$A$1:$T$32,15,FALSE),
$C153=2011,
VLOOKUP($B153,[19]分省年度数据!$A$1:$T$32,14,FALSE),
$C153=2012,
VLOOKUP($B153,[19]分省年度数据!$A$1:$T$32,13,FALSE),
$C153=2013,
VLOOKUP($B153,[19]分省年度数据!$A$1:$T$32,12,FALSE),
$C153=2014,
VLOOKUP($B153,[19]分省年度数据!$A$1:$T$32,11,FALSE),
$C153=2015,
VLOOKUP($B153,[19]分省年度数据!$A$1:$T$32,10,FALSE),
$C153=2016,
VLOOKUP($B153,[19]分省年度数据!$A$1:$T$32,9,FALSE),
$C153=2017,
VLOOKUP($B153,[19]分省年度数据!$A$1:$T$32,8,FALSE),
$C153=2018,
VLOOKUP($B153,[19]分省年度数据!$A$1:$T$32,7,FALSE)
)</f>
        <v>11661</v>
      </c>
      <c r="AK153" cm="1">
        <f t="array" ref="AK153">_xlfn.IFS(
$C153=2010,
VLOOKUP($B153,[20]分省年度数据!$A$1:$T$32,15,FALSE),
$C153=2011,
VLOOKUP($B153,[20]分省年度数据!$A$1:$T$32,14,FALSE),
$C153=2012,
VLOOKUP($B153,[20]分省年度数据!$A$1:$T$32,13,FALSE),
$C153=2013,
VLOOKUP($B153,[20]分省年度数据!$A$1:$T$32,12,FALSE),
$C153=2014,
VLOOKUP($B153,[20]分省年度数据!$A$1:$T$32,11,FALSE),
$C153=2015,
VLOOKUP($B153,[20]分省年度数据!$A$1:$T$32,10,FALSE),
$C153=2016,
VLOOKUP($B153,[20]分省年度数据!$A$1:$T$32,9,FALSE),
$C153=2017,
VLOOKUP($B153,[20]分省年度数据!$A$1:$T$32,8,FALSE),
$C153=2018,
VLOOKUP($B153,[20]分省年度数据!$A$1:$T$32,7,FALSE)
)</f>
        <v>22637</v>
      </c>
      <c r="AL153" cm="1">
        <f t="array" ref="AL153">_xlfn.IFS(
$C153=2010,
VLOOKUP($B153,[26]分省年度数据!$A$1:$T$32,15,FALSE),
$C153=2011,
VLOOKUP($B153,[26]分省年度数据!$A$1:$T$32,14,FALSE),
$C153=2012,
VLOOKUP($B153,[26]分省年度数据!$A$1:$T$32,13,FALSE),
$C153=2013,
VLOOKUP($B153,[26]分省年度数据!$A$1:$T$32,12,FALSE),
$C153=2014,
VLOOKUP($B153,[26]分省年度数据!$A$1:$T$32,11,FALSE),
$C153=2015,
VLOOKUP($B153,[26]分省年度数据!$A$1:$T$32,10,FALSE),
$C153=2016,
VLOOKUP($B153,[26]分省年度数据!$A$1:$T$32,9,FALSE),
$C153=2017,
VLOOKUP($B153,[26]分省年度数据!$A$1:$T$32,8,FALSE),
$C153=2018,
VLOOKUP($B153,[26]分省年度数据!$A$1:$T$32,7,FALSE)
)</f>
        <v>99.27</v>
      </c>
      <c r="AM153" cm="1">
        <f t="array" ref="AM153">_xlfn.IFS(
$C153=2010,
VLOOKUP($B153,[22]分省年度数据!$A$1:$T$32,15,FALSE),
$C153=2011,
VLOOKUP($B153,[22]分省年度数据!$A$1:$T$32,14,FALSE),
$C153=2012,
VLOOKUP($B153,[22]分省年度数据!$A$1:$T$32,13,FALSE),
$C153=2013,
VLOOKUP($B153,[22]分省年度数据!$A$1:$T$32,12,FALSE),
$C153=2014,
VLOOKUP($B153,[22]分省年度数据!$A$1:$T$32,11,FALSE),
$C153=2015,
VLOOKUP($B153,[22]分省年度数据!$A$1:$T$32,10,FALSE),
$C153=2016,
VLOOKUP($B153,[22]分省年度数据!$A$1:$T$32,9,FALSE),
$C153=2017,
VLOOKUP($B153,[22]分省年度数据!$A$1:$T$32,8,FALSE),
$C153=2018,
VLOOKUP($B153,[22]分省年度数据!$A$1:$T$32,7,FALSE)
)</f>
        <v>97.13</v>
      </c>
      <c r="AN153" cm="1">
        <f t="array" ref="AN153">_xlfn.IFS(
$C153=2010,
VLOOKUP($B153,[23]分省年度数据!$A$1:$T$32,15,FALSE),
$C153=2011,
VLOOKUP($B153,[23]分省年度数据!$A$1:$T$32,14,FALSE),
$C153=2012,
VLOOKUP($B153,[23]分省年度数据!$A$1:$T$32,13,FALSE),
$C153=2013,
VLOOKUP($B153,[23]分省年度数据!$A$1:$T$32,12,FALSE),
$C153=2014,
VLOOKUP($B153,[23]分省年度数据!$A$1:$T$32,11,FALSE),
$C153=2015,
VLOOKUP($B153,[23]分省年度数据!$A$1:$T$32,10,FALSE),
$C153=2016,
VLOOKUP($B153,[23]分省年度数据!$A$1:$T$32,9,FALSE),
$C153=2017,
VLOOKUP($B153,[23]分省年度数据!$A$1:$T$32,8,FALSE),
$C153=2018,
VLOOKUP($B153,[23]分省年度数据!$A$1:$T$32,7,FALSE)
)</f>
        <v>12.38</v>
      </c>
      <c r="AO153" cm="1">
        <f t="array" ref="AO153">_xlfn.IFS(
$C153=2010,
VLOOKUP($B153,[24]分省年度数据!$A$1:$T$32,15,FALSE),
$C153=2011,
VLOOKUP($B153,[24]分省年度数据!$A$1:$T$32,14,FALSE),
$C153=2012,
VLOOKUP($B153,[24]分省年度数据!$A$1:$T$32,13,FALSE),
$C153=2013,
VLOOKUP($B153,[24]分省年度数据!$A$1:$T$32,12,FALSE),
$C153=2014,
VLOOKUP($B153,[24]分省年度数据!$A$1:$T$32,11,FALSE),
$C153=2015,
VLOOKUP($B153,[24]分省年度数据!$A$1:$T$32,10,FALSE),
$C153=2016,
VLOOKUP($B153,[24]分省年度数据!$A$1:$T$32,9,FALSE),
$C153=2017,
VLOOKUP($B153,[24]分省年度数据!$A$1:$T$32,8,FALSE),
$C153=2018,
VLOOKUP($B153,[24]分省年度数据!$A$1:$T$32,7,FALSE)
)</f>
        <v>2.33</v>
      </c>
      <c r="AP153" cm="1">
        <f t="array" ref="AP153">_xlfn.IFS(
$C153=2010,
VLOOKUP($B153,[25]分省年度数据!$A$1:$T$32,15,FALSE),
$C153=2011,
VLOOKUP($B153,[25]分省年度数据!$A$1:$T$32,14,FALSE),
$C153=2012,
VLOOKUP($B153,[25]分省年度数据!$A$1:$T$32,13,FALSE),
$C153=2013,
VLOOKUP($B153,[25]分省年度数据!$A$1:$T$32,12,FALSE),
$C153=2014,
VLOOKUP($B153,[25]分省年度数据!$A$1:$T$32,11,FALSE),
$C153=2015,
VLOOKUP($B153,[25]分省年度数据!$A$1:$T$32,10,FALSE),
$C153=2016,
VLOOKUP($B153,[25]分省年度数据!$A$1:$T$32,9,FALSE),
$C153=2017,
VLOOKUP($B153,[25]分省年度数据!$A$1:$T$32,8,FALSE),
$C153=2018,
VLOOKUP($B153,[25]分省年度数据!$A$1:$T$32,7,FALSE)
)</f>
        <v>11</v>
      </c>
    </row>
    <row r="154" spans="1:42">
      <c r="A154">
        <v>42</v>
      </c>
      <c r="B154" t="s">
        <v>17</v>
      </c>
      <c r="C154">
        <v>2018</v>
      </c>
      <c r="D154" t="str">
        <f t="shared" si="4"/>
        <v>湖北省2018</v>
      </c>
      <c r="E154" t="s">
        <v>35</v>
      </c>
      <c r="F154" cm="1">
        <f t="array" ref="F154">_xlfn.IFS(
$C154=2010,
VLOOKUP($B154,[1]分省年度数据!$A$1:$T$32,15,FALSE),
$C154=2011,
VLOOKUP($B154,[1]分省年度数据!$A$1:$T$32,14,FALSE),
$C154=2012,
VLOOKUP($B154,[1]分省年度数据!$A$1:$T$32,13,FALSE),
$C154=2013,
VLOOKUP($B154,[1]分省年度数据!$A$1:$T$32,12,FALSE),
$C154=2014,
VLOOKUP($B154,[1]分省年度数据!$A$1:$T$32,11,FALSE),
$C154=2015,
VLOOKUP($B154,[1]分省年度数据!$A$1:$T$32,10,FALSE),
$C154=2016,
VLOOKUP($B154,[1]分省年度数据!$A$1:$T$32,9,FALSE),
$C154=2017,
VLOOKUP($B154,[1]分省年度数据!$A$1:$T$32,8,FALSE),
$C154=2018,
VLOOKUP($B154,[1]分省年度数据!$A$1:$T$32,7,FALSE)
)</f>
        <v>5917</v>
      </c>
      <c r="G154" cm="1">
        <f t="array" ref="G154">_xlfn.IFS(
$C154=2010,
VLOOKUP($B154,[2]分省年度数据!$A$1:$T$32,15,FALSE),
$C154=2011,
VLOOKUP($B154,[2]分省年度数据!$A$1:$T$32,14,FALSE),
$C154=2012,
VLOOKUP($B154,[2]分省年度数据!$A$1:$T$32,13,FALSE),
$C154=2013,
VLOOKUP($B154,[2]分省年度数据!$A$1:$T$32,12,FALSE),
$C154=2014,
VLOOKUP($B154,[2]分省年度数据!$A$1:$T$32,11,FALSE),
$C154=2015,
VLOOKUP($B154,[2]分省年度数据!$A$1:$T$32,10,FALSE),
$C154=2016,
VLOOKUP($B154,[2]分省年度数据!$A$1:$T$32,9,FALSE),
$C154=2017,
VLOOKUP($B154,[2]分省年度数据!$A$1:$T$32,8,FALSE),
$C154=2018,
VLOOKUP($B154,[2]分省年度数据!$A$1:$T$32,7,FALSE)
)</f>
        <v>25815</v>
      </c>
      <c r="H154" cm="1">
        <f t="array" ref="H154">_xlfn.IFS(
$C154=2010,
VLOOKUP($B154,[3]分省年度数据!$A$1:$T$32,15,FALSE),
$C154=2011,
VLOOKUP($B154,[3]分省年度数据!$A$1:$T$32,14,FALSE),
$C154=2012,
VLOOKUP($B154,[3]分省年度数据!$A$1:$T$32,13,FALSE),
$C154=2013,
VLOOKUP($B154,[3]分省年度数据!$A$1:$T$32,12,FALSE),
$C154=2014,
VLOOKUP($B154,[3]分省年度数据!$A$1:$T$32,11,FALSE),
$C154=2015,
VLOOKUP($B154,[3]分省年度数据!$A$1:$T$32,10,FALSE),
$C154=2016,
VLOOKUP($B154,[3]分省年度数据!$A$1:$T$32,9,FALSE),
$C154=2017,
VLOOKUP($B154,[3]分省年度数据!$A$1:$T$32,8,FALSE),
$C154=2018,
VLOOKUP($B154,[3]分省年度数据!$A$1:$T$32,7,FALSE)
)</f>
        <v>1026.3</v>
      </c>
      <c r="I154">
        <f>VLOOKUP($D154,[4]Sheet1!$C$1:$J$65536,2,FALSE)</f>
        <v>173.65362548828125</v>
      </c>
      <c r="J154">
        <f>VLOOKUP($D154,[4]Sheet1!$C$1:$J$65536,3,FALSE)</f>
        <v>120.60958099365234</v>
      </c>
      <c r="K154">
        <f>VLOOKUP($D154,[4]Sheet1!$C$1:$J$65536,4,FALSE)</f>
        <v>10159.1357421875</v>
      </c>
      <c r="L154">
        <f>VLOOKUP($D154,[4]Sheet1!$C$1:$J$65536,5,FALSE)</f>
        <v>180.59161376953125</v>
      </c>
      <c r="M154">
        <f>VLOOKUP($D154,[4]Sheet1!$C$1:$J$65536,6,FALSE)</f>
        <v>21.409765243530273</v>
      </c>
      <c r="N154">
        <f>VLOOKUP($D154,[4]Sheet1!$C$1:$J$65536,7,FALSE)</f>
        <v>6.2424802780151367</v>
      </c>
      <c r="O154">
        <f>VLOOKUP($D154,[4]Sheet1!$C$1:$J$65536,8,FALSE)</f>
        <v>28.757057189941406</v>
      </c>
      <c r="P154" cm="1">
        <f t="array" ref="P154">_xlfn.IFS(
$C154=2010,
VLOOKUP($B154,[5]各省年均房价!$A$1:$T$32,11,FALSE),
$C154=2011,
VLOOKUP($B154,[5]各省年均房价!$A$1:$T$32,12,FALSE),
$C154=2012,
VLOOKUP($B154,[5]各省年均房价!$A$1:$T$32,13,FALSE),
$C154=2013,
VLOOKUP($B154,[5]各省年均房价!$A$1:$T$32,14,FALSE),
$C154=2014,
VLOOKUP($B154,[5]各省年均房价!$A$1:$T$32,15,FALSE),
$C154=2015,
VLOOKUP($B154,[5]各省年均房价!$A$1:$T$32,16,FALSE),
$C154=2016,
VLOOKUP($B154,[5]各省年均房价!$A$1:$T$32,17,FALSE),
$C154=2017,
VLOOKUP($B154,[5]各省年均房价!$A$1:$T$32,18,FALSE),
$C154=2018,
VLOOKUP($B154,[5]各省年均房价!$A$1:$T$32,19,FALSE)
)</f>
        <v>5997.6944444444462</v>
      </c>
      <c r="Q154">
        <f t="shared" si="5"/>
        <v>0.23233369918436747</v>
      </c>
      <c r="R154" cm="1">
        <f t="array" ref="R154">_xlfn.IFS(
$C154=2010,
VLOOKUP($B154,[27]分省年度数据!$A$1:$T$32,15,FALSE),
$C154=2011,
VLOOKUP($B154,[27]分省年度数据!$A$1:$T$32,14,FALSE),
$C154=2012,
VLOOKUP($B154,[27]分省年度数据!$A$1:$T$32,13,FALSE),
$C154=2013,
VLOOKUP($B154,[27]分省年度数据!$A$1:$T$32,12,FALSE),
$C154=2014,
VLOOKUP($B154,[27]分省年度数据!$A$1:$T$32,11,FALSE),
$C154=2015,
VLOOKUP($B154,[27]分省年度数据!$A$1:$T$32,10,FALSE),
$C154=2016,
VLOOKUP($B154,[27]分省年度数据!$A$1:$T$32,9,FALSE),
$C154=2017,
VLOOKUP($B154,[27]分省年度数据!$A$1:$T$32,8,FALSE),
$C154=2018,
VLOOKUP($B154,[27]分省年度数据!$A$1:$T$32,7,FALSE)
)</f>
        <v>94.13</v>
      </c>
      <c r="S154">
        <f>IFERROR(VLOOKUP(D154,[6]mu_jt_estimates_final!$C:$D,2,FALSE),"")</f>
        <v>0.20066424999999999</v>
      </c>
      <c r="T154" t="str">
        <f>VLOOKUP(B154,方言分布!A:B,2,FALSE)</f>
        <v>西南官话</v>
      </c>
      <c r="U154" cm="1">
        <f t="array" ref="U154">_xlfn.IFS(
$C154=2010,
VLOOKUP($B154,[7]分省年度数据!$A$1:$T$32,15,FALSE),
$C154=2011,
VLOOKUP($B154,[7]分省年度数据!$A$1:$T$32,14,FALSE),
$C154=2012,
VLOOKUP($B154,[7]分省年度数据!$A$1:$T$32,13,FALSE),
$C154=2013,
VLOOKUP($B154,[7]分省年度数据!$A$1:$T$32,12,FALSE),
$C154=2014,
VLOOKUP($B154,[7]分省年度数据!$A$1:$T$32,11,FALSE),
$C154=2015,
VLOOKUP($B154,[7]分省年度数据!$A$1:$T$32,10,FALSE),
$C154=2016,
VLOOKUP($B154,[7]分省年度数据!$A$1:$T$32,9,FALSE),
$C154=2017,
VLOOKUP($B154,[7]分省年度数据!$A$1:$T$32,8,FALSE),
$C154=2018,
VLOOKUP($B154,[7]分省年度数据!$A$1:$T$32,7,FALSE)
)</f>
        <v>36486</v>
      </c>
      <c r="V154" cm="1">
        <f t="array" ref="V154">_xlfn.IFS(
$C154=2010,
VLOOKUP($B154,[8]分省年度数据!$A$1:$T$32,15,FALSE),
$C154=2011,
VLOOKUP($B154,[8]分省年度数据!$A$1:$T$32,14,FALSE),
$C154=2012,
VLOOKUP($B154,[8]分省年度数据!$A$1:$T$32,13,FALSE),
$C154=2013,
VLOOKUP($B154,[8]分省年度数据!$A$1:$T$32,12,FALSE),
$C154=2014,
VLOOKUP($B154,[8]分省年度数据!$A$1:$T$32,11,FALSE),
$C154=2015,
VLOOKUP($B154,[8]分省年度数据!$A$1:$T$32,10,FALSE),
$C154=2016,
VLOOKUP($B154,[8]分省年度数据!$A$1:$T$32,9,FALSE),
$C154=2017,
VLOOKUP($B154,[8]分省年度数据!$A$1:$T$32,8,FALSE),
$C154=2018,
VLOOKUP($B154,[8]分省年度数据!$A$1:$T$32,7,FALSE)
)</f>
        <v>39.35</v>
      </c>
      <c r="W154" cm="1">
        <f t="array" ref="W154">_xlfn.IFS(
$C154=2010,
VLOOKUP($B154,[9]分省年度数据!$A$1:$T$32,15,FALSE),
$C154=2011,
VLOOKUP($B154,[9]分省年度数据!$A$1:$T$32,14,FALSE),
$C154=2012,
VLOOKUP($B154,[9]分省年度数据!$A$1:$T$32,13,FALSE),
$C154=2013,
VLOOKUP($B154,[9]分省年度数据!$A$1:$T$32,12,FALSE),
$C154=2014,
VLOOKUP($B154,[9]分省年度数据!$A$1:$T$32,11,FALSE),
$C154=2015,
VLOOKUP($B154,[9]分省年度数据!$A$1:$T$32,10,FALSE),
$C154=2016,
VLOOKUP($B154,[9]分省年度数据!$A$1:$T$32,9,FALSE),
$C154=2017,
VLOOKUP($B154,[9]分省年度数据!$A$1:$T$32,8,FALSE),
$C154=2018,
VLOOKUP($B154,[9]分省年度数据!$A$1:$T$32,7,FALSE)
)</f>
        <v>69</v>
      </c>
      <c r="X154" cm="1">
        <f t="array" ref="X154">_xlfn.IFS(
$C154=2010,
VLOOKUP($B154,[10]分省年度数据!$A$1:$T$32,15,FALSE),
$C154=2011,
VLOOKUP($B154,[10]分省年度数据!$A$1:$T$32,14,FALSE),
$C154=2012,
VLOOKUP($B154,[10]分省年度数据!$A$1:$T$32,13,FALSE),
$C154=2013,
VLOOKUP($B154,[10]分省年度数据!$A$1:$T$32,12,FALSE),
$C154=2014,
VLOOKUP($B154,[10]分省年度数据!$A$1:$T$32,11,FALSE),
$C154=2015,
VLOOKUP($B154,[10]分省年度数据!$A$1:$T$32,10,FALSE),
$C154=2016,
VLOOKUP($B154,[10]分省年度数据!$A$1:$T$32,9,FALSE),
$C154=2017,
VLOOKUP($B154,[10]分省年度数据!$A$1:$T$32,8,FALSE),
$C154=2018,
VLOOKUP($B154,[10]分省年度数据!$A$1:$T$32,7,FALSE)
)</f>
        <v>9.4</v>
      </c>
      <c r="Y154" cm="1">
        <f t="array" ref="Y154">_xlfn.IFS(
$C154=2010,
VLOOKUP($B154,[11]分省年度数据!$A$1:$T$32,15,FALSE),
$C154=2011,
VLOOKUP($B154,[11]分省年度数据!$A$1:$T$32,14,FALSE),
$C154=2012,
VLOOKUP($B154,[11]分省年度数据!$A$1:$T$32,13,FALSE),
$C154=2013,
VLOOKUP($B154,[11]分省年度数据!$A$1:$T$32,12,FALSE),
$C154=2014,
VLOOKUP($B154,[11]分省年度数据!$A$1:$T$32,11,FALSE),
$C154=2015,
VLOOKUP($B154,[11]分省年度数据!$A$1:$T$32,10,FALSE),
$C154=2016,
VLOOKUP($B154,[11]分省年度数据!$A$1:$T$32,9,FALSE),
$C154=2017,
VLOOKUP($B154,[11]分省年度数据!$A$1:$T$32,8,FALSE),
$C154=2018,
VLOOKUP($B154,[11]分省年度数据!$A$1:$T$32,7,FALSE)
)</f>
        <v>575.74</v>
      </c>
      <c r="Z154" cm="1">
        <f t="array" ref="Z154">_xlfn.IFS(
$C154=2010,
VLOOKUP($B154,[12]分省年度数据!$A$1:$T$32,15,FALSE),
$C154=2011,
VLOOKUP($B154,[12]分省年度数据!$A$1:$T$32,14,FALSE),
$C154=2012,
VLOOKUP($B154,[12]分省年度数据!$A$1:$T$32,13,FALSE),
$C154=2013,
VLOOKUP($B154,[12]分省年度数据!$A$1:$T$32,12,FALSE),
$C154=2014,
VLOOKUP($B154,[12]分省年度数据!$A$1:$T$32,11,FALSE),
$C154=2015,
VLOOKUP($B154,[12]分省年度数据!$A$1:$T$32,10,FALSE),
$C154=2016,
VLOOKUP($B154,[12]分省年度数据!$A$1:$T$32,9,FALSE),
$C154=2017,
VLOOKUP($B154,[12]分省年度数据!$A$1:$T$32,8,FALSE),
$C154=2018,
VLOOKUP($B154,[12]分省年度数据!$A$1:$T$32,7,FALSE)
)</f>
        <v>12.48</v>
      </c>
      <c r="AA154" cm="1">
        <f t="array" ref="AA154">_xlfn.IFS(
$C154=2010,
VLOOKUP($B154,[13]分省年度数据!$A$1:$T$32,15,FALSE),
$C154=2011,
VLOOKUP($B154,[13]分省年度数据!$A$1:$T$32,14,FALSE),
$C154=2012,
VLOOKUP($B154,[13]分省年度数据!$A$1:$T$32,13,FALSE),
$C154=2013,
VLOOKUP($B154,[13]分省年度数据!$A$1:$T$32,12,FALSE),
$C154=2014,
VLOOKUP($B154,[13]分省年度数据!$A$1:$T$32,11,FALSE),
$C154=2015,
VLOOKUP($B154,[13]分省年度数据!$A$1:$T$32,10,FALSE),
$C154=2016,
VLOOKUP($B154,[13]分省年度数据!$A$1:$T$32,9,FALSE),
$C154=2017,
VLOOKUP($B154,[13]分省年度数据!$A$1:$T$32,8,FALSE),
$C154=2018,
VLOOKUP($B154,[13]分省年度数据!$A$1:$T$32,7,FALSE)
)</f>
        <v>12.24</v>
      </c>
      <c r="AB154" cm="1">
        <f t="array" ref="AB154">_xlfn.IFS(
$C154=2010,
VLOOKUP($B154,[14]分省年度数据!$A$1:$T$32,15,FALSE),
$C154=2011,
VLOOKUP($B154,[14]分省年度数据!$A$1:$T$32,14,FALSE),
$C154=2012,
VLOOKUP($B154,[14]分省年度数据!$A$1:$T$32,13,FALSE),
$C154=2013,
VLOOKUP($B154,[14]分省年度数据!$A$1:$T$32,12,FALSE),
$C154=2014,
VLOOKUP($B154,[14]分省年度数据!$A$1:$T$32,11,FALSE),
$C154=2015,
VLOOKUP($B154,[14]分省年度数据!$A$1:$T$32,10,FALSE),
$C154=2016,
VLOOKUP($B154,[14]分省年度数据!$A$1:$T$32,9,FALSE),
$C154=2017,
VLOOKUP($B154,[14]分省年度数据!$A$1:$T$32,8,FALSE),
$C154=2018,
VLOOKUP($B154,[14]分省年度数据!$A$1:$T$32,7,FALSE)
)</f>
        <v>18.010000000000002</v>
      </c>
      <c r="AD154" cm="1">
        <f t="array" ref="AD154">_xlfn.IFS(
$C154=2010,
VLOOKUP($B154,[15]分省年度数据!$A$1:$T$32,15,FALSE),
$C154=2011,
VLOOKUP($B154,[15]分省年度数据!$A$1:$T$32,14,FALSE),
$C154=2012,
VLOOKUP($B154,[15]分省年度数据!$A$1:$T$32,13,FALSE),
$C154=2013,
VLOOKUP($B154,[15]分省年度数据!$A$1:$T$32,12,FALSE),
$C154=2014,
VLOOKUP($B154,[15]分省年度数据!$A$1:$T$32,11,FALSE),
$C154=2015,
VLOOKUP($B154,[15]分省年度数据!$A$1:$T$32,10,FALSE),
$C154=2016,
VLOOKUP($B154,[15]分省年度数据!$A$1:$T$32,9,FALSE),
$C154=2017,
VLOOKUP($B154,[15]分省年度数据!$A$1:$T$32,8,FALSE),
$C154=2018,
VLOOKUP($B154,[15]分省年度数据!$A$1:$T$32,7,FALSE)
)</f>
        <v>14578340</v>
      </c>
      <c r="AE154" cm="1">
        <f t="array" ref="AE154">_xlfn.IFS(
$C154=2010,
VLOOKUP($B154,[16]分省年度数据!$A$1:$T$32,15,FALSE),
$C154=2011,
VLOOKUP($B154,[16]分省年度数据!$A$1:$T$32,14,FALSE),
$C154=2012,
VLOOKUP($B154,[16]分省年度数据!$A$1:$T$32,13,FALSE),
$C154=2013,
VLOOKUP($B154,[16]分省年度数据!$A$1:$T$32,12,FALSE),
$C154=2014,
VLOOKUP($B154,[16]分省年度数据!$A$1:$T$32,11,FALSE),
$C154=2015,
VLOOKUP($B154,[16]分省年度数据!$A$1:$T$32,10,FALSE),
$C154=2016,
VLOOKUP($B154,[16]分省年度数据!$A$1:$T$32,9,FALSE),
$C154=2017,
VLOOKUP($B154,[16]分省年度数据!$A$1:$T$32,8,FALSE),
$C154=2018,
VLOOKUP($B154,[16]分省年度数据!$A$1:$T$32,7,FALSE)
)</f>
        <v>1065.6400000000001</v>
      </c>
      <c r="AF154" cm="1">
        <f t="array" ref="AF154">_xlfn.IFS(
$C154=2010,
VLOOKUP($B154,[17]分省年度数据!$A$1:$T$32,15,FALSE),
$C154=2011,
VLOOKUP($B154,[17]分省年度数据!$A$1:$T$32,14,FALSE),
$C154=2012,
VLOOKUP($B154,[17]分省年度数据!$A$1:$T$32,13,FALSE),
$C154=2013,
VLOOKUP($B154,[17]分省年度数据!$A$1:$T$32,12,FALSE),
$C154=2014,
VLOOKUP($B154,[17]分省年度数据!$A$1:$T$32,11,FALSE),
$C154=2015,
VLOOKUP($B154,[17]分省年度数据!$A$1:$T$32,10,FALSE),
$C154=2016,
VLOOKUP($B154,[17]分省年度数据!$A$1:$T$32,9,FALSE),
$C154=2017,
VLOOKUP($B154,[17]分省年度数据!$A$1:$T$32,8,FALSE),
$C154=2018,
VLOOKUP($B154,[17]分省年度数据!$A$1:$T$32,7,FALSE)
)</f>
        <v>1354</v>
      </c>
      <c r="AG154" cm="1">
        <f t="array" ref="AG154">_xlfn.IFS(
$C154=2010,
VLOOKUP($B154,[18]分省年度数据!$A$1:$T$32,15,FALSE),
$C154=2011,
VLOOKUP($B154,[18]分省年度数据!$A$1:$T$32,14,FALSE),
$C154=2012,
VLOOKUP($B154,[18]分省年度数据!$A$1:$T$32,13,FALSE),
$C154=2013,
VLOOKUP($B154,[18]分省年度数据!$A$1:$T$32,12,FALSE),
$C154=2014,
VLOOKUP($B154,[18]分省年度数据!$A$1:$T$32,11,FALSE),
$C154=2015,
VLOOKUP($B154,[18]分省年度数据!$A$1:$T$32,10,FALSE),
$C154=2016,
VLOOKUP($B154,[18]分省年度数据!$A$1:$T$32,9,FALSE),
$C154=2017,
VLOOKUP($B154,[18]分省年度数据!$A$1:$T$32,8,FALSE),
$C154=2018,
VLOOKUP($B154,[18]分省年度数据!$A$1:$T$32,7,FALSE)
)</f>
        <v>20598.2</v>
      </c>
      <c r="AJ154" cm="1">
        <f t="array" ref="AJ154">_xlfn.IFS(
$C154=2010,
VLOOKUP($B154,[19]分省年度数据!$A$1:$T$32,15,FALSE),
$C154=2011,
VLOOKUP($B154,[19]分省年度数据!$A$1:$T$32,14,FALSE),
$C154=2012,
VLOOKUP($B154,[19]分省年度数据!$A$1:$T$32,13,FALSE),
$C154=2013,
VLOOKUP($B154,[19]分省年度数据!$A$1:$T$32,12,FALSE),
$C154=2014,
VLOOKUP($B154,[19]分省年度数据!$A$1:$T$32,11,FALSE),
$C154=2015,
VLOOKUP($B154,[19]分省年度数据!$A$1:$T$32,10,FALSE),
$C154=2016,
VLOOKUP($B154,[19]分省年度数据!$A$1:$T$32,9,FALSE),
$C154=2017,
VLOOKUP($B154,[19]分省年度数据!$A$1:$T$32,8,FALSE),
$C154=2018,
VLOOKUP($B154,[19]分省年度数据!$A$1:$T$32,7,FALSE)
)</f>
        <v>19207</v>
      </c>
      <c r="AK154" cm="1">
        <f t="array" ref="AK154">_xlfn.IFS(
$C154=2010,
VLOOKUP($B154,[20]分省年度数据!$A$1:$T$32,15,FALSE),
$C154=2011,
VLOOKUP($B154,[20]分省年度数据!$A$1:$T$32,14,FALSE),
$C154=2012,
VLOOKUP($B154,[20]分省年度数据!$A$1:$T$32,13,FALSE),
$C154=2013,
VLOOKUP($B154,[20]分省年度数据!$A$1:$T$32,12,FALSE),
$C154=2014,
VLOOKUP($B154,[20]分省年度数据!$A$1:$T$32,11,FALSE),
$C154=2015,
VLOOKUP($B154,[20]分省年度数据!$A$1:$T$32,10,FALSE),
$C154=2016,
VLOOKUP($B154,[20]分省年度数据!$A$1:$T$32,9,FALSE),
$C154=2017,
VLOOKUP($B154,[20]分省年度数据!$A$1:$T$32,8,FALSE),
$C154=2018,
VLOOKUP($B154,[20]分省年度数据!$A$1:$T$32,7,FALSE)
)</f>
        <v>22549</v>
      </c>
      <c r="AL154" cm="1">
        <f t="array" ref="AL154">_xlfn.IFS(
$C154=2010,
VLOOKUP($B154,[26]分省年度数据!$A$1:$T$32,15,FALSE),
$C154=2011,
VLOOKUP($B154,[26]分省年度数据!$A$1:$T$32,14,FALSE),
$C154=2012,
VLOOKUP($B154,[26]分省年度数据!$A$1:$T$32,13,FALSE),
$C154=2013,
VLOOKUP($B154,[26]分省年度数据!$A$1:$T$32,12,FALSE),
$C154=2014,
VLOOKUP($B154,[26]分省年度数据!$A$1:$T$32,11,FALSE),
$C154=2015,
VLOOKUP($B154,[26]分省年度数据!$A$1:$T$32,10,FALSE),
$C154=2016,
VLOOKUP($B154,[26]分省年度数据!$A$1:$T$32,9,FALSE),
$C154=2017,
VLOOKUP($B154,[26]分省年度数据!$A$1:$T$32,8,FALSE),
$C154=2018,
VLOOKUP($B154,[26]分省年度数据!$A$1:$T$32,7,FALSE)
)</f>
        <v>99.37</v>
      </c>
      <c r="AM154" cm="1">
        <f t="array" ref="AM154">_xlfn.IFS(
$C154=2010,
VLOOKUP($B154,[22]分省年度数据!$A$1:$T$32,15,FALSE),
$C154=2011,
VLOOKUP($B154,[22]分省年度数据!$A$1:$T$32,14,FALSE),
$C154=2012,
VLOOKUP($B154,[22]分省年度数据!$A$1:$T$32,13,FALSE),
$C154=2013,
VLOOKUP($B154,[22]分省年度数据!$A$1:$T$32,12,FALSE),
$C154=2014,
VLOOKUP($B154,[22]分省年度数据!$A$1:$T$32,11,FALSE),
$C154=2015,
VLOOKUP($B154,[22]分省年度数据!$A$1:$T$32,10,FALSE),
$C154=2016,
VLOOKUP($B154,[22]分省年度数据!$A$1:$T$32,9,FALSE),
$C154=2017,
VLOOKUP($B154,[22]分省年度数据!$A$1:$T$32,8,FALSE),
$C154=2018,
VLOOKUP($B154,[22]分省年度数据!$A$1:$T$32,7,FALSE)
)</f>
        <v>97.64</v>
      </c>
      <c r="AN154" cm="1">
        <f t="array" ref="AN154">_xlfn.IFS(
$C154=2010,
VLOOKUP($B154,[23]分省年度数据!$A$1:$T$32,15,FALSE),
$C154=2011,
VLOOKUP($B154,[23]分省年度数据!$A$1:$T$32,14,FALSE),
$C154=2012,
VLOOKUP($B154,[23]分省年度数据!$A$1:$T$32,13,FALSE),
$C154=2013,
VLOOKUP($B154,[23]分省年度数据!$A$1:$T$32,12,FALSE),
$C154=2014,
VLOOKUP($B154,[23]分省年度数据!$A$1:$T$32,11,FALSE),
$C154=2015,
VLOOKUP($B154,[23]分省年度数据!$A$1:$T$32,10,FALSE),
$C154=2016,
VLOOKUP($B154,[23]分省年度数据!$A$1:$T$32,9,FALSE),
$C154=2017,
VLOOKUP($B154,[23]分省年度数据!$A$1:$T$32,8,FALSE),
$C154=2018,
VLOOKUP($B154,[23]分省年度数据!$A$1:$T$32,7,FALSE)
)</f>
        <v>10.98</v>
      </c>
      <c r="AO154" cm="1">
        <f t="array" ref="AO154">_xlfn.IFS(
$C154=2010,
VLOOKUP($B154,[24]分省年度数据!$A$1:$T$32,15,FALSE),
$C154=2011,
VLOOKUP($B154,[24]分省年度数据!$A$1:$T$32,14,FALSE),
$C154=2012,
VLOOKUP($B154,[24]分省年度数据!$A$1:$T$32,13,FALSE),
$C154=2013,
VLOOKUP($B154,[24]分省年度数据!$A$1:$T$32,12,FALSE),
$C154=2014,
VLOOKUP($B154,[24]分省年度数据!$A$1:$T$32,11,FALSE),
$C154=2015,
VLOOKUP($B154,[24]分省年度数据!$A$1:$T$32,10,FALSE),
$C154=2016,
VLOOKUP($B154,[24]分省年度数据!$A$1:$T$32,9,FALSE),
$C154=2017,
VLOOKUP($B154,[24]分省年度数据!$A$1:$T$32,8,FALSE),
$C154=2018,
VLOOKUP($B154,[24]分省年度数据!$A$1:$T$32,7,FALSE)
)</f>
        <v>2.4500000000000002</v>
      </c>
      <c r="AP154" cm="1">
        <f t="array" ref="AP154">_xlfn.IFS(
$C154=2010,
VLOOKUP($B154,[25]分省年度数据!$A$1:$T$32,15,FALSE),
$C154=2011,
VLOOKUP($B154,[25]分省年度数据!$A$1:$T$32,14,FALSE),
$C154=2012,
VLOOKUP($B154,[25]分省年度数据!$A$1:$T$32,13,FALSE),
$C154=2013,
VLOOKUP($B154,[25]分省年度数据!$A$1:$T$32,12,FALSE),
$C154=2014,
VLOOKUP($B154,[25]分省年度数据!$A$1:$T$32,11,FALSE),
$C154=2015,
VLOOKUP($B154,[25]分省年度数据!$A$1:$T$32,10,FALSE),
$C154=2016,
VLOOKUP($B154,[25]分省年度数据!$A$1:$T$32,9,FALSE),
$C154=2017,
VLOOKUP($B154,[25]分省年度数据!$A$1:$T$32,8,FALSE),
$C154=2018,
VLOOKUP($B154,[25]分省年度数据!$A$1:$T$32,7,FALSE)
)</f>
        <v>11.47</v>
      </c>
    </row>
    <row r="155" spans="1:42">
      <c r="A155">
        <v>43</v>
      </c>
      <c r="B155" t="s">
        <v>18</v>
      </c>
      <c r="C155">
        <v>2010</v>
      </c>
      <c r="D155" t="str">
        <f t="shared" si="4"/>
        <v>湖南省2010</v>
      </c>
      <c r="E155" t="s">
        <v>35</v>
      </c>
      <c r="F155" cm="1">
        <f t="array" ref="F155">_xlfn.IFS(
$C155=2010,
VLOOKUP($B155,[1]分省年度数据!$A$1:$T$32,15,FALSE),
$C155=2011,
VLOOKUP($B155,[1]分省年度数据!$A$1:$T$32,14,FALSE),
$C155=2012,
VLOOKUP($B155,[1]分省年度数据!$A$1:$T$32,13,FALSE),
$C155=2013,
VLOOKUP($B155,[1]分省年度数据!$A$1:$T$32,12,FALSE),
$C155=2014,
VLOOKUP($B155,[1]分省年度数据!$A$1:$T$32,11,FALSE),
$C155=2015,
VLOOKUP($B155,[1]分省年度数据!$A$1:$T$32,10,FALSE),
$C155=2016,
VLOOKUP($B155,[1]分省年度数据!$A$1:$T$32,9,FALSE),
$C155=2017,
VLOOKUP($B155,[1]分省年度数据!$A$1:$T$32,8,FALSE),
$C155=2018,
VLOOKUP($B155,[1]分省年度数据!$A$1:$T$32,7,FALSE)
)</f>
        <v>6570</v>
      </c>
      <c r="G155" cm="1">
        <f t="array" ref="G155">_xlfn.IFS(
$C155=2010,
VLOOKUP($B155,[2]分省年度数据!$A$1:$T$32,15,FALSE),
$C155=2011,
VLOOKUP($B155,[2]分省年度数据!$A$1:$T$32,14,FALSE),
$C155=2012,
VLOOKUP($B155,[2]分省年度数据!$A$1:$T$32,13,FALSE),
$C155=2013,
VLOOKUP($B155,[2]分省年度数据!$A$1:$T$32,12,FALSE),
$C155=2014,
VLOOKUP($B155,[2]分省年度数据!$A$1:$T$32,11,FALSE),
$C155=2015,
VLOOKUP($B155,[2]分省年度数据!$A$1:$T$32,10,FALSE),
$C155=2016,
VLOOKUP($B155,[2]分省年度数据!$A$1:$T$32,9,FALSE),
$C155=2017,
VLOOKUP($B155,[2]分省年度数据!$A$1:$T$32,8,FALSE),
$C155=2018,
VLOOKUP($B155,[2]分省年度数据!$A$1:$T$32,7,FALSE)
)</f>
        <v>10861</v>
      </c>
      <c r="H155" cm="1">
        <f t="array" ref="H155">_xlfn.IFS(
$C155=2010,
VLOOKUP($B155,[3]分省年度数据!$A$1:$T$32,15,FALSE),
$C155=2011,
VLOOKUP($B155,[3]分省年度数据!$A$1:$T$32,14,FALSE),
$C155=2012,
VLOOKUP($B155,[3]分省年度数据!$A$1:$T$32,13,FALSE),
$C155=2013,
VLOOKUP($B155,[3]分省年度数据!$A$1:$T$32,12,FALSE),
$C155=2014,
VLOOKUP($B155,[3]分省年度数据!$A$1:$T$32,11,FALSE),
$C155=2015,
VLOOKUP($B155,[3]分省年度数据!$A$1:$T$32,10,FALSE),
$C155=2016,
VLOOKUP($B155,[3]分省年度数据!$A$1:$T$32,9,FALSE),
$C155=2017,
VLOOKUP($B155,[3]分省年度数据!$A$1:$T$32,8,FALSE),
$C155=2018,
VLOOKUP($B155,[3]分省年度数据!$A$1:$T$32,7,FALSE)
)</f>
        <v>2283.9</v>
      </c>
      <c r="I155">
        <f>VLOOKUP($D155,[4]Sheet1!$C$1:$J$65536,2,FALSE)</f>
        <v>172.13522338867188</v>
      </c>
      <c r="J155">
        <f>VLOOKUP($D155,[4]Sheet1!$C$1:$J$65536,3,FALSE)</f>
        <v>120.39710998535156</v>
      </c>
      <c r="K155">
        <f>VLOOKUP($D155,[4]Sheet1!$C$1:$J$65536,4,FALSE)</f>
        <v>10153.943359375</v>
      </c>
      <c r="L155">
        <f>VLOOKUP($D155,[4]Sheet1!$C$1:$J$65536,5,FALSE)</f>
        <v>154.03169250488281</v>
      </c>
      <c r="M155">
        <f>VLOOKUP($D155,[4]Sheet1!$C$1:$J$65536,6,FALSE)</f>
        <v>21.729965209960938</v>
      </c>
      <c r="N155">
        <f>VLOOKUP($D155,[4]Sheet1!$C$1:$J$65536,7,FALSE)</f>
        <v>5.7276935577392578</v>
      </c>
      <c r="O155">
        <f>VLOOKUP($D155,[4]Sheet1!$C$1:$J$65536,8,FALSE)</f>
        <v>30.012258529663086</v>
      </c>
      <c r="P155" cm="1">
        <f t="array" ref="P155">_xlfn.IFS(
$C155=2010,
VLOOKUP($B155,[5]各省年均房价!$A$1:$T$32,11,FALSE),
$C155=2011,
VLOOKUP($B155,[5]各省年均房价!$A$1:$T$32,12,FALSE),
$C155=2012,
VLOOKUP($B155,[5]各省年均房价!$A$1:$T$32,13,FALSE),
$C155=2013,
VLOOKUP($B155,[5]各省年均房价!$A$1:$T$32,14,FALSE),
$C155=2014,
VLOOKUP($B155,[5]各省年均房价!$A$1:$T$32,15,FALSE),
$C155=2015,
VLOOKUP($B155,[5]各省年均房价!$A$1:$T$32,16,FALSE),
$C155=2016,
VLOOKUP($B155,[5]各省年均房价!$A$1:$T$32,17,FALSE),
$C155=2017,
VLOOKUP($B155,[5]各省年均房价!$A$1:$T$32,18,FALSE),
$C155=2018,
VLOOKUP($B155,[5]各省年均房价!$A$1:$T$32,19,FALSE)
)</f>
        <v>3006.772307692308</v>
      </c>
      <c r="Q155">
        <f t="shared" si="5"/>
        <v>0.27684120317579486</v>
      </c>
      <c r="R155" cm="1">
        <f t="array" ref="R155">_xlfn.IFS(
$C155=2010,
VLOOKUP($B155,[27]分省年度数据!$A$1:$T$32,15,FALSE),
$C155=2011,
VLOOKUP($B155,[27]分省年度数据!$A$1:$T$32,14,FALSE),
$C155=2012,
VLOOKUP($B155,[27]分省年度数据!$A$1:$T$32,13,FALSE),
$C155=2013,
VLOOKUP($B155,[27]分省年度数据!$A$1:$T$32,12,FALSE),
$C155=2014,
VLOOKUP($B155,[27]分省年度数据!$A$1:$T$32,11,FALSE),
$C155=2015,
VLOOKUP($B155,[27]分省年度数据!$A$1:$T$32,10,FALSE),
$C155=2016,
VLOOKUP($B155,[27]分省年度数据!$A$1:$T$32,9,FALSE),
$C155=2017,
VLOOKUP($B155,[27]分省年度数据!$A$1:$T$32,8,FALSE),
$C155=2018,
VLOOKUP($B155,[27]分省年度数据!$A$1:$T$32,7,FALSE)
)</f>
        <v>50.84</v>
      </c>
      <c r="S155">
        <f>IFERROR(VLOOKUP(D155,[6]mu_jt_estimates_final!$C:$D,2,FALSE),"")</f>
        <v>-0.33167007999999998</v>
      </c>
      <c r="T155" t="str">
        <f>VLOOKUP(B155,方言分布!A:B,2,FALSE)</f>
        <v>湘语</v>
      </c>
      <c r="U155" cm="1">
        <f t="array" ref="U155">_xlfn.IFS(
$C155=2010,
VLOOKUP($B155,[7]分省年度数据!$A$1:$T$32,15,FALSE),
$C155=2011,
VLOOKUP($B155,[7]分省年度数据!$A$1:$T$32,14,FALSE),
$C155=2012,
VLOOKUP($B155,[7]分省年度数据!$A$1:$T$32,13,FALSE),
$C155=2013,
VLOOKUP($B155,[7]分省年度数据!$A$1:$T$32,12,FALSE),
$C155=2014,
VLOOKUP($B155,[7]分省年度数据!$A$1:$T$32,11,FALSE),
$C155=2015,
VLOOKUP($B155,[7]分省年度数据!$A$1:$T$32,10,FALSE),
$C155=2016,
VLOOKUP($B155,[7]分省年度数据!$A$1:$T$32,9,FALSE),
$C155=2017,
VLOOKUP($B155,[7]分省年度数据!$A$1:$T$32,8,FALSE),
$C155=2018,
VLOOKUP($B155,[7]分省年度数据!$A$1:$T$32,7,FALSE)
)</f>
        <v>59359</v>
      </c>
      <c r="V155" cm="1">
        <f t="array" ref="V155">_xlfn.IFS(
$C155=2010,
VLOOKUP($B155,[8]分省年度数据!$A$1:$T$32,15,FALSE),
$C155=2011,
VLOOKUP($B155,[8]分省年度数据!$A$1:$T$32,14,FALSE),
$C155=2012,
VLOOKUP($B155,[8]分省年度数据!$A$1:$T$32,13,FALSE),
$C155=2013,
VLOOKUP($B155,[8]分省年度数据!$A$1:$T$32,12,FALSE),
$C155=2014,
VLOOKUP($B155,[8]分省年度数据!$A$1:$T$32,11,FALSE),
$C155=2015,
VLOOKUP($B155,[8]分省年度数据!$A$1:$T$32,10,FALSE),
$C155=2016,
VLOOKUP($B155,[8]分省年度数据!$A$1:$T$32,9,FALSE),
$C155=2017,
VLOOKUP($B155,[8]分省年度数据!$A$1:$T$32,8,FALSE),
$C155=2018,
VLOOKUP($B155,[8]分省年度数据!$A$1:$T$32,7,FALSE)
)</f>
        <v>23.35</v>
      </c>
      <c r="W155" cm="1">
        <f t="array" ref="W155">_xlfn.IFS(
$C155=2010,
VLOOKUP($B155,[9]分省年度数据!$A$1:$T$32,15,FALSE),
$C155=2011,
VLOOKUP($B155,[9]分省年度数据!$A$1:$T$32,14,FALSE),
$C155=2012,
VLOOKUP($B155,[9]分省年度数据!$A$1:$T$32,13,FALSE),
$C155=2013,
VLOOKUP($B155,[9]分省年度数据!$A$1:$T$32,12,FALSE),
$C155=2014,
VLOOKUP($B155,[9]分省年度数据!$A$1:$T$32,11,FALSE),
$C155=2015,
VLOOKUP($B155,[9]分省年度数据!$A$1:$T$32,10,FALSE),
$C155=2016,
VLOOKUP($B155,[9]分省年度数据!$A$1:$T$32,9,FALSE),
$C155=2017,
VLOOKUP($B155,[9]分省年度数据!$A$1:$T$32,8,FALSE),
$C155=2018,
VLOOKUP($B155,[9]分省年度数据!$A$1:$T$32,7,FALSE)
)</f>
        <v>38</v>
      </c>
      <c r="X155" cm="1">
        <f t="array" ref="X155">_xlfn.IFS(
$C155=2010,
VLOOKUP($B155,[10]分省年度数据!$A$1:$T$32,15,FALSE),
$C155=2011,
VLOOKUP($B155,[10]分省年度数据!$A$1:$T$32,14,FALSE),
$C155=2012,
VLOOKUP($B155,[10]分省年度数据!$A$1:$T$32,13,FALSE),
$C155=2013,
VLOOKUP($B155,[10]分省年度数据!$A$1:$T$32,12,FALSE),
$C155=2014,
VLOOKUP($B155,[10]分省年度数据!$A$1:$T$32,11,FALSE),
$C155=2015,
VLOOKUP($B155,[10]分省年度数据!$A$1:$T$32,10,FALSE),
$C155=2016,
VLOOKUP($B155,[10]分省年度数据!$A$1:$T$32,9,FALSE),
$C155=2017,
VLOOKUP($B155,[10]分省年度数据!$A$1:$T$32,8,FALSE),
$C155=2018,
VLOOKUP($B155,[10]分省年度数据!$A$1:$T$32,7,FALSE)
)</f>
        <v>9.94</v>
      </c>
      <c r="Y155" cm="1">
        <f t="array" ref="Y155">_xlfn.IFS(
$C155=2010,
VLOOKUP($B155,[11]分省年度数据!$A$1:$T$32,15,FALSE),
$C155=2011,
VLOOKUP($B155,[11]分省年度数据!$A$1:$T$32,14,FALSE),
$C155=2012,
VLOOKUP($B155,[11]分省年度数据!$A$1:$T$32,13,FALSE),
$C155=2013,
VLOOKUP($B155,[11]分省年度数据!$A$1:$T$32,12,FALSE),
$C155=2014,
VLOOKUP($B155,[11]分省年度数据!$A$1:$T$32,11,FALSE),
$C155=2015,
VLOOKUP($B155,[11]分省年度数据!$A$1:$T$32,10,FALSE),
$C155=2016,
VLOOKUP($B155,[11]分省年度数据!$A$1:$T$32,9,FALSE),
$C155=2017,
VLOOKUP($B155,[11]分省年度数据!$A$1:$T$32,8,FALSE),
$C155=2018,
VLOOKUP($B155,[11]分省年度数据!$A$1:$T$32,7,FALSE)
)</f>
        <v>180.44</v>
      </c>
      <c r="Z155" cm="1">
        <f t="array" ref="Z155">_xlfn.IFS(
$C155=2010,
VLOOKUP($B155,[12]分省年度数据!$A$1:$T$32,15,FALSE),
$C155=2011,
VLOOKUP($B155,[12]分省年度数据!$A$1:$T$32,14,FALSE),
$C155=2012,
VLOOKUP($B155,[12]分省年度数据!$A$1:$T$32,13,FALSE),
$C155=2013,
VLOOKUP($B155,[12]分省年度数据!$A$1:$T$32,12,FALSE),
$C155=2014,
VLOOKUP($B155,[12]分省年度数据!$A$1:$T$32,11,FALSE),
$C155=2015,
VLOOKUP($B155,[12]分省年度数据!$A$1:$T$32,10,FALSE),
$C155=2016,
VLOOKUP($B155,[12]分省年度数据!$A$1:$T$32,9,FALSE),
$C155=2017,
VLOOKUP($B155,[12]分省年度数据!$A$1:$T$32,8,FALSE),
$C155=2018,
VLOOKUP($B155,[12]分省年度数据!$A$1:$T$32,7,FALSE)
)</f>
        <v>15.02</v>
      </c>
      <c r="AA155" cm="1">
        <f t="array" ref="AA155">_xlfn.IFS(
$C155=2010,
VLOOKUP($B155,[13]分省年度数据!$A$1:$T$32,15,FALSE),
$C155=2011,
VLOOKUP($B155,[13]分省年度数据!$A$1:$T$32,14,FALSE),
$C155=2012,
VLOOKUP($B155,[13]分省年度数据!$A$1:$T$32,13,FALSE),
$C155=2013,
VLOOKUP($B155,[13]分省年度数据!$A$1:$T$32,12,FALSE),
$C155=2014,
VLOOKUP($B155,[13]分省年度数据!$A$1:$T$32,11,FALSE),
$C155=2015,
VLOOKUP($B155,[13]分省年度数据!$A$1:$T$32,10,FALSE),
$C155=2016,
VLOOKUP($B155,[13]分省年度数据!$A$1:$T$32,9,FALSE),
$C155=2017,
VLOOKUP($B155,[13]分省年度数据!$A$1:$T$32,8,FALSE),
$C155=2018,
VLOOKUP($B155,[13]分省年度数据!$A$1:$T$32,7,FALSE)
)</f>
        <v>12.45</v>
      </c>
      <c r="AB155" cm="1">
        <f t="array" ref="AB155">_xlfn.IFS(
$C155=2010,
VLOOKUP($B155,[14]分省年度数据!$A$1:$T$32,15,FALSE),
$C155=2011,
VLOOKUP($B155,[14]分省年度数据!$A$1:$T$32,14,FALSE),
$C155=2012,
VLOOKUP($B155,[14]分省年度数据!$A$1:$T$32,13,FALSE),
$C155=2013,
VLOOKUP($B155,[14]分省年度数据!$A$1:$T$32,12,FALSE),
$C155=2014,
VLOOKUP($B155,[14]分省年度数据!$A$1:$T$32,11,FALSE),
$C155=2015,
VLOOKUP($B155,[14]分省年度数据!$A$1:$T$32,10,FALSE),
$C155=2016,
VLOOKUP($B155,[14]分省年度数据!$A$1:$T$32,9,FALSE),
$C155=2017,
VLOOKUP($B155,[14]分省年度数据!$A$1:$T$32,8,FALSE),
$C155=2018,
VLOOKUP($B155,[14]分省年度数据!$A$1:$T$32,7,FALSE)
)</f>
        <v>19.16</v>
      </c>
      <c r="AD155" cm="1">
        <f t="array" ref="AD155">_xlfn.IFS(
$C155=2010,
VLOOKUP($B155,[15]分省年度数据!$A$1:$T$32,15,FALSE),
$C155=2011,
VLOOKUP($B155,[15]分省年度数据!$A$1:$T$32,14,FALSE),
$C155=2012,
VLOOKUP($B155,[15]分省年度数据!$A$1:$T$32,13,FALSE),
$C155=2013,
VLOOKUP($B155,[15]分省年度数据!$A$1:$T$32,12,FALSE),
$C155=2014,
VLOOKUP($B155,[15]分省年度数据!$A$1:$T$32,11,FALSE),
$C155=2015,
VLOOKUP($B155,[15]分省年度数据!$A$1:$T$32,10,FALSE),
$C155=2016,
VLOOKUP($B155,[15]分省年度数据!$A$1:$T$32,9,FALSE),
$C155=2017,
VLOOKUP($B155,[15]分省年度数据!$A$1:$T$32,8,FALSE),
$C155=2018,
VLOOKUP($B155,[15]分省年度数据!$A$1:$T$32,7,FALSE)
)</f>
        <v>6497608</v>
      </c>
      <c r="AE155" cm="1">
        <f t="array" ref="AE155">_xlfn.IFS(
$C155=2010,
VLOOKUP($B155,[16]分省年度数据!$A$1:$T$32,15,FALSE),
$C155=2011,
VLOOKUP($B155,[16]分省年度数据!$A$1:$T$32,14,FALSE),
$C155=2012,
VLOOKUP($B155,[16]分省年度数据!$A$1:$T$32,13,FALSE),
$C155=2013,
VLOOKUP($B155,[16]分省年度数据!$A$1:$T$32,12,FALSE),
$C155=2014,
VLOOKUP($B155,[16]分省年度数据!$A$1:$T$32,11,FALSE),
$C155=2015,
VLOOKUP($B155,[16]分省年度数据!$A$1:$T$32,10,FALSE),
$C155=2016,
VLOOKUP($B155,[16]分省年度数据!$A$1:$T$32,9,FALSE),
$C155=2017,
VLOOKUP($B155,[16]分省年度数据!$A$1:$T$32,8,FALSE),
$C155=2018,
VLOOKUP($B155,[16]分省年度数据!$A$1:$T$32,7,FALSE)
)</f>
        <v>403.1</v>
      </c>
      <c r="AF155" cm="1">
        <f t="array" ref="AF155">_xlfn.IFS(
$C155=2010,
VLOOKUP($B155,[17]分省年度数据!$A$1:$T$32,15,FALSE),
$C155=2011,
VLOOKUP($B155,[17]分省年度数据!$A$1:$T$32,14,FALSE),
$C155=2012,
VLOOKUP($B155,[17]分省年度数据!$A$1:$T$32,13,FALSE),
$C155=2013,
VLOOKUP($B155,[17]分省年度数据!$A$1:$T$32,12,FALSE),
$C155=2014,
VLOOKUP($B155,[17]分省年度数据!$A$1:$T$32,11,FALSE),
$C155=2015,
VLOOKUP($B155,[17]分省年度数据!$A$1:$T$32,10,FALSE),
$C155=2016,
VLOOKUP($B155,[17]分省年度数据!$A$1:$T$32,9,FALSE),
$C155=2017,
VLOOKUP($B155,[17]分省年度数据!$A$1:$T$32,8,FALSE),
$C155=2018,
VLOOKUP($B155,[17]分省年度数据!$A$1:$T$32,7,FALSE)
)</f>
        <v>160</v>
      </c>
      <c r="AG155" cm="1">
        <f t="array" ref="AG155">_xlfn.IFS(
$C155=2010,
VLOOKUP($B155,[18]分省年度数据!$A$1:$T$32,15,FALSE),
$C155=2011,
VLOOKUP($B155,[18]分省年度数据!$A$1:$T$32,14,FALSE),
$C155=2012,
VLOOKUP($B155,[18]分省年度数据!$A$1:$T$32,13,FALSE),
$C155=2013,
VLOOKUP($B155,[18]分省年度数据!$A$1:$T$32,12,FALSE),
$C155=2014,
VLOOKUP($B155,[18]分省年度数据!$A$1:$T$32,11,FALSE),
$C155=2015,
VLOOKUP($B155,[18]分省年度数据!$A$1:$T$32,10,FALSE),
$C155=2016,
VLOOKUP($B155,[18]分省年度数据!$A$1:$T$32,9,FALSE),
$C155=2017,
VLOOKUP($B155,[18]分省年度数据!$A$1:$T$32,8,FALSE),
$C155=2018,
VLOOKUP($B155,[18]分省年度数据!$A$1:$T$32,7,FALSE)
)</f>
        <v>5952.6</v>
      </c>
      <c r="AJ155" cm="1">
        <f t="array" ref="AJ155">_xlfn.IFS(
$C155=2010,
VLOOKUP($B155,[19]分省年度数据!$A$1:$T$32,15,FALSE),
$C155=2011,
VLOOKUP($B155,[19]分省年度数据!$A$1:$T$32,14,FALSE),
$C155=2012,
VLOOKUP($B155,[19]分省年度数据!$A$1:$T$32,13,FALSE),
$C155=2013,
VLOOKUP($B155,[19]分省年度数据!$A$1:$T$32,12,FALSE),
$C155=2014,
VLOOKUP($B155,[19]分省年度数据!$A$1:$T$32,11,FALSE),
$C155=2015,
VLOOKUP($B155,[19]分省年度数据!$A$1:$T$32,10,FALSE),
$C155=2016,
VLOOKUP($B155,[19]分省年度数据!$A$1:$T$32,9,FALSE),
$C155=2017,
VLOOKUP($B155,[19]分省年度数据!$A$1:$T$32,8,FALSE),
$C155=2018,
VLOOKUP($B155,[19]分省年度数据!$A$1:$T$32,7,FALSE)
)</f>
        <v>8413</v>
      </c>
      <c r="AK155" cm="1">
        <f t="array" ref="AK155">_xlfn.IFS(
$C155=2010,
VLOOKUP($B155,[20]分省年度数据!$A$1:$T$32,15,FALSE),
$C155=2011,
VLOOKUP($B155,[20]分省年度数据!$A$1:$T$32,14,FALSE),
$C155=2012,
VLOOKUP($B155,[20]分省年度数据!$A$1:$T$32,13,FALSE),
$C155=2013,
VLOOKUP($B155,[20]分省年度数据!$A$1:$T$32,12,FALSE),
$C155=2014,
VLOOKUP($B155,[20]分省年度数据!$A$1:$T$32,11,FALSE),
$C155=2015,
VLOOKUP($B155,[20]分省年度数据!$A$1:$T$32,10,FALSE),
$C155=2016,
VLOOKUP($B155,[20]分省年度数据!$A$1:$T$32,9,FALSE),
$C155=2017,
VLOOKUP($B155,[20]分省年度数据!$A$1:$T$32,8,FALSE),
$C155=2018,
VLOOKUP($B155,[20]分省年度数据!$A$1:$T$32,7,FALSE)
)</f>
        <v>14791</v>
      </c>
      <c r="AL155" cm="1">
        <f t="array" ref="AL155">_xlfn.IFS(
$C155=2010,
VLOOKUP($B155,[26]分省年度数据!$A$1:$T$32,15,FALSE),
$C155=2011,
VLOOKUP($B155,[26]分省年度数据!$A$1:$T$32,14,FALSE),
$C155=2012,
VLOOKUP($B155,[26]分省年度数据!$A$1:$T$32,13,FALSE),
$C155=2013,
VLOOKUP($B155,[26]分省年度数据!$A$1:$T$32,12,FALSE),
$C155=2014,
VLOOKUP($B155,[26]分省年度数据!$A$1:$T$32,11,FALSE),
$C155=2015,
VLOOKUP($B155,[26]分省年度数据!$A$1:$T$32,10,FALSE),
$C155=2016,
VLOOKUP($B155,[26]分省年度数据!$A$1:$T$32,9,FALSE),
$C155=2017,
VLOOKUP($B155,[26]分省年度数据!$A$1:$T$32,8,FALSE),
$C155=2018,
VLOOKUP($B155,[26]分省年度数据!$A$1:$T$32,7,FALSE)
)</f>
        <v>95.17</v>
      </c>
      <c r="AM155" cm="1">
        <f t="array" ref="AM155">_xlfn.IFS(
$C155=2010,
VLOOKUP($B155,[22]分省年度数据!$A$1:$T$32,15,FALSE),
$C155=2011,
VLOOKUP($B155,[22]分省年度数据!$A$1:$T$32,14,FALSE),
$C155=2012,
VLOOKUP($B155,[22]分省年度数据!$A$1:$T$32,13,FALSE),
$C155=2013,
VLOOKUP($B155,[22]分省年度数据!$A$1:$T$32,12,FALSE),
$C155=2014,
VLOOKUP($B155,[22]分省年度数据!$A$1:$T$32,11,FALSE),
$C155=2015,
VLOOKUP($B155,[22]分省年度数据!$A$1:$T$32,10,FALSE),
$C155=2016,
VLOOKUP($B155,[22]分省年度数据!$A$1:$T$32,9,FALSE),
$C155=2017,
VLOOKUP($B155,[22]分省年度数据!$A$1:$T$32,8,FALSE),
$C155=2018,
VLOOKUP($B155,[22]分省年度数据!$A$1:$T$32,7,FALSE)
)</f>
        <v>86.5</v>
      </c>
      <c r="AN155" cm="1">
        <f t="array" ref="AN155">_xlfn.IFS(
$C155=2010,
VLOOKUP($B155,[23]分省年度数据!$A$1:$T$32,15,FALSE),
$C155=2011,
VLOOKUP($B155,[23]分省年度数据!$A$1:$T$32,14,FALSE),
$C155=2012,
VLOOKUP($B155,[23]分省年度数据!$A$1:$T$32,13,FALSE),
$C155=2013,
VLOOKUP($B155,[23]分省年度数据!$A$1:$T$32,12,FALSE),
$C155=2014,
VLOOKUP($B155,[23]分省年度数据!$A$1:$T$32,11,FALSE),
$C155=2015,
VLOOKUP($B155,[23]分省年度数据!$A$1:$T$32,10,FALSE),
$C155=2016,
VLOOKUP($B155,[23]分省年度数据!$A$1:$T$32,9,FALSE),
$C155=2017,
VLOOKUP($B155,[23]分省年度数据!$A$1:$T$32,8,FALSE),
$C155=2018,
VLOOKUP($B155,[23]分省年度数据!$A$1:$T$32,7,FALSE)
)</f>
        <v>10.01</v>
      </c>
      <c r="AO155" cm="1">
        <f t="array" ref="AO155">_xlfn.IFS(
$C155=2010,
VLOOKUP($B155,[24]分省年度数据!$A$1:$T$32,15,FALSE),
$C155=2011,
VLOOKUP($B155,[24]分省年度数据!$A$1:$T$32,14,FALSE),
$C155=2012,
VLOOKUP($B155,[24]分省年度数据!$A$1:$T$32,13,FALSE),
$C155=2013,
VLOOKUP($B155,[24]分省年度数据!$A$1:$T$32,12,FALSE),
$C155=2014,
VLOOKUP($B155,[24]分省年度数据!$A$1:$T$32,11,FALSE),
$C155=2015,
VLOOKUP($B155,[24]分省年度数据!$A$1:$T$32,10,FALSE),
$C155=2016,
VLOOKUP($B155,[24]分省年度数据!$A$1:$T$32,9,FALSE),
$C155=2017,
VLOOKUP($B155,[24]分省年度数据!$A$1:$T$32,8,FALSE),
$C155=2018,
VLOOKUP($B155,[24]分省年度数据!$A$1:$T$32,7,FALSE)
)</f>
        <v>2.35</v>
      </c>
      <c r="AP155" cm="1">
        <f t="array" ref="AP155">_xlfn.IFS(
$C155=2010,
VLOOKUP($B155,[25]分省年度数据!$A$1:$T$32,15,FALSE),
$C155=2011,
VLOOKUP($B155,[25]分省年度数据!$A$1:$T$32,14,FALSE),
$C155=2012,
VLOOKUP($B155,[25]分省年度数据!$A$1:$T$32,13,FALSE),
$C155=2013,
VLOOKUP($B155,[25]分省年度数据!$A$1:$T$32,12,FALSE),
$C155=2014,
VLOOKUP($B155,[25]分省年度数据!$A$1:$T$32,11,FALSE),
$C155=2015,
VLOOKUP($B155,[25]分省年度数据!$A$1:$T$32,10,FALSE),
$C155=2016,
VLOOKUP($B155,[25]分省年度数据!$A$1:$T$32,9,FALSE),
$C155=2017,
VLOOKUP($B155,[25]分省年度数据!$A$1:$T$32,8,FALSE),
$C155=2018,
VLOOKUP($B155,[25]分省年度数据!$A$1:$T$32,7,FALSE)
)</f>
        <v>8.89</v>
      </c>
    </row>
    <row r="156" spans="1:42">
      <c r="A156">
        <v>43</v>
      </c>
      <c r="B156" t="s">
        <v>18</v>
      </c>
      <c r="C156">
        <v>2011</v>
      </c>
      <c r="D156" t="str">
        <f t="shared" si="4"/>
        <v>湖南省2011</v>
      </c>
      <c r="E156" t="s">
        <v>35</v>
      </c>
      <c r="F156" cm="1">
        <f t="array" ref="F156">_xlfn.IFS(
$C156=2010,
VLOOKUP($B156,[1]分省年度数据!$A$1:$T$32,15,FALSE),
$C156=2011,
VLOOKUP($B156,[1]分省年度数据!$A$1:$T$32,14,FALSE),
$C156=2012,
VLOOKUP($B156,[1]分省年度数据!$A$1:$T$32,13,FALSE),
$C156=2013,
VLOOKUP($B156,[1]分省年度数据!$A$1:$T$32,12,FALSE),
$C156=2014,
VLOOKUP($B156,[1]分省年度数据!$A$1:$T$32,11,FALSE),
$C156=2015,
VLOOKUP($B156,[1]分省年度数据!$A$1:$T$32,10,FALSE),
$C156=2016,
VLOOKUP($B156,[1]分省年度数据!$A$1:$T$32,9,FALSE),
$C156=2017,
VLOOKUP($B156,[1]分省年度数据!$A$1:$T$32,8,FALSE),
$C156=2018,
VLOOKUP($B156,[1]分省年度数据!$A$1:$T$32,7,FALSE)
)</f>
        <v>6581</v>
      </c>
      <c r="G156" cm="1">
        <f t="array" ref="G156">_xlfn.IFS(
$C156=2010,
VLOOKUP($B156,[2]分省年度数据!$A$1:$T$32,15,FALSE),
$C156=2011,
VLOOKUP($B156,[2]分省年度数据!$A$1:$T$32,14,FALSE),
$C156=2012,
VLOOKUP($B156,[2]分省年度数据!$A$1:$T$32,13,FALSE),
$C156=2013,
VLOOKUP($B156,[2]分省年度数据!$A$1:$T$32,12,FALSE),
$C156=2014,
VLOOKUP($B156,[2]分省年度数据!$A$1:$T$32,11,FALSE),
$C156=2015,
VLOOKUP($B156,[2]分省年度数据!$A$1:$T$32,10,FALSE),
$C156=2016,
VLOOKUP($B156,[2]分省年度数据!$A$1:$T$32,9,FALSE),
$C156=2017,
VLOOKUP($B156,[2]分省年度数据!$A$1:$T$32,8,FALSE),
$C156=2018,
VLOOKUP($B156,[2]分省年度数据!$A$1:$T$32,7,FALSE)
)</f>
        <v>12612</v>
      </c>
      <c r="H156" cm="1">
        <f t="array" ref="H156">_xlfn.IFS(
$C156=2010,
VLOOKUP($B156,[3]分省年度数据!$A$1:$T$32,15,FALSE),
$C156=2011,
VLOOKUP($B156,[3]分省年度数据!$A$1:$T$32,14,FALSE),
$C156=2012,
VLOOKUP($B156,[3]分省年度数据!$A$1:$T$32,13,FALSE),
$C156=2013,
VLOOKUP($B156,[3]分省年度数据!$A$1:$T$32,12,FALSE),
$C156=2014,
VLOOKUP($B156,[3]分省年度数据!$A$1:$T$32,11,FALSE),
$C156=2015,
VLOOKUP($B156,[3]分省年度数据!$A$1:$T$32,10,FALSE),
$C156=2016,
VLOOKUP($B156,[3]分省年度数据!$A$1:$T$32,9,FALSE),
$C156=2017,
VLOOKUP($B156,[3]分省年度数据!$A$1:$T$32,8,FALSE),
$C156=2018,
VLOOKUP($B156,[3]分省年度数据!$A$1:$T$32,7,FALSE)
)</f>
        <v>4308.7</v>
      </c>
      <c r="I156">
        <f>VLOOKUP($D156,[4]Sheet1!$C$1:$J$65536,2,FALSE)</f>
        <v>168.44670104980469</v>
      </c>
      <c r="J156">
        <f>VLOOKUP($D156,[4]Sheet1!$C$1:$J$65536,3,FALSE)</f>
        <v>111.14974975585938</v>
      </c>
      <c r="K156">
        <f>VLOOKUP($D156,[4]Sheet1!$C$1:$J$65536,4,FALSE)</f>
        <v>10163.2255859375</v>
      </c>
      <c r="L156">
        <f>VLOOKUP($D156,[4]Sheet1!$C$1:$J$65536,5,FALSE)</f>
        <v>150.419677734375</v>
      </c>
      <c r="M156">
        <f>VLOOKUP($D156,[4]Sheet1!$C$1:$J$65536,6,FALSE)</f>
        <v>20.723875045776367</v>
      </c>
      <c r="N156">
        <f>VLOOKUP($D156,[4]Sheet1!$C$1:$J$65536,7,FALSE)</f>
        <v>5.7107534408569336</v>
      </c>
      <c r="O156">
        <f>VLOOKUP($D156,[4]Sheet1!$C$1:$J$65536,8,FALSE)</f>
        <v>25.492986679077148</v>
      </c>
      <c r="P156" cm="1">
        <f t="array" ref="P156">_xlfn.IFS(
$C156=2010,
VLOOKUP($B156,[5]各省年均房价!$A$1:$T$32,11,FALSE),
$C156=2011,
VLOOKUP($B156,[5]各省年均房价!$A$1:$T$32,12,FALSE),
$C156=2012,
VLOOKUP($B156,[5]各省年均房价!$A$1:$T$32,13,FALSE),
$C156=2013,
VLOOKUP($B156,[5]各省年均房价!$A$1:$T$32,14,FALSE),
$C156=2014,
VLOOKUP($B156,[5]各省年均房价!$A$1:$T$32,15,FALSE),
$C156=2015,
VLOOKUP($B156,[5]各省年均房价!$A$1:$T$32,16,FALSE),
$C156=2016,
VLOOKUP($B156,[5]各省年均房价!$A$1:$T$32,17,FALSE),
$C156=2017,
VLOOKUP($B156,[5]各省年均房价!$A$1:$T$32,18,FALSE),
$C156=2018,
VLOOKUP($B156,[5]各省年均房价!$A$1:$T$32,19,FALSE)
)</f>
        <v>3375.34</v>
      </c>
      <c r="Q156">
        <f t="shared" si="5"/>
        <v>0.26762924199175392</v>
      </c>
      <c r="R156" cm="1">
        <f t="array" ref="R156">_xlfn.IFS(
$C156=2010,
VLOOKUP($B156,[27]分省年度数据!$A$1:$T$32,15,FALSE),
$C156=2011,
VLOOKUP($B156,[27]分省年度数据!$A$1:$T$32,14,FALSE),
$C156=2012,
VLOOKUP($B156,[27]分省年度数据!$A$1:$T$32,13,FALSE),
$C156=2013,
VLOOKUP($B156,[27]分省年度数据!$A$1:$T$32,12,FALSE),
$C156=2014,
VLOOKUP($B156,[27]分省年度数据!$A$1:$T$32,11,FALSE),
$C156=2015,
VLOOKUP($B156,[27]分省年度数据!$A$1:$T$32,10,FALSE),
$C156=2016,
VLOOKUP($B156,[27]分省年度数据!$A$1:$T$32,9,FALSE),
$C156=2017,
VLOOKUP($B156,[27]分省年度数据!$A$1:$T$32,8,FALSE),
$C156=2018,
VLOOKUP($B156,[27]分省年度数据!$A$1:$T$32,7,FALSE)
)</f>
        <v>57.06</v>
      </c>
      <c r="S156">
        <f>IFERROR(VLOOKUP(D156,[6]mu_jt_estimates_final!$C:$D,2,FALSE),"")</f>
        <v>-0.33167007999999998</v>
      </c>
      <c r="T156" t="str">
        <f>VLOOKUP(B156,方言分布!A:B,2,FALSE)</f>
        <v>湘语</v>
      </c>
      <c r="U156" cm="1">
        <f t="array" ref="U156">_xlfn.IFS(
$C156=2010,
VLOOKUP($B156,[7]分省年度数据!$A$1:$T$32,15,FALSE),
$C156=2011,
VLOOKUP($B156,[7]分省年度数据!$A$1:$T$32,14,FALSE),
$C156=2012,
VLOOKUP($B156,[7]分省年度数据!$A$1:$T$32,13,FALSE),
$C156=2013,
VLOOKUP($B156,[7]分省年度数据!$A$1:$T$32,12,FALSE),
$C156=2014,
VLOOKUP($B156,[7]分省年度数据!$A$1:$T$32,11,FALSE),
$C156=2015,
VLOOKUP($B156,[7]分省年度数据!$A$1:$T$32,10,FALSE),
$C156=2016,
VLOOKUP($B156,[7]分省年度数据!$A$1:$T$32,9,FALSE),
$C156=2017,
VLOOKUP($B156,[7]分省年度数据!$A$1:$T$32,8,FALSE),
$C156=2018,
VLOOKUP($B156,[7]分省年度数据!$A$1:$T$32,7,FALSE)
)</f>
        <v>59634</v>
      </c>
      <c r="V156" cm="1">
        <f t="array" ref="V156">_xlfn.IFS(
$C156=2010,
VLOOKUP($B156,[8]分省年度数据!$A$1:$T$32,15,FALSE),
$C156=2011,
VLOOKUP($B156,[8]分省年度数据!$A$1:$T$32,14,FALSE),
$C156=2012,
VLOOKUP($B156,[8]分省年度数据!$A$1:$T$32,13,FALSE),
$C156=2013,
VLOOKUP($B156,[8]分省年度数据!$A$1:$T$32,12,FALSE),
$C156=2014,
VLOOKUP($B156,[8]分省年度数据!$A$1:$T$32,11,FALSE),
$C156=2015,
VLOOKUP($B156,[8]分省年度数据!$A$1:$T$32,10,FALSE),
$C156=2016,
VLOOKUP($B156,[8]分省年度数据!$A$1:$T$32,9,FALSE),
$C156=2017,
VLOOKUP($B156,[8]分省年度数据!$A$1:$T$32,8,FALSE),
$C156=2018,
VLOOKUP($B156,[8]分省年度数据!$A$1:$T$32,7,FALSE)
)</f>
        <v>25.77</v>
      </c>
      <c r="W156" cm="1">
        <f t="array" ref="W156">_xlfn.IFS(
$C156=2010,
VLOOKUP($B156,[9]分省年度数据!$A$1:$T$32,15,FALSE),
$C156=2011,
VLOOKUP($B156,[9]分省年度数据!$A$1:$T$32,14,FALSE),
$C156=2012,
VLOOKUP($B156,[9]分省年度数据!$A$1:$T$32,13,FALSE),
$C156=2013,
VLOOKUP($B156,[9]分省年度数据!$A$1:$T$32,12,FALSE),
$C156=2014,
VLOOKUP($B156,[9]分省年度数据!$A$1:$T$32,11,FALSE),
$C156=2015,
VLOOKUP($B156,[9]分省年度数据!$A$1:$T$32,10,FALSE),
$C156=2016,
VLOOKUP($B156,[9]分省年度数据!$A$1:$T$32,9,FALSE),
$C156=2017,
VLOOKUP($B156,[9]分省年度数据!$A$1:$T$32,8,FALSE),
$C156=2018,
VLOOKUP($B156,[9]分省年度数据!$A$1:$T$32,7,FALSE)
)</f>
        <v>40</v>
      </c>
      <c r="X156" cm="1">
        <f t="array" ref="X156">_xlfn.IFS(
$C156=2010,
VLOOKUP($B156,[10]分省年度数据!$A$1:$T$32,15,FALSE),
$C156=2011,
VLOOKUP($B156,[10]分省年度数据!$A$1:$T$32,14,FALSE),
$C156=2012,
VLOOKUP($B156,[10]分省年度数据!$A$1:$T$32,13,FALSE),
$C156=2013,
VLOOKUP($B156,[10]分省年度数据!$A$1:$T$32,12,FALSE),
$C156=2014,
VLOOKUP($B156,[10]分省年度数据!$A$1:$T$32,11,FALSE),
$C156=2015,
VLOOKUP($B156,[10]分省年度数据!$A$1:$T$32,10,FALSE),
$C156=2016,
VLOOKUP($B156,[10]分省年度数据!$A$1:$T$32,9,FALSE),
$C156=2017,
VLOOKUP($B156,[10]分省年度数据!$A$1:$T$32,8,FALSE),
$C156=2018,
VLOOKUP($B156,[10]分省年度数据!$A$1:$T$32,7,FALSE)
)</f>
        <v>9.9600000000000009</v>
      </c>
      <c r="Y156" cm="1">
        <f t="array" ref="Y156">_xlfn.IFS(
$C156=2010,
VLOOKUP($B156,[11]分省年度数据!$A$1:$T$32,15,FALSE),
$C156=2011,
VLOOKUP($B156,[11]分省年度数据!$A$1:$T$32,14,FALSE),
$C156=2012,
VLOOKUP($B156,[11]分省年度数据!$A$1:$T$32,13,FALSE),
$C156=2013,
VLOOKUP($B156,[11]分省年度数据!$A$1:$T$32,12,FALSE),
$C156=2014,
VLOOKUP($B156,[11]分省年度数据!$A$1:$T$32,11,FALSE),
$C156=2015,
VLOOKUP($B156,[11]分省年度数据!$A$1:$T$32,10,FALSE),
$C156=2016,
VLOOKUP($B156,[11]分省年度数据!$A$1:$T$32,9,FALSE),
$C156=2017,
VLOOKUP($B156,[11]分省年度数据!$A$1:$T$32,8,FALSE),
$C156=2018,
VLOOKUP($B156,[11]分省年度数据!$A$1:$T$32,7,FALSE)
)</f>
        <v>256.76</v>
      </c>
      <c r="Z156" cm="1">
        <f t="array" ref="Z156">_xlfn.IFS(
$C156=2010,
VLOOKUP($B156,[12]分省年度数据!$A$1:$T$32,15,FALSE),
$C156=2011,
VLOOKUP($B156,[12]分省年度数据!$A$1:$T$32,14,FALSE),
$C156=2012,
VLOOKUP($B156,[12]分省年度数据!$A$1:$T$32,13,FALSE),
$C156=2013,
VLOOKUP($B156,[12]分省年度数据!$A$1:$T$32,12,FALSE),
$C156=2014,
VLOOKUP($B156,[12]分省年度数据!$A$1:$T$32,11,FALSE),
$C156=2015,
VLOOKUP($B156,[12]分省年度数据!$A$1:$T$32,10,FALSE),
$C156=2016,
VLOOKUP($B156,[12]分省年度数据!$A$1:$T$32,9,FALSE),
$C156=2017,
VLOOKUP($B156,[12]分省年度数据!$A$1:$T$32,8,FALSE),
$C156=2018,
VLOOKUP($B156,[12]分省年度数据!$A$1:$T$32,7,FALSE)
)</f>
        <v>15.01</v>
      </c>
      <c r="AA156" cm="1">
        <f t="array" ref="AA156">_xlfn.IFS(
$C156=2010,
VLOOKUP($B156,[13]分省年度数据!$A$1:$T$32,15,FALSE),
$C156=2011,
VLOOKUP($B156,[13]分省年度数据!$A$1:$T$32,14,FALSE),
$C156=2012,
VLOOKUP($B156,[13]分省年度数据!$A$1:$T$32,13,FALSE),
$C156=2013,
VLOOKUP($B156,[13]分省年度数据!$A$1:$T$32,12,FALSE),
$C156=2014,
VLOOKUP($B156,[13]分省年度数据!$A$1:$T$32,11,FALSE),
$C156=2015,
VLOOKUP($B156,[13]分省年度数据!$A$1:$T$32,10,FALSE),
$C156=2016,
VLOOKUP($B156,[13]分省年度数据!$A$1:$T$32,9,FALSE),
$C156=2017,
VLOOKUP($B156,[13]分省年度数据!$A$1:$T$32,8,FALSE),
$C156=2018,
VLOOKUP($B156,[13]分省年度数据!$A$1:$T$32,7,FALSE)
)</f>
        <v>12.48</v>
      </c>
      <c r="AB156" cm="1">
        <f t="array" ref="AB156">_xlfn.IFS(
$C156=2010,
VLOOKUP($B156,[14]分省年度数据!$A$1:$T$32,15,FALSE),
$C156=2011,
VLOOKUP($B156,[14]分省年度数据!$A$1:$T$32,14,FALSE),
$C156=2012,
VLOOKUP($B156,[14]分省年度数据!$A$1:$T$32,13,FALSE),
$C156=2013,
VLOOKUP($B156,[14]分省年度数据!$A$1:$T$32,12,FALSE),
$C156=2014,
VLOOKUP($B156,[14]分省年度数据!$A$1:$T$32,11,FALSE),
$C156=2015,
VLOOKUP($B156,[14]分省年度数据!$A$1:$T$32,10,FALSE),
$C156=2016,
VLOOKUP($B156,[14]分省年度数据!$A$1:$T$32,9,FALSE),
$C156=2017,
VLOOKUP($B156,[14]分省年度数据!$A$1:$T$32,8,FALSE),
$C156=2018,
VLOOKUP($B156,[14]分省年度数据!$A$1:$T$32,7,FALSE)
)</f>
        <v>19.59</v>
      </c>
      <c r="AD156" cm="1">
        <f t="array" ref="AD156">_xlfn.IFS(
$C156=2010,
VLOOKUP($B156,[15]分省年度数据!$A$1:$T$32,15,FALSE),
$C156=2011,
VLOOKUP($B156,[15]分省年度数据!$A$1:$T$32,14,FALSE),
$C156=2012,
VLOOKUP($B156,[15]分省年度数据!$A$1:$T$32,13,FALSE),
$C156=2013,
VLOOKUP($B156,[15]分省年度数据!$A$1:$T$32,12,FALSE),
$C156=2014,
VLOOKUP($B156,[15]分省年度数据!$A$1:$T$32,11,FALSE),
$C156=2015,
VLOOKUP($B156,[15]分省年度数据!$A$1:$T$32,10,FALSE),
$C156=2016,
VLOOKUP($B156,[15]分省年度数据!$A$1:$T$32,9,FALSE),
$C156=2017,
VLOOKUP($B156,[15]分省年度数据!$A$1:$T$32,8,FALSE),
$C156=2018,
VLOOKUP($B156,[15]分省年度数据!$A$1:$T$32,7,FALSE)
)</f>
        <v>7987607</v>
      </c>
      <c r="AE156" cm="1">
        <f t="array" ref="AE156">_xlfn.IFS(
$C156=2010,
VLOOKUP($B156,[16]分省年度数据!$A$1:$T$32,15,FALSE),
$C156=2011,
VLOOKUP($B156,[16]分省年度数据!$A$1:$T$32,14,FALSE),
$C156=2012,
VLOOKUP($B156,[16]分省年度数据!$A$1:$T$32,13,FALSE),
$C156=2013,
VLOOKUP($B156,[16]分省年度数据!$A$1:$T$32,12,FALSE),
$C156=2014,
VLOOKUP($B156,[16]分省年度数据!$A$1:$T$32,11,FALSE),
$C156=2015,
VLOOKUP($B156,[16]分省年度数据!$A$1:$T$32,10,FALSE),
$C156=2016,
VLOOKUP($B156,[16]分省年度数据!$A$1:$T$32,9,FALSE),
$C156=2017,
VLOOKUP($B156,[16]分省年度数据!$A$1:$T$32,8,FALSE),
$C156=2018,
VLOOKUP($B156,[16]分省年度数据!$A$1:$T$32,7,FALSE)
)</f>
        <v>540.83000000000004</v>
      </c>
      <c r="AF156" cm="1">
        <f t="array" ref="AF156">_xlfn.IFS(
$C156=2010,
VLOOKUP($B156,[17]分省年度数据!$A$1:$T$32,15,FALSE),
$C156=2011,
VLOOKUP($B156,[17]分省年度数据!$A$1:$T$32,14,FALSE),
$C156=2012,
VLOOKUP($B156,[17]分省年度数据!$A$1:$T$32,13,FALSE),
$C156=2013,
VLOOKUP($B156,[17]分省年度数据!$A$1:$T$32,12,FALSE),
$C156=2014,
VLOOKUP($B156,[17]分省年度数据!$A$1:$T$32,11,FALSE),
$C156=2015,
VLOOKUP($B156,[17]分省年度数据!$A$1:$T$32,10,FALSE),
$C156=2016,
VLOOKUP($B156,[17]分省年度数据!$A$1:$T$32,9,FALSE),
$C156=2017,
VLOOKUP($B156,[17]分省年度数据!$A$1:$T$32,8,FALSE),
$C156=2018,
VLOOKUP($B156,[17]分省年度数据!$A$1:$T$32,7,FALSE)
)</f>
        <v>195</v>
      </c>
      <c r="AG156" cm="1">
        <f t="array" ref="AG156">_xlfn.IFS(
$C156=2010,
VLOOKUP($B156,[18]分省年度数据!$A$1:$T$32,15,FALSE),
$C156=2011,
VLOOKUP($B156,[18]分省年度数据!$A$1:$T$32,14,FALSE),
$C156=2012,
VLOOKUP($B156,[18]分省年度数据!$A$1:$T$32,13,FALSE),
$C156=2013,
VLOOKUP($B156,[18]分省年度数据!$A$1:$T$32,12,FALSE),
$C156=2014,
VLOOKUP($B156,[18]分省年度数据!$A$1:$T$32,11,FALSE),
$C156=2015,
VLOOKUP($B156,[18]分省年度数据!$A$1:$T$32,10,FALSE),
$C156=2016,
VLOOKUP($B156,[18]分省年度数据!$A$1:$T$32,9,FALSE),
$C156=2017,
VLOOKUP($B156,[18]分省年度数据!$A$1:$T$32,8,FALSE),
$C156=2018,
VLOOKUP($B156,[18]分省年度数据!$A$1:$T$32,7,FALSE)
)</f>
        <v>7209</v>
      </c>
      <c r="AJ156" cm="1">
        <f t="array" ref="AJ156">_xlfn.IFS(
$C156=2010,
VLOOKUP($B156,[19]分省年度数据!$A$1:$T$32,15,FALSE),
$C156=2011,
VLOOKUP($B156,[19]分省年度数据!$A$1:$T$32,14,FALSE),
$C156=2012,
VLOOKUP($B156,[19]分省年度数据!$A$1:$T$32,13,FALSE),
$C156=2013,
VLOOKUP($B156,[19]分省年度数据!$A$1:$T$32,12,FALSE),
$C156=2014,
VLOOKUP($B156,[19]分省年度数据!$A$1:$T$32,11,FALSE),
$C156=2015,
VLOOKUP($B156,[19]分省年度数据!$A$1:$T$32,10,FALSE),
$C156=2016,
VLOOKUP($B156,[19]分省年度数据!$A$1:$T$32,9,FALSE),
$C156=2017,
VLOOKUP($B156,[19]分省年度数据!$A$1:$T$32,8,FALSE),
$C156=2018,
VLOOKUP($B156,[19]分省年度数据!$A$1:$T$32,7,FALSE)
)</f>
        <v>8118</v>
      </c>
      <c r="AK156" cm="1">
        <f t="array" ref="AK156">_xlfn.IFS(
$C156=2010,
VLOOKUP($B156,[20]分省年度数据!$A$1:$T$32,15,FALSE),
$C156=2011,
VLOOKUP($B156,[20]分省年度数据!$A$1:$T$32,14,FALSE),
$C156=2012,
VLOOKUP($B156,[20]分省年度数据!$A$1:$T$32,13,FALSE),
$C156=2013,
VLOOKUP($B156,[20]分省年度数据!$A$1:$T$32,12,FALSE),
$C156=2014,
VLOOKUP($B156,[20]分省年度数据!$A$1:$T$32,11,FALSE),
$C156=2015,
VLOOKUP($B156,[20]分省年度数据!$A$1:$T$32,10,FALSE),
$C156=2016,
VLOOKUP($B156,[20]分省年度数据!$A$1:$T$32,9,FALSE),
$C156=2017,
VLOOKUP($B156,[20]分省年度数据!$A$1:$T$32,8,FALSE),
$C156=2018,
VLOOKUP($B156,[20]分省年度数据!$A$1:$T$32,7,FALSE)
)</f>
        <v>15631</v>
      </c>
      <c r="AL156" cm="1">
        <f t="array" ref="AL156">_xlfn.IFS(
$C156=2010,
VLOOKUP($B156,[26]分省年度数据!$A$1:$T$32,15,FALSE),
$C156=2011,
VLOOKUP($B156,[26]分省年度数据!$A$1:$T$32,14,FALSE),
$C156=2012,
VLOOKUP($B156,[26]分省年度数据!$A$1:$T$32,13,FALSE),
$C156=2013,
VLOOKUP($B156,[26]分省年度数据!$A$1:$T$32,12,FALSE),
$C156=2014,
VLOOKUP($B156,[26]分省年度数据!$A$1:$T$32,11,FALSE),
$C156=2015,
VLOOKUP($B156,[26]分省年度数据!$A$1:$T$32,10,FALSE),
$C156=2016,
VLOOKUP($B156,[26]分省年度数据!$A$1:$T$32,9,FALSE),
$C156=2017,
VLOOKUP($B156,[26]分省年度数据!$A$1:$T$32,8,FALSE),
$C156=2018,
VLOOKUP($B156,[26]分省年度数据!$A$1:$T$32,7,FALSE)
)</f>
        <v>95.68</v>
      </c>
      <c r="AM156" cm="1">
        <f t="array" ref="AM156">_xlfn.IFS(
$C156=2010,
VLOOKUP($B156,[22]分省年度数据!$A$1:$T$32,15,FALSE),
$C156=2011,
VLOOKUP($B156,[22]分省年度数据!$A$1:$T$32,14,FALSE),
$C156=2012,
VLOOKUP($B156,[22]分省年度数据!$A$1:$T$32,13,FALSE),
$C156=2013,
VLOOKUP($B156,[22]分省年度数据!$A$1:$T$32,12,FALSE),
$C156=2014,
VLOOKUP($B156,[22]分省年度数据!$A$1:$T$32,11,FALSE),
$C156=2015,
VLOOKUP($B156,[22]分省年度数据!$A$1:$T$32,10,FALSE),
$C156=2016,
VLOOKUP($B156,[22]分省年度数据!$A$1:$T$32,9,FALSE),
$C156=2017,
VLOOKUP($B156,[22]分省年度数据!$A$1:$T$32,8,FALSE),
$C156=2018,
VLOOKUP($B156,[22]分省年度数据!$A$1:$T$32,7,FALSE)
)</f>
        <v>88.45</v>
      </c>
      <c r="AN156" cm="1">
        <f t="array" ref="AN156">_xlfn.IFS(
$C156=2010,
VLOOKUP($B156,[23]分省年度数据!$A$1:$T$32,15,FALSE),
$C156=2011,
VLOOKUP($B156,[23]分省年度数据!$A$1:$T$32,14,FALSE),
$C156=2012,
VLOOKUP($B156,[23]分省年度数据!$A$1:$T$32,13,FALSE),
$C156=2013,
VLOOKUP($B156,[23]分省年度数据!$A$1:$T$32,12,FALSE),
$C156=2014,
VLOOKUP($B156,[23]分省年度数据!$A$1:$T$32,11,FALSE),
$C156=2015,
VLOOKUP($B156,[23]分省年度数据!$A$1:$T$32,10,FALSE),
$C156=2016,
VLOOKUP($B156,[23]分省年度数据!$A$1:$T$32,9,FALSE),
$C156=2017,
VLOOKUP($B156,[23]分省年度数据!$A$1:$T$32,8,FALSE),
$C156=2018,
VLOOKUP($B156,[23]分省年度数据!$A$1:$T$32,7,FALSE)
)</f>
        <v>10.36</v>
      </c>
      <c r="AO156" cm="1">
        <f t="array" ref="AO156">_xlfn.IFS(
$C156=2010,
VLOOKUP($B156,[24]分省年度数据!$A$1:$T$32,15,FALSE),
$C156=2011,
VLOOKUP($B156,[24]分省年度数据!$A$1:$T$32,14,FALSE),
$C156=2012,
VLOOKUP($B156,[24]分省年度数据!$A$1:$T$32,13,FALSE),
$C156=2013,
VLOOKUP($B156,[24]分省年度数据!$A$1:$T$32,12,FALSE),
$C156=2014,
VLOOKUP($B156,[24]分省年度数据!$A$1:$T$32,11,FALSE),
$C156=2015,
VLOOKUP($B156,[24]分省年度数据!$A$1:$T$32,10,FALSE),
$C156=2016,
VLOOKUP($B156,[24]分省年度数据!$A$1:$T$32,9,FALSE),
$C156=2017,
VLOOKUP($B156,[24]分省年度数据!$A$1:$T$32,8,FALSE),
$C156=2018,
VLOOKUP($B156,[24]分省年度数据!$A$1:$T$32,7,FALSE)
)</f>
        <v>2.19</v>
      </c>
      <c r="AP156" cm="1">
        <f t="array" ref="AP156">_xlfn.IFS(
$C156=2010,
VLOOKUP($B156,[25]分省年度数据!$A$1:$T$32,15,FALSE),
$C156=2011,
VLOOKUP($B156,[25]分省年度数据!$A$1:$T$32,14,FALSE),
$C156=2012,
VLOOKUP($B156,[25]分省年度数据!$A$1:$T$32,13,FALSE),
$C156=2013,
VLOOKUP($B156,[25]分省年度数据!$A$1:$T$32,12,FALSE),
$C156=2014,
VLOOKUP($B156,[25]分省年度数据!$A$1:$T$32,11,FALSE),
$C156=2015,
VLOOKUP($B156,[25]分省年度数据!$A$1:$T$32,10,FALSE),
$C156=2016,
VLOOKUP($B156,[25]分省年度数据!$A$1:$T$32,9,FALSE),
$C156=2017,
VLOOKUP($B156,[25]分省年度数据!$A$1:$T$32,8,FALSE),
$C156=2018,
VLOOKUP($B156,[25]分省年度数据!$A$1:$T$32,7,FALSE)
)</f>
        <v>8.81</v>
      </c>
    </row>
    <row r="157" spans="1:42">
      <c r="A157">
        <v>43</v>
      </c>
      <c r="B157" t="s">
        <v>18</v>
      </c>
      <c r="C157">
        <v>2012</v>
      </c>
      <c r="D157" t="str">
        <f t="shared" si="4"/>
        <v>湖南省2012</v>
      </c>
      <c r="E157" t="s">
        <v>35</v>
      </c>
      <c r="F157" cm="1">
        <f t="array" ref="F157">_xlfn.IFS(
$C157=2010,
VLOOKUP($B157,[1]分省年度数据!$A$1:$T$32,15,FALSE),
$C157=2011,
VLOOKUP($B157,[1]分省年度数据!$A$1:$T$32,14,FALSE),
$C157=2012,
VLOOKUP($B157,[1]分省年度数据!$A$1:$T$32,13,FALSE),
$C157=2013,
VLOOKUP($B157,[1]分省年度数据!$A$1:$T$32,12,FALSE),
$C157=2014,
VLOOKUP($B157,[1]分省年度数据!$A$1:$T$32,11,FALSE),
$C157=2015,
VLOOKUP($B157,[1]分省年度数据!$A$1:$T$32,10,FALSE),
$C157=2016,
VLOOKUP($B157,[1]分省年度数据!$A$1:$T$32,9,FALSE),
$C157=2017,
VLOOKUP($B157,[1]分省年度数据!$A$1:$T$32,8,FALSE),
$C157=2018,
VLOOKUP($B157,[1]分省年度数据!$A$1:$T$32,7,FALSE)
)</f>
        <v>6590</v>
      </c>
      <c r="G157" cm="1">
        <f t="array" ref="G157">_xlfn.IFS(
$C157=2010,
VLOOKUP($B157,[2]分省年度数据!$A$1:$T$32,15,FALSE),
$C157=2011,
VLOOKUP($B157,[2]分省年度数据!$A$1:$T$32,14,FALSE),
$C157=2012,
VLOOKUP($B157,[2]分省年度数据!$A$1:$T$32,13,FALSE),
$C157=2013,
VLOOKUP($B157,[2]分省年度数据!$A$1:$T$32,12,FALSE),
$C157=2014,
VLOOKUP($B157,[2]分省年度数据!$A$1:$T$32,11,FALSE),
$C157=2015,
VLOOKUP($B157,[2]分省年度数据!$A$1:$T$32,10,FALSE),
$C157=2016,
VLOOKUP($B157,[2]分省年度数据!$A$1:$T$32,9,FALSE),
$C157=2017,
VLOOKUP($B157,[2]分省年度数据!$A$1:$T$32,8,FALSE),
$C157=2018,
VLOOKUP($B157,[2]分省年度数据!$A$1:$T$32,7,FALSE)
)</f>
        <v>14391</v>
      </c>
      <c r="H157" cm="1">
        <f t="array" ref="H157">_xlfn.IFS(
$C157=2010,
VLOOKUP($B157,[3]分省年度数据!$A$1:$T$32,15,FALSE),
$C157=2011,
VLOOKUP($B157,[3]分省年度数据!$A$1:$T$32,14,FALSE),
$C157=2012,
VLOOKUP($B157,[3]分省年度数据!$A$1:$T$32,13,FALSE),
$C157=2013,
VLOOKUP($B157,[3]分省年度数据!$A$1:$T$32,12,FALSE),
$C157=2014,
VLOOKUP($B157,[3]分省年度数据!$A$1:$T$32,11,FALSE),
$C157=2015,
VLOOKUP($B157,[3]分省年度数据!$A$1:$T$32,10,FALSE),
$C157=2016,
VLOOKUP($B157,[3]分省年度数据!$A$1:$T$32,9,FALSE),
$C157=2017,
VLOOKUP($B157,[3]分省年度数据!$A$1:$T$32,8,FALSE),
$C157=2018,
VLOOKUP($B157,[3]分省年度数据!$A$1:$T$32,7,FALSE)
)</f>
        <v>1622.8</v>
      </c>
      <c r="I157">
        <f>VLOOKUP($D157,[4]Sheet1!$C$1:$J$65536,2,FALSE)</f>
        <v>163.2440185546875</v>
      </c>
      <c r="J157">
        <f>VLOOKUP($D157,[4]Sheet1!$C$1:$J$65536,3,FALSE)</f>
        <v>116.32546997070312</v>
      </c>
      <c r="K157">
        <f>VLOOKUP($D157,[4]Sheet1!$C$1:$J$65536,4,FALSE)</f>
        <v>10150.1298828125</v>
      </c>
      <c r="L157">
        <f>VLOOKUP($D157,[4]Sheet1!$C$1:$J$65536,5,FALSE)</f>
        <v>163.19328308105469</v>
      </c>
      <c r="M157">
        <f>VLOOKUP($D157,[4]Sheet1!$C$1:$J$65536,6,FALSE)</f>
        <v>21.946996688842773</v>
      </c>
      <c r="N157">
        <f>VLOOKUP($D157,[4]Sheet1!$C$1:$J$65536,7,FALSE)</f>
        <v>6.2876458168029785</v>
      </c>
      <c r="O157">
        <f>VLOOKUP($D157,[4]Sheet1!$C$1:$J$65536,8,FALSE)</f>
        <v>26.992738723754883</v>
      </c>
      <c r="P157" cm="1">
        <f t="array" ref="P157">_xlfn.IFS(
$C157=2010,
VLOOKUP($B157,[5]各省年均房价!$A$1:$T$32,11,FALSE),
$C157=2011,
VLOOKUP($B157,[5]各省年均房价!$A$1:$T$32,12,FALSE),
$C157=2012,
VLOOKUP($B157,[5]各省年均房价!$A$1:$T$32,13,FALSE),
$C157=2013,
VLOOKUP($B157,[5]各省年均房价!$A$1:$T$32,14,FALSE),
$C157=2014,
VLOOKUP($B157,[5]各省年均房价!$A$1:$T$32,15,FALSE),
$C157=2015,
VLOOKUP($B157,[5]各省年均房价!$A$1:$T$32,16,FALSE),
$C157=2016,
VLOOKUP($B157,[5]各省年均房价!$A$1:$T$32,17,FALSE),
$C157=2017,
VLOOKUP($B157,[5]各省年均房价!$A$1:$T$32,18,FALSE),
$C157=2018,
VLOOKUP($B157,[5]各省年均房价!$A$1:$T$32,19,FALSE)
)</f>
        <v>3573.728461538461</v>
      </c>
      <c r="Q157">
        <f t="shared" si="5"/>
        <v>0.24833079435330838</v>
      </c>
      <c r="R157" cm="1">
        <f t="array" ref="R157">_xlfn.IFS(
$C157=2010,
VLOOKUP($B157,[27]分省年度数据!$A$1:$T$32,15,FALSE),
$C157=2011,
VLOOKUP($B157,[27]分省年度数据!$A$1:$T$32,14,FALSE),
$C157=2012,
VLOOKUP($B157,[27]分省年度数据!$A$1:$T$32,13,FALSE),
$C157=2013,
VLOOKUP($B157,[27]分省年度数据!$A$1:$T$32,12,FALSE),
$C157=2014,
VLOOKUP($B157,[27]分省年度数据!$A$1:$T$32,11,FALSE),
$C157=2015,
VLOOKUP($B157,[27]分省年度数据!$A$1:$T$32,10,FALSE),
$C157=2016,
VLOOKUP($B157,[27]分省年度数据!$A$1:$T$32,9,FALSE),
$C157=2017,
VLOOKUP($B157,[27]分省年度数据!$A$1:$T$32,8,FALSE),
$C157=2018,
VLOOKUP($B157,[27]分省年度数据!$A$1:$T$32,7,FALSE)
)</f>
        <v>64.599999999999994</v>
      </c>
      <c r="S157">
        <f>IFERROR(VLOOKUP(D157,[6]mu_jt_estimates_final!$C:$D,2,FALSE),"")</f>
        <v>-0.54925460000000004</v>
      </c>
      <c r="T157" t="str">
        <f>VLOOKUP(B157,方言分布!A:B,2,FALSE)</f>
        <v>湘语</v>
      </c>
      <c r="U157" cm="1">
        <f t="array" ref="U157">_xlfn.IFS(
$C157=2010,
VLOOKUP($B157,[7]分省年度数据!$A$1:$T$32,15,FALSE),
$C157=2011,
VLOOKUP($B157,[7]分省年度数据!$A$1:$T$32,14,FALSE),
$C157=2012,
VLOOKUP($B157,[7]分省年度数据!$A$1:$T$32,13,FALSE),
$C157=2013,
VLOOKUP($B157,[7]分省年度数据!$A$1:$T$32,12,FALSE),
$C157=2014,
VLOOKUP($B157,[7]分省年度数据!$A$1:$T$32,11,FALSE),
$C157=2015,
VLOOKUP($B157,[7]分省年度数据!$A$1:$T$32,10,FALSE),
$C157=2016,
VLOOKUP($B157,[7]分省年度数据!$A$1:$T$32,9,FALSE),
$C157=2017,
VLOOKUP($B157,[7]分省年度数据!$A$1:$T$32,8,FALSE),
$C157=2018,
VLOOKUP($B157,[7]分省年度数据!$A$1:$T$32,7,FALSE)
)</f>
        <v>58612</v>
      </c>
      <c r="V157" cm="1">
        <f t="array" ref="V157">_xlfn.IFS(
$C157=2010,
VLOOKUP($B157,[8]分省年度数据!$A$1:$T$32,15,FALSE),
$C157=2011,
VLOOKUP($B157,[8]分省年度数据!$A$1:$T$32,14,FALSE),
$C157=2012,
VLOOKUP($B157,[8]分省年度数据!$A$1:$T$32,13,FALSE),
$C157=2013,
VLOOKUP($B157,[8]分省年度数据!$A$1:$T$32,12,FALSE),
$C157=2014,
VLOOKUP($B157,[8]分省年度数据!$A$1:$T$32,11,FALSE),
$C157=2015,
VLOOKUP($B157,[8]分省年度数据!$A$1:$T$32,10,FALSE),
$C157=2016,
VLOOKUP($B157,[8]分省年度数据!$A$1:$T$32,9,FALSE),
$C157=2017,
VLOOKUP($B157,[8]分省年度数据!$A$1:$T$32,8,FALSE),
$C157=2018,
VLOOKUP($B157,[8]分省年度数据!$A$1:$T$32,7,FALSE)
)</f>
        <v>28.7</v>
      </c>
      <c r="W157" cm="1">
        <f t="array" ref="W157">_xlfn.IFS(
$C157=2010,
VLOOKUP($B157,[9]分省年度数据!$A$1:$T$32,15,FALSE),
$C157=2011,
VLOOKUP($B157,[9]分省年度数据!$A$1:$T$32,14,FALSE),
$C157=2012,
VLOOKUP($B157,[9]分省年度数据!$A$1:$T$32,13,FALSE),
$C157=2013,
VLOOKUP($B157,[9]分省年度数据!$A$1:$T$32,12,FALSE),
$C157=2014,
VLOOKUP($B157,[9]分省年度数据!$A$1:$T$32,11,FALSE),
$C157=2015,
VLOOKUP($B157,[9]分省年度数据!$A$1:$T$32,10,FALSE),
$C157=2016,
VLOOKUP($B157,[9]分省年度数据!$A$1:$T$32,9,FALSE),
$C157=2017,
VLOOKUP($B157,[9]分省年度数据!$A$1:$T$32,8,FALSE),
$C157=2018,
VLOOKUP($B157,[9]分省年度数据!$A$1:$T$32,7,FALSE)
)</f>
        <v>45</v>
      </c>
      <c r="X157" cm="1">
        <f t="array" ref="X157">_xlfn.IFS(
$C157=2010,
VLOOKUP($B157,[10]分省年度数据!$A$1:$T$32,15,FALSE),
$C157=2011,
VLOOKUP($B157,[10]分省年度数据!$A$1:$T$32,14,FALSE),
$C157=2012,
VLOOKUP($B157,[10]分省年度数据!$A$1:$T$32,13,FALSE),
$C157=2013,
VLOOKUP($B157,[10]分省年度数据!$A$1:$T$32,12,FALSE),
$C157=2014,
VLOOKUP($B157,[10]分省年度数据!$A$1:$T$32,11,FALSE),
$C157=2015,
VLOOKUP($B157,[10]分省年度数据!$A$1:$T$32,10,FALSE),
$C157=2016,
VLOOKUP($B157,[10]分省年度数据!$A$1:$T$32,9,FALSE),
$C157=2017,
VLOOKUP($B157,[10]分省年度数据!$A$1:$T$32,8,FALSE),
$C157=2018,
VLOOKUP($B157,[10]分省年度数据!$A$1:$T$32,7,FALSE)
)</f>
        <v>9.61</v>
      </c>
      <c r="Y157" cm="1">
        <f t="array" ref="Y157">_xlfn.IFS(
$C157=2010,
VLOOKUP($B157,[11]分省年度数据!$A$1:$T$32,15,FALSE),
$C157=2011,
VLOOKUP($B157,[11]分省年度数据!$A$1:$T$32,14,FALSE),
$C157=2012,
VLOOKUP($B157,[11]分省年度数据!$A$1:$T$32,13,FALSE),
$C157=2013,
VLOOKUP($B157,[11]分省年度数据!$A$1:$T$32,12,FALSE),
$C157=2014,
VLOOKUP($B157,[11]分省年度数据!$A$1:$T$32,11,FALSE),
$C157=2015,
VLOOKUP($B157,[11]分省年度数据!$A$1:$T$32,10,FALSE),
$C157=2016,
VLOOKUP($B157,[11]分省年度数据!$A$1:$T$32,9,FALSE),
$C157=2017,
VLOOKUP($B157,[11]分省年度数据!$A$1:$T$32,8,FALSE),
$C157=2018,
VLOOKUP($B157,[11]分省年度数据!$A$1:$T$32,7,FALSE)
)</f>
        <v>294.17</v>
      </c>
      <c r="Z157" cm="1">
        <f t="array" ref="Z157">_xlfn.IFS(
$C157=2010,
VLOOKUP($B157,[12]分省年度数据!$A$1:$T$32,15,FALSE),
$C157=2011,
VLOOKUP($B157,[12]分省年度数据!$A$1:$T$32,14,FALSE),
$C157=2012,
VLOOKUP($B157,[12]分省年度数据!$A$1:$T$32,13,FALSE),
$C157=2013,
VLOOKUP($B157,[12]分省年度数据!$A$1:$T$32,12,FALSE),
$C157=2014,
VLOOKUP($B157,[12]分省年度数据!$A$1:$T$32,11,FALSE),
$C157=2015,
VLOOKUP($B157,[12]分省年度数据!$A$1:$T$32,10,FALSE),
$C157=2016,
VLOOKUP($B157,[12]分省年度数据!$A$1:$T$32,9,FALSE),
$C157=2017,
VLOOKUP($B157,[12]分省年度数据!$A$1:$T$32,8,FALSE),
$C157=2018,
VLOOKUP($B157,[12]分省年度数据!$A$1:$T$32,7,FALSE)
)</f>
        <v>15.3</v>
      </c>
      <c r="AA157" cm="1">
        <f t="array" ref="AA157">_xlfn.IFS(
$C157=2010,
VLOOKUP($B157,[13]分省年度数据!$A$1:$T$32,15,FALSE),
$C157=2011,
VLOOKUP($B157,[13]分省年度数据!$A$1:$T$32,14,FALSE),
$C157=2012,
VLOOKUP($B157,[13]分省年度数据!$A$1:$T$32,13,FALSE),
$C157=2013,
VLOOKUP($B157,[13]分省年度数据!$A$1:$T$32,12,FALSE),
$C157=2014,
VLOOKUP($B157,[13]分省年度数据!$A$1:$T$32,11,FALSE),
$C157=2015,
VLOOKUP($B157,[13]分省年度数据!$A$1:$T$32,10,FALSE),
$C157=2016,
VLOOKUP($B157,[13]分省年度数据!$A$1:$T$32,9,FALSE),
$C157=2017,
VLOOKUP($B157,[13]分省年度数据!$A$1:$T$32,8,FALSE),
$C157=2018,
VLOOKUP($B157,[13]分省年度数据!$A$1:$T$32,7,FALSE)
)</f>
        <v>12.33</v>
      </c>
      <c r="AB157" cm="1">
        <f t="array" ref="AB157">_xlfn.IFS(
$C157=2010,
VLOOKUP($B157,[14]分省年度数据!$A$1:$T$32,15,FALSE),
$C157=2011,
VLOOKUP($B157,[14]分省年度数据!$A$1:$T$32,14,FALSE),
$C157=2012,
VLOOKUP($B157,[14]分省年度数据!$A$1:$T$32,13,FALSE),
$C157=2013,
VLOOKUP($B157,[14]分省年度数据!$A$1:$T$32,12,FALSE),
$C157=2014,
VLOOKUP($B157,[14]分省年度数据!$A$1:$T$32,11,FALSE),
$C157=2015,
VLOOKUP($B157,[14]分省年度数据!$A$1:$T$32,10,FALSE),
$C157=2016,
VLOOKUP($B157,[14]分省年度数据!$A$1:$T$32,9,FALSE),
$C157=2017,
VLOOKUP($B157,[14]分省年度数据!$A$1:$T$32,8,FALSE),
$C157=2018,
VLOOKUP($B157,[14]分省年度数据!$A$1:$T$32,7,FALSE)
)</f>
        <v>19.190000000000001</v>
      </c>
      <c r="AD157" t="str" cm="1">
        <f t="array" ref="AD157">_xlfn.IFS(
$C157=2010,
VLOOKUP($B157,[15]分省年度数据!$A$1:$T$32,15,FALSE),
$C157=2011,
VLOOKUP($B157,[15]分省年度数据!$A$1:$T$32,14,FALSE),
$C157=2012,
VLOOKUP($B157,[15]分省年度数据!$A$1:$T$32,13,FALSE),
$C157=2013,
VLOOKUP($B157,[15]分省年度数据!$A$1:$T$32,12,FALSE),
$C157=2014,
VLOOKUP($B157,[15]分省年度数据!$A$1:$T$32,11,FALSE),
$C157=2015,
VLOOKUP($B157,[15]分省年度数据!$A$1:$T$32,10,FALSE),
$C157=2016,
VLOOKUP($B157,[15]分省年度数据!$A$1:$T$32,9,FALSE),
$C157=2017,
VLOOKUP($B157,[15]分省年度数据!$A$1:$T$32,8,FALSE),
$C157=2018,
VLOOKUP($B157,[15]分省年度数据!$A$1:$T$32,7,FALSE)
)</f>
        <v/>
      </c>
      <c r="AE157" cm="1">
        <f t="array" ref="AE157">_xlfn.IFS(
$C157=2010,
VLOOKUP($B157,[16]分省年度数据!$A$1:$T$32,15,FALSE),
$C157=2011,
VLOOKUP($B157,[16]分省年度数据!$A$1:$T$32,14,FALSE),
$C157=2012,
VLOOKUP($B157,[16]分省年度数据!$A$1:$T$32,13,FALSE),
$C157=2013,
VLOOKUP($B157,[16]分省年度数据!$A$1:$T$32,12,FALSE),
$C157=2014,
VLOOKUP($B157,[16]分省年度数据!$A$1:$T$32,11,FALSE),
$C157=2015,
VLOOKUP($B157,[16]分省年度数据!$A$1:$T$32,10,FALSE),
$C157=2016,
VLOOKUP($B157,[16]分省年度数据!$A$1:$T$32,9,FALSE),
$C157=2017,
VLOOKUP($B157,[16]分省年度数据!$A$1:$T$32,8,FALSE),
$C157=2018,
VLOOKUP($B157,[16]分省年度数据!$A$1:$T$32,7,FALSE)
)</f>
        <v>807.58</v>
      </c>
      <c r="AF157" cm="1">
        <f t="array" ref="AF157">_xlfn.IFS(
$C157=2010,
VLOOKUP($B157,[17]分省年度数据!$A$1:$T$32,15,FALSE),
$C157=2011,
VLOOKUP($B157,[17]分省年度数据!$A$1:$T$32,14,FALSE),
$C157=2012,
VLOOKUP($B157,[17]分省年度数据!$A$1:$T$32,13,FALSE),
$C157=2013,
VLOOKUP($B157,[17]分省年度数据!$A$1:$T$32,12,FALSE),
$C157=2014,
VLOOKUP($B157,[17]分省年度数据!$A$1:$T$32,11,FALSE),
$C157=2015,
VLOOKUP($B157,[17]分省年度数据!$A$1:$T$32,10,FALSE),
$C157=2016,
VLOOKUP($B157,[17]分省年度数据!$A$1:$T$32,9,FALSE),
$C157=2017,
VLOOKUP($B157,[17]分省年度数据!$A$1:$T$32,8,FALSE),
$C157=2018,
VLOOKUP($B157,[17]分省年度数据!$A$1:$T$32,7,FALSE)
)</f>
        <v>350</v>
      </c>
      <c r="AG157" cm="1">
        <f t="array" ref="AG157">_xlfn.IFS(
$C157=2010,
VLOOKUP($B157,[18]分省年度数据!$A$1:$T$32,15,FALSE),
$C157=2011,
VLOOKUP($B157,[18]分省年度数据!$A$1:$T$32,14,FALSE),
$C157=2012,
VLOOKUP($B157,[18]分省年度数据!$A$1:$T$32,13,FALSE),
$C157=2013,
VLOOKUP($B157,[18]分省年度数据!$A$1:$T$32,12,FALSE),
$C157=2014,
VLOOKUP($B157,[18]分省年度数据!$A$1:$T$32,11,FALSE),
$C157=2015,
VLOOKUP($B157,[18]分省年度数据!$A$1:$T$32,10,FALSE),
$C157=2016,
VLOOKUP($B157,[18]分省年度数据!$A$1:$T$32,9,FALSE),
$C157=2017,
VLOOKUP($B157,[18]分省年度数据!$A$1:$T$32,8,FALSE),
$C157=2018,
VLOOKUP($B157,[18]分省年度数据!$A$1:$T$32,7,FALSE)
)</f>
        <v>8318.7000000000007</v>
      </c>
      <c r="AJ157" cm="1">
        <f t="array" ref="AJ157">_xlfn.IFS(
$C157=2010,
VLOOKUP($B157,[19]分省年度数据!$A$1:$T$32,15,FALSE),
$C157=2011,
VLOOKUP($B157,[19]分省年度数据!$A$1:$T$32,14,FALSE),
$C157=2012,
VLOOKUP($B157,[19]分省年度数据!$A$1:$T$32,13,FALSE),
$C157=2013,
VLOOKUP($B157,[19]分省年度数据!$A$1:$T$32,12,FALSE),
$C157=2014,
VLOOKUP($B157,[19]分省年度数据!$A$1:$T$32,11,FALSE),
$C157=2015,
VLOOKUP($B157,[19]分省年度数据!$A$1:$T$32,10,FALSE),
$C157=2016,
VLOOKUP($B157,[19]分省年度数据!$A$1:$T$32,9,FALSE),
$C157=2017,
VLOOKUP($B157,[19]分省年度数据!$A$1:$T$32,8,FALSE),
$C157=2018,
VLOOKUP($B157,[19]分省年度数据!$A$1:$T$32,7,FALSE)
)</f>
        <v>8748</v>
      </c>
      <c r="AK157" cm="1">
        <f t="array" ref="AK157">_xlfn.IFS(
$C157=2010,
VLOOKUP($B157,[20]分省年度数据!$A$1:$T$32,15,FALSE),
$C157=2011,
VLOOKUP($B157,[20]分省年度数据!$A$1:$T$32,14,FALSE),
$C157=2012,
VLOOKUP($B157,[20]分省年度数据!$A$1:$T$32,13,FALSE),
$C157=2013,
VLOOKUP($B157,[20]分省年度数据!$A$1:$T$32,12,FALSE),
$C157=2014,
VLOOKUP($B157,[20]分省年度数据!$A$1:$T$32,11,FALSE),
$C157=2015,
VLOOKUP($B157,[20]分省年度数据!$A$1:$T$32,10,FALSE),
$C157=2016,
VLOOKUP($B157,[20]分省年度数据!$A$1:$T$32,9,FALSE),
$C157=2017,
VLOOKUP($B157,[20]分省年度数据!$A$1:$T$32,8,FALSE),
$C157=2018,
VLOOKUP($B157,[20]分省年度数据!$A$1:$T$32,7,FALSE)
)</f>
        <v>14132</v>
      </c>
      <c r="AL157" cm="1">
        <f t="array" ref="AL157">_xlfn.IFS(
$C157=2010,
VLOOKUP($B157,[26]分省年度数据!$A$1:$T$32,15,FALSE),
$C157=2011,
VLOOKUP($B157,[26]分省年度数据!$A$1:$T$32,14,FALSE),
$C157=2012,
VLOOKUP($B157,[26]分省年度数据!$A$1:$T$32,13,FALSE),
$C157=2013,
VLOOKUP($B157,[26]分省年度数据!$A$1:$T$32,12,FALSE),
$C157=2014,
VLOOKUP($B157,[26]分省年度数据!$A$1:$T$32,11,FALSE),
$C157=2015,
VLOOKUP($B157,[26]分省年度数据!$A$1:$T$32,10,FALSE),
$C157=2016,
VLOOKUP($B157,[26]分省年度数据!$A$1:$T$32,9,FALSE),
$C157=2017,
VLOOKUP($B157,[26]分省年度数据!$A$1:$T$32,8,FALSE),
$C157=2018,
VLOOKUP($B157,[26]分省年度数据!$A$1:$T$32,7,FALSE)
)</f>
        <v>96.42</v>
      </c>
      <c r="AM157" cm="1">
        <f t="array" ref="AM157">_xlfn.IFS(
$C157=2010,
VLOOKUP($B157,[22]分省年度数据!$A$1:$T$32,15,FALSE),
$C157=2011,
VLOOKUP($B157,[22]分省年度数据!$A$1:$T$32,14,FALSE),
$C157=2012,
VLOOKUP($B157,[22]分省年度数据!$A$1:$T$32,13,FALSE),
$C157=2013,
VLOOKUP($B157,[22]分省年度数据!$A$1:$T$32,12,FALSE),
$C157=2014,
VLOOKUP($B157,[22]分省年度数据!$A$1:$T$32,11,FALSE),
$C157=2015,
VLOOKUP($B157,[22]分省年度数据!$A$1:$T$32,10,FALSE),
$C157=2016,
VLOOKUP($B157,[22]分省年度数据!$A$1:$T$32,9,FALSE),
$C157=2017,
VLOOKUP($B157,[22]分省年度数据!$A$1:$T$32,8,FALSE),
$C157=2018,
VLOOKUP($B157,[22]分省年度数据!$A$1:$T$32,7,FALSE)
)</f>
        <v>91.33</v>
      </c>
      <c r="AN157" cm="1">
        <f t="array" ref="AN157">_xlfn.IFS(
$C157=2010,
VLOOKUP($B157,[23]分省年度数据!$A$1:$T$32,15,FALSE),
$C157=2011,
VLOOKUP($B157,[23]分省年度数据!$A$1:$T$32,14,FALSE),
$C157=2012,
VLOOKUP($B157,[23]分省年度数据!$A$1:$T$32,13,FALSE),
$C157=2013,
VLOOKUP($B157,[23]分省年度数据!$A$1:$T$32,12,FALSE),
$C157=2014,
VLOOKUP($B157,[23]分省年度数据!$A$1:$T$32,11,FALSE),
$C157=2015,
VLOOKUP($B157,[23]分省年度数据!$A$1:$T$32,10,FALSE),
$C157=2016,
VLOOKUP($B157,[23]分省年度数据!$A$1:$T$32,9,FALSE),
$C157=2017,
VLOOKUP($B157,[23]分省年度数据!$A$1:$T$32,8,FALSE),
$C157=2018,
VLOOKUP($B157,[23]分省年度数据!$A$1:$T$32,7,FALSE)
)</f>
        <v>10.38</v>
      </c>
      <c r="AO157" cm="1">
        <f t="array" ref="AO157">_xlfn.IFS(
$C157=2010,
VLOOKUP($B157,[24]分省年度数据!$A$1:$T$32,15,FALSE),
$C157=2011,
VLOOKUP($B157,[24]分省年度数据!$A$1:$T$32,14,FALSE),
$C157=2012,
VLOOKUP($B157,[24]分省年度数据!$A$1:$T$32,13,FALSE),
$C157=2013,
VLOOKUP($B157,[24]分省年度数据!$A$1:$T$32,12,FALSE),
$C157=2014,
VLOOKUP($B157,[24]分省年度数据!$A$1:$T$32,11,FALSE),
$C157=2015,
VLOOKUP($B157,[24]分省年度数据!$A$1:$T$32,10,FALSE),
$C157=2016,
VLOOKUP($B157,[24]分省年度数据!$A$1:$T$32,9,FALSE),
$C157=2017,
VLOOKUP($B157,[24]分省年度数据!$A$1:$T$32,8,FALSE),
$C157=2018,
VLOOKUP($B157,[24]分省年度数据!$A$1:$T$32,7,FALSE)
)</f>
        <v>2.34</v>
      </c>
      <c r="AP157" cm="1">
        <f t="array" ref="AP157">_xlfn.IFS(
$C157=2010,
VLOOKUP($B157,[25]分省年度数据!$A$1:$T$32,15,FALSE),
$C157=2011,
VLOOKUP($B157,[25]分省年度数据!$A$1:$T$32,14,FALSE),
$C157=2012,
VLOOKUP($B157,[25]分省年度数据!$A$1:$T$32,13,FALSE),
$C157=2013,
VLOOKUP($B157,[25]分省年度数据!$A$1:$T$32,12,FALSE),
$C157=2014,
VLOOKUP($B157,[25]分省年度数据!$A$1:$T$32,11,FALSE),
$C157=2015,
VLOOKUP($B157,[25]分省年度数据!$A$1:$T$32,10,FALSE),
$C157=2016,
VLOOKUP($B157,[25]分省年度数据!$A$1:$T$32,9,FALSE),
$C157=2017,
VLOOKUP($B157,[25]分省年度数据!$A$1:$T$32,8,FALSE),
$C157=2018,
VLOOKUP($B157,[25]分省年度数据!$A$1:$T$32,7,FALSE)
)</f>
        <v>8.83</v>
      </c>
    </row>
    <row r="158" spans="1:42">
      <c r="A158">
        <v>43</v>
      </c>
      <c r="B158" t="s">
        <v>18</v>
      </c>
      <c r="C158">
        <v>2013</v>
      </c>
      <c r="D158" t="str">
        <f t="shared" si="4"/>
        <v>湖南省2013</v>
      </c>
      <c r="E158" t="s">
        <v>35</v>
      </c>
      <c r="F158" cm="1">
        <f t="array" ref="F158">_xlfn.IFS(
$C158=2010,
VLOOKUP($B158,[1]分省年度数据!$A$1:$T$32,15,FALSE),
$C158=2011,
VLOOKUP($B158,[1]分省年度数据!$A$1:$T$32,14,FALSE),
$C158=2012,
VLOOKUP($B158,[1]分省年度数据!$A$1:$T$32,13,FALSE),
$C158=2013,
VLOOKUP($B158,[1]分省年度数据!$A$1:$T$32,12,FALSE),
$C158=2014,
VLOOKUP($B158,[1]分省年度数据!$A$1:$T$32,11,FALSE),
$C158=2015,
VLOOKUP($B158,[1]分省年度数据!$A$1:$T$32,10,FALSE),
$C158=2016,
VLOOKUP($B158,[1]分省年度数据!$A$1:$T$32,9,FALSE),
$C158=2017,
VLOOKUP($B158,[1]分省年度数据!$A$1:$T$32,8,FALSE),
$C158=2018,
VLOOKUP($B158,[1]分省年度数据!$A$1:$T$32,7,FALSE)
)</f>
        <v>6600</v>
      </c>
      <c r="G158" cm="1">
        <f t="array" ref="G158">_xlfn.IFS(
$C158=2010,
VLOOKUP($B158,[2]分省年度数据!$A$1:$T$32,15,FALSE),
$C158=2011,
VLOOKUP($B158,[2]分省年度数据!$A$1:$T$32,14,FALSE),
$C158=2012,
VLOOKUP($B158,[2]分省年度数据!$A$1:$T$32,13,FALSE),
$C158=2013,
VLOOKUP($B158,[2]分省年度数据!$A$1:$T$32,12,FALSE),
$C158=2014,
VLOOKUP($B158,[2]分省年度数据!$A$1:$T$32,11,FALSE),
$C158=2015,
VLOOKUP($B158,[2]分省年度数据!$A$1:$T$32,10,FALSE),
$C158=2016,
VLOOKUP($B158,[2]分省年度数据!$A$1:$T$32,9,FALSE),
$C158=2017,
VLOOKUP($B158,[2]分省年度数据!$A$1:$T$32,8,FALSE),
$C158=2018,
VLOOKUP($B158,[2]分省年度数据!$A$1:$T$32,7,FALSE)
)</f>
        <v>16005</v>
      </c>
      <c r="H158" cm="1">
        <f t="array" ref="H158">_xlfn.IFS(
$C158=2010,
VLOOKUP($B158,[3]分省年度数据!$A$1:$T$32,15,FALSE),
$C158=2011,
VLOOKUP($B158,[3]分省年度数据!$A$1:$T$32,14,FALSE),
$C158=2012,
VLOOKUP($B158,[3]分省年度数据!$A$1:$T$32,13,FALSE),
$C158=2013,
VLOOKUP($B158,[3]分省年度数据!$A$1:$T$32,12,FALSE),
$C158=2014,
VLOOKUP($B158,[3]分省年度数据!$A$1:$T$32,11,FALSE),
$C158=2015,
VLOOKUP($B158,[3]分省年度数据!$A$1:$T$32,10,FALSE),
$C158=2016,
VLOOKUP($B158,[3]分省年度数据!$A$1:$T$32,9,FALSE),
$C158=2017,
VLOOKUP($B158,[3]分省年度数据!$A$1:$T$32,8,FALSE),
$C158=2018,
VLOOKUP($B158,[3]分省年度数据!$A$1:$T$32,7,FALSE)
)</f>
        <v>3344</v>
      </c>
      <c r="I158">
        <f>VLOOKUP($D158,[4]Sheet1!$C$1:$J$65536,2,FALSE)</f>
        <v>178.27587890625</v>
      </c>
      <c r="J158">
        <f>VLOOKUP($D158,[4]Sheet1!$C$1:$J$65536,3,FALSE)</f>
        <v>120.43257904052734</v>
      </c>
      <c r="K158">
        <f>VLOOKUP($D158,[4]Sheet1!$C$1:$J$65536,4,FALSE)</f>
        <v>10151.3056640625</v>
      </c>
      <c r="L158">
        <f>VLOOKUP($D158,[4]Sheet1!$C$1:$J$65536,5,FALSE)</f>
        <v>161.31602478027344</v>
      </c>
      <c r="M158">
        <f>VLOOKUP($D158,[4]Sheet1!$C$1:$J$65536,6,FALSE)</f>
        <v>24.222440719604492</v>
      </c>
      <c r="N158">
        <f>VLOOKUP($D158,[4]Sheet1!$C$1:$J$65536,7,FALSE)</f>
        <v>5.6480259895324707</v>
      </c>
      <c r="O158">
        <f>VLOOKUP($D158,[4]Sheet1!$C$1:$J$65536,8,FALSE)</f>
        <v>28.519172668457031</v>
      </c>
      <c r="P158" cm="1">
        <f t="array" ref="P158">_xlfn.IFS(
$C158=2010,
VLOOKUP($B158,[5]各省年均房价!$A$1:$T$32,11,FALSE),
$C158=2011,
VLOOKUP($B158,[5]各省年均房价!$A$1:$T$32,12,FALSE),
$C158=2012,
VLOOKUP($B158,[5]各省年均房价!$A$1:$T$32,13,FALSE),
$C158=2013,
VLOOKUP($B158,[5]各省年均房价!$A$1:$T$32,14,FALSE),
$C158=2014,
VLOOKUP($B158,[5]各省年均房价!$A$1:$T$32,15,FALSE),
$C158=2015,
VLOOKUP($B158,[5]各省年均房价!$A$1:$T$32,16,FALSE),
$C158=2016,
VLOOKUP($B158,[5]各省年均房价!$A$1:$T$32,17,FALSE),
$C158=2017,
VLOOKUP($B158,[5]各省年均房价!$A$1:$T$32,18,FALSE),
$C158=2018,
VLOOKUP($B158,[5]各省年均房价!$A$1:$T$32,19,FALSE)
)</f>
        <v>3769.6823076923079</v>
      </c>
      <c r="Q158">
        <f t="shared" si="5"/>
        <v>0.23553154062432413</v>
      </c>
      <c r="R158" cm="1">
        <f t="array" ref="R158">_xlfn.IFS(
$C158=2010,
VLOOKUP($B158,[27]分省年度数据!$A$1:$T$32,15,FALSE),
$C158=2011,
VLOOKUP($B158,[27]分省年度数据!$A$1:$T$32,14,FALSE),
$C158=2012,
VLOOKUP($B158,[27]分省年度数据!$A$1:$T$32,13,FALSE),
$C158=2013,
VLOOKUP($B158,[27]分省年度数据!$A$1:$T$32,12,FALSE),
$C158=2014,
VLOOKUP($B158,[27]分省年度数据!$A$1:$T$32,11,FALSE),
$C158=2015,
VLOOKUP($B158,[27]分省年度数据!$A$1:$T$32,10,FALSE),
$C158=2016,
VLOOKUP($B158,[27]分省年度数据!$A$1:$T$32,9,FALSE),
$C158=2017,
VLOOKUP($B158,[27]分省年度数据!$A$1:$T$32,8,FALSE),
$C158=2018,
VLOOKUP($B158,[27]分省年度数据!$A$1:$T$32,7,FALSE)
)</f>
        <v>68.3</v>
      </c>
      <c r="S158">
        <f>IFERROR(VLOOKUP(D158,[6]mu_jt_estimates_final!$C:$D,2,FALSE),"")</f>
        <v>-0.61343305999999997</v>
      </c>
      <c r="T158" t="str">
        <f>VLOOKUP(B158,方言分布!A:B,2,FALSE)</f>
        <v>湘语</v>
      </c>
      <c r="U158" cm="1">
        <f t="array" ref="U158">_xlfn.IFS(
$C158=2010,
VLOOKUP($B158,[7]分省年度数据!$A$1:$T$32,15,FALSE),
$C158=2011,
VLOOKUP($B158,[7]分省年度数据!$A$1:$T$32,14,FALSE),
$C158=2012,
VLOOKUP($B158,[7]分省年度数据!$A$1:$T$32,13,FALSE),
$C158=2013,
VLOOKUP($B158,[7]分省年度数据!$A$1:$T$32,12,FALSE),
$C158=2014,
VLOOKUP($B158,[7]分省年度数据!$A$1:$T$32,11,FALSE),
$C158=2015,
VLOOKUP($B158,[7]分省年度数据!$A$1:$T$32,10,FALSE),
$C158=2016,
VLOOKUP($B158,[7]分省年度数据!$A$1:$T$32,9,FALSE),
$C158=2017,
VLOOKUP($B158,[7]分省年度数据!$A$1:$T$32,8,FALSE),
$C158=2018,
VLOOKUP($B158,[7]分省年度数据!$A$1:$T$32,7,FALSE)
)</f>
        <v>62210</v>
      </c>
      <c r="V158" cm="1">
        <f t="array" ref="V158">_xlfn.IFS(
$C158=2010,
VLOOKUP($B158,[8]分省年度数据!$A$1:$T$32,15,FALSE),
$C158=2011,
VLOOKUP($B158,[8]分省年度数据!$A$1:$T$32,14,FALSE),
$C158=2012,
VLOOKUP($B158,[8]分省年度数据!$A$1:$T$32,13,FALSE),
$C158=2013,
VLOOKUP($B158,[8]分省年度数据!$A$1:$T$32,12,FALSE),
$C158=2014,
VLOOKUP($B158,[8]分省年度数据!$A$1:$T$32,11,FALSE),
$C158=2015,
VLOOKUP($B158,[8]分省年度数据!$A$1:$T$32,10,FALSE),
$C158=2016,
VLOOKUP($B158,[8]分省年度数据!$A$1:$T$32,9,FALSE),
$C158=2017,
VLOOKUP($B158,[8]分省年度数据!$A$1:$T$32,8,FALSE),
$C158=2018,
VLOOKUP($B158,[8]分省年度数据!$A$1:$T$32,7,FALSE)
)</f>
        <v>31.41</v>
      </c>
      <c r="W158" cm="1">
        <f t="array" ref="W158">_xlfn.IFS(
$C158=2010,
VLOOKUP($B158,[9]分省年度数据!$A$1:$T$32,15,FALSE),
$C158=2011,
VLOOKUP($B158,[9]分省年度数据!$A$1:$T$32,14,FALSE),
$C158=2012,
VLOOKUP($B158,[9]分省年度数据!$A$1:$T$32,13,FALSE),
$C158=2013,
VLOOKUP($B158,[9]分省年度数据!$A$1:$T$32,12,FALSE),
$C158=2014,
VLOOKUP($B158,[9]分省年度数据!$A$1:$T$32,11,FALSE),
$C158=2015,
VLOOKUP($B158,[9]分省年度数据!$A$1:$T$32,10,FALSE),
$C158=2016,
VLOOKUP($B158,[9]分省年度数据!$A$1:$T$32,9,FALSE),
$C158=2017,
VLOOKUP($B158,[9]分省年度数据!$A$1:$T$32,8,FALSE),
$C158=2018,
VLOOKUP($B158,[9]分省年度数据!$A$1:$T$32,7,FALSE)
)</f>
        <v>45</v>
      </c>
      <c r="X158" cm="1">
        <f t="array" ref="X158">_xlfn.IFS(
$C158=2010,
VLOOKUP($B158,[10]分省年度数据!$A$1:$T$32,15,FALSE),
$C158=2011,
VLOOKUP($B158,[10]分省年度数据!$A$1:$T$32,14,FALSE),
$C158=2012,
VLOOKUP($B158,[10]分省年度数据!$A$1:$T$32,13,FALSE),
$C158=2013,
VLOOKUP($B158,[10]分省年度数据!$A$1:$T$32,12,FALSE),
$C158=2014,
VLOOKUP($B158,[10]分省年度数据!$A$1:$T$32,11,FALSE),
$C158=2015,
VLOOKUP($B158,[10]分省年度数据!$A$1:$T$32,10,FALSE),
$C158=2016,
VLOOKUP($B158,[10]分省年度数据!$A$1:$T$32,9,FALSE),
$C158=2017,
VLOOKUP($B158,[10]分省年度数据!$A$1:$T$32,8,FALSE),
$C158=2018,
VLOOKUP($B158,[10]分省年度数据!$A$1:$T$32,7,FALSE)
)</f>
        <v>9.48</v>
      </c>
      <c r="Y158" cm="1">
        <f t="array" ref="Y158">_xlfn.IFS(
$C158=2010,
VLOOKUP($B158,[11]分省年度数据!$A$1:$T$32,15,FALSE),
$C158=2011,
VLOOKUP($B158,[11]分省年度数据!$A$1:$T$32,14,FALSE),
$C158=2012,
VLOOKUP($B158,[11]分省年度数据!$A$1:$T$32,13,FALSE),
$C158=2013,
VLOOKUP($B158,[11]分省年度数据!$A$1:$T$32,12,FALSE),
$C158=2014,
VLOOKUP($B158,[11]分省年度数据!$A$1:$T$32,11,FALSE),
$C158=2015,
VLOOKUP($B158,[11]分省年度数据!$A$1:$T$32,10,FALSE),
$C158=2016,
VLOOKUP($B158,[11]分省年度数据!$A$1:$T$32,9,FALSE),
$C158=2017,
VLOOKUP($B158,[11]分省年度数据!$A$1:$T$32,8,FALSE),
$C158=2018,
VLOOKUP($B158,[11]分省年度数据!$A$1:$T$32,7,FALSE)
)</f>
        <v>342.47</v>
      </c>
      <c r="Z158" cm="1">
        <f t="array" ref="Z158">_xlfn.IFS(
$C158=2010,
VLOOKUP($B158,[12]分省年度数据!$A$1:$T$32,15,FALSE),
$C158=2011,
VLOOKUP($B158,[12]分省年度数据!$A$1:$T$32,14,FALSE),
$C158=2012,
VLOOKUP($B158,[12]分省年度数据!$A$1:$T$32,13,FALSE),
$C158=2013,
VLOOKUP($B158,[12]分省年度数据!$A$1:$T$32,12,FALSE),
$C158=2014,
VLOOKUP($B158,[12]分省年度数据!$A$1:$T$32,11,FALSE),
$C158=2015,
VLOOKUP($B158,[12]分省年度数据!$A$1:$T$32,10,FALSE),
$C158=2016,
VLOOKUP($B158,[12]分省年度数据!$A$1:$T$32,9,FALSE),
$C158=2017,
VLOOKUP($B158,[12]分省年度数据!$A$1:$T$32,8,FALSE),
$C158=2018,
VLOOKUP($B158,[12]分省年度数据!$A$1:$T$32,7,FALSE)
)</f>
        <v>15.44</v>
      </c>
      <c r="AA158" cm="1">
        <f t="array" ref="AA158">_xlfn.IFS(
$C158=2010,
VLOOKUP($B158,[13]分省年度数据!$A$1:$T$32,15,FALSE),
$C158=2011,
VLOOKUP($B158,[13]分省年度数据!$A$1:$T$32,14,FALSE),
$C158=2012,
VLOOKUP($B158,[13]分省年度数据!$A$1:$T$32,13,FALSE),
$C158=2013,
VLOOKUP($B158,[13]分省年度数据!$A$1:$T$32,12,FALSE),
$C158=2014,
VLOOKUP($B158,[13]分省年度数据!$A$1:$T$32,11,FALSE),
$C158=2015,
VLOOKUP($B158,[13]分省年度数据!$A$1:$T$32,10,FALSE),
$C158=2016,
VLOOKUP($B158,[13]分省年度数据!$A$1:$T$32,9,FALSE),
$C158=2017,
VLOOKUP($B158,[13]分省年度数据!$A$1:$T$32,8,FALSE),
$C158=2018,
VLOOKUP($B158,[13]分省年度数据!$A$1:$T$32,7,FALSE)
)</f>
        <v>12.68</v>
      </c>
      <c r="AB158" cm="1">
        <f t="array" ref="AB158">_xlfn.IFS(
$C158=2010,
VLOOKUP($B158,[14]分省年度数据!$A$1:$T$32,15,FALSE),
$C158=2011,
VLOOKUP($B158,[14]分省年度数据!$A$1:$T$32,14,FALSE),
$C158=2012,
VLOOKUP($B158,[14]分省年度数据!$A$1:$T$32,13,FALSE),
$C158=2013,
VLOOKUP($B158,[14]分省年度数据!$A$1:$T$32,12,FALSE),
$C158=2014,
VLOOKUP($B158,[14]分省年度数据!$A$1:$T$32,11,FALSE),
$C158=2015,
VLOOKUP($B158,[14]分省年度数据!$A$1:$T$32,10,FALSE),
$C158=2016,
VLOOKUP($B158,[14]分省年度数据!$A$1:$T$32,9,FALSE),
$C158=2017,
VLOOKUP($B158,[14]分省年度数据!$A$1:$T$32,8,FALSE),
$C158=2018,
VLOOKUP($B158,[14]分省年度数据!$A$1:$T$32,7,FALSE)
)</f>
        <v>19</v>
      </c>
      <c r="AD158" cm="1">
        <f t="array" ref="AD158">_xlfn.IFS(
$C158=2010,
VLOOKUP($B158,[15]分省年度数据!$A$1:$T$32,15,FALSE),
$C158=2011,
VLOOKUP($B158,[15]分省年度数据!$A$1:$T$32,14,FALSE),
$C158=2012,
VLOOKUP($B158,[15]分省年度数据!$A$1:$T$32,13,FALSE),
$C158=2013,
VLOOKUP($B158,[15]分省年度数据!$A$1:$T$32,12,FALSE),
$C158=2014,
VLOOKUP($B158,[15]分省年度数据!$A$1:$T$32,11,FALSE),
$C158=2015,
VLOOKUP($B158,[15]分省年度数据!$A$1:$T$32,10,FALSE),
$C158=2016,
VLOOKUP($B158,[15]分省年度数据!$A$1:$T$32,9,FALSE),
$C158=2017,
VLOOKUP($B158,[15]分省年度数据!$A$1:$T$32,8,FALSE),
$C158=2018,
VLOOKUP($B158,[15]分省年度数据!$A$1:$T$32,7,FALSE)
)</f>
        <v>10784551</v>
      </c>
      <c r="AE158" cm="1">
        <f t="array" ref="AE158">_xlfn.IFS(
$C158=2010,
VLOOKUP($B158,[16]分省年度数据!$A$1:$T$32,15,FALSE),
$C158=2011,
VLOOKUP($B158,[16]分省年度数据!$A$1:$T$32,14,FALSE),
$C158=2012,
VLOOKUP($B158,[16]分省年度数据!$A$1:$T$32,13,FALSE),
$C158=2013,
VLOOKUP($B158,[16]分省年度数据!$A$1:$T$32,12,FALSE),
$C158=2014,
VLOOKUP($B158,[16]分省年度数据!$A$1:$T$32,11,FALSE),
$C158=2015,
VLOOKUP($B158,[16]分省年度数据!$A$1:$T$32,10,FALSE),
$C158=2016,
VLOOKUP($B158,[16]分省年度数据!$A$1:$T$32,9,FALSE),
$C158=2017,
VLOOKUP($B158,[16]分省年度数据!$A$1:$T$32,8,FALSE),
$C158=2018,
VLOOKUP($B158,[16]分省年度数据!$A$1:$T$32,7,FALSE)
)</f>
        <v>809.45</v>
      </c>
      <c r="AF158" cm="1">
        <f t="array" ref="AF158">_xlfn.IFS(
$C158=2010,
VLOOKUP($B158,[17]分省年度数据!$A$1:$T$32,15,FALSE),
$C158=2011,
VLOOKUP($B158,[17]分省年度数据!$A$1:$T$32,14,FALSE),
$C158=2012,
VLOOKUP($B158,[17]分省年度数据!$A$1:$T$32,13,FALSE),
$C158=2013,
VLOOKUP($B158,[17]分省年度数据!$A$1:$T$32,12,FALSE),
$C158=2014,
VLOOKUP($B158,[17]分省年度数据!$A$1:$T$32,11,FALSE),
$C158=2015,
VLOOKUP($B158,[17]分省年度数据!$A$1:$T$32,10,FALSE),
$C158=2016,
VLOOKUP($B158,[17]分省年度数据!$A$1:$T$32,9,FALSE),
$C158=2017,
VLOOKUP($B158,[17]分省年度数据!$A$1:$T$32,8,FALSE),
$C158=2018,
VLOOKUP($B158,[17]分省年度数据!$A$1:$T$32,7,FALSE)
)</f>
        <v>377</v>
      </c>
      <c r="AG158" cm="1">
        <f t="array" ref="AG158">_xlfn.IFS(
$C158=2010,
VLOOKUP($B158,[18]分省年度数据!$A$1:$T$32,15,FALSE),
$C158=2011,
VLOOKUP($B158,[18]分省年度数据!$A$1:$T$32,14,FALSE),
$C158=2012,
VLOOKUP($B158,[18]分省年度数据!$A$1:$T$32,13,FALSE),
$C158=2013,
VLOOKUP($B158,[18]分省年度数据!$A$1:$T$32,12,FALSE),
$C158=2014,
VLOOKUP($B158,[18]分省年度数据!$A$1:$T$32,11,FALSE),
$C158=2015,
VLOOKUP($B158,[18]分省年度数据!$A$1:$T$32,10,FALSE),
$C158=2016,
VLOOKUP($B158,[18]分省年度数据!$A$1:$T$32,9,FALSE),
$C158=2017,
VLOOKUP($B158,[18]分省年度数据!$A$1:$T$32,8,FALSE),
$C158=2018,
VLOOKUP($B158,[18]分省年度数据!$A$1:$T$32,7,FALSE)
)</f>
        <v>9509.5</v>
      </c>
      <c r="AJ158" cm="1">
        <f t="array" ref="AJ158">_xlfn.IFS(
$C158=2010,
VLOOKUP($B158,[19]分省年度数据!$A$1:$T$32,15,FALSE),
$C158=2011,
VLOOKUP($B158,[19]分省年度数据!$A$1:$T$32,14,FALSE),
$C158=2012,
VLOOKUP($B158,[19]分省年度数据!$A$1:$T$32,13,FALSE),
$C158=2013,
VLOOKUP($B158,[19]分省年度数据!$A$1:$T$32,12,FALSE),
$C158=2014,
VLOOKUP($B158,[19]分省年度数据!$A$1:$T$32,11,FALSE),
$C158=2015,
VLOOKUP($B158,[19]分省年度数据!$A$1:$T$32,10,FALSE),
$C158=2016,
VLOOKUP($B158,[19]分省年度数据!$A$1:$T$32,9,FALSE),
$C158=2017,
VLOOKUP($B158,[19]分省年度数据!$A$1:$T$32,8,FALSE),
$C158=2018,
VLOOKUP($B158,[19]分省年度数据!$A$1:$T$32,7,FALSE)
)</f>
        <v>8699</v>
      </c>
      <c r="AK158" cm="1">
        <f t="array" ref="AK158">_xlfn.IFS(
$C158=2010,
VLOOKUP($B158,[20]分省年度数据!$A$1:$T$32,15,FALSE),
$C158=2011,
VLOOKUP($B158,[20]分省年度数据!$A$1:$T$32,14,FALSE),
$C158=2012,
VLOOKUP($B158,[20]分省年度数据!$A$1:$T$32,13,FALSE),
$C158=2013,
VLOOKUP($B158,[20]分省年度数据!$A$1:$T$32,12,FALSE),
$C158=2014,
VLOOKUP($B158,[20]分省年度数据!$A$1:$T$32,11,FALSE),
$C158=2015,
VLOOKUP($B158,[20]分省年度数据!$A$1:$T$32,10,FALSE),
$C158=2016,
VLOOKUP($B158,[20]分省年度数据!$A$1:$T$32,9,FALSE),
$C158=2017,
VLOOKUP($B158,[20]分省年度数据!$A$1:$T$32,8,FALSE),
$C158=2018,
VLOOKUP($B158,[20]分省年度数据!$A$1:$T$32,7,FALSE)
)</f>
        <v>13764</v>
      </c>
      <c r="AL158" cm="1">
        <f t="array" ref="AL158">_xlfn.IFS(
$C158=2010,
VLOOKUP($B158,[26]分省年度数据!$A$1:$T$32,15,FALSE),
$C158=2011,
VLOOKUP($B158,[26]分省年度数据!$A$1:$T$32,14,FALSE),
$C158=2012,
VLOOKUP($B158,[26]分省年度数据!$A$1:$T$32,13,FALSE),
$C158=2013,
VLOOKUP($B158,[26]分省年度数据!$A$1:$T$32,12,FALSE),
$C158=2014,
VLOOKUP($B158,[26]分省年度数据!$A$1:$T$32,11,FALSE),
$C158=2015,
VLOOKUP($B158,[26]分省年度数据!$A$1:$T$32,10,FALSE),
$C158=2016,
VLOOKUP($B158,[26]分省年度数据!$A$1:$T$32,9,FALSE),
$C158=2017,
VLOOKUP($B158,[26]分省年度数据!$A$1:$T$32,8,FALSE),
$C158=2018,
VLOOKUP($B158,[26]分省年度数据!$A$1:$T$32,7,FALSE)
)</f>
        <v>96.86</v>
      </c>
      <c r="AM158" cm="1">
        <f t="array" ref="AM158">_xlfn.IFS(
$C158=2010,
VLOOKUP($B158,[22]分省年度数据!$A$1:$T$32,15,FALSE),
$C158=2011,
VLOOKUP($B158,[22]分省年度数据!$A$1:$T$32,14,FALSE),
$C158=2012,
VLOOKUP($B158,[22]分省年度数据!$A$1:$T$32,13,FALSE),
$C158=2013,
VLOOKUP($B158,[22]分省年度数据!$A$1:$T$32,12,FALSE),
$C158=2014,
VLOOKUP($B158,[22]分省年度数据!$A$1:$T$32,11,FALSE),
$C158=2015,
VLOOKUP($B158,[22]分省年度数据!$A$1:$T$32,10,FALSE),
$C158=2016,
VLOOKUP($B158,[22]分省年度数据!$A$1:$T$32,9,FALSE),
$C158=2017,
VLOOKUP($B158,[22]分省年度数据!$A$1:$T$32,8,FALSE),
$C158=2018,
VLOOKUP($B158,[22]分省年度数据!$A$1:$T$32,7,FALSE)
)</f>
        <v>91.93</v>
      </c>
      <c r="AN158" cm="1">
        <f t="array" ref="AN158">_xlfn.IFS(
$C158=2010,
VLOOKUP($B158,[23]分省年度数据!$A$1:$T$32,15,FALSE),
$C158=2011,
VLOOKUP($B158,[23]分省年度数据!$A$1:$T$32,14,FALSE),
$C158=2012,
VLOOKUP($B158,[23]分省年度数据!$A$1:$T$32,13,FALSE),
$C158=2013,
VLOOKUP($B158,[23]分省年度数据!$A$1:$T$32,12,FALSE),
$C158=2014,
VLOOKUP($B158,[23]分省年度数据!$A$1:$T$32,11,FALSE),
$C158=2015,
VLOOKUP($B158,[23]分省年度数据!$A$1:$T$32,10,FALSE),
$C158=2016,
VLOOKUP($B158,[23]分省年度数据!$A$1:$T$32,9,FALSE),
$C158=2017,
VLOOKUP($B158,[23]分省年度数据!$A$1:$T$32,8,FALSE),
$C158=2018,
VLOOKUP($B158,[23]分省年度数据!$A$1:$T$32,7,FALSE)
)</f>
        <v>10.8</v>
      </c>
      <c r="AO158" cm="1">
        <f t="array" ref="AO158">_xlfn.IFS(
$C158=2010,
VLOOKUP($B158,[24]分省年度数据!$A$1:$T$32,15,FALSE),
$C158=2011,
VLOOKUP($B158,[24]分省年度数据!$A$1:$T$32,14,FALSE),
$C158=2012,
VLOOKUP($B158,[24]分省年度数据!$A$1:$T$32,13,FALSE),
$C158=2013,
VLOOKUP($B158,[24]分省年度数据!$A$1:$T$32,12,FALSE),
$C158=2014,
VLOOKUP($B158,[24]分省年度数据!$A$1:$T$32,11,FALSE),
$C158=2015,
VLOOKUP($B158,[24]分省年度数据!$A$1:$T$32,10,FALSE),
$C158=2016,
VLOOKUP($B158,[24]分省年度数据!$A$1:$T$32,9,FALSE),
$C158=2017,
VLOOKUP($B158,[24]分省年度数据!$A$1:$T$32,8,FALSE),
$C158=2018,
VLOOKUP($B158,[24]分省年度数据!$A$1:$T$32,7,FALSE)
)</f>
        <v>2.3199999999999998</v>
      </c>
      <c r="AP158" cm="1">
        <f t="array" ref="AP158">_xlfn.IFS(
$C158=2010,
VLOOKUP($B158,[25]分省年度数据!$A$1:$T$32,15,FALSE),
$C158=2011,
VLOOKUP($B158,[25]分省年度数据!$A$1:$T$32,14,FALSE),
$C158=2012,
VLOOKUP($B158,[25]分省年度数据!$A$1:$T$32,13,FALSE),
$C158=2013,
VLOOKUP($B158,[25]分省年度数据!$A$1:$T$32,12,FALSE),
$C158=2014,
VLOOKUP($B158,[25]分省年度数据!$A$1:$T$32,11,FALSE),
$C158=2015,
VLOOKUP($B158,[25]分省年度数据!$A$1:$T$32,10,FALSE),
$C158=2016,
VLOOKUP($B158,[25]分省年度数据!$A$1:$T$32,9,FALSE),
$C158=2017,
VLOOKUP($B158,[25]分省年度数据!$A$1:$T$32,8,FALSE),
$C158=2018,
VLOOKUP($B158,[25]分省年度数据!$A$1:$T$32,7,FALSE)
)</f>
        <v>8.99</v>
      </c>
    </row>
    <row r="159" spans="1:42">
      <c r="A159">
        <v>43</v>
      </c>
      <c r="B159" t="s">
        <v>18</v>
      </c>
      <c r="C159">
        <v>2014</v>
      </c>
      <c r="D159" t="str">
        <f t="shared" si="4"/>
        <v>湖南省2014</v>
      </c>
      <c r="E159" t="s">
        <v>35</v>
      </c>
      <c r="F159" cm="1">
        <f t="array" ref="F159">_xlfn.IFS(
$C159=2010,
VLOOKUP($B159,[1]分省年度数据!$A$1:$T$32,15,FALSE),
$C159=2011,
VLOOKUP($B159,[1]分省年度数据!$A$1:$T$32,14,FALSE),
$C159=2012,
VLOOKUP($B159,[1]分省年度数据!$A$1:$T$32,13,FALSE),
$C159=2013,
VLOOKUP($B159,[1]分省年度数据!$A$1:$T$32,12,FALSE),
$C159=2014,
VLOOKUP($B159,[1]分省年度数据!$A$1:$T$32,11,FALSE),
$C159=2015,
VLOOKUP($B159,[1]分省年度数据!$A$1:$T$32,10,FALSE),
$C159=2016,
VLOOKUP($B159,[1]分省年度数据!$A$1:$T$32,9,FALSE),
$C159=2017,
VLOOKUP($B159,[1]分省年度数据!$A$1:$T$32,8,FALSE),
$C159=2018,
VLOOKUP($B159,[1]分省年度数据!$A$1:$T$32,7,FALSE)
)</f>
        <v>6611</v>
      </c>
      <c r="G159" cm="1">
        <f t="array" ref="G159">_xlfn.IFS(
$C159=2010,
VLOOKUP($B159,[2]分省年度数据!$A$1:$T$32,15,FALSE),
$C159=2011,
VLOOKUP($B159,[2]分省年度数据!$A$1:$T$32,14,FALSE),
$C159=2012,
VLOOKUP($B159,[2]分省年度数据!$A$1:$T$32,13,FALSE),
$C159=2013,
VLOOKUP($B159,[2]分省年度数据!$A$1:$T$32,12,FALSE),
$C159=2014,
VLOOKUP($B159,[2]分省年度数据!$A$1:$T$32,11,FALSE),
$C159=2015,
VLOOKUP($B159,[2]分省年度数据!$A$1:$T$32,10,FALSE),
$C159=2016,
VLOOKUP($B159,[2]分省年度数据!$A$1:$T$32,9,FALSE),
$C159=2017,
VLOOKUP($B159,[2]分省年度数据!$A$1:$T$32,8,FALSE),
$C159=2018,
VLOOKUP($B159,[2]分省年度数据!$A$1:$T$32,7,FALSE)
)</f>
        <v>17622</v>
      </c>
      <c r="H159" cm="1">
        <f t="array" ref="H159">_xlfn.IFS(
$C159=2010,
VLOOKUP($B159,[3]分省年度数据!$A$1:$T$32,15,FALSE),
$C159=2011,
VLOOKUP($B159,[3]分省年度数据!$A$1:$T$32,14,FALSE),
$C159=2012,
VLOOKUP($B159,[3]分省年度数据!$A$1:$T$32,13,FALSE),
$C159=2013,
VLOOKUP($B159,[3]分省年度数据!$A$1:$T$32,12,FALSE),
$C159=2014,
VLOOKUP($B159,[3]分省年度数据!$A$1:$T$32,11,FALSE),
$C159=2015,
VLOOKUP($B159,[3]分省年度数据!$A$1:$T$32,10,FALSE),
$C159=2016,
VLOOKUP($B159,[3]分省年度数据!$A$1:$T$32,9,FALSE),
$C159=2017,
VLOOKUP($B159,[3]分省年度数据!$A$1:$T$32,8,FALSE),
$C159=2018,
VLOOKUP($B159,[3]分省年度数据!$A$1:$T$32,7,FALSE)
)</f>
        <v>1704.9</v>
      </c>
      <c r="I159">
        <f>VLOOKUP($D159,[4]Sheet1!$C$1:$J$65536,2,FALSE)</f>
        <v>173.76322937011719</v>
      </c>
      <c r="J159">
        <f>VLOOKUP($D159,[4]Sheet1!$C$1:$J$65536,3,FALSE)</f>
        <v>125.72395324707031</v>
      </c>
      <c r="K159">
        <f>VLOOKUP($D159,[4]Sheet1!$C$1:$J$65536,4,FALSE)</f>
        <v>10157.046875</v>
      </c>
      <c r="L159">
        <f>VLOOKUP($D159,[4]Sheet1!$C$1:$J$65536,5,FALSE)</f>
        <v>165.65475463867188</v>
      </c>
      <c r="M159">
        <f>VLOOKUP($D159,[4]Sheet1!$C$1:$J$65536,6,FALSE)</f>
        <v>22.662294387817383</v>
      </c>
      <c r="N159">
        <f>VLOOKUP($D159,[4]Sheet1!$C$1:$J$65536,7,FALSE)</f>
        <v>6.9852418899536133</v>
      </c>
      <c r="O159">
        <f>VLOOKUP($D159,[4]Sheet1!$C$1:$J$65536,8,FALSE)</f>
        <v>30.632322311401367</v>
      </c>
      <c r="P159" cm="1">
        <f t="array" ref="P159">_xlfn.IFS(
$C159=2010,
VLOOKUP($B159,[5]各省年均房价!$A$1:$T$32,11,FALSE),
$C159=2011,
VLOOKUP($B159,[5]各省年均房价!$A$1:$T$32,12,FALSE),
$C159=2012,
VLOOKUP($B159,[5]各省年均房价!$A$1:$T$32,13,FALSE),
$C159=2013,
VLOOKUP($B159,[5]各省年均房价!$A$1:$T$32,14,FALSE),
$C159=2014,
VLOOKUP($B159,[5]各省年均房价!$A$1:$T$32,15,FALSE),
$C159=2015,
VLOOKUP($B159,[5]各省年均房价!$A$1:$T$32,16,FALSE),
$C159=2016,
VLOOKUP($B159,[5]各省年均房价!$A$1:$T$32,17,FALSE),
$C159=2017,
VLOOKUP($B159,[5]各省年均房价!$A$1:$T$32,18,FALSE),
$C159=2018,
VLOOKUP($B159,[5]各省年均房价!$A$1:$T$32,19,FALSE)
)</f>
        <v>3803.4723076923078</v>
      </c>
      <c r="Q159">
        <f t="shared" si="5"/>
        <v>0.2158365853871472</v>
      </c>
      <c r="R159" cm="1">
        <f t="array" ref="R159">_xlfn.IFS(
$C159=2010,
VLOOKUP($B159,[27]分省年度数据!$A$1:$T$32,15,FALSE),
$C159=2011,
VLOOKUP($B159,[27]分省年度数据!$A$1:$T$32,14,FALSE),
$C159=2012,
VLOOKUP($B159,[27]分省年度数据!$A$1:$T$32,13,FALSE),
$C159=2013,
VLOOKUP($B159,[27]分省年度数据!$A$1:$T$32,12,FALSE),
$C159=2014,
VLOOKUP($B159,[27]分省年度数据!$A$1:$T$32,11,FALSE),
$C159=2015,
VLOOKUP($B159,[27]分省年度数据!$A$1:$T$32,10,FALSE),
$C159=2016,
VLOOKUP($B159,[27]分省年度数据!$A$1:$T$32,9,FALSE),
$C159=2017,
VLOOKUP($B159,[27]分省年度数据!$A$1:$T$32,8,FALSE),
$C159=2018,
VLOOKUP($B159,[27]分省年度数据!$A$1:$T$32,7,FALSE)
)</f>
        <v>70.150000000000006</v>
      </c>
      <c r="S159">
        <f>IFERROR(VLOOKUP(D159,[6]mu_jt_estimates_final!$C:$D,2,FALSE),"")</f>
        <v>-0.24235072999999999</v>
      </c>
      <c r="T159" t="str">
        <f>VLOOKUP(B159,方言分布!A:B,2,FALSE)</f>
        <v>湘语</v>
      </c>
      <c r="U159" cm="1">
        <f t="array" ref="U159">_xlfn.IFS(
$C159=2010,
VLOOKUP($B159,[7]分省年度数据!$A$1:$T$32,15,FALSE),
$C159=2011,
VLOOKUP($B159,[7]分省年度数据!$A$1:$T$32,14,FALSE),
$C159=2012,
VLOOKUP($B159,[7]分省年度数据!$A$1:$T$32,13,FALSE),
$C159=2013,
VLOOKUP($B159,[7]分省年度数据!$A$1:$T$32,12,FALSE),
$C159=2014,
VLOOKUP($B159,[7]分省年度数据!$A$1:$T$32,11,FALSE),
$C159=2015,
VLOOKUP($B159,[7]分省年度数据!$A$1:$T$32,10,FALSE),
$C159=2016,
VLOOKUP($B159,[7]分省年度数据!$A$1:$T$32,9,FALSE),
$C159=2017,
VLOOKUP($B159,[7]分省年度数据!$A$1:$T$32,8,FALSE),
$C159=2018,
VLOOKUP($B159,[7]分省年度数据!$A$1:$T$32,7,FALSE)
)</f>
        <v>61571</v>
      </c>
      <c r="V159" cm="1">
        <f t="array" ref="V159">_xlfn.IFS(
$C159=2010,
VLOOKUP($B159,[8]分省年度数据!$A$1:$T$32,15,FALSE),
$C159=2011,
VLOOKUP($B159,[8]分省年度数据!$A$1:$T$32,14,FALSE),
$C159=2012,
VLOOKUP($B159,[8]分省年度数据!$A$1:$T$32,13,FALSE),
$C159=2013,
VLOOKUP($B159,[8]分省年度数据!$A$1:$T$32,12,FALSE),
$C159=2014,
VLOOKUP($B159,[8]分省年度数据!$A$1:$T$32,11,FALSE),
$C159=2015,
VLOOKUP($B159,[8]分省年度数据!$A$1:$T$32,10,FALSE),
$C159=2016,
VLOOKUP($B159,[8]分省年度数据!$A$1:$T$32,9,FALSE),
$C159=2017,
VLOOKUP($B159,[8]分省年度数据!$A$1:$T$32,8,FALSE),
$C159=2018,
VLOOKUP($B159,[8]分省年度数据!$A$1:$T$32,7,FALSE)
)</f>
        <v>35.549999999999997</v>
      </c>
      <c r="W159" cm="1">
        <f t="array" ref="W159">_xlfn.IFS(
$C159=2010,
VLOOKUP($B159,[9]分省年度数据!$A$1:$T$32,15,FALSE),
$C159=2011,
VLOOKUP($B159,[9]分省年度数据!$A$1:$T$32,14,FALSE),
$C159=2012,
VLOOKUP($B159,[9]分省年度数据!$A$1:$T$32,13,FALSE),
$C159=2013,
VLOOKUP($B159,[9]分省年度数据!$A$1:$T$32,12,FALSE),
$C159=2014,
VLOOKUP($B159,[9]分省年度数据!$A$1:$T$32,11,FALSE),
$C159=2015,
VLOOKUP($B159,[9]分省年度数据!$A$1:$T$32,10,FALSE),
$C159=2016,
VLOOKUP($B159,[9]分省年度数据!$A$1:$T$32,9,FALSE),
$C159=2017,
VLOOKUP($B159,[9]分省年度数据!$A$1:$T$32,8,FALSE),
$C159=2018,
VLOOKUP($B159,[9]分省年度数据!$A$1:$T$32,7,FALSE)
)</f>
        <v>51</v>
      </c>
      <c r="X159" cm="1">
        <f t="array" ref="X159">_xlfn.IFS(
$C159=2010,
VLOOKUP($B159,[10]分省年度数据!$A$1:$T$32,15,FALSE),
$C159=2011,
VLOOKUP($B159,[10]分省年度数据!$A$1:$T$32,14,FALSE),
$C159=2012,
VLOOKUP($B159,[10]分省年度数据!$A$1:$T$32,13,FALSE),
$C159=2013,
VLOOKUP($B159,[10]分省年度数据!$A$1:$T$32,12,FALSE),
$C159=2014,
VLOOKUP($B159,[10]分省年度数据!$A$1:$T$32,11,FALSE),
$C159=2015,
VLOOKUP($B159,[10]分省年度数据!$A$1:$T$32,10,FALSE),
$C159=2016,
VLOOKUP($B159,[10]分省年度数据!$A$1:$T$32,9,FALSE),
$C159=2017,
VLOOKUP($B159,[10]分省年度数据!$A$1:$T$32,8,FALSE),
$C159=2018,
VLOOKUP($B159,[10]分省年度数据!$A$1:$T$32,7,FALSE)
)</f>
        <v>9.4</v>
      </c>
      <c r="Y159" cm="1">
        <f t="array" ref="Y159">_xlfn.IFS(
$C159=2010,
VLOOKUP($B159,[11]分省年度数据!$A$1:$T$32,15,FALSE),
$C159=2011,
VLOOKUP($B159,[11]分省年度数据!$A$1:$T$32,14,FALSE),
$C159=2012,
VLOOKUP($B159,[11]分省年度数据!$A$1:$T$32,13,FALSE),
$C159=2013,
VLOOKUP($B159,[11]分省年度数据!$A$1:$T$32,12,FALSE),
$C159=2014,
VLOOKUP($B159,[11]分省年度数据!$A$1:$T$32,11,FALSE),
$C159=2015,
VLOOKUP($B159,[11]分省年度数据!$A$1:$T$32,10,FALSE),
$C159=2016,
VLOOKUP($B159,[11]分省年度数据!$A$1:$T$32,9,FALSE),
$C159=2017,
VLOOKUP($B159,[11]分省年度数据!$A$1:$T$32,8,FALSE),
$C159=2018,
VLOOKUP($B159,[11]分省年度数据!$A$1:$T$32,7,FALSE)
)</f>
        <v>422.4</v>
      </c>
      <c r="Z159" cm="1">
        <f t="array" ref="Z159">_xlfn.IFS(
$C159=2010,
VLOOKUP($B159,[12]分省年度数据!$A$1:$T$32,15,FALSE),
$C159=2011,
VLOOKUP($B159,[12]分省年度数据!$A$1:$T$32,14,FALSE),
$C159=2012,
VLOOKUP($B159,[12]分省年度数据!$A$1:$T$32,13,FALSE),
$C159=2013,
VLOOKUP($B159,[12]分省年度数据!$A$1:$T$32,12,FALSE),
$C159=2014,
VLOOKUP($B159,[12]分省年度数据!$A$1:$T$32,11,FALSE),
$C159=2015,
VLOOKUP($B159,[12]分省年度数据!$A$1:$T$32,10,FALSE),
$C159=2016,
VLOOKUP($B159,[12]分省年度数据!$A$1:$T$32,9,FALSE),
$C159=2017,
VLOOKUP($B159,[12]分省年度数据!$A$1:$T$32,8,FALSE),
$C159=2018,
VLOOKUP($B159,[12]分省年度数据!$A$1:$T$32,7,FALSE)
)</f>
        <v>15.44</v>
      </c>
      <c r="AA159" cm="1">
        <f t="array" ref="AA159">_xlfn.IFS(
$C159=2010,
VLOOKUP($B159,[13]分省年度数据!$A$1:$T$32,15,FALSE),
$C159=2011,
VLOOKUP($B159,[13]分省年度数据!$A$1:$T$32,14,FALSE),
$C159=2012,
VLOOKUP($B159,[13]分省年度数据!$A$1:$T$32,13,FALSE),
$C159=2013,
VLOOKUP($B159,[13]分省年度数据!$A$1:$T$32,12,FALSE),
$C159=2014,
VLOOKUP($B159,[13]分省年度数据!$A$1:$T$32,11,FALSE),
$C159=2015,
VLOOKUP($B159,[13]分省年度数据!$A$1:$T$32,10,FALSE),
$C159=2016,
VLOOKUP($B159,[13]分省年度数据!$A$1:$T$32,9,FALSE),
$C159=2017,
VLOOKUP($B159,[13]分省年度数据!$A$1:$T$32,8,FALSE),
$C159=2018,
VLOOKUP($B159,[13]分省年度数据!$A$1:$T$32,7,FALSE)
)</f>
        <v>12.97</v>
      </c>
      <c r="AB159" cm="1">
        <f t="array" ref="AB159">_xlfn.IFS(
$C159=2010,
VLOOKUP($B159,[14]分省年度数据!$A$1:$T$32,15,FALSE),
$C159=2011,
VLOOKUP($B159,[14]分省年度数据!$A$1:$T$32,14,FALSE),
$C159=2012,
VLOOKUP($B159,[14]分省年度数据!$A$1:$T$32,13,FALSE),
$C159=2013,
VLOOKUP($B159,[14]分省年度数据!$A$1:$T$32,12,FALSE),
$C159=2014,
VLOOKUP($B159,[14]分省年度数据!$A$1:$T$32,11,FALSE),
$C159=2015,
VLOOKUP($B159,[14]分省年度数据!$A$1:$T$32,10,FALSE),
$C159=2016,
VLOOKUP($B159,[14]分省年度数据!$A$1:$T$32,9,FALSE),
$C159=2017,
VLOOKUP($B159,[14]分省年度数据!$A$1:$T$32,8,FALSE),
$C159=2018,
VLOOKUP($B159,[14]分省年度数据!$A$1:$T$32,7,FALSE)
)</f>
        <v>19.100000000000001</v>
      </c>
      <c r="AD159" cm="1">
        <f t="array" ref="AD159">_xlfn.IFS(
$C159=2010,
VLOOKUP($B159,[15]分省年度数据!$A$1:$T$32,15,FALSE),
$C159=2011,
VLOOKUP($B159,[15]分省年度数据!$A$1:$T$32,14,FALSE),
$C159=2012,
VLOOKUP($B159,[15]分省年度数据!$A$1:$T$32,13,FALSE),
$C159=2013,
VLOOKUP($B159,[15]分省年度数据!$A$1:$T$32,12,FALSE),
$C159=2014,
VLOOKUP($B159,[15]分省年度数据!$A$1:$T$32,11,FALSE),
$C159=2015,
VLOOKUP($B159,[15]分省年度数据!$A$1:$T$32,10,FALSE),
$C159=2016,
VLOOKUP($B159,[15]分省年度数据!$A$1:$T$32,9,FALSE),
$C159=2017,
VLOOKUP($B159,[15]分省年度数据!$A$1:$T$32,8,FALSE),
$C159=2018,
VLOOKUP($B159,[15]分省年度数据!$A$1:$T$32,7,FALSE)
)</f>
        <v>11285463</v>
      </c>
      <c r="AE159" cm="1">
        <f t="array" ref="AE159">_xlfn.IFS(
$C159=2010,
VLOOKUP($B159,[16]分省年度数据!$A$1:$T$32,15,FALSE),
$C159=2011,
VLOOKUP($B159,[16]分省年度数据!$A$1:$T$32,14,FALSE),
$C159=2012,
VLOOKUP($B159,[16]分省年度数据!$A$1:$T$32,13,FALSE),
$C159=2013,
VLOOKUP($B159,[16]分省年度数据!$A$1:$T$32,12,FALSE),
$C159=2014,
VLOOKUP($B159,[16]分省年度数据!$A$1:$T$32,11,FALSE),
$C159=2015,
VLOOKUP($B159,[16]分省年度数据!$A$1:$T$32,10,FALSE),
$C159=2016,
VLOOKUP($B159,[16]分省年度数据!$A$1:$T$32,9,FALSE),
$C159=2017,
VLOOKUP($B159,[16]分省年度数据!$A$1:$T$32,8,FALSE),
$C159=2018,
VLOOKUP($B159,[16]分省年度数据!$A$1:$T$32,7,FALSE)
)</f>
        <v>833.27</v>
      </c>
      <c r="AF159" cm="1">
        <f t="array" ref="AF159">_xlfn.IFS(
$C159=2010,
VLOOKUP($B159,[17]分省年度数据!$A$1:$T$32,15,FALSE),
$C159=2011,
VLOOKUP($B159,[17]分省年度数据!$A$1:$T$32,14,FALSE),
$C159=2012,
VLOOKUP($B159,[17]分省年度数据!$A$1:$T$32,13,FALSE),
$C159=2013,
VLOOKUP($B159,[17]分省年度数据!$A$1:$T$32,12,FALSE),
$C159=2014,
VLOOKUP($B159,[17]分省年度数据!$A$1:$T$32,11,FALSE),
$C159=2015,
VLOOKUP($B159,[17]分省年度数据!$A$1:$T$32,10,FALSE),
$C159=2016,
VLOOKUP($B159,[17]分省年度数据!$A$1:$T$32,9,FALSE),
$C159=2017,
VLOOKUP($B159,[17]分省年度数据!$A$1:$T$32,8,FALSE),
$C159=2018,
VLOOKUP($B159,[17]分省年度数据!$A$1:$T$32,7,FALSE)
)</f>
        <v>621</v>
      </c>
      <c r="AG159" cm="1">
        <f t="array" ref="AG159">_xlfn.IFS(
$C159=2010,
VLOOKUP($B159,[18]分省年度数据!$A$1:$T$32,15,FALSE),
$C159=2011,
VLOOKUP($B159,[18]分省年度数据!$A$1:$T$32,14,FALSE),
$C159=2012,
VLOOKUP($B159,[18]分省年度数据!$A$1:$T$32,13,FALSE),
$C159=2013,
VLOOKUP($B159,[18]分省年度数据!$A$1:$T$32,12,FALSE),
$C159=2014,
VLOOKUP($B159,[18]分省年度数据!$A$1:$T$32,11,FALSE),
$C159=2015,
VLOOKUP($B159,[18]分省年度数据!$A$1:$T$32,10,FALSE),
$C159=2016,
VLOOKUP($B159,[18]分省年度数据!$A$1:$T$32,9,FALSE),
$C159=2017,
VLOOKUP($B159,[18]分省年度数据!$A$1:$T$32,8,FALSE),
$C159=2018,
VLOOKUP($B159,[18]分省年度数据!$A$1:$T$32,7,FALSE)
)</f>
        <v>10723.5</v>
      </c>
      <c r="AJ159" cm="1">
        <f t="array" ref="AJ159">_xlfn.IFS(
$C159=2010,
VLOOKUP($B159,[19]分省年度数据!$A$1:$T$32,15,FALSE),
$C159=2011,
VLOOKUP($B159,[19]分省年度数据!$A$1:$T$32,14,FALSE),
$C159=2012,
VLOOKUP($B159,[19]分省年度数据!$A$1:$T$32,13,FALSE),
$C159=2013,
VLOOKUP($B159,[19]分省年度数据!$A$1:$T$32,12,FALSE),
$C159=2014,
VLOOKUP($B159,[19]分省年度数据!$A$1:$T$32,11,FALSE),
$C159=2015,
VLOOKUP($B159,[19]分省年度数据!$A$1:$T$32,10,FALSE),
$C159=2016,
VLOOKUP($B159,[19]分省年度数据!$A$1:$T$32,9,FALSE),
$C159=2017,
VLOOKUP($B159,[19]分省年度数据!$A$1:$T$32,8,FALSE),
$C159=2018,
VLOOKUP($B159,[19]分省年度数据!$A$1:$T$32,7,FALSE)
)</f>
        <v>8542</v>
      </c>
      <c r="AK159" cm="1">
        <f t="array" ref="AK159">_xlfn.IFS(
$C159=2010,
VLOOKUP($B159,[20]分省年度数据!$A$1:$T$32,15,FALSE),
$C159=2011,
VLOOKUP($B159,[20]分省年度数据!$A$1:$T$32,14,FALSE),
$C159=2012,
VLOOKUP($B159,[20]分省年度数据!$A$1:$T$32,13,FALSE),
$C159=2013,
VLOOKUP($B159,[20]分省年度数据!$A$1:$T$32,12,FALSE),
$C159=2014,
VLOOKUP($B159,[20]分省年度数据!$A$1:$T$32,11,FALSE),
$C159=2015,
VLOOKUP($B159,[20]分省年度数据!$A$1:$T$32,10,FALSE),
$C159=2016,
VLOOKUP($B159,[20]分省年度数据!$A$1:$T$32,9,FALSE),
$C159=2017,
VLOOKUP($B159,[20]分省年度数据!$A$1:$T$32,8,FALSE),
$C159=2018,
VLOOKUP($B159,[20]分省年度数据!$A$1:$T$32,7,FALSE)
)</f>
        <v>14676</v>
      </c>
      <c r="AL159" cm="1">
        <f t="array" ref="AL159">_xlfn.IFS(
$C159=2010,
VLOOKUP($B159,[26]分省年度数据!$A$1:$T$32,15,FALSE),
$C159=2011,
VLOOKUP($B159,[26]分省年度数据!$A$1:$T$32,14,FALSE),
$C159=2012,
VLOOKUP($B159,[26]分省年度数据!$A$1:$T$32,13,FALSE),
$C159=2013,
VLOOKUP($B159,[26]分省年度数据!$A$1:$T$32,12,FALSE),
$C159=2014,
VLOOKUP($B159,[26]分省年度数据!$A$1:$T$32,11,FALSE),
$C159=2015,
VLOOKUP($B159,[26]分省年度数据!$A$1:$T$32,10,FALSE),
$C159=2016,
VLOOKUP($B159,[26]分省年度数据!$A$1:$T$32,9,FALSE),
$C159=2017,
VLOOKUP($B159,[26]分省年度数据!$A$1:$T$32,8,FALSE),
$C159=2018,
VLOOKUP($B159,[26]分省年度数据!$A$1:$T$32,7,FALSE)
)</f>
        <v>97.05</v>
      </c>
      <c r="AM159" cm="1">
        <f t="array" ref="AM159">_xlfn.IFS(
$C159=2010,
VLOOKUP($B159,[22]分省年度数据!$A$1:$T$32,15,FALSE),
$C159=2011,
VLOOKUP($B159,[22]分省年度数据!$A$1:$T$32,14,FALSE),
$C159=2012,
VLOOKUP($B159,[22]分省年度数据!$A$1:$T$32,13,FALSE),
$C159=2013,
VLOOKUP($B159,[22]分省年度数据!$A$1:$T$32,12,FALSE),
$C159=2014,
VLOOKUP($B159,[22]分省年度数据!$A$1:$T$32,11,FALSE),
$C159=2015,
VLOOKUP($B159,[22]分省年度数据!$A$1:$T$32,10,FALSE),
$C159=2016,
VLOOKUP($B159,[22]分省年度数据!$A$1:$T$32,9,FALSE),
$C159=2017,
VLOOKUP($B159,[22]分省年度数据!$A$1:$T$32,8,FALSE),
$C159=2018,
VLOOKUP($B159,[22]分省年度数据!$A$1:$T$32,7,FALSE)
)</f>
        <v>91.24</v>
      </c>
      <c r="AN159" cm="1">
        <f t="array" ref="AN159">_xlfn.IFS(
$C159=2010,
VLOOKUP($B159,[23]分省年度数据!$A$1:$T$32,15,FALSE),
$C159=2011,
VLOOKUP($B159,[23]分省年度数据!$A$1:$T$32,14,FALSE),
$C159=2012,
VLOOKUP($B159,[23]分省年度数据!$A$1:$T$32,13,FALSE),
$C159=2013,
VLOOKUP($B159,[23]分省年度数据!$A$1:$T$32,12,FALSE),
$C159=2014,
VLOOKUP($B159,[23]分省年度数据!$A$1:$T$32,11,FALSE),
$C159=2015,
VLOOKUP($B159,[23]分省年度数据!$A$1:$T$32,10,FALSE),
$C159=2016,
VLOOKUP($B159,[23]分省年度数据!$A$1:$T$32,9,FALSE),
$C159=2017,
VLOOKUP($B159,[23]分省年度数据!$A$1:$T$32,8,FALSE),
$C159=2018,
VLOOKUP($B159,[23]分省年度数据!$A$1:$T$32,7,FALSE)
)</f>
        <v>12.46</v>
      </c>
      <c r="AO159" cm="1">
        <f t="array" ref="AO159">_xlfn.IFS(
$C159=2010,
VLOOKUP($B159,[24]分省年度数据!$A$1:$T$32,15,FALSE),
$C159=2011,
VLOOKUP($B159,[24]分省年度数据!$A$1:$T$32,14,FALSE),
$C159=2012,
VLOOKUP($B159,[24]分省年度数据!$A$1:$T$32,13,FALSE),
$C159=2013,
VLOOKUP($B159,[24]分省年度数据!$A$1:$T$32,12,FALSE),
$C159=2014,
VLOOKUP($B159,[24]分省年度数据!$A$1:$T$32,11,FALSE),
$C159=2015,
VLOOKUP($B159,[24]分省年度数据!$A$1:$T$32,10,FALSE),
$C159=2016,
VLOOKUP($B159,[24]分省年度数据!$A$1:$T$32,9,FALSE),
$C159=2017,
VLOOKUP($B159,[24]分省年度数据!$A$1:$T$32,8,FALSE),
$C159=2018,
VLOOKUP($B159,[24]分省年度数据!$A$1:$T$32,7,FALSE)
)</f>
        <v>2.31</v>
      </c>
      <c r="AP159" cm="1">
        <f t="array" ref="AP159">_xlfn.IFS(
$C159=2010,
VLOOKUP($B159,[25]分省年度数据!$A$1:$T$32,15,FALSE),
$C159=2011,
VLOOKUP($B159,[25]分省年度数据!$A$1:$T$32,14,FALSE),
$C159=2012,
VLOOKUP($B159,[25]分省年度数据!$A$1:$T$32,13,FALSE),
$C159=2013,
VLOOKUP($B159,[25]分省年度数据!$A$1:$T$32,12,FALSE),
$C159=2014,
VLOOKUP($B159,[25]分省年度数据!$A$1:$T$32,11,FALSE),
$C159=2015,
VLOOKUP($B159,[25]分省年度数据!$A$1:$T$32,10,FALSE),
$C159=2016,
VLOOKUP($B159,[25]分省年度数据!$A$1:$T$32,9,FALSE),
$C159=2017,
VLOOKUP($B159,[25]分省年度数据!$A$1:$T$32,8,FALSE),
$C159=2018,
VLOOKUP($B159,[25]分省年度数据!$A$1:$T$32,7,FALSE)
)</f>
        <v>9.85</v>
      </c>
    </row>
    <row r="160" spans="1:42">
      <c r="A160">
        <v>43</v>
      </c>
      <c r="B160" t="s">
        <v>18</v>
      </c>
      <c r="C160">
        <v>2015</v>
      </c>
      <c r="D160" t="str">
        <f t="shared" si="4"/>
        <v>湖南省2015</v>
      </c>
      <c r="E160" t="s">
        <v>35</v>
      </c>
      <c r="F160" cm="1">
        <f t="array" ref="F160">_xlfn.IFS(
$C160=2010,
VLOOKUP($B160,[1]分省年度数据!$A$1:$T$32,15,FALSE),
$C160=2011,
VLOOKUP($B160,[1]分省年度数据!$A$1:$T$32,14,FALSE),
$C160=2012,
VLOOKUP($B160,[1]分省年度数据!$A$1:$T$32,13,FALSE),
$C160=2013,
VLOOKUP($B160,[1]分省年度数据!$A$1:$T$32,12,FALSE),
$C160=2014,
VLOOKUP($B160,[1]分省年度数据!$A$1:$T$32,11,FALSE),
$C160=2015,
VLOOKUP($B160,[1]分省年度数据!$A$1:$T$32,10,FALSE),
$C160=2016,
VLOOKUP($B160,[1]分省年度数据!$A$1:$T$32,9,FALSE),
$C160=2017,
VLOOKUP($B160,[1]分省年度数据!$A$1:$T$32,8,FALSE),
$C160=2018,
VLOOKUP($B160,[1]分省年度数据!$A$1:$T$32,7,FALSE)
)</f>
        <v>6615</v>
      </c>
      <c r="G160" cm="1">
        <f t="array" ref="G160">_xlfn.IFS(
$C160=2010,
VLOOKUP($B160,[2]分省年度数据!$A$1:$T$32,15,FALSE),
$C160=2011,
VLOOKUP($B160,[2]分省年度数据!$A$1:$T$32,14,FALSE),
$C160=2012,
VLOOKUP($B160,[2]分省年度数据!$A$1:$T$32,13,FALSE),
$C160=2013,
VLOOKUP($B160,[2]分省年度数据!$A$1:$T$32,12,FALSE),
$C160=2014,
VLOOKUP($B160,[2]分省年度数据!$A$1:$T$32,11,FALSE),
$C160=2015,
VLOOKUP($B160,[2]分省年度数据!$A$1:$T$32,10,FALSE),
$C160=2016,
VLOOKUP($B160,[2]分省年度数据!$A$1:$T$32,9,FALSE),
$C160=2017,
VLOOKUP($B160,[2]分省年度数据!$A$1:$T$32,8,FALSE),
$C160=2018,
VLOOKUP($B160,[2]分省年度数据!$A$1:$T$32,7,FALSE)
)</f>
        <v>19317</v>
      </c>
      <c r="H160" cm="1">
        <f t="array" ref="H160">_xlfn.IFS(
$C160=2010,
VLOOKUP($B160,[3]分省年度数据!$A$1:$T$32,15,FALSE),
$C160=2011,
VLOOKUP($B160,[3]分省年度数据!$A$1:$T$32,14,FALSE),
$C160=2012,
VLOOKUP($B160,[3]分省年度数据!$A$1:$T$32,13,FALSE),
$C160=2013,
VLOOKUP($B160,[3]分省年度数据!$A$1:$T$32,12,FALSE),
$C160=2014,
VLOOKUP($B160,[3]分省年度数据!$A$1:$T$32,11,FALSE),
$C160=2015,
VLOOKUP($B160,[3]分省年度数据!$A$1:$T$32,10,FALSE),
$C160=2016,
VLOOKUP($B160,[3]分省年度数据!$A$1:$T$32,9,FALSE),
$C160=2017,
VLOOKUP($B160,[3]分省年度数据!$A$1:$T$32,8,FALSE),
$C160=2018,
VLOOKUP($B160,[3]分省年度数据!$A$1:$T$32,7,FALSE)
)</f>
        <v>1221.4000000000001</v>
      </c>
      <c r="I160">
        <f>VLOOKUP($D160,[4]Sheet1!$C$1:$J$65536,2,FALSE)</f>
        <v>173.47319030761719</v>
      </c>
      <c r="J160">
        <f>VLOOKUP($D160,[4]Sheet1!$C$1:$J$65536,3,FALSE)</f>
        <v>137.10562133789062</v>
      </c>
      <c r="K160">
        <f>VLOOKUP($D160,[4]Sheet1!$C$1:$J$65536,4,FALSE)</f>
        <v>10157.03515625</v>
      </c>
      <c r="L160">
        <f>VLOOKUP($D160,[4]Sheet1!$C$1:$J$65536,5,FALSE)</f>
        <v>173.72401428222656</v>
      </c>
      <c r="M160">
        <f>VLOOKUP($D160,[4]Sheet1!$C$1:$J$65536,6,FALSE)</f>
        <v>24.463571548461914</v>
      </c>
      <c r="N160">
        <f>VLOOKUP($D160,[4]Sheet1!$C$1:$J$65536,7,FALSE)</f>
        <v>7.2120814323425293</v>
      </c>
      <c r="O160">
        <f>VLOOKUP($D160,[4]Sheet1!$C$1:$J$65536,8,FALSE)</f>
        <v>32.646270751953125</v>
      </c>
      <c r="P160" cm="1">
        <f t="array" ref="P160">_xlfn.IFS(
$C160=2010,
VLOOKUP($B160,[5]各省年均房价!$A$1:$T$32,11,FALSE),
$C160=2011,
VLOOKUP($B160,[5]各省年均房价!$A$1:$T$32,12,FALSE),
$C160=2012,
VLOOKUP($B160,[5]各省年均房价!$A$1:$T$32,13,FALSE),
$C160=2013,
VLOOKUP($B160,[5]各省年均房价!$A$1:$T$32,14,FALSE),
$C160=2014,
VLOOKUP($B160,[5]各省年均房价!$A$1:$T$32,15,FALSE),
$C160=2015,
VLOOKUP($B160,[5]各省年均房价!$A$1:$T$32,16,FALSE),
$C160=2016,
VLOOKUP($B160,[5]各省年均房价!$A$1:$T$32,17,FALSE),
$C160=2017,
VLOOKUP($B160,[5]各省年均房价!$A$1:$T$32,18,FALSE),
$C160=2018,
VLOOKUP($B160,[5]各省年均房价!$A$1:$T$32,19,FALSE)
)</f>
        <v>4031.333076923077</v>
      </c>
      <c r="Q160">
        <f t="shared" si="5"/>
        <v>0.20869353817482408</v>
      </c>
      <c r="R160" cm="1">
        <f t="array" ref="R160">_xlfn.IFS(
$C160=2010,
VLOOKUP($B160,[27]分省年度数据!$A$1:$T$32,15,FALSE),
$C160=2011,
VLOOKUP($B160,[27]分省年度数据!$A$1:$T$32,14,FALSE),
$C160=2012,
VLOOKUP($B160,[27]分省年度数据!$A$1:$T$32,13,FALSE),
$C160=2013,
VLOOKUP($B160,[27]分省年度数据!$A$1:$T$32,12,FALSE),
$C160=2014,
VLOOKUP($B160,[27]分省年度数据!$A$1:$T$32,11,FALSE),
$C160=2015,
VLOOKUP($B160,[27]分省年度数据!$A$1:$T$32,10,FALSE),
$C160=2016,
VLOOKUP($B160,[27]分省年度数据!$A$1:$T$32,9,FALSE),
$C160=2017,
VLOOKUP($B160,[27]分省年度数据!$A$1:$T$32,8,FALSE),
$C160=2018,
VLOOKUP($B160,[27]分省年度数据!$A$1:$T$32,7,FALSE)
)</f>
        <v>69.17</v>
      </c>
      <c r="S160">
        <f>IFERROR(VLOOKUP(D160,[6]mu_jt_estimates_final!$C:$D,2,FALSE),"")</f>
        <v>-1.3252669E-2</v>
      </c>
      <c r="T160" t="str">
        <f>VLOOKUP(B160,方言分布!A:B,2,FALSE)</f>
        <v>湘语</v>
      </c>
      <c r="U160" cm="1">
        <f t="array" ref="U160">_xlfn.IFS(
$C160=2010,
VLOOKUP($B160,[7]分省年度数据!$A$1:$T$32,15,FALSE),
$C160=2011,
VLOOKUP($B160,[7]分省年度数据!$A$1:$T$32,14,FALSE),
$C160=2012,
VLOOKUP($B160,[7]分省年度数据!$A$1:$T$32,13,FALSE),
$C160=2013,
VLOOKUP($B160,[7]分省年度数据!$A$1:$T$32,12,FALSE),
$C160=2014,
VLOOKUP($B160,[7]分省年度数据!$A$1:$T$32,11,FALSE),
$C160=2015,
VLOOKUP($B160,[7]分省年度数据!$A$1:$T$32,10,FALSE),
$C160=2016,
VLOOKUP($B160,[7]分省年度数据!$A$1:$T$32,9,FALSE),
$C160=2017,
VLOOKUP($B160,[7]分省年度数据!$A$1:$T$32,8,FALSE),
$C160=2018,
VLOOKUP($B160,[7]分省年度数据!$A$1:$T$32,7,FALSE)
)</f>
        <v>62646</v>
      </c>
      <c r="V160" cm="1">
        <f t="array" ref="V160">_xlfn.IFS(
$C160=2010,
VLOOKUP($B160,[8]分省年度数据!$A$1:$T$32,15,FALSE),
$C160=2011,
VLOOKUP($B160,[8]分省年度数据!$A$1:$T$32,14,FALSE),
$C160=2012,
VLOOKUP($B160,[8]分省年度数据!$A$1:$T$32,13,FALSE),
$C160=2013,
VLOOKUP($B160,[8]分省年度数据!$A$1:$T$32,12,FALSE),
$C160=2014,
VLOOKUP($B160,[8]分省年度数据!$A$1:$T$32,11,FALSE),
$C160=2015,
VLOOKUP($B160,[8]分省年度数据!$A$1:$T$32,10,FALSE),
$C160=2016,
VLOOKUP($B160,[8]分省年度数据!$A$1:$T$32,9,FALSE),
$C160=2017,
VLOOKUP($B160,[8]分省年度数据!$A$1:$T$32,8,FALSE),
$C160=2018,
VLOOKUP($B160,[8]分省年度数据!$A$1:$T$32,7,FALSE)
)</f>
        <v>39.700000000000003</v>
      </c>
      <c r="W160" cm="1">
        <f t="array" ref="W160">_xlfn.IFS(
$C160=2010,
VLOOKUP($B160,[9]分省年度数据!$A$1:$T$32,15,FALSE),
$C160=2011,
VLOOKUP($B160,[9]分省年度数据!$A$1:$T$32,14,FALSE),
$C160=2012,
VLOOKUP($B160,[9]分省年度数据!$A$1:$T$32,13,FALSE),
$C160=2013,
VLOOKUP($B160,[9]分省年度数据!$A$1:$T$32,12,FALSE),
$C160=2014,
VLOOKUP($B160,[9]分省年度数据!$A$1:$T$32,11,FALSE),
$C160=2015,
VLOOKUP($B160,[9]分省年度数据!$A$1:$T$32,10,FALSE),
$C160=2016,
VLOOKUP($B160,[9]分省年度数据!$A$1:$T$32,9,FALSE),
$C160=2017,
VLOOKUP($B160,[9]分省年度数据!$A$1:$T$32,8,FALSE),
$C160=2018,
VLOOKUP($B160,[9]分省年度数据!$A$1:$T$32,7,FALSE)
)</f>
        <v>55</v>
      </c>
      <c r="X160" cm="1">
        <f t="array" ref="X160">_xlfn.IFS(
$C160=2010,
VLOOKUP($B160,[10]分省年度数据!$A$1:$T$32,15,FALSE),
$C160=2011,
VLOOKUP($B160,[10]分省年度数据!$A$1:$T$32,14,FALSE),
$C160=2012,
VLOOKUP($B160,[10]分省年度数据!$A$1:$T$32,13,FALSE),
$C160=2013,
VLOOKUP($B160,[10]分省年度数据!$A$1:$T$32,12,FALSE),
$C160=2014,
VLOOKUP($B160,[10]分省年度数据!$A$1:$T$32,11,FALSE),
$C160=2015,
VLOOKUP($B160,[10]分省年度数据!$A$1:$T$32,10,FALSE),
$C160=2016,
VLOOKUP($B160,[10]分省年度数据!$A$1:$T$32,9,FALSE),
$C160=2017,
VLOOKUP($B160,[10]分省年度数据!$A$1:$T$32,8,FALSE),
$C160=2018,
VLOOKUP($B160,[10]分省年度数据!$A$1:$T$32,7,FALSE)
)</f>
        <v>9.4</v>
      </c>
      <c r="Y160" cm="1">
        <f t="array" ref="Y160">_xlfn.IFS(
$C160=2010,
VLOOKUP($B160,[11]分省年度数据!$A$1:$T$32,15,FALSE),
$C160=2011,
VLOOKUP($B160,[11]分省年度数据!$A$1:$T$32,14,FALSE),
$C160=2012,
VLOOKUP($B160,[11]分省年度数据!$A$1:$T$32,13,FALSE),
$C160=2013,
VLOOKUP($B160,[11]分省年度数据!$A$1:$T$32,12,FALSE),
$C160=2014,
VLOOKUP($B160,[11]分省年度数据!$A$1:$T$32,11,FALSE),
$C160=2015,
VLOOKUP($B160,[11]分省年度数据!$A$1:$T$32,10,FALSE),
$C160=2016,
VLOOKUP($B160,[11]分省年度数据!$A$1:$T$32,9,FALSE),
$C160=2017,
VLOOKUP($B160,[11]分省年度数据!$A$1:$T$32,8,FALSE),
$C160=2018,
VLOOKUP($B160,[11]分省年度数据!$A$1:$T$32,7,FALSE)
)</f>
        <v>493.74</v>
      </c>
      <c r="Z160" cm="1">
        <f t="array" ref="Z160">_xlfn.IFS(
$C160=2010,
VLOOKUP($B160,[12]分省年度数据!$A$1:$T$32,15,FALSE),
$C160=2011,
VLOOKUP($B160,[12]分省年度数据!$A$1:$T$32,14,FALSE),
$C160=2012,
VLOOKUP($B160,[12]分省年度数据!$A$1:$T$32,13,FALSE),
$C160=2013,
VLOOKUP($B160,[12]分省年度数据!$A$1:$T$32,12,FALSE),
$C160=2014,
VLOOKUP($B160,[12]分省年度数据!$A$1:$T$32,11,FALSE),
$C160=2015,
VLOOKUP($B160,[12]分省年度数据!$A$1:$T$32,10,FALSE),
$C160=2016,
VLOOKUP($B160,[12]分省年度数据!$A$1:$T$32,9,FALSE),
$C160=2017,
VLOOKUP($B160,[12]分省年度数据!$A$1:$T$32,8,FALSE),
$C160=2018,
VLOOKUP($B160,[12]分省年度数据!$A$1:$T$32,7,FALSE)
)</f>
        <v>15.34</v>
      </c>
      <c r="AA160" cm="1">
        <f t="array" ref="AA160">_xlfn.IFS(
$C160=2010,
VLOOKUP($B160,[13]分省年度数据!$A$1:$T$32,15,FALSE),
$C160=2011,
VLOOKUP($B160,[13]分省年度数据!$A$1:$T$32,14,FALSE),
$C160=2012,
VLOOKUP($B160,[13]分省年度数据!$A$1:$T$32,13,FALSE),
$C160=2013,
VLOOKUP($B160,[13]分省年度数据!$A$1:$T$32,12,FALSE),
$C160=2014,
VLOOKUP($B160,[13]分省年度数据!$A$1:$T$32,11,FALSE),
$C160=2015,
VLOOKUP($B160,[13]分省年度数据!$A$1:$T$32,10,FALSE),
$C160=2016,
VLOOKUP($B160,[13]分省年度数据!$A$1:$T$32,9,FALSE),
$C160=2017,
VLOOKUP($B160,[13]分省年度数据!$A$1:$T$32,8,FALSE),
$C160=2018,
VLOOKUP($B160,[13]分省年度数据!$A$1:$T$32,7,FALSE)
)</f>
        <v>13.22</v>
      </c>
      <c r="AB160" cm="1">
        <f t="array" ref="AB160">_xlfn.IFS(
$C160=2010,
VLOOKUP($B160,[14]分省年度数据!$A$1:$T$32,15,FALSE),
$C160=2011,
VLOOKUP($B160,[14]分省年度数据!$A$1:$T$32,14,FALSE),
$C160=2012,
VLOOKUP($B160,[14]分省年度数据!$A$1:$T$32,13,FALSE),
$C160=2013,
VLOOKUP($B160,[14]分省年度数据!$A$1:$T$32,12,FALSE),
$C160=2014,
VLOOKUP($B160,[14]分省年度数据!$A$1:$T$32,11,FALSE),
$C160=2015,
VLOOKUP($B160,[14]分省年度数据!$A$1:$T$32,10,FALSE),
$C160=2016,
VLOOKUP($B160,[14]分省年度数据!$A$1:$T$32,9,FALSE),
$C160=2017,
VLOOKUP($B160,[14]分省年度数据!$A$1:$T$32,8,FALSE),
$C160=2018,
VLOOKUP($B160,[14]分省年度数据!$A$1:$T$32,7,FALSE)
)</f>
        <v>19.62</v>
      </c>
      <c r="AD160" cm="1">
        <f t="array" ref="AD160">_xlfn.IFS(
$C160=2010,
VLOOKUP($B160,[15]分省年度数据!$A$1:$T$32,15,FALSE),
$C160=2011,
VLOOKUP($B160,[15]分省年度数据!$A$1:$T$32,14,FALSE),
$C160=2012,
VLOOKUP($B160,[15]分省年度数据!$A$1:$T$32,13,FALSE),
$C160=2013,
VLOOKUP($B160,[15]分省年度数据!$A$1:$T$32,12,FALSE),
$C160=2014,
VLOOKUP($B160,[15]分省年度数据!$A$1:$T$32,11,FALSE),
$C160=2015,
VLOOKUP($B160,[15]分省年度数据!$A$1:$T$32,10,FALSE),
$C160=2016,
VLOOKUP($B160,[15]分省年度数据!$A$1:$T$32,9,FALSE),
$C160=2017,
VLOOKUP($B160,[15]分省年度数据!$A$1:$T$32,8,FALSE),
$C160=2018,
VLOOKUP($B160,[15]分省年度数据!$A$1:$T$32,7,FALSE)
)</f>
        <v>12223238</v>
      </c>
      <c r="AE160" cm="1">
        <f t="array" ref="AE160">_xlfn.IFS(
$C160=2010,
VLOOKUP($B160,[16]分省年度数据!$A$1:$T$32,15,FALSE),
$C160=2011,
VLOOKUP($B160,[16]分省年度数据!$A$1:$T$32,14,FALSE),
$C160=2012,
VLOOKUP($B160,[16]分省年度数据!$A$1:$T$32,13,FALSE),
$C160=2013,
VLOOKUP($B160,[16]分省年度数据!$A$1:$T$32,12,FALSE),
$C160=2014,
VLOOKUP($B160,[16]分省年度数据!$A$1:$T$32,11,FALSE),
$C160=2015,
VLOOKUP($B160,[16]分省年度数据!$A$1:$T$32,10,FALSE),
$C160=2016,
VLOOKUP($B160,[16]分省年度数据!$A$1:$T$32,9,FALSE),
$C160=2017,
VLOOKUP($B160,[16]分省年度数据!$A$1:$T$32,8,FALSE),
$C160=2018,
VLOOKUP($B160,[16]分省年度数据!$A$1:$T$32,7,FALSE)
)</f>
        <v>928.54</v>
      </c>
      <c r="AF160" cm="1">
        <f t="array" ref="AF160">_xlfn.IFS(
$C160=2010,
VLOOKUP($B160,[17]分省年度数据!$A$1:$T$32,15,FALSE),
$C160=2011,
VLOOKUP($B160,[17]分省年度数据!$A$1:$T$32,14,FALSE),
$C160=2012,
VLOOKUP($B160,[17]分省年度数据!$A$1:$T$32,13,FALSE),
$C160=2013,
VLOOKUP($B160,[17]分省年度数据!$A$1:$T$32,12,FALSE),
$C160=2014,
VLOOKUP($B160,[17]分省年度数据!$A$1:$T$32,11,FALSE),
$C160=2015,
VLOOKUP($B160,[17]分省年度数据!$A$1:$T$32,10,FALSE),
$C160=2016,
VLOOKUP($B160,[17]分省年度数据!$A$1:$T$32,9,FALSE),
$C160=2017,
VLOOKUP($B160,[17]分省年度数据!$A$1:$T$32,8,FALSE),
$C160=2018,
VLOOKUP($B160,[17]分省年度数据!$A$1:$T$32,7,FALSE)
)</f>
        <v>844</v>
      </c>
      <c r="AG160" cm="1">
        <f t="array" ref="AG160">_xlfn.IFS(
$C160=2010,
VLOOKUP($B160,[18]分省年度数据!$A$1:$T$32,15,FALSE),
$C160=2011,
VLOOKUP($B160,[18]分省年度数据!$A$1:$T$32,14,FALSE),
$C160=2012,
VLOOKUP($B160,[18]分省年度数据!$A$1:$T$32,13,FALSE),
$C160=2013,
VLOOKUP($B160,[18]分省年度数据!$A$1:$T$32,12,FALSE),
$C160=2014,
VLOOKUP($B160,[18]分省年度数据!$A$1:$T$32,11,FALSE),
$C160=2015,
VLOOKUP($B160,[18]分省年度数据!$A$1:$T$32,10,FALSE),
$C160=2016,
VLOOKUP($B160,[18]分省年度数据!$A$1:$T$32,9,FALSE),
$C160=2017,
VLOOKUP($B160,[18]分省年度数据!$A$1:$T$32,8,FALSE),
$C160=2018,
VLOOKUP($B160,[18]分省年度数据!$A$1:$T$32,7,FALSE)
)</f>
        <v>11241.4</v>
      </c>
      <c r="AJ160" cm="1">
        <f t="array" ref="AJ160">_xlfn.IFS(
$C160=2010,
VLOOKUP($B160,[19]分省年度数据!$A$1:$T$32,15,FALSE),
$C160=2011,
VLOOKUP($B160,[19]分省年度数据!$A$1:$T$32,14,FALSE),
$C160=2012,
VLOOKUP($B160,[19]分省年度数据!$A$1:$T$32,13,FALSE),
$C160=2013,
VLOOKUP($B160,[19]分省年度数据!$A$1:$T$32,12,FALSE),
$C160=2014,
VLOOKUP($B160,[19]分省年度数据!$A$1:$T$32,11,FALSE),
$C160=2015,
VLOOKUP($B160,[19]分省年度数据!$A$1:$T$32,10,FALSE),
$C160=2016,
VLOOKUP($B160,[19]分省年度数据!$A$1:$T$32,9,FALSE),
$C160=2017,
VLOOKUP($B160,[19]分省年度数据!$A$1:$T$32,8,FALSE),
$C160=2018,
VLOOKUP($B160,[19]分省年度数据!$A$1:$T$32,7,FALSE)
)</f>
        <v>9044</v>
      </c>
      <c r="AK160" cm="1">
        <f t="array" ref="AK160">_xlfn.IFS(
$C160=2010,
VLOOKUP($B160,[20]分省年度数据!$A$1:$T$32,15,FALSE),
$C160=2011,
VLOOKUP($B160,[20]分省年度数据!$A$1:$T$32,14,FALSE),
$C160=2012,
VLOOKUP($B160,[20]分省年度数据!$A$1:$T$32,13,FALSE),
$C160=2013,
VLOOKUP($B160,[20]分省年度数据!$A$1:$T$32,12,FALSE),
$C160=2014,
VLOOKUP($B160,[20]分省年度数据!$A$1:$T$32,11,FALSE),
$C160=2015,
VLOOKUP($B160,[20]分省年度数据!$A$1:$T$32,10,FALSE),
$C160=2016,
VLOOKUP($B160,[20]分省年度数据!$A$1:$T$32,9,FALSE),
$C160=2017,
VLOOKUP($B160,[20]分省年度数据!$A$1:$T$32,8,FALSE),
$C160=2018,
VLOOKUP($B160,[20]分省年度数据!$A$1:$T$32,7,FALSE)
)</f>
        <v>15954</v>
      </c>
      <c r="AL160" cm="1">
        <f t="array" ref="AL160">_xlfn.IFS(
$C160=2010,
VLOOKUP($B160,[26]分省年度数据!$A$1:$T$32,15,FALSE),
$C160=2011,
VLOOKUP($B160,[26]分省年度数据!$A$1:$T$32,14,FALSE),
$C160=2012,
VLOOKUP($B160,[26]分省年度数据!$A$1:$T$32,13,FALSE),
$C160=2013,
VLOOKUP($B160,[26]分省年度数据!$A$1:$T$32,12,FALSE),
$C160=2014,
VLOOKUP($B160,[26]分省年度数据!$A$1:$T$32,11,FALSE),
$C160=2015,
VLOOKUP($B160,[26]分省年度数据!$A$1:$T$32,10,FALSE),
$C160=2016,
VLOOKUP($B160,[26]分省年度数据!$A$1:$T$32,9,FALSE),
$C160=2017,
VLOOKUP($B160,[26]分省年度数据!$A$1:$T$32,8,FALSE),
$C160=2018,
VLOOKUP($B160,[26]分省年度数据!$A$1:$T$32,7,FALSE)
)</f>
        <v>97.3</v>
      </c>
      <c r="AM160" cm="1">
        <f t="array" ref="AM160">_xlfn.IFS(
$C160=2010,
VLOOKUP($B160,[22]分省年度数据!$A$1:$T$32,15,FALSE),
$C160=2011,
VLOOKUP($B160,[22]分省年度数据!$A$1:$T$32,14,FALSE),
$C160=2012,
VLOOKUP($B160,[22]分省年度数据!$A$1:$T$32,13,FALSE),
$C160=2013,
VLOOKUP($B160,[22]分省年度数据!$A$1:$T$32,12,FALSE),
$C160=2014,
VLOOKUP($B160,[22]分省年度数据!$A$1:$T$32,11,FALSE),
$C160=2015,
VLOOKUP($B160,[22]分省年度数据!$A$1:$T$32,10,FALSE),
$C160=2016,
VLOOKUP($B160,[22]分省年度数据!$A$1:$T$32,9,FALSE),
$C160=2017,
VLOOKUP($B160,[22]分省年度数据!$A$1:$T$32,8,FALSE),
$C160=2018,
VLOOKUP($B160,[22]分省年度数据!$A$1:$T$32,7,FALSE)
)</f>
        <v>92.28</v>
      </c>
      <c r="AN160" cm="1">
        <f t="array" ref="AN160">_xlfn.IFS(
$C160=2010,
VLOOKUP($B160,[23]分省年度数据!$A$1:$T$32,15,FALSE),
$C160=2011,
VLOOKUP($B160,[23]分省年度数据!$A$1:$T$32,14,FALSE),
$C160=2012,
VLOOKUP($B160,[23]分省年度数据!$A$1:$T$32,13,FALSE),
$C160=2013,
VLOOKUP($B160,[23]分省年度数据!$A$1:$T$32,12,FALSE),
$C160=2014,
VLOOKUP($B160,[23]分省年度数据!$A$1:$T$32,11,FALSE),
$C160=2015,
VLOOKUP($B160,[23]分省年度数据!$A$1:$T$32,10,FALSE),
$C160=2016,
VLOOKUP($B160,[23]分省年度数据!$A$1:$T$32,9,FALSE),
$C160=2017,
VLOOKUP($B160,[23]分省年度数据!$A$1:$T$32,8,FALSE),
$C160=2018,
VLOOKUP($B160,[23]分省年度数据!$A$1:$T$32,7,FALSE)
)</f>
        <v>13.64</v>
      </c>
      <c r="AO160" cm="1">
        <f t="array" ref="AO160">_xlfn.IFS(
$C160=2010,
VLOOKUP($B160,[24]分省年度数据!$A$1:$T$32,15,FALSE),
$C160=2011,
VLOOKUP($B160,[24]分省年度数据!$A$1:$T$32,14,FALSE),
$C160=2012,
VLOOKUP($B160,[24]分省年度数据!$A$1:$T$32,13,FALSE),
$C160=2013,
VLOOKUP($B160,[24]分省年度数据!$A$1:$T$32,12,FALSE),
$C160=2014,
VLOOKUP($B160,[24]分省年度数据!$A$1:$T$32,11,FALSE),
$C160=2015,
VLOOKUP($B160,[24]分省年度数据!$A$1:$T$32,10,FALSE),
$C160=2016,
VLOOKUP($B160,[24]分省年度数据!$A$1:$T$32,9,FALSE),
$C160=2017,
VLOOKUP($B160,[24]分省年度数据!$A$1:$T$32,8,FALSE),
$C160=2018,
VLOOKUP($B160,[24]分省年度数据!$A$1:$T$32,7,FALSE)
)</f>
        <v>2.2599999999999998</v>
      </c>
      <c r="AP160" cm="1">
        <f t="array" ref="AP160">_xlfn.IFS(
$C160=2010,
VLOOKUP($B160,[25]分省年度数据!$A$1:$T$32,15,FALSE),
$C160=2011,
VLOOKUP($B160,[25]分省年度数据!$A$1:$T$32,14,FALSE),
$C160=2012,
VLOOKUP($B160,[25]分省年度数据!$A$1:$T$32,13,FALSE),
$C160=2013,
VLOOKUP($B160,[25]分省年度数据!$A$1:$T$32,12,FALSE),
$C160=2014,
VLOOKUP($B160,[25]分省年度数据!$A$1:$T$32,11,FALSE),
$C160=2015,
VLOOKUP($B160,[25]分省年度数据!$A$1:$T$32,10,FALSE),
$C160=2016,
VLOOKUP($B160,[25]分省年度数据!$A$1:$T$32,9,FALSE),
$C160=2017,
VLOOKUP($B160,[25]分省年度数据!$A$1:$T$32,8,FALSE),
$C160=2018,
VLOOKUP($B160,[25]分省年度数据!$A$1:$T$32,7,FALSE)
)</f>
        <v>9.99</v>
      </c>
    </row>
    <row r="161" spans="1:42">
      <c r="A161">
        <v>43</v>
      </c>
      <c r="B161" t="s">
        <v>18</v>
      </c>
      <c r="C161">
        <v>2016</v>
      </c>
      <c r="D161" t="str">
        <f t="shared" si="4"/>
        <v>湖南省2016</v>
      </c>
      <c r="E161" t="s">
        <v>35</v>
      </c>
      <c r="F161" cm="1">
        <f t="array" ref="F161">_xlfn.IFS(
$C161=2010,
VLOOKUP($B161,[1]分省年度数据!$A$1:$T$32,15,FALSE),
$C161=2011,
VLOOKUP($B161,[1]分省年度数据!$A$1:$T$32,14,FALSE),
$C161=2012,
VLOOKUP($B161,[1]分省年度数据!$A$1:$T$32,13,FALSE),
$C161=2013,
VLOOKUP($B161,[1]分省年度数据!$A$1:$T$32,12,FALSE),
$C161=2014,
VLOOKUP($B161,[1]分省年度数据!$A$1:$T$32,11,FALSE),
$C161=2015,
VLOOKUP($B161,[1]分省年度数据!$A$1:$T$32,10,FALSE),
$C161=2016,
VLOOKUP($B161,[1]分省年度数据!$A$1:$T$32,9,FALSE),
$C161=2017,
VLOOKUP($B161,[1]分省年度数据!$A$1:$T$32,8,FALSE),
$C161=2018,
VLOOKUP($B161,[1]分省年度数据!$A$1:$T$32,7,FALSE)
)</f>
        <v>6625</v>
      </c>
      <c r="G161" cm="1">
        <f t="array" ref="G161">_xlfn.IFS(
$C161=2010,
VLOOKUP($B161,[2]分省年度数据!$A$1:$T$32,15,FALSE),
$C161=2011,
VLOOKUP($B161,[2]分省年度数据!$A$1:$T$32,14,FALSE),
$C161=2012,
VLOOKUP($B161,[2]分省年度数据!$A$1:$T$32,13,FALSE),
$C161=2013,
VLOOKUP($B161,[2]分省年度数据!$A$1:$T$32,12,FALSE),
$C161=2014,
VLOOKUP($B161,[2]分省年度数据!$A$1:$T$32,11,FALSE),
$C161=2015,
VLOOKUP($B161,[2]分省年度数据!$A$1:$T$32,10,FALSE),
$C161=2016,
VLOOKUP($B161,[2]分省年度数据!$A$1:$T$32,9,FALSE),
$C161=2017,
VLOOKUP($B161,[2]分省年度数据!$A$1:$T$32,8,FALSE),
$C161=2018,
VLOOKUP($B161,[2]分省年度数据!$A$1:$T$32,7,FALSE)
)</f>
        <v>21115</v>
      </c>
      <c r="H161" cm="1">
        <f t="array" ref="H161">_xlfn.IFS(
$C161=2010,
VLOOKUP($B161,[3]分省年度数据!$A$1:$T$32,15,FALSE),
$C161=2011,
VLOOKUP($B161,[3]分省年度数据!$A$1:$T$32,14,FALSE),
$C161=2012,
VLOOKUP($B161,[3]分省年度数据!$A$1:$T$32,13,FALSE),
$C161=2013,
VLOOKUP($B161,[3]分省年度数据!$A$1:$T$32,12,FALSE),
$C161=2014,
VLOOKUP($B161,[3]分省年度数据!$A$1:$T$32,11,FALSE),
$C161=2015,
VLOOKUP($B161,[3]分省年度数据!$A$1:$T$32,10,FALSE),
$C161=2016,
VLOOKUP($B161,[3]分省年度数据!$A$1:$T$32,9,FALSE),
$C161=2017,
VLOOKUP($B161,[3]分省年度数据!$A$1:$T$32,8,FALSE),
$C161=2018,
VLOOKUP($B161,[3]分省年度数据!$A$1:$T$32,7,FALSE)
)</f>
        <v>1660.1</v>
      </c>
      <c r="I161">
        <f>VLOOKUP($D161,[4]Sheet1!$C$1:$J$65536,2,FALSE)</f>
        <v>173.35614013671875</v>
      </c>
      <c r="J161">
        <f>VLOOKUP($D161,[4]Sheet1!$C$1:$J$65536,3,FALSE)</f>
        <v>136.36592102050781</v>
      </c>
      <c r="K161">
        <f>VLOOKUP($D161,[4]Sheet1!$C$1:$J$65536,4,FALSE)</f>
        <v>10155.3369140625</v>
      </c>
      <c r="L161">
        <f>VLOOKUP($D161,[4]Sheet1!$C$1:$J$65536,5,FALSE)</f>
        <v>176.00418090820312</v>
      </c>
      <c r="M161">
        <f>VLOOKUP($D161,[4]Sheet1!$C$1:$J$65536,6,FALSE)</f>
        <v>27.217472076416016</v>
      </c>
      <c r="N161">
        <f>VLOOKUP($D161,[4]Sheet1!$C$1:$J$65536,7,FALSE)</f>
        <v>6.980949878692627</v>
      </c>
      <c r="O161">
        <f>VLOOKUP($D161,[4]Sheet1!$C$1:$J$65536,8,FALSE)</f>
        <v>36.979343414306641</v>
      </c>
      <c r="P161" cm="1">
        <f t="array" ref="P161">_xlfn.IFS(
$C161=2010,
VLOOKUP($B161,[5]各省年均房价!$A$1:$T$32,11,FALSE),
$C161=2011,
VLOOKUP($B161,[5]各省年均房价!$A$1:$T$32,12,FALSE),
$C161=2012,
VLOOKUP($B161,[5]各省年均房价!$A$1:$T$32,13,FALSE),
$C161=2013,
VLOOKUP($B161,[5]各省年均房价!$A$1:$T$32,14,FALSE),
$C161=2014,
VLOOKUP($B161,[5]各省年均房价!$A$1:$T$32,15,FALSE),
$C161=2015,
VLOOKUP($B161,[5]各省年均房价!$A$1:$T$32,16,FALSE),
$C161=2016,
VLOOKUP($B161,[5]各省年均房价!$A$1:$T$32,17,FALSE),
$C161=2017,
VLOOKUP($B161,[5]各省年均房价!$A$1:$T$32,18,FALSE),
$C161=2018,
VLOOKUP($B161,[5]各省年均房价!$A$1:$T$32,19,FALSE)
)</f>
        <v>4612.4276923076923</v>
      </c>
      <c r="Q161">
        <f t="shared" si="5"/>
        <v>0.2184431774713565</v>
      </c>
      <c r="R161" cm="1">
        <f t="array" ref="R161">_xlfn.IFS(
$C161=2010,
VLOOKUP($B161,[27]分省年度数据!$A$1:$T$32,15,FALSE),
$C161=2011,
VLOOKUP($B161,[27]分省年度数据!$A$1:$T$32,14,FALSE),
$C161=2012,
VLOOKUP($B161,[27]分省年度数据!$A$1:$T$32,13,FALSE),
$C161=2013,
VLOOKUP($B161,[27]分省年度数据!$A$1:$T$32,12,FALSE),
$C161=2014,
VLOOKUP($B161,[27]分省年度数据!$A$1:$T$32,11,FALSE),
$C161=2015,
VLOOKUP($B161,[27]分省年度数据!$A$1:$T$32,10,FALSE),
$C161=2016,
VLOOKUP($B161,[27]分省年度数据!$A$1:$T$32,9,FALSE),
$C161=2017,
VLOOKUP($B161,[27]分省年度数据!$A$1:$T$32,8,FALSE),
$C161=2018,
VLOOKUP($B161,[27]分省年度数据!$A$1:$T$32,7,FALSE)
)</f>
        <v>73.2</v>
      </c>
      <c r="S161">
        <f>IFERROR(VLOOKUP(D161,[6]mu_jt_estimates_final!$C:$D,2,FALSE),"")</f>
        <v>4.3835539E-2</v>
      </c>
      <c r="T161" t="str">
        <f>VLOOKUP(B161,方言分布!A:B,2,FALSE)</f>
        <v>湘语</v>
      </c>
      <c r="U161" cm="1">
        <f t="array" ref="U161">_xlfn.IFS(
$C161=2010,
VLOOKUP($B161,[7]分省年度数据!$A$1:$T$32,15,FALSE),
$C161=2011,
VLOOKUP($B161,[7]分省年度数据!$A$1:$T$32,14,FALSE),
$C161=2012,
VLOOKUP($B161,[7]分省年度数据!$A$1:$T$32,13,FALSE),
$C161=2013,
VLOOKUP($B161,[7]分省年度数据!$A$1:$T$32,12,FALSE),
$C161=2014,
VLOOKUP($B161,[7]分省年度数据!$A$1:$T$32,11,FALSE),
$C161=2015,
VLOOKUP($B161,[7]分省年度数据!$A$1:$T$32,10,FALSE),
$C161=2016,
VLOOKUP($B161,[7]分省年度数据!$A$1:$T$32,9,FALSE),
$C161=2017,
VLOOKUP($B161,[7]分省年度数据!$A$1:$T$32,8,FALSE),
$C161=2018,
VLOOKUP($B161,[7]分省年度数据!$A$1:$T$32,7,FALSE)
)</f>
        <v>61055</v>
      </c>
      <c r="V161" cm="1">
        <f t="array" ref="V161">_xlfn.IFS(
$C161=2010,
VLOOKUP($B161,[8]分省年度数据!$A$1:$T$32,15,FALSE),
$C161=2011,
VLOOKUP($B161,[8]分省年度数据!$A$1:$T$32,14,FALSE),
$C161=2012,
VLOOKUP($B161,[8]分省年度数据!$A$1:$T$32,13,FALSE),
$C161=2013,
VLOOKUP($B161,[8]分省年度数据!$A$1:$T$32,12,FALSE),
$C161=2014,
VLOOKUP($B161,[8]分省年度数据!$A$1:$T$32,11,FALSE),
$C161=2015,
VLOOKUP($B161,[8]分省年度数据!$A$1:$T$32,10,FALSE),
$C161=2016,
VLOOKUP($B161,[8]分省年度数据!$A$1:$T$32,9,FALSE),
$C161=2017,
VLOOKUP($B161,[8]分省年度数据!$A$1:$T$32,8,FALSE),
$C161=2018,
VLOOKUP($B161,[8]分省年度数据!$A$1:$T$32,7,FALSE)
)</f>
        <v>42.58</v>
      </c>
      <c r="W161" cm="1">
        <f t="array" ref="W161">_xlfn.IFS(
$C161=2010,
VLOOKUP($B161,[9]分省年度数据!$A$1:$T$32,15,FALSE),
$C161=2011,
VLOOKUP($B161,[9]分省年度数据!$A$1:$T$32,14,FALSE),
$C161=2012,
VLOOKUP($B161,[9]分省年度数据!$A$1:$T$32,13,FALSE),
$C161=2013,
VLOOKUP($B161,[9]分省年度数据!$A$1:$T$32,12,FALSE),
$C161=2014,
VLOOKUP($B161,[9]分省年度数据!$A$1:$T$32,11,FALSE),
$C161=2015,
VLOOKUP($B161,[9]分省年度数据!$A$1:$T$32,10,FALSE),
$C161=2016,
VLOOKUP($B161,[9]分省年度数据!$A$1:$T$32,9,FALSE),
$C161=2017,
VLOOKUP($B161,[9]分省年度数据!$A$1:$T$32,8,FALSE),
$C161=2018,
VLOOKUP($B161,[9]分省年度数据!$A$1:$T$32,7,FALSE)
)</f>
        <v>58</v>
      </c>
      <c r="X161" cm="1">
        <f t="array" ref="X161">_xlfn.IFS(
$C161=2010,
VLOOKUP($B161,[10]分省年度数据!$A$1:$T$32,15,FALSE),
$C161=2011,
VLOOKUP($B161,[10]分省年度数据!$A$1:$T$32,14,FALSE),
$C161=2012,
VLOOKUP($B161,[10]分省年度数据!$A$1:$T$32,13,FALSE),
$C161=2013,
VLOOKUP($B161,[10]分省年度数据!$A$1:$T$32,12,FALSE),
$C161=2014,
VLOOKUP($B161,[10]分省年度数据!$A$1:$T$32,11,FALSE),
$C161=2015,
VLOOKUP($B161,[10]分省年度数据!$A$1:$T$32,10,FALSE),
$C161=2016,
VLOOKUP($B161,[10]分省年度数据!$A$1:$T$32,9,FALSE),
$C161=2017,
VLOOKUP($B161,[10]分省年度数据!$A$1:$T$32,8,FALSE),
$C161=2018,
VLOOKUP($B161,[10]分省年度数据!$A$1:$T$32,7,FALSE)
)</f>
        <v>9.51</v>
      </c>
      <c r="Y161" cm="1">
        <f t="array" ref="Y161">_xlfn.IFS(
$C161=2010,
VLOOKUP($B161,[11]分省年度数据!$A$1:$T$32,15,FALSE),
$C161=2011,
VLOOKUP($B161,[11]分省年度数据!$A$1:$T$32,14,FALSE),
$C161=2012,
VLOOKUP($B161,[11]分省年度数据!$A$1:$T$32,13,FALSE),
$C161=2013,
VLOOKUP($B161,[11]分省年度数据!$A$1:$T$32,12,FALSE),
$C161=2014,
VLOOKUP($B161,[11]分省年度数据!$A$1:$T$32,11,FALSE),
$C161=2015,
VLOOKUP($B161,[11]分省年度数据!$A$1:$T$32,10,FALSE),
$C161=2016,
VLOOKUP($B161,[11]分省年度数据!$A$1:$T$32,9,FALSE),
$C161=2017,
VLOOKUP($B161,[11]分省年度数据!$A$1:$T$32,8,FALSE),
$C161=2018,
VLOOKUP($B161,[11]分省年度数据!$A$1:$T$32,7,FALSE)
)</f>
        <v>546.27</v>
      </c>
      <c r="Z161" cm="1">
        <f t="array" ref="Z161">_xlfn.IFS(
$C161=2010,
VLOOKUP($B161,[12]分省年度数据!$A$1:$T$32,15,FALSE),
$C161=2011,
VLOOKUP($B161,[12]分省年度数据!$A$1:$T$32,14,FALSE),
$C161=2012,
VLOOKUP($B161,[12]分省年度数据!$A$1:$T$32,13,FALSE),
$C161=2013,
VLOOKUP($B161,[12]分省年度数据!$A$1:$T$32,12,FALSE),
$C161=2014,
VLOOKUP($B161,[12]分省年度数据!$A$1:$T$32,11,FALSE),
$C161=2015,
VLOOKUP($B161,[12]分省年度数据!$A$1:$T$32,10,FALSE),
$C161=2016,
VLOOKUP($B161,[12]分省年度数据!$A$1:$T$32,9,FALSE),
$C161=2017,
VLOOKUP($B161,[12]分省年度数据!$A$1:$T$32,8,FALSE),
$C161=2018,
VLOOKUP($B161,[12]分省年度数据!$A$1:$T$32,7,FALSE)
)</f>
        <v>15.36</v>
      </c>
      <c r="AA161" cm="1">
        <f t="array" ref="AA161">_xlfn.IFS(
$C161=2010,
VLOOKUP($B161,[13]分省年度数据!$A$1:$T$32,15,FALSE),
$C161=2011,
VLOOKUP($B161,[13]分省年度数据!$A$1:$T$32,14,FALSE),
$C161=2012,
VLOOKUP($B161,[13]分省年度数据!$A$1:$T$32,13,FALSE),
$C161=2013,
VLOOKUP($B161,[13]分省年度数据!$A$1:$T$32,12,FALSE),
$C161=2014,
VLOOKUP($B161,[13]分省年度数据!$A$1:$T$32,11,FALSE),
$C161=2015,
VLOOKUP($B161,[13]分省年度数据!$A$1:$T$32,10,FALSE),
$C161=2016,
VLOOKUP($B161,[13]分省年度数据!$A$1:$T$32,9,FALSE),
$C161=2017,
VLOOKUP($B161,[13]分省年度数据!$A$1:$T$32,8,FALSE),
$C161=2018,
VLOOKUP($B161,[13]分省年度数据!$A$1:$T$32,7,FALSE)
)</f>
        <v>13.29</v>
      </c>
      <c r="AB161" cm="1">
        <f t="array" ref="AB161">_xlfn.IFS(
$C161=2010,
VLOOKUP($B161,[14]分省年度数据!$A$1:$T$32,15,FALSE),
$C161=2011,
VLOOKUP($B161,[14]分省年度数据!$A$1:$T$32,14,FALSE),
$C161=2012,
VLOOKUP($B161,[14]分省年度数据!$A$1:$T$32,13,FALSE),
$C161=2013,
VLOOKUP($B161,[14]分省年度数据!$A$1:$T$32,12,FALSE),
$C161=2014,
VLOOKUP($B161,[14]分省年度数据!$A$1:$T$32,11,FALSE),
$C161=2015,
VLOOKUP($B161,[14]分省年度数据!$A$1:$T$32,10,FALSE),
$C161=2016,
VLOOKUP($B161,[14]分省年度数据!$A$1:$T$32,9,FALSE),
$C161=2017,
VLOOKUP($B161,[14]分省年度数据!$A$1:$T$32,8,FALSE),
$C161=2018,
VLOOKUP($B161,[14]分省年度数据!$A$1:$T$32,7,FALSE)
)</f>
        <v>19.78</v>
      </c>
      <c r="AD161" cm="1">
        <f t="array" ref="AD161">_xlfn.IFS(
$C161=2010,
VLOOKUP($B161,[15]分省年度数据!$A$1:$T$32,15,FALSE),
$C161=2011,
VLOOKUP($B161,[15]分省年度数据!$A$1:$T$32,14,FALSE),
$C161=2012,
VLOOKUP($B161,[15]分省年度数据!$A$1:$T$32,13,FALSE),
$C161=2013,
VLOOKUP($B161,[15]分省年度数据!$A$1:$T$32,12,FALSE),
$C161=2014,
VLOOKUP($B161,[15]分省年度数据!$A$1:$T$32,11,FALSE),
$C161=2015,
VLOOKUP($B161,[15]分省年度数据!$A$1:$T$32,10,FALSE),
$C161=2016,
VLOOKUP($B161,[15]分省年度数据!$A$1:$T$32,9,FALSE),
$C161=2017,
VLOOKUP($B161,[15]分省年度数据!$A$1:$T$32,8,FALSE),
$C161=2018,
VLOOKUP($B161,[15]分省年度数据!$A$1:$T$32,7,FALSE)
)</f>
        <v>13781959</v>
      </c>
      <c r="AE161" cm="1">
        <f t="array" ref="AE161">_xlfn.IFS(
$C161=2010,
VLOOKUP($B161,[16]分省年度数据!$A$1:$T$32,15,FALSE),
$C161=2011,
VLOOKUP($B161,[16]分省年度数据!$A$1:$T$32,14,FALSE),
$C161=2012,
VLOOKUP($B161,[16]分省年度数据!$A$1:$T$32,13,FALSE),
$C161=2013,
VLOOKUP($B161,[16]分省年度数据!$A$1:$T$32,12,FALSE),
$C161=2014,
VLOOKUP($B161,[16]分省年度数据!$A$1:$T$32,11,FALSE),
$C161=2015,
VLOOKUP($B161,[16]分省年度数据!$A$1:$T$32,10,FALSE),
$C161=2016,
VLOOKUP($B161,[16]分省年度数据!$A$1:$T$32,9,FALSE),
$C161=2017,
VLOOKUP($B161,[16]分省年度数据!$A$1:$T$32,8,FALSE),
$C161=2018,
VLOOKUP($B161,[16]分省年度数据!$A$1:$T$32,7,FALSE)
)</f>
        <v>1032.3699999999999</v>
      </c>
      <c r="AF161" cm="1">
        <f t="array" ref="AF161">_xlfn.IFS(
$C161=2010,
VLOOKUP($B161,[17]分省年度数据!$A$1:$T$32,15,FALSE),
$C161=2011,
VLOOKUP($B161,[17]分省年度数据!$A$1:$T$32,14,FALSE),
$C161=2012,
VLOOKUP($B161,[17]分省年度数据!$A$1:$T$32,13,FALSE),
$C161=2013,
VLOOKUP($B161,[17]分省年度数据!$A$1:$T$32,12,FALSE),
$C161=2014,
VLOOKUP($B161,[17]分省年度数据!$A$1:$T$32,11,FALSE),
$C161=2015,
VLOOKUP($B161,[17]分省年度数据!$A$1:$T$32,10,FALSE),
$C161=2016,
VLOOKUP($B161,[17]分省年度数据!$A$1:$T$32,9,FALSE),
$C161=2017,
VLOOKUP($B161,[17]分省年度数据!$A$1:$T$32,8,FALSE),
$C161=2018,
VLOOKUP($B161,[17]分省年度数据!$A$1:$T$32,7,FALSE)
)</f>
        <v>1101</v>
      </c>
      <c r="AG161" cm="1">
        <f t="array" ref="AG161">_xlfn.IFS(
$C161=2010,
VLOOKUP($B161,[18]分省年度数据!$A$1:$T$32,15,FALSE),
$C161=2011,
VLOOKUP($B161,[18]分省年度数据!$A$1:$T$32,14,FALSE),
$C161=2012,
VLOOKUP($B161,[18]分省年度数据!$A$1:$T$32,13,FALSE),
$C161=2013,
VLOOKUP($B161,[18]分省年度数据!$A$1:$T$32,12,FALSE),
$C161=2014,
VLOOKUP($B161,[18]分省年度数据!$A$1:$T$32,11,FALSE),
$C161=2015,
VLOOKUP($B161,[18]分省年度数据!$A$1:$T$32,10,FALSE),
$C161=2016,
VLOOKUP($B161,[18]分省年度数据!$A$1:$T$32,9,FALSE),
$C161=2017,
VLOOKUP($B161,[18]分省年度数据!$A$1:$T$32,8,FALSE),
$C161=2018,
VLOOKUP($B161,[18]分省年度数据!$A$1:$T$32,7,FALSE)
)</f>
        <v>12500</v>
      </c>
      <c r="AJ161" cm="1">
        <f t="array" ref="AJ161">_xlfn.IFS(
$C161=2010,
VLOOKUP($B161,[19]分省年度数据!$A$1:$T$32,15,FALSE),
$C161=2011,
VLOOKUP($B161,[19]分省年度数据!$A$1:$T$32,14,FALSE),
$C161=2012,
VLOOKUP($B161,[19]分省年度数据!$A$1:$T$32,13,FALSE),
$C161=2013,
VLOOKUP($B161,[19]分省年度数据!$A$1:$T$32,12,FALSE),
$C161=2014,
VLOOKUP($B161,[19]分省年度数据!$A$1:$T$32,11,FALSE),
$C161=2015,
VLOOKUP($B161,[19]分省年度数据!$A$1:$T$32,10,FALSE),
$C161=2016,
VLOOKUP($B161,[19]分省年度数据!$A$1:$T$32,9,FALSE),
$C161=2017,
VLOOKUP($B161,[19]分省年度数据!$A$1:$T$32,8,FALSE),
$C161=2018,
VLOOKUP($B161,[19]分省年度数据!$A$1:$T$32,7,FALSE)
)</f>
        <v>7359</v>
      </c>
      <c r="AK161" cm="1">
        <f t="array" ref="AK161">_xlfn.IFS(
$C161=2010,
VLOOKUP($B161,[20]分省年度数据!$A$1:$T$32,15,FALSE),
$C161=2011,
VLOOKUP($B161,[20]分省年度数据!$A$1:$T$32,14,FALSE),
$C161=2012,
VLOOKUP($B161,[20]分省年度数据!$A$1:$T$32,13,FALSE),
$C161=2013,
VLOOKUP($B161,[20]分省年度数据!$A$1:$T$32,12,FALSE),
$C161=2014,
VLOOKUP($B161,[20]分省年度数据!$A$1:$T$32,11,FALSE),
$C161=2015,
VLOOKUP($B161,[20]分省年度数据!$A$1:$T$32,10,FALSE),
$C161=2016,
VLOOKUP($B161,[20]分省年度数据!$A$1:$T$32,9,FALSE),
$C161=2017,
VLOOKUP($B161,[20]分省年度数据!$A$1:$T$32,8,FALSE),
$C161=2018,
VLOOKUP($B161,[20]分省年度数据!$A$1:$T$32,7,FALSE)
)</f>
        <v>17710</v>
      </c>
      <c r="AL161" cm="1">
        <f t="array" ref="AL161">_xlfn.IFS(
$C161=2010,
VLOOKUP($B161,[26]分省年度数据!$A$1:$T$32,15,FALSE),
$C161=2011,
VLOOKUP($B161,[26]分省年度数据!$A$1:$T$32,14,FALSE),
$C161=2012,
VLOOKUP($B161,[26]分省年度数据!$A$1:$T$32,13,FALSE),
$C161=2013,
VLOOKUP($B161,[26]分省年度数据!$A$1:$T$32,12,FALSE),
$C161=2014,
VLOOKUP($B161,[26]分省年度数据!$A$1:$T$32,11,FALSE),
$C161=2015,
VLOOKUP($B161,[26]分省年度数据!$A$1:$T$32,10,FALSE),
$C161=2016,
VLOOKUP($B161,[26]分省年度数据!$A$1:$T$32,9,FALSE),
$C161=2017,
VLOOKUP($B161,[26]分省年度数据!$A$1:$T$32,8,FALSE),
$C161=2018,
VLOOKUP($B161,[26]分省年度数据!$A$1:$T$32,7,FALSE)
)</f>
        <v>96.81</v>
      </c>
      <c r="AM161" cm="1">
        <f t="array" ref="AM161">_xlfn.IFS(
$C161=2010,
VLOOKUP($B161,[22]分省年度数据!$A$1:$T$32,15,FALSE),
$C161=2011,
VLOOKUP($B161,[22]分省年度数据!$A$1:$T$32,14,FALSE),
$C161=2012,
VLOOKUP($B161,[22]分省年度数据!$A$1:$T$32,13,FALSE),
$C161=2013,
VLOOKUP($B161,[22]分省年度数据!$A$1:$T$32,12,FALSE),
$C161=2014,
VLOOKUP($B161,[22]分省年度数据!$A$1:$T$32,11,FALSE),
$C161=2015,
VLOOKUP($B161,[22]分省年度数据!$A$1:$T$32,10,FALSE),
$C161=2016,
VLOOKUP($B161,[22]分省年度数据!$A$1:$T$32,9,FALSE),
$C161=2017,
VLOOKUP($B161,[22]分省年度数据!$A$1:$T$32,8,FALSE),
$C161=2018,
VLOOKUP($B161,[22]分省年度数据!$A$1:$T$32,7,FALSE)
)</f>
        <v>93.28</v>
      </c>
      <c r="AN161" cm="1">
        <f t="array" ref="AN161">_xlfn.IFS(
$C161=2010,
VLOOKUP($B161,[23]分省年度数据!$A$1:$T$32,15,FALSE),
$C161=2011,
VLOOKUP($B161,[23]分省年度数据!$A$1:$T$32,14,FALSE),
$C161=2012,
VLOOKUP($B161,[23]分省年度数据!$A$1:$T$32,13,FALSE),
$C161=2013,
VLOOKUP($B161,[23]分省年度数据!$A$1:$T$32,12,FALSE),
$C161=2014,
VLOOKUP($B161,[23]分省年度数据!$A$1:$T$32,11,FALSE),
$C161=2015,
VLOOKUP($B161,[23]分省年度数据!$A$1:$T$32,10,FALSE),
$C161=2016,
VLOOKUP($B161,[23]分省年度数据!$A$1:$T$32,9,FALSE),
$C161=2017,
VLOOKUP($B161,[23]分省年度数据!$A$1:$T$32,8,FALSE),
$C161=2018,
VLOOKUP($B161,[23]分省年度数据!$A$1:$T$32,7,FALSE)
)</f>
        <v>15.13</v>
      </c>
      <c r="AO161" cm="1">
        <f t="array" ref="AO161">_xlfn.IFS(
$C161=2010,
VLOOKUP($B161,[24]分省年度数据!$A$1:$T$32,15,FALSE),
$C161=2011,
VLOOKUP($B161,[24]分省年度数据!$A$1:$T$32,14,FALSE),
$C161=2012,
VLOOKUP($B161,[24]分省年度数据!$A$1:$T$32,13,FALSE),
$C161=2013,
VLOOKUP($B161,[24]分省年度数据!$A$1:$T$32,12,FALSE),
$C161=2014,
VLOOKUP($B161,[24]分省年度数据!$A$1:$T$32,11,FALSE),
$C161=2015,
VLOOKUP($B161,[24]分省年度数据!$A$1:$T$32,10,FALSE),
$C161=2016,
VLOOKUP($B161,[24]分省年度数据!$A$1:$T$32,9,FALSE),
$C161=2017,
VLOOKUP($B161,[24]分省年度数据!$A$1:$T$32,8,FALSE),
$C161=2018,
VLOOKUP($B161,[24]分省年度数据!$A$1:$T$32,7,FALSE)
)</f>
        <v>2.3199999999999998</v>
      </c>
      <c r="AP161" cm="1">
        <f t="array" ref="AP161">_xlfn.IFS(
$C161=2010,
VLOOKUP($B161,[25]分省年度数据!$A$1:$T$32,15,FALSE),
$C161=2011,
VLOOKUP($B161,[25]分省年度数据!$A$1:$T$32,14,FALSE),
$C161=2012,
VLOOKUP($B161,[25]分省年度数据!$A$1:$T$32,13,FALSE),
$C161=2013,
VLOOKUP($B161,[25]分省年度数据!$A$1:$T$32,12,FALSE),
$C161=2014,
VLOOKUP($B161,[25]分省年度数据!$A$1:$T$32,11,FALSE),
$C161=2015,
VLOOKUP($B161,[25]分省年度数据!$A$1:$T$32,10,FALSE),
$C161=2016,
VLOOKUP($B161,[25]分省年度数据!$A$1:$T$32,9,FALSE),
$C161=2017,
VLOOKUP($B161,[25]分省年度数据!$A$1:$T$32,8,FALSE),
$C161=2018,
VLOOKUP($B161,[25]分省年度数据!$A$1:$T$32,7,FALSE)
)</f>
        <v>10.57</v>
      </c>
    </row>
    <row r="162" spans="1:42">
      <c r="A162">
        <v>43</v>
      </c>
      <c r="B162" t="s">
        <v>18</v>
      </c>
      <c r="C162">
        <v>2017</v>
      </c>
      <c r="D162" t="str">
        <f t="shared" si="4"/>
        <v>湖南省2017</v>
      </c>
      <c r="E162" t="s">
        <v>35</v>
      </c>
      <c r="F162" cm="1">
        <f t="array" ref="F162">_xlfn.IFS(
$C162=2010,
VLOOKUP($B162,[1]分省年度数据!$A$1:$T$32,15,FALSE),
$C162=2011,
VLOOKUP($B162,[1]分省年度数据!$A$1:$T$32,14,FALSE),
$C162=2012,
VLOOKUP($B162,[1]分省年度数据!$A$1:$T$32,13,FALSE),
$C162=2013,
VLOOKUP($B162,[1]分省年度数据!$A$1:$T$32,12,FALSE),
$C162=2014,
VLOOKUP($B162,[1]分省年度数据!$A$1:$T$32,11,FALSE),
$C162=2015,
VLOOKUP($B162,[1]分省年度数据!$A$1:$T$32,10,FALSE),
$C162=2016,
VLOOKUP($B162,[1]分省年度数据!$A$1:$T$32,9,FALSE),
$C162=2017,
VLOOKUP($B162,[1]分省年度数据!$A$1:$T$32,8,FALSE),
$C162=2018,
VLOOKUP($B162,[1]分省年度数据!$A$1:$T$32,7,FALSE)
)</f>
        <v>6633</v>
      </c>
      <c r="G162" cm="1">
        <f t="array" ref="G162">_xlfn.IFS(
$C162=2010,
VLOOKUP($B162,[2]分省年度数据!$A$1:$T$32,15,FALSE),
$C162=2011,
VLOOKUP($B162,[2]分省年度数据!$A$1:$T$32,14,FALSE),
$C162=2012,
VLOOKUP($B162,[2]分省年度数据!$A$1:$T$32,13,FALSE),
$C162=2013,
VLOOKUP($B162,[2]分省年度数据!$A$1:$T$32,12,FALSE),
$C162=2014,
VLOOKUP($B162,[2]分省年度数据!$A$1:$T$32,11,FALSE),
$C162=2015,
VLOOKUP($B162,[2]分省年度数据!$A$1:$T$32,10,FALSE),
$C162=2016,
VLOOKUP($B162,[2]分省年度数据!$A$1:$T$32,9,FALSE),
$C162=2017,
VLOOKUP($B162,[2]分省年度数据!$A$1:$T$32,8,FALSE),
$C162=2018,
VLOOKUP($B162,[2]分省年度数据!$A$1:$T$32,7,FALSE)
)</f>
        <v>23103</v>
      </c>
      <c r="H162" cm="1">
        <f t="array" ref="H162">_xlfn.IFS(
$C162=2010,
VLOOKUP($B162,[3]分省年度数据!$A$1:$T$32,15,FALSE),
$C162=2011,
VLOOKUP($B162,[3]分省年度数据!$A$1:$T$32,14,FALSE),
$C162=2012,
VLOOKUP($B162,[3]分省年度数据!$A$1:$T$32,13,FALSE),
$C162=2013,
VLOOKUP($B162,[3]分省年度数据!$A$1:$T$32,12,FALSE),
$C162=2014,
VLOOKUP($B162,[3]分省年度数据!$A$1:$T$32,11,FALSE),
$C162=2015,
VLOOKUP($B162,[3]分省年度数据!$A$1:$T$32,10,FALSE),
$C162=2016,
VLOOKUP($B162,[3]分省年度数据!$A$1:$T$32,9,FALSE),
$C162=2017,
VLOOKUP($B162,[3]分省年度数据!$A$1:$T$32,8,FALSE),
$C162=2018,
VLOOKUP($B162,[3]分省年度数据!$A$1:$T$32,7,FALSE)
)</f>
        <v>1716.3</v>
      </c>
      <c r="I162">
        <f>VLOOKUP($D162,[4]Sheet1!$C$1:$J$65536,2,FALSE)</f>
        <v>173.8548583984375</v>
      </c>
      <c r="J162">
        <f>VLOOKUP($D162,[4]Sheet1!$C$1:$J$65536,3,FALSE)</f>
        <v>133.58824157714844</v>
      </c>
      <c r="K162">
        <f>VLOOKUP($D162,[4]Sheet1!$C$1:$J$65536,4,FALSE)</f>
        <v>10161.0439453125</v>
      </c>
      <c r="L162">
        <f>VLOOKUP($D162,[4]Sheet1!$C$1:$J$65536,5,FALSE)</f>
        <v>184.19883728027344</v>
      </c>
      <c r="M162">
        <f>VLOOKUP($D162,[4]Sheet1!$C$1:$J$65536,6,FALSE)</f>
        <v>26.010360717773438</v>
      </c>
      <c r="N162">
        <f>VLOOKUP($D162,[4]Sheet1!$C$1:$J$65536,7,FALSE)</f>
        <v>6.9406156539916992</v>
      </c>
      <c r="O162">
        <f>VLOOKUP($D162,[4]Sheet1!$C$1:$J$65536,8,FALSE)</f>
        <v>35.667915344238281</v>
      </c>
      <c r="P162" cm="1">
        <f t="array" ref="P162">_xlfn.IFS(
$C162=2010,
VLOOKUP($B162,[5]各省年均房价!$A$1:$T$32,11,FALSE),
$C162=2011,
VLOOKUP($B162,[5]各省年均房价!$A$1:$T$32,12,FALSE),
$C162=2012,
VLOOKUP($B162,[5]各省年均房价!$A$1:$T$32,13,FALSE),
$C162=2013,
VLOOKUP($B162,[5]各省年均房价!$A$1:$T$32,14,FALSE),
$C162=2014,
VLOOKUP($B162,[5]各省年均房价!$A$1:$T$32,15,FALSE),
$C162=2015,
VLOOKUP($B162,[5]各省年均房价!$A$1:$T$32,16,FALSE),
$C162=2016,
VLOOKUP($B162,[5]各省年均房价!$A$1:$T$32,17,FALSE),
$C162=2017,
VLOOKUP($B162,[5]各省年均房价!$A$1:$T$32,18,FALSE),
$C162=2018,
VLOOKUP($B162,[5]各省年均房价!$A$1:$T$32,19,FALSE)
)</f>
        <v>4079.4038461538462</v>
      </c>
      <c r="Q162">
        <f t="shared" si="5"/>
        <v>0.17657463732648773</v>
      </c>
      <c r="R162" cm="1">
        <f t="array" ref="R162">_xlfn.IFS(
$C162=2010,
VLOOKUP($B162,[27]分省年度数据!$A$1:$T$32,15,FALSE),
$C162=2011,
VLOOKUP($B162,[27]分省年度数据!$A$1:$T$32,14,FALSE),
$C162=2012,
VLOOKUP($B162,[27]分省年度数据!$A$1:$T$32,13,FALSE),
$C162=2013,
VLOOKUP($B162,[27]分省年度数据!$A$1:$T$32,12,FALSE),
$C162=2014,
VLOOKUP($B162,[27]分省年度数据!$A$1:$T$32,11,FALSE),
$C162=2015,
VLOOKUP($B162,[27]分省年度数据!$A$1:$T$32,10,FALSE),
$C162=2016,
VLOOKUP($B162,[27]分省年度数据!$A$1:$T$32,9,FALSE),
$C162=2017,
VLOOKUP($B162,[27]分省年度数据!$A$1:$T$32,8,FALSE),
$C162=2018,
VLOOKUP($B162,[27]分省年度数据!$A$1:$T$32,7,FALSE)
)</f>
        <v>82.85</v>
      </c>
      <c r="S162">
        <f>IFERROR(VLOOKUP(D162,[6]mu_jt_estimates_final!$C:$D,2,FALSE),"")</f>
        <v>0.28405184</v>
      </c>
      <c r="T162" t="str">
        <f>VLOOKUP(B162,方言分布!A:B,2,FALSE)</f>
        <v>湘语</v>
      </c>
      <c r="U162" cm="1">
        <f t="array" ref="U162">_xlfn.IFS(
$C162=2010,
VLOOKUP($B162,[7]分省年度数据!$A$1:$T$32,15,FALSE),
$C162=2011,
VLOOKUP($B162,[7]分省年度数据!$A$1:$T$32,14,FALSE),
$C162=2012,
VLOOKUP($B162,[7]分省年度数据!$A$1:$T$32,13,FALSE),
$C162=2013,
VLOOKUP($B162,[7]分省年度数据!$A$1:$T$32,12,FALSE),
$C162=2014,
VLOOKUP($B162,[7]分省年度数据!$A$1:$T$32,11,FALSE),
$C162=2015,
VLOOKUP($B162,[7]分省年度数据!$A$1:$T$32,10,FALSE),
$C162=2016,
VLOOKUP($B162,[7]分省年度数据!$A$1:$T$32,9,FALSE),
$C162=2017,
VLOOKUP($B162,[7]分省年度数据!$A$1:$T$32,8,FALSE),
$C162=2018,
VLOOKUP($B162,[7]分省年度数据!$A$1:$T$32,7,FALSE)
)</f>
        <v>58624</v>
      </c>
      <c r="V162" cm="1">
        <f t="array" ref="V162">_xlfn.IFS(
$C162=2010,
VLOOKUP($B162,[8]分省年度数据!$A$1:$T$32,15,FALSE),
$C162=2011,
VLOOKUP($B162,[8]分省年度数据!$A$1:$T$32,14,FALSE),
$C162=2012,
VLOOKUP($B162,[8]分省年度数据!$A$1:$T$32,13,FALSE),
$C162=2013,
VLOOKUP($B162,[8]分省年度数据!$A$1:$T$32,12,FALSE),
$C162=2014,
VLOOKUP($B162,[8]分省年度数据!$A$1:$T$32,11,FALSE),
$C162=2015,
VLOOKUP($B162,[8]分省年度数据!$A$1:$T$32,10,FALSE),
$C162=2016,
VLOOKUP($B162,[8]分省年度数据!$A$1:$T$32,9,FALSE),
$C162=2017,
VLOOKUP($B162,[8]分省年度数据!$A$1:$T$32,8,FALSE),
$C162=2018,
VLOOKUP($B162,[8]分省年度数据!$A$1:$T$32,7,FALSE)
)</f>
        <v>45.23</v>
      </c>
      <c r="W162" cm="1">
        <f t="array" ref="W162">_xlfn.IFS(
$C162=2010,
VLOOKUP($B162,[9]分省年度数据!$A$1:$T$32,15,FALSE),
$C162=2011,
VLOOKUP($B162,[9]分省年度数据!$A$1:$T$32,14,FALSE),
$C162=2012,
VLOOKUP($B162,[9]分省年度数据!$A$1:$T$32,13,FALSE),
$C162=2013,
VLOOKUP($B162,[9]分省年度数据!$A$1:$T$32,12,FALSE),
$C162=2014,
VLOOKUP($B162,[9]分省年度数据!$A$1:$T$32,11,FALSE),
$C162=2015,
VLOOKUP($B162,[9]分省年度数据!$A$1:$T$32,10,FALSE),
$C162=2016,
VLOOKUP($B162,[9]分省年度数据!$A$1:$T$32,9,FALSE),
$C162=2017,
VLOOKUP($B162,[9]分省年度数据!$A$1:$T$32,8,FALSE),
$C162=2018,
VLOOKUP($B162,[9]分省年度数据!$A$1:$T$32,7,FALSE)
)</f>
        <v>61</v>
      </c>
      <c r="X162" cm="1">
        <f t="array" ref="X162">_xlfn.IFS(
$C162=2010,
VLOOKUP($B162,[10]分省年度数据!$A$1:$T$32,15,FALSE),
$C162=2011,
VLOOKUP($B162,[10]分省年度数据!$A$1:$T$32,14,FALSE),
$C162=2012,
VLOOKUP($B162,[10]分省年度数据!$A$1:$T$32,13,FALSE),
$C162=2013,
VLOOKUP($B162,[10]分省年度数据!$A$1:$T$32,12,FALSE),
$C162=2014,
VLOOKUP($B162,[10]分省年度数据!$A$1:$T$32,11,FALSE),
$C162=2015,
VLOOKUP($B162,[10]分省年度数据!$A$1:$T$32,10,FALSE),
$C162=2016,
VLOOKUP($B162,[10]分省年度数据!$A$1:$T$32,9,FALSE),
$C162=2017,
VLOOKUP($B162,[10]分省年度数据!$A$1:$T$32,8,FALSE),
$C162=2018,
VLOOKUP($B162,[10]分省年度数据!$A$1:$T$32,7,FALSE)
)</f>
        <v>9.06</v>
      </c>
      <c r="Y162" cm="1">
        <f t="array" ref="Y162">_xlfn.IFS(
$C162=2010,
VLOOKUP($B162,[11]分省年度数据!$A$1:$T$32,15,FALSE),
$C162=2011,
VLOOKUP($B162,[11]分省年度数据!$A$1:$T$32,14,FALSE),
$C162=2012,
VLOOKUP($B162,[11]分省年度数据!$A$1:$T$32,13,FALSE),
$C162=2013,
VLOOKUP($B162,[11]分省年度数据!$A$1:$T$32,12,FALSE),
$C162=2014,
VLOOKUP($B162,[11]分省年度数据!$A$1:$T$32,11,FALSE),
$C162=2015,
VLOOKUP($B162,[11]分省年度数据!$A$1:$T$32,10,FALSE),
$C162=2016,
VLOOKUP($B162,[11]分省年度数据!$A$1:$T$32,9,FALSE),
$C162=2017,
VLOOKUP($B162,[11]分省年度数据!$A$1:$T$32,8,FALSE),
$C162=2018,
VLOOKUP($B162,[11]分省年度数据!$A$1:$T$32,7,FALSE)
)</f>
        <v>585.98</v>
      </c>
      <c r="Z162" cm="1">
        <f t="array" ref="Z162">_xlfn.IFS(
$C162=2010,
VLOOKUP($B162,[12]分省年度数据!$A$1:$T$32,15,FALSE),
$C162=2011,
VLOOKUP($B162,[12]分省年度数据!$A$1:$T$32,14,FALSE),
$C162=2012,
VLOOKUP($B162,[12]分省年度数据!$A$1:$T$32,13,FALSE),
$C162=2013,
VLOOKUP($B162,[12]分省年度数据!$A$1:$T$32,12,FALSE),
$C162=2014,
VLOOKUP($B162,[12]分省年度数据!$A$1:$T$32,11,FALSE),
$C162=2015,
VLOOKUP($B162,[12]分省年度数据!$A$1:$T$32,10,FALSE),
$C162=2016,
VLOOKUP($B162,[12]分省年度数据!$A$1:$T$32,9,FALSE),
$C162=2017,
VLOOKUP($B162,[12]分省年度数据!$A$1:$T$32,8,FALSE),
$C162=2018,
VLOOKUP($B162,[12]分省年度数据!$A$1:$T$32,7,FALSE)
)</f>
        <v>15.12</v>
      </c>
      <c r="AA162" cm="1">
        <f t="array" ref="AA162">_xlfn.IFS(
$C162=2010,
VLOOKUP($B162,[13]分省年度数据!$A$1:$T$32,15,FALSE),
$C162=2011,
VLOOKUP($B162,[13]分省年度数据!$A$1:$T$32,14,FALSE),
$C162=2012,
VLOOKUP($B162,[13]分省年度数据!$A$1:$T$32,13,FALSE),
$C162=2013,
VLOOKUP($B162,[13]分省年度数据!$A$1:$T$32,12,FALSE),
$C162=2014,
VLOOKUP($B162,[13]分省年度数据!$A$1:$T$32,11,FALSE),
$C162=2015,
VLOOKUP($B162,[13]分省年度数据!$A$1:$T$32,10,FALSE),
$C162=2016,
VLOOKUP($B162,[13]分省年度数据!$A$1:$T$32,9,FALSE),
$C162=2017,
VLOOKUP($B162,[13]分省年度数据!$A$1:$T$32,8,FALSE),
$C162=2018,
VLOOKUP($B162,[13]分省年度数据!$A$1:$T$32,7,FALSE)
)</f>
        <v>13.38</v>
      </c>
      <c r="AB162" cm="1">
        <f t="array" ref="AB162">_xlfn.IFS(
$C162=2010,
VLOOKUP($B162,[14]分省年度数据!$A$1:$T$32,15,FALSE),
$C162=2011,
VLOOKUP($B162,[14]分省年度数据!$A$1:$T$32,14,FALSE),
$C162=2012,
VLOOKUP($B162,[14]分省年度数据!$A$1:$T$32,13,FALSE),
$C162=2013,
VLOOKUP($B162,[14]分省年度数据!$A$1:$T$32,12,FALSE),
$C162=2014,
VLOOKUP($B162,[14]分省年度数据!$A$1:$T$32,11,FALSE),
$C162=2015,
VLOOKUP($B162,[14]分省年度数据!$A$1:$T$32,10,FALSE),
$C162=2016,
VLOOKUP($B162,[14]分省年度数据!$A$1:$T$32,9,FALSE),
$C162=2017,
VLOOKUP($B162,[14]分省年度数据!$A$1:$T$32,8,FALSE),
$C162=2018,
VLOOKUP($B162,[14]分省年度数据!$A$1:$T$32,7,FALSE)
)</f>
        <v>19.239999999999998</v>
      </c>
      <c r="AD162" cm="1">
        <f t="array" ref="AD162">_xlfn.IFS(
$C162=2010,
VLOOKUP($B162,[15]分省年度数据!$A$1:$T$32,15,FALSE),
$C162=2011,
VLOOKUP($B162,[15]分省年度数据!$A$1:$T$32,14,FALSE),
$C162=2012,
VLOOKUP($B162,[15]分省年度数据!$A$1:$T$32,13,FALSE),
$C162=2013,
VLOOKUP($B162,[15]分省年度数据!$A$1:$T$32,12,FALSE),
$C162=2014,
VLOOKUP($B162,[15]分省年度数据!$A$1:$T$32,11,FALSE),
$C162=2015,
VLOOKUP($B162,[15]分省年度数据!$A$1:$T$32,10,FALSE),
$C162=2016,
VLOOKUP($B162,[15]分省年度数据!$A$1:$T$32,9,FALSE),
$C162=2017,
VLOOKUP($B162,[15]分省年度数据!$A$1:$T$32,8,FALSE),
$C162=2018,
VLOOKUP($B162,[15]分省年度数据!$A$1:$T$32,7,FALSE)
)</f>
        <v>15165690</v>
      </c>
      <c r="AE162" cm="1">
        <f t="array" ref="AE162">_xlfn.IFS(
$C162=2010,
VLOOKUP($B162,[16]分省年度数据!$A$1:$T$32,15,FALSE),
$C162=2011,
VLOOKUP($B162,[16]分省年度数据!$A$1:$T$32,14,FALSE),
$C162=2012,
VLOOKUP($B162,[16]分省年度数据!$A$1:$T$32,13,FALSE),
$C162=2013,
VLOOKUP($B162,[16]分省年度数据!$A$1:$T$32,12,FALSE),
$C162=2014,
VLOOKUP($B162,[16]分省年度数据!$A$1:$T$32,11,FALSE),
$C162=2015,
VLOOKUP($B162,[16]分省年度数据!$A$1:$T$32,10,FALSE),
$C162=2016,
VLOOKUP($B162,[16]分省年度数据!$A$1:$T$32,9,FALSE),
$C162=2017,
VLOOKUP($B162,[16]分省年度数据!$A$1:$T$32,8,FALSE),
$C162=2018,
VLOOKUP($B162,[16]分省年度数据!$A$1:$T$32,7,FALSE)
)</f>
        <v>1115.33</v>
      </c>
      <c r="AF162" cm="1">
        <f t="array" ref="AF162">_xlfn.IFS(
$C162=2010,
VLOOKUP($B162,[17]分省年度数据!$A$1:$T$32,15,FALSE),
$C162=2011,
VLOOKUP($B162,[17]分省年度数据!$A$1:$T$32,14,FALSE),
$C162=2012,
VLOOKUP($B162,[17]分省年度数据!$A$1:$T$32,13,FALSE),
$C162=2013,
VLOOKUP($B162,[17]分省年度数据!$A$1:$T$32,12,FALSE),
$C162=2014,
VLOOKUP($B162,[17]分省年度数据!$A$1:$T$32,11,FALSE),
$C162=2015,
VLOOKUP($B162,[17]分省年度数据!$A$1:$T$32,10,FALSE),
$C162=2016,
VLOOKUP($B162,[17]分省年度数据!$A$1:$T$32,9,FALSE),
$C162=2017,
VLOOKUP($B162,[17]分省年度数据!$A$1:$T$32,8,FALSE),
$C162=2018,
VLOOKUP($B162,[17]分省年度数据!$A$1:$T$32,7,FALSE)
)</f>
        <v>1133</v>
      </c>
      <c r="AG162" cm="1">
        <f t="array" ref="AG162">_xlfn.IFS(
$C162=2010,
VLOOKUP($B162,[18]分省年度数据!$A$1:$T$32,15,FALSE),
$C162=2011,
VLOOKUP($B162,[18]分省年度数据!$A$1:$T$32,14,FALSE),
$C162=2012,
VLOOKUP($B162,[18]分省年度数据!$A$1:$T$32,13,FALSE),
$C162=2013,
VLOOKUP($B162,[18]分省年度数据!$A$1:$T$32,12,FALSE),
$C162=2014,
VLOOKUP($B162,[18]分省年度数据!$A$1:$T$32,11,FALSE),
$C162=2015,
VLOOKUP($B162,[18]分省年度数据!$A$1:$T$32,10,FALSE),
$C162=2016,
VLOOKUP($B162,[18]分省年度数据!$A$1:$T$32,9,FALSE),
$C162=2017,
VLOOKUP($B162,[18]分省年度数据!$A$1:$T$32,8,FALSE),
$C162=2018,
VLOOKUP($B162,[18]分省年度数据!$A$1:$T$32,7,FALSE)
)</f>
        <v>13793.7</v>
      </c>
      <c r="AJ162" cm="1">
        <f t="array" ref="AJ162">_xlfn.IFS(
$C162=2010,
VLOOKUP($B162,[19]分省年度数据!$A$1:$T$32,15,FALSE),
$C162=2011,
VLOOKUP($B162,[19]分省年度数据!$A$1:$T$32,14,FALSE),
$C162=2012,
VLOOKUP($B162,[19]分省年度数据!$A$1:$T$32,13,FALSE),
$C162=2013,
VLOOKUP($B162,[19]分省年度数据!$A$1:$T$32,12,FALSE),
$C162=2014,
VLOOKUP($B162,[19]分省年度数据!$A$1:$T$32,11,FALSE),
$C162=2015,
VLOOKUP($B162,[19]分省年度数据!$A$1:$T$32,10,FALSE),
$C162=2016,
VLOOKUP($B162,[19]分省年度数据!$A$1:$T$32,9,FALSE),
$C162=2017,
VLOOKUP($B162,[19]分省年度数据!$A$1:$T$32,8,FALSE),
$C162=2018,
VLOOKUP($B162,[19]分省年度数据!$A$1:$T$32,7,FALSE)
)</f>
        <v>5459</v>
      </c>
      <c r="AK162" cm="1">
        <f t="array" ref="AK162">_xlfn.IFS(
$C162=2010,
VLOOKUP($B162,[20]分省年度数据!$A$1:$T$32,15,FALSE),
$C162=2011,
VLOOKUP($B162,[20]分省年度数据!$A$1:$T$32,14,FALSE),
$C162=2012,
VLOOKUP($B162,[20]分省年度数据!$A$1:$T$32,13,FALSE),
$C162=2013,
VLOOKUP($B162,[20]分省年度数据!$A$1:$T$32,12,FALSE),
$C162=2014,
VLOOKUP($B162,[20]分省年度数据!$A$1:$T$32,11,FALSE),
$C162=2015,
VLOOKUP($B162,[20]分省年度数据!$A$1:$T$32,10,FALSE),
$C162=2016,
VLOOKUP($B162,[20]分省年度数据!$A$1:$T$32,9,FALSE),
$C162=2017,
VLOOKUP($B162,[20]分省年度数据!$A$1:$T$32,8,FALSE),
$C162=2018,
VLOOKUP($B162,[20]分省年度数据!$A$1:$T$32,7,FALSE)
)</f>
        <v>19251</v>
      </c>
      <c r="AL162" cm="1">
        <f t="array" ref="AL162">_xlfn.IFS(
$C162=2010,
VLOOKUP($B162,[26]分省年度数据!$A$1:$T$32,15,FALSE),
$C162=2011,
VLOOKUP($B162,[26]分省年度数据!$A$1:$T$32,14,FALSE),
$C162=2012,
VLOOKUP($B162,[26]分省年度数据!$A$1:$T$32,13,FALSE),
$C162=2013,
VLOOKUP($B162,[26]分省年度数据!$A$1:$T$32,12,FALSE),
$C162=2014,
VLOOKUP($B162,[26]分省年度数据!$A$1:$T$32,11,FALSE),
$C162=2015,
VLOOKUP($B162,[26]分省年度数据!$A$1:$T$32,10,FALSE),
$C162=2016,
VLOOKUP($B162,[26]分省年度数据!$A$1:$T$32,9,FALSE),
$C162=2017,
VLOOKUP($B162,[26]分省年度数据!$A$1:$T$32,8,FALSE),
$C162=2018,
VLOOKUP($B162,[26]分省年度数据!$A$1:$T$32,7,FALSE)
)</f>
        <v>96.52</v>
      </c>
      <c r="AM162" cm="1">
        <f t="array" ref="AM162">_xlfn.IFS(
$C162=2010,
VLOOKUP($B162,[22]分省年度数据!$A$1:$T$32,15,FALSE),
$C162=2011,
VLOOKUP($B162,[22]分省年度数据!$A$1:$T$32,14,FALSE),
$C162=2012,
VLOOKUP($B162,[22]分省年度数据!$A$1:$T$32,13,FALSE),
$C162=2013,
VLOOKUP($B162,[22]分省年度数据!$A$1:$T$32,12,FALSE),
$C162=2014,
VLOOKUP($B162,[22]分省年度数据!$A$1:$T$32,11,FALSE),
$C162=2015,
VLOOKUP($B162,[22]分省年度数据!$A$1:$T$32,10,FALSE),
$C162=2016,
VLOOKUP($B162,[22]分省年度数据!$A$1:$T$32,9,FALSE),
$C162=2017,
VLOOKUP($B162,[22]分省年度数据!$A$1:$T$32,8,FALSE),
$C162=2018,
VLOOKUP($B162,[22]分省年度数据!$A$1:$T$32,7,FALSE)
)</f>
        <v>93.5</v>
      </c>
      <c r="AN162" cm="1">
        <f t="array" ref="AN162">_xlfn.IFS(
$C162=2010,
VLOOKUP($B162,[23]分省年度数据!$A$1:$T$32,15,FALSE),
$C162=2011,
VLOOKUP($B162,[23]分省年度数据!$A$1:$T$32,14,FALSE),
$C162=2012,
VLOOKUP($B162,[23]分省年度数据!$A$1:$T$32,13,FALSE),
$C162=2013,
VLOOKUP($B162,[23]分省年度数据!$A$1:$T$32,12,FALSE),
$C162=2014,
VLOOKUP($B162,[23]分省年度数据!$A$1:$T$32,11,FALSE),
$C162=2015,
VLOOKUP($B162,[23]分省年度数据!$A$1:$T$32,10,FALSE),
$C162=2016,
VLOOKUP($B162,[23]分省年度数据!$A$1:$T$32,9,FALSE),
$C162=2017,
VLOOKUP($B162,[23]分省年度数据!$A$1:$T$32,8,FALSE),
$C162=2018,
VLOOKUP($B162,[23]分省年度数据!$A$1:$T$32,7,FALSE)
)</f>
        <v>14.43</v>
      </c>
      <c r="AO162" cm="1">
        <f t="array" ref="AO162">_xlfn.IFS(
$C162=2010,
VLOOKUP($B162,[24]分省年度数据!$A$1:$T$32,15,FALSE),
$C162=2011,
VLOOKUP($B162,[24]分省年度数据!$A$1:$T$32,14,FALSE),
$C162=2012,
VLOOKUP($B162,[24]分省年度数据!$A$1:$T$32,13,FALSE),
$C162=2013,
VLOOKUP($B162,[24]分省年度数据!$A$1:$T$32,12,FALSE),
$C162=2014,
VLOOKUP($B162,[24]分省年度数据!$A$1:$T$32,11,FALSE),
$C162=2015,
VLOOKUP($B162,[24]分省年度数据!$A$1:$T$32,10,FALSE),
$C162=2016,
VLOOKUP($B162,[24]分省年度数据!$A$1:$T$32,9,FALSE),
$C162=2017,
VLOOKUP($B162,[24]分省年度数据!$A$1:$T$32,8,FALSE),
$C162=2018,
VLOOKUP($B162,[24]分省年度数据!$A$1:$T$32,7,FALSE)
)</f>
        <v>2.0099999999999998</v>
      </c>
      <c r="AP162" cm="1">
        <f t="array" ref="AP162">_xlfn.IFS(
$C162=2010,
VLOOKUP($B162,[25]分省年度数据!$A$1:$T$32,15,FALSE),
$C162=2011,
VLOOKUP($B162,[25]分省年度数据!$A$1:$T$32,14,FALSE),
$C162=2012,
VLOOKUP($B162,[25]分省年度数据!$A$1:$T$32,13,FALSE),
$C162=2013,
VLOOKUP($B162,[25]分省年度数据!$A$1:$T$32,12,FALSE),
$C162=2014,
VLOOKUP($B162,[25]分省年度数据!$A$1:$T$32,11,FALSE),
$C162=2015,
VLOOKUP($B162,[25]分省年度数据!$A$1:$T$32,10,FALSE),
$C162=2016,
VLOOKUP($B162,[25]分省年度数据!$A$1:$T$32,9,FALSE),
$C162=2017,
VLOOKUP($B162,[25]分省年度数据!$A$1:$T$32,8,FALSE),
$C162=2018,
VLOOKUP($B162,[25]分省年度数据!$A$1:$T$32,7,FALSE)
)</f>
        <v>9.99</v>
      </c>
    </row>
    <row r="163" spans="1:42">
      <c r="A163">
        <v>43</v>
      </c>
      <c r="B163" t="s">
        <v>18</v>
      </c>
      <c r="C163">
        <v>2018</v>
      </c>
      <c r="D163" t="str">
        <f t="shared" si="4"/>
        <v>湖南省2018</v>
      </c>
      <c r="E163" t="s">
        <v>35</v>
      </c>
      <c r="F163" cm="1">
        <f t="array" ref="F163">_xlfn.IFS(
$C163=2010,
VLOOKUP($B163,[1]分省年度数据!$A$1:$T$32,15,FALSE),
$C163=2011,
VLOOKUP($B163,[1]分省年度数据!$A$1:$T$32,14,FALSE),
$C163=2012,
VLOOKUP($B163,[1]分省年度数据!$A$1:$T$32,13,FALSE),
$C163=2013,
VLOOKUP($B163,[1]分省年度数据!$A$1:$T$32,12,FALSE),
$C163=2014,
VLOOKUP($B163,[1]分省年度数据!$A$1:$T$32,11,FALSE),
$C163=2015,
VLOOKUP($B163,[1]分省年度数据!$A$1:$T$32,10,FALSE),
$C163=2016,
VLOOKUP($B163,[1]分省年度数据!$A$1:$T$32,9,FALSE),
$C163=2017,
VLOOKUP($B163,[1]分省年度数据!$A$1:$T$32,8,FALSE),
$C163=2018,
VLOOKUP($B163,[1]分省年度数据!$A$1:$T$32,7,FALSE)
)</f>
        <v>6635</v>
      </c>
      <c r="G163" cm="1">
        <f t="array" ref="G163">_xlfn.IFS(
$C163=2010,
VLOOKUP($B163,[2]分省年度数据!$A$1:$T$32,15,FALSE),
$C163=2011,
VLOOKUP($B163,[2]分省年度数据!$A$1:$T$32,14,FALSE),
$C163=2012,
VLOOKUP($B163,[2]分省年度数据!$A$1:$T$32,13,FALSE),
$C163=2013,
VLOOKUP($B163,[2]分省年度数据!$A$1:$T$32,12,FALSE),
$C163=2014,
VLOOKUP($B163,[2]分省年度数据!$A$1:$T$32,11,FALSE),
$C163=2015,
VLOOKUP($B163,[2]分省年度数据!$A$1:$T$32,10,FALSE),
$C163=2016,
VLOOKUP($B163,[2]分省年度数据!$A$1:$T$32,9,FALSE),
$C163=2017,
VLOOKUP($B163,[2]分省年度数据!$A$1:$T$32,8,FALSE),
$C163=2018,
VLOOKUP($B163,[2]分省年度数据!$A$1:$T$32,7,FALSE)
)</f>
        <v>25241</v>
      </c>
      <c r="H163" cm="1">
        <f t="array" ref="H163">_xlfn.IFS(
$C163=2010,
VLOOKUP($B163,[3]分省年度数据!$A$1:$T$32,15,FALSE),
$C163=2011,
VLOOKUP($B163,[3]分省年度数据!$A$1:$T$32,14,FALSE),
$C163=2012,
VLOOKUP($B163,[3]分省年度数据!$A$1:$T$32,13,FALSE),
$C163=2013,
VLOOKUP($B163,[3]分省年度数据!$A$1:$T$32,12,FALSE),
$C163=2014,
VLOOKUP($B163,[3]分省年度数据!$A$1:$T$32,11,FALSE),
$C163=2015,
VLOOKUP($B163,[3]分省年度数据!$A$1:$T$32,10,FALSE),
$C163=2016,
VLOOKUP($B163,[3]分省年度数据!$A$1:$T$32,9,FALSE),
$C163=2017,
VLOOKUP($B163,[3]分省年度数据!$A$1:$T$32,8,FALSE),
$C163=2018,
VLOOKUP($B163,[3]分省年度数据!$A$1:$T$32,7,FALSE)
)</f>
        <v>698.5</v>
      </c>
      <c r="I163">
        <f>VLOOKUP($D163,[4]Sheet1!$C$1:$J$65536,2,FALSE)</f>
        <v>174.87258911132812</v>
      </c>
      <c r="J163">
        <f>VLOOKUP($D163,[4]Sheet1!$C$1:$J$65536,3,FALSE)</f>
        <v>134.072265625</v>
      </c>
      <c r="K163">
        <f>VLOOKUP($D163,[4]Sheet1!$C$1:$J$65536,4,FALSE)</f>
        <v>10152.3759765625</v>
      </c>
      <c r="L163">
        <f>VLOOKUP($D163,[4]Sheet1!$C$1:$J$65536,5,FALSE)</f>
        <v>177.55078125</v>
      </c>
      <c r="M163">
        <f>VLOOKUP($D163,[4]Sheet1!$C$1:$J$65536,6,FALSE)</f>
        <v>25.985624313354492</v>
      </c>
      <c r="N163">
        <f>VLOOKUP($D163,[4]Sheet1!$C$1:$J$65536,7,FALSE)</f>
        <v>7.0819187164306641</v>
      </c>
      <c r="O163">
        <f>VLOOKUP($D163,[4]Sheet1!$C$1:$J$65536,8,FALSE)</f>
        <v>33.750675201416016</v>
      </c>
      <c r="P163" cm="1">
        <f t="array" ref="P163">_xlfn.IFS(
$C163=2010,
VLOOKUP($B163,[5]各省年均房价!$A$1:$T$32,11,FALSE),
$C163=2011,
VLOOKUP($B163,[5]各省年均房价!$A$1:$T$32,12,FALSE),
$C163=2012,
VLOOKUP($B163,[5]各省年均房价!$A$1:$T$32,13,FALSE),
$C163=2013,
VLOOKUP($B163,[5]各省年均房价!$A$1:$T$32,14,FALSE),
$C163=2014,
VLOOKUP($B163,[5]各省年均房价!$A$1:$T$32,15,FALSE),
$C163=2015,
VLOOKUP($B163,[5]各省年均房价!$A$1:$T$32,16,FALSE),
$C163=2016,
VLOOKUP($B163,[5]各省年均房价!$A$1:$T$32,17,FALSE),
$C163=2017,
VLOOKUP($B163,[5]各省年均房价!$A$1:$T$32,18,FALSE),
$C163=2018,
VLOOKUP($B163,[5]各省年均房价!$A$1:$T$32,19,FALSE)
)</f>
        <v>5051.1895604395622</v>
      </c>
      <c r="Q163">
        <f t="shared" si="5"/>
        <v>0.2001184406497192</v>
      </c>
      <c r="R163" cm="1">
        <f t="array" ref="R163">_xlfn.IFS(
$C163=2010,
VLOOKUP($B163,[27]分省年度数据!$A$1:$T$32,15,FALSE),
$C163=2011,
VLOOKUP($B163,[27]分省年度数据!$A$1:$T$32,14,FALSE),
$C163=2012,
VLOOKUP($B163,[27]分省年度数据!$A$1:$T$32,13,FALSE),
$C163=2013,
VLOOKUP($B163,[27]分省年度数据!$A$1:$T$32,12,FALSE),
$C163=2014,
VLOOKUP($B163,[27]分省年度数据!$A$1:$T$32,11,FALSE),
$C163=2015,
VLOOKUP($B163,[27]分省年度数据!$A$1:$T$32,10,FALSE),
$C163=2016,
VLOOKUP($B163,[27]分省年度数据!$A$1:$T$32,9,FALSE),
$C163=2017,
VLOOKUP($B163,[27]分省年度数据!$A$1:$T$32,8,FALSE),
$C163=2018,
VLOOKUP($B163,[27]分省年度数据!$A$1:$T$32,7,FALSE)
)</f>
        <v>91.36</v>
      </c>
      <c r="S163">
        <f>IFERROR(VLOOKUP(D163,[6]mu_jt_estimates_final!$C:$D,2,FALSE),"")</f>
        <v>0.41642024999999999</v>
      </c>
      <c r="T163" t="str">
        <f>VLOOKUP(B163,方言分布!A:B,2,FALSE)</f>
        <v>湘语</v>
      </c>
      <c r="U163" cm="1">
        <f t="array" ref="U163">_xlfn.IFS(
$C163=2010,
VLOOKUP($B163,[7]分省年度数据!$A$1:$T$32,15,FALSE),
$C163=2011,
VLOOKUP($B163,[7]分省年度数据!$A$1:$T$32,14,FALSE),
$C163=2012,
VLOOKUP($B163,[7]分省年度数据!$A$1:$T$32,13,FALSE),
$C163=2013,
VLOOKUP($B163,[7]分省年度数据!$A$1:$T$32,12,FALSE),
$C163=2014,
VLOOKUP($B163,[7]分省年度数据!$A$1:$T$32,11,FALSE),
$C163=2015,
VLOOKUP($B163,[7]分省年度数据!$A$1:$T$32,10,FALSE),
$C163=2016,
VLOOKUP($B163,[7]分省年度数据!$A$1:$T$32,9,FALSE),
$C163=2017,
VLOOKUP($B163,[7]分省年度数据!$A$1:$T$32,8,FALSE),
$C163=2018,
VLOOKUP($B163,[7]分省年度数据!$A$1:$T$32,7,FALSE)
)</f>
        <v>56239</v>
      </c>
      <c r="V163" cm="1">
        <f t="array" ref="V163">_xlfn.IFS(
$C163=2010,
VLOOKUP($B163,[8]分省年度数据!$A$1:$T$32,15,FALSE),
$C163=2011,
VLOOKUP($B163,[8]分省年度数据!$A$1:$T$32,14,FALSE),
$C163=2012,
VLOOKUP($B163,[8]分省年度数据!$A$1:$T$32,13,FALSE),
$C163=2013,
VLOOKUP($B163,[8]分省年度数据!$A$1:$T$32,12,FALSE),
$C163=2014,
VLOOKUP($B163,[8]分省年度数据!$A$1:$T$32,11,FALSE),
$C163=2015,
VLOOKUP($B163,[8]分省年度数据!$A$1:$T$32,10,FALSE),
$C163=2016,
VLOOKUP($B163,[8]分省年度数据!$A$1:$T$32,9,FALSE),
$C163=2017,
VLOOKUP($B163,[8]分省年度数据!$A$1:$T$32,8,FALSE),
$C163=2018,
VLOOKUP($B163,[8]分省年度数据!$A$1:$T$32,7,FALSE)
)</f>
        <v>48.24</v>
      </c>
      <c r="W163" cm="1">
        <f t="array" ref="W163">_xlfn.IFS(
$C163=2010,
VLOOKUP($B163,[9]分省年度数据!$A$1:$T$32,15,FALSE),
$C163=2011,
VLOOKUP($B163,[9]分省年度数据!$A$1:$T$32,14,FALSE),
$C163=2012,
VLOOKUP($B163,[9]分省年度数据!$A$1:$T$32,13,FALSE),
$C163=2013,
VLOOKUP($B163,[9]分省年度数据!$A$1:$T$32,12,FALSE),
$C163=2014,
VLOOKUP($B163,[9]分省年度数据!$A$1:$T$32,11,FALSE),
$C163=2015,
VLOOKUP($B163,[9]分省年度数据!$A$1:$T$32,10,FALSE),
$C163=2016,
VLOOKUP($B163,[9]分省年度数据!$A$1:$T$32,9,FALSE),
$C163=2017,
VLOOKUP($B163,[9]分省年度数据!$A$1:$T$32,8,FALSE),
$C163=2018,
VLOOKUP($B163,[9]分省年度数据!$A$1:$T$32,7,FALSE)
)</f>
        <v>63</v>
      </c>
      <c r="X163" cm="1">
        <f t="array" ref="X163">_xlfn.IFS(
$C163=2010,
VLOOKUP($B163,[10]分省年度数据!$A$1:$T$32,15,FALSE),
$C163=2011,
VLOOKUP($B163,[10]分省年度数据!$A$1:$T$32,14,FALSE),
$C163=2012,
VLOOKUP($B163,[10]分省年度数据!$A$1:$T$32,13,FALSE),
$C163=2013,
VLOOKUP($B163,[10]分省年度数据!$A$1:$T$32,12,FALSE),
$C163=2014,
VLOOKUP($B163,[10]分省年度数据!$A$1:$T$32,11,FALSE),
$C163=2015,
VLOOKUP($B163,[10]分省年度数据!$A$1:$T$32,10,FALSE),
$C163=2016,
VLOOKUP($B163,[10]分省年度数据!$A$1:$T$32,9,FALSE),
$C163=2017,
VLOOKUP($B163,[10]分省年度数据!$A$1:$T$32,8,FALSE),
$C163=2018,
VLOOKUP($B163,[10]分省年度数据!$A$1:$T$32,7,FALSE)
)</f>
        <v>9.1999999999999993</v>
      </c>
      <c r="Y163" cm="1">
        <f t="array" ref="Y163">_xlfn.IFS(
$C163=2010,
VLOOKUP($B163,[11]分省年度数据!$A$1:$T$32,15,FALSE),
$C163=2011,
VLOOKUP($B163,[11]分省年度数据!$A$1:$T$32,14,FALSE),
$C163=2012,
VLOOKUP($B163,[11]分省年度数据!$A$1:$T$32,13,FALSE),
$C163=2013,
VLOOKUP($B163,[11]分省年度数据!$A$1:$T$32,12,FALSE),
$C163=2014,
VLOOKUP($B163,[11]分省年度数据!$A$1:$T$32,11,FALSE),
$C163=2015,
VLOOKUP($B163,[11]分省年度数据!$A$1:$T$32,10,FALSE),
$C163=2016,
VLOOKUP($B163,[11]分省年度数据!$A$1:$T$32,9,FALSE),
$C163=2017,
VLOOKUP($B163,[11]分省年度数据!$A$1:$T$32,8,FALSE),
$C163=2018,
VLOOKUP($B163,[11]分省年度数据!$A$1:$T$32,7,FALSE)
)</f>
        <v>627.1</v>
      </c>
      <c r="Z163" cm="1">
        <f t="array" ref="Z163">_xlfn.IFS(
$C163=2010,
VLOOKUP($B163,[12]分省年度数据!$A$1:$T$32,15,FALSE),
$C163=2011,
VLOOKUP($B163,[12]分省年度数据!$A$1:$T$32,14,FALSE),
$C163=2012,
VLOOKUP($B163,[12]分省年度数据!$A$1:$T$32,13,FALSE),
$C163=2013,
VLOOKUP($B163,[12]分省年度数据!$A$1:$T$32,12,FALSE),
$C163=2014,
VLOOKUP($B163,[12]分省年度数据!$A$1:$T$32,11,FALSE),
$C163=2015,
VLOOKUP($B163,[12]分省年度数据!$A$1:$T$32,10,FALSE),
$C163=2016,
VLOOKUP($B163,[12]分省年度数据!$A$1:$T$32,9,FALSE),
$C163=2017,
VLOOKUP($B163,[12]分省年度数据!$A$1:$T$32,8,FALSE),
$C163=2018,
VLOOKUP($B163,[12]分省年度数据!$A$1:$T$32,7,FALSE)
)</f>
        <v>14.7</v>
      </c>
      <c r="AA163" cm="1">
        <f t="array" ref="AA163">_xlfn.IFS(
$C163=2010,
VLOOKUP($B163,[13]分省年度数据!$A$1:$T$32,15,FALSE),
$C163=2011,
VLOOKUP($B163,[13]分省年度数据!$A$1:$T$32,14,FALSE),
$C163=2012,
VLOOKUP($B163,[13]分省年度数据!$A$1:$T$32,13,FALSE),
$C163=2013,
VLOOKUP($B163,[13]分省年度数据!$A$1:$T$32,12,FALSE),
$C163=2014,
VLOOKUP($B163,[13]分省年度数据!$A$1:$T$32,11,FALSE),
$C163=2015,
VLOOKUP($B163,[13]分省年度数据!$A$1:$T$32,10,FALSE),
$C163=2016,
VLOOKUP($B163,[13]分省年度数据!$A$1:$T$32,9,FALSE),
$C163=2017,
VLOOKUP($B163,[13]分省年度数据!$A$1:$T$32,8,FALSE),
$C163=2018,
VLOOKUP($B163,[13]分省年度数据!$A$1:$T$32,7,FALSE)
)</f>
        <v>13.71</v>
      </c>
      <c r="AB163" cm="1">
        <f t="array" ref="AB163">_xlfn.IFS(
$C163=2010,
VLOOKUP($B163,[14]分省年度数据!$A$1:$T$32,15,FALSE),
$C163=2011,
VLOOKUP($B163,[14]分省年度数据!$A$1:$T$32,14,FALSE),
$C163=2012,
VLOOKUP($B163,[14]分省年度数据!$A$1:$T$32,13,FALSE),
$C163=2013,
VLOOKUP($B163,[14]分省年度数据!$A$1:$T$32,12,FALSE),
$C163=2014,
VLOOKUP($B163,[14]分省年度数据!$A$1:$T$32,11,FALSE),
$C163=2015,
VLOOKUP($B163,[14]分省年度数据!$A$1:$T$32,10,FALSE),
$C163=2016,
VLOOKUP($B163,[14]分省年度数据!$A$1:$T$32,9,FALSE),
$C163=2017,
VLOOKUP($B163,[14]分省年度数据!$A$1:$T$32,8,FALSE),
$C163=2018,
VLOOKUP($B163,[14]分省年度数据!$A$1:$T$32,7,FALSE)
)</f>
        <v>19.010000000000002</v>
      </c>
      <c r="AD163" cm="1">
        <f t="array" ref="AD163">_xlfn.IFS(
$C163=2010,
VLOOKUP($B163,[15]分省年度数据!$A$1:$T$32,15,FALSE),
$C163=2011,
VLOOKUP($B163,[15]分省年度数据!$A$1:$T$32,14,FALSE),
$C163=2012,
VLOOKUP($B163,[15]分省年度数据!$A$1:$T$32,13,FALSE),
$C163=2013,
VLOOKUP($B163,[15]分省年度数据!$A$1:$T$32,12,FALSE),
$C163=2014,
VLOOKUP($B163,[15]分省年度数据!$A$1:$T$32,11,FALSE),
$C163=2015,
VLOOKUP($B163,[15]分省年度数据!$A$1:$T$32,10,FALSE),
$C163=2016,
VLOOKUP($B163,[15]分省年度数据!$A$1:$T$32,9,FALSE),
$C163=2017,
VLOOKUP($B163,[15]分省年度数据!$A$1:$T$32,8,FALSE),
$C163=2018,
VLOOKUP($B163,[15]分省年度数据!$A$1:$T$32,7,FALSE)
)</f>
        <v>16300603</v>
      </c>
      <c r="AE163" cm="1">
        <f t="array" ref="AE163">_xlfn.IFS(
$C163=2010,
VLOOKUP($B163,[16]分省年度数据!$A$1:$T$32,15,FALSE),
$C163=2011,
VLOOKUP($B163,[16]分省年度数据!$A$1:$T$32,14,FALSE),
$C163=2012,
VLOOKUP($B163,[16]分省年度数据!$A$1:$T$32,13,FALSE),
$C163=2013,
VLOOKUP($B163,[16]分省年度数据!$A$1:$T$32,12,FALSE),
$C163=2014,
VLOOKUP($B163,[16]分省年度数据!$A$1:$T$32,11,FALSE),
$C163=2015,
VLOOKUP($B163,[16]分省年度数据!$A$1:$T$32,10,FALSE),
$C163=2016,
VLOOKUP($B163,[16]分省年度数据!$A$1:$T$32,9,FALSE),
$C163=2017,
VLOOKUP($B163,[16]分省年度数据!$A$1:$T$32,8,FALSE),
$C163=2018,
VLOOKUP($B163,[16]分省年度数据!$A$1:$T$32,7,FALSE)
)</f>
        <v>1186.72</v>
      </c>
      <c r="AF163" cm="1">
        <f t="array" ref="AF163">_xlfn.IFS(
$C163=2010,
VLOOKUP($B163,[17]分省年度数据!$A$1:$T$32,15,FALSE),
$C163=2011,
VLOOKUP($B163,[17]分省年度数据!$A$1:$T$32,14,FALSE),
$C163=2012,
VLOOKUP($B163,[17]分省年度数据!$A$1:$T$32,13,FALSE),
$C163=2013,
VLOOKUP($B163,[17]分省年度数据!$A$1:$T$32,12,FALSE),
$C163=2014,
VLOOKUP($B163,[17]分省年度数据!$A$1:$T$32,11,FALSE),
$C163=2015,
VLOOKUP($B163,[17]分省年度数据!$A$1:$T$32,10,FALSE),
$C163=2016,
VLOOKUP($B163,[17]分省年度数据!$A$1:$T$32,9,FALSE),
$C163=2017,
VLOOKUP($B163,[17]分省年度数据!$A$1:$T$32,8,FALSE),
$C163=2018,
VLOOKUP($B163,[17]分省年度数据!$A$1:$T$32,7,FALSE)
)</f>
        <v>978</v>
      </c>
      <c r="AG163" cm="1">
        <f t="array" ref="AG163">_xlfn.IFS(
$C163=2010,
VLOOKUP($B163,[18]分省年度数据!$A$1:$T$32,15,FALSE),
$C163=2011,
VLOOKUP($B163,[18]分省年度数据!$A$1:$T$32,14,FALSE),
$C163=2012,
VLOOKUP($B163,[18]分省年度数据!$A$1:$T$32,13,FALSE),
$C163=2013,
VLOOKUP($B163,[18]分省年度数据!$A$1:$T$32,12,FALSE),
$C163=2014,
VLOOKUP($B163,[18]分省年度数据!$A$1:$T$32,11,FALSE),
$C163=2015,
VLOOKUP($B163,[18]分省年度数据!$A$1:$T$32,10,FALSE),
$C163=2016,
VLOOKUP($B163,[18]分省年度数据!$A$1:$T$32,9,FALSE),
$C163=2017,
VLOOKUP($B163,[18]分省年度数据!$A$1:$T$32,8,FALSE),
$C163=2018,
VLOOKUP($B163,[18]分省年度数据!$A$1:$T$32,7,FALSE)
)</f>
        <v>15134.3</v>
      </c>
      <c r="AJ163" cm="1">
        <f t="array" ref="AJ163">_xlfn.IFS(
$C163=2010,
VLOOKUP($B163,[19]分省年度数据!$A$1:$T$32,15,FALSE),
$C163=2011,
VLOOKUP($B163,[19]分省年度数据!$A$1:$T$32,14,FALSE),
$C163=2012,
VLOOKUP($B163,[19]分省年度数据!$A$1:$T$32,13,FALSE),
$C163=2013,
VLOOKUP($B163,[19]分省年度数据!$A$1:$T$32,12,FALSE),
$C163=2014,
VLOOKUP($B163,[19]分省年度数据!$A$1:$T$32,11,FALSE),
$C163=2015,
VLOOKUP($B163,[19]分省年度数据!$A$1:$T$32,10,FALSE),
$C163=2016,
VLOOKUP($B163,[19]分省年度数据!$A$1:$T$32,9,FALSE),
$C163=2017,
VLOOKUP($B163,[19]分省年度数据!$A$1:$T$32,8,FALSE),
$C163=2018,
VLOOKUP($B163,[19]分省年度数据!$A$1:$T$32,7,FALSE)
)</f>
        <v>4618</v>
      </c>
      <c r="AK163" cm="1">
        <f t="array" ref="AK163">_xlfn.IFS(
$C163=2010,
VLOOKUP($B163,[20]分省年度数据!$A$1:$T$32,15,FALSE),
$C163=2011,
VLOOKUP($B163,[20]分省年度数据!$A$1:$T$32,14,FALSE),
$C163=2012,
VLOOKUP($B163,[20]分省年度数据!$A$1:$T$32,13,FALSE),
$C163=2013,
VLOOKUP($B163,[20]分省年度数据!$A$1:$T$32,12,FALSE),
$C163=2014,
VLOOKUP($B163,[20]分省年度数据!$A$1:$T$32,11,FALSE),
$C163=2015,
VLOOKUP($B163,[20]分省年度数据!$A$1:$T$32,10,FALSE),
$C163=2016,
VLOOKUP($B163,[20]分省年度数据!$A$1:$T$32,9,FALSE),
$C163=2017,
VLOOKUP($B163,[20]分省年度数据!$A$1:$T$32,8,FALSE),
$C163=2018,
VLOOKUP($B163,[20]分省年度数据!$A$1:$T$32,7,FALSE)
)</f>
        <v>21683</v>
      </c>
      <c r="AL163" cm="1">
        <f t="array" ref="AL163">_xlfn.IFS(
$C163=2010,
VLOOKUP($B163,[26]分省年度数据!$A$1:$T$32,15,FALSE),
$C163=2011,
VLOOKUP($B163,[26]分省年度数据!$A$1:$T$32,14,FALSE),
$C163=2012,
VLOOKUP($B163,[26]分省年度数据!$A$1:$T$32,13,FALSE),
$C163=2013,
VLOOKUP($B163,[26]分省年度数据!$A$1:$T$32,12,FALSE),
$C163=2014,
VLOOKUP($B163,[26]分省年度数据!$A$1:$T$32,11,FALSE),
$C163=2015,
VLOOKUP($B163,[26]分省年度数据!$A$1:$T$32,10,FALSE),
$C163=2016,
VLOOKUP($B163,[26]分省年度数据!$A$1:$T$32,9,FALSE),
$C163=2017,
VLOOKUP($B163,[26]分省年度数据!$A$1:$T$32,8,FALSE),
$C163=2018,
VLOOKUP($B163,[26]分省年度数据!$A$1:$T$32,7,FALSE)
)</f>
        <v>96.35</v>
      </c>
      <c r="AM163" cm="1">
        <f t="array" ref="AM163">_xlfn.IFS(
$C163=2010,
VLOOKUP($B163,[22]分省年度数据!$A$1:$T$32,15,FALSE),
$C163=2011,
VLOOKUP($B163,[22]分省年度数据!$A$1:$T$32,14,FALSE),
$C163=2012,
VLOOKUP($B163,[22]分省年度数据!$A$1:$T$32,13,FALSE),
$C163=2013,
VLOOKUP($B163,[22]分省年度数据!$A$1:$T$32,12,FALSE),
$C163=2014,
VLOOKUP($B163,[22]分省年度数据!$A$1:$T$32,11,FALSE),
$C163=2015,
VLOOKUP($B163,[22]分省年度数据!$A$1:$T$32,10,FALSE),
$C163=2016,
VLOOKUP($B163,[22]分省年度数据!$A$1:$T$32,9,FALSE),
$C163=2017,
VLOOKUP($B163,[22]分省年度数据!$A$1:$T$32,8,FALSE),
$C163=2018,
VLOOKUP($B163,[22]分省年度数据!$A$1:$T$32,7,FALSE)
)</f>
        <v>93.64</v>
      </c>
      <c r="AN163" cm="1">
        <f t="array" ref="AN163">_xlfn.IFS(
$C163=2010,
VLOOKUP($B163,[23]分省年度数据!$A$1:$T$32,15,FALSE),
$C163=2011,
VLOOKUP($B163,[23]分省年度数据!$A$1:$T$32,14,FALSE),
$C163=2012,
VLOOKUP($B163,[23]分省年度数据!$A$1:$T$32,13,FALSE),
$C163=2013,
VLOOKUP($B163,[23]分省年度数据!$A$1:$T$32,12,FALSE),
$C163=2014,
VLOOKUP($B163,[23]分省年度数据!$A$1:$T$32,11,FALSE),
$C163=2015,
VLOOKUP($B163,[23]分省年度数据!$A$1:$T$32,10,FALSE),
$C163=2016,
VLOOKUP($B163,[23]分省年度数据!$A$1:$T$32,9,FALSE),
$C163=2017,
VLOOKUP($B163,[23]分省年度数据!$A$1:$T$32,8,FALSE),
$C163=2018,
VLOOKUP($B163,[23]分省年度数据!$A$1:$T$32,7,FALSE)
)</f>
        <v>15.49</v>
      </c>
      <c r="AO163" cm="1">
        <f t="array" ref="AO163">_xlfn.IFS(
$C163=2010,
VLOOKUP($B163,[24]分省年度数据!$A$1:$T$32,15,FALSE),
$C163=2011,
VLOOKUP($B163,[24]分省年度数据!$A$1:$T$32,14,FALSE),
$C163=2012,
VLOOKUP($B163,[24]分省年度数据!$A$1:$T$32,13,FALSE),
$C163=2013,
VLOOKUP($B163,[24]分省年度数据!$A$1:$T$32,12,FALSE),
$C163=2014,
VLOOKUP($B163,[24]分省年度数据!$A$1:$T$32,11,FALSE),
$C163=2015,
VLOOKUP($B163,[24]分省年度数据!$A$1:$T$32,10,FALSE),
$C163=2016,
VLOOKUP($B163,[24]分省年度数据!$A$1:$T$32,9,FALSE),
$C163=2017,
VLOOKUP($B163,[24]分省年度数据!$A$1:$T$32,8,FALSE),
$C163=2018,
VLOOKUP($B163,[24]分省年度数据!$A$1:$T$32,7,FALSE)
)</f>
        <v>2.5</v>
      </c>
      <c r="AP163" cm="1">
        <f t="array" ref="AP163">_xlfn.IFS(
$C163=2010,
VLOOKUP($B163,[25]分省年度数据!$A$1:$T$32,15,FALSE),
$C163=2011,
VLOOKUP($B163,[25]分省年度数据!$A$1:$T$32,14,FALSE),
$C163=2012,
VLOOKUP($B163,[25]分省年度数据!$A$1:$T$32,13,FALSE),
$C163=2013,
VLOOKUP($B163,[25]分省年度数据!$A$1:$T$32,12,FALSE),
$C163=2014,
VLOOKUP($B163,[25]分省年度数据!$A$1:$T$32,11,FALSE),
$C163=2015,
VLOOKUP($B163,[25]分省年度数据!$A$1:$T$32,10,FALSE),
$C163=2016,
VLOOKUP($B163,[25]分省年度数据!$A$1:$T$32,9,FALSE),
$C163=2017,
VLOOKUP($B163,[25]分省年度数据!$A$1:$T$32,8,FALSE),
$C163=2018,
VLOOKUP($B163,[25]分省年度数据!$A$1:$T$32,7,FALSE)
)</f>
        <v>10.99</v>
      </c>
    </row>
    <row r="164" spans="1:42">
      <c r="A164">
        <v>44</v>
      </c>
      <c r="B164" t="s">
        <v>19</v>
      </c>
      <c r="C164">
        <v>2010</v>
      </c>
      <c r="D164" t="str">
        <f t="shared" si="4"/>
        <v>广东省2010</v>
      </c>
      <c r="E164" t="s">
        <v>35</v>
      </c>
      <c r="F164" cm="1">
        <f t="array" ref="F164">_xlfn.IFS(
$C164=2010,
VLOOKUP($B164,[1]分省年度数据!$A$1:$T$32,15,FALSE),
$C164=2011,
VLOOKUP($B164,[1]分省年度数据!$A$1:$T$32,14,FALSE),
$C164=2012,
VLOOKUP($B164,[1]分省年度数据!$A$1:$T$32,13,FALSE),
$C164=2013,
VLOOKUP($B164,[1]分省年度数据!$A$1:$T$32,12,FALSE),
$C164=2014,
VLOOKUP($B164,[1]分省年度数据!$A$1:$T$32,11,FALSE),
$C164=2015,
VLOOKUP($B164,[1]分省年度数据!$A$1:$T$32,10,FALSE),
$C164=2016,
VLOOKUP($B164,[1]分省年度数据!$A$1:$T$32,9,FALSE),
$C164=2017,
VLOOKUP($B164,[1]分省年度数据!$A$1:$T$32,8,FALSE),
$C164=2018,
VLOOKUP($B164,[1]分省年度数据!$A$1:$T$32,7,FALSE)
)</f>
        <v>10441</v>
      </c>
      <c r="G164" cm="1">
        <f t="array" ref="G164">_xlfn.IFS(
$C164=2010,
VLOOKUP($B164,[2]分省年度数据!$A$1:$T$32,15,FALSE),
$C164=2011,
VLOOKUP($B164,[2]分省年度数据!$A$1:$T$32,14,FALSE),
$C164=2012,
VLOOKUP($B164,[2]分省年度数据!$A$1:$T$32,13,FALSE),
$C164=2013,
VLOOKUP($B164,[2]分省年度数据!$A$1:$T$32,12,FALSE),
$C164=2014,
VLOOKUP($B164,[2]分省年度数据!$A$1:$T$32,11,FALSE),
$C164=2015,
VLOOKUP($B164,[2]分省年度数据!$A$1:$T$32,10,FALSE),
$C164=2016,
VLOOKUP($B164,[2]分省年度数据!$A$1:$T$32,9,FALSE),
$C164=2017,
VLOOKUP($B164,[2]分省年度数据!$A$1:$T$32,8,FALSE),
$C164=2018,
VLOOKUP($B164,[2]分省年度数据!$A$1:$T$32,7,FALSE)
)</f>
        <v>16579</v>
      </c>
      <c r="H164" cm="1">
        <f t="array" ref="H164">_xlfn.IFS(
$C164=2010,
VLOOKUP($B164,[3]分省年度数据!$A$1:$T$32,15,FALSE),
$C164=2011,
VLOOKUP($B164,[3]分省年度数据!$A$1:$T$32,14,FALSE),
$C164=2012,
VLOOKUP($B164,[3]分省年度数据!$A$1:$T$32,13,FALSE),
$C164=2013,
VLOOKUP($B164,[3]分省年度数据!$A$1:$T$32,12,FALSE),
$C164=2014,
VLOOKUP($B164,[3]分省年度数据!$A$1:$T$32,11,FALSE),
$C164=2015,
VLOOKUP($B164,[3]分省年度数据!$A$1:$T$32,10,FALSE),
$C164=2016,
VLOOKUP($B164,[3]分省年度数据!$A$1:$T$32,9,FALSE),
$C164=2017,
VLOOKUP($B164,[3]分省年度数据!$A$1:$T$32,8,FALSE),
$C164=2018,
VLOOKUP($B164,[3]分省年度数据!$A$1:$T$32,7,FALSE)
)</f>
        <v>1087.5999999999999</v>
      </c>
      <c r="I164">
        <f>VLOOKUP($D164,[4]Sheet1!$C$1:$J$65536,2,FALSE)</f>
        <v>220.64875793457031</v>
      </c>
      <c r="J164">
        <f>VLOOKUP($D164,[4]Sheet1!$C$1:$J$65536,3,FALSE)</f>
        <v>173.62734985351562</v>
      </c>
      <c r="K164">
        <f>VLOOKUP($D164,[4]Sheet1!$C$1:$J$65536,4,FALSE)</f>
        <v>10132.32421875</v>
      </c>
      <c r="L164">
        <f>VLOOKUP($D164,[4]Sheet1!$C$1:$J$65536,5,FALSE)</f>
        <v>150.6903076171875</v>
      </c>
      <c r="M164">
        <f>VLOOKUP($D164,[4]Sheet1!$C$1:$J$65536,6,FALSE)</f>
        <v>25.098030090332031</v>
      </c>
      <c r="N164">
        <f>VLOOKUP($D164,[4]Sheet1!$C$1:$J$65536,7,FALSE)</f>
        <v>5.3747482299804688</v>
      </c>
      <c r="O164">
        <f>VLOOKUP($D164,[4]Sheet1!$C$1:$J$65536,8,FALSE)</f>
        <v>41.088386535644531</v>
      </c>
      <c r="P164" cm="1">
        <f t="array" ref="P164">_xlfn.IFS(
$C164=2010,
VLOOKUP($B164,[5]各省年均房价!$A$1:$T$32,11,FALSE),
$C164=2011,
VLOOKUP($B164,[5]各省年均房价!$A$1:$T$32,12,FALSE),
$C164=2012,
VLOOKUP($B164,[5]各省年均房价!$A$1:$T$32,13,FALSE),
$C164=2013,
VLOOKUP($B164,[5]各省年均房价!$A$1:$T$32,14,FALSE),
$C164=2014,
VLOOKUP($B164,[5]各省年均房价!$A$1:$T$32,15,FALSE),
$C164=2015,
VLOOKUP($B164,[5]各省年均房价!$A$1:$T$32,16,FALSE),
$C164=2016,
VLOOKUP($B164,[5]各省年均房价!$A$1:$T$32,17,FALSE),
$C164=2017,
VLOOKUP($B164,[5]各省年均房价!$A$1:$T$32,18,FALSE),
$C164=2018,
VLOOKUP($B164,[5]各省年均房价!$A$1:$T$32,19,FALSE)
)</f>
        <v>6136.5209523809526</v>
      </c>
      <c r="Q164">
        <f t="shared" si="5"/>
        <v>0.37013818399064796</v>
      </c>
      <c r="R164" cm="1">
        <f t="array" ref="R164">_xlfn.IFS(
$C164=2010,
VLOOKUP($B164,[27]分省年度数据!$A$1:$T$32,15,FALSE),
$C164=2011,
VLOOKUP($B164,[27]分省年度数据!$A$1:$T$32,14,FALSE),
$C164=2012,
VLOOKUP($B164,[27]分省年度数据!$A$1:$T$32,13,FALSE),
$C164=2013,
VLOOKUP($B164,[27]分省年度数据!$A$1:$T$32,12,FALSE),
$C164=2014,
VLOOKUP($B164,[27]分省年度数据!$A$1:$T$32,11,FALSE),
$C164=2015,
VLOOKUP($B164,[27]分省年度数据!$A$1:$T$32,10,FALSE),
$C164=2016,
VLOOKUP($B164,[27]分省年度数据!$A$1:$T$32,9,FALSE),
$C164=2017,
VLOOKUP($B164,[27]分省年度数据!$A$1:$T$32,8,FALSE),
$C164=2018,
VLOOKUP($B164,[27]分省年度数据!$A$1:$T$32,7,FALSE)
)</f>
        <v>99.86</v>
      </c>
      <c r="S164">
        <f>IFERROR(VLOOKUP(D164,[6]mu_jt_estimates_final!$C:$D,2,FALSE),"")</f>
        <v>0.38051051000000002</v>
      </c>
      <c r="T164" t="str">
        <f>VLOOKUP(B164,方言分布!A:B,2,FALSE)</f>
        <v>粤语</v>
      </c>
      <c r="U164" cm="1">
        <f t="array" ref="U164">_xlfn.IFS(
$C164=2010,
VLOOKUP($B164,[7]分省年度数据!$A$1:$T$32,15,FALSE),
$C164=2011,
VLOOKUP($B164,[7]分省年度数据!$A$1:$T$32,14,FALSE),
$C164=2012,
VLOOKUP($B164,[7]分省年度数据!$A$1:$T$32,13,FALSE),
$C164=2013,
VLOOKUP($B164,[7]分省年度数据!$A$1:$T$32,12,FALSE),
$C164=2014,
VLOOKUP($B164,[7]分省年度数据!$A$1:$T$32,11,FALSE),
$C164=2015,
VLOOKUP($B164,[7]分省年度数据!$A$1:$T$32,10,FALSE),
$C164=2016,
VLOOKUP($B164,[7]分省年度数据!$A$1:$T$32,9,FALSE),
$C164=2017,
VLOOKUP($B164,[7]分省年度数据!$A$1:$T$32,8,FALSE),
$C164=2018,
VLOOKUP($B164,[7]分省年度数据!$A$1:$T$32,7,FALSE)
)</f>
        <v>44880</v>
      </c>
      <c r="V164" cm="1">
        <f t="array" ref="V164">_xlfn.IFS(
$C164=2010,
VLOOKUP($B164,[8]分省年度数据!$A$1:$T$32,15,FALSE),
$C164=2011,
VLOOKUP($B164,[8]分省年度数据!$A$1:$T$32,14,FALSE),
$C164=2012,
VLOOKUP($B164,[8]分省年度数据!$A$1:$T$32,13,FALSE),
$C164=2013,
VLOOKUP($B164,[8]分省年度数据!$A$1:$T$32,12,FALSE),
$C164=2014,
VLOOKUP($B164,[8]分省年度数据!$A$1:$T$32,11,FALSE),
$C164=2015,
VLOOKUP($B164,[8]分省年度数据!$A$1:$T$32,10,FALSE),
$C164=2016,
VLOOKUP($B164,[8]分省年度数据!$A$1:$T$32,9,FALSE),
$C164=2017,
VLOOKUP($B164,[8]分省年度数据!$A$1:$T$32,8,FALSE),
$C164=2018,
VLOOKUP($B164,[8]分省年度数据!$A$1:$T$32,7,FALSE)
)</f>
        <v>30.01</v>
      </c>
      <c r="W164" cm="1">
        <f t="array" ref="W164">_xlfn.IFS(
$C164=2010,
VLOOKUP($B164,[9]分省年度数据!$A$1:$T$32,15,FALSE),
$C164=2011,
VLOOKUP($B164,[9]分省年度数据!$A$1:$T$32,14,FALSE),
$C164=2012,
VLOOKUP($B164,[9]分省年度数据!$A$1:$T$32,13,FALSE),
$C164=2013,
VLOOKUP($B164,[9]分省年度数据!$A$1:$T$32,12,FALSE),
$C164=2014,
VLOOKUP($B164,[9]分省年度数据!$A$1:$T$32,11,FALSE),
$C164=2015,
VLOOKUP($B164,[9]分省年度数据!$A$1:$T$32,10,FALSE),
$C164=2016,
VLOOKUP($B164,[9]分省年度数据!$A$1:$T$32,9,FALSE),
$C164=2017,
VLOOKUP($B164,[9]分省年度数据!$A$1:$T$32,8,FALSE),
$C164=2018,
VLOOKUP($B164,[9]分省年度数据!$A$1:$T$32,7,FALSE)
)</f>
        <v>53</v>
      </c>
      <c r="X164" cm="1">
        <f t="array" ref="X164">_xlfn.IFS(
$C164=2010,
VLOOKUP($B164,[10]分省年度数据!$A$1:$T$32,15,FALSE),
$C164=2011,
VLOOKUP($B164,[10]分省年度数据!$A$1:$T$32,14,FALSE),
$C164=2012,
VLOOKUP($B164,[10]分省年度数据!$A$1:$T$32,13,FALSE),
$C164=2013,
VLOOKUP($B164,[10]分省年度数据!$A$1:$T$32,12,FALSE),
$C164=2014,
VLOOKUP($B164,[10]分省年度数据!$A$1:$T$32,11,FALSE),
$C164=2015,
VLOOKUP($B164,[10]分省年度数据!$A$1:$T$32,10,FALSE),
$C164=2016,
VLOOKUP($B164,[10]分省年度数据!$A$1:$T$32,9,FALSE),
$C164=2017,
VLOOKUP($B164,[10]分省年度数据!$A$1:$T$32,8,FALSE),
$C164=2018,
VLOOKUP($B164,[10]分省年度数据!$A$1:$T$32,7,FALSE)
)</f>
        <v>9.4</v>
      </c>
      <c r="Y164" cm="1">
        <f t="array" ref="Y164">_xlfn.IFS(
$C164=2010,
VLOOKUP($B164,[11]分省年度数据!$A$1:$T$32,15,FALSE),
$C164=2011,
VLOOKUP($B164,[11]分省年度数据!$A$1:$T$32,14,FALSE),
$C164=2012,
VLOOKUP($B164,[11]分省年度数据!$A$1:$T$32,13,FALSE),
$C164=2013,
VLOOKUP($B164,[11]分省年度数据!$A$1:$T$32,12,FALSE),
$C164=2014,
VLOOKUP($B164,[11]分省年度数据!$A$1:$T$32,11,FALSE),
$C164=2015,
VLOOKUP($B164,[11]分省年度数据!$A$1:$T$32,10,FALSE),
$C164=2016,
VLOOKUP($B164,[11]分省年度数据!$A$1:$T$32,9,FALSE),
$C164=2017,
VLOOKUP($B164,[11]分省年度数据!$A$1:$T$32,8,FALSE),
$C164=2018,
VLOOKUP($B164,[11]分省年度数据!$A$1:$T$32,7,FALSE)
)</f>
        <v>304.04000000000002</v>
      </c>
      <c r="Z164" cm="1">
        <f t="array" ref="Z164">_xlfn.IFS(
$C164=2010,
VLOOKUP($B164,[12]分省年度数据!$A$1:$T$32,15,FALSE),
$C164=2011,
VLOOKUP($B164,[12]分省年度数据!$A$1:$T$32,14,FALSE),
$C164=2012,
VLOOKUP($B164,[12]分省年度数据!$A$1:$T$32,13,FALSE),
$C164=2013,
VLOOKUP($B164,[12]分省年度数据!$A$1:$T$32,12,FALSE),
$C164=2014,
VLOOKUP($B164,[12]分省年度数据!$A$1:$T$32,11,FALSE),
$C164=2015,
VLOOKUP($B164,[12]分省年度数据!$A$1:$T$32,10,FALSE),
$C164=2016,
VLOOKUP($B164,[12]分省年度数据!$A$1:$T$32,9,FALSE),
$C164=2017,
VLOOKUP($B164,[12]分省年度数据!$A$1:$T$32,8,FALSE),
$C164=2018,
VLOOKUP($B164,[12]分省年度数据!$A$1:$T$32,7,FALSE)
)</f>
        <v>16.71</v>
      </c>
      <c r="AA164" cm="1">
        <f t="array" ref="AA164">_xlfn.IFS(
$C164=2010,
VLOOKUP($B164,[13]分省年度数据!$A$1:$T$32,15,FALSE),
$C164=2011,
VLOOKUP($B164,[13]分省年度数据!$A$1:$T$32,14,FALSE),
$C164=2012,
VLOOKUP($B164,[13]分省年度数据!$A$1:$T$32,13,FALSE),
$C164=2013,
VLOOKUP($B164,[13]分省年度数据!$A$1:$T$32,12,FALSE),
$C164=2014,
VLOOKUP($B164,[13]分省年度数据!$A$1:$T$32,11,FALSE),
$C164=2015,
VLOOKUP($B164,[13]分省年度数据!$A$1:$T$32,10,FALSE),
$C164=2016,
VLOOKUP($B164,[13]分省年度数据!$A$1:$T$32,9,FALSE),
$C164=2017,
VLOOKUP($B164,[13]分省年度数据!$A$1:$T$32,8,FALSE),
$C164=2018,
VLOOKUP($B164,[13]分省年度数据!$A$1:$T$32,7,FALSE)
)</f>
        <v>18.77</v>
      </c>
      <c r="AB164" cm="1">
        <f t="array" ref="AB164">_xlfn.IFS(
$C164=2010,
VLOOKUP($B164,[14]分省年度数据!$A$1:$T$32,15,FALSE),
$C164=2011,
VLOOKUP($B164,[14]分省年度数据!$A$1:$T$32,14,FALSE),
$C164=2012,
VLOOKUP($B164,[14]分省年度数据!$A$1:$T$32,13,FALSE),
$C164=2013,
VLOOKUP($B164,[14]分省年度数据!$A$1:$T$32,12,FALSE),
$C164=2014,
VLOOKUP($B164,[14]分省年度数据!$A$1:$T$32,11,FALSE),
$C164=2015,
VLOOKUP($B164,[14]分省年度数据!$A$1:$T$32,10,FALSE),
$C164=2016,
VLOOKUP($B164,[14]分省年度数据!$A$1:$T$32,9,FALSE),
$C164=2017,
VLOOKUP($B164,[14]分省年度数据!$A$1:$T$32,8,FALSE),
$C164=2018,
VLOOKUP($B164,[14]分省年度数据!$A$1:$T$32,7,FALSE)
)</f>
        <v>19.7</v>
      </c>
      <c r="AD164" cm="1">
        <f t="array" ref="AD164">_xlfn.IFS(
$C164=2010,
VLOOKUP($B164,[15]分省年度数据!$A$1:$T$32,15,FALSE),
$C164=2011,
VLOOKUP($B164,[15]分省年度数据!$A$1:$T$32,14,FALSE),
$C164=2012,
VLOOKUP($B164,[15]分省年度数据!$A$1:$T$32,13,FALSE),
$C164=2013,
VLOOKUP($B164,[15]分省年度数据!$A$1:$T$32,12,FALSE),
$C164=2014,
VLOOKUP($B164,[15]分省年度数据!$A$1:$T$32,11,FALSE),
$C164=2015,
VLOOKUP($B164,[15]分省年度数据!$A$1:$T$32,10,FALSE),
$C164=2016,
VLOOKUP($B164,[15]分省年度数据!$A$1:$T$32,9,FALSE),
$C164=2017,
VLOOKUP($B164,[15]分省年度数据!$A$1:$T$32,8,FALSE),
$C164=2018,
VLOOKUP($B164,[15]分省年度数据!$A$1:$T$32,7,FALSE)
)</f>
        <v>15327348</v>
      </c>
      <c r="AE164" cm="1">
        <f t="array" ref="AE164">_xlfn.IFS(
$C164=2010,
VLOOKUP($B164,[16]分省年度数据!$A$1:$T$32,15,FALSE),
$C164=2011,
VLOOKUP($B164,[16]分省年度数据!$A$1:$T$32,14,FALSE),
$C164=2012,
VLOOKUP($B164,[16]分省年度数据!$A$1:$T$32,13,FALSE),
$C164=2013,
VLOOKUP($B164,[16]分省年度数据!$A$1:$T$32,12,FALSE),
$C164=2014,
VLOOKUP($B164,[16]分省年度数据!$A$1:$T$32,11,FALSE),
$C164=2015,
VLOOKUP($B164,[16]分省年度数据!$A$1:$T$32,10,FALSE),
$C164=2016,
VLOOKUP($B164,[16]分省年度数据!$A$1:$T$32,9,FALSE),
$C164=2017,
VLOOKUP($B164,[16]分省年度数据!$A$1:$T$32,8,FALSE),
$C164=2018,
VLOOKUP($B164,[16]分省年度数据!$A$1:$T$32,7,FALSE)
)</f>
        <v>921.48</v>
      </c>
      <c r="AF164" cm="1">
        <f t="array" ref="AF164">_xlfn.IFS(
$C164=2010,
VLOOKUP($B164,[17]分省年度数据!$A$1:$T$32,15,FALSE),
$C164=2011,
VLOOKUP($B164,[17]分省年度数据!$A$1:$T$32,14,FALSE),
$C164=2012,
VLOOKUP($B164,[17]分省年度数据!$A$1:$T$32,13,FALSE),
$C164=2013,
VLOOKUP($B164,[17]分省年度数据!$A$1:$T$32,12,FALSE),
$C164=2014,
VLOOKUP($B164,[17]分省年度数据!$A$1:$T$32,11,FALSE),
$C164=2015,
VLOOKUP($B164,[17]分省年度数据!$A$1:$T$32,10,FALSE),
$C164=2016,
VLOOKUP($B164,[17]分省年度数据!$A$1:$T$32,9,FALSE),
$C164=2017,
VLOOKUP($B164,[17]分省年度数据!$A$1:$T$32,8,FALSE),
$C164=2018,
VLOOKUP($B164,[17]分省年度数据!$A$1:$T$32,7,FALSE)
)</f>
        <v>1990</v>
      </c>
      <c r="AG164" cm="1">
        <f t="array" ref="AG164">_xlfn.IFS(
$C164=2010,
VLOOKUP($B164,[18]分省年度数据!$A$1:$T$32,15,FALSE),
$C164=2011,
VLOOKUP($B164,[18]分省年度数据!$A$1:$T$32,14,FALSE),
$C164=2012,
VLOOKUP($B164,[18]分省年度数据!$A$1:$T$32,13,FALSE),
$C164=2013,
VLOOKUP($B164,[18]分省年度数据!$A$1:$T$32,12,FALSE),
$C164=2014,
VLOOKUP($B164,[18]分省年度数据!$A$1:$T$32,11,FALSE),
$C164=2015,
VLOOKUP($B164,[18]分省年度数据!$A$1:$T$32,10,FALSE),
$C164=2016,
VLOOKUP($B164,[18]分省年度数据!$A$1:$T$32,9,FALSE),
$C164=2017,
VLOOKUP($B164,[18]分省年度数据!$A$1:$T$32,8,FALSE),
$C164=2018,
VLOOKUP($B164,[18]分省年度数据!$A$1:$T$32,7,FALSE)
)</f>
        <v>17458.400000000001</v>
      </c>
      <c r="AJ164" cm="1">
        <f t="array" ref="AJ164">_xlfn.IFS(
$C164=2010,
VLOOKUP($B164,[19]分省年度数据!$A$1:$T$32,15,FALSE),
$C164=2011,
VLOOKUP($B164,[19]分省年度数据!$A$1:$T$32,14,FALSE),
$C164=2012,
VLOOKUP($B164,[19]分省年度数据!$A$1:$T$32,13,FALSE),
$C164=2013,
VLOOKUP($B164,[19]分省年度数据!$A$1:$T$32,12,FALSE),
$C164=2014,
VLOOKUP($B164,[19]分省年度数据!$A$1:$T$32,11,FALSE),
$C164=2015,
VLOOKUP($B164,[19]分省年度数据!$A$1:$T$32,10,FALSE),
$C164=2016,
VLOOKUP($B164,[19]分省年度数据!$A$1:$T$32,9,FALSE),
$C164=2017,
VLOOKUP($B164,[19]分省年度数据!$A$1:$T$32,8,FALSE),
$C164=2018,
VLOOKUP($B164,[19]分省年度数据!$A$1:$T$32,7,FALSE)
)</f>
        <v>30370</v>
      </c>
      <c r="AK164" cm="1">
        <f t="array" ref="AK164">_xlfn.IFS(
$C164=2010,
VLOOKUP($B164,[20]分省年度数据!$A$1:$T$32,15,FALSE),
$C164=2011,
VLOOKUP($B164,[20]分省年度数据!$A$1:$T$32,14,FALSE),
$C164=2012,
VLOOKUP($B164,[20]分省年度数据!$A$1:$T$32,13,FALSE),
$C164=2013,
VLOOKUP($B164,[20]分省年度数据!$A$1:$T$32,12,FALSE),
$C164=2014,
VLOOKUP($B164,[20]分省年度数据!$A$1:$T$32,11,FALSE),
$C164=2015,
VLOOKUP($B164,[20]分省年度数据!$A$1:$T$32,10,FALSE),
$C164=2016,
VLOOKUP($B164,[20]分省年度数据!$A$1:$T$32,9,FALSE),
$C164=2017,
VLOOKUP($B164,[20]分省年度数据!$A$1:$T$32,8,FALSE),
$C164=2018,
VLOOKUP($B164,[20]分省年度数据!$A$1:$T$32,7,FALSE)
)</f>
        <v>69485</v>
      </c>
      <c r="AL164" cm="1">
        <f t="array" ref="AL164">_xlfn.IFS(
$C164=2010,
VLOOKUP($B164,[26]分省年度数据!$A$1:$T$32,15,FALSE),
$C164=2011,
VLOOKUP($B164,[26]分省年度数据!$A$1:$T$32,14,FALSE),
$C164=2012,
VLOOKUP($B164,[26]分省年度数据!$A$1:$T$32,13,FALSE),
$C164=2013,
VLOOKUP($B164,[26]分省年度数据!$A$1:$T$32,12,FALSE),
$C164=2014,
VLOOKUP($B164,[26]分省年度数据!$A$1:$T$32,11,FALSE),
$C164=2015,
VLOOKUP($B164,[26]分省年度数据!$A$1:$T$32,10,FALSE),
$C164=2016,
VLOOKUP($B164,[26]分省年度数据!$A$1:$T$32,9,FALSE),
$C164=2017,
VLOOKUP($B164,[26]分省年度数据!$A$1:$T$32,8,FALSE),
$C164=2018,
VLOOKUP($B164,[26]分省年度数据!$A$1:$T$32,7,FALSE)
)</f>
        <v>98.37</v>
      </c>
      <c r="AM164" cm="1">
        <f t="array" ref="AM164">_xlfn.IFS(
$C164=2010,
VLOOKUP($B164,[22]分省年度数据!$A$1:$T$32,15,FALSE),
$C164=2011,
VLOOKUP($B164,[22]分省年度数据!$A$1:$T$32,14,FALSE),
$C164=2012,
VLOOKUP($B164,[22]分省年度数据!$A$1:$T$32,13,FALSE),
$C164=2013,
VLOOKUP($B164,[22]分省年度数据!$A$1:$T$32,12,FALSE),
$C164=2014,
VLOOKUP($B164,[22]分省年度数据!$A$1:$T$32,11,FALSE),
$C164=2015,
VLOOKUP($B164,[22]分省年度数据!$A$1:$T$32,10,FALSE),
$C164=2016,
VLOOKUP($B164,[22]分省年度数据!$A$1:$T$32,9,FALSE),
$C164=2017,
VLOOKUP($B164,[22]分省年度数据!$A$1:$T$32,8,FALSE),
$C164=2018,
VLOOKUP($B164,[22]分省年度数据!$A$1:$T$32,7,FALSE)
)</f>
        <v>95.75</v>
      </c>
      <c r="AN164" cm="1">
        <f t="array" ref="AN164">_xlfn.IFS(
$C164=2010,
VLOOKUP($B164,[23]分省年度数据!$A$1:$T$32,15,FALSE),
$C164=2011,
VLOOKUP($B164,[23]分省年度数据!$A$1:$T$32,14,FALSE),
$C164=2012,
VLOOKUP($B164,[23]分省年度数据!$A$1:$T$32,13,FALSE),
$C164=2013,
VLOOKUP($B164,[23]分省年度数据!$A$1:$T$32,12,FALSE),
$C164=2014,
VLOOKUP($B164,[23]分省年度数据!$A$1:$T$32,11,FALSE),
$C164=2015,
VLOOKUP($B164,[23]分省年度数据!$A$1:$T$32,10,FALSE),
$C164=2016,
VLOOKUP($B164,[23]分省年度数据!$A$1:$T$32,9,FALSE),
$C164=2017,
VLOOKUP($B164,[23]分省年度数据!$A$1:$T$32,8,FALSE),
$C164=2018,
VLOOKUP($B164,[23]分省年度数据!$A$1:$T$32,7,FALSE)
)</f>
        <v>9.5299999999999994</v>
      </c>
      <c r="AO164" cm="1">
        <f t="array" ref="AO164">_xlfn.IFS(
$C164=2010,
VLOOKUP($B164,[24]分省年度数据!$A$1:$T$32,15,FALSE),
$C164=2011,
VLOOKUP($B164,[24]分省年度数据!$A$1:$T$32,14,FALSE),
$C164=2012,
VLOOKUP($B164,[24]分省年度数据!$A$1:$T$32,13,FALSE),
$C164=2013,
VLOOKUP($B164,[24]分省年度数据!$A$1:$T$32,12,FALSE),
$C164=2014,
VLOOKUP($B164,[24]分省年度数据!$A$1:$T$32,11,FALSE),
$C164=2015,
VLOOKUP($B164,[24]分省年度数据!$A$1:$T$32,10,FALSE),
$C164=2016,
VLOOKUP($B164,[24]分省年度数据!$A$1:$T$32,9,FALSE),
$C164=2017,
VLOOKUP($B164,[24]分省年度数据!$A$1:$T$32,8,FALSE),
$C164=2018,
VLOOKUP($B164,[24]分省年度数据!$A$1:$T$32,7,FALSE)
)</f>
        <v>2.06</v>
      </c>
      <c r="AP164" cm="1">
        <f t="array" ref="AP164">_xlfn.IFS(
$C164=2010,
VLOOKUP($B164,[25]分省年度数据!$A$1:$T$32,15,FALSE),
$C164=2011,
VLOOKUP($B164,[25]分省年度数据!$A$1:$T$32,14,FALSE),
$C164=2012,
VLOOKUP($B164,[25]分省年度数据!$A$1:$T$32,13,FALSE),
$C164=2013,
VLOOKUP($B164,[25]分省年度数据!$A$1:$T$32,12,FALSE),
$C164=2014,
VLOOKUP($B164,[25]分省年度数据!$A$1:$T$32,11,FALSE),
$C164=2015,
VLOOKUP($B164,[25]分省年度数据!$A$1:$T$32,10,FALSE),
$C164=2016,
VLOOKUP($B164,[25]分省年度数据!$A$1:$T$32,9,FALSE),
$C164=2017,
VLOOKUP($B164,[25]分省年度数据!$A$1:$T$32,8,FALSE),
$C164=2018,
VLOOKUP($B164,[25]分省年度数据!$A$1:$T$32,7,FALSE)
)</f>
        <v>13.29</v>
      </c>
    </row>
    <row r="165" spans="1:42">
      <c r="A165">
        <v>44</v>
      </c>
      <c r="B165" t="s">
        <v>19</v>
      </c>
      <c r="C165">
        <v>2011</v>
      </c>
      <c r="D165" t="str">
        <f t="shared" si="4"/>
        <v>广东省2011</v>
      </c>
      <c r="E165" t="s">
        <v>35</v>
      </c>
      <c r="F165" cm="1">
        <f t="array" ref="F165">_xlfn.IFS(
$C165=2010,
VLOOKUP($B165,[1]分省年度数据!$A$1:$T$32,15,FALSE),
$C165=2011,
VLOOKUP($B165,[1]分省年度数据!$A$1:$T$32,14,FALSE),
$C165=2012,
VLOOKUP($B165,[1]分省年度数据!$A$1:$T$32,13,FALSE),
$C165=2013,
VLOOKUP($B165,[1]分省年度数据!$A$1:$T$32,12,FALSE),
$C165=2014,
VLOOKUP($B165,[1]分省年度数据!$A$1:$T$32,11,FALSE),
$C165=2015,
VLOOKUP($B165,[1]分省年度数据!$A$1:$T$32,10,FALSE),
$C165=2016,
VLOOKUP($B165,[1]分省年度数据!$A$1:$T$32,9,FALSE),
$C165=2017,
VLOOKUP($B165,[1]分省年度数据!$A$1:$T$32,8,FALSE),
$C165=2018,
VLOOKUP($B165,[1]分省年度数据!$A$1:$T$32,7,FALSE)
)</f>
        <v>10756</v>
      </c>
      <c r="G165" cm="1">
        <f t="array" ref="G165">_xlfn.IFS(
$C165=2010,
VLOOKUP($B165,[2]分省年度数据!$A$1:$T$32,15,FALSE),
$C165=2011,
VLOOKUP($B165,[2]分省年度数据!$A$1:$T$32,14,FALSE),
$C165=2012,
VLOOKUP($B165,[2]分省年度数据!$A$1:$T$32,13,FALSE),
$C165=2013,
VLOOKUP($B165,[2]分省年度数据!$A$1:$T$32,12,FALSE),
$C165=2014,
VLOOKUP($B165,[2]分省年度数据!$A$1:$T$32,11,FALSE),
$C165=2015,
VLOOKUP($B165,[2]分省年度数据!$A$1:$T$32,10,FALSE),
$C165=2016,
VLOOKUP($B165,[2]分省年度数据!$A$1:$T$32,9,FALSE),
$C165=2017,
VLOOKUP($B165,[2]分省年度数据!$A$1:$T$32,8,FALSE),
$C165=2018,
VLOOKUP($B165,[2]分省年度数据!$A$1:$T$32,7,FALSE)
)</f>
        <v>18916</v>
      </c>
      <c r="H165" cm="1">
        <f t="array" ref="H165">_xlfn.IFS(
$C165=2010,
VLOOKUP($B165,[3]分省年度数据!$A$1:$T$32,15,FALSE),
$C165=2011,
VLOOKUP($B165,[3]分省年度数据!$A$1:$T$32,14,FALSE),
$C165=2012,
VLOOKUP($B165,[3]分省年度数据!$A$1:$T$32,13,FALSE),
$C165=2013,
VLOOKUP($B165,[3]分省年度数据!$A$1:$T$32,12,FALSE),
$C165=2014,
VLOOKUP($B165,[3]分省年度数据!$A$1:$T$32,11,FALSE),
$C165=2015,
VLOOKUP($B165,[3]分省年度数据!$A$1:$T$32,10,FALSE),
$C165=2016,
VLOOKUP($B165,[3]分省年度数据!$A$1:$T$32,9,FALSE),
$C165=2017,
VLOOKUP($B165,[3]分省年度数据!$A$1:$T$32,8,FALSE),
$C165=2018,
VLOOKUP($B165,[3]分省年度数据!$A$1:$T$32,7,FALSE)
)</f>
        <v>479.2</v>
      </c>
      <c r="I165">
        <f>VLOOKUP($D165,[4]Sheet1!$C$1:$J$65536,2,FALSE)</f>
        <v>216.69529724121094</v>
      </c>
      <c r="J165">
        <f>VLOOKUP($D165,[4]Sheet1!$C$1:$J$65536,3,FALSE)</f>
        <v>156.58740234375</v>
      </c>
      <c r="K165">
        <f>VLOOKUP($D165,[4]Sheet1!$C$1:$J$65536,4,FALSE)</f>
        <v>10134.4130859375</v>
      </c>
      <c r="L165">
        <f>VLOOKUP($D165,[4]Sheet1!$C$1:$J$65536,5,FALSE)</f>
        <v>152.35189819335938</v>
      </c>
      <c r="M165">
        <f>VLOOKUP($D165,[4]Sheet1!$C$1:$J$65536,6,FALSE)</f>
        <v>25.905803680419922</v>
      </c>
      <c r="N165">
        <f>VLOOKUP($D165,[4]Sheet1!$C$1:$J$65536,7,FALSE)</f>
        <v>5.0407109260559082</v>
      </c>
      <c r="O165">
        <f>VLOOKUP($D165,[4]Sheet1!$C$1:$J$65536,8,FALSE)</f>
        <v>38.817085266113281</v>
      </c>
      <c r="P165" cm="1">
        <f t="array" ref="P165">_xlfn.IFS(
$C165=2010,
VLOOKUP($B165,[5]各省年均房价!$A$1:$T$32,11,FALSE),
$C165=2011,
VLOOKUP($B165,[5]各省年均房价!$A$1:$T$32,12,FALSE),
$C165=2012,
VLOOKUP($B165,[5]各省年均房价!$A$1:$T$32,13,FALSE),
$C165=2013,
VLOOKUP($B165,[5]各省年均房价!$A$1:$T$32,14,FALSE),
$C165=2014,
VLOOKUP($B165,[5]各省年均房价!$A$1:$T$32,15,FALSE),
$C165=2015,
VLOOKUP($B165,[5]各省年均房价!$A$1:$T$32,16,FALSE),
$C165=2016,
VLOOKUP($B165,[5]各省年均房价!$A$1:$T$32,17,FALSE),
$C165=2017,
VLOOKUP($B165,[5]各省年均房价!$A$1:$T$32,18,FALSE),
$C165=2018,
VLOOKUP($B165,[5]各省年均房价!$A$1:$T$32,19,FALSE)
)</f>
        <v>6371.3652380952371</v>
      </c>
      <c r="Q165">
        <f t="shared" si="5"/>
        <v>0.33682412973647902</v>
      </c>
      <c r="R165" cm="1">
        <f t="array" ref="R165">_xlfn.IFS(
$C165=2010,
VLOOKUP($B165,[27]分省年度数据!$A$1:$T$32,15,FALSE),
$C165=2011,
VLOOKUP($B165,[27]分省年度数据!$A$1:$T$32,14,FALSE),
$C165=2012,
VLOOKUP($B165,[27]分省年度数据!$A$1:$T$32,13,FALSE),
$C165=2013,
VLOOKUP($B165,[27]分省年度数据!$A$1:$T$32,12,FALSE),
$C165=2014,
VLOOKUP($B165,[27]分省年度数据!$A$1:$T$32,11,FALSE),
$C165=2015,
VLOOKUP($B165,[27]分省年度数据!$A$1:$T$32,10,FALSE),
$C165=2016,
VLOOKUP($B165,[27]分省年度数据!$A$1:$T$32,9,FALSE),
$C165=2017,
VLOOKUP($B165,[27]分省年度数据!$A$1:$T$32,8,FALSE),
$C165=2018,
VLOOKUP($B165,[27]分省年度数据!$A$1:$T$32,7,FALSE)
)</f>
        <v>103.37</v>
      </c>
      <c r="S165">
        <f>IFERROR(VLOOKUP(D165,[6]mu_jt_estimates_final!$C:$D,2,FALSE),"")</f>
        <v>0.23285375999999999</v>
      </c>
      <c r="T165" t="str">
        <f>VLOOKUP(B165,方言分布!A:B,2,FALSE)</f>
        <v>粤语</v>
      </c>
      <c r="U165" cm="1">
        <f t="array" ref="U165">_xlfn.IFS(
$C165=2010,
VLOOKUP($B165,[7]分省年度数据!$A$1:$T$32,15,FALSE),
$C165=2011,
VLOOKUP($B165,[7]分省年度数据!$A$1:$T$32,14,FALSE),
$C165=2012,
VLOOKUP($B165,[7]分省年度数据!$A$1:$T$32,13,FALSE),
$C165=2013,
VLOOKUP($B165,[7]分省年度数据!$A$1:$T$32,12,FALSE),
$C165=2014,
VLOOKUP($B165,[7]分省年度数据!$A$1:$T$32,11,FALSE),
$C165=2015,
VLOOKUP($B165,[7]分省年度数据!$A$1:$T$32,10,FALSE),
$C165=2016,
VLOOKUP($B165,[7]分省年度数据!$A$1:$T$32,9,FALSE),
$C165=2017,
VLOOKUP($B165,[7]分省年度数据!$A$1:$T$32,8,FALSE),
$C165=2018,
VLOOKUP($B165,[7]分省年度数据!$A$1:$T$32,7,FALSE)
)</f>
        <v>45930</v>
      </c>
      <c r="V165" cm="1">
        <f t="array" ref="V165">_xlfn.IFS(
$C165=2010,
VLOOKUP($B165,[8]分省年度数据!$A$1:$T$32,15,FALSE),
$C165=2011,
VLOOKUP($B165,[8]分省年度数据!$A$1:$T$32,14,FALSE),
$C165=2012,
VLOOKUP($B165,[8]分省年度数据!$A$1:$T$32,13,FALSE),
$C165=2013,
VLOOKUP($B165,[8]分省年度数据!$A$1:$T$32,12,FALSE),
$C165=2014,
VLOOKUP($B165,[8]分省年度数据!$A$1:$T$32,11,FALSE),
$C165=2015,
VLOOKUP($B165,[8]分省年度数据!$A$1:$T$32,10,FALSE),
$C165=2016,
VLOOKUP($B165,[8]分省年度数据!$A$1:$T$32,9,FALSE),
$C165=2017,
VLOOKUP($B165,[8]分省年度数据!$A$1:$T$32,8,FALSE),
$C165=2018,
VLOOKUP($B165,[8]分省年度数据!$A$1:$T$32,7,FALSE)
)</f>
        <v>32.5</v>
      </c>
      <c r="W165" cm="1">
        <f t="array" ref="W165">_xlfn.IFS(
$C165=2010,
VLOOKUP($B165,[9]分省年度数据!$A$1:$T$32,15,FALSE),
$C165=2011,
VLOOKUP($B165,[9]分省年度数据!$A$1:$T$32,14,FALSE),
$C165=2012,
VLOOKUP($B165,[9]分省年度数据!$A$1:$T$32,13,FALSE),
$C165=2013,
VLOOKUP($B165,[9]分省年度数据!$A$1:$T$32,12,FALSE),
$C165=2014,
VLOOKUP($B165,[9]分省年度数据!$A$1:$T$32,11,FALSE),
$C165=2015,
VLOOKUP($B165,[9]分省年度数据!$A$1:$T$32,10,FALSE),
$C165=2016,
VLOOKUP($B165,[9]分省年度数据!$A$1:$T$32,9,FALSE),
$C165=2017,
VLOOKUP($B165,[9]分省年度数据!$A$1:$T$32,8,FALSE),
$C165=2018,
VLOOKUP($B165,[9]分省年度数据!$A$1:$T$32,7,FALSE)
)</f>
        <v>56</v>
      </c>
      <c r="X165" cm="1">
        <f t="array" ref="X165">_xlfn.IFS(
$C165=2010,
VLOOKUP($B165,[10]分省年度数据!$A$1:$T$32,15,FALSE),
$C165=2011,
VLOOKUP($B165,[10]分省年度数据!$A$1:$T$32,14,FALSE),
$C165=2012,
VLOOKUP($B165,[10]分省年度数据!$A$1:$T$32,13,FALSE),
$C165=2013,
VLOOKUP($B165,[10]分省年度数据!$A$1:$T$32,12,FALSE),
$C165=2014,
VLOOKUP($B165,[10]分省年度数据!$A$1:$T$32,11,FALSE),
$C165=2015,
VLOOKUP($B165,[10]分省年度数据!$A$1:$T$32,10,FALSE),
$C165=2016,
VLOOKUP($B165,[10]分省年度数据!$A$1:$T$32,9,FALSE),
$C165=2017,
VLOOKUP($B165,[10]分省年度数据!$A$1:$T$32,8,FALSE),
$C165=2018,
VLOOKUP($B165,[10]分省年度数据!$A$1:$T$32,7,FALSE)
)</f>
        <v>9.09</v>
      </c>
      <c r="Y165" cm="1">
        <f t="array" ref="Y165">_xlfn.IFS(
$C165=2010,
VLOOKUP($B165,[11]分省年度数据!$A$1:$T$32,15,FALSE),
$C165=2011,
VLOOKUP($B165,[11]分省年度数据!$A$1:$T$32,14,FALSE),
$C165=2012,
VLOOKUP($B165,[11]分省年度数据!$A$1:$T$32,13,FALSE),
$C165=2013,
VLOOKUP($B165,[11]分省年度数据!$A$1:$T$32,12,FALSE),
$C165=2014,
VLOOKUP($B165,[11]分省年度数据!$A$1:$T$32,11,FALSE),
$C165=2015,
VLOOKUP($B165,[11]分省年度数据!$A$1:$T$32,10,FALSE),
$C165=2016,
VLOOKUP($B165,[11]分省年度数据!$A$1:$T$32,9,FALSE),
$C165=2017,
VLOOKUP($B165,[11]分省年度数据!$A$1:$T$32,8,FALSE),
$C165=2018,
VLOOKUP($B165,[11]分省年度数据!$A$1:$T$32,7,FALSE)
)</f>
        <v>433.75</v>
      </c>
      <c r="Z165" cm="1">
        <f t="array" ref="Z165">_xlfn.IFS(
$C165=2010,
VLOOKUP($B165,[12]分省年度数据!$A$1:$T$32,15,FALSE),
$C165=2011,
VLOOKUP($B165,[12]分省年度数据!$A$1:$T$32,14,FALSE),
$C165=2012,
VLOOKUP($B165,[12]分省年度数据!$A$1:$T$32,13,FALSE),
$C165=2013,
VLOOKUP($B165,[12]分省年度数据!$A$1:$T$32,12,FALSE),
$C165=2014,
VLOOKUP($B165,[12]分省年度数据!$A$1:$T$32,11,FALSE),
$C165=2015,
VLOOKUP($B165,[12]分省年度数据!$A$1:$T$32,10,FALSE),
$C165=2016,
VLOOKUP($B165,[12]分省年度数据!$A$1:$T$32,9,FALSE),
$C165=2017,
VLOOKUP($B165,[12]分省年度数据!$A$1:$T$32,8,FALSE),
$C165=2018,
VLOOKUP($B165,[12]分省年度数据!$A$1:$T$32,7,FALSE)
)</f>
        <v>16.079999999999998</v>
      </c>
      <c r="AA165" cm="1">
        <f t="array" ref="AA165">_xlfn.IFS(
$C165=2010,
VLOOKUP($B165,[13]分省年度数据!$A$1:$T$32,15,FALSE),
$C165=2011,
VLOOKUP($B165,[13]分省年度数据!$A$1:$T$32,14,FALSE),
$C165=2012,
VLOOKUP($B165,[13]分省年度数据!$A$1:$T$32,13,FALSE),
$C165=2013,
VLOOKUP($B165,[13]分省年度数据!$A$1:$T$32,12,FALSE),
$C165=2014,
VLOOKUP($B165,[13]分省年度数据!$A$1:$T$32,11,FALSE),
$C165=2015,
VLOOKUP($B165,[13]分省年度数据!$A$1:$T$32,10,FALSE),
$C165=2016,
VLOOKUP($B165,[13]分省年度数据!$A$1:$T$32,9,FALSE),
$C165=2017,
VLOOKUP($B165,[13]分省年度数据!$A$1:$T$32,8,FALSE),
$C165=2018,
VLOOKUP($B165,[13]分省年度数据!$A$1:$T$32,7,FALSE)
)</f>
        <v>17.87</v>
      </c>
      <c r="AB165" cm="1">
        <f t="array" ref="AB165">_xlfn.IFS(
$C165=2010,
VLOOKUP($B165,[14]分省年度数据!$A$1:$T$32,15,FALSE),
$C165=2011,
VLOOKUP($B165,[14]分省年度数据!$A$1:$T$32,14,FALSE),
$C165=2012,
VLOOKUP($B165,[14]分省年度数据!$A$1:$T$32,13,FALSE),
$C165=2013,
VLOOKUP($B165,[14]分省年度数据!$A$1:$T$32,12,FALSE),
$C165=2014,
VLOOKUP($B165,[14]分省年度数据!$A$1:$T$32,11,FALSE),
$C165=2015,
VLOOKUP($B165,[14]分省年度数据!$A$1:$T$32,10,FALSE),
$C165=2016,
VLOOKUP($B165,[14]分省年度数据!$A$1:$T$32,9,FALSE),
$C165=2017,
VLOOKUP($B165,[14]分省年度数据!$A$1:$T$32,8,FALSE),
$C165=2018,
VLOOKUP($B165,[14]分省年度数据!$A$1:$T$32,7,FALSE)
)</f>
        <v>19.010000000000002</v>
      </c>
      <c r="AD165" cm="1">
        <f t="array" ref="AD165">_xlfn.IFS(
$C165=2010,
VLOOKUP($B165,[15]分省年度数据!$A$1:$T$32,15,FALSE),
$C165=2011,
VLOOKUP($B165,[15]分省年度数据!$A$1:$T$32,14,FALSE),
$C165=2012,
VLOOKUP($B165,[15]分省年度数据!$A$1:$T$32,13,FALSE),
$C165=2013,
VLOOKUP($B165,[15]分省年度数据!$A$1:$T$32,12,FALSE),
$C165=2014,
VLOOKUP($B165,[15]分省年度数据!$A$1:$T$32,11,FALSE),
$C165=2015,
VLOOKUP($B165,[15]分省年度数据!$A$1:$T$32,10,FALSE),
$C165=2016,
VLOOKUP($B165,[15]分省年度数据!$A$1:$T$32,9,FALSE),
$C165=2017,
VLOOKUP($B165,[15]分省年度数据!$A$1:$T$32,8,FALSE),
$C165=2018,
VLOOKUP($B165,[15]分省年度数据!$A$1:$T$32,7,FALSE)
)</f>
        <v>18846365</v>
      </c>
      <c r="AE165" cm="1">
        <f t="array" ref="AE165">_xlfn.IFS(
$C165=2010,
VLOOKUP($B165,[16]分省年度数据!$A$1:$T$32,15,FALSE),
$C165=2011,
VLOOKUP($B165,[16]分省年度数据!$A$1:$T$32,14,FALSE),
$C165=2012,
VLOOKUP($B165,[16]分省年度数据!$A$1:$T$32,13,FALSE),
$C165=2013,
VLOOKUP($B165,[16]分省年度数据!$A$1:$T$32,12,FALSE),
$C165=2014,
VLOOKUP($B165,[16]分省年度数据!$A$1:$T$32,11,FALSE),
$C165=2015,
VLOOKUP($B165,[16]分省年度数据!$A$1:$T$32,10,FALSE),
$C165=2016,
VLOOKUP($B165,[16]分省年度数据!$A$1:$T$32,9,FALSE),
$C165=2017,
VLOOKUP($B165,[16]分省年度数据!$A$1:$T$32,8,FALSE),
$C165=2018,
VLOOKUP($B165,[16]分省年度数据!$A$1:$T$32,7,FALSE)
)</f>
        <v>1227.8699999999999</v>
      </c>
      <c r="AF165" cm="1">
        <f t="array" ref="AF165">_xlfn.IFS(
$C165=2010,
VLOOKUP($B165,[17]分省年度数据!$A$1:$T$32,15,FALSE),
$C165=2011,
VLOOKUP($B165,[17]分省年度数据!$A$1:$T$32,14,FALSE),
$C165=2012,
VLOOKUP($B165,[17]分省年度数据!$A$1:$T$32,13,FALSE),
$C165=2013,
VLOOKUP($B165,[17]分省年度数据!$A$1:$T$32,12,FALSE),
$C165=2014,
VLOOKUP($B165,[17]分省年度数据!$A$1:$T$32,11,FALSE),
$C165=2015,
VLOOKUP($B165,[17]分省年度数据!$A$1:$T$32,10,FALSE),
$C165=2016,
VLOOKUP($B165,[17]分省年度数据!$A$1:$T$32,9,FALSE),
$C165=2017,
VLOOKUP($B165,[17]分省年度数据!$A$1:$T$32,8,FALSE),
$C165=2018,
VLOOKUP($B165,[17]分省年度数据!$A$1:$T$32,7,FALSE)
)</f>
        <v>2210</v>
      </c>
      <c r="AG165" cm="1">
        <f t="array" ref="AG165">_xlfn.IFS(
$C165=2010,
VLOOKUP($B165,[18]分省年度数据!$A$1:$T$32,15,FALSE),
$C165=2011,
VLOOKUP($B165,[18]分省年度数据!$A$1:$T$32,14,FALSE),
$C165=2012,
VLOOKUP($B165,[18]分省年度数据!$A$1:$T$32,13,FALSE),
$C165=2013,
VLOOKUP($B165,[18]分省年度数据!$A$1:$T$32,12,FALSE),
$C165=2014,
VLOOKUP($B165,[18]分省年度数据!$A$1:$T$32,11,FALSE),
$C165=2015,
VLOOKUP($B165,[18]分省年度数据!$A$1:$T$32,10,FALSE),
$C165=2016,
VLOOKUP($B165,[18]分省年度数据!$A$1:$T$32,9,FALSE),
$C165=2017,
VLOOKUP($B165,[18]分省年度数据!$A$1:$T$32,8,FALSE),
$C165=2018,
VLOOKUP($B165,[18]分省年度数据!$A$1:$T$32,7,FALSE)
)</f>
        <v>20297.5</v>
      </c>
      <c r="AJ165" cm="1">
        <f t="array" ref="AJ165">_xlfn.IFS(
$C165=2010,
VLOOKUP($B165,[19]分省年度数据!$A$1:$T$32,15,FALSE),
$C165=2011,
VLOOKUP($B165,[19]分省年度数据!$A$1:$T$32,14,FALSE),
$C165=2012,
VLOOKUP($B165,[19]分省年度数据!$A$1:$T$32,13,FALSE),
$C165=2013,
VLOOKUP($B165,[19]分省年度数据!$A$1:$T$32,12,FALSE),
$C165=2014,
VLOOKUP($B165,[19]分省年度数据!$A$1:$T$32,11,FALSE),
$C165=2015,
VLOOKUP($B165,[19]分省年度数据!$A$1:$T$32,10,FALSE),
$C165=2016,
VLOOKUP($B165,[19]分省年度数据!$A$1:$T$32,9,FALSE),
$C165=2017,
VLOOKUP($B165,[19]分省年度数据!$A$1:$T$32,8,FALSE),
$C165=2018,
VLOOKUP($B165,[19]分省年度数据!$A$1:$T$32,7,FALSE)
)</f>
        <v>26586</v>
      </c>
      <c r="AK165" cm="1">
        <f t="array" ref="AK165">_xlfn.IFS(
$C165=2010,
VLOOKUP($B165,[20]分省年度数据!$A$1:$T$32,15,FALSE),
$C165=2011,
VLOOKUP($B165,[20]分省年度数据!$A$1:$T$32,14,FALSE),
$C165=2012,
VLOOKUP($B165,[20]分省年度数据!$A$1:$T$32,13,FALSE),
$C165=2013,
VLOOKUP($B165,[20]分省年度数据!$A$1:$T$32,12,FALSE),
$C165=2014,
VLOOKUP($B165,[20]分省年度数据!$A$1:$T$32,11,FALSE),
$C165=2015,
VLOOKUP($B165,[20]分省年度数据!$A$1:$T$32,10,FALSE),
$C165=2016,
VLOOKUP($B165,[20]分省年度数据!$A$1:$T$32,9,FALSE),
$C165=2017,
VLOOKUP($B165,[20]分省年度数据!$A$1:$T$32,8,FALSE),
$C165=2018,
VLOOKUP($B165,[20]分省年度数据!$A$1:$T$32,7,FALSE)
)</f>
        <v>79085</v>
      </c>
      <c r="AL165" cm="1">
        <f t="array" ref="AL165">_xlfn.IFS(
$C165=2010,
VLOOKUP($B165,[26]分省年度数据!$A$1:$T$32,15,FALSE),
$C165=2011,
VLOOKUP($B165,[26]分省年度数据!$A$1:$T$32,14,FALSE),
$C165=2012,
VLOOKUP($B165,[26]分省年度数据!$A$1:$T$32,13,FALSE),
$C165=2013,
VLOOKUP($B165,[26]分省年度数据!$A$1:$T$32,12,FALSE),
$C165=2014,
VLOOKUP($B165,[26]分省年度数据!$A$1:$T$32,11,FALSE),
$C165=2015,
VLOOKUP($B165,[26]分省年度数据!$A$1:$T$32,10,FALSE),
$C165=2016,
VLOOKUP($B165,[26]分省年度数据!$A$1:$T$32,9,FALSE),
$C165=2017,
VLOOKUP($B165,[26]分省年度数据!$A$1:$T$32,8,FALSE),
$C165=2018,
VLOOKUP($B165,[26]分省年度数据!$A$1:$T$32,7,FALSE)
)</f>
        <v>98.39</v>
      </c>
      <c r="AM165" cm="1">
        <f t="array" ref="AM165">_xlfn.IFS(
$C165=2010,
VLOOKUP($B165,[22]分省年度数据!$A$1:$T$32,15,FALSE),
$C165=2011,
VLOOKUP($B165,[22]分省年度数据!$A$1:$T$32,14,FALSE),
$C165=2012,
VLOOKUP($B165,[22]分省年度数据!$A$1:$T$32,13,FALSE),
$C165=2013,
VLOOKUP($B165,[22]分省年度数据!$A$1:$T$32,12,FALSE),
$C165=2014,
VLOOKUP($B165,[22]分省年度数据!$A$1:$T$32,11,FALSE),
$C165=2015,
VLOOKUP($B165,[22]分省年度数据!$A$1:$T$32,10,FALSE),
$C165=2016,
VLOOKUP($B165,[22]分省年度数据!$A$1:$T$32,9,FALSE),
$C165=2017,
VLOOKUP($B165,[22]分省年度数据!$A$1:$T$32,8,FALSE),
$C165=2018,
VLOOKUP($B165,[22]分省年度数据!$A$1:$T$32,7,FALSE)
)</f>
        <v>91.3</v>
      </c>
      <c r="AN165" cm="1">
        <f t="array" ref="AN165">_xlfn.IFS(
$C165=2010,
VLOOKUP($B165,[23]分省年度数据!$A$1:$T$32,15,FALSE),
$C165=2011,
VLOOKUP($B165,[23]分省年度数据!$A$1:$T$32,14,FALSE),
$C165=2012,
VLOOKUP($B165,[23]分省年度数据!$A$1:$T$32,13,FALSE),
$C165=2013,
VLOOKUP($B165,[23]分省年度数据!$A$1:$T$32,12,FALSE),
$C165=2014,
VLOOKUP($B165,[23]分省年度数据!$A$1:$T$32,11,FALSE),
$C165=2015,
VLOOKUP($B165,[23]分省年度数据!$A$1:$T$32,10,FALSE),
$C165=2016,
VLOOKUP($B165,[23]分省年度数据!$A$1:$T$32,9,FALSE),
$C165=2017,
VLOOKUP($B165,[23]分省年度数据!$A$1:$T$32,8,FALSE),
$C165=2018,
VLOOKUP($B165,[23]分省年度数据!$A$1:$T$32,7,FALSE)
)</f>
        <v>12.9</v>
      </c>
      <c r="AO165" cm="1">
        <f t="array" ref="AO165">_xlfn.IFS(
$C165=2010,
VLOOKUP($B165,[24]分省年度数据!$A$1:$T$32,15,FALSE),
$C165=2011,
VLOOKUP($B165,[24]分省年度数据!$A$1:$T$32,14,FALSE),
$C165=2012,
VLOOKUP($B165,[24]分省年度数据!$A$1:$T$32,13,FALSE),
$C165=2013,
VLOOKUP($B165,[24]分省年度数据!$A$1:$T$32,12,FALSE),
$C165=2014,
VLOOKUP($B165,[24]分省年度数据!$A$1:$T$32,11,FALSE),
$C165=2015,
VLOOKUP($B165,[24]分省年度数据!$A$1:$T$32,10,FALSE),
$C165=2016,
VLOOKUP($B165,[24]分省年度数据!$A$1:$T$32,9,FALSE),
$C165=2017,
VLOOKUP($B165,[24]分省年度数据!$A$1:$T$32,8,FALSE),
$C165=2018,
VLOOKUP($B165,[24]分省年度数据!$A$1:$T$32,7,FALSE)
)</f>
        <v>2.02</v>
      </c>
      <c r="AP165" cm="1">
        <f t="array" ref="AP165">_xlfn.IFS(
$C165=2010,
VLOOKUP($B165,[25]分省年度数据!$A$1:$T$32,15,FALSE),
$C165=2011,
VLOOKUP($B165,[25]分省年度数据!$A$1:$T$32,14,FALSE),
$C165=2012,
VLOOKUP($B165,[25]分省年度数据!$A$1:$T$32,13,FALSE),
$C165=2013,
VLOOKUP($B165,[25]分省年度数据!$A$1:$T$32,12,FALSE),
$C165=2014,
VLOOKUP($B165,[25]分省年度数据!$A$1:$T$32,11,FALSE),
$C165=2015,
VLOOKUP($B165,[25]分省年度数据!$A$1:$T$32,10,FALSE),
$C165=2016,
VLOOKUP($B165,[25]分省年度数据!$A$1:$T$32,9,FALSE),
$C165=2017,
VLOOKUP($B165,[25]分省年度数据!$A$1:$T$32,8,FALSE),
$C165=2018,
VLOOKUP($B165,[25]分省年度数据!$A$1:$T$32,7,FALSE)
)</f>
        <v>14.35</v>
      </c>
    </row>
    <row r="166" spans="1:42">
      <c r="A166">
        <v>44</v>
      </c>
      <c r="B166" t="s">
        <v>19</v>
      </c>
      <c r="C166">
        <v>2012</v>
      </c>
      <c r="D166" t="str">
        <f t="shared" si="4"/>
        <v>广东省2012</v>
      </c>
      <c r="E166" t="s">
        <v>35</v>
      </c>
      <c r="F166" cm="1">
        <f t="array" ref="F166">_xlfn.IFS(
$C166=2010,
VLOOKUP($B166,[1]分省年度数据!$A$1:$T$32,15,FALSE),
$C166=2011,
VLOOKUP($B166,[1]分省年度数据!$A$1:$T$32,14,FALSE),
$C166=2012,
VLOOKUP($B166,[1]分省年度数据!$A$1:$T$32,13,FALSE),
$C166=2013,
VLOOKUP($B166,[1]分省年度数据!$A$1:$T$32,12,FALSE),
$C166=2014,
VLOOKUP($B166,[1]分省年度数据!$A$1:$T$32,11,FALSE),
$C166=2015,
VLOOKUP($B166,[1]分省年度数据!$A$1:$T$32,10,FALSE),
$C166=2016,
VLOOKUP($B166,[1]分省年度数据!$A$1:$T$32,9,FALSE),
$C166=2017,
VLOOKUP($B166,[1]分省年度数据!$A$1:$T$32,8,FALSE),
$C166=2018,
VLOOKUP($B166,[1]分省年度数据!$A$1:$T$32,7,FALSE)
)</f>
        <v>11041</v>
      </c>
      <c r="G166" cm="1">
        <f t="array" ref="G166">_xlfn.IFS(
$C166=2010,
VLOOKUP($B166,[2]分省年度数据!$A$1:$T$32,15,FALSE),
$C166=2011,
VLOOKUP($B166,[2]分省年度数据!$A$1:$T$32,14,FALSE),
$C166=2012,
VLOOKUP($B166,[2]分省年度数据!$A$1:$T$32,13,FALSE),
$C166=2013,
VLOOKUP($B166,[2]分省年度数据!$A$1:$T$32,12,FALSE),
$C166=2014,
VLOOKUP($B166,[2]分省年度数据!$A$1:$T$32,11,FALSE),
$C166=2015,
VLOOKUP($B166,[2]分省年度数据!$A$1:$T$32,10,FALSE),
$C166=2016,
VLOOKUP($B166,[2]分省年度数据!$A$1:$T$32,9,FALSE),
$C166=2017,
VLOOKUP($B166,[2]分省年度数据!$A$1:$T$32,8,FALSE),
$C166=2018,
VLOOKUP($B166,[2]分省年度数据!$A$1:$T$32,7,FALSE)
)</f>
        <v>21268</v>
      </c>
      <c r="H166" cm="1">
        <f t="array" ref="H166">_xlfn.IFS(
$C166=2010,
VLOOKUP($B166,[3]分省年度数据!$A$1:$T$32,15,FALSE),
$C166=2011,
VLOOKUP($B166,[3]分省年度数据!$A$1:$T$32,14,FALSE),
$C166=2012,
VLOOKUP($B166,[3]分省年度数据!$A$1:$T$32,13,FALSE),
$C166=2013,
VLOOKUP($B166,[3]分省年度数据!$A$1:$T$32,12,FALSE),
$C166=2014,
VLOOKUP($B166,[3]分省年度数据!$A$1:$T$32,11,FALSE),
$C166=2015,
VLOOKUP($B166,[3]分省年度数据!$A$1:$T$32,10,FALSE),
$C166=2016,
VLOOKUP($B166,[3]分省年度数据!$A$1:$T$32,9,FALSE),
$C166=2017,
VLOOKUP($B166,[3]分省年度数据!$A$1:$T$32,8,FALSE),
$C166=2018,
VLOOKUP($B166,[3]分省年度数据!$A$1:$T$32,7,FALSE)
)</f>
        <v>499.5</v>
      </c>
      <c r="I166">
        <f>VLOOKUP($D166,[4]Sheet1!$C$1:$J$65536,2,FALSE)</f>
        <v>219.53697204589844</v>
      </c>
      <c r="J166">
        <f>VLOOKUP($D166,[4]Sheet1!$C$1:$J$65536,3,FALSE)</f>
        <v>174.40570068359375</v>
      </c>
      <c r="K166">
        <f>VLOOKUP($D166,[4]Sheet1!$C$1:$J$65536,4,FALSE)</f>
        <v>10120.7001953125</v>
      </c>
      <c r="L166">
        <f>VLOOKUP($D166,[4]Sheet1!$C$1:$J$65536,5,FALSE)</f>
        <v>153.11758422851562</v>
      </c>
      <c r="M166">
        <f>VLOOKUP($D166,[4]Sheet1!$C$1:$J$65536,6,FALSE)</f>
        <v>24.735374450683594</v>
      </c>
      <c r="N166">
        <f>VLOOKUP($D166,[4]Sheet1!$C$1:$J$65536,7,FALSE)</f>
        <v>5.7455968856811523</v>
      </c>
      <c r="O166">
        <f>VLOOKUP($D166,[4]Sheet1!$C$1:$J$65536,8,FALSE)</f>
        <v>33.991439819335938</v>
      </c>
      <c r="P166" cm="1">
        <f t="array" ref="P166">_xlfn.IFS(
$C166=2010,
VLOOKUP($B166,[5]各省年均房价!$A$1:$T$32,11,FALSE),
$C166=2011,
VLOOKUP($B166,[5]各省年均房价!$A$1:$T$32,12,FALSE),
$C166=2012,
VLOOKUP($B166,[5]各省年均房价!$A$1:$T$32,13,FALSE),
$C166=2013,
VLOOKUP($B166,[5]各省年均房价!$A$1:$T$32,14,FALSE),
$C166=2014,
VLOOKUP($B166,[5]各省年均房价!$A$1:$T$32,15,FALSE),
$C166=2015,
VLOOKUP($B166,[5]各省年均房价!$A$1:$T$32,16,FALSE),
$C166=2016,
VLOOKUP($B166,[5]各省年均房价!$A$1:$T$32,17,FALSE),
$C166=2017,
VLOOKUP($B166,[5]各省年均房价!$A$1:$T$32,18,FALSE),
$C166=2018,
VLOOKUP($B166,[5]各省年均房价!$A$1:$T$32,19,FALSE)
)</f>
        <v>7186.6419047619056</v>
      </c>
      <c r="Q166">
        <f t="shared" si="5"/>
        <v>0.33790868463240104</v>
      </c>
      <c r="R166" cm="1">
        <f t="array" ref="R166">_xlfn.IFS(
$C166=2010,
VLOOKUP($B166,[27]分省年度数据!$A$1:$T$32,15,FALSE),
$C166=2011,
VLOOKUP($B166,[27]分省年度数据!$A$1:$T$32,14,FALSE),
$C166=2012,
VLOOKUP($B166,[27]分省年度数据!$A$1:$T$32,13,FALSE),
$C166=2013,
VLOOKUP($B166,[27]分省年度数据!$A$1:$T$32,12,FALSE),
$C166=2014,
VLOOKUP($B166,[27]分省年度数据!$A$1:$T$32,11,FALSE),
$C166=2015,
VLOOKUP($B166,[27]分省年度数据!$A$1:$T$32,10,FALSE),
$C166=2016,
VLOOKUP($B166,[27]分省年度数据!$A$1:$T$32,9,FALSE),
$C166=2017,
VLOOKUP($B166,[27]分省年度数据!$A$1:$T$32,8,FALSE),
$C166=2018,
VLOOKUP($B166,[27]分省年度数据!$A$1:$T$32,7,FALSE)
)</f>
        <v>118.7</v>
      </c>
      <c r="S166">
        <f>IFERROR(VLOOKUP(D166,[6]mu_jt_estimates_final!$C:$D,2,FALSE),"")</f>
        <v>5.1466553999999998E-2</v>
      </c>
      <c r="T166" t="str">
        <f>VLOOKUP(B166,方言分布!A:B,2,FALSE)</f>
        <v>粤语</v>
      </c>
      <c r="U166" cm="1">
        <f t="array" ref="U166">_xlfn.IFS(
$C166=2010,
VLOOKUP($B166,[7]分省年度数据!$A$1:$T$32,15,FALSE),
$C166=2011,
VLOOKUP($B166,[7]分省年度数据!$A$1:$T$32,14,FALSE),
$C166=2012,
VLOOKUP($B166,[7]分省年度数据!$A$1:$T$32,13,FALSE),
$C166=2013,
VLOOKUP($B166,[7]分省年度数据!$A$1:$T$32,12,FALSE),
$C166=2014,
VLOOKUP($B166,[7]分省年度数据!$A$1:$T$32,11,FALSE),
$C166=2015,
VLOOKUP($B166,[7]分省年度数据!$A$1:$T$32,10,FALSE),
$C166=2016,
VLOOKUP($B166,[7]分省年度数据!$A$1:$T$32,9,FALSE),
$C166=2017,
VLOOKUP($B166,[7]分省年度数据!$A$1:$T$32,8,FALSE),
$C166=2018,
VLOOKUP($B166,[7]分省年度数据!$A$1:$T$32,7,FALSE)
)</f>
        <v>46534</v>
      </c>
      <c r="V166" cm="1">
        <f t="array" ref="V166">_xlfn.IFS(
$C166=2010,
VLOOKUP($B166,[8]分省年度数据!$A$1:$T$32,15,FALSE),
$C166=2011,
VLOOKUP($B166,[8]分省年度数据!$A$1:$T$32,14,FALSE),
$C166=2012,
VLOOKUP($B166,[8]分省年度数据!$A$1:$T$32,13,FALSE),
$C166=2013,
VLOOKUP($B166,[8]分省年度数据!$A$1:$T$32,12,FALSE),
$C166=2014,
VLOOKUP($B166,[8]分省年度数据!$A$1:$T$32,11,FALSE),
$C166=2015,
VLOOKUP($B166,[8]分省年度数据!$A$1:$T$32,10,FALSE),
$C166=2016,
VLOOKUP($B166,[8]分省年度数据!$A$1:$T$32,9,FALSE),
$C166=2017,
VLOOKUP($B166,[8]分省年度数据!$A$1:$T$32,8,FALSE),
$C166=2018,
VLOOKUP($B166,[8]分省年度数据!$A$1:$T$32,7,FALSE)
)</f>
        <v>35.53</v>
      </c>
      <c r="W166" cm="1">
        <f t="array" ref="W166">_xlfn.IFS(
$C166=2010,
VLOOKUP($B166,[9]分省年度数据!$A$1:$T$32,15,FALSE),
$C166=2011,
VLOOKUP($B166,[9]分省年度数据!$A$1:$T$32,14,FALSE),
$C166=2012,
VLOOKUP($B166,[9]分省年度数据!$A$1:$T$32,13,FALSE),
$C166=2013,
VLOOKUP($B166,[9]分省年度数据!$A$1:$T$32,12,FALSE),
$C166=2014,
VLOOKUP($B166,[9]分省年度数据!$A$1:$T$32,11,FALSE),
$C166=2015,
VLOOKUP($B166,[9]分省年度数据!$A$1:$T$32,10,FALSE),
$C166=2016,
VLOOKUP($B166,[9]分省年度数据!$A$1:$T$32,9,FALSE),
$C166=2017,
VLOOKUP($B166,[9]分省年度数据!$A$1:$T$32,8,FALSE),
$C166=2018,
VLOOKUP($B166,[9]分省年度数据!$A$1:$T$32,7,FALSE)
)</f>
        <v>49</v>
      </c>
      <c r="X166" cm="1">
        <f t="array" ref="X166">_xlfn.IFS(
$C166=2010,
VLOOKUP($B166,[10]分省年度数据!$A$1:$T$32,15,FALSE),
$C166=2011,
VLOOKUP($B166,[10]分省年度数据!$A$1:$T$32,14,FALSE),
$C166=2012,
VLOOKUP($B166,[10]分省年度数据!$A$1:$T$32,13,FALSE),
$C166=2013,
VLOOKUP($B166,[10]分省年度数据!$A$1:$T$32,12,FALSE),
$C166=2014,
VLOOKUP($B166,[10]分省年度数据!$A$1:$T$32,11,FALSE),
$C166=2015,
VLOOKUP($B166,[10]分省年度数据!$A$1:$T$32,10,FALSE),
$C166=2016,
VLOOKUP($B166,[10]分省年度数据!$A$1:$T$32,9,FALSE),
$C166=2017,
VLOOKUP($B166,[10]分省年度数据!$A$1:$T$32,8,FALSE),
$C166=2018,
VLOOKUP($B166,[10]分省年度数据!$A$1:$T$32,7,FALSE)
)</f>
        <v>8.6999999999999993</v>
      </c>
      <c r="Y166" cm="1">
        <f t="array" ref="Y166">_xlfn.IFS(
$C166=2010,
VLOOKUP($B166,[11]分省年度数据!$A$1:$T$32,15,FALSE),
$C166=2011,
VLOOKUP($B166,[11]分省年度数据!$A$1:$T$32,14,FALSE),
$C166=2012,
VLOOKUP($B166,[11]分省年度数据!$A$1:$T$32,13,FALSE),
$C166=2013,
VLOOKUP($B166,[11]分省年度数据!$A$1:$T$32,12,FALSE),
$C166=2014,
VLOOKUP($B166,[11]分省年度数据!$A$1:$T$32,11,FALSE),
$C166=2015,
VLOOKUP($B166,[11]分省年度数据!$A$1:$T$32,10,FALSE),
$C166=2016,
VLOOKUP($B166,[11]分省年度数据!$A$1:$T$32,9,FALSE),
$C166=2017,
VLOOKUP($B166,[11]分省年度数据!$A$1:$T$32,8,FALSE),
$C166=2018,
VLOOKUP($B166,[11]分省年度数据!$A$1:$T$32,7,FALSE)
)</f>
        <v>505.14</v>
      </c>
      <c r="Z166" cm="1">
        <f t="array" ref="Z166">_xlfn.IFS(
$C166=2010,
VLOOKUP($B166,[12]分省年度数据!$A$1:$T$32,15,FALSE),
$C166=2011,
VLOOKUP($B166,[12]分省年度数据!$A$1:$T$32,14,FALSE),
$C166=2012,
VLOOKUP($B166,[12]分省年度数据!$A$1:$T$32,13,FALSE),
$C166=2013,
VLOOKUP($B166,[12]分省年度数据!$A$1:$T$32,12,FALSE),
$C166=2014,
VLOOKUP($B166,[12]分省年度数据!$A$1:$T$32,11,FALSE),
$C166=2015,
VLOOKUP($B166,[12]分省年度数据!$A$1:$T$32,10,FALSE),
$C166=2016,
VLOOKUP($B166,[12]分省年度数据!$A$1:$T$32,9,FALSE),
$C166=2017,
VLOOKUP($B166,[12]分省年度数据!$A$1:$T$32,8,FALSE),
$C166=2018,
VLOOKUP($B166,[12]分省年度数据!$A$1:$T$32,7,FALSE)
)</f>
        <v>15.93</v>
      </c>
      <c r="AA166" cm="1">
        <f t="array" ref="AA166">_xlfn.IFS(
$C166=2010,
VLOOKUP($B166,[13]分省年度数据!$A$1:$T$32,15,FALSE),
$C166=2011,
VLOOKUP($B166,[13]分省年度数据!$A$1:$T$32,14,FALSE),
$C166=2012,
VLOOKUP($B166,[13]分省年度数据!$A$1:$T$32,13,FALSE),
$C166=2013,
VLOOKUP($B166,[13]分省年度数据!$A$1:$T$32,12,FALSE),
$C166=2014,
VLOOKUP($B166,[13]分省年度数据!$A$1:$T$32,11,FALSE),
$C166=2015,
VLOOKUP($B166,[13]分省年度数据!$A$1:$T$32,10,FALSE),
$C166=2016,
VLOOKUP($B166,[13]分省年度数据!$A$1:$T$32,9,FALSE),
$C166=2017,
VLOOKUP($B166,[13]分省年度数据!$A$1:$T$32,8,FALSE),
$C166=2018,
VLOOKUP($B166,[13]分省年度数据!$A$1:$T$32,7,FALSE)
)</f>
        <v>16.18</v>
      </c>
      <c r="AB166" cm="1">
        <f t="array" ref="AB166">_xlfn.IFS(
$C166=2010,
VLOOKUP($B166,[14]分省年度数据!$A$1:$T$32,15,FALSE),
$C166=2011,
VLOOKUP($B166,[14]分省年度数据!$A$1:$T$32,14,FALSE),
$C166=2012,
VLOOKUP($B166,[14]分省年度数据!$A$1:$T$32,13,FALSE),
$C166=2013,
VLOOKUP($B166,[14]分省年度数据!$A$1:$T$32,12,FALSE),
$C166=2014,
VLOOKUP($B166,[14]分省年度数据!$A$1:$T$32,11,FALSE),
$C166=2015,
VLOOKUP($B166,[14]分省年度数据!$A$1:$T$32,10,FALSE),
$C166=2016,
VLOOKUP($B166,[14]分省年度数据!$A$1:$T$32,9,FALSE),
$C166=2017,
VLOOKUP($B166,[14]分省年度数据!$A$1:$T$32,8,FALSE),
$C166=2018,
VLOOKUP($B166,[14]分省年度数据!$A$1:$T$32,7,FALSE)
)</f>
        <v>18.690000000000001</v>
      </c>
      <c r="AD166" t="str" cm="1">
        <f t="array" ref="AD166">_xlfn.IFS(
$C166=2010,
VLOOKUP($B166,[15]分省年度数据!$A$1:$T$32,15,FALSE),
$C166=2011,
VLOOKUP($B166,[15]分省年度数据!$A$1:$T$32,14,FALSE),
$C166=2012,
VLOOKUP($B166,[15]分省年度数据!$A$1:$T$32,13,FALSE),
$C166=2013,
VLOOKUP($B166,[15]分省年度数据!$A$1:$T$32,12,FALSE),
$C166=2014,
VLOOKUP($B166,[15]分省年度数据!$A$1:$T$32,11,FALSE),
$C166=2015,
VLOOKUP($B166,[15]分省年度数据!$A$1:$T$32,10,FALSE),
$C166=2016,
VLOOKUP($B166,[15]分省年度数据!$A$1:$T$32,9,FALSE),
$C166=2017,
VLOOKUP($B166,[15]分省年度数据!$A$1:$T$32,8,FALSE),
$C166=2018,
VLOOKUP($B166,[15]分省年度数据!$A$1:$T$32,7,FALSE)
)</f>
        <v/>
      </c>
      <c r="AE166" cm="1">
        <f t="array" ref="AE166">_xlfn.IFS(
$C166=2010,
VLOOKUP($B166,[16]分省年度数据!$A$1:$T$32,15,FALSE),
$C166=2011,
VLOOKUP($B166,[16]分省年度数据!$A$1:$T$32,14,FALSE),
$C166=2012,
VLOOKUP($B166,[16]分省年度数据!$A$1:$T$32,13,FALSE),
$C166=2013,
VLOOKUP($B166,[16]分省年度数据!$A$1:$T$32,12,FALSE),
$C166=2014,
VLOOKUP($B166,[16]分省年度数据!$A$1:$T$32,11,FALSE),
$C166=2015,
VLOOKUP($B166,[16]分省年度数据!$A$1:$T$32,10,FALSE),
$C166=2016,
VLOOKUP($B166,[16]分省年度数据!$A$1:$T$32,9,FALSE),
$C166=2017,
VLOOKUP($B166,[16]分省年度数据!$A$1:$T$32,8,FALSE),
$C166=2018,
VLOOKUP($B166,[16]分省年度数据!$A$1:$T$32,7,FALSE)
)</f>
        <v>1501.22</v>
      </c>
      <c r="AF166" cm="1">
        <f t="array" ref="AF166">_xlfn.IFS(
$C166=2010,
VLOOKUP($B166,[17]分省年度数据!$A$1:$T$32,15,FALSE),
$C166=2011,
VLOOKUP($B166,[17]分省年度数据!$A$1:$T$32,14,FALSE),
$C166=2012,
VLOOKUP($B166,[17]分省年度数据!$A$1:$T$32,13,FALSE),
$C166=2013,
VLOOKUP($B166,[17]分省年度数据!$A$1:$T$32,12,FALSE),
$C166=2014,
VLOOKUP($B166,[17]分省年度数据!$A$1:$T$32,11,FALSE),
$C166=2015,
VLOOKUP($B166,[17]分省年度数据!$A$1:$T$32,10,FALSE),
$C166=2016,
VLOOKUP($B166,[17]分省年度数据!$A$1:$T$32,9,FALSE),
$C166=2017,
VLOOKUP($B166,[17]分省年度数据!$A$1:$T$32,8,FALSE),
$C166=2018,
VLOOKUP($B166,[17]分省年度数据!$A$1:$T$32,7,FALSE)
)</f>
        <v>2792</v>
      </c>
      <c r="AG166" cm="1">
        <f t="array" ref="AG166">_xlfn.IFS(
$C166=2010,
VLOOKUP($B166,[18]分省年度数据!$A$1:$T$32,15,FALSE),
$C166=2011,
VLOOKUP($B166,[18]分省年度数据!$A$1:$T$32,14,FALSE),
$C166=2012,
VLOOKUP($B166,[18]分省年度数据!$A$1:$T$32,13,FALSE),
$C166=2013,
VLOOKUP($B166,[18]分省年度数据!$A$1:$T$32,12,FALSE),
$C166=2014,
VLOOKUP($B166,[18]分省年度数据!$A$1:$T$32,11,FALSE),
$C166=2015,
VLOOKUP($B166,[18]分省年度数据!$A$1:$T$32,10,FALSE),
$C166=2016,
VLOOKUP($B166,[18]分省年度数据!$A$1:$T$32,9,FALSE),
$C166=2017,
VLOOKUP($B166,[18]分省年度数据!$A$1:$T$32,8,FALSE),
$C166=2018,
VLOOKUP($B166,[18]分省年度数据!$A$1:$T$32,7,FALSE)
)</f>
        <v>22677.1</v>
      </c>
      <c r="AJ166" cm="1">
        <f t="array" ref="AJ166">_xlfn.IFS(
$C166=2010,
VLOOKUP($B166,[19]分省年度数据!$A$1:$T$32,15,FALSE),
$C166=2011,
VLOOKUP($B166,[19]分省年度数据!$A$1:$T$32,14,FALSE),
$C166=2012,
VLOOKUP($B166,[19]分省年度数据!$A$1:$T$32,13,FALSE),
$C166=2013,
VLOOKUP($B166,[19]分省年度数据!$A$1:$T$32,12,FALSE),
$C166=2014,
VLOOKUP($B166,[19]分省年度数据!$A$1:$T$32,11,FALSE),
$C166=2015,
VLOOKUP($B166,[19]分省年度数据!$A$1:$T$32,10,FALSE),
$C166=2016,
VLOOKUP($B166,[19]分省年度数据!$A$1:$T$32,9,FALSE),
$C166=2017,
VLOOKUP($B166,[19]分省年度数据!$A$1:$T$32,8,FALSE),
$C166=2018,
VLOOKUP($B166,[19]分省年度数据!$A$1:$T$32,7,FALSE)
)</f>
        <v>25720</v>
      </c>
      <c r="AK166" cm="1">
        <f t="array" ref="AK166">_xlfn.IFS(
$C166=2010,
VLOOKUP($B166,[20]分省年度数据!$A$1:$T$32,15,FALSE),
$C166=2011,
VLOOKUP($B166,[20]分省年度数据!$A$1:$T$32,14,FALSE),
$C166=2012,
VLOOKUP($B166,[20]分省年度数据!$A$1:$T$32,13,FALSE),
$C166=2013,
VLOOKUP($B166,[20]分省年度数据!$A$1:$T$32,12,FALSE),
$C166=2014,
VLOOKUP($B166,[20]分省年度数据!$A$1:$T$32,11,FALSE),
$C166=2015,
VLOOKUP($B166,[20]分省年度数据!$A$1:$T$32,10,FALSE),
$C166=2016,
VLOOKUP($B166,[20]分省年度数据!$A$1:$T$32,9,FALSE),
$C166=2017,
VLOOKUP($B166,[20]分省年度数据!$A$1:$T$32,8,FALSE),
$C166=2018,
VLOOKUP($B166,[20]分省年度数据!$A$1:$T$32,7,FALSE)
)</f>
        <v>87384</v>
      </c>
      <c r="AL166" cm="1">
        <f t="array" ref="AL166">_xlfn.IFS(
$C166=2010,
VLOOKUP($B166,[26]分省年度数据!$A$1:$T$32,15,FALSE),
$C166=2011,
VLOOKUP($B166,[26]分省年度数据!$A$1:$T$32,14,FALSE),
$C166=2012,
VLOOKUP($B166,[26]分省年度数据!$A$1:$T$32,13,FALSE),
$C166=2013,
VLOOKUP($B166,[26]分省年度数据!$A$1:$T$32,12,FALSE),
$C166=2014,
VLOOKUP($B166,[26]分省年度数据!$A$1:$T$32,11,FALSE),
$C166=2015,
VLOOKUP($B166,[26]分省年度数据!$A$1:$T$32,10,FALSE),
$C166=2016,
VLOOKUP($B166,[26]分省年度数据!$A$1:$T$32,9,FALSE),
$C166=2017,
VLOOKUP($B166,[26]分省年度数据!$A$1:$T$32,8,FALSE),
$C166=2018,
VLOOKUP($B166,[26]分省年度数据!$A$1:$T$32,7,FALSE)
)</f>
        <v>97.62</v>
      </c>
      <c r="AM166" cm="1">
        <f t="array" ref="AM166">_xlfn.IFS(
$C166=2010,
VLOOKUP($B166,[22]分省年度数据!$A$1:$T$32,15,FALSE),
$C166=2011,
VLOOKUP($B166,[22]分省年度数据!$A$1:$T$32,14,FALSE),
$C166=2012,
VLOOKUP($B166,[22]分省年度数据!$A$1:$T$32,13,FALSE),
$C166=2013,
VLOOKUP($B166,[22]分省年度数据!$A$1:$T$32,12,FALSE),
$C166=2014,
VLOOKUP($B166,[22]分省年度数据!$A$1:$T$32,11,FALSE),
$C166=2015,
VLOOKUP($B166,[22]分省年度数据!$A$1:$T$32,10,FALSE),
$C166=2016,
VLOOKUP($B166,[22]分省年度数据!$A$1:$T$32,9,FALSE),
$C166=2017,
VLOOKUP($B166,[22]分省年度数据!$A$1:$T$32,8,FALSE),
$C166=2018,
VLOOKUP($B166,[22]分省年度数据!$A$1:$T$32,7,FALSE)
)</f>
        <v>94.93</v>
      </c>
      <c r="AN166" cm="1">
        <f t="array" ref="AN166">_xlfn.IFS(
$C166=2010,
VLOOKUP($B166,[23]分省年度数据!$A$1:$T$32,15,FALSE),
$C166=2011,
VLOOKUP($B166,[23]分省年度数据!$A$1:$T$32,14,FALSE),
$C166=2012,
VLOOKUP($B166,[23]分省年度数据!$A$1:$T$32,13,FALSE),
$C166=2013,
VLOOKUP($B166,[23]分省年度数据!$A$1:$T$32,12,FALSE),
$C166=2014,
VLOOKUP($B166,[23]分省年度数据!$A$1:$T$32,11,FALSE),
$C166=2015,
VLOOKUP($B166,[23]分省年度数据!$A$1:$T$32,10,FALSE),
$C166=2016,
VLOOKUP($B166,[23]分省年度数据!$A$1:$T$32,9,FALSE),
$C166=2017,
VLOOKUP($B166,[23]分省年度数据!$A$1:$T$32,8,FALSE),
$C166=2018,
VLOOKUP($B166,[23]分省年度数据!$A$1:$T$32,7,FALSE)
)</f>
        <v>13.42</v>
      </c>
      <c r="AO166" cm="1">
        <f t="array" ref="AO166">_xlfn.IFS(
$C166=2010,
VLOOKUP($B166,[24]分省年度数据!$A$1:$T$32,15,FALSE),
$C166=2011,
VLOOKUP($B166,[24]分省年度数据!$A$1:$T$32,14,FALSE),
$C166=2012,
VLOOKUP($B166,[24]分省年度数据!$A$1:$T$32,13,FALSE),
$C166=2013,
VLOOKUP($B166,[24]分省年度数据!$A$1:$T$32,12,FALSE),
$C166=2014,
VLOOKUP($B166,[24]分省年度数据!$A$1:$T$32,11,FALSE),
$C166=2015,
VLOOKUP($B166,[24]分省年度数据!$A$1:$T$32,10,FALSE),
$C166=2016,
VLOOKUP($B166,[24]分省年度数据!$A$1:$T$32,9,FALSE),
$C166=2017,
VLOOKUP($B166,[24]分省年度数据!$A$1:$T$32,8,FALSE),
$C166=2018,
VLOOKUP($B166,[24]分省年度数据!$A$1:$T$32,7,FALSE)
)</f>
        <v>2.06</v>
      </c>
      <c r="AP166" cm="1">
        <f t="array" ref="AP166">_xlfn.IFS(
$C166=2010,
VLOOKUP($B166,[25]分省年度数据!$A$1:$T$32,15,FALSE),
$C166=2011,
VLOOKUP($B166,[25]分省年度数据!$A$1:$T$32,14,FALSE),
$C166=2012,
VLOOKUP($B166,[25]分省年度数据!$A$1:$T$32,13,FALSE),
$C166=2013,
VLOOKUP($B166,[25]分省年度数据!$A$1:$T$32,12,FALSE),
$C166=2014,
VLOOKUP($B166,[25]分省年度数据!$A$1:$T$32,11,FALSE),
$C166=2015,
VLOOKUP($B166,[25]分省年度数据!$A$1:$T$32,10,FALSE),
$C166=2016,
VLOOKUP($B166,[25]分省年度数据!$A$1:$T$32,9,FALSE),
$C166=2017,
VLOOKUP($B166,[25]分省年度数据!$A$1:$T$32,8,FALSE),
$C166=2018,
VLOOKUP($B166,[25]分省年度数据!$A$1:$T$32,7,FALSE)
)</f>
        <v>15.82</v>
      </c>
    </row>
    <row r="167" spans="1:42">
      <c r="A167">
        <v>44</v>
      </c>
      <c r="B167" t="s">
        <v>19</v>
      </c>
      <c r="C167">
        <v>2013</v>
      </c>
      <c r="D167" t="str">
        <f t="shared" si="4"/>
        <v>广东省2013</v>
      </c>
      <c r="E167" t="s">
        <v>35</v>
      </c>
      <c r="F167" cm="1">
        <f t="array" ref="F167">_xlfn.IFS(
$C167=2010,
VLOOKUP($B167,[1]分省年度数据!$A$1:$T$32,15,FALSE),
$C167=2011,
VLOOKUP($B167,[1]分省年度数据!$A$1:$T$32,14,FALSE),
$C167=2012,
VLOOKUP($B167,[1]分省年度数据!$A$1:$T$32,13,FALSE),
$C167=2013,
VLOOKUP($B167,[1]分省年度数据!$A$1:$T$32,12,FALSE),
$C167=2014,
VLOOKUP($B167,[1]分省年度数据!$A$1:$T$32,11,FALSE),
$C167=2015,
VLOOKUP($B167,[1]分省年度数据!$A$1:$T$32,10,FALSE),
$C167=2016,
VLOOKUP($B167,[1]分省年度数据!$A$1:$T$32,9,FALSE),
$C167=2017,
VLOOKUP($B167,[1]分省年度数据!$A$1:$T$32,8,FALSE),
$C167=2018,
VLOOKUP($B167,[1]分省年度数据!$A$1:$T$32,7,FALSE)
)</f>
        <v>11270</v>
      </c>
      <c r="G167" cm="1">
        <f t="array" ref="G167">_xlfn.IFS(
$C167=2010,
VLOOKUP($B167,[2]分省年度数据!$A$1:$T$32,15,FALSE),
$C167=2011,
VLOOKUP($B167,[2]分省年度数据!$A$1:$T$32,14,FALSE),
$C167=2012,
VLOOKUP($B167,[2]分省年度数据!$A$1:$T$32,13,FALSE),
$C167=2013,
VLOOKUP($B167,[2]分省年度数据!$A$1:$T$32,12,FALSE),
$C167=2014,
VLOOKUP($B167,[2]分省年度数据!$A$1:$T$32,11,FALSE),
$C167=2015,
VLOOKUP($B167,[2]分省年度数据!$A$1:$T$32,10,FALSE),
$C167=2016,
VLOOKUP($B167,[2]分省年度数据!$A$1:$T$32,9,FALSE),
$C167=2017,
VLOOKUP($B167,[2]分省年度数据!$A$1:$T$32,8,FALSE),
$C167=2018,
VLOOKUP($B167,[2]分省年度数据!$A$1:$T$32,7,FALSE)
)</f>
        <v>23421</v>
      </c>
      <c r="H167" cm="1">
        <f t="array" ref="H167">_xlfn.IFS(
$C167=2010,
VLOOKUP($B167,[3]分省年度数据!$A$1:$T$32,15,FALSE),
$C167=2011,
VLOOKUP($B167,[3]分省年度数据!$A$1:$T$32,14,FALSE),
$C167=2012,
VLOOKUP($B167,[3]分省年度数据!$A$1:$T$32,13,FALSE),
$C167=2013,
VLOOKUP($B167,[3]分省年度数据!$A$1:$T$32,12,FALSE),
$C167=2014,
VLOOKUP($B167,[3]分省年度数据!$A$1:$T$32,11,FALSE),
$C167=2015,
VLOOKUP($B167,[3]分省年度数据!$A$1:$T$32,10,FALSE),
$C167=2016,
VLOOKUP($B167,[3]分省年度数据!$A$1:$T$32,9,FALSE),
$C167=2017,
VLOOKUP($B167,[3]分省年度数据!$A$1:$T$32,8,FALSE),
$C167=2018,
VLOOKUP($B167,[3]分省年度数据!$A$1:$T$32,7,FALSE)
)</f>
        <v>2464</v>
      </c>
      <c r="I167">
        <f>VLOOKUP($D167,[4]Sheet1!$C$1:$J$65536,2,FALSE)</f>
        <v>220.48493957519531</v>
      </c>
      <c r="J167">
        <f>VLOOKUP($D167,[4]Sheet1!$C$1:$J$65536,3,FALSE)</f>
        <v>169.306640625</v>
      </c>
      <c r="K167">
        <f>VLOOKUP($D167,[4]Sheet1!$C$1:$J$65536,4,FALSE)</f>
        <v>10129.849609375</v>
      </c>
      <c r="L167">
        <f>VLOOKUP($D167,[4]Sheet1!$C$1:$J$65536,5,FALSE)</f>
        <v>159.63282775878906</v>
      </c>
      <c r="M167">
        <f>VLOOKUP($D167,[4]Sheet1!$C$1:$J$65536,6,FALSE)</f>
        <v>25.654340744018555</v>
      </c>
      <c r="N167">
        <f>VLOOKUP($D167,[4]Sheet1!$C$1:$J$65536,7,FALSE)</f>
        <v>5.8708176612854004</v>
      </c>
      <c r="O167">
        <f>VLOOKUP($D167,[4]Sheet1!$C$1:$J$65536,8,FALSE)</f>
        <v>43.491584777832031</v>
      </c>
      <c r="P167" cm="1">
        <f t="array" ref="P167">_xlfn.IFS(
$C167=2010,
VLOOKUP($B167,[5]各省年均房价!$A$1:$T$32,11,FALSE),
$C167=2011,
VLOOKUP($B167,[5]各省年均房价!$A$1:$T$32,12,FALSE),
$C167=2012,
VLOOKUP($B167,[5]各省年均房价!$A$1:$T$32,13,FALSE),
$C167=2013,
VLOOKUP($B167,[5]各省年均房价!$A$1:$T$32,14,FALSE),
$C167=2014,
VLOOKUP($B167,[5]各省年均房价!$A$1:$T$32,15,FALSE),
$C167=2015,
VLOOKUP($B167,[5]各省年均房价!$A$1:$T$32,16,FALSE),
$C167=2016,
VLOOKUP($B167,[5]各省年均房价!$A$1:$T$32,17,FALSE),
$C167=2017,
VLOOKUP($B167,[5]各省年均房价!$A$1:$T$32,18,FALSE),
$C167=2018,
VLOOKUP($B167,[5]各省年均房价!$A$1:$T$32,19,FALSE)
)</f>
        <v>7185.0885714285723</v>
      </c>
      <c r="Q167">
        <f t="shared" si="5"/>
        <v>0.30677975199302215</v>
      </c>
      <c r="R167" cm="1">
        <f t="array" ref="R167">_xlfn.IFS(
$C167=2010,
VLOOKUP($B167,[27]分省年度数据!$A$1:$T$32,15,FALSE),
$C167=2011,
VLOOKUP($B167,[27]分省年度数据!$A$1:$T$32,14,FALSE),
$C167=2012,
VLOOKUP($B167,[27]分省年度数据!$A$1:$T$32,13,FALSE),
$C167=2013,
VLOOKUP($B167,[27]分省年度数据!$A$1:$T$32,12,FALSE),
$C167=2014,
VLOOKUP($B167,[27]分省年度数据!$A$1:$T$32,11,FALSE),
$C167=2015,
VLOOKUP($B167,[27]分省年度数据!$A$1:$T$32,10,FALSE),
$C167=2016,
VLOOKUP($B167,[27]分省年度数据!$A$1:$T$32,9,FALSE),
$C167=2017,
VLOOKUP($B167,[27]分省年度数据!$A$1:$T$32,8,FALSE),
$C167=2018,
VLOOKUP($B167,[27]分省年度数据!$A$1:$T$32,7,FALSE)
)</f>
        <v>138.16</v>
      </c>
      <c r="S167">
        <f>IFERROR(VLOOKUP(D167,[6]mu_jt_estimates_final!$C:$D,2,FALSE),"")</f>
        <v>0.23536678</v>
      </c>
      <c r="T167" t="str">
        <f>VLOOKUP(B167,方言分布!A:B,2,FALSE)</f>
        <v>粤语</v>
      </c>
      <c r="U167" cm="1">
        <f t="array" ref="U167">_xlfn.IFS(
$C167=2010,
VLOOKUP($B167,[7]分省年度数据!$A$1:$T$32,15,FALSE),
$C167=2011,
VLOOKUP($B167,[7]分省年度数据!$A$1:$T$32,14,FALSE),
$C167=2012,
VLOOKUP($B167,[7]分省年度数据!$A$1:$T$32,13,FALSE),
$C167=2013,
VLOOKUP($B167,[7]分省年度数据!$A$1:$T$32,12,FALSE),
$C167=2014,
VLOOKUP($B167,[7]分省年度数据!$A$1:$T$32,11,FALSE),
$C167=2015,
VLOOKUP($B167,[7]分省年度数据!$A$1:$T$32,10,FALSE),
$C167=2016,
VLOOKUP($B167,[7]分省年度数据!$A$1:$T$32,9,FALSE),
$C167=2017,
VLOOKUP($B167,[7]分省年度数据!$A$1:$T$32,8,FALSE),
$C167=2018,
VLOOKUP($B167,[7]分省年度数据!$A$1:$T$32,7,FALSE)
)</f>
        <v>47835</v>
      </c>
      <c r="V167" cm="1">
        <f t="array" ref="V167">_xlfn.IFS(
$C167=2010,
VLOOKUP($B167,[8]分省年度数据!$A$1:$T$32,15,FALSE),
$C167=2011,
VLOOKUP($B167,[8]分省年度数据!$A$1:$T$32,14,FALSE),
$C167=2012,
VLOOKUP($B167,[8]分省年度数据!$A$1:$T$32,13,FALSE),
$C167=2013,
VLOOKUP($B167,[8]分省年度数据!$A$1:$T$32,12,FALSE),
$C167=2014,
VLOOKUP($B167,[8]分省年度数据!$A$1:$T$32,11,FALSE),
$C167=2015,
VLOOKUP($B167,[8]分省年度数据!$A$1:$T$32,10,FALSE),
$C167=2016,
VLOOKUP($B167,[8]分省年度数据!$A$1:$T$32,9,FALSE),
$C167=2017,
VLOOKUP($B167,[8]分省年度数据!$A$1:$T$32,8,FALSE),
$C167=2018,
VLOOKUP($B167,[8]分省年度数据!$A$1:$T$32,7,FALSE)
)</f>
        <v>37.840000000000003</v>
      </c>
      <c r="W167" cm="1">
        <f t="array" ref="W167">_xlfn.IFS(
$C167=2010,
VLOOKUP($B167,[9]分省年度数据!$A$1:$T$32,15,FALSE),
$C167=2011,
VLOOKUP($B167,[9]分省年度数据!$A$1:$T$32,14,FALSE),
$C167=2012,
VLOOKUP($B167,[9]分省年度数据!$A$1:$T$32,13,FALSE),
$C167=2013,
VLOOKUP($B167,[9]分省年度数据!$A$1:$T$32,12,FALSE),
$C167=2014,
VLOOKUP($B167,[9]分省年度数据!$A$1:$T$32,11,FALSE),
$C167=2015,
VLOOKUP($B167,[9]分省年度数据!$A$1:$T$32,10,FALSE),
$C167=2016,
VLOOKUP($B167,[9]分省年度数据!$A$1:$T$32,9,FALSE),
$C167=2017,
VLOOKUP($B167,[9]分省年度数据!$A$1:$T$32,8,FALSE),
$C167=2018,
VLOOKUP($B167,[9]分省年度数据!$A$1:$T$32,7,FALSE)
)</f>
        <v>63</v>
      </c>
      <c r="X167" cm="1">
        <f t="array" ref="X167">_xlfn.IFS(
$C167=2010,
VLOOKUP($B167,[10]分省年度数据!$A$1:$T$32,15,FALSE),
$C167=2011,
VLOOKUP($B167,[10]分省年度数据!$A$1:$T$32,14,FALSE),
$C167=2012,
VLOOKUP($B167,[10]分省年度数据!$A$1:$T$32,13,FALSE),
$C167=2013,
VLOOKUP($B167,[10]分省年度数据!$A$1:$T$32,12,FALSE),
$C167=2014,
VLOOKUP($B167,[10]分省年度数据!$A$1:$T$32,11,FALSE),
$C167=2015,
VLOOKUP($B167,[10]分省年度数据!$A$1:$T$32,10,FALSE),
$C167=2016,
VLOOKUP($B167,[10]分省年度数据!$A$1:$T$32,9,FALSE),
$C167=2017,
VLOOKUP($B167,[10]分省年度数据!$A$1:$T$32,8,FALSE),
$C167=2018,
VLOOKUP($B167,[10]分省年度数据!$A$1:$T$32,7,FALSE)
)</f>
        <v>8.8800000000000008</v>
      </c>
      <c r="Y167" cm="1">
        <f t="array" ref="Y167">_xlfn.IFS(
$C167=2010,
VLOOKUP($B167,[11]分省年度数据!$A$1:$T$32,15,FALSE),
$C167=2011,
VLOOKUP($B167,[11]分省年度数据!$A$1:$T$32,14,FALSE),
$C167=2012,
VLOOKUP($B167,[11]分省年度数据!$A$1:$T$32,13,FALSE),
$C167=2013,
VLOOKUP($B167,[11]分省年度数据!$A$1:$T$32,12,FALSE),
$C167=2014,
VLOOKUP($B167,[11]分省年度数据!$A$1:$T$32,11,FALSE),
$C167=2015,
VLOOKUP($B167,[11]分省年度数据!$A$1:$T$32,10,FALSE),
$C167=2016,
VLOOKUP($B167,[11]分省年度数据!$A$1:$T$32,9,FALSE),
$C167=2017,
VLOOKUP($B167,[11]分省年度数据!$A$1:$T$32,8,FALSE),
$C167=2018,
VLOOKUP($B167,[11]分省年度数据!$A$1:$T$32,7,FALSE)
)</f>
        <v>569.32000000000005</v>
      </c>
      <c r="Z167" cm="1">
        <f t="array" ref="Z167">_xlfn.IFS(
$C167=2010,
VLOOKUP($B167,[12]分省年度数据!$A$1:$T$32,15,FALSE),
$C167=2011,
VLOOKUP($B167,[12]分省年度数据!$A$1:$T$32,14,FALSE),
$C167=2012,
VLOOKUP($B167,[12]分省年度数据!$A$1:$T$32,13,FALSE),
$C167=2013,
VLOOKUP($B167,[12]分省年度数据!$A$1:$T$32,12,FALSE),
$C167=2014,
VLOOKUP($B167,[12]分省年度数据!$A$1:$T$32,11,FALSE),
$C167=2015,
VLOOKUP($B167,[12]分省年度数据!$A$1:$T$32,10,FALSE),
$C167=2016,
VLOOKUP($B167,[12]分省年度数据!$A$1:$T$32,9,FALSE),
$C167=2017,
VLOOKUP($B167,[12]分省年度数据!$A$1:$T$32,8,FALSE),
$C167=2018,
VLOOKUP($B167,[12]分省年度数据!$A$1:$T$32,7,FALSE)
)</f>
        <v>15.23</v>
      </c>
      <c r="AA167" cm="1">
        <f t="array" ref="AA167">_xlfn.IFS(
$C167=2010,
VLOOKUP($B167,[13]分省年度数据!$A$1:$T$32,15,FALSE),
$C167=2011,
VLOOKUP($B167,[13]分省年度数据!$A$1:$T$32,14,FALSE),
$C167=2012,
VLOOKUP($B167,[13]分省年度数据!$A$1:$T$32,13,FALSE),
$C167=2013,
VLOOKUP($B167,[13]分省年度数据!$A$1:$T$32,12,FALSE),
$C167=2014,
VLOOKUP($B167,[13]分省年度数据!$A$1:$T$32,11,FALSE),
$C167=2015,
VLOOKUP($B167,[13]分省年度数据!$A$1:$T$32,10,FALSE),
$C167=2016,
VLOOKUP($B167,[13]分省年度数据!$A$1:$T$32,9,FALSE),
$C167=2017,
VLOOKUP($B167,[13]分省年度数据!$A$1:$T$32,8,FALSE),
$C167=2018,
VLOOKUP($B167,[13]分省年度数据!$A$1:$T$32,7,FALSE)
)</f>
        <v>14.63</v>
      </c>
      <c r="AB167" cm="1">
        <f t="array" ref="AB167">_xlfn.IFS(
$C167=2010,
VLOOKUP($B167,[14]分省年度数据!$A$1:$T$32,15,FALSE),
$C167=2011,
VLOOKUP($B167,[14]分省年度数据!$A$1:$T$32,14,FALSE),
$C167=2012,
VLOOKUP($B167,[14]分省年度数据!$A$1:$T$32,13,FALSE),
$C167=2013,
VLOOKUP($B167,[14]分省年度数据!$A$1:$T$32,12,FALSE),
$C167=2014,
VLOOKUP($B167,[14]分省年度数据!$A$1:$T$32,11,FALSE),
$C167=2015,
VLOOKUP($B167,[14]分省年度数据!$A$1:$T$32,10,FALSE),
$C167=2016,
VLOOKUP($B167,[14]分省年度数据!$A$1:$T$32,9,FALSE),
$C167=2017,
VLOOKUP($B167,[14]分省年度数据!$A$1:$T$32,8,FALSE),
$C167=2018,
VLOOKUP($B167,[14]分省年度数据!$A$1:$T$32,7,FALSE)
)</f>
        <v>18.47</v>
      </c>
      <c r="AD167" cm="1">
        <f t="array" ref="AD167">_xlfn.IFS(
$C167=2010,
VLOOKUP($B167,[15]分省年度数据!$A$1:$T$32,15,FALSE),
$C167=2011,
VLOOKUP($B167,[15]分省年度数据!$A$1:$T$32,14,FALSE),
$C167=2012,
VLOOKUP($B167,[15]分省年度数据!$A$1:$T$32,13,FALSE),
$C167=2013,
VLOOKUP($B167,[15]分省年度数据!$A$1:$T$32,12,FALSE),
$C167=2014,
VLOOKUP($B167,[15]分省年度数据!$A$1:$T$32,11,FALSE),
$C167=2015,
VLOOKUP($B167,[15]分省年度数据!$A$1:$T$32,10,FALSE),
$C167=2016,
VLOOKUP($B167,[15]分省年度数据!$A$1:$T$32,9,FALSE),
$C167=2017,
VLOOKUP($B167,[15]分省年度数据!$A$1:$T$32,8,FALSE),
$C167=2018,
VLOOKUP($B167,[15]分省年度数据!$A$1:$T$32,7,FALSE)
)</f>
        <v>24775503</v>
      </c>
      <c r="AE167" cm="1">
        <f t="array" ref="AE167">_xlfn.IFS(
$C167=2010,
VLOOKUP($B167,[16]分省年度数据!$A$1:$T$32,15,FALSE),
$C167=2011,
VLOOKUP($B167,[16]分省年度数据!$A$1:$T$32,14,FALSE),
$C167=2012,
VLOOKUP($B167,[16]分省年度数据!$A$1:$T$32,13,FALSE),
$C167=2013,
VLOOKUP($B167,[16]分省年度数据!$A$1:$T$32,12,FALSE),
$C167=2014,
VLOOKUP($B167,[16]分省年度数据!$A$1:$T$32,11,FALSE),
$C167=2015,
VLOOKUP($B167,[16]分省年度数据!$A$1:$T$32,10,FALSE),
$C167=2016,
VLOOKUP($B167,[16]分省年度数据!$A$1:$T$32,9,FALSE),
$C167=2017,
VLOOKUP($B167,[16]分省年度数据!$A$1:$T$32,8,FALSE),
$C167=2018,
VLOOKUP($B167,[16]分省年度数据!$A$1:$T$32,7,FALSE)
)</f>
        <v>1744.59</v>
      </c>
      <c r="AF167" cm="1">
        <f t="array" ref="AF167">_xlfn.IFS(
$C167=2010,
VLOOKUP($B167,[17]分省年度数据!$A$1:$T$32,15,FALSE),
$C167=2011,
VLOOKUP($B167,[17]分省年度数据!$A$1:$T$32,14,FALSE),
$C167=2012,
VLOOKUP($B167,[17]分省年度数据!$A$1:$T$32,13,FALSE),
$C167=2013,
VLOOKUP($B167,[17]分省年度数据!$A$1:$T$32,12,FALSE),
$C167=2014,
VLOOKUP($B167,[17]分省年度数据!$A$1:$T$32,11,FALSE),
$C167=2015,
VLOOKUP($B167,[17]分省年度数据!$A$1:$T$32,10,FALSE),
$C167=2016,
VLOOKUP($B167,[17]分省年度数据!$A$1:$T$32,9,FALSE),
$C167=2017,
VLOOKUP($B167,[17]分省年度数据!$A$1:$T$32,8,FALSE),
$C167=2018,
VLOOKUP($B167,[17]分省年度数据!$A$1:$T$32,7,FALSE)
)</f>
        <v>3216</v>
      </c>
      <c r="AG167" cm="1">
        <f t="array" ref="AG167">_xlfn.IFS(
$C167=2010,
VLOOKUP($B167,[18]分省年度数据!$A$1:$T$32,15,FALSE),
$C167=2011,
VLOOKUP($B167,[18]分省年度数据!$A$1:$T$32,14,FALSE),
$C167=2012,
VLOOKUP($B167,[18]分省年度数据!$A$1:$T$32,13,FALSE),
$C167=2013,
VLOOKUP($B167,[18]分省年度数据!$A$1:$T$32,12,FALSE),
$C167=2014,
VLOOKUP($B167,[18]分省年度数据!$A$1:$T$32,11,FALSE),
$C167=2015,
VLOOKUP($B167,[18]分省年度数据!$A$1:$T$32,10,FALSE),
$C167=2016,
VLOOKUP($B167,[18]分省年度数据!$A$1:$T$32,9,FALSE),
$C167=2017,
VLOOKUP($B167,[18]分省年度数据!$A$1:$T$32,8,FALSE),
$C167=2018,
VLOOKUP($B167,[18]分省年度数据!$A$1:$T$32,7,FALSE)
)</f>
        <v>25453.9</v>
      </c>
      <c r="AJ167" cm="1">
        <f t="array" ref="AJ167">_xlfn.IFS(
$C167=2010,
VLOOKUP($B167,[19]分省年度数据!$A$1:$T$32,15,FALSE),
$C167=2011,
VLOOKUP($B167,[19]分省年度数据!$A$1:$T$32,14,FALSE),
$C167=2012,
VLOOKUP($B167,[19]分省年度数据!$A$1:$T$32,13,FALSE),
$C167=2013,
VLOOKUP($B167,[19]分省年度数据!$A$1:$T$32,12,FALSE),
$C167=2014,
VLOOKUP($B167,[19]分省年度数据!$A$1:$T$32,11,FALSE),
$C167=2015,
VLOOKUP($B167,[19]分省年度数据!$A$1:$T$32,10,FALSE),
$C167=2016,
VLOOKUP($B167,[19]分省年度数据!$A$1:$T$32,9,FALSE),
$C167=2017,
VLOOKUP($B167,[19]分省年度数据!$A$1:$T$32,8,FALSE),
$C167=2018,
VLOOKUP($B167,[19]分省年度数据!$A$1:$T$32,7,FALSE)
)</f>
        <v>25424</v>
      </c>
      <c r="AK167" cm="1">
        <f t="array" ref="AK167">_xlfn.IFS(
$C167=2010,
VLOOKUP($B167,[20]分省年度数据!$A$1:$T$32,15,FALSE),
$C167=2011,
VLOOKUP($B167,[20]分省年度数据!$A$1:$T$32,14,FALSE),
$C167=2012,
VLOOKUP($B167,[20]分省年度数据!$A$1:$T$32,13,FALSE),
$C167=2013,
VLOOKUP($B167,[20]分省年度数据!$A$1:$T$32,12,FALSE),
$C167=2014,
VLOOKUP($B167,[20]分省年度数据!$A$1:$T$32,11,FALSE),
$C167=2015,
VLOOKUP($B167,[20]分省年度数据!$A$1:$T$32,10,FALSE),
$C167=2016,
VLOOKUP($B167,[20]分省年度数据!$A$1:$T$32,9,FALSE),
$C167=2017,
VLOOKUP($B167,[20]分省年度数据!$A$1:$T$32,8,FALSE),
$C167=2018,
VLOOKUP($B167,[20]分省年度数据!$A$1:$T$32,7,FALSE)
)</f>
        <v>88696</v>
      </c>
      <c r="AL167" cm="1">
        <f t="array" ref="AL167">_xlfn.IFS(
$C167=2010,
VLOOKUP($B167,[26]分省年度数据!$A$1:$T$32,15,FALSE),
$C167=2011,
VLOOKUP($B167,[26]分省年度数据!$A$1:$T$32,14,FALSE),
$C167=2012,
VLOOKUP($B167,[26]分省年度数据!$A$1:$T$32,13,FALSE),
$C167=2013,
VLOOKUP($B167,[26]分省年度数据!$A$1:$T$32,12,FALSE),
$C167=2014,
VLOOKUP($B167,[26]分省年度数据!$A$1:$T$32,11,FALSE),
$C167=2015,
VLOOKUP($B167,[26]分省年度数据!$A$1:$T$32,10,FALSE),
$C167=2016,
VLOOKUP($B167,[26]分省年度数据!$A$1:$T$32,9,FALSE),
$C167=2017,
VLOOKUP($B167,[26]分省年度数据!$A$1:$T$32,8,FALSE),
$C167=2018,
VLOOKUP($B167,[26]分省年度数据!$A$1:$T$32,7,FALSE)
)</f>
        <v>97.47</v>
      </c>
      <c r="AM167" cm="1">
        <f t="array" ref="AM167">_xlfn.IFS(
$C167=2010,
VLOOKUP($B167,[22]分省年度数据!$A$1:$T$32,15,FALSE),
$C167=2011,
VLOOKUP($B167,[22]分省年度数据!$A$1:$T$32,14,FALSE),
$C167=2012,
VLOOKUP($B167,[22]分省年度数据!$A$1:$T$32,13,FALSE),
$C167=2013,
VLOOKUP($B167,[22]分省年度数据!$A$1:$T$32,12,FALSE),
$C167=2014,
VLOOKUP($B167,[22]分省年度数据!$A$1:$T$32,11,FALSE),
$C167=2015,
VLOOKUP($B167,[22]分省年度数据!$A$1:$T$32,10,FALSE),
$C167=2016,
VLOOKUP($B167,[22]分省年度数据!$A$1:$T$32,9,FALSE),
$C167=2017,
VLOOKUP($B167,[22]分省年度数据!$A$1:$T$32,8,FALSE),
$C167=2018,
VLOOKUP($B167,[22]分省年度数据!$A$1:$T$32,7,FALSE)
)</f>
        <v>96.89</v>
      </c>
      <c r="AN167" cm="1">
        <f t="array" ref="AN167">_xlfn.IFS(
$C167=2010,
VLOOKUP($B167,[23]分省年度数据!$A$1:$T$32,15,FALSE),
$C167=2011,
VLOOKUP($B167,[23]分省年度数据!$A$1:$T$32,14,FALSE),
$C167=2012,
VLOOKUP($B167,[23]分省年度数据!$A$1:$T$32,13,FALSE),
$C167=2013,
VLOOKUP($B167,[23]分省年度数据!$A$1:$T$32,12,FALSE),
$C167=2014,
VLOOKUP($B167,[23]分省年度数据!$A$1:$T$32,11,FALSE),
$C167=2015,
VLOOKUP($B167,[23]分省年度数据!$A$1:$T$32,10,FALSE),
$C167=2016,
VLOOKUP($B167,[23]分省年度数据!$A$1:$T$32,9,FALSE),
$C167=2017,
VLOOKUP($B167,[23]分省年度数据!$A$1:$T$32,8,FALSE),
$C167=2018,
VLOOKUP($B167,[23]分省年度数据!$A$1:$T$32,7,FALSE)
)</f>
        <v>13.08</v>
      </c>
      <c r="AO167" cm="1">
        <f t="array" ref="AO167">_xlfn.IFS(
$C167=2010,
VLOOKUP($B167,[24]分省年度数据!$A$1:$T$32,15,FALSE),
$C167=2011,
VLOOKUP($B167,[24]分省年度数据!$A$1:$T$32,14,FALSE),
$C167=2012,
VLOOKUP($B167,[24]分省年度数据!$A$1:$T$32,13,FALSE),
$C167=2013,
VLOOKUP($B167,[24]分省年度数据!$A$1:$T$32,12,FALSE),
$C167=2014,
VLOOKUP($B167,[24]分省年度数据!$A$1:$T$32,11,FALSE),
$C167=2015,
VLOOKUP($B167,[24]分省年度数据!$A$1:$T$32,10,FALSE),
$C167=2016,
VLOOKUP($B167,[24]分省年度数据!$A$1:$T$32,9,FALSE),
$C167=2017,
VLOOKUP($B167,[24]分省年度数据!$A$1:$T$32,8,FALSE),
$C167=2018,
VLOOKUP($B167,[24]分省年度数据!$A$1:$T$32,7,FALSE)
)</f>
        <v>1.95</v>
      </c>
      <c r="AP167" cm="1">
        <f t="array" ref="AP167">_xlfn.IFS(
$C167=2010,
VLOOKUP($B167,[25]分省年度数据!$A$1:$T$32,15,FALSE),
$C167=2011,
VLOOKUP($B167,[25]分省年度数据!$A$1:$T$32,14,FALSE),
$C167=2012,
VLOOKUP($B167,[25]分省年度数据!$A$1:$T$32,13,FALSE),
$C167=2013,
VLOOKUP($B167,[25]分省年度数据!$A$1:$T$32,12,FALSE),
$C167=2014,
VLOOKUP($B167,[25]分省年度数据!$A$1:$T$32,11,FALSE),
$C167=2015,
VLOOKUP($B167,[25]分省年度数据!$A$1:$T$32,10,FALSE),
$C167=2016,
VLOOKUP($B167,[25]分省年度数据!$A$1:$T$32,9,FALSE),
$C167=2017,
VLOOKUP($B167,[25]分省年度数据!$A$1:$T$32,8,FALSE),
$C167=2018,
VLOOKUP($B167,[25]分省年度数据!$A$1:$T$32,7,FALSE)
)</f>
        <v>15.94</v>
      </c>
    </row>
    <row r="168" spans="1:42">
      <c r="A168">
        <v>44</v>
      </c>
      <c r="B168" t="s">
        <v>19</v>
      </c>
      <c r="C168">
        <v>2014</v>
      </c>
      <c r="D168" t="str">
        <f t="shared" si="4"/>
        <v>广东省2014</v>
      </c>
      <c r="E168" t="s">
        <v>35</v>
      </c>
      <c r="F168" cm="1">
        <f t="array" ref="F168">_xlfn.IFS(
$C168=2010,
VLOOKUP($B168,[1]分省年度数据!$A$1:$T$32,15,FALSE),
$C168=2011,
VLOOKUP($B168,[1]分省年度数据!$A$1:$T$32,14,FALSE),
$C168=2012,
VLOOKUP($B168,[1]分省年度数据!$A$1:$T$32,13,FALSE),
$C168=2013,
VLOOKUP($B168,[1]分省年度数据!$A$1:$T$32,12,FALSE),
$C168=2014,
VLOOKUP($B168,[1]分省年度数据!$A$1:$T$32,11,FALSE),
$C168=2015,
VLOOKUP($B168,[1]分省年度数据!$A$1:$T$32,10,FALSE),
$C168=2016,
VLOOKUP($B168,[1]分省年度数据!$A$1:$T$32,9,FALSE),
$C168=2017,
VLOOKUP($B168,[1]分省年度数据!$A$1:$T$32,8,FALSE),
$C168=2018,
VLOOKUP($B168,[1]分省年度数据!$A$1:$T$32,7,FALSE)
)</f>
        <v>11489</v>
      </c>
      <c r="G168" cm="1">
        <f t="array" ref="G168">_xlfn.IFS(
$C168=2010,
VLOOKUP($B168,[2]分省年度数据!$A$1:$T$32,15,FALSE),
$C168=2011,
VLOOKUP($B168,[2]分省年度数据!$A$1:$T$32,14,FALSE),
$C168=2012,
VLOOKUP($B168,[2]分省年度数据!$A$1:$T$32,13,FALSE),
$C168=2013,
VLOOKUP($B168,[2]分省年度数据!$A$1:$T$32,12,FALSE),
$C168=2014,
VLOOKUP($B168,[2]分省年度数据!$A$1:$T$32,11,FALSE),
$C168=2015,
VLOOKUP($B168,[2]分省年度数据!$A$1:$T$32,10,FALSE),
$C168=2016,
VLOOKUP($B168,[2]分省年度数据!$A$1:$T$32,9,FALSE),
$C168=2017,
VLOOKUP($B168,[2]分省年度数据!$A$1:$T$32,8,FALSE),
$C168=2018,
VLOOKUP($B168,[2]分省年度数据!$A$1:$T$32,7,FALSE)
)</f>
        <v>25685</v>
      </c>
      <c r="H168" cm="1">
        <f t="array" ref="H168">_xlfn.IFS(
$C168=2010,
VLOOKUP($B168,[3]分省年度数据!$A$1:$T$32,15,FALSE),
$C168=2011,
VLOOKUP($B168,[3]分省年度数据!$A$1:$T$32,14,FALSE),
$C168=2012,
VLOOKUP($B168,[3]分省年度数据!$A$1:$T$32,13,FALSE),
$C168=2013,
VLOOKUP($B168,[3]分省年度数据!$A$1:$T$32,12,FALSE),
$C168=2014,
VLOOKUP($B168,[3]分省年度数据!$A$1:$T$32,11,FALSE),
$C168=2015,
VLOOKUP($B168,[3]分省年度数据!$A$1:$T$32,10,FALSE),
$C168=2016,
VLOOKUP($B168,[3]分省年度数据!$A$1:$T$32,9,FALSE),
$C168=2017,
VLOOKUP($B168,[3]分省年度数据!$A$1:$T$32,8,FALSE),
$C168=2018,
VLOOKUP($B168,[3]分省年度数据!$A$1:$T$32,7,FALSE)
)</f>
        <v>742.8</v>
      </c>
      <c r="I168">
        <f>VLOOKUP($D168,[4]Sheet1!$C$1:$J$65536,2,FALSE)</f>
        <v>222.96492004394531</v>
      </c>
      <c r="J168">
        <f>VLOOKUP($D168,[4]Sheet1!$C$1:$J$65536,3,FALSE)</f>
        <v>172.44378662109375</v>
      </c>
      <c r="K168">
        <f>VLOOKUP($D168,[4]Sheet1!$C$1:$J$65536,4,FALSE)</f>
        <v>10132.890625</v>
      </c>
      <c r="L168">
        <f>VLOOKUP($D168,[4]Sheet1!$C$1:$J$65536,5,FALSE)</f>
        <v>160.00721740722656</v>
      </c>
      <c r="M168">
        <f>VLOOKUP($D168,[4]Sheet1!$C$1:$J$65536,6,FALSE)</f>
        <v>24.722047805786133</v>
      </c>
      <c r="N168">
        <f>VLOOKUP($D168,[4]Sheet1!$C$1:$J$65536,7,FALSE)</f>
        <v>6.4106292724609375</v>
      </c>
      <c r="O168">
        <f>VLOOKUP($D168,[4]Sheet1!$C$1:$J$65536,8,FALSE)</f>
        <v>43.939529418945312</v>
      </c>
      <c r="P168" cm="1">
        <f t="array" ref="P168">_xlfn.IFS(
$C168=2010,
VLOOKUP($B168,[5]各省年均房价!$A$1:$T$32,11,FALSE),
$C168=2011,
VLOOKUP($B168,[5]各省年均房价!$A$1:$T$32,12,FALSE),
$C168=2012,
VLOOKUP($B168,[5]各省年均房价!$A$1:$T$32,13,FALSE),
$C168=2013,
VLOOKUP($B168,[5]各省年均房价!$A$1:$T$32,14,FALSE),
$C168=2014,
VLOOKUP($B168,[5]各省年均房价!$A$1:$T$32,15,FALSE),
$C168=2015,
VLOOKUP($B168,[5]各省年均房价!$A$1:$T$32,16,FALSE),
$C168=2016,
VLOOKUP($B168,[5]各省年均房价!$A$1:$T$32,17,FALSE),
$C168=2017,
VLOOKUP($B168,[5]各省年均房价!$A$1:$T$32,18,FALSE),
$C168=2018,
VLOOKUP($B168,[5]各省年均房价!$A$1:$T$32,19,FALSE)
)</f>
        <v>7717.1933333333336</v>
      </c>
      <c r="Q168">
        <f t="shared" si="5"/>
        <v>0.30045525923041982</v>
      </c>
      <c r="R168" cm="1">
        <f t="array" ref="R168">_xlfn.IFS(
$C168=2010,
VLOOKUP($B168,[27]分省年度数据!$A$1:$T$32,15,FALSE),
$C168=2011,
VLOOKUP($B168,[27]分省年度数据!$A$1:$T$32,14,FALSE),
$C168=2012,
VLOOKUP($B168,[27]分省年度数据!$A$1:$T$32,13,FALSE),
$C168=2013,
VLOOKUP($B168,[27]分省年度数据!$A$1:$T$32,12,FALSE),
$C168=2014,
VLOOKUP($B168,[27]分省年度数据!$A$1:$T$32,11,FALSE),
$C168=2015,
VLOOKUP($B168,[27]分省年度数据!$A$1:$T$32,10,FALSE),
$C168=2016,
VLOOKUP($B168,[27]分省年度数据!$A$1:$T$32,9,FALSE),
$C168=2017,
VLOOKUP($B168,[27]分省年度数据!$A$1:$T$32,8,FALSE),
$C168=2018,
VLOOKUP($B168,[27]分省年度数据!$A$1:$T$32,7,FALSE)
)</f>
        <v>139.35</v>
      </c>
      <c r="S168">
        <f>IFERROR(VLOOKUP(D168,[6]mu_jt_estimates_final!$C:$D,2,FALSE),"")</f>
        <v>0.43719119000000001</v>
      </c>
      <c r="T168" t="str">
        <f>VLOOKUP(B168,方言分布!A:B,2,FALSE)</f>
        <v>粤语</v>
      </c>
      <c r="U168" cm="1">
        <f t="array" ref="U168">_xlfn.IFS(
$C168=2010,
VLOOKUP($B168,[7]分省年度数据!$A$1:$T$32,15,FALSE),
$C168=2011,
VLOOKUP($B168,[7]分省年度数据!$A$1:$T$32,14,FALSE),
$C168=2012,
VLOOKUP($B168,[7]分省年度数据!$A$1:$T$32,13,FALSE),
$C168=2013,
VLOOKUP($B168,[7]分省年度数据!$A$1:$T$32,12,FALSE),
$C168=2014,
VLOOKUP($B168,[7]分省年度数据!$A$1:$T$32,11,FALSE),
$C168=2015,
VLOOKUP($B168,[7]分省年度数据!$A$1:$T$32,10,FALSE),
$C168=2016,
VLOOKUP($B168,[7]分省年度数据!$A$1:$T$32,9,FALSE),
$C168=2017,
VLOOKUP($B168,[7]分省年度数据!$A$1:$T$32,8,FALSE),
$C168=2018,
VLOOKUP($B168,[7]分省年度数据!$A$1:$T$32,7,FALSE)
)</f>
        <v>48085</v>
      </c>
      <c r="V168" cm="1">
        <f t="array" ref="V168">_xlfn.IFS(
$C168=2010,
VLOOKUP($B168,[8]分省年度数据!$A$1:$T$32,15,FALSE),
$C168=2011,
VLOOKUP($B168,[8]分省年度数据!$A$1:$T$32,14,FALSE),
$C168=2012,
VLOOKUP($B168,[8]分省年度数据!$A$1:$T$32,13,FALSE),
$C168=2013,
VLOOKUP($B168,[8]分省年度数据!$A$1:$T$32,12,FALSE),
$C168=2014,
VLOOKUP($B168,[8]分省年度数据!$A$1:$T$32,11,FALSE),
$C168=2015,
VLOOKUP($B168,[8]分省年度数据!$A$1:$T$32,10,FALSE),
$C168=2016,
VLOOKUP($B168,[8]分省年度数据!$A$1:$T$32,9,FALSE),
$C168=2017,
VLOOKUP($B168,[8]分省年度数据!$A$1:$T$32,8,FALSE),
$C168=2018,
VLOOKUP($B168,[8]分省年度数据!$A$1:$T$32,7,FALSE)
)</f>
        <v>40.58</v>
      </c>
      <c r="W168" cm="1">
        <f t="array" ref="W168">_xlfn.IFS(
$C168=2010,
VLOOKUP($B168,[9]分省年度数据!$A$1:$T$32,15,FALSE),
$C168=2011,
VLOOKUP($B168,[9]分省年度数据!$A$1:$T$32,14,FALSE),
$C168=2012,
VLOOKUP($B168,[9]分省年度数据!$A$1:$T$32,13,FALSE),
$C168=2013,
VLOOKUP($B168,[9]分省年度数据!$A$1:$T$32,12,FALSE),
$C168=2014,
VLOOKUP($B168,[9]分省年度数据!$A$1:$T$32,11,FALSE),
$C168=2015,
VLOOKUP($B168,[9]分省年度数据!$A$1:$T$32,10,FALSE),
$C168=2016,
VLOOKUP($B168,[9]分省年度数据!$A$1:$T$32,9,FALSE),
$C168=2017,
VLOOKUP($B168,[9]分省年度数据!$A$1:$T$32,8,FALSE),
$C168=2018,
VLOOKUP($B168,[9]分省年度数据!$A$1:$T$32,7,FALSE)
)</f>
        <v>54</v>
      </c>
      <c r="X168" cm="1">
        <f t="array" ref="X168">_xlfn.IFS(
$C168=2010,
VLOOKUP($B168,[10]分省年度数据!$A$1:$T$32,15,FALSE),
$C168=2011,
VLOOKUP($B168,[10]分省年度数据!$A$1:$T$32,14,FALSE),
$C168=2012,
VLOOKUP($B168,[10]分省年度数据!$A$1:$T$32,13,FALSE),
$C168=2013,
VLOOKUP($B168,[10]分省年度数据!$A$1:$T$32,12,FALSE),
$C168=2014,
VLOOKUP($B168,[10]分省年度数据!$A$1:$T$32,11,FALSE),
$C168=2015,
VLOOKUP($B168,[10]分省年度数据!$A$1:$T$32,10,FALSE),
$C168=2016,
VLOOKUP($B168,[10]分省年度数据!$A$1:$T$32,9,FALSE),
$C168=2017,
VLOOKUP($B168,[10]分省年度数据!$A$1:$T$32,8,FALSE),
$C168=2018,
VLOOKUP($B168,[10]分省年度数据!$A$1:$T$32,7,FALSE)
)</f>
        <v>8.7899999999999991</v>
      </c>
      <c r="Y168" cm="1">
        <f t="array" ref="Y168">_xlfn.IFS(
$C168=2010,
VLOOKUP($B168,[11]分省年度数据!$A$1:$T$32,15,FALSE),
$C168=2011,
VLOOKUP($B168,[11]分省年度数据!$A$1:$T$32,14,FALSE),
$C168=2012,
VLOOKUP($B168,[11]分省年度数据!$A$1:$T$32,13,FALSE),
$C168=2013,
VLOOKUP($B168,[11]分省年度数据!$A$1:$T$32,12,FALSE),
$C168=2014,
VLOOKUP($B168,[11]分省年度数据!$A$1:$T$32,11,FALSE),
$C168=2015,
VLOOKUP($B168,[11]分省年度数据!$A$1:$T$32,10,FALSE),
$C168=2016,
VLOOKUP($B168,[11]分省年度数据!$A$1:$T$32,9,FALSE),
$C168=2017,
VLOOKUP($B168,[11]分省年度数据!$A$1:$T$32,8,FALSE),
$C168=2018,
VLOOKUP($B168,[11]分省年度数据!$A$1:$T$32,7,FALSE)
)</f>
        <v>777.55</v>
      </c>
      <c r="Z168" cm="1">
        <f t="array" ref="Z168">_xlfn.IFS(
$C168=2010,
VLOOKUP($B168,[12]分省年度数据!$A$1:$T$32,15,FALSE),
$C168=2011,
VLOOKUP($B168,[12]分省年度数据!$A$1:$T$32,14,FALSE),
$C168=2012,
VLOOKUP($B168,[12]分省年度数据!$A$1:$T$32,13,FALSE),
$C168=2013,
VLOOKUP($B168,[12]分省年度数据!$A$1:$T$32,12,FALSE),
$C168=2014,
VLOOKUP($B168,[12]分省年度数据!$A$1:$T$32,11,FALSE),
$C168=2015,
VLOOKUP($B168,[12]分省年度数据!$A$1:$T$32,10,FALSE),
$C168=2016,
VLOOKUP($B168,[12]分省年度数据!$A$1:$T$32,9,FALSE),
$C168=2017,
VLOOKUP($B168,[12]分省年度数据!$A$1:$T$32,8,FALSE),
$C168=2018,
VLOOKUP($B168,[12]分省年度数据!$A$1:$T$32,7,FALSE)
)</f>
        <v>14.43</v>
      </c>
      <c r="AA168" cm="1">
        <f t="array" ref="AA168">_xlfn.IFS(
$C168=2010,
VLOOKUP($B168,[13]分省年度数据!$A$1:$T$32,15,FALSE),
$C168=2011,
VLOOKUP($B168,[13]分省年度数据!$A$1:$T$32,14,FALSE),
$C168=2012,
VLOOKUP($B168,[13]分省年度数据!$A$1:$T$32,13,FALSE),
$C168=2013,
VLOOKUP($B168,[13]分省年度数据!$A$1:$T$32,12,FALSE),
$C168=2014,
VLOOKUP($B168,[13]分省年度数据!$A$1:$T$32,11,FALSE),
$C168=2015,
VLOOKUP($B168,[13]分省年度数据!$A$1:$T$32,10,FALSE),
$C168=2016,
VLOOKUP($B168,[13]分省年度数据!$A$1:$T$32,9,FALSE),
$C168=2017,
VLOOKUP($B168,[13]分省年度数据!$A$1:$T$32,8,FALSE),
$C168=2018,
VLOOKUP($B168,[13]分省年度数据!$A$1:$T$32,7,FALSE)
)</f>
        <v>13.53</v>
      </c>
      <c r="AB168" cm="1">
        <f t="array" ref="AB168">_xlfn.IFS(
$C168=2010,
VLOOKUP($B168,[14]分省年度数据!$A$1:$T$32,15,FALSE),
$C168=2011,
VLOOKUP($B168,[14]分省年度数据!$A$1:$T$32,14,FALSE),
$C168=2012,
VLOOKUP($B168,[14]分省年度数据!$A$1:$T$32,13,FALSE),
$C168=2013,
VLOOKUP($B168,[14]分省年度数据!$A$1:$T$32,12,FALSE),
$C168=2014,
VLOOKUP($B168,[14]分省年度数据!$A$1:$T$32,11,FALSE),
$C168=2015,
VLOOKUP($B168,[14]分省年度数据!$A$1:$T$32,10,FALSE),
$C168=2016,
VLOOKUP($B168,[14]分省年度数据!$A$1:$T$32,9,FALSE),
$C168=2017,
VLOOKUP($B168,[14]分省年度数据!$A$1:$T$32,8,FALSE),
$C168=2018,
VLOOKUP($B168,[14]分省年度数据!$A$1:$T$32,7,FALSE)
)</f>
        <v>18.309999999999999</v>
      </c>
      <c r="AD168" cm="1">
        <f t="array" ref="AD168">_xlfn.IFS(
$C168=2010,
VLOOKUP($B168,[15]分省年度数据!$A$1:$T$32,15,FALSE),
$C168=2011,
VLOOKUP($B168,[15]分省年度数据!$A$1:$T$32,14,FALSE),
$C168=2012,
VLOOKUP($B168,[15]分省年度数据!$A$1:$T$32,13,FALSE),
$C168=2013,
VLOOKUP($B168,[15]分省年度数据!$A$1:$T$32,12,FALSE),
$C168=2014,
VLOOKUP($B168,[15]分省年度数据!$A$1:$T$32,11,FALSE),
$C168=2015,
VLOOKUP($B168,[15]分省年度数据!$A$1:$T$32,10,FALSE),
$C168=2016,
VLOOKUP($B168,[15]分省年度数据!$A$1:$T$32,9,FALSE),
$C168=2017,
VLOOKUP($B168,[15]分省年度数据!$A$1:$T$32,8,FALSE),
$C168=2018,
VLOOKUP($B168,[15]分省年度数据!$A$1:$T$32,7,FALSE)
)</f>
        <v>27356552</v>
      </c>
      <c r="AE168" cm="1">
        <f t="array" ref="AE168">_xlfn.IFS(
$C168=2010,
VLOOKUP($B168,[16]分省年度数据!$A$1:$T$32,15,FALSE),
$C168=2011,
VLOOKUP($B168,[16]分省年度数据!$A$1:$T$32,14,FALSE),
$C168=2012,
VLOOKUP($B168,[16]分省年度数据!$A$1:$T$32,13,FALSE),
$C168=2013,
VLOOKUP($B168,[16]分省年度数据!$A$1:$T$32,12,FALSE),
$C168=2014,
VLOOKUP($B168,[16]分省年度数据!$A$1:$T$32,11,FALSE),
$C168=2015,
VLOOKUP($B168,[16]分省年度数据!$A$1:$T$32,10,FALSE),
$C168=2016,
VLOOKUP($B168,[16]分省年度数据!$A$1:$T$32,9,FALSE),
$C168=2017,
VLOOKUP($B168,[16]分省年度数据!$A$1:$T$32,8,FALSE),
$C168=2018,
VLOOKUP($B168,[16]分省年度数据!$A$1:$T$32,7,FALSE)
)</f>
        <v>1808.97</v>
      </c>
      <c r="AF168" cm="1">
        <f t="array" ref="AF168">_xlfn.IFS(
$C168=2010,
VLOOKUP($B168,[17]分省年度数据!$A$1:$T$32,15,FALSE),
$C168=2011,
VLOOKUP($B168,[17]分省年度数据!$A$1:$T$32,14,FALSE),
$C168=2012,
VLOOKUP($B168,[17]分省年度数据!$A$1:$T$32,13,FALSE),
$C168=2013,
VLOOKUP($B168,[17]分省年度数据!$A$1:$T$32,12,FALSE),
$C168=2014,
VLOOKUP($B168,[17]分省年度数据!$A$1:$T$32,11,FALSE),
$C168=2015,
VLOOKUP($B168,[17]分省年度数据!$A$1:$T$32,10,FALSE),
$C168=2016,
VLOOKUP($B168,[17]分省年度数据!$A$1:$T$32,9,FALSE),
$C168=2017,
VLOOKUP($B168,[17]分省年度数据!$A$1:$T$32,8,FALSE),
$C168=2018,
VLOOKUP($B168,[17]分省年度数据!$A$1:$T$32,7,FALSE)
)</f>
        <v>3403</v>
      </c>
      <c r="AG168" cm="1">
        <f t="array" ref="AG168">_xlfn.IFS(
$C168=2010,
VLOOKUP($B168,[18]分省年度数据!$A$1:$T$32,15,FALSE),
$C168=2011,
VLOOKUP($B168,[18]分省年度数据!$A$1:$T$32,14,FALSE),
$C168=2012,
VLOOKUP($B168,[18]分省年度数据!$A$1:$T$32,13,FALSE),
$C168=2013,
VLOOKUP($B168,[18]分省年度数据!$A$1:$T$32,12,FALSE),
$C168=2014,
VLOOKUP($B168,[18]分省年度数据!$A$1:$T$32,11,FALSE),
$C168=2015,
VLOOKUP($B168,[18]分省年度数据!$A$1:$T$32,10,FALSE),
$C168=2016,
VLOOKUP($B168,[18]分省年度数据!$A$1:$T$32,9,FALSE),
$C168=2017,
VLOOKUP($B168,[18]分省年度数据!$A$1:$T$32,8,FALSE),
$C168=2018,
VLOOKUP($B168,[18]分省年度数据!$A$1:$T$32,7,FALSE)
)</f>
        <v>28471.1</v>
      </c>
      <c r="AJ168" cm="1">
        <f t="array" ref="AJ168">_xlfn.IFS(
$C168=2010,
VLOOKUP($B168,[19]分省年度数据!$A$1:$T$32,15,FALSE),
$C168=2011,
VLOOKUP($B168,[19]分省年度数据!$A$1:$T$32,14,FALSE),
$C168=2012,
VLOOKUP($B168,[19]分省年度数据!$A$1:$T$32,13,FALSE),
$C168=2013,
VLOOKUP($B168,[19]分省年度数据!$A$1:$T$32,12,FALSE),
$C168=2014,
VLOOKUP($B168,[19]分省年度数据!$A$1:$T$32,11,FALSE),
$C168=2015,
VLOOKUP($B168,[19]分省年度数据!$A$1:$T$32,10,FALSE),
$C168=2016,
VLOOKUP($B168,[19]分省年度数据!$A$1:$T$32,9,FALSE),
$C168=2017,
VLOOKUP($B168,[19]分省年度数据!$A$1:$T$32,8,FALSE),
$C168=2018,
VLOOKUP($B168,[19]分省年度数据!$A$1:$T$32,7,FALSE)
)</f>
        <v>26445</v>
      </c>
      <c r="AK168" cm="1">
        <f t="array" ref="AK168">_xlfn.IFS(
$C168=2010,
VLOOKUP($B168,[20]分省年度数据!$A$1:$T$32,15,FALSE),
$C168=2011,
VLOOKUP($B168,[20]分省年度数据!$A$1:$T$32,14,FALSE),
$C168=2012,
VLOOKUP($B168,[20]分省年度数据!$A$1:$T$32,13,FALSE),
$C168=2013,
VLOOKUP($B168,[20]分省年度数据!$A$1:$T$32,12,FALSE),
$C168=2014,
VLOOKUP($B168,[20]分省年度数据!$A$1:$T$32,11,FALSE),
$C168=2015,
VLOOKUP($B168,[20]分省年度数据!$A$1:$T$32,10,FALSE),
$C168=2016,
VLOOKUP($B168,[20]分省年度数据!$A$1:$T$32,9,FALSE),
$C168=2017,
VLOOKUP($B168,[20]分省年度数据!$A$1:$T$32,8,FALSE),
$C168=2018,
VLOOKUP($B168,[20]分省年度数据!$A$1:$T$32,7,FALSE)
)</f>
        <v>94131</v>
      </c>
      <c r="AL168" cm="1">
        <f t="array" ref="AL168">_xlfn.IFS(
$C168=2010,
VLOOKUP($B168,[26]分省年度数据!$A$1:$T$32,15,FALSE),
$C168=2011,
VLOOKUP($B168,[26]分省年度数据!$A$1:$T$32,14,FALSE),
$C168=2012,
VLOOKUP($B168,[26]分省年度数据!$A$1:$T$32,13,FALSE),
$C168=2013,
VLOOKUP($B168,[26]分省年度数据!$A$1:$T$32,12,FALSE),
$C168=2014,
VLOOKUP($B168,[26]分省年度数据!$A$1:$T$32,11,FALSE),
$C168=2015,
VLOOKUP($B168,[26]分省年度数据!$A$1:$T$32,10,FALSE),
$C168=2016,
VLOOKUP($B168,[26]分省年度数据!$A$1:$T$32,9,FALSE),
$C168=2017,
VLOOKUP($B168,[26]分省年度数据!$A$1:$T$32,8,FALSE),
$C168=2018,
VLOOKUP($B168,[26]分省年度数据!$A$1:$T$32,7,FALSE)
)</f>
        <v>97.26</v>
      </c>
      <c r="AM168" cm="1">
        <f t="array" ref="AM168">_xlfn.IFS(
$C168=2010,
VLOOKUP($B168,[22]分省年度数据!$A$1:$T$32,15,FALSE),
$C168=2011,
VLOOKUP($B168,[22]分省年度数据!$A$1:$T$32,14,FALSE),
$C168=2012,
VLOOKUP($B168,[22]分省年度数据!$A$1:$T$32,13,FALSE),
$C168=2013,
VLOOKUP($B168,[22]分省年度数据!$A$1:$T$32,12,FALSE),
$C168=2014,
VLOOKUP($B168,[22]分省年度数据!$A$1:$T$32,11,FALSE),
$C168=2015,
VLOOKUP($B168,[22]分省年度数据!$A$1:$T$32,10,FALSE),
$C168=2016,
VLOOKUP($B168,[22]分省年度数据!$A$1:$T$32,9,FALSE),
$C168=2017,
VLOOKUP($B168,[22]分省年度数据!$A$1:$T$32,8,FALSE),
$C168=2018,
VLOOKUP($B168,[22]分省年度数据!$A$1:$T$32,7,FALSE)
)</f>
        <v>96.64</v>
      </c>
      <c r="AN168" cm="1">
        <f t="array" ref="AN168">_xlfn.IFS(
$C168=2010,
VLOOKUP($B168,[23]分省年度数据!$A$1:$T$32,15,FALSE),
$C168=2011,
VLOOKUP($B168,[23]分省年度数据!$A$1:$T$32,14,FALSE),
$C168=2012,
VLOOKUP($B168,[23]分省年度数据!$A$1:$T$32,13,FALSE),
$C168=2013,
VLOOKUP($B168,[23]分省年度数据!$A$1:$T$32,12,FALSE),
$C168=2014,
VLOOKUP($B168,[23]分省年度数据!$A$1:$T$32,11,FALSE),
$C168=2015,
VLOOKUP($B168,[23]分省年度数据!$A$1:$T$32,10,FALSE),
$C168=2016,
VLOOKUP($B168,[23]分省年度数据!$A$1:$T$32,9,FALSE),
$C168=2017,
VLOOKUP($B168,[23]分省年度数据!$A$1:$T$32,8,FALSE),
$C168=2018,
VLOOKUP($B168,[23]分省年度数据!$A$1:$T$32,7,FALSE)
)</f>
        <v>13.28</v>
      </c>
      <c r="AO168" cm="1">
        <f t="array" ref="AO168">_xlfn.IFS(
$C168=2010,
VLOOKUP($B168,[24]分省年度数据!$A$1:$T$32,15,FALSE),
$C168=2011,
VLOOKUP($B168,[24]分省年度数据!$A$1:$T$32,14,FALSE),
$C168=2012,
VLOOKUP($B168,[24]分省年度数据!$A$1:$T$32,13,FALSE),
$C168=2013,
VLOOKUP($B168,[24]分省年度数据!$A$1:$T$32,12,FALSE),
$C168=2014,
VLOOKUP($B168,[24]分省年度数据!$A$1:$T$32,11,FALSE),
$C168=2015,
VLOOKUP($B168,[24]分省年度数据!$A$1:$T$32,10,FALSE),
$C168=2016,
VLOOKUP($B168,[24]分省年度数据!$A$1:$T$32,9,FALSE),
$C168=2017,
VLOOKUP($B168,[24]分省年度数据!$A$1:$T$32,8,FALSE),
$C168=2018,
VLOOKUP($B168,[24]分省年度数据!$A$1:$T$32,7,FALSE)
)</f>
        <v>1.89</v>
      </c>
      <c r="AP168" cm="1">
        <f t="array" ref="AP168">_xlfn.IFS(
$C168=2010,
VLOOKUP($B168,[25]分省年度数据!$A$1:$T$32,15,FALSE),
$C168=2011,
VLOOKUP($B168,[25]分省年度数据!$A$1:$T$32,14,FALSE),
$C168=2012,
VLOOKUP($B168,[25]分省年度数据!$A$1:$T$32,13,FALSE),
$C168=2013,
VLOOKUP($B168,[25]分省年度数据!$A$1:$T$32,12,FALSE),
$C168=2014,
VLOOKUP($B168,[25]分省年度数据!$A$1:$T$32,11,FALSE),
$C168=2015,
VLOOKUP($B168,[25]分省年度数据!$A$1:$T$32,10,FALSE),
$C168=2016,
VLOOKUP($B168,[25]分省年度数据!$A$1:$T$32,9,FALSE),
$C168=2017,
VLOOKUP($B168,[25]分省年度数据!$A$1:$T$32,8,FALSE),
$C168=2018,
VLOOKUP($B168,[25]分省年度数据!$A$1:$T$32,7,FALSE)
)</f>
        <v>16.28</v>
      </c>
    </row>
    <row r="169" spans="1:42">
      <c r="A169">
        <v>44</v>
      </c>
      <c r="B169" t="s">
        <v>19</v>
      </c>
      <c r="C169">
        <v>2015</v>
      </c>
      <c r="D169" t="str">
        <f t="shared" si="4"/>
        <v>广东省2015</v>
      </c>
      <c r="E169" t="s">
        <v>35</v>
      </c>
      <c r="F169" cm="1">
        <f t="array" ref="F169">_xlfn.IFS(
$C169=2010,
VLOOKUP($B169,[1]分省年度数据!$A$1:$T$32,15,FALSE),
$C169=2011,
VLOOKUP($B169,[1]分省年度数据!$A$1:$T$32,14,FALSE),
$C169=2012,
VLOOKUP($B169,[1]分省年度数据!$A$1:$T$32,13,FALSE),
$C169=2013,
VLOOKUP($B169,[1]分省年度数据!$A$1:$T$32,12,FALSE),
$C169=2014,
VLOOKUP($B169,[1]分省年度数据!$A$1:$T$32,11,FALSE),
$C169=2015,
VLOOKUP($B169,[1]分省年度数据!$A$1:$T$32,10,FALSE),
$C169=2016,
VLOOKUP($B169,[1]分省年度数据!$A$1:$T$32,9,FALSE),
$C169=2017,
VLOOKUP($B169,[1]分省年度数据!$A$1:$T$32,8,FALSE),
$C169=2018,
VLOOKUP($B169,[1]分省年度数据!$A$1:$T$32,7,FALSE)
)</f>
        <v>11678</v>
      </c>
      <c r="G169" cm="1">
        <f t="array" ref="G169">_xlfn.IFS(
$C169=2010,
VLOOKUP($B169,[2]分省年度数据!$A$1:$T$32,15,FALSE),
$C169=2011,
VLOOKUP($B169,[2]分省年度数据!$A$1:$T$32,14,FALSE),
$C169=2012,
VLOOKUP($B169,[2]分省年度数据!$A$1:$T$32,13,FALSE),
$C169=2013,
VLOOKUP($B169,[2]分省年度数据!$A$1:$T$32,12,FALSE),
$C169=2014,
VLOOKUP($B169,[2]分省年度数据!$A$1:$T$32,11,FALSE),
$C169=2015,
VLOOKUP($B169,[2]分省年度数据!$A$1:$T$32,10,FALSE),
$C169=2016,
VLOOKUP($B169,[2]分省年度数据!$A$1:$T$32,9,FALSE),
$C169=2017,
VLOOKUP($B169,[2]分省年度数据!$A$1:$T$32,8,FALSE),
$C169=2018,
VLOOKUP($B169,[2]分省年度数据!$A$1:$T$32,7,FALSE)
)</f>
        <v>27859</v>
      </c>
      <c r="H169" cm="1">
        <f t="array" ref="H169">_xlfn.IFS(
$C169=2010,
VLOOKUP($B169,[3]分省年度数据!$A$1:$T$32,15,FALSE),
$C169=2011,
VLOOKUP($B169,[3]分省年度数据!$A$1:$T$32,14,FALSE),
$C169=2012,
VLOOKUP($B169,[3]分省年度数据!$A$1:$T$32,13,FALSE),
$C169=2013,
VLOOKUP($B169,[3]分省年度数据!$A$1:$T$32,12,FALSE),
$C169=2014,
VLOOKUP($B169,[3]分省年度数据!$A$1:$T$32,11,FALSE),
$C169=2015,
VLOOKUP($B169,[3]分省年度数据!$A$1:$T$32,10,FALSE),
$C169=2016,
VLOOKUP($B169,[3]分省年度数据!$A$1:$T$32,9,FALSE),
$C169=2017,
VLOOKUP($B169,[3]分省年度数据!$A$1:$T$32,8,FALSE),
$C169=2018,
VLOOKUP($B169,[3]分省年度数据!$A$1:$T$32,7,FALSE)
)</f>
        <v>848.7</v>
      </c>
      <c r="I169">
        <f>VLOOKUP($D169,[4]Sheet1!$C$1:$J$65536,2,FALSE)</f>
        <v>229.09754943847656</v>
      </c>
      <c r="J169">
        <f>VLOOKUP($D169,[4]Sheet1!$C$1:$J$65536,3,FALSE)</f>
        <v>187.37359619140625</v>
      </c>
      <c r="K169">
        <f>VLOOKUP($D169,[4]Sheet1!$C$1:$J$65536,4,FALSE)</f>
        <v>10134.61328125</v>
      </c>
      <c r="L169">
        <f>VLOOKUP($D169,[4]Sheet1!$C$1:$J$65536,5,FALSE)</f>
        <v>163.0201416015625</v>
      </c>
      <c r="M169">
        <f>VLOOKUP($D169,[4]Sheet1!$C$1:$J$65536,6,FALSE)</f>
        <v>24.887018203735352</v>
      </c>
      <c r="N169">
        <f>VLOOKUP($D169,[4]Sheet1!$C$1:$J$65536,7,FALSE)</f>
        <v>6.6896767616271973</v>
      </c>
      <c r="O169">
        <f>VLOOKUP($D169,[4]Sheet1!$C$1:$J$65536,8,FALSE)</f>
        <v>51.166702270507812</v>
      </c>
      <c r="P169" cm="1">
        <f t="array" ref="P169">_xlfn.IFS(
$C169=2010,
VLOOKUP($B169,[5]各省年均房价!$A$1:$T$32,11,FALSE),
$C169=2011,
VLOOKUP($B169,[5]各省年均房价!$A$1:$T$32,12,FALSE),
$C169=2012,
VLOOKUP($B169,[5]各省年均房价!$A$1:$T$32,13,FALSE),
$C169=2013,
VLOOKUP($B169,[5]各省年均房价!$A$1:$T$32,14,FALSE),
$C169=2014,
VLOOKUP($B169,[5]各省年均房价!$A$1:$T$32,15,FALSE),
$C169=2015,
VLOOKUP($B169,[5]各省年均房价!$A$1:$T$32,16,FALSE),
$C169=2016,
VLOOKUP($B169,[5]各省年均房价!$A$1:$T$32,17,FALSE),
$C169=2017,
VLOOKUP($B169,[5]各省年均房价!$A$1:$T$32,18,FALSE),
$C169=2018,
VLOOKUP($B169,[5]各省年均房价!$A$1:$T$32,19,FALSE)
)</f>
        <v>9135.4414285714302</v>
      </c>
      <c r="Q169">
        <f t="shared" si="5"/>
        <v>0.32791706193946052</v>
      </c>
      <c r="R169" cm="1">
        <f t="array" ref="R169">_xlfn.IFS(
$C169=2010,
VLOOKUP($B169,[27]分省年度数据!$A$1:$T$32,15,FALSE),
$C169=2011,
VLOOKUP($B169,[27]分省年度数据!$A$1:$T$32,14,FALSE),
$C169=2012,
VLOOKUP($B169,[27]分省年度数据!$A$1:$T$32,13,FALSE),
$C169=2013,
VLOOKUP($B169,[27]分省年度数据!$A$1:$T$32,12,FALSE),
$C169=2014,
VLOOKUP($B169,[27]分省年度数据!$A$1:$T$32,11,FALSE),
$C169=2015,
VLOOKUP($B169,[27]分省年度数据!$A$1:$T$32,10,FALSE),
$C169=2016,
VLOOKUP($B169,[27]分省年度数据!$A$1:$T$32,9,FALSE),
$C169=2017,
VLOOKUP($B169,[27]分省年度数据!$A$1:$T$32,8,FALSE),
$C169=2018,
VLOOKUP($B169,[27]分省年度数据!$A$1:$T$32,7,FALSE)
)</f>
        <v>133.47</v>
      </c>
      <c r="S169">
        <f>IFERROR(VLOOKUP(D169,[6]mu_jt_estimates_final!$C:$D,2,FALSE),"")</f>
        <v>0.56295698999999999</v>
      </c>
      <c r="T169" t="str">
        <f>VLOOKUP(B169,方言分布!A:B,2,FALSE)</f>
        <v>粤语</v>
      </c>
      <c r="U169" cm="1">
        <f t="array" ref="U169">_xlfn.IFS(
$C169=2010,
VLOOKUP($B169,[7]分省年度数据!$A$1:$T$32,15,FALSE),
$C169=2011,
VLOOKUP($B169,[7]分省年度数据!$A$1:$T$32,14,FALSE),
$C169=2012,
VLOOKUP($B169,[7]分省年度数据!$A$1:$T$32,13,FALSE),
$C169=2013,
VLOOKUP($B169,[7]分省年度数据!$A$1:$T$32,12,FALSE),
$C169=2014,
VLOOKUP($B169,[7]分省年度数据!$A$1:$T$32,11,FALSE),
$C169=2015,
VLOOKUP($B169,[7]分省年度数据!$A$1:$T$32,10,FALSE),
$C169=2016,
VLOOKUP($B169,[7]分省年度数据!$A$1:$T$32,9,FALSE),
$C169=2017,
VLOOKUP($B169,[7]分省年度数据!$A$1:$T$32,8,FALSE),
$C169=2018,
VLOOKUP($B169,[7]分省年度数据!$A$1:$T$32,7,FALSE)
)</f>
        <v>48320</v>
      </c>
      <c r="V169" cm="1">
        <f t="array" ref="V169">_xlfn.IFS(
$C169=2010,
VLOOKUP($B169,[8]分省年度数据!$A$1:$T$32,15,FALSE),
$C169=2011,
VLOOKUP($B169,[8]分省年度数据!$A$1:$T$32,14,FALSE),
$C169=2012,
VLOOKUP($B169,[8]分省年度数据!$A$1:$T$32,13,FALSE),
$C169=2013,
VLOOKUP($B169,[8]分省年度数据!$A$1:$T$32,12,FALSE),
$C169=2014,
VLOOKUP($B169,[8]分省年度数据!$A$1:$T$32,11,FALSE),
$C169=2015,
VLOOKUP($B169,[8]分省年度数据!$A$1:$T$32,10,FALSE),
$C169=2016,
VLOOKUP($B169,[8]分省年度数据!$A$1:$T$32,9,FALSE),
$C169=2017,
VLOOKUP($B169,[8]分省年度数据!$A$1:$T$32,8,FALSE),
$C169=2018,
VLOOKUP($B169,[8]分省年度数据!$A$1:$T$32,7,FALSE)
)</f>
        <v>43.57</v>
      </c>
      <c r="W169" cm="1">
        <f t="array" ref="W169">_xlfn.IFS(
$C169=2010,
VLOOKUP($B169,[9]分省年度数据!$A$1:$T$32,15,FALSE),
$C169=2011,
VLOOKUP($B169,[9]分省年度数据!$A$1:$T$32,14,FALSE),
$C169=2012,
VLOOKUP($B169,[9]分省年度数据!$A$1:$T$32,13,FALSE),
$C169=2013,
VLOOKUP($B169,[9]分省年度数据!$A$1:$T$32,12,FALSE),
$C169=2014,
VLOOKUP($B169,[9]分省年度数据!$A$1:$T$32,11,FALSE),
$C169=2015,
VLOOKUP($B169,[9]分省年度数据!$A$1:$T$32,10,FALSE),
$C169=2016,
VLOOKUP($B169,[9]分省年度数据!$A$1:$T$32,9,FALSE),
$C169=2017,
VLOOKUP($B169,[9]分省年度数据!$A$1:$T$32,8,FALSE),
$C169=2018,
VLOOKUP($B169,[9]分省年度数据!$A$1:$T$32,7,FALSE)
)</f>
        <v>57</v>
      </c>
      <c r="X169" cm="1">
        <f t="array" ref="X169">_xlfn.IFS(
$C169=2010,
VLOOKUP($B169,[10]分省年度数据!$A$1:$T$32,15,FALSE),
$C169=2011,
VLOOKUP($B169,[10]分省年度数据!$A$1:$T$32,14,FALSE),
$C169=2012,
VLOOKUP($B169,[10]分省年度数据!$A$1:$T$32,13,FALSE),
$C169=2013,
VLOOKUP($B169,[10]分省年度数据!$A$1:$T$32,12,FALSE),
$C169=2014,
VLOOKUP($B169,[10]分省年度数据!$A$1:$T$32,11,FALSE),
$C169=2015,
VLOOKUP($B169,[10]分省年度数据!$A$1:$T$32,10,FALSE),
$C169=2016,
VLOOKUP($B169,[10]分省年度数据!$A$1:$T$32,9,FALSE),
$C169=2017,
VLOOKUP($B169,[10]分省年度数据!$A$1:$T$32,8,FALSE),
$C169=2018,
VLOOKUP($B169,[10]分省年度数据!$A$1:$T$32,7,FALSE)
)</f>
        <v>8.8000000000000007</v>
      </c>
      <c r="Y169" cm="1">
        <f t="array" ref="Y169">_xlfn.IFS(
$C169=2010,
VLOOKUP($B169,[11]分省年度数据!$A$1:$T$32,15,FALSE),
$C169=2011,
VLOOKUP($B169,[11]分省年度数据!$A$1:$T$32,14,FALSE),
$C169=2012,
VLOOKUP($B169,[11]分省年度数据!$A$1:$T$32,13,FALSE),
$C169=2013,
VLOOKUP($B169,[11]分省年度数据!$A$1:$T$32,12,FALSE),
$C169=2014,
VLOOKUP($B169,[11]分省年度数据!$A$1:$T$32,11,FALSE),
$C169=2015,
VLOOKUP($B169,[11]分省年度数据!$A$1:$T$32,10,FALSE),
$C169=2016,
VLOOKUP($B169,[11]分省年度数据!$A$1:$T$32,9,FALSE),
$C169=2017,
VLOOKUP($B169,[11]分省年度数据!$A$1:$T$32,8,FALSE),
$C169=2018,
VLOOKUP($B169,[11]分省年度数据!$A$1:$T$32,7,FALSE)
)</f>
        <v>918.36</v>
      </c>
      <c r="Z169" cm="1">
        <f t="array" ref="Z169">_xlfn.IFS(
$C169=2010,
VLOOKUP($B169,[12]分省年度数据!$A$1:$T$32,15,FALSE),
$C169=2011,
VLOOKUP($B169,[12]分省年度数据!$A$1:$T$32,14,FALSE),
$C169=2012,
VLOOKUP($B169,[12]分省年度数据!$A$1:$T$32,13,FALSE),
$C169=2013,
VLOOKUP($B169,[12]分省年度数据!$A$1:$T$32,12,FALSE),
$C169=2014,
VLOOKUP($B169,[12]分省年度数据!$A$1:$T$32,11,FALSE),
$C169=2015,
VLOOKUP($B169,[12]分省年度数据!$A$1:$T$32,10,FALSE),
$C169=2016,
VLOOKUP($B169,[12]分省年度数据!$A$1:$T$32,9,FALSE),
$C169=2017,
VLOOKUP($B169,[12]分省年度数据!$A$1:$T$32,8,FALSE),
$C169=2018,
VLOOKUP($B169,[12]分省年度数据!$A$1:$T$32,7,FALSE)
)</f>
        <v>13.62</v>
      </c>
      <c r="AA169" cm="1">
        <f t="array" ref="AA169">_xlfn.IFS(
$C169=2010,
VLOOKUP($B169,[13]分省年度数据!$A$1:$T$32,15,FALSE),
$C169=2011,
VLOOKUP($B169,[13]分省年度数据!$A$1:$T$32,14,FALSE),
$C169=2012,
VLOOKUP($B169,[13]分省年度数据!$A$1:$T$32,13,FALSE),
$C169=2013,
VLOOKUP($B169,[13]分省年度数据!$A$1:$T$32,12,FALSE),
$C169=2014,
VLOOKUP($B169,[13]分省年度数据!$A$1:$T$32,11,FALSE),
$C169=2015,
VLOOKUP($B169,[13]分省年度数据!$A$1:$T$32,10,FALSE),
$C169=2016,
VLOOKUP($B169,[13]分省年度数据!$A$1:$T$32,9,FALSE),
$C169=2017,
VLOOKUP($B169,[13]分省年度数据!$A$1:$T$32,8,FALSE),
$C169=2018,
VLOOKUP($B169,[13]分省年度数据!$A$1:$T$32,7,FALSE)
)</f>
        <v>12.88</v>
      </c>
      <c r="AB169" cm="1">
        <f t="array" ref="AB169">_xlfn.IFS(
$C169=2010,
VLOOKUP($B169,[14]分省年度数据!$A$1:$T$32,15,FALSE),
$C169=2011,
VLOOKUP($B169,[14]分省年度数据!$A$1:$T$32,14,FALSE),
$C169=2012,
VLOOKUP($B169,[14]分省年度数据!$A$1:$T$32,13,FALSE),
$C169=2013,
VLOOKUP($B169,[14]分省年度数据!$A$1:$T$32,12,FALSE),
$C169=2014,
VLOOKUP($B169,[14]分省年度数据!$A$1:$T$32,11,FALSE),
$C169=2015,
VLOOKUP($B169,[14]分省年度数据!$A$1:$T$32,10,FALSE),
$C169=2016,
VLOOKUP($B169,[14]分省年度数据!$A$1:$T$32,9,FALSE),
$C169=2017,
VLOOKUP($B169,[14]分省年度数据!$A$1:$T$32,8,FALSE),
$C169=2018,
VLOOKUP($B169,[14]分省年度数据!$A$1:$T$32,7,FALSE)
)</f>
        <v>18.54</v>
      </c>
      <c r="AD169" cm="1">
        <f t="array" ref="AD169">_xlfn.IFS(
$C169=2010,
VLOOKUP($B169,[15]分省年度数据!$A$1:$T$32,15,FALSE),
$C169=2011,
VLOOKUP($B169,[15]分省年度数据!$A$1:$T$32,14,FALSE),
$C169=2012,
VLOOKUP($B169,[15]分省年度数据!$A$1:$T$32,13,FALSE),
$C169=2013,
VLOOKUP($B169,[15]分省年度数据!$A$1:$T$32,12,FALSE),
$C169=2014,
VLOOKUP($B169,[15]分省年度数据!$A$1:$T$32,11,FALSE),
$C169=2015,
VLOOKUP($B169,[15]分省年度数据!$A$1:$T$32,10,FALSE),
$C169=2016,
VLOOKUP($B169,[15]分省年度数据!$A$1:$T$32,9,FALSE),
$C169=2017,
VLOOKUP($B169,[15]分省年度数据!$A$1:$T$32,8,FALSE),
$C169=2018,
VLOOKUP($B169,[15]分省年度数据!$A$1:$T$32,7,FALSE)
)</f>
        <v>30474906</v>
      </c>
      <c r="AE169" cm="1">
        <f t="array" ref="AE169">_xlfn.IFS(
$C169=2010,
VLOOKUP($B169,[16]分省年度数据!$A$1:$T$32,15,FALSE),
$C169=2011,
VLOOKUP($B169,[16]分省年度数据!$A$1:$T$32,14,FALSE),
$C169=2012,
VLOOKUP($B169,[16]分省年度数据!$A$1:$T$32,13,FALSE),
$C169=2013,
VLOOKUP($B169,[16]分省年度数据!$A$1:$T$32,12,FALSE),
$C169=2014,
VLOOKUP($B169,[16]分省年度数据!$A$1:$T$32,11,FALSE),
$C169=2015,
VLOOKUP($B169,[16]分省年度数据!$A$1:$T$32,10,FALSE),
$C169=2016,
VLOOKUP($B169,[16]分省年度数据!$A$1:$T$32,9,FALSE),
$C169=2017,
VLOOKUP($B169,[16]分省年度数据!$A$1:$T$32,8,FALSE),
$C169=2018,
VLOOKUP($B169,[16]分省年度数据!$A$1:$T$32,7,FALSE)
)</f>
        <v>2040.65</v>
      </c>
      <c r="AF169" cm="1">
        <f t="array" ref="AF169">_xlfn.IFS(
$C169=2010,
VLOOKUP($B169,[17]分省年度数据!$A$1:$T$32,15,FALSE),
$C169=2011,
VLOOKUP($B169,[17]分省年度数据!$A$1:$T$32,14,FALSE),
$C169=2012,
VLOOKUP($B169,[17]分省年度数据!$A$1:$T$32,13,FALSE),
$C169=2013,
VLOOKUP($B169,[17]分省年度数据!$A$1:$T$32,12,FALSE),
$C169=2014,
VLOOKUP($B169,[17]分省年度数据!$A$1:$T$32,11,FALSE),
$C169=2015,
VLOOKUP($B169,[17]分省年度数据!$A$1:$T$32,10,FALSE),
$C169=2016,
VLOOKUP($B169,[17]分省年度数据!$A$1:$T$32,9,FALSE),
$C169=2017,
VLOOKUP($B169,[17]分省年度数据!$A$1:$T$32,8,FALSE),
$C169=2018,
VLOOKUP($B169,[17]分省年度数据!$A$1:$T$32,7,FALSE)
)</f>
        <v>3706</v>
      </c>
      <c r="AG169" cm="1">
        <f t="array" ref="AG169">_xlfn.IFS(
$C169=2010,
VLOOKUP($B169,[18]分省年度数据!$A$1:$T$32,15,FALSE),
$C169=2011,
VLOOKUP($B169,[18]分省年度数据!$A$1:$T$32,14,FALSE),
$C169=2012,
VLOOKUP($B169,[18]分省年度数据!$A$1:$T$32,13,FALSE),
$C169=2013,
VLOOKUP($B169,[18]分省年度数据!$A$1:$T$32,12,FALSE),
$C169=2014,
VLOOKUP($B169,[18]分省年度数据!$A$1:$T$32,11,FALSE),
$C169=2015,
VLOOKUP($B169,[18]分省年度数据!$A$1:$T$32,10,FALSE),
$C169=2016,
VLOOKUP($B169,[18]分省年度数据!$A$1:$T$32,9,FALSE),
$C169=2017,
VLOOKUP($B169,[18]分省年度数据!$A$1:$T$32,8,FALSE),
$C169=2018,
VLOOKUP($B169,[18]分省年度数据!$A$1:$T$32,7,FALSE)
)</f>
        <v>30326.799999999999</v>
      </c>
      <c r="AJ169" cm="1">
        <f t="array" ref="AJ169">_xlfn.IFS(
$C169=2010,
VLOOKUP($B169,[19]分省年度数据!$A$1:$T$32,15,FALSE),
$C169=2011,
VLOOKUP($B169,[19]分省年度数据!$A$1:$T$32,14,FALSE),
$C169=2012,
VLOOKUP($B169,[19]分省年度数据!$A$1:$T$32,13,FALSE),
$C169=2013,
VLOOKUP($B169,[19]分省年度数据!$A$1:$T$32,12,FALSE),
$C169=2014,
VLOOKUP($B169,[19]分省年度数据!$A$1:$T$32,11,FALSE),
$C169=2015,
VLOOKUP($B169,[19]分省年度数据!$A$1:$T$32,10,FALSE),
$C169=2016,
VLOOKUP($B169,[19]分省年度数据!$A$1:$T$32,9,FALSE),
$C169=2017,
VLOOKUP($B169,[19]分省年度数据!$A$1:$T$32,8,FALSE),
$C169=2018,
VLOOKUP($B169,[19]分省年度数据!$A$1:$T$32,7,FALSE)
)</f>
        <v>24676</v>
      </c>
      <c r="AK169" cm="1">
        <f t="array" ref="AK169">_xlfn.IFS(
$C169=2010,
VLOOKUP($B169,[20]分省年度数据!$A$1:$T$32,15,FALSE),
$C169=2011,
VLOOKUP($B169,[20]分省年度数据!$A$1:$T$32,14,FALSE),
$C169=2012,
VLOOKUP($B169,[20]分省年度数据!$A$1:$T$32,13,FALSE),
$C169=2013,
VLOOKUP($B169,[20]分省年度数据!$A$1:$T$32,12,FALSE),
$C169=2014,
VLOOKUP($B169,[20]分省年度数据!$A$1:$T$32,11,FALSE),
$C169=2015,
VLOOKUP($B169,[20]分省年度数据!$A$1:$T$32,10,FALSE),
$C169=2016,
VLOOKUP($B169,[20]分省年度数据!$A$1:$T$32,9,FALSE),
$C169=2017,
VLOOKUP($B169,[20]分省年度数据!$A$1:$T$32,8,FALSE),
$C169=2018,
VLOOKUP($B169,[20]分省年度数据!$A$1:$T$32,7,FALSE)
)</f>
        <v>95773</v>
      </c>
      <c r="AL169" cm="1">
        <f t="array" ref="AL169">_xlfn.IFS(
$C169=2010,
VLOOKUP($B169,[26]分省年度数据!$A$1:$T$32,15,FALSE),
$C169=2011,
VLOOKUP($B169,[26]分省年度数据!$A$1:$T$32,14,FALSE),
$C169=2012,
VLOOKUP($B169,[26]分省年度数据!$A$1:$T$32,13,FALSE),
$C169=2013,
VLOOKUP($B169,[26]分省年度数据!$A$1:$T$32,12,FALSE),
$C169=2014,
VLOOKUP($B169,[26]分省年度数据!$A$1:$T$32,11,FALSE),
$C169=2015,
VLOOKUP($B169,[26]分省年度数据!$A$1:$T$32,10,FALSE),
$C169=2016,
VLOOKUP($B169,[26]分省年度数据!$A$1:$T$32,9,FALSE),
$C169=2017,
VLOOKUP($B169,[26]分省年度数据!$A$1:$T$32,8,FALSE),
$C169=2018,
VLOOKUP($B169,[26]分省年度数据!$A$1:$T$32,7,FALSE)
)</f>
        <v>98.46</v>
      </c>
      <c r="AM169" cm="1">
        <f t="array" ref="AM169">_xlfn.IFS(
$C169=2010,
VLOOKUP($B169,[22]分省年度数据!$A$1:$T$32,15,FALSE),
$C169=2011,
VLOOKUP($B169,[22]分省年度数据!$A$1:$T$32,14,FALSE),
$C169=2012,
VLOOKUP($B169,[22]分省年度数据!$A$1:$T$32,13,FALSE),
$C169=2013,
VLOOKUP($B169,[22]分省年度数据!$A$1:$T$32,12,FALSE),
$C169=2014,
VLOOKUP($B169,[22]分省年度数据!$A$1:$T$32,11,FALSE),
$C169=2015,
VLOOKUP($B169,[22]分省年度数据!$A$1:$T$32,10,FALSE),
$C169=2016,
VLOOKUP($B169,[22]分省年度数据!$A$1:$T$32,9,FALSE),
$C169=2017,
VLOOKUP($B169,[22]分省年度数据!$A$1:$T$32,8,FALSE),
$C169=2018,
VLOOKUP($B169,[22]分省年度数据!$A$1:$T$32,7,FALSE)
)</f>
        <v>97.6</v>
      </c>
      <c r="AN169" cm="1">
        <f t="array" ref="AN169">_xlfn.IFS(
$C169=2010,
VLOOKUP($B169,[23]分省年度数据!$A$1:$T$32,15,FALSE),
$C169=2011,
VLOOKUP($B169,[23]分省年度数据!$A$1:$T$32,14,FALSE),
$C169=2012,
VLOOKUP($B169,[23]分省年度数据!$A$1:$T$32,13,FALSE),
$C169=2013,
VLOOKUP($B169,[23]分省年度数据!$A$1:$T$32,12,FALSE),
$C169=2014,
VLOOKUP($B169,[23]分省年度数据!$A$1:$T$32,11,FALSE),
$C169=2015,
VLOOKUP($B169,[23]分省年度数据!$A$1:$T$32,10,FALSE),
$C169=2016,
VLOOKUP($B169,[23]分省年度数据!$A$1:$T$32,9,FALSE),
$C169=2017,
VLOOKUP($B169,[23]分省年度数据!$A$1:$T$32,8,FALSE),
$C169=2018,
VLOOKUP($B169,[23]分省年度数据!$A$1:$T$32,7,FALSE)
)</f>
        <v>13.52</v>
      </c>
      <c r="AO169" cm="1">
        <f t="array" ref="AO169">_xlfn.IFS(
$C169=2010,
VLOOKUP($B169,[24]分省年度数据!$A$1:$T$32,15,FALSE),
$C169=2011,
VLOOKUP($B169,[24]分省年度数据!$A$1:$T$32,14,FALSE),
$C169=2012,
VLOOKUP($B169,[24]分省年度数据!$A$1:$T$32,13,FALSE),
$C169=2013,
VLOOKUP($B169,[24]分省年度数据!$A$1:$T$32,12,FALSE),
$C169=2014,
VLOOKUP($B169,[24]分省年度数据!$A$1:$T$32,11,FALSE),
$C169=2015,
VLOOKUP($B169,[24]分省年度数据!$A$1:$T$32,10,FALSE),
$C169=2016,
VLOOKUP($B169,[24]分省年度数据!$A$1:$T$32,9,FALSE),
$C169=2017,
VLOOKUP($B169,[24]分省年度数据!$A$1:$T$32,8,FALSE),
$C169=2018,
VLOOKUP($B169,[24]分省年度数据!$A$1:$T$32,7,FALSE)
)</f>
        <v>1.9</v>
      </c>
      <c r="AP169" cm="1">
        <f t="array" ref="AP169">_xlfn.IFS(
$C169=2010,
VLOOKUP($B169,[25]分省年度数据!$A$1:$T$32,15,FALSE),
$C169=2011,
VLOOKUP($B169,[25]分省年度数据!$A$1:$T$32,14,FALSE),
$C169=2012,
VLOOKUP($B169,[25]分省年度数据!$A$1:$T$32,13,FALSE),
$C169=2013,
VLOOKUP($B169,[25]分省年度数据!$A$1:$T$32,12,FALSE),
$C169=2014,
VLOOKUP($B169,[25]分省年度数据!$A$1:$T$32,11,FALSE),
$C169=2015,
VLOOKUP($B169,[25]分省年度数据!$A$1:$T$32,10,FALSE),
$C169=2016,
VLOOKUP($B169,[25]分省年度数据!$A$1:$T$32,9,FALSE),
$C169=2017,
VLOOKUP($B169,[25]分省年度数据!$A$1:$T$32,8,FALSE),
$C169=2018,
VLOOKUP($B169,[25]分省年度数据!$A$1:$T$32,7,FALSE)
)</f>
        <v>17.399999999999999</v>
      </c>
    </row>
    <row r="170" spans="1:42">
      <c r="A170">
        <v>44</v>
      </c>
      <c r="B170" t="s">
        <v>19</v>
      </c>
      <c r="C170">
        <v>2016</v>
      </c>
      <c r="D170" t="str">
        <f t="shared" si="4"/>
        <v>广东省2016</v>
      </c>
      <c r="E170" t="s">
        <v>35</v>
      </c>
      <c r="F170" cm="1">
        <f t="array" ref="F170">_xlfn.IFS(
$C170=2010,
VLOOKUP($B170,[1]分省年度数据!$A$1:$T$32,15,FALSE),
$C170=2011,
VLOOKUP($B170,[1]分省年度数据!$A$1:$T$32,14,FALSE),
$C170=2012,
VLOOKUP($B170,[1]分省年度数据!$A$1:$T$32,13,FALSE),
$C170=2013,
VLOOKUP($B170,[1]分省年度数据!$A$1:$T$32,12,FALSE),
$C170=2014,
VLOOKUP($B170,[1]分省年度数据!$A$1:$T$32,11,FALSE),
$C170=2015,
VLOOKUP($B170,[1]分省年度数据!$A$1:$T$32,10,FALSE),
$C170=2016,
VLOOKUP($B170,[1]分省年度数据!$A$1:$T$32,9,FALSE),
$C170=2017,
VLOOKUP($B170,[1]分省年度数据!$A$1:$T$32,8,FALSE),
$C170=2018,
VLOOKUP($B170,[1]分省年度数据!$A$1:$T$32,7,FALSE)
)</f>
        <v>11908</v>
      </c>
      <c r="G170" cm="1">
        <f t="array" ref="G170">_xlfn.IFS(
$C170=2010,
VLOOKUP($B170,[2]分省年度数据!$A$1:$T$32,15,FALSE),
$C170=2011,
VLOOKUP($B170,[2]分省年度数据!$A$1:$T$32,14,FALSE),
$C170=2012,
VLOOKUP($B170,[2]分省年度数据!$A$1:$T$32,13,FALSE),
$C170=2013,
VLOOKUP($B170,[2]分省年度数据!$A$1:$T$32,12,FALSE),
$C170=2014,
VLOOKUP($B170,[2]分省年度数据!$A$1:$T$32,11,FALSE),
$C170=2015,
VLOOKUP($B170,[2]分省年度数据!$A$1:$T$32,10,FALSE),
$C170=2016,
VLOOKUP($B170,[2]分省年度数据!$A$1:$T$32,9,FALSE),
$C170=2017,
VLOOKUP($B170,[2]分省年度数据!$A$1:$T$32,8,FALSE),
$C170=2018,
VLOOKUP($B170,[2]分省年度数据!$A$1:$T$32,7,FALSE)
)</f>
        <v>30296</v>
      </c>
      <c r="H170" cm="1">
        <f t="array" ref="H170">_xlfn.IFS(
$C170=2010,
VLOOKUP($B170,[3]分省年度数据!$A$1:$T$32,15,FALSE),
$C170=2011,
VLOOKUP($B170,[3]分省年度数据!$A$1:$T$32,14,FALSE),
$C170=2012,
VLOOKUP($B170,[3]分省年度数据!$A$1:$T$32,13,FALSE),
$C170=2013,
VLOOKUP($B170,[3]分省年度数据!$A$1:$T$32,12,FALSE),
$C170=2014,
VLOOKUP($B170,[3]分省年度数据!$A$1:$T$32,11,FALSE),
$C170=2015,
VLOOKUP($B170,[3]分省年度数据!$A$1:$T$32,10,FALSE),
$C170=2016,
VLOOKUP($B170,[3]分省年度数据!$A$1:$T$32,9,FALSE),
$C170=2017,
VLOOKUP($B170,[3]分省年度数据!$A$1:$T$32,8,FALSE),
$C170=2018,
VLOOKUP($B170,[3]分省年度数据!$A$1:$T$32,7,FALSE)
)</f>
        <v>618.5</v>
      </c>
      <c r="I170">
        <f>VLOOKUP($D170,[4]Sheet1!$C$1:$J$65536,2,FALSE)</f>
        <v>224.48654174804688</v>
      </c>
      <c r="J170">
        <f>VLOOKUP($D170,[4]Sheet1!$C$1:$J$65536,3,FALSE)</f>
        <v>184.96347045898438</v>
      </c>
      <c r="K170">
        <f>VLOOKUP($D170,[4]Sheet1!$C$1:$J$65536,4,FALSE)</f>
        <v>10131.4228515625</v>
      </c>
      <c r="L170">
        <f>VLOOKUP($D170,[4]Sheet1!$C$1:$J$65536,5,FALSE)</f>
        <v>161.37727355957031</v>
      </c>
      <c r="M170">
        <f>VLOOKUP($D170,[4]Sheet1!$C$1:$J$65536,6,FALSE)</f>
        <v>25.191581726074219</v>
      </c>
      <c r="N170">
        <f>VLOOKUP($D170,[4]Sheet1!$C$1:$J$65536,7,FALSE)</f>
        <v>6.7735843658447266</v>
      </c>
      <c r="O170">
        <f>VLOOKUP($D170,[4]Sheet1!$C$1:$J$65536,8,FALSE)</f>
        <v>54.988185882568359</v>
      </c>
      <c r="P170" cm="1">
        <f t="array" ref="P170">_xlfn.IFS(
$C170=2010,
VLOOKUP($B170,[5]各省年均房价!$A$1:$T$32,11,FALSE),
$C170=2011,
VLOOKUP($B170,[5]各省年均房价!$A$1:$T$32,12,FALSE),
$C170=2012,
VLOOKUP($B170,[5]各省年均房价!$A$1:$T$32,13,FALSE),
$C170=2013,
VLOOKUP($B170,[5]各省年均房价!$A$1:$T$32,14,FALSE),
$C170=2014,
VLOOKUP($B170,[5]各省年均房价!$A$1:$T$32,15,FALSE),
$C170=2015,
VLOOKUP($B170,[5]各省年均房价!$A$1:$T$32,16,FALSE),
$C170=2016,
VLOOKUP($B170,[5]各省年均房价!$A$1:$T$32,17,FALSE),
$C170=2017,
VLOOKUP($B170,[5]各省年均房价!$A$1:$T$32,18,FALSE),
$C170=2018,
VLOOKUP($B170,[5]各省年均房价!$A$1:$T$32,19,FALSE)
)</f>
        <v>10565.291428571431</v>
      </c>
      <c r="Q170">
        <f t="shared" si="5"/>
        <v>0.34873552378437517</v>
      </c>
      <c r="R170" cm="1">
        <f t="array" ref="R170">_xlfn.IFS(
$C170=2010,
VLOOKUP($B170,[27]分省年度数据!$A$1:$T$32,15,FALSE),
$C170=2011,
VLOOKUP($B170,[27]分省年度数据!$A$1:$T$32,14,FALSE),
$C170=2012,
VLOOKUP($B170,[27]分省年度数据!$A$1:$T$32,13,FALSE),
$C170=2013,
VLOOKUP($B170,[27]分省年度数据!$A$1:$T$32,12,FALSE),
$C170=2014,
VLOOKUP($B170,[27]分省年度数据!$A$1:$T$32,11,FALSE),
$C170=2015,
VLOOKUP($B170,[27]分省年度数据!$A$1:$T$32,10,FALSE),
$C170=2016,
VLOOKUP($B170,[27]分省年度数据!$A$1:$T$32,9,FALSE),
$C170=2017,
VLOOKUP($B170,[27]分省年度数据!$A$1:$T$32,8,FALSE),
$C170=2018,
VLOOKUP($B170,[27]分省年度数据!$A$1:$T$32,7,FALSE)
)</f>
        <v>130.46</v>
      </c>
      <c r="S170">
        <f>IFERROR(VLOOKUP(D170,[6]mu_jt_estimates_final!$C:$D,2,FALSE),"")</f>
        <v>0.69201093999999996</v>
      </c>
      <c r="T170" t="str">
        <f>VLOOKUP(B170,方言分布!A:B,2,FALSE)</f>
        <v>粤语</v>
      </c>
      <c r="U170" cm="1">
        <f t="array" ref="U170">_xlfn.IFS(
$C170=2010,
VLOOKUP($B170,[7]分省年度数据!$A$1:$T$32,15,FALSE),
$C170=2011,
VLOOKUP($B170,[7]分省年度数据!$A$1:$T$32,14,FALSE),
$C170=2012,
VLOOKUP($B170,[7]分省年度数据!$A$1:$T$32,13,FALSE),
$C170=2013,
VLOOKUP($B170,[7]分省年度数据!$A$1:$T$32,12,FALSE),
$C170=2014,
VLOOKUP($B170,[7]分省年度数据!$A$1:$T$32,11,FALSE),
$C170=2015,
VLOOKUP($B170,[7]分省年度数据!$A$1:$T$32,10,FALSE),
$C170=2016,
VLOOKUP($B170,[7]分省年度数据!$A$1:$T$32,9,FALSE),
$C170=2017,
VLOOKUP($B170,[7]分省年度数据!$A$1:$T$32,8,FALSE),
$C170=2018,
VLOOKUP($B170,[7]分省年度数据!$A$1:$T$32,7,FALSE)
)</f>
        <v>49079</v>
      </c>
      <c r="V170" cm="1">
        <f t="array" ref="V170">_xlfn.IFS(
$C170=2010,
VLOOKUP($B170,[8]分省年度数据!$A$1:$T$32,15,FALSE),
$C170=2011,
VLOOKUP($B170,[8]分省年度数据!$A$1:$T$32,14,FALSE),
$C170=2012,
VLOOKUP($B170,[8]分省年度数据!$A$1:$T$32,13,FALSE),
$C170=2013,
VLOOKUP($B170,[8]分省年度数据!$A$1:$T$32,12,FALSE),
$C170=2014,
VLOOKUP($B170,[8]分省年度数据!$A$1:$T$32,11,FALSE),
$C170=2015,
VLOOKUP($B170,[8]分省年度数据!$A$1:$T$32,10,FALSE),
$C170=2016,
VLOOKUP($B170,[8]分省年度数据!$A$1:$T$32,9,FALSE),
$C170=2017,
VLOOKUP($B170,[8]分省年度数据!$A$1:$T$32,8,FALSE),
$C170=2018,
VLOOKUP($B170,[8]分省年度数据!$A$1:$T$32,7,FALSE)
)</f>
        <v>46.51</v>
      </c>
      <c r="W170" cm="1">
        <f t="array" ref="W170">_xlfn.IFS(
$C170=2010,
VLOOKUP($B170,[9]分省年度数据!$A$1:$T$32,15,FALSE),
$C170=2011,
VLOOKUP($B170,[9]分省年度数据!$A$1:$T$32,14,FALSE),
$C170=2012,
VLOOKUP($B170,[9]分省年度数据!$A$1:$T$32,13,FALSE),
$C170=2013,
VLOOKUP($B170,[9]分省年度数据!$A$1:$T$32,12,FALSE),
$C170=2014,
VLOOKUP($B170,[9]分省年度数据!$A$1:$T$32,11,FALSE),
$C170=2015,
VLOOKUP($B170,[9]分省年度数据!$A$1:$T$32,10,FALSE),
$C170=2016,
VLOOKUP($B170,[9]分省年度数据!$A$1:$T$32,9,FALSE),
$C170=2017,
VLOOKUP($B170,[9]分省年度数据!$A$1:$T$32,8,FALSE),
$C170=2018,
VLOOKUP($B170,[9]分省年度数据!$A$1:$T$32,7,FALSE)
)</f>
        <v>60</v>
      </c>
      <c r="X170" cm="1">
        <f t="array" ref="X170">_xlfn.IFS(
$C170=2010,
VLOOKUP($B170,[10]分省年度数据!$A$1:$T$32,15,FALSE),
$C170=2011,
VLOOKUP($B170,[10]分省年度数据!$A$1:$T$32,14,FALSE),
$C170=2012,
VLOOKUP($B170,[10]分省年度数据!$A$1:$T$32,13,FALSE),
$C170=2013,
VLOOKUP($B170,[10]分省年度数据!$A$1:$T$32,12,FALSE),
$C170=2014,
VLOOKUP($B170,[10]分省年度数据!$A$1:$T$32,11,FALSE),
$C170=2015,
VLOOKUP($B170,[10]分省年度数据!$A$1:$T$32,10,FALSE),
$C170=2016,
VLOOKUP($B170,[10]分省年度数据!$A$1:$T$32,9,FALSE),
$C170=2017,
VLOOKUP($B170,[10]分省年度数据!$A$1:$T$32,8,FALSE),
$C170=2018,
VLOOKUP($B170,[10]分省年度数据!$A$1:$T$32,7,FALSE)
)</f>
        <v>8.7899999999999991</v>
      </c>
      <c r="Y170" cm="1">
        <f t="array" ref="Y170">_xlfn.IFS(
$C170=2010,
VLOOKUP($B170,[11]分省年度数据!$A$1:$T$32,15,FALSE),
$C170=2011,
VLOOKUP($B170,[11]分省年度数据!$A$1:$T$32,14,FALSE),
$C170=2012,
VLOOKUP($B170,[11]分省年度数据!$A$1:$T$32,13,FALSE),
$C170=2013,
VLOOKUP($B170,[11]分省年度数据!$A$1:$T$32,12,FALSE),
$C170=2014,
VLOOKUP($B170,[11]分省年度数据!$A$1:$T$32,11,FALSE),
$C170=2015,
VLOOKUP($B170,[11]分省年度数据!$A$1:$T$32,10,FALSE),
$C170=2016,
VLOOKUP($B170,[11]分省年度数据!$A$1:$T$32,9,FALSE),
$C170=2017,
VLOOKUP($B170,[11]分省年度数据!$A$1:$T$32,8,FALSE),
$C170=2018,
VLOOKUP($B170,[11]分省年度数据!$A$1:$T$32,7,FALSE)
)</f>
        <v>1121.83</v>
      </c>
      <c r="Z170" cm="1">
        <f t="array" ref="Z170">_xlfn.IFS(
$C170=2010,
VLOOKUP($B170,[12]分省年度数据!$A$1:$T$32,15,FALSE),
$C170=2011,
VLOOKUP($B170,[12]分省年度数据!$A$1:$T$32,14,FALSE),
$C170=2012,
VLOOKUP($B170,[12]分省年度数据!$A$1:$T$32,13,FALSE),
$C170=2013,
VLOOKUP($B170,[12]分省年度数据!$A$1:$T$32,12,FALSE),
$C170=2014,
VLOOKUP($B170,[12]分省年度数据!$A$1:$T$32,11,FALSE),
$C170=2015,
VLOOKUP($B170,[12]分省年度数据!$A$1:$T$32,10,FALSE),
$C170=2016,
VLOOKUP($B170,[12]分省年度数据!$A$1:$T$32,9,FALSE),
$C170=2017,
VLOOKUP($B170,[12]分省年度数据!$A$1:$T$32,8,FALSE),
$C170=2018,
VLOOKUP($B170,[12]分省年度数据!$A$1:$T$32,7,FALSE)
)</f>
        <v>13.02</v>
      </c>
      <c r="AA170" cm="1">
        <f t="array" ref="AA170">_xlfn.IFS(
$C170=2010,
VLOOKUP($B170,[13]分省年度数据!$A$1:$T$32,15,FALSE),
$C170=2011,
VLOOKUP($B170,[13]分省年度数据!$A$1:$T$32,14,FALSE),
$C170=2012,
VLOOKUP($B170,[13]分省年度数据!$A$1:$T$32,13,FALSE),
$C170=2013,
VLOOKUP($B170,[13]分省年度数据!$A$1:$T$32,12,FALSE),
$C170=2014,
VLOOKUP($B170,[13]分省年度数据!$A$1:$T$32,11,FALSE),
$C170=2015,
VLOOKUP($B170,[13]分省年度数据!$A$1:$T$32,10,FALSE),
$C170=2016,
VLOOKUP($B170,[13]分省年度数据!$A$1:$T$32,9,FALSE),
$C170=2017,
VLOOKUP($B170,[13]分省年度数据!$A$1:$T$32,8,FALSE),
$C170=2018,
VLOOKUP($B170,[13]分省年度数据!$A$1:$T$32,7,FALSE)
)</f>
        <v>12.61</v>
      </c>
      <c r="AB170" cm="1">
        <f t="array" ref="AB170">_xlfn.IFS(
$C170=2010,
VLOOKUP($B170,[14]分省年度数据!$A$1:$T$32,15,FALSE),
$C170=2011,
VLOOKUP($B170,[14]分省年度数据!$A$1:$T$32,14,FALSE),
$C170=2012,
VLOOKUP($B170,[14]分省年度数据!$A$1:$T$32,13,FALSE),
$C170=2013,
VLOOKUP($B170,[14]分省年度数据!$A$1:$T$32,12,FALSE),
$C170=2014,
VLOOKUP($B170,[14]分省年度数据!$A$1:$T$32,11,FALSE),
$C170=2015,
VLOOKUP($B170,[14]分省年度数据!$A$1:$T$32,10,FALSE),
$C170=2016,
VLOOKUP($B170,[14]分省年度数据!$A$1:$T$32,9,FALSE),
$C170=2017,
VLOOKUP($B170,[14]分省年度数据!$A$1:$T$32,8,FALSE),
$C170=2018,
VLOOKUP($B170,[14]分省年度数据!$A$1:$T$32,7,FALSE)
)</f>
        <v>18.600000000000001</v>
      </c>
      <c r="AD170" cm="1">
        <f t="array" ref="AD170">_xlfn.IFS(
$C170=2010,
VLOOKUP($B170,[15]分省年度数据!$A$1:$T$32,15,FALSE),
$C170=2011,
VLOOKUP($B170,[15]分省年度数据!$A$1:$T$32,14,FALSE),
$C170=2012,
VLOOKUP($B170,[15]分省年度数据!$A$1:$T$32,13,FALSE),
$C170=2013,
VLOOKUP($B170,[15]分省年度数据!$A$1:$T$32,12,FALSE),
$C170=2014,
VLOOKUP($B170,[15]分省年度数据!$A$1:$T$32,11,FALSE),
$C170=2015,
VLOOKUP($B170,[15]分省年度数据!$A$1:$T$32,10,FALSE),
$C170=2016,
VLOOKUP($B170,[15]分省年度数据!$A$1:$T$32,9,FALSE),
$C170=2017,
VLOOKUP($B170,[15]分省年度数据!$A$1:$T$32,8,FALSE),
$C170=2018,
VLOOKUP($B170,[15]分省年度数据!$A$1:$T$32,7,FALSE)
)</f>
        <v>33675376</v>
      </c>
      <c r="AE170" cm="1">
        <f t="array" ref="AE170">_xlfn.IFS(
$C170=2010,
VLOOKUP($B170,[16]分省年度数据!$A$1:$T$32,15,FALSE),
$C170=2011,
VLOOKUP($B170,[16]分省年度数据!$A$1:$T$32,14,FALSE),
$C170=2012,
VLOOKUP($B170,[16]分省年度数据!$A$1:$T$32,13,FALSE),
$C170=2013,
VLOOKUP($B170,[16]分省年度数据!$A$1:$T$32,12,FALSE),
$C170=2014,
VLOOKUP($B170,[16]分省年度数据!$A$1:$T$32,11,FALSE),
$C170=2015,
VLOOKUP($B170,[16]分省年度数据!$A$1:$T$32,10,FALSE),
$C170=2016,
VLOOKUP($B170,[16]分省年度数据!$A$1:$T$32,9,FALSE),
$C170=2017,
VLOOKUP($B170,[16]分省年度数据!$A$1:$T$32,8,FALSE),
$C170=2018,
VLOOKUP($B170,[16]分省年度数据!$A$1:$T$32,7,FALSE)
)</f>
        <v>2318.4699999999998</v>
      </c>
      <c r="AF170" cm="1">
        <f t="array" ref="AF170">_xlfn.IFS(
$C170=2010,
VLOOKUP($B170,[17]分省年度数据!$A$1:$T$32,15,FALSE),
$C170=2011,
VLOOKUP($B170,[17]分省年度数据!$A$1:$T$32,14,FALSE),
$C170=2012,
VLOOKUP($B170,[17]分省年度数据!$A$1:$T$32,13,FALSE),
$C170=2013,
VLOOKUP($B170,[17]分省年度数据!$A$1:$T$32,12,FALSE),
$C170=2014,
VLOOKUP($B170,[17]分省年度数据!$A$1:$T$32,11,FALSE),
$C170=2015,
VLOOKUP($B170,[17]分省年度数据!$A$1:$T$32,10,FALSE),
$C170=2016,
VLOOKUP($B170,[17]分省年度数据!$A$1:$T$32,9,FALSE),
$C170=2017,
VLOOKUP($B170,[17]分省年度数据!$A$1:$T$32,8,FALSE),
$C170=2018,
VLOOKUP($B170,[17]分省年度数据!$A$1:$T$32,7,FALSE)
)</f>
        <v>3984</v>
      </c>
      <c r="AG170" cm="1">
        <f t="array" ref="AG170">_xlfn.IFS(
$C170=2010,
VLOOKUP($B170,[18]分省年度数据!$A$1:$T$32,15,FALSE),
$C170=2011,
VLOOKUP($B170,[18]分省年度数据!$A$1:$T$32,14,FALSE),
$C170=2012,
VLOOKUP($B170,[18]分省年度数据!$A$1:$T$32,13,FALSE),
$C170=2013,
VLOOKUP($B170,[18]分省年度数据!$A$1:$T$32,12,FALSE),
$C170=2014,
VLOOKUP($B170,[18]分省年度数据!$A$1:$T$32,11,FALSE),
$C170=2015,
VLOOKUP($B170,[18]分省年度数据!$A$1:$T$32,10,FALSE),
$C170=2016,
VLOOKUP($B170,[18]分省年度数据!$A$1:$T$32,9,FALSE),
$C170=2017,
VLOOKUP($B170,[18]分省年度数据!$A$1:$T$32,8,FALSE),
$C170=2018,
VLOOKUP($B170,[18]分省年度数据!$A$1:$T$32,7,FALSE)
)</f>
        <v>33303.199999999997</v>
      </c>
      <c r="AJ170" cm="1">
        <f t="array" ref="AJ170">_xlfn.IFS(
$C170=2010,
VLOOKUP($B170,[19]分省年度数据!$A$1:$T$32,15,FALSE),
$C170=2011,
VLOOKUP($B170,[19]分省年度数据!$A$1:$T$32,14,FALSE),
$C170=2012,
VLOOKUP($B170,[19]分省年度数据!$A$1:$T$32,13,FALSE),
$C170=2013,
VLOOKUP($B170,[19]分省年度数据!$A$1:$T$32,12,FALSE),
$C170=2014,
VLOOKUP($B170,[19]分省年度数据!$A$1:$T$32,11,FALSE),
$C170=2015,
VLOOKUP($B170,[19]分省年度数据!$A$1:$T$32,10,FALSE),
$C170=2016,
VLOOKUP($B170,[19]分省年度数据!$A$1:$T$32,9,FALSE),
$C170=2017,
VLOOKUP($B170,[19]分省年度数据!$A$1:$T$32,8,FALSE),
$C170=2018,
VLOOKUP($B170,[19]分省年度数据!$A$1:$T$32,7,FALSE)
)</f>
        <v>24773</v>
      </c>
      <c r="AK170" cm="1">
        <f t="array" ref="AK170">_xlfn.IFS(
$C170=2010,
VLOOKUP($B170,[20]分省年度数据!$A$1:$T$32,15,FALSE),
$C170=2011,
VLOOKUP($B170,[20]分省年度数据!$A$1:$T$32,14,FALSE),
$C170=2012,
VLOOKUP($B170,[20]分省年度数据!$A$1:$T$32,13,FALSE),
$C170=2013,
VLOOKUP($B170,[20]分省年度数据!$A$1:$T$32,12,FALSE),
$C170=2014,
VLOOKUP($B170,[20]分省年度数据!$A$1:$T$32,11,FALSE),
$C170=2015,
VLOOKUP($B170,[20]分省年度数据!$A$1:$T$32,10,FALSE),
$C170=2016,
VLOOKUP($B170,[20]分省年度数据!$A$1:$T$32,9,FALSE),
$C170=2017,
VLOOKUP($B170,[20]分省年度数据!$A$1:$T$32,8,FALSE),
$C170=2018,
VLOOKUP($B170,[20]分省年度数据!$A$1:$T$32,7,FALSE)
)</f>
        <v>102075</v>
      </c>
      <c r="AL170" cm="1">
        <f t="array" ref="AL170">_xlfn.IFS(
$C170=2010,
VLOOKUP($B170,[26]分省年度数据!$A$1:$T$32,15,FALSE),
$C170=2011,
VLOOKUP($B170,[26]分省年度数据!$A$1:$T$32,14,FALSE),
$C170=2012,
VLOOKUP($B170,[26]分省年度数据!$A$1:$T$32,13,FALSE),
$C170=2013,
VLOOKUP($B170,[26]分省年度数据!$A$1:$T$32,12,FALSE),
$C170=2014,
VLOOKUP($B170,[26]分省年度数据!$A$1:$T$32,11,FALSE),
$C170=2015,
VLOOKUP($B170,[26]分省年度数据!$A$1:$T$32,10,FALSE),
$C170=2016,
VLOOKUP($B170,[26]分省年度数据!$A$1:$T$32,9,FALSE),
$C170=2017,
VLOOKUP($B170,[26]分省年度数据!$A$1:$T$32,8,FALSE),
$C170=2018,
VLOOKUP($B170,[26]分省年度数据!$A$1:$T$32,7,FALSE)
)</f>
        <v>98.06</v>
      </c>
      <c r="AM170" cm="1">
        <f t="array" ref="AM170">_xlfn.IFS(
$C170=2010,
VLOOKUP($B170,[22]分省年度数据!$A$1:$T$32,15,FALSE),
$C170=2011,
VLOOKUP($B170,[22]分省年度数据!$A$1:$T$32,14,FALSE),
$C170=2012,
VLOOKUP($B170,[22]分省年度数据!$A$1:$T$32,13,FALSE),
$C170=2013,
VLOOKUP($B170,[22]分省年度数据!$A$1:$T$32,12,FALSE),
$C170=2014,
VLOOKUP($B170,[22]分省年度数据!$A$1:$T$32,11,FALSE),
$C170=2015,
VLOOKUP($B170,[22]分省年度数据!$A$1:$T$32,10,FALSE),
$C170=2016,
VLOOKUP($B170,[22]分省年度数据!$A$1:$T$32,9,FALSE),
$C170=2017,
VLOOKUP($B170,[22]分省年度数据!$A$1:$T$32,8,FALSE),
$C170=2018,
VLOOKUP($B170,[22]分省年度数据!$A$1:$T$32,7,FALSE)
)</f>
        <v>97.43</v>
      </c>
      <c r="AN170" cm="1">
        <f t="array" ref="AN170">_xlfn.IFS(
$C170=2010,
VLOOKUP($B170,[23]分省年度数据!$A$1:$T$32,15,FALSE),
$C170=2011,
VLOOKUP($B170,[23]分省年度数据!$A$1:$T$32,14,FALSE),
$C170=2012,
VLOOKUP($B170,[23]分省年度数据!$A$1:$T$32,13,FALSE),
$C170=2013,
VLOOKUP($B170,[23]分省年度数据!$A$1:$T$32,12,FALSE),
$C170=2014,
VLOOKUP($B170,[23]分省年度数据!$A$1:$T$32,11,FALSE),
$C170=2015,
VLOOKUP($B170,[23]分省年度数据!$A$1:$T$32,10,FALSE),
$C170=2016,
VLOOKUP($B170,[23]分省年度数据!$A$1:$T$32,9,FALSE),
$C170=2017,
VLOOKUP($B170,[23]分省年度数据!$A$1:$T$32,8,FALSE),
$C170=2018,
VLOOKUP($B170,[23]分省年度数据!$A$1:$T$32,7,FALSE)
)</f>
        <v>14.2</v>
      </c>
      <c r="AO170" cm="1">
        <f t="array" ref="AO170">_xlfn.IFS(
$C170=2010,
VLOOKUP($B170,[24]分省年度数据!$A$1:$T$32,15,FALSE),
$C170=2011,
VLOOKUP($B170,[24]分省年度数据!$A$1:$T$32,14,FALSE),
$C170=2012,
VLOOKUP($B170,[24]分省年度数据!$A$1:$T$32,13,FALSE),
$C170=2013,
VLOOKUP($B170,[24]分省年度数据!$A$1:$T$32,12,FALSE),
$C170=2014,
VLOOKUP($B170,[24]分省年度数据!$A$1:$T$32,11,FALSE),
$C170=2015,
VLOOKUP($B170,[24]分省年度数据!$A$1:$T$32,10,FALSE),
$C170=2016,
VLOOKUP($B170,[24]分省年度数据!$A$1:$T$32,9,FALSE),
$C170=2017,
VLOOKUP($B170,[24]分省年度数据!$A$1:$T$32,8,FALSE),
$C170=2018,
VLOOKUP($B170,[24]分省年度数据!$A$1:$T$32,7,FALSE)
)</f>
        <v>1.95</v>
      </c>
      <c r="AP170" cm="1">
        <f t="array" ref="AP170">_xlfn.IFS(
$C170=2010,
VLOOKUP($B170,[25]分省年度数据!$A$1:$T$32,15,FALSE),
$C170=2011,
VLOOKUP($B170,[25]分省年度数据!$A$1:$T$32,14,FALSE),
$C170=2012,
VLOOKUP($B170,[25]分省年度数据!$A$1:$T$32,13,FALSE),
$C170=2013,
VLOOKUP($B170,[25]分省年度数据!$A$1:$T$32,12,FALSE),
$C170=2014,
VLOOKUP($B170,[25]分省年度数据!$A$1:$T$32,11,FALSE),
$C170=2015,
VLOOKUP($B170,[25]分省年度数据!$A$1:$T$32,10,FALSE),
$C170=2016,
VLOOKUP($B170,[25]分省年度数据!$A$1:$T$32,9,FALSE),
$C170=2017,
VLOOKUP($B170,[25]分省年度数据!$A$1:$T$32,8,FALSE),
$C170=2018,
VLOOKUP($B170,[25]分省年度数据!$A$1:$T$32,7,FALSE)
)</f>
        <v>17.87</v>
      </c>
    </row>
    <row r="171" spans="1:42">
      <c r="A171">
        <v>44</v>
      </c>
      <c r="B171" t="s">
        <v>19</v>
      </c>
      <c r="C171">
        <v>2017</v>
      </c>
      <c r="D171" t="str">
        <f t="shared" si="4"/>
        <v>广东省2017</v>
      </c>
      <c r="E171" t="s">
        <v>35</v>
      </c>
      <c r="F171" cm="1">
        <f t="array" ref="F171">_xlfn.IFS(
$C171=2010,
VLOOKUP($B171,[1]分省年度数据!$A$1:$T$32,15,FALSE),
$C171=2011,
VLOOKUP($B171,[1]分省年度数据!$A$1:$T$32,14,FALSE),
$C171=2012,
VLOOKUP($B171,[1]分省年度数据!$A$1:$T$32,13,FALSE),
$C171=2013,
VLOOKUP($B171,[1]分省年度数据!$A$1:$T$32,12,FALSE),
$C171=2014,
VLOOKUP($B171,[1]分省年度数据!$A$1:$T$32,11,FALSE),
$C171=2015,
VLOOKUP($B171,[1]分省年度数据!$A$1:$T$32,10,FALSE),
$C171=2016,
VLOOKUP($B171,[1]分省年度数据!$A$1:$T$32,9,FALSE),
$C171=2017,
VLOOKUP($B171,[1]分省年度数据!$A$1:$T$32,8,FALSE),
$C171=2018,
VLOOKUP($B171,[1]分省年度数据!$A$1:$T$32,7,FALSE)
)</f>
        <v>12141</v>
      </c>
      <c r="G171" cm="1">
        <f t="array" ref="G171">_xlfn.IFS(
$C171=2010,
VLOOKUP($B171,[2]分省年度数据!$A$1:$T$32,15,FALSE),
$C171=2011,
VLOOKUP($B171,[2]分省年度数据!$A$1:$T$32,14,FALSE),
$C171=2012,
VLOOKUP($B171,[2]分省年度数据!$A$1:$T$32,13,FALSE),
$C171=2013,
VLOOKUP($B171,[2]分省年度数据!$A$1:$T$32,12,FALSE),
$C171=2014,
VLOOKUP($B171,[2]分省年度数据!$A$1:$T$32,11,FALSE),
$C171=2015,
VLOOKUP($B171,[2]分省年度数据!$A$1:$T$32,10,FALSE),
$C171=2016,
VLOOKUP($B171,[2]分省年度数据!$A$1:$T$32,9,FALSE),
$C171=2017,
VLOOKUP($B171,[2]分省年度数据!$A$1:$T$32,8,FALSE),
$C171=2018,
VLOOKUP($B171,[2]分省年度数据!$A$1:$T$32,7,FALSE)
)</f>
        <v>33003</v>
      </c>
      <c r="H171" cm="1">
        <f t="array" ref="H171">_xlfn.IFS(
$C171=2010,
VLOOKUP($B171,[3]分省年度数据!$A$1:$T$32,15,FALSE),
$C171=2011,
VLOOKUP($B171,[3]分省年度数据!$A$1:$T$32,14,FALSE),
$C171=2012,
VLOOKUP($B171,[3]分省年度数据!$A$1:$T$32,13,FALSE),
$C171=2013,
VLOOKUP($B171,[3]分省年度数据!$A$1:$T$32,12,FALSE),
$C171=2014,
VLOOKUP($B171,[3]分省年度数据!$A$1:$T$32,11,FALSE),
$C171=2015,
VLOOKUP($B171,[3]分省年度数据!$A$1:$T$32,10,FALSE),
$C171=2016,
VLOOKUP($B171,[3]分省年度数据!$A$1:$T$32,9,FALSE),
$C171=2017,
VLOOKUP($B171,[3]分省年度数据!$A$1:$T$32,8,FALSE),
$C171=2018,
VLOOKUP($B171,[3]分省年度数据!$A$1:$T$32,7,FALSE)
)</f>
        <v>326.39999999999998</v>
      </c>
      <c r="I171">
        <f>VLOOKUP($D171,[4]Sheet1!$C$1:$J$65536,2,FALSE)</f>
        <v>226.41912841796875</v>
      </c>
      <c r="J171">
        <f>VLOOKUP($D171,[4]Sheet1!$C$1:$J$65536,3,FALSE)</f>
        <v>182.03292846679688</v>
      </c>
      <c r="K171">
        <f>VLOOKUP($D171,[4]Sheet1!$C$1:$J$65536,4,FALSE)</f>
        <v>10136.9619140625</v>
      </c>
      <c r="L171">
        <f>VLOOKUP($D171,[4]Sheet1!$C$1:$J$65536,5,FALSE)</f>
        <v>159.01673889160156</v>
      </c>
      <c r="M171">
        <f>VLOOKUP($D171,[4]Sheet1!$C$1:$J$65536,6,FALSE)</f>
        <v>24.697629928588867</v>
      </c>
      <c r="N171">
        <f>VLOOKUP($D171,[4]Sheet1!$C$1:$J$65536,7,FALSE)</f>
        <v>6.4094305038452148</v>
      </c>
      <c r="O171">
        <f>VLOOKUP($D171,[4]Sheet1!$C$1:$J$65536,8,FALSE)</f>
        <v>42.806468963623047</v>
      </c>
      <c r="P171" cm="1">
        <f t="array" ref="P171">_xlfn.IFS(
$C171=2010,
VLOOKUP($B171,[5]各省年均房价!$A$1:$T$32,11,FALSE),
$C171=2011,
VLOOKUP($B171,[5]各省年均房价!$A$1:$T$32,12,FALSE),
$C171=2012,
VLOOKUP($B171,[5]各省年均房价!$A$1:$T$32,13,FALSE),
$C171=2013,
VLOOKUP($B171,[5]各省年均房价!$A$1:$T$32,14,FALSE),
$C171=2014,
VLOOKUP($B171,[5]各省年均房价!$A$1:$T$32,15,FALSE),
$C171=2015,
VLOOKUP($B171,[5]各省年均房价!$A$1:$T$32,16,FALSE),
$C171=2016,
VLOOKUP($B171,[5]各省年均房价!$A$1:$T$32,17,FALSE),
$C171=2017,
VLOOKUP($B171,[5]各省年均房价!$A$1:$T$32,18,FALSE),
$C171=2018,
VLOOKUP($B171,[5]各省年均房价!$A$1:$T$32,19,FALSE)
)</f>
        <v>12795.475</v>
      </c>
      <c r="Q171">
        <f t="shared" si="5"/>
        <v>0.38770642062842775</v>
      </c>
      <c r="R171" cm="1">
        <f t="array" ref="R171">_xlfn.IFS(
$C171=2010,
VLOOKUP($B171,[27]分省年度数据!$A$1:$T$32,15,FALSE),
$C171=2011,
VLOOKUP($B171,[27]分省年度数据!$A$1:$T$32,14,FALSE),
$C171=2012,
VLOOKUP($B171,[27]分省年度数据!$A$1:$T$32,13,FALSE),
$C171=2013,
VLOOKUP($B171,[27]分省年度数据!$A$1:$T$32,12,FALSE),
$C171=2014,
VLOOKUP($B171,[27]分省年度数据!$A$1:$T$32,11,FALSE),
$C171=2015,
VLOOKUP($B171,[27]分省年度数据!$A$1:$T$32,10,FALSE),
$C171=2016,
VLOOKUP($B171,[27]分省年度数据!$A$1:$T$32,9,FALSE),
$C171=2017,
VLOOKUP($B171,[27]分省年度数据!$A$1:$T$32,8,FALSE),
$C171=2018,
VLOOKUP($B171,[27]分省年度数据!$A$1:$T$32,7,FALSE)
)</f>
        <v>132.47999999999999</v>
      </c>
      <c r="S171">
        <f>IFERROR(VLOOKUP(D171,[6]mu_jt_estimates_final!$C:$D,2,FALSE),"")</f>
        <v>0.92085832000000001</v>
      </c>
      <c r="T171" t="str">
        <f>VLOOKUP(B171,方言分布!A:B,2,FALSE)</f>
        <v>粤语</v>
      </c>
      <c r="U171" cm="1">
        <f t="array" ref="U171">_xlfn.IFS(
$C171=2010,
VLOOKUP($B171,[7]分省年度数据!$A$1:$T$32,15,FALSE),
$C171=2011,
VLOOKUP($B171,[7]分省年度数据!$A$1:$T$32,14,FALSE),
$C171=2012,
VLOOKUP($B171,[7]分省年度数据!$A$1:$T$32,13,FALSE),
$C171=2013,
VLOOKUP($B171,[7]分省年度数据!$A$1:$T$32,12,FALSE),
$C171=2014,
VLOOKUP($B171,[7]分省年度数据!$A$1:$T$32,11,FALSE),
$C171=2015,
VLOOKUP($B171,[7]分省年度数据!$A$1:$T$32,10,FALSE),
$C171=2016,
VLOOKUP($B171,[7]分省年度数据!$A$1:$T$32,9,FALSE),
$C171=2017,
VLOOKUP($B171,[7]分省年度数据!$A$1:$T$32,8,FALSE),
$C171=2018,
VLOOKUP($B171,[7]分省年度数据!$A$1:$T$32,7,FALSE)
)</f>
        <v>49874</v>
      </c>
      <c r="V171" cm="1">
        <f t="array" ref="V171">_xlfn.IFS(
$C171=2010,
VLOOKUP($B171,[8]分省年度数据!$A$1:$T$32,15,FALSE),
$C171=2011,
VLOOKUP($B171,[8]分省年度数据!$A$1:$T$32,14,FALSE),
$C171=2012,
VLOOKUP($B171,[8]分省年度数据!$A$1:$T$32,13,FALSE),
$C171=2013,
VLOOKUP($B171,[8]分省年度数据!$A$1:$T$32,12,FALSE),
$C171=2014,
VLOOKUP($B171,[8]分省年度数据!$A$1:$T$32,11,FALSE),
$C171=2015,
VLOOKUP($B171,[8]分省年度数据!$A$1:$T$32,10,FALSE),
$C171=2016,
VLOOKUP($B171,[8]分省年度数据!$A$1:$T$32,9,FALSE),
$C171=2017,
VLOOKUP($B171,[8]分省年度数据!$A$1:$T$32,8,FALSE),
$C171=2018,
VLOOKUP($B171,[8]分省年度数据!$A$1:$T$32,7,FALSE)
)</f>
        <v>49.21</v>
      </c>
      <c r="W171" cm="1">
        <f t="array" ref="W171">_xlfn.IFS(
$C171=2010,
VLOOKUP($B171,[9]分省年度数据!$A$1:$T$32,15,FALSE),
$C171=2011,
VLOOKUP($B171,[9]分省年度数据!$A$1:$T$32,14,FALSE),
$C171=2012,
VLOOKUP($B171,[9]分省年度数据!$A$1:$T$32,13,FALSE),
$C171=2013,
VLOOKUP($B171,[9]分省年度数据!$A$1:$T$32,12,FALSE),
$C171=2014,
VLOOKUP($B171,[9]分省年度数据!$A$1:$T$32,11,FALSE),
$C171=2015,
VLOOKUP($B171,[9]分省年度数据!$A$1:$T$32,10,FALSE),
$C171=2016,
VLOOKUP($B171,[9]分省年度数据!$A$1:$T$32,9,FALSE),
$C171=2017,
VLOOKUP($B171,[9]分省年度数据!$A$1:$T$32,8,FALSE),
$C171=2018,
VLOOKUP($B171,[9]分省年度数据!$A$1:$T$32,7,FALSE)
)</f>
        <v>63</v>
      </c>
      <c r="X171" cm="1">
        <f t="array" ref="X171">_xlfn.IFS(
$C171=2010,
VLOOKUP($B171,[10]分省年度数据!$A$1:$T$32,15,FALSE),
$C171=2011,
VLOOKUP($B171,[10]分省年度数据!$A$1:$T$32,14,FALSE),
$C171=2012,
VLOOKUP($B171,[10]分省年度数据!$A$1:$T$32,13,FALSE),
$C171=2013,
VLOOKUP($B171,[10]分省年度数据!$A$1:$T$32,12,FALSE),
$C171=2014,
VLOOKUP($B171,[10]分省年度数据!$A$1:$T$32,11,FALSE),
$C171=2015,
VLOOKUP($B171,[10]分省年度数据!$A$1:$T$32,10,FALSE),
$C171=2016,
VLOOKUP($B171,[10]分省年度数据!$A$1:$T$32,9,FALSE),
$C171=2017,
VLOOKUP($B171,[10]分省年度数据!$A$1:$T$32,8,FALSE),
$C171=2018,
VLOOKUP($B171,[10]分省年度数据!$A$1:$T$32,7,FALSE)
)</f>
        <v>8.69</v>
      </c>
      <c r="Y171" cm="1">
        <f t="array" ref="Y171">_xlfn.IFS(
$C171=2010,
VLOOKUP($B171,[11]分省年度数据!$A$1:$T$32,15,FALSE),
$C171=2011,
VLOOKUP($B171,[11]分省年度数据!$A$1:$T$32,14,FALSE),
$C171=2012,
VLOOKUP($B171,[11]分省年度数据!$A$1:$T$32,13,FALSE),
$C171=2013,
VLOOKUP($B171,[11]分省年度数据!$A$1:$T$32,12,FALSE),
$C171=2014,
VLOOKUP($B171,[11]分省年度数据!$A$1:$T$32,11,FALSE),
$C171=2015,
VLOOKUP($B171,[11]分省年度数据!$A$1:$T$32,10,FALSE),
$C171=2016,
VLOOKUP($B171,[11]分省年度数据!$A$1:$T$32,9,FALSE),
$C171=2017,
VLOOKUP($B171,[11]分省年度数据!$A$1:$T$32,8,FALSE),
$C171=2018,
VLOOKUP($B171,[11]分省年度数据!$A$1:$T$32,7,FALSE)
)</f>
        <v>1307.56</v>
      </c>
      <c r="Z171" cm="1">
        <f t="array" ref="Z171">_xlfn.IFS(
$C171=2010,
VLOOKUP($B171,[12]分省年度数据!$A$1:$T$32,15,FALSE),
$C171=2011,
VLOOKUP($B171,[12]分省年度数据!$A$1:$T$32,14,FALSE),
$C171=2012,
VLOOKUP($B171,[12]分省年度数据!$A$1:$T$32,13,FALSE),
$C171=2013,
VLOOKUP($B171,[12]分省年度数据!$A$1:$T$32,12,FALSE),
$C171=2014,
VLOOKUP($B171,[12]分省年度数据!$A$1:$T$32,11,FALSE),
$C171=2015,
VLOOKUP($B171,[12]分省年度数据!$A$1:$T$32,10,FALSE),
$C171=2016,
VLOOKUP($B171,[12]分省年度数据!$A$1:$T$32,9,FALSE),
$C171=2017,
VLOOKUP($B171,[12]分省年度数据!$A$1:$T$32,8,FALSE),
$C171=2018,
VLOOKUP($B171,[12]分省年度数据!$A$1:$T$32,7,FALSE)
)</f>
        <v>12.5</v>
      </c>
      <c r="AA171" cm="1">
        <f t="array" ref="AA171">_xlfn.IFS(
$C171=2010,
VLOOKUP($B171,[13]分省年度数据!$A$1:$T$32,15,FALSE),
$C171=2011,
VLOOKUP($B171,[13]分省年度数据!$A$1:$T$32,14,FALSE),
$C171=2012,
VLOOKUP($B171,[13]分省年度数据!$A$1:$T$32,13,FALSE),
$C171=2013,
VLOOKUP($B171,[13]分省年度数据!$A$1:$T$32,12,FALSE),
$C171=2014,
VLOOKUP($B171,[13]分省年度数据!$A$1:$T$32,11,FALSE),
$C171=2015,
VLOOKUP($B171,[13]分省年度数据!$A$1:$T$32,10,FALSE),
$C171=2016,
VLOOKUP($B171,[13]分省年度数据!$A$1:$T$32,9,FALSE),
$C171=2017,
VLOOKUP($B171,[13]分省年度数据!$A$1:$T$32,8,FALSE),
$C171=2018,
VLOOKUP($B171,[13]分省年度数据!$A$1:$T$32,7,FALSE)
)</f>
        <v>12.73</v>
      </c>
      <c r="AB171" cm="1">
        <f t="array" ref="AB171">_xlfn.IFS(
$C171=2010,
VLOOKUP($B171,[14]分省年度数据!$A$1:$T$32,15,FALSE),
$C171=2011,
VLOOKUP($B171,[14]分省年度数据!$A$1:$T$32,14,FALSE),
$C171=2012,
VLOOKUP($B171,[14]分省年度数据!$A$1:$T$32,13,FALSE),
$C171=2013,
VLOOKUP($B171,[14]分省年度数据!$A$1:$T$32,12,FALSE),
$C171=2014,
VLOOKUP($B171,[14]分省年度数据!$A$1:$T$32,11,FALSE),
$C171=2015,
VLOOKUP($B171,[14]分省年度数据!$A$1:$T$32,10,FALSE),
$C171=2016,
VLOOKUP($B171,[14]分省年度数据!$A$1:$T$32,9,FALSE),
$C171=2017,
VLOOKUP($B171,[14]分省年度数据!$A$1:$T$32,8,FALSE),
$C171=2018,
VLOOKUP($B171,[14]分省年度数据!$A$1:$T$32,7,FALSE)
)</f>
        <v>18.55</v>
      </c>
      <c r="AD171" cm="1">
        <f t="array" ref="AD171">_xlfn.IFS(
$C171=2010,
VLOOKUP($B171,[15]分省年度数据!$A$1:$T$32,15,FALSE),
$C171=2011,
VLOOKUP($B171,[15]分省年度数据!$A$1:$T$32,14,FALSE),
$C171=2012,
VLOOKUP($B171,[15]分省年度数据!$A$1:$T$32,13,FALSE),
$C171=2013,
VLOOKUP($B171,[15]分省年度数据!$A$1:$T$32,12,FALSE),
$C171=2014,
VLOOKUP($B171,[15]分省年度数据!$A$1:$T$32,11,FALSE),
$C171=2015,
VLOOKUP($B171,[15]分省年度数据!$A$1:$T$32,10,FALSE),
$C171=2016,
VLOOKUP($B171,[15]分省年度数据!$A$1:$T$32,9,FALSE),
$C171=2017,
VLOOKUP($B171,[15]分省年度数据!$A$1:$T$32,8,FALSE),
$C171=2018,
VLOOKUP($B171,[15]分省年度数据!$A$1:$T$32,7,FALSE)
)</f>
        <v>38610331</v>
      </c>
      <c r="AE171" cm="1">
        <f t="array" ref="AE171">_xlfn.IFS(
$C171=2010,
VLOOKUP($B171,[16]分省年度数据!$A$1:$T$32,15,FALSE),
$C171=2011,
VLOOKUP($B171,[16]分省年度数据!$A$1:$T$32,14,FALSE),
$C171=2012,
VLOOKUP($B171,[16]分省年度数据!$A$1:$T$32,13,FALSE),
$C171=2013,
VLOOKUP($B171,[16]分省年度数据!$A$1:$T$32,12,FALSE),
$C171=2014,
VLOOKUP($B171,[16]分省年度数据!$A$1:$T$32,11,FALSE),
$C171=2015,
VLOOKUP($B171,[16]分省年度数据!$A$1:$T$32,10,FALSE),
$C171=2016,
VLOOKUP($B171,[16]分省年度数据!$A$1:$T$32,9,FALSE),
$C171=2017,
VLOOKUP($B171,[16]分省年度数据!$A$1:$T$32,8,FALSE),
$C171=2018,
VLOOKUP($B171,[16]分省年度数据!$A$1:$T$32,7,FALSE)
)</f>
        <v>2575.52</v>
      </c>
      <c r="AF171" cm="1">
        <f t="array" ref="AF171">_xlfn.IFS(
$C171=2010,
VLOOKUP($B171,[17]分省年度数据!$A$1:$T$32,15,FALSE),
$C171=2011,
VLOOKUP($B171,[17]分省年度数据!$A$1:$T$32,14,FALSE),
$C171=2012,
VLOOKUP($B171,[17]分省年度数据!$A$1:$T$32,13,FALSE),
$C171=2013,
VLOOKUP($B171,[17]分省年度数据!$A$1:$T$32,12,FALSE),
$C171=2014,
VLOOKUP($B171,[17]分省年度数据!$A$1:$T$32,11,FALSE),
$C171=2015,
VLOOKUP($B171,[17]分省年度数据!$A$1:$T$32,10,FALSE),
$C171=2016,
VLOOKUP($B171,[17]分省年度数据!$A$1:$T$32,9,FALSE),
$C171=2017,
VLOOKUP($B171,[17]分省年度数据!$A$1:$T$32,8,FALSE),
$C171=2018,
VLOOKUP($B171,[17]分省年度数据!$A$1:$T$32,7,FALSE)
)</f>
        <v>4158</v>
      </c>
      <c r="AG171" cm="1">
        <f t="array" ref="AG171">_xlfn.IFS(
$C171=2010,
VLOOKUP($B171,[18]分省年度数据!$A$1:$T$32,15,FALSE),
$C171=2011,
VLOOKUP($B171,[18]分省年度数据!$A$1:$T$32,14,FALSE),
$C171=2012,
VLOOKUP($B171,[18]分省年度数据!$A$1:$T$32,13,FALSE),
$C171=2013,
VLOOKUP($B171,[18]分省年度数据!$A$1:$T$32,12,FALSE),
$C171=2014,
VLOOKUP($B171,[18]分省年度数据!$A$1:$T$32,11,FALSE),
$C171=2015,
VLOOKUP($B171,[18]分省年度数据!$A$1:$T$32,10,FALSE),
$C171=2016,
VLOOKUP($B171,[18]分省年度数据!$A$1:$T$32,9,FALSE),
$C171=2017,
VLOOKUP($B171,[18]分省年度数据!$A$1:$T$32,8,FALSE),
$C171=2018,
VLOOKUP($B171,[18]分省年度数据!$A$1:$T$32,7,FALSE)
)</f>
        <v>36598.6</v>
      </c>
      <c r="AJ171" cm="1">
        <f t="array" ref="AJ171">_xlfn.IFS(
$C171=2010,
VLOOKUP($B171,[19]分省年度数据!$A$1:$T$32,15,FALSE),
$C171=2011,
VLOOKUP($B171,[19]分省年度数据!$A$1:$T$32,14,FALSE),
$C171=2012,
VLOOKUP($B171,[19]分省年度数据!$A$1:$T$32,13,FALSE),
$C171=2013,
VLOOKUP($B171,[19]分省年度数据!$A$1:$T$32,12,FALSE),
$C171=2014,
VLOOKUP($B171,[19]分省年度数据!$A$1:$T$32,11,FALSE),
$C171=2015,
VLOOKUP($B171,[19]分省年度数据!$A$1:$T$32,10,FALSE),
$C171=2016,
VLOOKUP($B171,[19]分省年度数据!$A$1:$T$32,9,FALSE),
$C171=2017,
VLOOKUP($B171,[19]分省年度数据!$A$1:$T$32,8,FALSE),
$C171=2018,
VLOOKUP($B171,[19]分省年度数据!$A$1:$T$32,7,FALSE)
)</f>
        <v>23900</v>
      </c>
      <c r="AK171" cm="1">
        <f t="array" ref="AK171">_xlfn.IFS(
$C171=2010,
VLOOKUP($B171,[20]分省年度数据!$A$1:$T$32,15,FALSE),
$C171=2011,
VLOOKUP($B171,[20]分省年度数据!$A$1:$T$32,14,FALSE),
$C171=2012,
VLOOKUP($B171,[20]分省年度数据!$A$1:$T$32,13,FALSE),
$C171=2013,
VLOOKUP($B171,[20]分省年度数据!$A$1:$T$32,12,FALSE),
$C171=2014,
VLOOKUP($B171,[20]分省年度数据!$A$1:$T$32,11,FALSE),
$C171=2015,
VLOOKUP($B171,[20]分省年度数据!$A$1:$T$32,10,FALSE),
$C171=2016,
VLOOKUP($B171,[20]分省年度数据!$A$1:$T$32,9,FALSE),
$C171=2017,
VLOOKUP($B171,[20]分省年度数据!$A$1:$T$32,8,FALSE),
$C171=2018,
VLOOKUP($B171,[20]分省年度数据!$A$1:$T$32,7,FALSE)
)</f>
        <v>100219</v>
      </c>
      <c r="AL171" cm="1">
        <f t="array" ref="AL171">_xlfn.IFS(
$C171=2010,
VLOOKUP($B171,[26]分省年度数据!$A$1:$T$32,15,FALSE),
$C171=2011,
VLOOKUP($B171,[26]分省年度数据!$A$1:$T$32,14,FALSE),
$C171=2012,
VLOOKUP($B171,[26]分省年度数据!$A$1:$T$32,13,FALSE),
$C171=2013,
VLOOKUP($B171,[26]分省年度数据!$A$1:$T$32,12,FALSE),
$C171=2014,
VLOOKUP($B171,[26]分省年度数据!$A$1:$T$32,11,FALSE),
$C171=2015,
VLOOKUP($B171,[26]分省年度数据!$A$1:$T$32,10,FALSE),
$C171=2016,
VLOOKUP($B171,[26]分省年度数据!$A$1:$T$32,9,FALSE),
$C171=2017,
VLOOKUP($B171,[26]分省年度数据!$A$1:$T$32,8,FALSE),
$C171=2018,
VLOOKUP($B171,[26]分省年度数据!$A$1:$T$32,7,FALSE)
)</f>
        <v>97.8</v>
      </c>
      <c r="AM171" cm="1">
        <f t="array" ref="AM171">_xlfn.IFS(
$C171=2010,
VLOOKUP($B171,[22]分省年度数据!$A$1:$T$32,15,FALSE),
$C171=2011,
VLOOKUP($B171,[22]分省年度数据!$A$1:$T$32,14,FALSE),
$C171=2012,
VLOOKUP($B171,[22]分省年度数据!$A$1:$T$32,13,FALSE),
$C171=2013,
VLOOKUP($B171,[22]分省年度数据!$A$1:$T$32,12,FALSE),
$C171=2014,
VLOOKUP($B171,[22]分省年度数据!$A$1:$T$32,11,FALSE),
$C171=2015,
VLOOKUP($B171,[22]分省年度数据!$A$1:$T$32,10,FALSE),
$C171=2016,
VLOOKUP($B171,[22]分省年度数据!$A$1:$T$32,9,FALSE),
$C171=2017,
VLOOKUP($B171,[22]分省年度数据!$A$1:$T$32,8,FALSE),
$C171=2018,
VLOOKUP($B171,[22]分省年度数据!$A$1:$T$32,7,FALSE)
)</f>
        <v>96.88</v>
      </c>
      <c r="AN171" cm="1">
        <f t="array" ref="AN171">_xlfn.IFS(
$C171=2010,
VLOOKUP($B171,[23]分省年度数据!$A$1:$T$32,15,FALSE),
$C171=2011,
VLOOKUP($B171,[23]分省年度数据!$A$1:$T$32,14,FALSE),
$C171=2012,
VLOOKUP($B171,[23]分省年度数据!$A$1:$T$32,13,FALSE),
$C171=2013,
VLOOKUP($B171,[23]分省年度数据!$A$1:$T$32,12,FALSE),
$C171=2014,
VLOOKUP($B171,[23]分省年度数据!$A$1:$T$32,11,FALSE),
$C171=2015,
VLOOKUP($B171,[23]分省年度数据!$A$1:$T$32,10,FALSE),
$C171=2016,
VLOOKUP($B171,[23]分省年度数据!$A$1:$T$32,9,FALSE),
$C171=2017,
VLOOKUP($B171,[23]分省年度数据!$A$1:$T$32,8,FALSE),
$C171=2018,
VLOOKUP($B171,[23]分省年度数据!$A$1:$T$32,7,FALSE)
)</f>
        <v>15.3</v>
      </c>
      <c r="AO171" cm="1">
        <f t="array" ref="AO171">_xlfn.IFS(
$C171=2010,
VLOOKUP($B171,[24]分省年度数据!$A$1:$T$32,15,FALSE),
$C171=2011,
VLOOKUP($B171,[24]分省年度数据!$A$1:$T$32,14,FALSE),
$C171=2012,
VLOOKUP($B171,[24]分省年度数据!$A$1:$T$32,13,FALSE),
$C171=2013,
VLOOKUP($B171,[24]分省年度数据!$A$1:$T$32,12,FALSE),
$C171=2014,
VLOOKUP($B171,[24]分省年度数据!$A$1:$T$32,11,FALSE),
$C171=2015,
VLOOKUP($B171,[24]分省年度数据!$A$1:$T$32,10,FALSE),
$C171=2016,
VLOOKUP($B171,[24]分省年度数据!$A$1:$T$32,9,FALSE),
$C171=2017,
VLOOKUP($B171,[24]分省年度数据!$A$1:$T$32,8,FALSE),
$C171=2018,
VLOOKUP($B171,[24]分省年度数据!$A$1:$T$32,7,FALSE)
)</f>
        <v>1.93</v>
      </c>
      <c r="AP171" cm="1">
        <f t="array" ref="AP171">_xlfn.IFS(
$C171=2010,
VLOOKUP($B171,[25]分省年度数据!$A$1:$T$32,15,FALSE),
$C171=2011,
VLOOKUP($B171,[25]分省年度数据!$A$1:$T$32,14,FALSE),
$C171=2012,
VLOOKUP($B171,[25]分省年度数据!$A$1:$T$32,13,FALSE),
$C171=2013,
VLOOKUP($B171,[25]分省年度数据!$A$1:$T$32,12,FALSE),
$C171=2014,
VLOOKUP($B171,[25]分省年度数据!$A$1:$T$32,11,FALSE),
$C171=2015,
VLOOKUP($B171,[25]分省年度数据!$A$1:$T$32,10,FALSE),
$C171=2016,
VLOOKUP($B171,[25]分省年度数据!$A$1:$T$32,9,FALSE),
$C171=2017,
VLOOKUP($B171,[25]分省年度数据!$A$1:$T$32,8,FALSE),
$C171=2018,
VLOOKUP($B171,[25]分省年度数据!$A$1:$T$32,7,FALSE)
)</f>
        <v>18.239999999999998</v>
      </c>
    </row>
    <row r="172" spans="1:42">
      <c r="A172">
        <v>44</v>
      </c>
      <c r="B172" t="s">
        <v>19</v>
      </c>
      <c r="C172">
        <v>2018</v>
      </c>
      <c r="D172" t="str">
        <f t="shared" si="4"/>
        <v>广东省2018</v>
      </c>
      <c r="E172" t="s">
        <v>35</v>
      </c>
      <c r="F172" cm="1">
        <f t="array" ref="F172">_xlfn.IFS(
$C172=2010,
VLOOKUP($B172,[1]分省年度数据!$A$1:$T$32,15,FALSE),
$C172=2011,
VLOOKUP($B172,[1]分省年度数据!$A$1:$T$32,14,FALSE),
$C172=2012,
VLOOKUP($B172,[1]分省年度数据!$A$1:$T$32,13,FALSE),
$C172=2013,
VLOOKUP($B172,[1]分省年度数据!$A$1:$T$32,12,FALSE),
$C172=2014,
VLOOKUP($B172,[1]分省年度数据!$A$1:$T$32,11,FALSE),
$C172=2015,
VLOOKUP($B172,[1]分省年度数据!$A$1:$T$32,10,FALSE),
$C172=2016,
VLOOKUP($B172,[1]分省年度数据!$A$1:$T$32,9,FALSE),
$C172=2017,
VLOOKUP($B172,[1]分省年度数据!$A$1:$T$32,8,FALSE),
$C172=2018,
VLOOKUP($B172,[1]分省年度数据!$A$1:$T$32,7,FALSE)
)</f>
        <v>12348</v>
      </c>
      <c r="G172" cm="1">
        <f t="array" ref="G172">_xlfn.IFS(
$C172=2010,
VLOOKUP($B172,[2]分省年度数据!$A$1:$T$32,15,FALSE),
$C172=2011,
VLOOKUP($B172,[2]分省年度数据!$A$1:$T$32,14,FALSE),
$C172=2012,
VLOOKUP($B172,[2]分省年度数据!$A$1:$T$32,13,FALSE),
$C172=2013,
VLOOKUP($B172,[2]分省年度数据!$A$1:$T$32,12,FALSE),
$C172=2014,
VLOOKUP($B172,[2]分省年度数据!$A$1:$T$32,11,FALSE),
$C172=2015,
VLOOKUP($B172,[2]分省年度数据!$A$1:$T$32,10,FALSE),
$C172=2016,
VLOOKUP($B172,[2]分省年度数据!$A$1:$T$32,9,FALSE),
$C172=2017,
VLOOKUP($B172,[2]分省年度数据!$A$1:$T$32,8,FALSE),
$C172=2018,
VLOOKUP($B172,[2]分省年度数据!$A$1:$T$32,7,FALSE)
)</f>
        <v>35810</v>
      </c>
      <c r="H172" cm="1">
        <f t="array" ref="H172">_xlfn.IFS(
$C172=2010,
VLOOKUP($B172,[3]分省年度数据!$A$1:$T$32,15,FALSE),
$C172=2011,
VLOOKUP($B172,[3]分省年度数据!$A$1:$T$32,14,FALSE),
$C172=2012,
VLOOKUP($B172,[3]分省年度数据!$A$1:$T$32,13,FALSE),
$C172=2013,
VLOOKUP($B172,[3]分省年度数据!$A$1:$T$32,12,FALSE),
$C172=2014,
VLOOKUP($B172,[3]分省年度数据!$A$1:$T$32,11,FALSE),
$C172=2015,
VLOOKUP($B172,[3]分省年度数据!$A$1:$T$32,10,FALSE),
$C172=2016,
VLOOKUP($B172,[3]分省年度数据!$A$1:$T$32,9,FALSE),
$C172=2017,
VLOOKUP($B172,[3]分省年度数据!$A$1:$T$32,8,FALSE),
$C172=2018,
VLOOKUP($B172,[3]分省年度数据!$A$1:$T$32,7,FALSE)
)</f>
        <v>675.2</v>
      </c>
      <c r="I172">
        <f>VLOOKUP($D172,[4]Sheet1!$C$1:$J$65536,2,FALSE)</f>
        <v>225.74375915527344</v>
      </c>
      <c r="J172">
        <f>VLOOKUP($D172,[4]Sheet1!$C$1:$J$65536,3,FALSE)</f>
        <v>180.72262573242188</v>
      </c>
      <c r="K172">
        <f>VLOOKUP($D172,[4]Sheet1!$C$1:$J$65536,4,FALSE)</f>
        <v>10129.0537109375</v>
      </c>
      <c r="L172">
        <f>VLOOKUP($D172,[4]Sheet1!$C$1:$J$65536,5,FALSE)</f>
        <v>162.171630859375</v>
      </c>
      <c r="M172">
        <f>VLOOKUP($D172,[4]Sheet1!$C$1:$J$65536,6,FALSE)</f>
        <v>24.126680374145508</v>
      </c>
      <c r="N172">
        <f>VLOOKUP($D172,[4]Sheet1!$C$1:$J$65536,7,FALSE)</f>
        <v>6.6453046798706055</v>
      </c>
      <c r="O172">
        <f>VLOOKUP($D172,[4]Sheet1!$C$1:$J$65536,8,FALSE)</f>
        <v>45.210659027099609</v>
      </c>
      <c r="P172" cm="1">
        <f t="array" ref="P172">_xlfn.IFS(
$C172=2010,
VLOOKUP($B172,[5]各省年均房价!$A$1:$T$32,11,FALSE),
$C172=2011,
VLOOKUP($B172,[5]各省年均房价!$A$1:$T$32,12,FALSE),
$C172=2012,
VLOOKUP($B172,[5]各省年均房价!$A$1:$T$32,13,FALSE),
$C172=2013,
VLOOKUP($B172,[5]各省年均房价!$A$1:$T$32,14,FALSE),
$C172=2014,
VLOOKUP($B172,[5]各省年均房价!$A$1:$T$32,15,FALSE),
$C172=2015,
VLOOKUP($B172,[5]各省年均房价!$A$1:$T$32,16,FALSE),
$C172=2016,
VLOOKUP($B172,[5]各省年均房价!$A$1:$T$32,17,FALSE),
$C172=2017,
VLOOKUP($B172,[5]各省年均房价!$A$1:$T$32,18,FALSE),
$C172=2018,
VLOOKUP($B172,[5]各省年均房价!$A$1:$T$32,19,FALSE)
)</f>
        <v>11218.65992063492</v>
      </c>
      <c r="Q172">
        <f t="shared" si="5"/>
        <v>0.31328287966028817</v>
      </c>
      <c r="R172" cm="1">
        <f t="array" ref="R172">_xlfn.IFS(
$C172=2010,
VLOOKUP($B172,[27]分省年度数据!$A$1:$T$32,15,FALSE),
$C172=2011,
VLOOKUP($B172,[27]分省年度数据!$A$1:$T$32,14,FALSE),
$C172=2012,
VLOOKUP($B172,[27]分省年度数据!$A$1:$T$32,13,FALSE),
$C172=2013,
VLOOKUP($B172,[27]分省年度数据!$A$1:$T$32,12,FALSE),
$C172=2014,
VLOOKUP($B172,[27]分省年度数据!$A$1:$T$32,11,FALSE),
$C172=2015,
VLOOKUP($B172,[27]分省年度数据!$A$1:$T$32,10,FALSE),
$C172=2016,
VLOOKUP($B172,[27]分省年度数据!$A$1:$T$32,9,FALSE),
$C172=2017,
VLOOKUP($B172,[27]分省年度数据!$A$1:$T$32,8,FALSE),
$C172=2018,
VLOOKUP($B172,[27]分省年度数据!$A$1:$T$32,7,FALSE)
)</f>
        <v>148.27000000000001</v>
      </c>
      <c r="S172">
        <f>IFERROR(VLOOKUP(D172,[6]mu_jt_estimates_final!$C:$D,2,FALSE),"")</f>
        <v>1.0916619999999999</v>
      </c>
      <c r="T172" t="str">
        <f>VLOOKUP(B172,方言分布!A:B,2,FALSE)</f>
        <v>粤语</v>
      </c>
      <c r="U172" cm="1">
        <f t="array" ref="U172">_xlfn.IFS(
$C172=2010,
VLOOKUP($B172,[7]分省年度数据!$A$1:$T$32,15,FALSE),
$C172=2011,
VLOOKUP($B172,[7]分省年度数据!$A$1:$T$32,14,FALSE),
$C172=2012,
VLOOKUP($B172,[7]分省年度数据!$A$1:$T$32,13,FALSE),
$C172=2013,
VLOOKUP($B172,[7]分省年度数据!$A$1:$T$32,12,FALSE),
$C172=2014,
VLOOKUP($B172,[7]分省年度数据!$A$1:$T$32,11,FALSE),
$C172=2015,
VLOOKUP($B172,[7]分省年度数据!$A$1:$T$32,10,FALSE),
$C172=2016,
VLOOKUP($B172,[7]分省年度数据!$A$1:$T$32,9,FALSE),
$C172=2017,
VLOOKUP($B172,[7]分省年度数据!$A$1:$T$32,8,FALSE),
$C172=2018,
VLOOKUP($B172,[7]分省年度数据!$A$1:$T$32,7,FALSE)
)</f>
        <v>51451</v>
      </c>
      <c r="V172" cm="1">
        <f t="array" ref="V172">_xlfn.IFS(
$C172=2010,
VLOOKUP($B172,[8]分省年度数据!$A$1:$T$32,15,FALSE),
$C172=2011,
VLOOKUP($B172,[8]分省年度数据!$A$1:$T$32,14,FALSE),
$C172=2012,
VLOOKUP($B172,[8]分省年度数据!$A$1:$T$32,13,FALSE),
$C172=2013,
VLOOKUP($B172,[8]分省年度数据!$A$1:$T$32,12,FALSE),
$C172=2014,
VLOOKUP($B172,[8]分省年度数据!$A$1:$T$32,11,FALSE),
$C172=2015,
VLOOKUP($B172,[8]分省年度数据!$A$1:$T$32,10,FALSE),
$C172=2016,
VLOOKUP($B172,[8]分省年度数据!$A$1:$T$32,9,FALSE),
$C172=2017,
VLOOKUP($B172,[8]分省年度数据!$A$1:$T$32,8,FALSE),
$C172=2018,
VLOOKUP($B172,[8]分省年度数据!$A$1:$T$32,7,FALSE)
)</f>
        <v>51.69</v>
      </c>
      <c r="W172" cm="1">
        <f t="array" ref="W172">_xlfn.IFS(
$C172=2010,
VLOOKUP($B172,[9]分省年度数据!$A$1:$T$32,15,FALSE),
$C172=2011,
VLOOKUP($B172,[9]分省年度数据!$A$1:$T$32,14,FALSE),
$C172=2012,
VLOOKUP($B172,[9]分省年度数据!$A$1:$T$32,13,FALSE),
$C172=2013,
VLOOKUP($B172,[9]分省年度数据!$A$1:$T$32,12,FALSE),
$C172=2014,
VLOOKUP($B172,[9]分省年度数据!$A$1:$T$32,11,FALSE),
$C172=2015,
VLOOKUP($B172,[9]分省年度数据!$A$1:$T$32,10,FALSE),
$C172=2016,
VLOOKUP($B172,[9]分省年度数据!$A$1:$T$32,9,FALSE),
$C172=2017,
VLOOKUP($B172,[9]分省年度数据!$A$1:$T$32,8,FALSE),
$C172=2018,
VLOOKUP($B172,[9]分省年度数据!$A$1:$T$32,7,FALSE)
)</f>
        <v>67</v>
      </c>
      <c r="X172" cm="1">
        <f t="array" ref="X172">_xlfn.IFS(
$C172=2010,
VLOOKUP($B172,[10]分省年度数据!$A$1:$T$32,15,FALSE),
$C172=2011,
VLOOKUP($B172,[10]分省年度数据!$A$1:$T$32,14,FALSE),
$C172=2012,
VLOOKUP($B172,[10]分省年度数据!$A$1:$T$32,13,FALSE),
$C172=2013,
VLOOKUP($B172,[10]分省年度数据!$A$1:$T$32,12,FALSE),
$C172=2014,
VLOOKUP($B172,[10]分省年度数据!$A$1:$T$32,11,FALSE),
$C172=2015,
VLOOKUP($B172,[10]分省年度数据!$A$1:$T$32,10,FALSE),
$C172=2016,
VLOOKUP($B172,[10]分省年度数据!$A$1:$T$32,9,FALSE),
$C172=2017,
VLOOKUP($B172,[10]分省年度数据!$A$1:$T$32,8,FALSE),
$C172=2018,
VLOOKUP($B172,[10]分省年度数据!$A$1:$T$32,7,FALSE)
)</f>
        <v>8.9</v>
      </c>
      <c r="Y172" cm="1">
        <f t="array" ref="Y172">_xlfn.IFS(
$C172=2010,
VLOOKUP($B172,[11]分省年度数据!$A$1:$T$32,15,FALSE),
$C172=2011,
VLOOKUP($B172,[11]分省年度数据!$A$1:$T$32,14,FALSE),
$C172=2012,
VLOOKUP($B172,[11]分省年度数据!$A$1:$T$32,13,FALSE),
$C172=2013,
VLOOKUP($B172,[11]分省年度数据!$A$1:$T$32,12,FALSE),
$C172=2014,
VLOOKUP($B172,[11]分省年度数据!$A$1:$T$32,11,FALSE),
$C172=2015,
VLOOKUP($B172,[11]分省年度数据!$A$1:$T$32,10,FALSE),
$C172=2016,
VLOOKUP($B172,[11]分省年度数据!$A$1:$T$32,9,FALSE),
$C172=2017,
VLOOKUP($B172,[11]分省年度数据!$A$1:$T$32,8,FALSE),
$C172=2018,
VLOOKUP($B172,[11]分省年度数据!$A$1:$T$32,7,FALSE)
)</f>
        <v>1407.51</v>
      </c>
      <c r="Z172" cm="1">
        <f t="array" ref="Z172">_xlfn.IFS(
$C172=2010,
VLOOKUP($B172,[12]分省年度数据!$A$1:$T$32,15,FALSE),
$C172=2011,
VLOOKUP($B172,[12]分省年度数据!$A$1:$T$32,14,FALSE),
$C172=2012,
VLOOKUP($B172,[12]分省年度数据!$A$1:$T$32,13,FALSE),
$C172=2013,
VLOOKUP($B172,[12]分省年度数据!$A$1:$T$32,12,FALSE),
$C172=2014,
VLOOKUP($B172,[12]分省年度数据!$A$1:$T$32,11,FALSE),
$C172=2015,
VLOOKUP($B172,[12]分省年度数据!$A$1:$T$32,10,FALSE),
$C172=2016,
VLOOKUP($B172,[12]分省年度数据!$A$1:$T$32,9,FALSE),
$C172=2017,
VLOOKUP($B172,[12]分省年度数据!$A$1:$T$32,8,FALSE),
$C172=2018,
VLOOKUP($B172,[12]分省年度数据!$A$1:$T$32,7,FALSE)
)</f>
        <v>12.25</v>
      </c>
      <c r="AA172" cm="1">
        <f t="array" ref="AA172">_xlfn.IFS(
$C172=2010,
VLOOKUP($B172,[13]分省年度数据!$A$1:$T$32,15,FALSE),
$C172=2011,
VLOOKUP($B172,[13]分省年度数据!$A$1:$T$32,14,FALSE),
$C172=2012,
VLOOKUP($B172,[13]分省年度数据!$A$1:$T$32,13,FALSE),
$C172=2013,
VLOOKUP($B172,[13]分省年度数据!$A$1:$T$32,12,FALSE),
$C172=2014,
VLOOKUP($B172,[13]分省年度数据!$A$1:$T$32,11,FALSE),
$C172=2015,
VLOOKUP($B172,[13]分省年度数据!$A$1:$T$32,10,FALSE),
$C172=2016,
VLOOKUP($B172,[13]分省年度数据!$A$1:$T$32,9,FALSE),
$C172=2017,
VLOOKUP($B172,[13]分省年度数据!$A$1:$T$32,8,FALSE),
$C172=2018,
VLOOKUP($B172,[13]分省年度数据!$A$1:$T$32,7,FALSE)
)</f>
        <v>13</v>
      </c>
      <c r="AB172" cm="1">
        <f t="array" ref="AB172">_xlfn.IFS(
$C172=2010,
VLOOKUP($B172,[14]分省年度数据!$A$1:$T$32,15,FALSE),
$C172=2011,
VLOOKUP($B172,[14]分省年度数据!$A$1:$T$32,14,FALSE),
$C172=2012,
VLOOKUP($B172,[14]分省年度数据!$A$1:$T$32,13,FALSE),
$C172=2013,
VLOOKUP($B172,[14]分省年度数据!$A$1:$T$32,12,FALSE),
$C172=2014,
VLOOKUP($B172,[14]分省年度数据!$A$1:$T$32,11,FALSE),
$C172=2015,
VLOOKUP($B172,[14]分省年度数据!$A$1:$T$32,10,FALSE),
$C172=2016,
VLOOKUP($B172,[14]分省年度数据!$A$1:$T$32,9,FALSE),
$C172=2017,
VLOOKUP($B172,[14]分省年度数据!$A$1:$T$32,8,FALSE),
$C172=2018,
VLOOKUP($B172,[14]分省年度数据!$A$1:$T$32,7,FALSE)
)</f>
        <v>18.64</v>
      </c>
      <c r="AD172" cm="1">
        <f t="array" ref="AD172">_xlfn.IFS(
$C172=2010,
VLOOKUP($B172,[15]分省年度数据!$A$1:$T$32,15,FALSE),
$C172=2011,
VLOOKUP($B172,[15]分省年度数据!$A$1:$T$32,14,FALSE),
$C172=2012,
VLOOKUP($B172,[15]分省年度数据!$A$1:$T$32,13,FALSE),
$C172=2013,
VLOOKUP($B172,[15]分省年度数据!$A$1:$T$32,12,FALSE),
$C172=2014,
VLOOKUP($B172,[15]分省年度数据!$A$1:$T$32,11,FALSE),
$C172=2015,
VLOOKUP($B172,[15]分省年度数据!$A$1:$T$32,10,FALSE),
$C172=2016,
VLOOKUP($B172,[15]分省年度数据!$A$1:$T$32,9,FALSE),
$C172=2017,
VLOOKUP($B172,[15]分省年度数据!$A$1:$T$32,8,FALSE),
$C172=2018,
VLOOKUP($B172,[15]分省年度数据!$A$1:$T$32,7,FALSE)
)</f>
        <v>42684258</v>
      </c>
      <c r="AE172" cm="1">
        <f t="array" ref="AE172">_xlfn.IFS(
$C172=2010,
VLOOKUP($B172,[16]分省年度数据!$A$1:$T$32,15,FALSE),
$C172=2011,
VLOOKUP($B172,[16]分省年度数据!$A$1:$T$32,14,FALSE),
$C172=2012,
VLOOKUP($B172,[16]分省年度数据!$A$1:$T$32,13,FALSE),
$C172=2013,
VLOOKUP($B172,[16]分省年度数据!$A$1:$T$32,12,FALSE),
$C172=2014,
VLOOKUP($B172,[16]分省年度数据!$A$1:$T$32,11,FALSE),
$C172=2015,
VLOOKUP($B172,[16]分省年度数据!$A$1:$T$32,10,FALSE),
$C172=2016,
VLOOKUP($B172,[16]分省年度数据!$A$1:$T$32,9,FALSE),
$C172=2017,
VLOOKUP($B172,[16]分省年度数据!$A$1:$T$32,8,FALSE),
$C172=2018,
VLOOKUP($B172,[16]分省年度数据!$A$1:$T$32,7,FALSE)
)</f>
        <v>2792.9</v>
      </c>
      <c r="AF172" cm="1">
        <f t="array" ref="AF172">_xlfn.IFS(
$C172=2010,
VLOOKUP($B172,[17]分省年度数据!$A$1:$T$32,15,FALSE),
$C172=2011,
VLOOKUP($B172,[17]分省年度数据!$A$1:$T$32,14,FALSE),
$C172=2012,
VLOOKUP($B172,[17]分省年度数据!$A$1:$T$32,13,FALSE),
$C172=2013,
VLOOKUP($B172,[17]分省年度数据!$A$1:$T$32,12,FALSE),
$C172=2014,
VLOOKUP($B172,[17]分省年度数据!$A$1:$T$32,11,FALSE),
$C172=2015,
VLOOKUP($B172,[17]分省年度数据!$A$1:$T$32,10,FALSE),
$C172=2016,
VLOOKUP($B172,[17]分省年度数据!$A$1:$T$32,9,FALSE),
$C172=2017,
VLOOKUP($B172,[17]分省年度数据!$A$1:$T$32,8,FALSE),
$C172=2018,
VLOOKUP($B172,[17]分省年度数据!$A$1:$T$32,7,FALSE)
)</f>
        <v>4532</v>
      </c>
      <c r="AG172" cm="1">
        <f t="array" ref="AG172">_xlfn.IFS(
$C172=2010,
VLOOKUP($B172,[18]分省年度数据!$A$1:$T$32,15,FALSE),
$C172=2011,
VLOOKUP($B172,[18]分省年度数据!$A$1:$T$32,14,FALSE),
$C172=2012,
VLOOKUP($B172,[18]分省年度数据!$A$1:$T$32,13,FALSE),
$C172=2013,
VLOOKUP($B172,[18]分省年度数据!$A$1:$T$32,12,FALSE),
$C172=2014,
VLOOKUP($B172,[18]分省年度数据!$A$1:$T$32,11,FALSE),
$C172=2015,
VLOOKUP($B172,[18]分省年度数据!$A$1:$T$32,10,FALSE),
$C172=2016,
VLOOKUP($B172,[18]分省年度数据!$A$1:$T$32,9,FALSE),
$C172=2017,
VLOOKUP($B172,[18]分省年度数据!$A$1:$T$32,8,FALSE),
$C172=2018,
VLOOKUP($B172,[18]分省年度数据!$A$1:$T$32,7,FALSE)
)</f>
        <v>39767.1</v>
      </c>
      <c r="AJ172" cm="1">
        <f t="array" ref="AJ172">_xlfn.IFS(
$C172=2010,
VLOOKUP($B172,[19]分省年度数据!$A$1:$T$32,15,FALSE),
$C172=2011,
VLOOKUP($B172,[19]分省年度数据!$A$1:$T$32,14,FALSE),
$C172=2012,
VLOOKUP($B172,[19]分省年度数据!$A$1:$T$32,13,FALSE),
$C172=2013,
VLOOKUP($B172,[19]分省年度数据!$A$1:$T$32,12,FALSE),
$C172=2014,
VLOOKUP($B172,[19]分省年度数据!$A$1:$T$32,11,FALSE),
$C172=2015,
VLOOKUP($B172,[19]分省年度数据!$A$1:$T$32,10,FALSE),
$C172=2016,
VLOOKUP($B172,[19]分省年度数据!$A$1:$T$32,9,FALSE),
$C172=2017,
VLOOKUP($B172,[19]分省年度数据!$A$1:$T$32,8,FALSE),
$C172=2018,
VLOOKUP($B172,[19]分省年度数据!$A$1:$T$32,7,FALSE)
)</f>
        <v>24133</v>
      </c>
      <c r="AK172" cm="1">
        <f t="array" ref="AK172">_xlfn.IFS(
$C172=2010,
VLOOKUP($B172,[20]分省年度数据!$A$1:$T$32,15,FALSE),
$C172=2011,
VLOOKUP($B172,[20]分省年度数据!$A$1:$T$32,14,FALSE),
$C172=2012,
VLOOKUP($B172,[20]分省年度数据!$A$1:$T$32,13,FALSE),
$C172=2013,
VLOOKUP($B172,[20]分省年度数据!$A$1:$T$32,12,FALSE),
$C172=2014,
VLOOKUP($B172,[20]分省年度数据!$A$1:$T$32,11,FALSE),
$C172=2015,
VLOOKUP($B172,[20]分省年度数据!$A$1:$T$32,10,FALSE),
$C172=2016,
VLOOKUP($B172,[20]分省年度数据!$A$1:$T$32,9,FALSE),
$C172=2017,
VLOOKUP($B172,[20]分省年度数据!$A$1:$T$32,8,FALSE),
$C172=2018,
VLOOKUP($B172,[20]分省年度数据!$A$1:$T$32,7,FALSE)
)</f>
        <v>110606</v>
      </c>
      <c r="AL172" cm="1">
        <f t="array" ref="AL172">_xlfn.IFS(
$C172=2010,
VLOOKUP($B172,[26]分省年度数据!$A$1:$T$32,15,FALSE),
$C172=2011,
VLOOKUP($B172,[26]分省年度数据!$A$1:$T$32,14,FALSE),
$C172=2012,
VLOOKUP($B172,[26]分省年度数据!$A$1:$T$32,13,FALSE),
$C172=2013,
VLOOKUP($B172,[26]分省年度数据!$A$1:$T$32,12,FALSE),
$C172=2014,
VLOOKUP($B172,[26]分省年度数据!$A$1:$T$32,11,FALSE),
$C172=2015,
VLOOKUP($B172,[26]分省年度数据!$A$1:$T$32,10,FALSE),
$C172=2016,
VLOOKUP($B172,[26]分省年度数据!$A$1:$T$32,9,FALSE),
$C172=2017,
VLOOKUP($B172,[26]分省年度数据!$A$1:$T$32,8,FALSE),
$C172=2018,
VLOOKUP($B172,[26]分省年度数据!$A$1:$T$32,7,FALSE)
)</f>
        <v>97.3</v>
      </c>
      <c r="AM172" cm="1">
        <f t="array" ref="AM172">_xlfn.IFS(
$C172=2010,
VLOOKUP($B172,[22]分省年度数据!$A$1:$T$32,15,FALSE),
$C172=2011,
VLOOKUP($B172,[22]分省年度数据!$A$1:$T$32,14,FALSE),
$C172=2012,
VLOOKUP($B172,[22]分省年度数据!$A$1:$T$32,13,FALSE),
$C172=2013,
VLOOKUP($B172,[22]分省年度数据!$A$1:$T$32,12,FALSE),
$C172=2014,
VLOOKUP($B172,[22]分省年度数据!$A$1:$T$32,11,FALSE),
$C172=2015,
VLOOKUP($B172,[22]分省年度数据!$A$1:$T$32,10,FALSE),
$C172=2016,
VLOOKUP($B172,[22]分省年度数据!$A$1:$T$32,9,FALSE),
$C172=2017,
VLOOKUP($B172,[22]分省年度数据!$A$1:$T$32,8,FALSE),
$C172=2018,
VLOOKUP($B172,[22]分省年度数据!$A$1:$T$32,7,FALSE)
)</f>
        <v>96.66</v>
      </c>
      <c r="AN172" cm="1">
        <f t="array" ref="AN172">_xlfn.IFS(
$C172=2010,
VLOOKUP($B172,[23]分省年度数据!$A$1:$T$32,15,FALSE),
$C172=2011,
VLOOKUP($B172,[23]分省年度数据!$A$1:$T$32,14,FALSE),
$C172=2012,
VLOOKUP($B172,[23]分省年度数据!$A$1:$T$32,13,FALSE),
$C172=2013,
VLOOKUP($B172,[23]分省年度数据!$A$1:$T$32,12,FALSE),
$C172=2014,
VLOOKUP($B172,[23]分省年度数据!$A$1:$T$32,11,FALSE),
$C172=2015,
VLOOKUP($B172,[23]分省年度数据!$A$1:$T$32,10,FALSE),
$C172=2016,
VLOOKUP($B172,[23]分省年度数据!$A$1:$T$32,9,FALSE),
$C172=2017,
VLOOKUP($B172,[23]分省年度数据!$A$1:$T$32,8,FALSE),
$C172=2018,
VLOOKUP($B172,[23]分省年度数据!$A$1:$T$32,7,FALSE)
)</f>
        <v>12.74</v>
      </c>
      <c r="AO172" cm="1">
        <f t="array" ref="AO172">_xlfn.IFS(
$C172=2010,
VLOOKUP($B172,[24]分省年度数据!$A$1:$T$32,15,FALSE),
$C172=2011,
VLOOKUP($B172,[24]分省年度数据!$A$1:$T$32,14,FALSE),
$C172=2012,
VLOOKUP($B172,[24]分省年度数据!$A$1:$T$32,13,FALSE),
$C172=2013,
VLOOKUP($B172,[24]分省年度数据!$A$1:$T$32,12,FALSE),
$C172=2014,
VLOOKUP($B172,[24]分省年度数据!$A$1:$T$32,11,FALSE),
$C172=2015,
VLOOKUP($B172,[24]分省年度数据!$A$1:$T$32,10,FALSE),
$C172=2016,
VLOOKUP($B172,[24]分省年度数据!$A$1:$T$32,9,FALSE),
$C172=2017,
VLOOKUP($B172,[24]分省年度数据!$A$1:$T$32,8,FALSE),
$C172=2018,
VLOOKUP($B172,[24]分省年度数据!$A$1:$T$32,7,FALSE)
)</f>
        <v>1.87</v>
      </c>
      <c r="AP172" cm="1">
        <f t="array" ref="AP172">_xlfn.IFS(
$C172=2010,
VLOOKUP($B172,[25]分省年度数据!$A$1:$T$32,15,FALSE),
$C172=2011,
VLOOKUP($B172,[25]分省年度数据!$A$1:$T$32,14,FALSE),
$C172=2012,
VLOOKUP($B172,[25]分省年度数据!$A$1:$T$32,13,FALSE),
$C172=2013,
VLOOKUP($B172,[25]分省年度数据!$A$1:$T$32,12,FALSE),
$C172=2014,
VLOOKUP($B172,[25]分省年度数据!$A$1:$T$32,11,FALSE),
$C172=2015,
VLOOKUP($B172,[25]分省年度数据!$A$1:$T$32,10,FALSE),
$C172=2016,
VLOOKUP($B172,[25]分省年度数据!$A$1:$T$32,9,FALSE),
$C172=2017,
VLOOKUP($B172,[25]分省年度数据!$A$1:$T$32,8,FALSE),
$C172=2018,
VLOOKUP($B172,[25]分省年度数据!$A$1:$T$32,7,FALSE)
)</f>
        <v>18.34</v>
      </c>
    </row>
    <row r="173" spans="1:42">
      <c r="A173">
        <v>45</v>
      </c>
      <c r="B173" t="s">
        <v>20</v>
      </c>
      <c r="C173">
        <v>2010</v>
      </c>
      <c r="D173" t="str">
        <f t="shared" si="4"/>
        <v>广西壮族自治区2010</v>
      </c>
      <c r="E173" t="s">
        <v>35</v>
      </c>
      <c r="F173" cm="1">
        <f t="array" ref="F173">_xlfn.IFS(
$C173=2010,
VLOOKUP($B173,[1]分省年度数据!$A$1:$T$32,15,FALSE),
$C173=2011,
VLOOKUP($B173,[1]分省年度数据!$A$1:$T$32,14,FALSE),
$C173=2012,
VLOOKUP($B173,[1]分省年度数据!$A$1:$T$32,13,FALSE),
$C173=2013,
VLOOKUP($B173,[1]分省年度数据!$A$1:$T$32,12,FALSE),
$C173=2014,
VLOOKUP($B173,[1]分省年度数据!$A$1:$T$32,11,FALSE),
$C173=2015,
VLOOKUP($B173,[1]分省年度数据!$A$1:$T$32,10,FALSE),
$C173=2016,
VLOOKUP($B173,[1]分省年度数据!$A$1:$T$32,9,FALSE),
$C173=2017,
VLOOKUP($B173,[1]分省年度数据!$A$1:$T$32,8,FALSE),
$C173=2018,
VLOOKUP($B173,[1]分省年度数据!$A$1:$T$32,7,FALSE)
)</f>
        <v>4610</v>
      </c>
      <c r="G173" cm="1">
        <f t="array" ref="G173">_xlfn.IFS(
$C173=2010,
VLOOKUP($B173,[2]分省年度数据!$A$1:$T$32,15,FALSE),
$C173=2011,
VLOOKUP($B173,[2]分省年度数据!$A$1:$T$32,14,FALSE),
$C173=2012,
VLOOKUP($B173,[2]分省年度数据!$A$1:$T$32,13,FALSE),
$C173=2013,
VLOOKUP($B173,[2]分省年度数据!$A$1:$T$32,12,FALSE),
$C173=2014,
VLOOKUP($B173,[2]分省年度数据!$A$1:$T$32,11,FALSE),
$C173=2015,
VLOOKUP($B173,[2]分省年度数据!$A$1:$T$32,10,FALSE),
$C173=2016,
VLOOKUP($B173,[2]分省年度数据!$A$1:$T$32,9,FALSE),
$C173=2017,
VLOOKUP($B173,[2]分省年度数据!$A$1:$T$32,8,FALSE),
$C173=2018,
VLOOKUP($B173,[2]分省年度数据!$A$1:$T$32,7,FALSE)
)</f>
        <v>9739</v>
      </c>
      <c r="H173" cm="1">
        <f t="array" ref="H173">_xlfn.IFS(
$C173=2010,
VLOOKUP($B173,[3]分省年度数据!$A$1:$T$32,15,FALSE),
$C173=2011,
VLOOKUP($B173,[3]分省年度数据!$A$1:$T$32,14,FALSE),
$C173=2012,
VLOOKUP($B173,[3]分省年度数据!$A$1:$T$32,13,FALSE),
$C173=2013,
VLOOKUP($B173,[3]分省年度数据!$A$1:$T$32,12,FALSE),
$C173=2014,
VLOOKUP($B173,[3]分省年度数据!$A$1:$T$32,11,FALSE),
$C173=2015,
VLOOKUP($B173,[3]分省年度数据!$A$1:$T$32,10,FALSE),
$C173=2016,
VLOOKUP($B173,[3]分省年度数据!$A$1:$T$32,9,FALSE),
$C173=2017,
VLOOKUP($B173,[3]分省年度数据!$A$1:$T$32,8,FALSE),
$C173=2018,
VLOOKUP($B173,[3]分省年度数据!$A$1:$T$32,7,FALSE)
)</f>
        <v>2560.6999999999998</v>
      </c>
      <c r="I173">
        <f>VLOOKUP($D173,[4]Sheet1!$C$1:$J$65536,2,FALSE)</f>
        <v>215.62181091308594</v>
      </c>
      <c r="J173">
        <f>VLOOKUP($D173,[4]Sheet1!$C$1:$J$65536,3,FALSE)</f>
        <v>165.13961791992188</v>
      </c>
      <c r="K173">
        <f>VLOOKUP($D173,[4]Sheet1!$C$1:$J$65536,4,FALSE)</f>
        <v>10125.4580078125</v>
      </c>
      <c r="L173">
        <f>VLOOKUP($D173,[4]Sheet1!$C$1:$J$65536,5,FALSE)</f>
        <v>172.21977233886719</v>
      </c>
      <c r="M173">
        <f>VLOOKUP($D173,[4]Sheet1!$C$1:$J$65536,6,FALSE)</f>
        <v>20.164674758911133</v>
      </c>
      <c r="N173">
        <f>VLOOKUP($D173,[4]Sheet1!$C$1:$J$65536,7,FALSE)</f>
        <v>5.6465559005737305</v>
      </c>
      <c r="O173">
        <f>VLOOKUP($D173,[4]Sheet1!$C$1:$J$65536,8,FALSE)</f>
        <v>30.900150299072266</v>
      </c>
      <c r="P173" cm="1">
        <f t="array" ref="P173">_xlfn.IFS(
$C173=2010,
VLOOKUP($B173,[5]各省年均房价!$A$1:$T$32,11,FALSE),
$C173=2011,
VLOOKUP($B173,[5]各省年均房价!$A$1:$T$32,12,FALSE),
$C173=2012,
VLOOKUP($B173,[5]各省年均房价!$A$1:$T$32,13,FALSE),
$C173=2013,
VLOOKUP($B173,[5]各省年均房价!$A$1:$T$32,14,FALSE),
$C173=2014,
VLOOKUP($B173,[5]各省年均房价!$A$1:$T$32,15,FALSE),
$C173=2015,
VLOOKUP($B173,[5]各省年均房价!$A$1:$T$32,16,FALSE),
$C173=2016,
VLOOKUP($B173,[5]各省年均房价!$A$1:$T$32,17,FALSE),
$C173=2017,
VLOOKUP($B173,[5]各省年均房价!$A$1:$T$32,18,FALSE),
$C173=2018,
VLOOKUP($B173,[5]各省年均房价!$A$1:$T$32,19,FALSE)
)</f>
        <v>3242.3471428571429</v>
      </c>
      <c r="Q173">
        <f t="shared" si="5"/>
        <v>0.33292403150807504</v>
      </c>
      <c r="R173" cm="1">
        <f t="array" ref="R173">_xlfn.IFS(
$C173=2010,
VLOOKUP($B173,[27]分省年度数据!$A$1:$T$32,15,FALSE),
$C173=2011,
VLOOKUP($B173,[27]分省年度数据!$A$1:$T$32,14,FALSE),
$C173=2012,
VLOOKUP($B173,[27]分省年度数据!$A$1:$T$32,13,FALSE),
$C173=2013,
VLOOKUP($B173,[27]分省年度数据!$A$1:$T$32,12,FALSE),
$C173=2014,
VLOOKUP($B173,[27]分省年度数据!$A$1:$T$32,11,FALSE),
$C173=2015,
VLOOKUP($B173,[27]分省年度数据!$A$1:$T$32,10,FALSE),
$C173=2016,
VLOOKUP($B173,[27]分省年度数据!$A$1:$T$32,9,FALSE),
$C173=2017,
VLOOKUP($B173,[27]分省年度数据!$A$1:$T$32,8,FALSE),
$C173=2018,
VLOOKUP($B173,[27]分省年度数据!$A$1:$T$32,7,FALSE)
)</f>
        <v>45.6</v>
      </c>
      <c r="S173">
        <f>IFERROR(VLOOKUP(D173,[6]mu_jt_estimates_final!$C:$D,2,FALSE),"")</f>
        <v>-0.68113725999999997</v>
      </c>
      <c r="T173" t="str">
        <f>VLOOKUP(B173,方言分布!A:B,2,FALSE)</f>
        <v>西南官话</v>
      </c>
      <c r="U173" cm="1">
        <f t="array" ref="U173">_xlfn.IFS(
$C173=2010,
VLOOKUP($B173,[7]分省年度数据!$A$1:$T$32,15,FALSE),
$C173=2011,
VLOOKUP($B173,[7]分省年度数据!$A$1:$T$32,14,FALSE),
$C173=2012,
VLOOKUP($B173,[7]分省年度数据!$A$1:$T$32,13,FALSE),
$C173=2013,
VLOOKUP($B173,[7]分省年度数据!$A$1:$T$32,12,FALSE),
$C173=2014,
VLOOKUP($B173,[7]分省年度数据!$A$1:$T$32,11,FALSE),
$C173=2015,
VLOOKUP($B173,[7]分省年度数据!$A$1:$T$32,10,FALSE),
$C173=2016,
VLOOKUP($B173,[7]分省年度数据!$A$1:$T$32,9,FALSE),
$C173=2017,
VLOOKUP($B173,[7]分省年度数据!$A$1:$T$32,8,FALSE),
$C173=2018,
VLOOKUP($B173,[7]分省年度数据!$A$1:$T$32,7,FALSE)
)</f>
        <v>32741</v>
      </c>
      <c r="V173" cm="1">
        <f t="array" ref="V173">_xlfn.IFS(
$C173=2010,
VLOOKUP($B173,[8]分省年度数据!$A$1:$T$32,15,FALSE),
$C173=2011,
VLOOKUP($B173,[8]分省年度数据!$A$1:$T$32,14,FALSE),
$C173=2012,
VLOOKUP($B173,[8]分省年度数据!$A$1:$T$32,13,FALSE),
$C173=2013,
VLOOKUP($B173,[8]分省年度数据!$A$1:$T$32,12,FALSE),
$C173=2014,
VLOOKUP($B173,[8]分省年度数据!$A$1:$T$32,11,FALSE),
$C173=2015,
VLOOKUP($B173,[8]分省年度数据!$A$1:$T$32,10,FALSE),
$C173=2016,
VLOOKUP($B173,[8]分省年度数据!$A$1:$T$32,9,FALSE),
$C173=2017,
VLOOKUP($B173,[8]分省年度数据!$A$1:$T$32,8,FALSE),
$C173=2018,
VLOOKUP($B173,[8]分省年度数据!$A$1:$T$32,7,FALSE)
)</f>
        <v>14.37</v>
      </c>
      <c r="W173" cm="1">
        <f t="array" ref="W173">_xlfn.IFS(
$C173=2010,
VLOOKUP($B173,[9]分省年度数据!$A$1:$T$32,15,FALSE),
$C173=2011,
VLOOKUP($B173,[9]分省年度数据!$A$1:$T$32,14,FALSE),
$C173=2012,
VLOOKUP($B173,[9]分省年度数据!$A$1:$T$32,13,FALSE),
$C173=2013,
VLOOKUP($B173,[9]分省年度数据!$A$1:$T$32,12,FALSE),
$C173=2014,
VLOOKUP($B173,[9]分省年度数据!$A$1:$T$32,11,FALSE),
$C173=2015,
VLOOKUP($B173,[9]分省年度数据!$A$1:$T$32,10,FALSE),
$C173=2016,
VLOOKUP($B173,[9]分省年度数据!$A$1:$T$32,9,FALSE),
$C173=2017,
VLOOKUP($B173,[9]分省年度数据!$A$1:$T$32,8,FALSE),
$C173=2018,
VLOOKUP($B173,[9]分省年度数据!$A$1:$T$32,7,FALSE)
)</f>
        <v>36</v>
      </c>
      <c r="X173" cm="1">
        <f t="array" ref="X173">_xlfn.IFS(
$C173=2010,
VLOOKUP($B173,[10]分省年度数据!$A$1:$T$32,15,FALSE),
$C173=2011,
VLOOKUP($B173,[10]分省年度数据!$A$1:$T$32,14,FALSE),
$C173=2012,
VLOOKUP($B173,[10]分省年度数据!$A$1:$T$32,13,FALSE),
$C173=2013,
VLOOKUP($B173,[10]分省年度数据!$A$1:$T$32,12,FALSE),
$C173=2014,
VLOOKUP($B173,[10]分省年度数据!$A$1:$T$32,11,FALSE),
$C173=2015,
VLOOKUP($B173,[10]分省年度数据!$A$1:$T$32,10,FALSE),
$C173=2016,
VLOOKUP($B173,[10]分省年度数据!$A$1:$T$32,9,FALSE),
$C173=2017,
VLOOKUP($B173,[10]分省年度数据!$A$1:$T$32,8,FALSE),
$C173=2018,
VLOOKUP($B173,[10]分省年度数据!$A$1:$T$32,7,FALSE)
)</f>
        <v>9.56</v>
      </c>
      <c r="Y173" cm="1">
        <f t="array" ref="Y173">_xlfn.IFS(
$C173=2010,
VLOOKUP($B173,[11]分省年度数据!$A$1:$T$32,15,FALSE),
$C173=2011,
VLOOKUP($B173,[11]分省年度数据!$A$1:$T$32,14,FALSE),
$C173=2012,
VLOOKUP($B173,[11]分省年度数据!$A$1:$T$32,13,FALSE),
$C173=2013,
VLOOKUP($B173,[11]分省年度数据!$A$1:$T$32,12,FALSE),
$C173=2014,
VLOOKUP($B173,[11]分省年度数据!$A$1:$T$32,11,FALSE),
$C173=2015,
VLOOKUP($B173,[11]分省年度数据!$A$1:$T$32,10,FALSE),
$C173=2016,
VLOOKUP($B173,[11]分省年度数据!$A$1:$T$32,9,FALSE),
$C173=2017,
VLOOKUP($B173,[11]分省年度数据!$A$1:$T$32,8,FALSE),
$C173=2018,
VLOOKUP($B173,[11]分省年度数据!$A$1:$T$32,7,FALSE)
)</f>
        <v>165.49</v>
      </c>
      <c r="Z173" cm="1">
        <f t="array" ref="Z173">_xlfn.IFS(
$C173=2010,
VLOOKUP($B173,[12]分省年度数据!$A$1:$T$32,15,FALSE),
$C173=2011,
VLOOKUP($B173,[12]分省年度数据!$A$1:$T$32,14,FALSE),
$C173=2012,
VLOOKUP($B173,[12]分省年度数据!$A$1:$T$32,13,FALSE),
$C173=2013,
VLOOKUP($B173,[12]分省年度数据!$A$1:$T$32,12,FALSE),
$C173=2014,
VLOOKUP($B173,[12]分省年度数据!$A$1:$T$32,11,FALSE),
$C173=2015,
VLOOKUP($B173,[12]分省年度数据!$A$1:$T$32,10,FALSE),
$C173=2016,
VLOOKUP($B173,[12]分省年度数据!$A$1:$T$32,9,FALSE),
$C173=2017,
VLOOKUP($B173,[12]分省年度数据!$A$1:$T$32,8,FALSE),
$C173=2018,
VLOOKUP($B173,[12]分省年度数据!$A$1:$T$32,7,FALSE)
)</f>
        <v>17.899999999999999</v>
      </c>
      <c r="AA173" cm="1">
        <f t="array" ref="AA173">_xlfn.IFS(
$C173=2010,
VLOOKUP($B173,[13]分省年度数据!$A$1:$T$32,15,FALSE),
$C173=2011,
VLOOKUP($B173,[13]分省年度数据!$A$1:$T$32,14,FALSE),
$C173=2012,
VLOOKUP($B173,[13]分省年度数据!$A$1:$T$32,13,FALSE),
$C173=2013,
VLOOKUP($B173,[13]分省年度数据!$A$1:$T$32,12,FALSE),
$C173=2014,
VLOOKUP($B173,[13]分省年度数据!$A$1:$T$32,11,FALSE),
$C173=2015,
VLOOKUP($B173,[13]分省年度数据!$A$1:$T$32,10,FALSE),
$C173=2016,
VLOOKUP($B173,[13]分省年度数据!$A$1:$T$32,9,FALSE),
$C173=2017,
VLOOKUP($B173,[13]分省年度数据!$A$1:$T$32,8,FALSE),
$C173=2018,
VLOOKUP($B173,[13]分省年度数据!$A$1:$T$32,7,FALSE)
)</f>
        <v>16.88</v>
      </c>
      <c r="AB173" cm="1">
        <f t="array" ref="AB173">_xlfn.IFS(
$C173=2010,
VLOOKUP($B173,[14]分省年度数据!$A$1:$T$32,15,FALSE),
$C173=2011,
VLOOKUP($B173,[14]分省年度数据!$A$1:$T$32,14,FALSE),
$C173=2012,
VLOOKUP($B173,[14]分省年度数据!$A$1:$T$32,13,FALSE),
$C173=2013,
VLOOKUP($B173,[14]分省年度数据!$A$1:$T$32,12,FALSE),
$C173=2014,
VLOOKUP($B173,[14]分省年度数据!$A$1:$T$32,11,FALSE),
$C173=2015,
VLOOKUP($B173,[14]分省年度数据!$A$1:$T$32,10,FALSE),
$C173=2016,
VLOOKUP($B173,[14]分省年度数据!$A$1:$T$32,9,FALSE),
$C173=2017,
VLOOKUP($B173,[14]分省年度数据!$A$1:$T$32,8,FALSE),
$C173=2018,
VLOOKUP($B173,[14]分省年度数据!$A$1:$T$32,7,FALSE)
)</f>
        <v>19.53</v>
      </c>
      <c r="AD173" cm="1">
        <f t="array" ref="AD173">_xlfn.IFS(
$C173=2010,
VLOOKUP($B173,[15]分省年度数据!$A$1:$T$32,15,FALSE),
$C173=2011,
VLOOKUP($B173,[15]分省年度数据!$A$1:$T$32,14,FALSE),
$C173=2012,
VLOOKUP($B173,[15]分省年度数据!$A$1:$T$32,13,FALSE),
$C173=2013,
VLOOKUP($B173,[15]分省年度数据!$A$1:$T$32,12,FALSE),
$C173=2014,
VLOOKUP($B173,[15]分省年度数据!$A$1:$T$32,11,FALSE),
$C173=2015,
VLOOKUP($B173,[15]分省年度数据!$A$1:$T$32,10,FALSE),
$C173=2016,
VLOOKUP($B173,[15]分省年度数据!$A$1:$T$32,9,FALSE),
$C173=2017,
VLOOKUP($B173,[15]分省年度数据!$A$1:$T$32,8,FALSE),
$C173=2018,
VLOOKUP($B173,[15]分省年度数据!$A$1:$T$32,7,FALSE)
)</f>
        <v>4941416</v>
      </c>
      <c r="AE173" cm="1">
        <f t="array" ref="AE173">_xlfn.IFS(
$C173=2010,
VLOOKUP($B173,[16]分省年度数据!$A$1:$T$32,15,FALSE),
$C173=2011,
VLOOKUP($B173,[16]分省年度数据!$A$1:$T$32,14,FALSE),
$C173=2012,
VLOOKUP($B173,[16]分省年度数据!$A$1:$T$32,13,FALSE),
$C173=2013,
VLOOKUP($B173,[16]分省年度数据!$A$1:$T$32,12,FALSE),
$C173=2014,
VLOOKUP($B173,[16]分省年度数据!$A$1:$T$32,11,FALSE),
$C173=2015,
VLOOKUP($B173,[16]分省年度数据!$A$1:$T$32,10,FALSE),
$C173=2016,
VLOOKUP($B173,[16]分省年度数据!$A$1:$T$32,9,FALSE),
$C173=2017,
VLOOKUP($B173,[16]分省年度数据!$A$1:$T$32,8,FALSE),
$C173=2018,
VLOOKUP($B173,[16]分省年度数据!$A$1:$T$32,7,FALSE)
)</f>
        <v>366.84</v>
      </c>
      <c r="AF173" cm="1">
        <f t="array" ref="AF173">_xlfn.IFS(
$C173=2010,
VLOOKUP($B173,[17]分省年度数据!$A$1:$T$32,15,FALSE),
$C173=2011,
VLOOKUP($B173,[17]分省年度数据!$A$1:$T$32,14,FALSE),
$C173=2012,
VLOOKUP($B173,[17]分省年度数据!$A$1:$T$32,13,FALSE),
$C173=2013,
VLOOKUP($B173,[17]分省年度数据!$A$1:$T$32,12,FALSE),
$C173=2014,
VLOOKUP($B173,[17]分省年度数据!$A$1:$T$32,11,FALSE),
$C173=2015,
VLOOKUP($B173,[17]分省年度数据!$A$1:$T$32,10,FALSE),
$C173=2016,
VLOOKUP($B173,[17]分省年度数据!$A$1:$T$32,9,FALSE),
$C173=2017,
VLOOKUP($B173,[17]分省年度数据!$A$1:$T$32,8,FALSE),
$C173=2018,
VLOOKUP($B173,[17]分省年度数据!$A$1:$T$32,7,FALSE)
)</f>
        <v>63</v>
      </c>
      <c r="AG173" cm="1">
        <f t="array" ref="AG173">_xlfn.IFS(
$C173=2010,
VLOOKUP($B173,[18]分省年度数据!$A$1:$T$32,15,FALSE),
$C173=2011,
VLOOKUP($B173,[18]分省年度数据!$A$1:$T$32,14,FALSE),
$C173=2012,
VLOOKUP($B173,[18]分省年度数据!$A$1:$T$32,13,FALSE),
$C173=2013,
VLOOKUP($B173,[18]分省年度数据!$A$1:$T$32,12,FALSE),
$C173=2014,
VLOOKUP($B173,[18]分省年度数据!$A$1:$T$32,11,FALSE),
$C173=2015,
VLOOKUP($B173,[18]分省年度数据!$A$1:$T$32,10,FALSE),
$C173=2016,
VLOOKUP($B173,[18]分省年度数据!$A$1:$T$32,9,FALSE),
$C173=2017,
VLOOKUP($B173,[18]分省年度数据!$A$1:$T$32,8,FALSE),
$C173=2018,
VLOOKUP($B173,[18]分省年度数据!$A$1:$T$32,7,FALSE)
)</f>
        <v>3312</v>
      </c>
      <c r="AJ173" cm="1">
        <f t="array" ref="AJ173">_xlfn.IFS(
$C173=2010,
VLOOKUP($B173,[19]分省年度数据!$A$1:$T$32,15,FALSE),
$C173=2011,
VLOOKUP($B173,[19]分省年度数据!$A$1:$T$32,14,FALSE),
$C173=2012,
VLOOKUP($B173,[19]分省年度数据!$A$1:$T$32,13,FALSE),
$C173=2013,
VLOOKUP($B173,[19]分省年度数据!$A$1:$T$32,12,FALSE),
$C173=2014,
VLOOKUP($B173,[19]分省年度数据!$A$1:$T$32,11,FALSE),
$C173=2015,
VLOOKUP($B173,[19]分省年度数据!$A$1:$T$32,10,FALSE),
$C173=2016,
VLOOKUP($B173,[19]分省年度数据!$A$1:$T$32,9,FALSE),
$C173=2017,
VLOOKUP($B173,[19]分省年度数据!$A$1:$T$32,8,FALSE),
$C173=2018,
VLOOKUP($B173,[19]分省年度数据!$A$1:$T$32,7,FALSE)
)</f>
        <v>4351</v>
      </c>
      <c r="AK173" cm="1">
        <f t="array" ref="AK173">_xlfn.IFS(
$C173=2010,
VLOOKUP($B173,[20]分省年度数据!$A$1:$T$32,15,FALSE),
$C173=2011,
VLOOKUP($B173,[20]分省年度数据!$A$1:$T$32,14,FALSE),
$C173=2012,
VLOOKUP($B173,[20]分省年度数据!$A$1:$T$32,13,FALSE),
$C173=2013,
VLOOKUP($B173,[20]分省年度数据!$A$1:$T$32,12,FALSE),
$C173=2014,
VLOOKUP($B173,[20]分省年度数据!$A$1:$T$32,11,FALSE),
$C173=2015,
VLOOKUP($B173,[20]分省年度数据!$A$1:$T$32,10,FALSE),
$C173=2016,
VLOOKUP($B173,[20]分省年度数据!$A$1:$T$32,9,FALSE),
$C173=2017,
VLOOKUP($B173,[20]分省年度数据!$A$1:$T$32,8,FALSE),
$C173=2018,
VLOOKUP($B173,[20]分省年度数据!$A$1:$T$32,7,FALSE)
)</f>
        <v>8099</v>
      </c>
      <c r="AL173" cm="1">
        <f t="array" ref="AL173">_xlfn.IFS(
$C173=2010,
VLOOKUP($B173,[26]分省年度数据!$A$1:$T$32,15,FALSE),
$C173=2011,
VLOOKUP($B173,[26]分省年度数据!$A$1:$T$32,14,FALSE),
$C173=2012,
VLOOKUP($B173,[26]分省年度数据!$A$1:$T$32,13,FALSE),
$C173=2013,
VLOOKUP($B173,[26]分省年度数据!$A$1:$T$32,12,FALSE),
$C173=2014,
VLOOKUP($B173,[26]分省年度数据!$A$1:$T$32,11,FALSE),
$C173=2015,
VLOOKUP($B173,[26]分省年度数据!$A$1:$T$32,10,FALSE),
$C173=2016,
VLOOKUP($B173,[26]分省年度数据!$A$1:$T$32,9,FALSE),
$C173=2017,
VLOOKUP($B173,[26]分省年度数据!$A$1:$T$32,8,FALSE),
$C173=2018,
VLOOKUP($B173,[26]分省年度数据!$A$1:$T$32,7,FALSE)
)</f>
        <v>94.65</v>
      </c>
      <c r="AM173" cm="1">
        <f t="array" ref="AM173">_xlfn.IFS(
$C173=2010,
VLOOKUP($B173,[22]分省年度数据!$A$1:$T$32,15,FALSE),
$C173=2011,
VLOOKUP($B173,[22]分省年度数据!$A$1:$T$32,14,FALSE),
$C173=2012,
VLOOKUP($B173,[22]分省年度数据!$A$1:$T$32,13,FALSE),
$C173=2013,
VLOOKUP($B173,[22]分省年度数据!$A$1:$T$32,12,FALSE),
$C173=2014,
VLOOKUP($B173,[22]分省年度数据!$A$1:$T$32,11,FALSE),
$C173=2015,
VLOOKUP($B173,[22]分省年度数据!$A$1:$T$32,10,FALSE),
$C173=2016,
VLOOKUP($B173,[22]分省年度数据!$A$1:$T$32,9,FALSE),
$C173=2017,
VLOOKUP($B173,[22]分省年度数据!$A$1:$T$32,8,FALSE),
$C173=2018,
VLOOKUP($B173,[22]分省年度数据!$A$1:$T$32,7,FALSE)
)</f>
        <v>92.35</v>
      </c>
      <c r="AN173" cm="1">
        <f t="array" ref="AN173">_xlfn.IFS(
$C173=2010,
VLOOKUP($B173,[23]分省年度数据!$A$1:$T$32,15,FALSE),
$C173=2011,
VLOOKUP($B173,[23]分省年度数据!$A$1:$T$32,14,FALSE),
$C173=2012,
VLOOKUP($B173,[23]分省年度数据!$A$1:$T$32,13,FALSE),
$C173=2013,
VLOOKUP($B173,[23]分省年度数据!$A$1:$T$32,12,FALSE),
$C173=2014,
VLOOKUP($B173,[23]分省年度数据!$A$1:$T$32,11,FALSE),
$C173=2015,
VLOOKUP($B173,[23]分省年度数据!$A$1:$T$32,10,FALSE),
$C173=2016,
VLOOKUP($B173,[23]分省年度数据!$A$1:$T$32,9,FALSE),
$C173=2017,
VLOOKUP($B173,[23]分省年度数据!$A$1:$T$32,8,FALSE),
$C173=2018,
VLOOKUP($B173,[23]分省年度数据!$A$1:$T$32,7,FALSE)
)</f>
        <v>8.07</v>
      </c>
      <c r="AO173" cm="1">
        <f t="array" ref="AO173">_xlfn.IFS(
$C173=2010,
VLOOKUP($B173,[24]分省年度数据!$A$1:$T$32,15,FALSE),
$C173=2011,
VLOOKUP($B173,[24]分省年度数据!$A$1:$T$32,14,FALSE),
$C173=2012,
VLOOKUP($B173,[24]分省年度数据!$A$1:$T$32,13,FALSE),
$C173=2013,
VLOOKUP($B173,[24]分省年度数据!$A$1:$T$32,12,FALSE),
$C173=2014,
VLOOKUP($B173,[24]分省年度数据!$A$1:$T$32,11,FALSE),
$C173=2015,
VLOOKUP($B173,[24]分省年度数据!$A$1:$T$32,10,FALSE),
$C173=2016,
VLOOKUP($B173,[24]分省年度数据!$A$1:$T$32,9,FALSE),
$C173=2017,
VLOOKUP($B173,[24]分省年度数据!$A$1:$T$32,8,FALSE),
$C173=2018,
VLOOKUP($B173,[24]分省年度数据!$A$1:$T$32,7,FALSE)
)</f>
        <v>1.76</v>
      </c>
      <c r="AP173" cm="1">
        <f t="array" ref="AP173">_xlfn.IFS(
$C173=2010,
VLOOKUP($B173,[25]分省年度数据!$A$1:$T$32,15,FALSE),
$C173=2011,
VLOOKUP($B173,[25]分省年度数据!$A$1:$T$32,14,FALSE),
$C173=2012,
VLOOKUP($B173,[25]分省年度数据!$A$1:$T$32,13,FALSE),
$C173=2013,
VLOOKUP($B173,[25]分省年度数据!$A$1:$T$32,12,FALSE),
$C173=2014,
VLOOKUP($B173,[25]分省年度数据!$A$1:$T$32,11,FALSE),
$C173=2015,
VLOOKUP($B173,[25]分省年度数据!$A$1:$T$32,10,FALSE),
$C173=2016,
VLOOKUP($B173,[25]分省年度数据!$A$1:$T$32,9,FALSE),
$C173=2017,
VLOOKUP($B173,[25]分省年度数据!$A$1:$T$32,8,FALSE),
$C173=2018,
VLOOKUP($B173,[25]分省年度数据!$A$1:$T$32,7,FALSE)
)</f>
        <v>9.83</v>
      </c>
    </row>
    <row r="174" spans="1:42">
      <c r="A174">
        <v>45</v>
      </c>
      <c r="B174" t="s">
        <v>20</v>
      </c>
      <c r="C174">
        <v>2011</v>
      </c>
      <c r="D174" t="str">
        <f t="shared" si="4"/>
        <v>广西壮族自治区2011</v>
      </c>
      <c r="E174" t="s">
        <v>35</v>
      </c>
      <c r="F174" cm="1">
        <f t="array" ref="F174">_xlfn.IFS(
$C174=2010,
VLOOKUP($B174,[1]分省年度数据!$A$1:$T$32,15,FALSE),
$C174=2011,
VLOOKUP($B174,[1]分省年度数据!$A$1:$T$32,14,FALSE),
$C174=2012,
VLOOKUP($B174,[1]分省年度数据!$A$1:$T$32,13,FALSE),
$C174=2013,
VLOOKUP($B174,[1]分省年度数据!$A$1:$T$32,12,FALSE),
$C174=2014,
VLOOKUP($B174,[1]分省年度数据!$A$1:$T$32,11,FALSE),
$C174=2015,
VLOOKUP($B174,[1]分省年度数据!$A$1:$T$32,10,FALSE),
$C174=2016,
VLOOKUP($B174,[1]分省年度数据!$A$1:$T$32,9,FALSE),
$C174=2017,
VLOOKUP($B174,[1]分省年度数据!$A$1:$T$32,8,FALSE),
$C174=2018,
VLOOKUP($B174,[1]分省年度数据!$A$1:$T$32,7,FALSE)
)</f>
        <v>4655</v>
      </c>
      <c r="G174" cm="1">
        <f t="array" ref="G174">_xlfn.IFS(
$C174=2010,
VLOOKUP($B174,[2]分省年度数据!$A$1:$T$32,15,FALSE),
$C174=2011,
VLOOKUP($B174,[2]分省年度数据!$A$1:$T$32,14,FALSE),
$C174=2012,
VLOOKUP($B174,[2]分省年度数据!$A$1:$T$32,13,FALSE),
$C174=2013,
VLOOKUP($B174,[2]分省年度数据!$A$1:$T$32,12,FALSE),
$C174=2014,
VLOOKUP($B174,[2]分省年度数据!$A$1:$T$32,11,FALSE),
$C174=2015,
VLOOKUP($B174,[2]分省年度数据!$A$1:$T$32,10,FALSE),
$C174=2016,
VLOOKUP($B174,[2]分省年度数据!$A$1:$T$32,9,FALSE),
$C174=2017,
VLOOKUP($B174,[2]分省年度数据!$A$1:$T$32,8,FALSE),
$C174=2018,
VLOOKUP($B174,[2]分省年度数据!$A$1:$T$32,7,FALSE)
)</f>
        <v>11054</v>
      </c>
      <c r="H174" cm="1">
        <f t="array" ref="H174">_xlfn.IFS(
$C174=2010,
VLOOKUP($B174,[3]分省年度数据!$A$1:$T$32,15,FALSE),
$C174=2011,
VLOOKUP($B174,[3]分省年度数据!$A$1:$T$32,14,FALSE),
$C174=2012,
VLOOKUP($B174,[3]分省年度数据!$A$1:$T$32,13,FALSE),
$C174=2013,
VLOOKUP($B174,[3]分省年度数据!$A$1:$T$32,12,FALSE),
$C174=2014,
VLOOKUP($B174,[3]分省年度数据!$A$1:$T$32,11,FALSE),
$C174=2015,
VLOOKUP($B174,[3]分省年度数据!$A$1:$T$32,10,FALSE),
$C174=2016,
VLOOKUP($B174,[3]分省年度数据!$A$1:$T$32,9,FALSE),
$C174=2017,
VLOOKUP($B174,[3]分省年度数据!$A$1:$T$32,8,FALSE),
$C174=2018,
VLOOKUP($B174,[3]分省年度数据!$A$1:$T$32,7,FALSE)
)</f>
        <v>1473.4</v>
      </c>
      <c r="I174">
        <f>VLOOKUP($D174,[4]Sheet1!$C$1:$J$65536,2,FALSE)</f>
        <v>206.85832214355469</v>
      </c>
      <c r="J174">
        <f>VLOOKUP($D174,[4]Sheet1!$C$1:$J$65536,3,FALSE)</f>
        <v>152.78431701660156</v>
      </c>
      <c r="K174">
        <f>VLOOKUP($D174,[4]Sheet1!$C$1:$J$65536,4,FALSE)</f>
        <v>10133.7626953125</v>
      </c>
      <c r="L174">
        <f>VLOOKUP($D174,[4]Sheet1!$C$1:$J$65536,5,FALSE)</f>
        <v>180.00352478027344</v>
      </c>
      <c r="M174">
        <f>VLOOKUP($D174,[4]Sheet1!$C$1:$J$65536,6,FALSE)</f>
        <v>20.066474914550781</v>
      </c>
      <c r="N174">
        <f>VLOOKUP($D174,[4]Sheet1!$C$1:$J$65536,7,FALSE)</f>
        <v>5.4975676536560059</v>
      </c>
      <c r="O174">
        <f>VLOOKUP($D174,[4]Sheet1!$C$1:$J$65536,8,FALSE)</f>
        <v>27.939628601074219</v>
      </c>
      <c r="P174" cm="1">
        <f t="array" ref="P174">_xlfn.IFS(
$C174=2010,
VLOOKUP($B174,[5]各省年均房价!$A$1:$T$32,11,FALSE),
$C174=2011,
VLOOKUP($B174,[5]各省年均房价!$A$1:$T$32,12,FALSE),
$C174=2012,
VLOOKUP($B174,[5]各省年均房价!$A$1:$T$32,13,FALSE),
$C174=2013,
VLOOKUP($B174,[5]各省年均房价!$A$1:$T$32,14,FALSE),
$C174=2014,
VLOOKUP($B174,[5]各省年均房价!$A$1:$T$32,15,FALSE),
$C174=2015,
VLOOKUP($B174,[5]各省年均房价!$A$1:$T$32,16,FALSE),
$C174=2016,
VLOOKUP($B174,[5]各省年均房价!$A$1:$T$32,17,FALSE),
$C174=2017,
VLOOKUP($B174,[5]各省年均房价!$A$1:$T$32,18,FALSE),
$C174=2018,
VLOOKUP($B174,[5]各省年均房价!$A$1:$T$32,19,FALSE)
)</f>
        <v>3598.1728571428571</v>
      </c>
      <c r="Q174">
        <f t="shared" si="5"/>
        <v>0.32550867171547465</v>
      </c>
      <c r="R174" cm="1">
        <f t="array" ref="R174">_xlfn.IFS(
$C174=2010,
VLOOKUP($B174,[27]分省年度数据!$A$1:$T$32,15,FALSE),
$C174=2011,
VLOOKUP($B174,[27]分省年度数据!$A$1:$T$32,14,FALSE),
$C174=2012,
VLOOKUP($B174,[27]分省年度数据!$A$1:$T$32,13,FALSE),
$C174=2013,
VLOOKUP($B174,[27]分省年度数据!$A$1:$T$32,12,FALSE),
$C174=2014,
VLOOKUP($B174,[27]分省年度数据!$A$1:$T$32,11,FALSE),
$C174=2015,
VLOOKUP($B174,[27]分省年度数据!$A$1:$T$32,10,FALSE),
$C174=2016,
VLOOKUP($B174,[27]分省年度数据!$A$1:$T$32,9,FALSE),
$C174=2017,
VLOOKUP($B174,[27]分省年度数据!$A$1:$T$32,8,FALSE),
$C174=2018,
VLOOKUP($B174,[27]分省年度数据!$A$1:$T$32,7,FALSE)
)</f>
        <v>54.94</v>
      </c>
      <c r="S174">
        <f>IFERROR(VLOOKUP(D174,[6]mu_jt_estimates_final!$C:$D,2,FALSE),"")</f>
        <v>-0.98462218000000001</v>
      </c>
      <c r="T174" t="str">
        <f>VLOOKUP(B174,方言分布!A:B,2,FALSE)</f>
        <v>西南官话</v>
      </c>
      <c r="U174" cm="1">
        <f t="array" ref="U174">_xlfn.IFS(
$C174=2010,
VLOOKUP($B174,[7]分省年度数据!$A$1:$T$32,15,FALSE),
$C174=2011,
VLOOKUP($B174,[7]分省年度数据!$A$1:$T$32,14,FALSE),
$C174=2012,
VLOOKUP($B174,[7]分省年度数据!$A$1:$T$32,13,FALSE),
$C174=2013,
VLOOKUP($B174,[7]分省年度数据!$A$1:$T$32,12,FALSE),
$C174=2014,
VLOOKUP($B174,[7]分省年度数据!$A$1:$T$32,11,FALSE),
$C174=2015,
VLOOKUP($B174,[7]分省年度数据!$A$1:$T$32,10,FALSE),
$C174=2016,
VLOOKUP($B174,[7]分省年度数据!$A$1:$T$32,9,FALSE),
$C174=2017,
VLOOKUP($B174,[7]分省年度数据!$A$1:$T$32,8,FALSE),
$C174=2018,
VLOOKUP($B174,[7]分省年度数据!$A$1:$T$32,7,FALSE)
)</f>
        <v>34026</v>
      </c>
      <c r="V174" cm="1">
        <f t="array" ref="V174">_xlfn.IFS(
$C174=2010,
VLOOKUP($B174,[8]分省年度数据!$A$1:$T$32,15,FALSE),
$C174=2011,
VLOOKUP($B174,[8]分省年度数据!$A$1:$T$32,14,FALSE),
$C174=2012,
VLOOKUP($B174,[8]分省年度数据!$A$1:$T$32,13,FALSE),
$C174=2013,
VLOOKUP($B174,[8]分省年度数据!$A$1:$T$32,12,FALSE),
$C174=2014,
VLOOKUP($B174,[8]分省年度数据!$A$1:$T$32,11,FALSE),
$C174=2015,
VLOOKUP($B174,[8]分省年度数据!$A$1:$T$32,10,FALSE),
$C174=2016,
VLOOKUP($B174,[8]分省年度数据!$A$1:$T$32,9,FALSE),
$C174=2017,
VLOOKUP($B174,[8]分省年度数据!$A$1:$T$32,8,FALSE),
$C174=2018,
VLOOKUP($B174,[8]分省年度数据!$A$1:$T$32,7,FALSE)
)</f>
        <v>15.2</v>
      </c>
      <c r="W174" cm="1">
        <f t="array" ref="W174">_xlfn.IFS(
$C174=2010,
VLOOKUP($B174,[9]分省年度数据!$A$1:$T$32,15,FALSE),
$C174=2011,
VLOOKUP($B174,[9]分省年度数据!$A$1:$T$32,14,FALSE),
$C174=2012,
VLOOKUP($B174,[9]分省年度数据!$A$1:$T$32,13,FALSE),
$C174=2013,
VLOOKUP($B174,[9]分省年度数据!$A$1:$T$32,12,FALSE),
$C174=2014,
VLOOKUP($B174,[9]分省年度数据!$A$1:$T$32,11,FALSE),
$C174=2015,
VLOOKUP($B174,[9]分省年度数据!$A$1:$T$32,10,FALSE),
$C174=2016,
VLOOKUP($B174,[9]分省年度数据!$A$1:$T$32,9,FALSE),
$C174=2017,
VLOOKUP($B174,[9]分省年度数据!$A$1:$T$32,8,FALSE),
$C174=2018,
VLOOKUP($B174,[9]分省年度数据!$A$1:$T$32,7,FALSE)
)</f>
        <v>38</v>
      </c>
      <c r="X174" cm="1">
        <f t="array" ref="X174">_xlfn.IFS(
$C174=2010,
VLOOKUP($B174,[10]分省年度数据!$A$1:$T$32,15,FALSE),
$C174=2011,
VLOOKUP($B174,[10]分省年度数据!$A$1:$T$32,14,FALSE),
$C174=2012,
VLOOKUP($B174,[10]分省年度数据!$A$1:$T$32,13,FALSE),
$C174=2013,
VLOOKUP($B174,[10]分省年度数据!$A$1:$T$32,12,FALSE),
$C174=2014,
VLOOKUP($B174,[10]分省年度数据!$A$1:$T$32,11,FALSE),
$C174=2015,
VLOOKUP($B174,[10]分省年度数据!$A$1:$T$32,10,FALSE),
$C174=2016,
VLOOKUP($B174,[10]分省年度数据!$A$1:$T$32,9,FALSE),
$C174=2017,
VLOOKUP($B174,[10]分省年度数据!$A$1:$T$32,8,FALSE),
$C174=2018,
VLOOKUP($B174,[10]分省年度数据!$A$1:$T$32,7,FALSE)
)</f>
        <v>9.5</v>
      </c>
      <c r="Y174" cm="1">
        <f t="array" ref="Y174">_xlfn.IFS(
$C174=2010,
VLOOKUP($B174,[11]分省年度数据!$A$1:$T$32,15,FALSE),
$C174=2011,
VLOOKUP($B174,[11]分省年度数据!$A$1:$T$32,14,FALSE),
$C174=2012,
VLOOKUP($B174,[11]分省年度数据!$A$1:$T$32,13,FALSE),
$C174=2013,
VLOOKUP($B174,[11]分省年度数据!$A$1:$T$32,12,FALSE),
$C174=2014,
VLOOKUP($B174,[11]分省年度数据!$A$1:$T$32,11,FALSE),
$C174=2015,
VLOOKUP($B174,[11]分省年度数据!$A$1:$T$32,10,FALSE),
$C174=2016,
VLOOKUP($B174,[11]分省年度数据!$A$1:$T$32,9,FALSE),
$C174=2017,
VLOOKUP($B174,[11]分省年度数据!$A$1:$T$32,8,FALSE),
$C174=2018,
VLOOKUP($B174,[11]分省年度数据!$A$1:$T$32,7,FALSE)
)</f>
        <v>232.88</v>
      </c>
      <c r="Z174" cm="1">
        <f t="array" ref="Z174">_xlfn.IFS(
$C174=2010,
VLOOKUP($B174,[12]分省年度数据!$A$1:$T$32,15,FALSE),
$C174=2011,
VLOOKUP($B174,[12]分省年度数据!$A$1:$T$32,14,FALSE),
$C174=2012,
VLOOKUP($B174,[12]分省年度数据!$A$1:$T$32,13,FALSE),
$C174=2013,
VLOOKUP($B174,[12]分省年度数据!$A$1:$T$32,12,FALSE),
$C174=2014,
VLOOKUP($B174,[12]分省年度数据!$A$1:$T$32,11,FALSE),
$C174=2015,
VLOOKUP($B174,[12]分省年度数据!$A$1:$T$32,10,FALSE),
$C174=2016,
VLOOKUP($B174,[12]分省年度数据!$A$1:$T$32,9,FALSE),
$C174=2017,
VLOOKUP($B174,[12]分省年度数据!$A$1:$T$32,8,FALSE),
$C174=2018,
VLOOKUP($B174,[12]分省年度数据!$A$1:$T$32,7,FALSE)
)</f>
        <v>17.96</v>
      </c>
      <c r="AA174" cm="1">
        <f t="array" ref="AA174">_xlfn.IFS(
$C174=2010,
VLOOKUP($B174,[13]分省年度数据!$A$1:$T$32,15,FALSE),
$C174=2011,
VLOOKUP($B174,[13]分省年度数据!$A$1:$T$32,14,FALSE),
$C174=2012,
VLOOKUP($B174,[13]分省年度数据!$A$1:$T$32,13,FALSE),
$C174=2013,
VLOOKUP($B174,[13]分省年度数据!$A$1:$T$32,12,FALSE),
$C174=2014,
VLOOKUP($B174,[13]分省年度数据!$A$1:$T$32,11,FALSE),
$C174=2015,
VLOOKUP($B174,[13]分省年度数据!$A$1:$T$32,10,FALSE),
$C174=2016,
VLOOKUP($B174,[13]分省年度数据!$A$1:$T$32,9,FALSE),
$C174=2017,
VLOOKUP($B174,[13]分省年度数据!$A$1:$T$32,8,FALSE),
$C174=2018,
VLOOKUP($B174,[13]分省年度数据!$A$1:$T$32,7,FALSE)
)</f>
        <v>16.84</v>
      </c>
      <c r="AB174" cm="1">
        <f t="array" ref="AB174">_xlfn.IFS(
$C174=2010,
VLOOKUP($B174,[14]分省年度数据!$A$1:$T$32,15,FALSE),
$C174=2011,
VLOOKUP($B174,[14]分省年度数据!$A$1:$T$32,14,FALSE),
$C174=2012,
VLOOKUP($B174,[14]分省年度数据!$A$1:$T$32,13,FALSE),
$C174=2013,
VLOOKUP($B174,[14]分省年度数据!$A$1:$T$32,12,FALSE),
$C174=2014,
VLOOKUP($B174,[14]分省年度数据!$A$1:$T$32,11,FALSE),
$C174=2015,
VLOOKUP($B174,[14]分省年度数据!$A$1:$T$32,10,FALSE),
$C174=2016,
VLOOKUP($B174,[14]分省年度数据!$A$1:$T$32,9,FALSE),
$C174=2017,
VLOOKUP($B174,[14]分省年度数据!$A$1:$T$32,8,FALSE),
$C174=2018,
VLOOKUP($B174,[14]分省年度数据!$A$1:$T$32,7,FALSE)
)</f>
        <v>19.5</v>
      </c>
      <c r="AD174" cm="1">
        <f t="array" ref="AD174">_xlfn.IFS(
$C174=2010,
VLOOKUP($B174,[15]分省年度数据!$A$1:$T$32,15,FALSE),
$C174=2011,
VLOOKUP($B174,[15]分省年度数据!$A$1:$T$32,14,FALSE),
$C174=2012,
VLOOKUP($B174,[15]分省年度数据!$A$1:$T$32,13,FALSE),
$C174=2013,
VLOOKUP($B174,[15]分省年度数据!$A$1:$T$32,12,FALSE),
$C174=2014,
VLOOKUP($B174,[15]分省年度数据!$A$1:$T$32,11,FALSE),
$C174=2015,
VLOOKUP($B174,[15]分省年度数据!$A$1:$T$32,10,FALSE),
$C174=2016,
VLOOKUP($B174,[15]分省年度数据!$A$1:$T$32,9,FALSE),
$C174=2017,
VLOOKUP($B174,[15]分省年度数据!$A$1:$T$32,8,FALSE),
$C174=2018,
VLOOKUP($B174,[15]分省年度数据!$A$1:$T$32,7,FALSE)
)</f>
        <v>5938482</v>
      </c>
      <c r="AE174" cm="1">
        <f t="array" ref="AE174">_xlfn.IFS(
$C174=2010,
VLOOKUP($B174,[16]分省年度数据!$A$1:$T$32,15,FALSE),
$C174=2011,
VLOOKUP($B174,[16]分省年度数据!$A$1:$T$32,14,FALSE),
$C174=2012,
VLOOKUP($B174,[16]分省年度数据!$A$1:$T$32,13,FALSE),
$C174=2013,
VLOOKUP($B174,[16]分省年度数据!$A$1:$T$32,12,FALSE),
$C174=2014,
VLOOKUP($B174,[16]分省年度数据!$A$1:$T$32,11,FALSE),
$C174=2015,
VLOOKUP($B174,[16]分省年度数据!$A$1:$T$32,10,FALSE),
$C174=2016,
VLOOKUP($B174,[16]分省年度数据!$A$1:$T$32,9,FALSE),
$C174=2017,
VLOOKUP($B174,[16]分省年度数据!$A$1:$T$32,8,FALSE),
$C174=2018,
VLOOKUP($B174,[16]分省年度数据!$A$1:$T$32,7,FALSE)
)</f>
        <v>456.89</v>
      </c>
      <c r="AF174" cm="1">
        <f t="array" ref="AF174">_xlfn.IFS(
$C174=2010,
VLOOKUP($B174,[17]分省年度数据!$A$1:$T$32,15,FALSE),
$C174=2011,
VLOOKUP($B174,[17]分省年度数据!$A$1:$T$32,14,FALSE),
$C174=2012,
VLOOKUP($B174,[17]分省年度数据!$A$1:$T$32,13,FALSE),
$C174=2013,
VLOOKUP($B174,[17]分省年度数据!$A$1:$T$32,12,FALSE),
$C174=2014,
VLOOKUP($B174,[17]分省年度数据!$A$1:$T$32,11,FALSE),
$C174=2015,
VLOOKUP($B174,[17]分省年度数据!$A$1:$T$32,10,FALSE),
$C174=2016,
VLOOKUP($B174,[17]分省年度数据!$A$1:$T$32,9,FALSE),
$C174=2017,
VLOOKUP($B174,[17]分省年度数据!$A$1:$T$32,8,FALSE),
$C174=2018,
VLOOKUP($B174,[17]分省年度数据!$A$1:$T$32,7,FALSE)
)</f>
        <v>63</v>
      </c>
      <c r="AG174" cm="1">
        <f t="array" ref="AG174">_xlfn.IFS(
$C174=2010,
VLOOKUP($B174,[18]分省年度数据!$A$1:$T$32,15,FALSE),
$C174=2011,
VLOOKUP($B174,[18]分省年度数据!$A$1:$T$32,14,FALSE),
$C174=2012,
VLOOKUP($B174,[18]分省年度数据!$A$1:$T$32,13,FALSE),
$C174=2013,
VLOOKUP($B174,[18]分省年度数据!$A$1:$T$32,12,FALSE),
$C174=2014,
VLOOKUP($B174,[18]分省年度数据!$A$1:$T$32,11,FALSE),
$C174=2015,
VLOOKUP($B174,[18]分省年度数据!$A$1:$T$32,10,FALSE),
$C174=2016,
VLOOKUP($B174,[18]分省年度数据!$A$1:$T$32,9,FALSE),
$C174=2017,
VLOOKUP($B174,[18]分省年度数据!$A$1:$T$32,8,FALSE),
$C174=2018,
VLOOKUP($B174,[18]分省年度数据!$A$1:$T$32,7,FALSE)
)</f>
        <v>3908.2</v>
      </c>
      <c r="AJ174" cm="1">
        <f t="array" ref="AJ174">_xlfn.IFS(
$C174=2010,
VLOOKUP($B174,[19]分省年度数据!$A$1:$T$32,15,FALSE),
$C174=2011,
VLOOKUP($B174,[19]分省年度数据!$A$1:$T$32,14,FALSE),
$C174=2012,
VLOOKUP($B174,[19]分省年度数据!$A$1:$T$32,13,FALSE),
$C174=2013,
VLOOKUP($B174,[19]分省年度数据!$A$1:$T$32,12,FALSE),
$C174=2014,
VLOOKUP($B174,[19]分省年度数据!$A$1:$T$32,11,FALSE),
$C174=2015,
VLOOKUP($B174,[19]分省年度数据!$A$1:$T$32,10,FALSE),
$C174=2016,
VLOOKUP($B174,[19]分省年度数据!$A$1:$T$32,9,FALSE),
$C174=2017,
VLOOKUP($B174,[19]分省年度数据!$A$1:$T$32,8,FALSE),
$C174=2018,
VLOOKUP($B174,[19]分省年度数据!$A$1:$T$32,7,FALSE)
)</f>
        <v>4290</v>
      </c>
      <c r="AK174" cm="1">
        <f t="array" ref="AK174">_xlfn.IFS(
$C174=2010,
VLOOKUP($B174,[20]分省年度数据!$A$1:$T$32,15,FALSE),
$C174=2011,
VLOOKUP($B174,[20]分省年度数据!$A$1:$T$32,14,FALSE),
$C174=2012,
VLOOKUP($B174,[20]分省年度数据!$A$1:$T$32,13,FALSE),
$C174=2013,
VLOOKUP($B174,[20]分省年度数据!$A$1:$T$32,12,FALSE),
$C174=2014,
VLOOKUP($B174,[20]分省年度数据!$A$1:$T$32,11,FALSE),
$C174=2015,
VLOOKUP($B174,[20]分省年度数据!$A$1:$T$32,10,FALSE),
$C174=2016,
VLOOKUP($B174,[20]分省年度数据!$A$1:$T$32,9,FALSE),
$C174=2017,
VLOOKUP($B174,[20]分省年度数据!$A$1:$T$32,8,FALSE),
$C174=2018,
VLOOKUP($B174,[20]分省年度数据!$A$1:$T$32,7,FALSE)
)</f>
        <v>8360</v>
      </c>
      <c r="AL174" cm="1">
        <f t="array" ref="AL174">_xlfn.IFS(
$C174=2010,
VLOOKUP($B174,[26]分省年度数据!$A$1:$T$32,15,FALSE),
$C174=2011,
VLOOKUP($B174,[26]分省年度数据!$A$1:$T$32,14,FALSE),
$C174=2012,
VLOOKUP($B174,[26]分省年度数据!$A$1:$T$32,13,FALSE),
$C174=2013,
VLOOKUP($B174,[26]分省年度数据!$A$1:$T$32,12,FALSE),
$C174=2014,
VLOOKUP($B174,[26]分省年度数据!$A$1:$T$32,11,FALSE),
$C174=2015,
VLOOKUP($B174,[26]分省年度数据!$A$1:$T$32,10,FALSE),
$C174=2016,
VLOOKUP($B174,[26]分省年度数据!$A$1:$T$32,9,FALSE),
$C174=2017,
VLOOKUP($B174,[26]分省年度数据!$A$1:$T$32,8,FALSE),
$C174=2018,
VLOOKUP($B174,[26]分省年度数据!$A$1:$T$32,7,FALSE)
)</f>
        <v>93.91</v>
      </c>
      <c r="AM174" cm="1">
        <f t="array" ref="AM174">_xlfn.IFS(
$C174=2010,
VLOOKUP($B174,[22]分省年度数据!$A$1:$T$32,15,FALSE),
$C174=2011,
VLOOKUP($B174,[22]分省年度数据!$A$1:$T$32,14,FALSE),
$C174=2012,
VLOOKUP($B174,[22]分省年度数据!$A$1:$T$32,13,FALSE),
$C174=2013,
VLOOKUP($B174,[22]分省年度数据!$A$1:$T$32,12,FALSE),
$C174=2014,
VLOOKUP($B174,[22]分省年度数据!$A$1:$T$32,11,FALSE),
$C174=2015,
VLOOKUP($B174,[22]分省年度数据!$A$1:$T$32,10,FALSE),
$C174=2016,
VLOOKUP($B174,[22]分省年度数据!$A$1:$T$32,9,FALSE),
$C174=2017,
VLOOKUP($B174,[22]分省年度数据!$A$1:$T$32,8,FALSE),
$C174=2018,
VLOOKUP($B174,[22]分省年度数据!$A$1:$T$32,7,FALSE)
)</f>
        <v>91.08</v>
      </c>
      <c r="AN174" cm="1">
        <f t="array" ref="AN174">_xlfn.IFS(
$C174=2010,
VLOOKUP($B174,[23]分省年度数据!$A$1:$T$32,15,FALSE),
$C174=2011,
VLOOKUP($B174,[23]分省年度数据!$A$1:$T$32,14,FALSE),
$C174=2012,
VLOOKUP($B174,[23]分省年度数据!$A$1:$T$32,13,FALSE),
$C174=2013,
VLOOKUP($B174,[23]分省年度数据!$A$1:$T$32,12,FALSE),
$C174=2014,
VLOOKUP($B174,[23]分省年度数据!$A$1:$T$32,11,FALSE),
$C174=2015,
VLOOKUP($B174,[23]分省年度数据!$A$1:$T$32,10,FALSE),
$C174=2016,
VLOOKUP($B174,[23]分省年度数据!$A$1:$T$32,9,FALSE),
$C174=2017,
VLOOKUP($B174,[23]分省年度数据!$A$1:$T$32,8,FALSE),
$C174=2018,
VLOOKUP($B174,[23]分省年度数据!$A$1:$T$32,7,FALSE)
)</f>
        <v>8.9</v>
      </c>
      <c r="AO174" cm="1">
        <f t="array" ref="AO174">_xlfn.IFS(
$C174=2010,
VLOOKUP($B174,[24]分省年度数据!$A$1:$T$32,15,FALSE),
$C174=2011,
VLOOKUP($B174,[24]分省年度数据!$A$1:$T$32,14,FALSE),
$C174=2012,
VLOOKUP($B174,[24]分省年度数据!$A$1:$T$32,13,FALSE),
$C174=2013,
VLOOKUP($B174,[24]分省年度数据!$A$1:$T$32,12,FALSE),
$C174=2014,
VLOOKUP($B174,[24]分省年度数据!$A$1:$T$32,11,FALSE),
$C174=2015,
VLOOKUP($B174,[24]分省年度数据!$A$1:$T$32,10,FALSE),
$C174=2016,
VLOOKUP($B174,[24]分省年度数据!$A$1:$T$32,9,FALSE),
$C174=2017,
VLOOKUP($B174,[24]分省年度数据!$A$1:$T$32,8,FALSE),
$C174=2018,
VLOOKUP($B174,[24]分省年度数据!$A$1:$T$32,7,FALSE)
)</f>
        <v>2.3199999999999998</v>
      </c>
      <c r="AP174" cm="1">
        <f t="array" ref="AP174">_xlfn.IFS(
$C174=2010,
VLOOKUP($B174,[25]分省年度数据!$A$1:$T$32,15,FALSE),
$C174=2011,
VLOOKUP($B174,[25]分省年度数据!$A$1:$T$32,14,FALSE),
$C174=2012,
VLOOKUP($B174,[25]分省年度数据!$A$1:$T$32,13,FALSE),
$C174=2013,
VLOOKUP($B174,[25]分省年度数据!$A$1:$T$32,12,FALSE),
$C174=2014,
VLOOKUP($B174,[25]分省年度数据!$A$1:$T$32,11,FALSE),
$C174=2015,
VLOOKUP($B174,[25]分省年度数据!$A$1:$T$32,10,FALSE),
$C174=2016,
VLOOKUP($B174,[25]分省年度数据!$A$1:$T$32,9,FALSE),
$C174=2017,
VLOOKUP($B174,[25]分省年度数据!$A$1:$T$32,8,FALSE),
$C174=2018,
VLOOKUP($B174,[25]分省年度数据!$A$1:$T$32,7,FALSE)
)</f>
        <v>11.02</v>
      </c>
    </row>
    <row r="175" spans="1:42">
      <c r="A175">
        <v>45</v>
      </c>
      <c r="B175" t="s">
        <v>20</v>
      </c>
      <c r="C175">
        <v>2012</v>
      </c>
      <c r="D175" t="str">
        <f t="shared" si="4"/>
        <v>广西壮族自治区2012</v>
      </c>
      <c r="E175" t="s">
        <v>35</v>
      </c>
      <c r="F175" cm="1">
        <f t="array" ref="F175">_xlfn.IFS(
$C175=2010,
VLOOKUP($B175,[1]分省年度数据!$A$1:$T$32,15,FALSE),
$C175=2011,
VLOOKUP($B175,[1]分省年度数据!$A$1:$T$32,14,FALSE),
$C175=2012,
VLOOKUP($B175,[1]分省年度数据!$A$1:$T$32,13,FALSE),
$C175=2013,
VLOOKUP($B175,[1]分省年度数据!$A$1:$T$32,12,FALSE),
$C175=2014,
VLOOKUP($B175,[1]分省年度数据!$A$1:$T$32,11,FALSE),
$C175=2015,
VLOOKUP($B175,[1]分省年度数据!$A$1:$T$32,10,FALSE),
$C175=2016,
VLOOKUP($B175,[1]分省年度数据!$A$1:$T$32,9,FALSE),
$C175=2017,
VLOOKUP($B175,[1]分省年度数据!$A$1:$T$32,8,FALSE),
$C175=2018,
VLOOKUP($B175,[1]分省年度数据!$A$1:$T$32,7,FALSE)
)</f>
        <v>4694</v>
      </c>
      <c r="G175" cm="1">
        <f t="array" ref="G175">_xlfn.IFS(
$C175=2010,
VLOOKUP($B175,[2]分省年度数据!$A$1:$T$32,15,FALSE),
$C175=2011,
VLOOKUP($B175,[2]分省年度数据!$A$1:$T$32,14,FALSE),
$C175=2012,
VLOOKUP($B175,[2]分省年度数据!$A$1:$T$32,13,FALSE),
$C175=2013,
VLOOKUP($B175,[2]分省年度数据!$A$1:$T$32,12,FALSE),
$C175=2014,
VLOOKUP($B175,[2]分省年度数据!$A$1:$T$32,11,FALSE),
$C175=2015,
VLOOKUP($B175,[2]分省年度数据!$A$1:$T$32,10,FALSE),
$C175=2016,
VLOOKUP($B175,[2]分省年度数据!$A$1:$T$32,9,FALSE),
$C175=2017,
VLOOKUP($B175,[2]分省年度数据!$A$1:$T$32,8,FALSE),
$C175=2018,
VLOOKUP($B175,[2]分省年度数据!$A$1:$T$32,7,FALSE)
)</f>
        <v>12644</v>
      </c>
      <c r="H175" cm="1">
        <f t="array" ref="H175">_xlfn.IFS(
$C175=2010,
VLOOKUP($B175,[3]分省年度数据!$A$1:$T$32,15,FALSE),
$C175=2011,
VLOOKUP($B175,[3]分省年度数据!$A$1:$T$32,14,FALSE),
$C175=2012,
VLOOKUP($B175,[3]分省年度数据!$A$1:$T$32,13,FALSE),
$C175=2013,
VLOOKUP($B175,[3]分省年度数据!$A$1:$T$32,12,FALSE),
$C175=2014,
VLOOKUP($B175,[3]分省年度数据!$A$1:$T$32,11,FALSE),
$C175=2015,
VLOOKUP($B175,[3]分省年度数据!$A$1:$T$32,10,FALSE),
$C175=2016,
VLOOKUP($B175,[3]分省年度数据!$A$1:$T$32,9,FALSE),
$C175=2017,
VLOOKUP($B175,[3]分省年度数据!$A$1:$T$32,8,FALSE),
$C175=2018,
VLOOKUP($B175,[3]分省年度数据!$A$1:$T$32,7,FALSE)
)</f>
        <v>844.1</v>
      </c>
      <c r="I175">
        <f>VLOOKUP($D175,[4]Sheet1!$C$1:$J$65536,2,FALSE)</f>
        <v>209.84934997558594</v>
      </c>
      <c r="J175">
        <f>VLOOKUP($D175,[4]Sheet1!$C$1:$J$65536,3,FALSE)</f>
        <v>165.09564208984375</v>
      </c>
      <c r="K175">
        <f>VLOOKUP($D175,[4]Sheet1!$C$1:$J$65536,4,FALSE)</f>
        <v>10116.357421875</v>
      </c>
      <c r="L175">
        <f>VLOOKUP($D175,[4]Sheet1!$C$1:$J$65536,5,FALSE)</f>
        <v>174.63313293457031</v>
      </c>
      <c r="M175">
        <f>VLOOKUP($D175,[4]Sheet1!$C$1:$J$65536,6,FALSE)</f>
        <v>19.442817687988281</v>
      </c>
      <c r="N175">
        <f>VLOOKUP($D175,[4]Sheet1!$C$1:$J$65536,7,FALSE)</f>
        <v>6.111541748046875</v>
      </c>
      <c r="O175">
        <f>VLOOKUP($D175,[4]Sheet1!$C$1:$J$65536,8,FALSE)</f>
        <v>26.423469543457031</v>
      </c>
      <c r="P175" cm="1">
        <f t="array" ref="P175">_xlfn.IFS(
$C175=2010,
VLOOKUP($B175,[5]各省年均房价!$A$1:$T$32,11,FALSE),
$C175=2011,
VLOOKUP($B175,[5]各省年均房价!$A$1:$T$32,12,FALSE),
$C175=2012,
VLOOKUP($B175,[5]各省年均房价!$A$1:$T$32,13,FALSE),
$C175=2013,
VLOOKUP($B175,[5]各省年均房价!$A$1:$T$32,14,FALSE),
$C175=2014,
VLOOKUP($B175,[5]各省年均房价!$A$1:$T$32,15,FALSE),
$C175=2015,
VLOOKUP($B175,[5]各省年均房价!$A$1:$T$32,16,FALSE),
$C175=2016,
VLOOKUP($B175,[5]各省年均房价!$A$1:$T$32,17,FALSE),
$C175=2017,
VLOOKUP($B175,[5]各省年均房价!$A$1:$T$32,18,FALSE),
$C175=2018,
VLOOKUP($B175,[5]各省年均房价!$A$1:$T$32,19,FALSE)
)</f>
        <v>3860.13</v>
      </c>
      <c r="Q175">
        <f t="shared" si="5"/>
        <v>0.30529341980385954</v>
      </c>
      <c r="R175" cm="1">
        <f t="array" ref="R175">_xlfn.IFS(
$C175=2010,
VLOOKUP($B175,[27]分省年度数据!$A$1:$T$32,15,FALSE),
$C175=2011,
VLOOKUP($B175,[27]分省年度数据!$A$1:$T$32,14,FALSE),
$C175=2012,
VLOOKUP($B175,[27]分省年度数据!$A$1:$T$32,13,FALSE),
$C175=2013,
VLOOKUP($B175,[27]分省年度数据!$A$1:$T$32,12,FALSE),
$C175=2014,
VLOOKUP($B175,[27]分省年度数据!$A$1:$T$32,11,FALSE),
$C175=2015,
VLOOKUP($B175,[27]分省年度数据!$A$1:$T$32,10,FALSE),
$C175=2016,
VLOOKUP($B175,[27]分省年度数据!$A$1:$T$32,9,FALSE),
$C175=2017,
VLOOKUP($B175,[27]分省年度数据!$A$1:$T$32,8,FALSE),
$C175=2018,
VLOOKUP($B175,[27]分省年度数据!$A$1:$T$32,7,FALSE)
)</f>
        <v>62.1</v>
      </c>
      <c r="S175">
        <f>IFERROR(VLOOKUP(D175,[6]mu_jt_estimates_final!$C:$D,2,FALSE),"")</f>
        <v>-1.0352702</v>
      </c>
      <c r="T175" t="str">
        <f>VLOOKUP(B175,方言分布!A:B,2,FALSE)</f>
        <v>西南官话</v>
      </c>
      <c r="U175" cm="1">
        <f t="array" ref="U175">_xlfn.IFS(
$C175=2010,
VLOOKUP($B175,[7]分省年度数据!$A$1:$T$32,15,FALSE),
$C175=2011,
VLOOKUP($B175,[7]分省年度数据!$A$1:$T$32,14,FALSE),
$C175=2012,
VLOOKUP($B175,[7]分省年度数据!$A$1:$T$32,13,FALSE),
$C175=2013,
VLOOKUP($B175,[7]分省年度数据!$A$1:$T$32,12,FALSE),
$C175=2014,
VLOOKUP($B175,[7]分省年度数据!$A$1:$T$32,11,FALSE),
$C175=2015,
VLOOKUP($B175,[7]分省年度数据!$A$1:$T$32,10,FALSE),
$C175=2016,
VLOOKUP($B175,[7]分省年度数据!$A$1:$T$32,9,FALSE),
$C175=2017,
VLOOKUP($B175,[7]分省年度数据!$A$1:$T$32,8,FALSE),
$C175=2018,
VLOOKUP($B175,[7]分省年度数据!$A$1:$T$32,7,FALSE)
)</f>
        <v>34152</v>
      </c>
      <c r="V175" cm="1">
        <f t="array" ref="V175">_xlfn.IFS(
$C175=2010,
VLOOKUP($B175,[8]分省年度数据!$A$1:$T$32,15,FALSE),
$C175=2011,
VLOOKUP($B175,[8]分省年度数据!$A$1:$T$32,14,FALSE),
$C175=2012,
VLOOKUP($B175,[8]分省年度数据!$A$1:$T$32,13,FALSE),
$C175=2013,
VLOOKUP($B175,[8]分省年度数据!$A$1:$T$32,12,FALSE),
$C175=2014,
VLOOKUP($B175,[8]分省年度数据!$A$1:$T$32,11,FALSE),
$C175=2015,
VLOOKUP($B175,[8]分省年度数据!$A$1:$T$32,10,FALSE),
$C175=2016,
VLOOKUP($B175,[8]分省年度数据!$A$1:$T$32,9,FALSE),
$C175=2017,
VLOOKUP($B175,[8]分省年度数据!$A$1:$T$32,8,FALSE),
$C175=2018,
VLOOKUP($B175,[8]分省年度数据!$A$1:$T$32,7,FALSE)
)</f>
        <v>16.87</v>
      </c>
      <c r="W175" cm="1">
        <f t="array" ref="W175">_xlfn.IFS(
$C175=2010,
VLOOKUP($B175,[9]分省年度数据!$A$1:$T$32,15,FALSE),
$C175=2011,
VLOOKUP($B175,[9]分省年度数据!$A$1:$T$32,14,FALSE),
$C175=2012,
VLOOKUP($B175,[9]分省年度数据!$A$1:$T$32,13,FALSE),
$C175=2013,
VLOOKUP($B175,[9]分省年度数据!$A$1:$T$32,12,FALSE),
$C175=2014,
VLOOKUP($B175,[9]分省年度数据!$A$1:$T$32,11,FALSE),
$C175=2015,
VLOOKUP($B175,[9]分省年度数据!$A$1:$T$32,10,FALSE),
$C175=2016,
VLOOKUP($B175,[9]分省年度数据!$A$1:$T$32,9,FALSE),
$C175=2017,
VLOOKUP($B175,[9]分省年度数据!$A$1:$T$32,8,FALSE),
$C175=2018,
VLOOKUP($B175,[9]分省年度数据!$A$1:$T$32,7,FALSE)
)</f>
        <v>47</v>
      </c>
      <c r="X175" cm="1">
        <f t="array" ref="X175">_xlfn.IFS(
$C175=2010,
VLOOKUP($B175,[10]分省年度数据!$A$1:$T$32,15,FALSE),
$C175=2011,
VLOOKUP($B175,[10]分省年度数据!$A$1:$T$32,14,FALSE),
$C175=2012,
VLOOKUP($B175,[10]分省年度数据!$A$1:$T$32,13,FALSE),
$C175=2013,
VLOOKUP($B175,[10]分省年度数据!$A$1:$T$32,12,FALSE),
$C175=2014,
VLOOKUP($B175,[10]分省年度数据!$A$1:$T$32,11,FALSE),
$C175=2015,
VLOOKUP($B175,[10]分省年度数据!$A$1:$T$32,10,FALSE),
$C175=2016,
VLOOKUP($B175,[10]分省年度数据!$A$1:$T$32,9,FALSE),
$C175=2017,
VLOOKUP($B175,[10]分省年度数据!$A$1:$T$32,8,FALSE),
$C175=2018,
VLOOKUP($B175,[10]分省年度数据!$A$1:$T$32,7,FALSE)
)</f>
        <v>9.31</v>
      </c>
      <c r="Y175" cm="1">
        <f t="array" ref="Y175">_xlfn.IFS(
$C175=2010,
VLOOKUP($B175,[11]分省年度数据!$A$1:$T$32,15,FALSE),
$C175=2011,
VLOOKUP($B175,[11]分省年度数据!$A$1:$T$32,14,FALSE),
$C175=2012,
VLOOKUP($B175,[11]分省年度数据!$A$1:$T$32,13,FALSE),
$C175=2013,
VLOOKUP($B175,[11]分省年度数据!$A$1:$T$32,12,FALSE),
$C175=2014,
VLOOKUP($B175,[11]分省年度数据!$A$1:$T$32,11,FALSE),
$C175=2015,
VLOOKUP($B175,[11]分省年度数据!$A$1:$T$32,10,FALSE),
$C175=2016,
VLOOKUP($B175,[11]分省年度数据!$A$1:$T$32,9,FALSE),
$C175=2017,
VLOOKUP($B175,[11]分省年度数据!$A$1:$T$32,8,FALSE),
$C175=2018,
VLOOKUP($B175,[11]分省年度数据!$A$1:$T$32,7,FALSE)
)</f>
        <v>253.17</v>
      </c>
      <c r="Z175" cm="1">
        <f t="array" ref="Z175">_xlfn.IFS(
$C175=2010,
VLOOKUP($B175,[12]分省年度数据!$A$1:$T$32,15,FALSE),
$C175=2011,
VLOOKUP($B175,[12]分省年度数据!$A$1:$T$32,14,FALSE),
$C175=2012,
VLOOKUP($B175,[12]分省年度数据!$A$1:$T$32,13,FALSE),
$C175=2013,
VLOOKUP($B175,[12]分省年度数据!$A$1:$T$32,12,FALSE),
$C175=2014,
VLOOKUP($B175,[12]分省年度数据!$A$1:$T$32,11,FALSE),
$C175=2015,
VLOOKUP($B175,[12]分省年度数据!$A$1:$T$32,10,FALSE),
$C175=2016,
VLOOKUP($B175,[12]分省年度数据!$A$1:$T$32,9,FALSE),
$C175=2017,
VLOOKUP($B175,[12]分省年度数据!$A$1:$T$32,8,FALSE),
$C175=2018,
VLOOKUP($B175,[12]分省年度数据!$A$1:$T$32,7,FALSE)
)</f>
        <v>17.86</v>
      </c>
      <c r="AA175" cm="1">
        <f t="array" ref="AA175">_xlfn.IFS(
$C175=2010,
VLOOKUP($B175,[13]分省年度数据!$A$1:$T$32,15,FALSE),
$C175=2011,
VLOOKUP($B175,[13]分省年度数据!$A$1:$T$32,14,FALSE),
$C175=2012,
VLOOKUP($B175,[13]分省年度数据!$A$1:$T$32,13,FALSE),
$C175=2013,
VLOOKUP($B175,[13]分省年度数据!$A$1:$T$32,12,FALSE),
$C175=2014,
VLOOKUP($B175,[13]分省年度数据!$A$1:$T$32,11,FALSE),
$C175=2015,
VLOOKUP($B175,[13]分省年度数据!$A$1:$T$32,10,FALSE),
$C175=2016,
VLOOKUP($B175,[13]分省年度数据!$A$1:$T$32,9,FALSE),
$C175=2017,
VLOOKUP($B175,[13]分省年度数据!$A$1:$T$32,8,FALSE),
$C175=2018,
VLOOKUP($B175,[13]分省年度数据!$A$1:$T$32,7,FALSE)
)</f>
        <v>16.739999999999998</v>
      </c>
      <c r="AB175" cm="1">
        <f t="array" ref="AB175">_xlfn.IFS(
$C175=2010,
VLOOKUP($B175,[14]分省年度数据!$A$1:$T$32,15,FALSE),
$C175=2011,
VLOOKUP($B175,[14]分省年度数据!$A$1:$T$32,14,FALSE),
$C175=2012,
VLOOKUP($B175,[14]分省年度数据!$A$1:$T$32,13,FALSE),
$C175=2013,
VLOOKUP($B175,[14]分省年度数据!$A$1:$T$32,12,FALSE),
$C175=2014,
VLOOKUP($B175,[14]分省年度数据!$A$1:$T$32,11,FALSE),
$C175=2015,
VLOOKUP($B175,[14]分省年度数据!$A$1:$T$32,10,FALSE),
$C175=2016,
VLOOKUP($B175,[14]分省年度数据!$A$1:$T$32,9,FALSE),
$C175=2017,
VLOOKUP($B175,[14]分省年度数据!$A$1:$T$32,8,FALSE),
$C175=2018,
VLOOKUP($B175,[14]分省年度数据!$A$1:$T$32,7,FALSE)
)</f>
        <v>19.64</v>
      </c>
      <c r="AD175" t="str" cm="1">
        <f t="array" ref="AD175">_xlfn.IFS(
$C175=2010,
VLOOKUP($B175,[15]分省年度数据!$A$1:$T$32,15,FALSE),
$C175=2011,
VLOOKUP($B175,[15]分省年度数据!$A$1:$T$32,14,FALSE),
$C175=2012,
VLOOKUP($B175,[15]分省年度数据!$A$1:$T$32,13,FALSE),
$C175=2013,
VLOOKUP($B175,[15]分省年度数据!$A$1:$T$32,12,FALSE),
$C175=2014,
VLOOKUP($B175,[15]分省年度数据!$A$1:$T$32,11,FALSE),
$C175=2015,
VLOOKUP($B175,[15]分省年度数据!$A$1:$T$32,10,FALSE),
$C175=2016,
VLOOKUP($B175,[15]分省年度数据!$A$1:$T$32,9,FALSE),
$C175=2017,
VLOOKUP($B175,[15]分省年度数据!$A$1:$T$32,8,FALSE),
$C175=2018,
VLOOKUP($B175,[15]分省年度数据!$A$1:$T$32,7,FALSE)
)</f>
        <v/>
      </c>
      <c r="AE175" cm="1">
        <f t="array" ref="AE175">_xlfn.IFS(
$C175=2010,
VLOOKUP($B175,[16]分省年度数据!$A$1:$T$32,15,FALSE),
$C175=2011,
VLOOKUP($B175,[16]分省年度数据!$A$1:$T$32,14,FALSE),
$C175=2012,
VLOOKUP($B175,[16]分省年度数据!$A$1:$T$32,13,FALSE),
$C175=2013,
VLOOKUP($B175,[16]分省年度数据!$A$1:$T$32,12,FALSE),
$C175=2014,
VLOOKUP($B175,[16]分省年度数据!$A$1:$T$32,11,FALSE),
$C175=2015,
VLOOKUP($B175,[16]分省年度数据!$A$1:$T$32,10,FALSE),
$C175=2016,
VLOOKUP($B175,[16]分省年度数据!$A$1:$T$32,9,FALSE),
$C175=2017,
VLOOKUP($B175,[16]分省年度数据!$A$1:$T$32,8,FALSE),
$C175=2018,
VLOOKUP($B175,[16]分省年度数据!$A$1:$T$32,7,FALSE)
)</f>
        <v>589.24</v>
      </c>
      <c r="AF175" cm="1">
        <f t="array" ref="AF175">_xlfn.IFS(
$C175=2010,
VLOOKUP($B175,[17]分省年度数据!$A$1:$T$32,15,FALSE),
$C175=2011,
VLOOKUP($B175,[17]分省年度数据!$A$1:$T$32,14,FALSE),
$C175=2012,
VLOOKUP($B175,[17]分省年度数据!$A$1:$T$32,13,FALSE),
$C175=2013,
VLOOKUP($B175,[17]分省年度数据!$A$1:$T$32,12,FALSE),
$C175=2014,
VLOOKUP($B175,[17]分省年度数据!$A$1:$T$32,11,FALSE),
$C175=2015,
VLOOKUP($B175,[17]分省年度数据!$A$1:$T$32,10,FALSE),
$C175=2016,
VLOOKUP($B175,[17]分省年度数据!$A$1:$T$32,9,FALSE),
$C175=2017,
VLOOKUP($B175,[17]分省年度数据!$A$1:$T$32,8,FALSE),
$C175=2018,
VLOOKUP($B175,[17]分省年度数据!$A$1:$T$32,7,FALSE)
)</f>
        <v>72</v>
      </c>
      <c r="AG175" cm="1">
        <f t="array" ref="AG175">_xlfn.IFS(
$C175=2010,
VLOOKUP($B175,[18]分省年度数据!$A$1:$T$32,15,FALSE),
$C175=2011,
VLOOKUP($B175,[18]分省年度数据!$A$1:$T$32,14,FALSE),
$C175=2012,
VLOOKUP($B175,[18]分省年度数据!$A$1:$T$32,13,FALSE),
$C175=2013,
VLOOKUP($B175,[18]分省年度数据!$A$1:$T$32,12,FALSE),
$C175=2014,
VLOOKUP($B175,[18]分省年度数据!$A$1:$T$32,11,FALSE),
$C175=2015,
VLOOKUP($B175,[18]分省年度数据!$A$1:$T$32,10,FALSE),
$C175=2016,
VLOOKUP($B175,[18]分省年度数据!$A$1:$T$32,9,FALSE),
$C175=2017,
VLOOKUP($B175,[18]分省年度数据!$A$1:$T$32,8,FALSE),
$C175=2018,
VLOOKUP($B175,[18]分省年度数据!$A$1:$T$32,7,FALSE)
)</f>
        <v>4516.6000000000004</v>
      </c>
      <c r="AJ175" cm="1">
        <f t="array" ref="AJ175">_xlfn.IFS(
$C175=2010,
VLOOKUP($B175,[19]分省年度数据!$A$1:$T$32,15,FALSE),
$C175=2011,
VLOOKUP($B175,[19]分省年度数据!$A$1:$T$32,14,FALSE),
$C175=2012,
VLOOKUP($B175,[19]分省年度数据!$A$1:$T$32,13,FALSE),
$C175=2013,
VLOOKUP($B175,[19]分省年度数据!$A$1:$T$32,12,FALSE),
$C175=2014,
VLOOKUP($B175,[19]分省年度数据!$A$1:$T$32,11,FALSE),
$C175=2015,
VLOOKUP($B175,[19]分省年度数据!$A$1:$T$32,10,FALSE),
$C175=2016,
VLOOKUP($B175,[19]分省年度数据!$A$1:$T$32,9,FALSE),
$C175=2017,
VLOOKUP($B175,[19]分省年度数据!$A$1:$T$32,8,FALSE),
$C175=2018,
VLOOKUP($B175,[19]分省年度数据!$A$1:$T$32,7,FALSE)
)</f>
        <v>3984</v>
      </c>
      <c r="AK175" cm="1">
        <f t="array" ref="AK175">_xlfn.IFS(
$C175=2010,
VLOOKUP($B175,[20]分省年度数据!$A$1:$T$32,15,FALSE),
$C175=2011,
VLOOKUP($B175,[20]分省年度数据!$A$1:$T$32,14,FALSE),
$C175=2012,
VLOOKUP($B175,[20]分省年度数据!$A$1:$T$32,13,FALSE),
$C175=2013,
VLOOKUP($B175,[20]分省年度数据!$A$1:$T$32,12,FALSE),
$C175=2014,
VLOOKUP($B175,[20]分省年度数据!$A$1:$T$32,11,FALSE),
$C175=2015,
VLOOKUP($B175,[20]分省年度数据!$A$1:$T$32,10,FALSE),
$C175=2016,
VLOOKUP($B175,[20]分省年度数据!$A$1:$T$32,9,FALSE),
$C175=2017,
VLOOKUP($B175,[20]分省年度数据!$A$1:$T$32,8,FALSE),
$C175=2018,
VLOOKUP($B175,[20]分省年度数据!$A$1:$T$32,7,FALSE)
)</f>
        <v>9323</v>
      </c>
      <c r="AL175" cm="1">
        <f t="array" ref="AL175">_xlfn.IFS(
$C175=2010,
VLOOKUP($B175,[26]分省年度数据!$A$1:$T$32,15,FALSE),
$C175=2011,
VLOOKUP($B175,[26]分省年度数据!$A$1:$T$32,14,FALSE),
$C175=2012,
VLOOKUP($B175,[26]分省年度数据!$A$1:$T$32,13,FALSE),
$C175=2013,
VLOOKUP($B175,[26]分省年度数据!$A$1:$T$32,12,FALSE),
$C175=2014,
VLOOKUP($B175,[26]分省年度数据!$A$1:$T$32,11,FALSE),
$C175=2015,
VLOOKUP($B175,[26]分省年度数据!$A$1:$T$32,10,FALSE),
$C175=2016,
VLOOKUP($B175,[26]分省年度数据!$A$1:$T$32,9,FALSE),
$C175=2017,
VLOOKUP($B175,[26]分省年度数据!$A$1:$T$32,8,FALSE),
$C175=2018,
VLOOKUP($B175,[26]分省年度数据!$A$1:$T$32,7,FALSE)
)</f>
        <v>95.3</v>
      </c>
      <c r="AM175" cm="1">
        <f t="array" ref="AM175">_xlfn.IFS(
$C175=2010,
VLOOKUP($B175,[22]分省年度数据!$A$1:$T$32,15,FALSE),
$C175=2011,
VLOOKUP($B175,[22]分省年度数据!$A$1:$T$32,14,FALSE),
$C175=2012,
VLOOKUP($B175,[22]分省年度数据!$A$1:$T$32,13,FALSE),
$C175=2013,
VLOOKUP($B175,[22]分省年度数据!$A$1:$T$32,12,FALSE),
$C175=2014,
VLOOKUP($B175,[22]分省年度数据!$A$1:$T$32,11,FALSE),
$C175=2015,
VLOOKUP($B175,[22]分省年度数据!$A$1:$T$32,10,FALSE),
$C175=2016,
VLOOKUP($B175,[22]分省年度数据!$A$1:$T$32,9,FALSE),
$C175=2017,
VLOOKUP($B175,[22]分省年度数据!$A$1:$T$32,8,FALSE),
$C175=2018,
VLOOKUP($B175,[22]分省年度数据!$A$1:$T$32,7,FALSE)
)</f>
        <v>93.26</v>
      </c>
      <c r="AN175" cm="1">
        <f t="array" ref="AN175">_xlfn.IFS(
$C175=2010,
VLOOKUP($B175,[23]分省年度数据!$A$1:$T$32,15,FALSE),
$C175=2011,
VLOOKUP($B175,[23]分省年度数据!$A$1:$T$32,14,FALSE),
$C175=2012,
VLOOKUP($B175,[23]分省年度数据!$A$1:$T$32,13,FALSE),
$C175=2013,
VLOOKUP($B175,[23]分省年度数据!$A$1:$T$32,12,FALSE),
$C175=2014,
VLOOKUP($B175,[23]分省年度数据!$A$1:$T$32,11,FALSE),
$C175=2015,
VLOOKUP($B175,[23]分省年度数据!$A$1:$T$32,10,FALSE),
$C175=2016,
VLOOKUP($B175,[23]分省年度数据!$A$1:$T$32,9,FALSE),
$C175=2017,
VLOOKUP($B175,[23]分省年度数据!$A$1:$T$32,8,FALSE),
$C175=2018,
VLOOKUP($B175,[23]分省年度数据!$A$1:$T$32,7,FALSE)
)</f>
        <v>9.18</v>
      </c>
      <c r="AO175" cm="1">
        <f t="array" ref="AO175">_xlfn.IFS(
$C175=2010,
VLOOKUP($B175,[24]分省年度数据!$A$1:$T$32,15,FALSE),
$C175=2011,
VLOOKUP($B175,[24]分省年度数据!$A$1:$T$32,14,FALSE),
$C175=2012,
VLOOKUP($B175,[24]分省年度数据!$A$1:$T$32,13,FALSE),
$C175=2013,
VLOOKUP($B175,[24]分省年度数据!$A$1:$T$32,12,FALSE),
$C175=2014,
VLOOKUP($B175,[24]分省年度数据!$A$1:$T$32,11,FALSE),
$C175=2015,
VLOOKUP($B175,[24]分省年度数据!$A$1:$T$32,10,FALSE),
$C175=2016,
VLOOKUP($B175,[24]分省年度数据!$A$1:$T$32,9,FALSE),
$C175=2017,
VLOOKUP($B175,[24]分省年度数据!$A$1:$T$32,8,FALSE),
$C175=2018,
VLOOKUP($B175,[24]分省年度数据!$A$1:$T$32,7,FALSE)
)</f>
        <v>2.33</v>
      </c>
      <c r="AP175" cm="1">
        <f t="array" ref="AP175">_xlfn.IFS(
$C175=2010,
VLOOKUP($B175,[25]分省年度数据!$A$1:$T$32,15,FALSE),
$C175=2011,
VLOOKUP($B175,[25]分省年度数据!$A$1:$T$32,14,FALSE),
$C175=2012,
VLOOKUP($B175,[25]分省年度数据!$A$1:$T$32,13,FALSE),
$C175=2013,
VLOOKUP($B175,[25]分省年度数据!$A$1:$T$32,12,FALSE),
$C175=2014,
VLOOKUP($B175,[25]分省年度数据!$A$1:$T$32,11,FALSE),
$C175=2015,
VLOOKUP($B175,[25]分省年度数据!$A$1:$T$32,10,FALSE),
$C175=2016,
VLOOKUP($B175,[25]分省年度数据!$A$1:$T$32,9,FALSE),
$C175=2017,
VLOOKUP($B175,[25]分省年度数据!$A$1:$T$32,8,FALSE),
$C175=2018,
VLOOKUP($B175,[25]分省年度数据!$A$1:$T$32,7,FALSE)
)</f>
        <v>11.42</v>
      </c>
    </row>
    <row r="176" spans="1:42">
      <c r="A176">
        <v>45</v>
      </c>
      <c r="B176" t="s">
        <v>20</v>
      </c>
      <c r="C176">
        <v>2013</v>
      </c>
      <c r="D176" t="str">
        <f t="shared" si="4"/>
        <v>广西壮族自治区2013</v>
      </c>
      <c r="E176" t="s">
        <v>35</v>
      </c>
      <c r="F176" cm="1">
        <f t="array" ref="F176">_xlfn.IFS(
$C176=2010,
VLOOKUP($B176,[1]分省年度数据!$A$1:$T$32,15,FALSE),
$C176=2011,
VLOOKUP($B176,[1]分省年度数据!$A$1:$T$32,14,FALSE),
$C176=2012,
VLOOKUP($B176,[1]分省年度数据!$A$1:$T$32,13,FALSE),
$C176=2013,
VLOOKUP($B176,[1]分省年度数据!$A$1:$T$32,12,FALSE),
$C176=2014,
VLOOKUP($B176,[1]分省年度数据!$A$1:$T$32,11,FALSE),
$C176=2015,
VLOOKUP($B176,[1]分省年度数据!$A$1:$T$32,10,FALSE),
$C176=2016,
VLOOKUP($B176,[1]分省年度数据!$A$1:$T$32,9,FALSE),
$C176=2017,
VLOOKUP($B176,[1]分省年度数据!$A$1:$T$32,8,FALSE),
$C176=2018,
VLOOKUP($B176,[1]分省年度数据!$A$1:$T$32,7,FALSE)
)</f>
        <v>4731</v>
      </c>
      <c r="G176" cm="1">
        <f t="array" ref="G176">_xlfn.IFS(
$C176=2010,
VLOOKUP($B176,[2]分省年度数据!$A$1:$T$32,15,FALSE),
$C176=2011,
VLOOKUP($B176,[2]分省年度数据!$A$1:$T$32,14,FALSE),
$C176=2012,
VLOOKUP($B176,[2]分省年度数据!$A$1:$T$32,13,FALSE),
$C176=2013,
VLOOKUP($B176,[2]分省年度数据!$A$1:$T$32,12,FALSE),
$C176=2014,
VLOOKUP($B176,[2]分省年度数据!$A$1:$T$32,11,FALSE),
$C176=2015,
VLOOKUP($B176,[2]分省年度数据!$A$1:$T$32,10,FALSE),
$C176=2016,
VLOOKUP($B176,[2]分省年度数据!$A$1:$T$32,9,FALSE),
$C176=2017,
VLOOKUP($B176,[2]分省年度数据!$A$1:$T$32,8,FALSE),
$C176=2018,
VLOOKUP($B176,[2]分省年度数据!$A$1:$T$32,7,FALSE)
)</f>
        <v>14082</v>
      </c>
      <c r="H176" cm="1">
        <f t="array" ref="H176">_xlfn.IFS(
$C176=2010,
VLOOKUP($B176,[3]分省年度数据!$A$1:$T$32,15,FALSE),
$C176=2011,
VLOOKUP($B176,[3]分省年度数据!$A$1:$T$32,14,FALSE),
$C176=2012,
VLOOKUP($B176,[3]分省年度数据!$A$1:$T$32,13,FALSE),
$C176=2013,
VLOOKUP($B176,[3]分省年度数据!$A$1:$T$32,12,FALSE),
$C176=2014,
VLOOKUP($B176,[3]分省年度数据!$A$1:$T$32,11,FALSE),
$C176=2015,
VLOOKUP($B176,[3]分省年度数据!$A$1:$T$32,10,FALSE),
$C176=2016,
VLOOKUP($B176,[3]分省年度数据!$A$1:$T$32,9,FALSE),
$C176=2017,
VLOOKUP($B176,[3]分省年度数据!$A$1:$T$32,8,FALSE),
$C176=2018,
VLOOKUP($B176,[3]分省年度数据!$A$1:$T$32,7,FALSE)
)</f>
        <v>764.8</v>
      </c>
      <c r="I176">
        <f>VLOOKUP($D176,[4]Sheet1!$C$1:$J$65536,2,FALSE)</f>
        <v>214.62557983398438</v>
      </c>
      <c r="J176">
        <f>VLOOKUP($D176,[4]Sheet1!$C$1:$J$65536,3,FALSE)</f>
        <v>165.605712890625</v>
      </c>
      <c r="K176">
        <f>VLOOKUP($D176,[4]Sheet1!$C$1:$J$65536,4,FALSE)</f>
        <v>10125.6650390625</v>
      </c>
      <c r="L176">
        <f>VLOOKUP($D176,[4]Sheet1!$C$1:$J$65536,5,FALSE)</f>
        <v>174.6805419921875</v>
      </c>
      <c r="M176">
        <f>VLOOKUP($D176,[4]Sheet1!$C$1:$J$65536,6,FALSE)</f>
        <v>19.30817985534668</v>
      </c>
      <c r="N176">
        <f>VLOOKUP($D176,[4]Sheet1!$C$1:$J$65536,7,FALSE)</f>
        <v>5.7216958999633789</v>
      </c>
      <c r="O176">
        <f>VLOOKUP($D176,[4]Sheet1!$C$1:$J$65536,8,FALSE)</f>
        <v>33.583641052246094</v>
      </c>
      <c r="P176" cm="1">
        <f t="array" ref="P176">_xlfn.IFS(
$C176=2010,
VLOOKUP($B176,[5]各省年均房价!$A$1:$T$32,11,FALSE),
$C176=2011,
VLOOKUP($B176,[5]各省年均房价!$A$1:$T$32,12,FALSE),
$C176=2012,
VLOOKUP($B176,[5]各省年均房价!$A$1:$T$32,13,FALSE),
$C176=2013,
VLOOKUP($B176,[5]各省年均房价!$A$1:$T$32,14,FALSE),
$C176=2014,
VLOOKUP($B176,[5]各省年均房价!$A$1:$T$32,15,FALSE),
$C176=2015,
VLOOKUP($B176,[5]各省年均房价!$A$1:$T$32,16,FALSE),
$C176=2016,
VLOOKUP($B176,[5]各省年均房价!$A$1:$T$32,17,FALSE),
$C176=2017,
VLOOKUP($B176,[5]各省年均房价!$A$1:$T$32,18,FALSE),
$C176=2018,
VLOOKUP($B176,[5]各省年均房价!$A$1:$T$32,19,FALSE)
)</f>
        <v>4216.915</v>
      </c>
      <c r="Q176">
        <f t="shared" si="5"/>
        <v>0.29945426785967905</v>
      </c>
      <c r="R176" cm="1">
        <f t="array" ref="R176">_xlfn.IFS(
$C176=2010,
VLOOKUP($B176,[27]分省年度数据!$A$1:$T$32,15,FALSE),
$C176=2011,
VLOOKUP($B176,[27]分省年度数据!$A$1:$T$32,14,FALSE),
$C176=2012,
VLOOKUP($B176,[27]分省年度数据!$A$1:$T$32,13,FALSE),
$C176=2013,
VLOOKUP($B176,[27]分省年度数据!$A$1:$T$32,12,FALSE),
$C176=2014,
VLOOKUP($B176,[27]分省年度数据!$A$1:$T$32,11,FALSE),
$C176=2015,
VLOOKUP($B176,[27]分省年度数据!$A$1:$T$32,10,FALSE),
$C176=2016,
VLOOKUP($B176,[27]分省年度数据!$A$1:$T$32,9,FALSE),
$C176=2017,
VLOOKUP($B176,[27]分省年度数据!$A$1:$T$32,8,FALSE),
$C176=2018,
VLOOKUP($B176,[27]分省年度数据!$A$1:$T$32,7,FALSE)
)</f>
        <v>62.2</v>
      </c>
      <c r="S176">
        <f>IFERROR(VLOOKUP(D176,[6]mu_jt_estimates_final!$C:$D,2,FALSE),"")</f>
        <v>-0.69794369000000001</v>
      </c>
      <c r="T176" t="str">
        <f>VLOOKUP(B176,方言分布!A:B,2,FALSE)</f>
        <v>西南官话</v>
      </c>
      <c r="U176" cm="1">
        <f t="array" ref="U176">_xlfn.IFS(
$C176=2010,
VLOOKUP($B176,[7]分省年度数据!$A$1:$T$32,15,FALSE),
$C176=2011,
VLOOKUP($B176,[7]分省年度数据!$A$1:$T$32,14,FALSE),
$C176=2012,
VLOOKUP($B176,[7]分省年度数据!$A$1:$T$32,13,FALSE),
$C176=2013,
VLOOKUP($B176,[7]分省年度数据!$A$1:$T$32,12,FALSE),
$C176=2014,
VLOOKUP($B176,[7]分省年度数据!$A$1:$T$32,11,FALSE),
$C176=2015,
VLOOKUP($B176,[7]分省年度数据!$A$1:$T$32,10,FALSE),
$C176=2016,
VLOOKUP($B176,[7]分省年度数据!$A$1:$T$32,9,FALSE),
$C176=2017,
VLOOKUP($B176,[7]分省年度数据!$A$1:$T$32,8,FALSE),
$C176=2018,
VLOOKUP($B176,[7]分省年度数据!$A$1:$T$32,7,FALSE)
)</f>
        <v>33943</v>
      </c>
      <c r="V176" cm="1">
        <f t="array" ref="V176">_xlfn.IFS(
$C176=2010,
VLOOKUP($B176,[8]分省年度数据!$A$1:$T$32,15,FALSE),
$C176=2011,
VLOOKUP($B176,[8]分省年度数据!$A$1:$T$32,14,FALSE),
$C176=2012,
VLOOKUP($B176,[8]分省年度数据!$A$1:$T$32,13,FALSE),
$C176=2013,
VLOOKUP($B176,[8]分省年度数据!$A$1:$T$32,12,FALSE),
$C176=2014,
VLOOKUP($B176,[8]分省年度数据!$A$1:$T$32,11,FALSE),
$C176=2015,
VLOOKUP($B176,[8]分省年度数据!$A$1:$T$32,10,FALSE),
$C176=2016,
VLOOKUP($B176,[8]分省年度数据!$A$1:$T$32,9,FALSE),
$C176=2017,
VLOOKUP($B176,[8]分省年度数据!$A$1:$T$32,8,FALSE),
$C176=2018,
VLOOKUP($B176,[8]分省年度数据!$A$1:$T$32,7,FALSE)
)</f>
        <v>18.72</v>
      </c>
      <c r="W176" cm="1">
        <f t="array" ref="W176">_xlfn.IFS(
$C176=2010,
VLOOKUP($B176,[9]分省年度数据!$A$1:$T$32,15,FALSE),
$C176=2011,
VLOOKUP($B176,[9]分省年度数据!$A$1:$T$32,14,FALSE),
$C176=2012,
VLOOKUP($B176,[9]分省年度数据!$A$1:$T$32,13,FALSE),
$C176=2013,
VLOOKUP($B176,[9]分省年度数据!$A$1:$T$32,12,FALSE),
$C176=2014,
VLOOKUP($B176,[9]分省年度数据!$A$1:$T$32,11,FALSE),
$C176=2015,
VLOOKUP($B176,[9]分省年度数据!$A$1:$T$32,10,FALSE),
$C176=2016,
VLOOKUP($B176,[9]分省年度数据!$A$1:$T$32,9,FALSE),
$C176=2017,
VLOOKUP($B176,[9]分省年度数据!$A$1:$T$32,8,FALSE),
$C176=2018,
VLOOKUP($B176,[9]分省年度数据!$A$1:$T$32,7,FALSE)
)</f>
        <v>44</v>
      </c>
      <c r="X176" cm="1">
        <f t="array" ref="X176">_xlfn.IFS(
$C176=2010,
VLOOKUP($B176,[10]分省年度数据!$A$1:$T$32,15,FALSE),
$C176=2011,
VLOOKUP($B176,[10]分省年度数据!$A$1:$T$32,14,FALSE),
$C176=2012,
VLOOKUP($B176,[10]分省年度数据!$A$1:$T$32,13,FALSE),
$C176=2013,
VLOOKUP($B176,[10]分省年度数据!$A$1:$T$32,12,FALSE),
$C176=2014,
VLOOKUP($B176,[10]分省年度数据!$A$1:$T$32,11,FALSE),
$C176=2015,
VLOOKUP($B176,[10]分省年度数据!$A$1:$T$32,10,FALSE),
$C176=2016,
VLOOKUP($B176,[10]分省年度数据!$A$1:$T$32,9,FALSE),
$C176=2017,
VLOOKUP($B176,[10]分省年度数据!$A$1:$T$32,8,FALSE),
$C176=2018,
VLOOKUP($B176,[10]分省年度数据!$A$1:$T$32,7,FALSE)
)</f>
        <v>9.23</v>
      </c>
      <c r="Y176" cm="1">
        <f t="array" ref="Y176">_xlfn.IFS(
$C176=2010,
VLOOKUP($B176,[11]分省年度数据!$A$1:$T$32,15,FALSE),
$C176=2011,
VLOOKUP($B176,[11]分省年度数据!$A$1:$T$32,14,FALSE),
$C176=2012,
VLOOKUP($B176,[11]分省年度数据!$A$1:$T$32,13,FALSE),
$C176=2013,
VLOOKUP($B176,[11]分省年度数据!$A$1:$T$32,12,FALSE),
$C176=2014,
VLOOKUP($B176,[11]分省年度数据!$A$1:$T$32,11,FALSE),
$C176=2015,
VLOOKUP($B176,[11]分省年度数据!$A$1:$T$32,10,FALSE),
$C176=2016,
VLOOKUP($B176,[11]分省年度数据!$A$1:$T$32,9,FALSE),
$C176=2017,
VLOOKUP($B176,[11]分省年度数据!$A$1:$T$32,8,FALSE),
$C176=2018,
VLOOKUP($B176,[11]分省年度数据!$A$1:$T$32,7,FALSE)
)</f>
        <v>285.61</v>
      </c>
      <c r="Z176" cm="1">
        <f t="array" ref="Z176">_xlfn.IFS(
$C176=2010,
VLOOKUP($B176,[12]分省年度数据!$A$1:$T$32,15,FALSE),
$C176=2011,
VLOOKUP($B176,[12]分省年度数据!$A$1:$T$32,14,FALSE),
$C176=2012,
VLOOKUP($B176,[12]分省年度数据!$A$1:$T$32,13,FALSE),
$C176=2013,
VLOOKUP($B176,[12]分省年度数据!$A$1:$T$32,12,FALSE),
$C176=2014,
VLOOKUP($B176,[12]分省年度数据!$A$1:$T$32,11,FALSE),
$C176=2015,
VLOOKUP($B176,[12]分省年度数据!$A$1:$T$32,10,FALSE),
$C176=2016,
VLOOKUP($B176,[12]分省年度数据!$A$1:$T$32,9,FALSE),
$C176=2017,
VLOOKUP($B176,[12]分省年度数据!$A$1:$T$32,8,FALSE),
$C176=2018,
VLOOKUP($B176,[12]分省年度数据!$A$1:$T$32,7,FALSE)
)</f>
        <v>17.52</v>
      </c>
      <c r="AA176" cm="1">
        <f t="array" ref="AA176">_xlfn.IFS(
$C176=2010,
VLOOKUP($B176,[13]分省年度数据!$A$1:$T$32,15,FALSE),
$C176=2011,
VLOOKUP($B176,[13]分省年度数据!$A$1:$T$32,14,FALSE),
$C176=2012,
VLOOKUP($B176,[13]分省年度数据!$A$1:$T$32,13,FALSE),
$C176=2013,
VLOOKUP($B176,[13]分省年度数据!$A$1:$T$32,12,FALSE),
$C176=2014,
VLOOKUP($B176,[13]分省年度数据!$A$1:$T$32,11,FALSE),
$C176=2015,
VLOOKUP($B176,[13]分省年度数据!$A$1:$T$32,10,FALSE),
$C176=2016,
VLOOKUP($B176,[13]分省年度数据!$A$1:$T$32,9,FALSE),
$C176=2017,
VLOOKUP($B176,[13]分省年度数据!$A$1:$T$32,8,FALSE),
$C176=2018,
VLOOKUP($B176,[13]分省年度数据!$A$1:$T$32,7,FALSE)
)</f>
        <v>16.68</v>
      </c>
      <c r="AB176" cm="1">
        <f t="array" ref="AB176">_xlfn.IFS(
$C176=2010,
VLOOKUP($B176,[14]分省年度数据!$A$1:$T$32,15,FALSE),
$C176=2011,
VLOOKUP($B176,[14]分省年度数据!$A$1:$T$32,14,FALSE),
$C176=2012,
VLOOKUP($B176,[14]分省年度数据!$A$1:$T$32,13,FALSE),
$C176=2013,
VLOOKUP($B176,[14]分省年度数据!$A$1:$T$32,12,FALSE),
$C176=2014,
VLOOKUP($B176,[14]分省年度数据!$A$1:$T$32,11,FALSE),
$C176=2015,
VLOOKUP($B176,[14]分省年度数据!$A$1:$T$32,10,FALSE),
$C176=2016,
VLOOKUP($B176,[14]分省年度数据!$A$1:$T$32,9,FALSE),
$C176=2017,
VLOOKUP($B176,[14]分省年度数据!$A$1:$T$32,8,FALSE),
$C176=2018,
VLOOKUP($B176,[14]分省年度数据!$A$1:$T$32,7,FALSE)
)</f>
        <v>19.77</v>
      </c>
      <c r="AD176" cm="1">
        <f t="array" ref="AD176">_xlfn.IFS(
$C176=2010,
VLOOKUP($B176,[15]分省年度数据!$A$1:$T$32,15,FALSE),
$C176=2011,
VLOOKUP($B176,[15]分省年度数据!$A$1:$T$32,14,FALSE),
$C176=2012,
VLOOKUP($B176,[15]分省年度数据!$A$1:$T$32,13,FALSE),
$C176=2013,
VLOOKUP($B176,[15]分省年度数据!$A$1:$T$32,12,FALSE),
$C176=2014,
VLOOKUP($B176,[15]分省年度数据!$A$1:$T$32,11,FALSE),
$C176=2015,
VLOOKUP($B176,[15]分省年度数据!$A$1:$T$32,10,FALSE),
$C176=2016,
VLOOKUP($B176,[15]分省年度数据!$A$1:$T$32,9,FALSE),
$C176=2017,
VLOOKUP($B176,[15]分省年度数据!$A$1:$T$32,8,FALSE),
$C176=2018,
VLOOKUP($B176,[15]分省年度数据!$A$1:$T$32,7,FALSE)
)</f>
        <v>7794191</v>
      </c>
      <c r="AE176" cm="1">
        <f t="array" ref="AE176">_xlfn.IFS(
$C176=2010,
VLOOKUP($B176,[16]分省年度数据!$A$1:$T$32,15,FALSE),
$C176=2011,
VLOOKUP($B176,[16]分省年度数据!$A$1:$T$32,14,FALSE),
$C176=2012,
VLOOKUP($B176,[16]分省年度数据!$A$1:$T$32,13,FALSE),
$C176=2013,
VLOOKUP($B176,[16]分省年度数据!$A$1:$T$32,12,FALSE),
$C176=2014,
VLOOKUP($B176,[16]分省年度数据!$A$1:$T$32,11,FALSE),
$C176=2015,
VLOOKUP($B176,[16]分省年度数据!$A$1:$T$32,10,FALSE),
$C176=2016,
VLOOKUP($B176,[16]分省年度数据!$A$1:$T$32,9,FALSE),
$C176=2017,
VLOOKUP($B176,[16]分省年度数据!$A$1:$T$32,8,FALSE),
$C176=2018,
VLOOKUP($B176,[16]分省年度数据!$A$1:$T$32,7,FALSE)
)</f>
        <v>609.92999999999995</v>
      </c>
      <c r="AF176" cm="1">
        <f t="array" ref="AF176">_xlfn.IFS(
$C176=2010,
VLOOKUP($B176,[17]分省年度数据!$A$1:$T$32,15,FALSE),
$C176=2011,
VLOOKUP($B176,[17]分省年度数据!$A$1:$T$32,14,FALSE),
$C176=2012,
VLOOKUP($B176,[17]分省年度数据!$A$1:$T$32,13,FALSE),
$C176=2013,
VLOOKUP($B176,[17]分省年度数据!$A$1:$T$32,12,FALSE),
$C176=2014,
VLOOKUP($B176,[17]分省年度数据!$A$1:$T$32,11,FALSE),
$C176=2015,
VLOOKUP($B176,[17]分省年度数据!$A$1:$T$32,10,FALSE),
$C176=2016,
VLOOKUP($B176,[17]分省年度数据!$A$1:$T$32,9,FALSE),
$C176=2017,
VLOOKUP($B176,[17]分省年度数据!$A$1:$T$32,8,FALSE),
$C176=2018,
VLOOKUP($B176,[17]分省年度数据!$A$1:$T$32,7,FALSE)
)</f>
        <v>80</v>
      </c>
      <c r="AG176" cm="1">
        <f t="array" ref="AG176">_xlfn.IFS(
$C176=2010,
VLOOKUP($B176,[18]分省年度数据!$A$1:$T$32,15,FALSE),
$C176=2011,
VLOOKUP($B176,[18]分省年度数据!$A$1:$T$32,14,FALSE),
$C176=2012,
VLOOKUP($B176,[18]分省年度数据!$A$1:$T$32,13,FALSE),
$C176=2013,
VLOOKUP($B176,[18]分省年度数据!$A$1:$T$32,12,FALSE),
$C176=2014,
VLOOKUP($B176,[18]分省年度数据!$A$1:$T$32,11,FALSE),
$C176=2015,
VLOOKUP($B176,[18]分省年度数据!$A$1:$T$32,10,FALSE),
$C176=2016,
VLOOKUP($B176,[18]分省年度数据!$A$1:$T$32,9,FALSE),
$C176=2017,
VLOOKUP($B176,[18]分省年度数据!$A$1:$T$32,8,FALSE),
$C176=2018,
VLOOKUP($B176,[18]分省年度数据!$A$1:$T$32,7,FALSE)
)</f>
        <v>5133.1000000000004</v>
      </c>
      <c r="AJ176" cm="1">
        <f t="array" ref="AJ176">_xlfn.IFS(
$C176=2010,
VLOOKUP($B176,[19]分省年度数据!$A$1:$T$32,15,FALSE),
$C176=2011,
VLOOKUP($B176,[19]分省年度数据!$A$1:$T$32,14,FALSE),
$C176=2012,
VLOOKUP($B176,[19]分省年度数据!$A$1:$T$32,13,FALSE),
$C176=2013,
VLOOKUP($B176,[19]分省年度数据!$A$1:$T$32,12,FALSE),
$C176=2014,
VLOOKUP($B176,[19]分省年度数据!$A$1:$T$32,11,FALSE),
$C176=2015,
VLOOKUP($B176,[19]分省年度数据!$A$1:$T$32,10,FALSE),
$C176=2016,
VLOOKUP($B176,[19]分省年度数据!$A$1:$T$32,9,FALSE),
$C176=2017,
VLOOKUP($B176,[19]分省年度数据!$A$1:$T$32,8,FALSE),
$C176=2018,
VLOOKUP($B176,[19]分省年度数据!$A$1:$T$32,7,FALSE)
)</f>
        <v>3821</v>
      </c>
      <c r="AK176" cm="1">
        <f t="array" ref="AK176">_xlfn.IFS(
$C176=2010,
VLOOKUP($B176,[20]分省年度数据!$A$1:$T$32,15,FALSE),
$C176=2011,
VLOOKUP($B176,[20]分省年度数据!$A$1:$T$32,14,FALSE),
$C176=2012,
VLOOKUP($B176,[20]分省年度数据!$A$1:$T$32,13,FALSE),
$C176=2013,
VLOOKUP($B176,[20]分省年度数据!$A$1:$T$32,12,FALSE),
$C176=2014,
VLOOKUP($B176,[20]分省年度数据!$A$1:$T$32,11,FALSE),
$C176=2015,
VLOOKUP($B176,[20]分省年度数据!$A$1:$T$32,10,FALSE),
$C176=2016,
VLOOKUP($B176,[20]分省年度数据!$A$1:$T$32,9,FALSE),
$C176=2017,
VLOOKUP($B176,[20]分省年度数据!$A$1:$T$32,8,FALSE),
$C176=2018,
VLOOKUP($B176,[20]分省年度数据!$A$1:$T$32,7,FALSE)
)</f>
        <v>9733</v>
      </c>
      <c r="AL176" cm="1">
        <f t="array" ref="AL176">_xlfn.IFS(
$C176=2010,
VLOOKUP($B176,[26]分省年度数据!$A$1:$T$32,15,FALSE),
$C176=2011,
VLOOKUP($B176,[26]分省年度数据!$A$1:$T$32,14,FALSE),
$C176=2012,
VLOOKUP($B176,[26]分省年度数据!$A$1:$T$32,13,FALSE),
$C176=2013,
VLOOKUP($B176,[26]分省年度数据!$A$1:$T$32,12,FALSE),
$C176=2014,
VLOOKUP($B176,[26]分省年度数据!$A$1:$T$32,11,FALSE),
$C176=2015,
VLOOKUP($B176,[26]分省年度数据!$A$1:$T$32,10,FALSE),
$C176=2016,
VLOOKUP($B176,[26]分省年度数据!$A$1:$T$32,9,FALSE),
$C176=2017,
VLOOKUP($B176,[26]分省年度数据!$A$1:$T$32,8,FALSE),
$C176=2018,
VLOOKUP($B176,[26]分省年度数据!$A$1:$T$32,7,FALSE)
)</f>
        <v>95.91</v>
      </c>
      <c r="AM176" cm="1">
        <f t="array" ref="AM176">_xlfn.IFS(
$C176=2010,
VLOOKUP($B176,[22]分省年度数据!$A$1:$T$32,15,FALSE),
$C176=2011,
VLOOKUP($B176,[22]分省年度数据!$A$1:$T$32,14,FALSE),
$C176=2012,
VLOOKUP($B176,[22]分省年度数据!$A$1:$T$32,13,FALSE),
$C176=2013,
VLOOKUP($B176,[22]分省年度数据!$A$1:$T$32,12,FALSE),
$C176=2014,
VLOOKUP($B176,[22]分省年度数据!$A$1:$T$32,11,FALSE),
$C176=2015,
VLOOKUP($B176,[22]分省年度数据!$A$1:$T$32,10,FALSE),
$C176=2016,
VLOOKUP($B176,[22]分省年度数据!$A$1:$T$32,9,FALSE),
$C176=2017,
VLOOKUP($B176,[22]分省年度数据!$A$1:$T$32,8,FALSE),
$C176=2018,
VLOOKUP($B176,[22]分省年度数据!$A$1:$T$32,7,FALSE)
)</f>
        <v>93.58</v>
      </c>
      <c r="AN176" cm="1">
        <f t="array" ref="AN176">_xlfn.IFS(
$C176=2010,
VLOOKUP($B176,[23]分省年度数据!$A$1:$T$32,15,FALSE),
$C176=2011,
VLOOKUP($B176,[23]分省年度数据!$A$1:$T$32,14,FALSE),
$C176=2012,
VLOOKUP($B176,[23]分省年度数据!$A$1:$T$32,13,FALSE),
$C176=2013,
VLOOKUP($B176,[23]分省年度数据!$A$1:$T$32,12,FALSE),
$C176=2014,
VLOOKUP($B176,[23]分省年度数据!$A$1:$T$32,11,FALSE),
$C176=2015,
VLOOKUP($B176,[23]分省年度数据!$A$1:$T$32,10,FALSE),
$C176=2016,
VLOOKUP($B176,[23]分省年度数据!$A$1:$T$32,9,FALSE),
$C176=2017,
VLOOKUP($B176,[23]分省年度数据!$A$1:$T$32,8,FALSE),
$C176=2018,
VLOOKUP($B176,[23]分省年度数据!$A$1:$T$32,7,FALSE)
)</f>
        <v>9.42</v>
      </c>
      <c r="AO176" cm="1">
        <f t="array" ref="AO176">_xlfn.IFS(
$C176=2010,
VLOOKUP($B176,[24]分省年度数据!$A$1:$T$32,15,FALSE),
$C176=2011,
VLOOKUP($B176,[24]分省年度数据!$A$1:$T$32,14,FALSE),
$C176=2012,
VLOOKUP($B176,[24]分省年度数据!$A$1:$T$32,13,FALSE),
$C176=2013,
VLOOKUP($B176,[24]分省年度数据!$A$1:$T$32,12,FALSE),
$C176=2014,
VLOOKUP($B176,[24]分省年度数据!$A$1:$T$32,11,FALSE),
$C176=2015,
VLOOKUP($B176,[24]分省年度数据!$A$1:$T$32,10,FALSE),
$C176=2016,
VLOOKUP($B176,[24]分省年度数据!$A$1:$T$32,9,FALSE),
$C176=2017,
VLOOKUP($B176,[24]分省年度数据!$A$1:$T$32,8,FALSE),
$C176=2018,
VLOOKUP($B176,[24]分省年度数据!$A$1:$T$32,7,FALSE)
)</f>
        <v>2.29</v>
      </c>
      <c r="AP176" cm="1">
        <f t="array" ref="AP176">_xlfn.IFS(
$C176=2010,
VLOOKUP($B176,[25]分省年度数据!$A$1:$T$32,15,FALSE),
$C176=2011,
VLOOKUP($B176,[25]分省年度数据!$A$1:$T$32,14,FALSE),
$C176=2012,
VLOOKUP($B176,[25]分省年度数据!$A$1:$T$32,13,FALSE),
$C176=2013,
VLOOKUP($B176,[25]分省年度数据!$A$1:$T$32,12,FALSE),
$C176=2014,
VLOOKUP($B176,[25]分省年度数据!$A$1:$T$32,11,FALSE),
$C176=2015,
VLOOKUP($B176,[25]分省年度数据!$A$1:$T$32,10,FALSE),
$C176=2016,
VLOOKUP($B176,[25]分省年度数据!$A$1:$T$32,9,FALSE),
$C176=2017,
VLOOKUP($B176,[25]分省年度数据!$A$1:$T$32,8,FALSE),
$C176=2018,
VLOOKUP($B176,[25]分省年度数据!$A$1:$T$32,7,FALSE)
)</f>
        <v>11.48</v>
      </c>
    </row>
    <row r="177" spans="1:42">
      <c r="A177">
        <v>45</v>
      </c>
      <c r="B177" t="s">
        <v>20</v>
      </c>
      <c r="C177">
        <v>2014</v>
      </c>
      <c r="D177" t="str">
        <f t="shared" si="4"/>
        <v>广西壮族自治区2014</v>
      </c>
      <c r="E177" t="s">
        <v>35</v>
      </c>
      <c r="F177" cm="1">
        <f t="array" ref="F177">_xlfn.IFS(
$C177=2010,
VLOOKUP($B177,[1]分省年度数据!$A$1:$T$32,15,FALSE),
$C177=2011,
VLOOKUP($B177,[1]分省年度数据!$A$1:$T$32,14,FALSE),
$C177=2012,
VLOOKUP($B177,[1]分省年度数据!$A$1:$T$32,13,FALSE),
$C177=2013,
VLOOKUP($B177,[1]分省年度数据!$A$1:$T$32,12,FALSE),
$C177=2014,
VLOOKUP($B177,[1]分省年度数据!$A$1:$T$32,11,FALSE),
$C177=2015,
VLOOKUP($B177,[1]分省年度数据!$A$1:$T$32,10,FALSE),
$C177=2016,
VLOOKUP($B177,[1]分省年度数据!$A$1:$T$32,9,FALSE),
$C177=2017,
VLOOKUP($B177,[1]分省年度数据!$A$1:$T$32,8,FALSE),
$C177=2018,
VLOOKUP($B177,[1]分省年度数据!$A$1:$T$32,7,FALSE)
)</f>
        <v>4770</v>
      </c>
      <c r="G177" cm="1">
        <f t="array" ref="G177">_xlfn.IFS(
$C177=2010,
VLOOKUP($B177,[2]分省年度数据!$A$1:$T$32,15,FALSE),
$C177=2011,
VLOOKUP($B177,[2]分省年度数据!$A$1:$T$32,14,FALSE),
$C177=2012,
VLOOKUP($B177,[2]分省年度数据!$A$1:$T$32,13,FALSE),
$C177=2013,
VLOOKUP($B177,[2]分省年度数据!$A$1:$T$32,12,FALSE),
$C177=2014,
VLOOKUP($B177,[2]分省年度数据!$A$1:$T$32,11,FALSE),
$C177=2015,
VLOOKUP($B177,[2]分省年度数据!$A$1:$T$32,10,FALSE),
$C177=2016,
VLOOKUP($B177,[2]分省年度数据!$A$1:$T$32,9,FALSE),
$C177=2017,
VLOOKUP($B177,[2]分省年度数据!$A$1:$T$32,8,FALSE),
$C177=2018,
VLOOKUP($B177,[2]分省年度数据!$A$1:$T$32,7,FALSE)
)</f>
        <v>15557</v>
      </c>
      <c r="H177" cm="1">
        <f t="array" ref="H177">_xlfn.IFS(
$C177=2010,
VLOOKUP($B177,[3]分省年度数据!$A$1:$T$32,15,FALSE),
$C177=2011,
VLOOKUP($B177,[3]分省年度数据!$A$1:$T$32,14,FALSE),
$C177=2012,
VLOOKUP($B177,[3]分省年度数据!$A$1:$T$32,13,FALSE),
$C177=2013,
VLOOKUP($B177,[3]分省年度数据!$A$1:$T$32,12,FALSE),
$C177=2014,
VLOOKUP($B177,[3]分省年度数据!$A$1:$T$32,11,FALSE),
$C177=2015,
VLOOKUP($B177,[3]分省年度数据!$A$1:$T$32,10,FALSE),
$C177=2016,
VLOOKUP($B177,[3]分省年度数据!$A$1:$T$32,9,FALSE),
$C177=2017,
VLOOKUP($B177,[3]分省年度数据!$A$1:$T$32,8,FALSE),
$C177=2018,
VLOOKUP($B177,[3]分省年度数据!$A$1:$T$32,7,FALSE)
)</f>
        <v>1100.5</v>
      </c>
      <c r="I177">
        <f>VLOOKUP($D177,[4]Sheet1!$C$1:$J$65536,2,FALSE)</f>
        <v>214.91340637207031</v>
      </c>
      <c r="J177">
        <f>VLOOKUP($D177,[4]Sheet1!$C$1:$J$65536,3,FALSE)</f>
        <v>169.2977294921875</v>
      </c>
      <c r="K177">
        <f>VLOOKUP($D177,[4]Sheet1!$C$1:$J$65536,4,FALSE)</f>
        <v>10127.494140625</v>
      </c>
      <c r="L177">
        <f>VLOOKUP($D177,[4]Sheet1!$C$1:$J$65536,5,FALSE)</f>
        <v>168.61294555664062</v>
      </c>
      <c r="M177">
        <f>VLOOKUP($D177,[4]Sheet1!$C$1:$J$65536,6,FALSE)</f>
        <v>19.40876579284668</v>
      </c>
      <c r="N177">
        <f>VLOOKUP($D177,[4]Sheet1!$C$1:$J$65536,7,FALSE)</f>
        <v>6.6703858375549316</v>
      </c>
      <c r="O177">
        <f>VLOOKUP($D177,[4]Sheet1!$C$1:$J$65536,8,FALSE)</f>
        <v>42.953056335449219</v>
      </c>
      <c r="P177" cm="1">
        <f t="array" ref="P177">_xlfn.IFS(
$C177=2010,
VLOOKUP($B177,[5]各省年均房价!$A$1:$T$32,11,FALSE),
$C177=2011,
VLOOKUP($B177,[5]各省年均房价!$A$1:$T$32,12,FALSE),
$C177=2012,
VLOOKUP($B177,[5]各省年均房价!$A$1:$T$32,13,FALSE),
$C177=2013,
VLOOKUP($B177,[5]各省年均房价!$A$1:$T$32,14,FALSE),
$C177=2014,
VLOOKUP($B177,[5]各省年均房价!$A$1:$T$32,15,FALSE),
$C177=2015,
VLOOKUP($B177,[5]各省年均房价!$A$1:$T$32,16,FALSE),
$C177=2016,
VLOOKUP($B177,[5]各省年均房价!$A$1:$T$32,17,FALSE),
$C177=2017,
VLOOKUP($B177,[5]各省年均房价!$A$1:$T$32,18,FALSE),
$C177=2018,
VLOOKUP($B177,[5]各省年均房价!$A$1:$T$32,19,FALSE)
)</f>
        <v>4179.7585714285706</v>
      </c>
      <c r="Q177">
        <f t="shared" si="5"/>
        <v>0.2686738170231131</v>
      </c>
      <c r="R177" cm="1">
        <f t="array" ref="R177">_xlfn.IFS(
$C177=2010,
VLOOKUP($B177,[27]分省年度数据!$A$1:$T$32,15,FALSE),
$C177=2011,
VLOOKUP($B177,[27]分省年度数据!$A$1:$T$32,14,FALSE),
$C177=2012,
VLOOKUP($B177,[27]分省年度数据!$A$1:$T$32,13,FALSE),
$C177=2013,
VLOOKUP($B177,[27]分省年度数据!$A$1:$T$32,12,FALSE),
$C177=2014,
VLOOKUP($B177,[27]分省年度数据!$A$1:$T$32,11,FALSE),
$C177=2015,
VLOOKUP($B177,[27]分省年度数据!$A$1:$T$32,10,FALSE),
$C177=2016,
VLOOKUP($B177,[27]分省年度数据!$A$1:$T$32,9,FALSE),
$C177=2017,
VLOOKUP($B177,[27]分省年度数据!$A$1:$T$32,8,FALSE),
$C177=2018,
VLOOKUP($B177,[27]分省年度数据!$A$1:$T$32,7,FALSE)
)</f>
        <v>74.75</v>
      </c>
      <c r="S177">
        <f>IFERROR(VLOOKUP(D177,[6]mu_jt_estimates_final!$C:$D,2,FALSE),"")</f>
        <v>-0.39092332000000002</v>
      </c>
      <c r="T177" t="str">
        <f>VLOOKUP(B177,方言分布!A:B,2,FALSE)</f>
        <v>西南官话</v>
      </c>
      <c r="U177" cm="1">
        <f t="array" ref="U177">_xlfn.IFS(
$C177=2010,
VLOOKUP($B177,[7]分省年度数据!$A$1:$T$32,15,FALSE),
$C177=2011,
VLOOKUP($B177,[7]分省年度数据!$A$1:$T$32,14,FALSE),
$C177=2012,
VLOOKUP($B177,[7]分省年度数据!$A$1:$T$32,13,FALSE),
$C177=2013,
VLOOKUP($B177,[7]分省年度数据!$A$1:$T$32,12,FALSE),
$C177=2014,
VLOOKUP($B177,[7]分省年度数据!$A$1:$T$32,11,FALSE),
$C177=2015,
VLOOKUP($B177,[7]分省年度数据!$A$1:$T$32,10,FALSE),
$C177=2016,
VLOOKUP($B177,[7]分省年度数据!$A$1:$T$32,9,FALSE),
$C177=2017,
VLOOKUP($B177,[7]分省年度数据!$A$1:$T$32,8,FALSE),
$C177=2018,
VLOOKUP($B177,[7]分省年度数据!$A$1:$T$32,7,FALSE)
)</f>
        <v>34667</v>
      </c>
      <c r="V177" cm="1">
        <f t="array" ref="V177">_xlfn.IFS(
$C177=2010,
VLOOKUP($B177,[8]分省年度数据!$A$1:$T$32,15,FALSE),
$C177=2011,
VLOOKUP($B177,[8]分省年度数据!$A$1:$T$32,14,FALSE),
$C177=2012,
VLOOKUP($B177,[8]分省年度数据!$A$1:$T$32,13,FALSE),
$C177=2013,
VLOOKUP($B177,[8]分省年度数据!$A$1:$T$32,12,FALSE),
$C177=2014,
VLOOKUP($B177,[8]分省年度数据!$A$1:$T$32,11,FALSE),
$C177=2015,
VLOOKUP($B177,[8]分省年度数据!$A$1:$T$32,10,FALSE),
$C177=2016,
VLOOKUP($B177,[8]分省年度数据!$A$1:$T$32,9,FALSE),
$C177=2017,
VLOOKUP($B177,[8]分省年度数据!$A$1:$T$32,8,FALSE),
$C177=2018,
VLOOKUP($B177,[8]分省年度数据!$A$1:$T$32,7,FALSE)
)</f>
        <v>20.16</v>
      </c>
      <c r="W177" cm="1">
        <f t="array" ref="W177">_xlfn.IFS(
$C177=2010,
VLOOKUP($B177,[9]分省年度数据!$A$1:$T$32,15,FALSE),
$C177=2011,
VLOOKUP($B177,[9]分省年度数据!$A$1:$T$32,14,FALSE),
$C177=2012,
VLOOKUP($B177,[9]分省年度数据!$A$1:$T$32,13,FALSE),
$C177=2013,
VLOOKUP($B177,[9]分省年度数据!$A$1:$T$32,12,FALSE),
$C177=2014,
VLOOKUP($B177,[9]分省年度数据!$A$1:$T$32,11,FALSE),
$C177=2015,
VLOOKUP($B177,[9]分省年度数据!$A$1:$T$32,10,FALSE),
$C177=2016,
VLOOKUP($B177,[9]分省年度数据!$A$1:$T$32,9,FALSE),
$C177=2017,
VLOOKUP($B177,[9]分省年度数据!$A$1:$T$32,8,FALSE),
$C177=2018,
VLOOKUP($B177,[9]分省年度数据!$A$1:$T$32,7,FALSE)
)</f>
        <v>54</v>
      </c>
      <c r="X177" cm="1">
        <f t="array" ref="X177">_xlfn.IFS(
$C177=2010,
VLOOKUP($B177,[10]分省年度数据!$A$1:$T$32,15,FALSE),
$C177=2011,
VLOOKUP($B177,[10]分省年度数据!$A$1:$T$32,14,FALSE),
$C177=2012,
VLOOKUP($B177,[10]分省年度数据!$A$1:$T$32,13,FALSE),
$C177=2013,
VLOOKUP($B177,[10]分省年度数据!$A$1:$T$32,12,FALSE),
$C177=2014,
VLOOKUP($B177,[10]分省年度数据!$A$1:$T$32,11,FALSE),
$C177=2015,
VLOOKUP($B177,[10]分省年度数据!$A$1:$T$32,10,FALSE),
$C177=2016,
VLOOKUP($B177,[10]分省年度数据!$A$1:$T$32,9,FALSE),
$C177=2017,
VLOOKUP($B177,[10]分省年度数据!$A$1:$T$32,8,FALSE),
$C177=2018,
VLOOKUP($B177,[10]分省年度数据!$A$1:$T$32,7,FALSE)
)</f>
        <v>8.99</v>
      </c>
      <c r="Y177" cm="1">
        <f t="array" ref="Y177">_xlfn.IFS(
$C177=2010,
VLOOKUP($B177,[11]分省年度数据!$A$1:$T$32,15,FALSE),
$C177=2011,
VLOOKUP($B177,[11]分省年度数据!$A$1:$T$32,14,FALSE),
$C177=2012,
VLOOKUP($B177,[11]分省年度数据!$A$1:$T$32,13,FALSE),
$C177=2013,
VLOOKUP($B177,[11]分省年度数据!$A$1:$T$32,12,FALSE),
$C177=2014,
VLOOKUP($B177,[11]分省年度数据!$A$1:$T$32,11,FALSE),
$C177=2015,
VLOOKUP($B177,[11]分省年度数据!$A$1:$T$32,10,FALSE),
$C177=2016,
VLOOKUP($B177,[11]分省年度数据!$A$1:$T$32,9,FALSE),
$C177=2017,
VLOOKUP($B177,[11]分省年度数据!$A$1:$T$32,8,FALSE),
$C177=2018,
VLOOKUP($B177,[11]分省年度数据!$A$1:$T$32,7,FALSE)
)</f>
        <v>355.33</v>
      </c>
      <c r="Z177" cm="1">
        <f t="array" ref="Z177">_xlfn.IFS(
$C177=2010,
VLOOKUP($B177,[12]分省年度数据!$A$1:$T$32,15,FALSE),
$C177=2011,
VLOOKUP($B177,[12]分省年度数据!$A$1:$T$32,14,FALSE),
$C177=2012,
VLOOKUP($B177,[12]分省年度数据!$A$1:$T$32,13,FALSE),
$C177=2013,
VLOOKUP($B177,[12]分省年度数据!$A$1:$T$32,12,FALSE),
$C177=2014,
VLOOKUP($B177,[12]分省年度数据!$A$1:$T$32,11,FALSE),
$C177=2015,
VLOOKUP($B177,[12]分省年度数据!$A$1:$T$32,10,FALSE),
$C177=2016,
VLOOKUP($B177,[12]分省年度数据!$A$1:$T$32,9,FALSE),
$C177=2017,
VLOOKUP($B177,[12]分省年度数据!$A$1:$T$32,8,FALSE),
$C177=2018,
VLOOKUP($B177,[12]分省年度数据!$A$1:$T$32,7,FALSE)
)</f>
        <v>17.329999999999998</v>
      </c>
      <c r="AA177" cm="1">
        <f t="array" ref="AA177">_xlfn.IFS(
$C177=2010,
VLOOKUP($B177,[13]分省年度数据!$A$1:$T$32,15,FALSE),
$C177=2011,
VLOOKUP($B177,[13]分省年度数据!$A$1:$T$32,14,FALSE),
$C177=2012,
VLOOKUP($B177,[13]分省年度数据!$A$1:$T$32,13,FALSE),
$C177=2013,
VLOOKUP($B177,[13]分省年度数据!$A$1:$T$32,12,FALSE),
$C177=2014,
VLOOKUP($B177,[13]分省年度数据!$A$1:$T$32,11,FALSE),
$C177=2015,
VLOOKUP($B177,[13]分省年度数据!$A$1:$T$32,10,FALSE),
$C177=2016,
VLOOKUP($B177,[13]分省年度数据!$A$1:$T$32,9,FALSE),
$C177=2017,
VLOOKUP($B177,[13]分省年度数据!$A$1:$T$32,8,FALSE),
$C177=2018,
VLOOKUP($B177,[13]分省年度数据!$A$1:$T$32,7,FALSE)
)</f>
        <v>16.559999999999999</v>
      </c>
      <c r="AB177" cm="1">
        <f t="array" ref="AB177">_xlfn.IFS(
$C177=2010,
VLOOKUP($B177,[14]分省年度数据!$A$1:$T$32,15,FALSE),
$C177=2011,
VLOOKUP($B177,[14]分省年度数据!$A$1:$T$32,14,FALSE),
$C177=2012,
VLOOKUP($B177,[14]分省年度数据!$A$1:$T$32,13,FALSE),
$C177=2013,
VLOOKUP($B177,[14]分省年度数据!$A$1:$T$32,12,FALSE),
$C177=2014,
VLOOKUP($B177,[14]分省年度数据!$A$1:$T$32,11,FALSE),
$C177=2015,
VLOOKUP($B177,[14]分省年度数据!$A$1:$T$32,10,FALSE),
$C177=2016,
VLOOKUP($B177,[14]分省年度数据!$A$1:$T$32,9,FALSE),
$C177=2017,
VLOOKUP($B177,[14]分省年度数据!$A$1:$T$32,8,FALSE),
$C177=2018,
VLOOKUP($B177,[14]分省年度数据!$A$1:$T$32,7,FALSE)
)</f>
        <v>19.87</v>
      </c>
      <c r="AD177" cm="1">
        <f t="array" ref="AD177">_xlfn.IFS(
$C177=2010,
VLOOKUP($B177,[15]分省年度数据!$A$1:$T$32,15,FALSE),
$C177=2011,
VLOOKUP($B177,[15]分省年度数据!$A$1:$T$32,14,FALSE),
$C177=2012,
VLOOKUP($B177,[15]分省年度数据!$A$1:$T$32,13,FALSE),
$C177=2013,
VLOOKUP($B177,[15]分省年度数据!$A$1:$T$32,12,FALSE),
$C177=2014,
VLOOKUP($B177,[15]分省年度数据!$A$1:$T$32,11,FALSE),
$C177=2015,
VLOOKUP($B177,[15]分省年度数据!$A$1:$T$32,10,FALSE),
$C177=2016,
VLOOKUP($B177,[15]分省年度数据!$A$1:$T$32,9,FALSE),
$C177=2017,
VLOOKUP($B177,[15]分省年度数据!$A$1:$T$32,8,FALSE),
$C177=2018,
VLOOKUP($B177,[15]分省年度数据!$A$1:$T$32,7,FALSE)
)</f>
        <v>8586224</v>
      </c>
      <c r="AE177" cm="1">
        <f t="array" ref="AE177">_xlfn.IFS(
$C177=2010,
VLOOKUP($B177,[16]分省年度数据!$A$1:$T$32,15,FALSE),
$C177=2011,
VLOOKUP($B177,[16]分省年度数据!$A$1:$T$32,14,FALSE),
$C177=2012,
VLOOKUP($B177,[16]分省年度数据!$A$1:$T$32,13,FALSE),
$C177=2013,
VLOOKUP($B177,[16]分省年度数据!$A$1:$T$32,12,FALSE),
$C177=2014,
VLOOKUP($B177,[16]分省年度数据!$A$1:$T$32,11,FALSE),
$C177=2015,
VLOOKUP($B177,[16]分省年度数据!$A$1:$T$32,10,FALSE),
$C177=2016,
VLOOKUP($B177,[16]分省年度数据!$A$1:$T$32,9,FALSE),
$C177=2017,
VLOOKUP($B177,[16]分省年度数据!$A$1:$T$32,8,FALSE),
$C177=2018,
VLOOKUP($B177,[16]分省年度数据!$A$1:$T$32,7,FALSE)
)</f>
        <v>660.53</v>
      </c>
      <c r="AF177" cm="1">
        <f t="array" ref="AF177">_xlfn.IFS(
$C177=2010,
VLOOKUP($B177,[17]分省年度数据!$A$1:$T$32,15,FALSE),
$C177=2011,
VLOOKUP($B177,[17]分省年度数据!$A$1:$T$32,14,FALSE),
$C177=2012,
VLOOKUP($B177,[17]分省年度数据!$A$1:$T$32,13,FALSE),
$C177=2013,
VLOOKUP($B177,[17]分省年度数据!$A$1:$T$32,12,FALSE),
$C177=2014,
VLOOKUP($B177,[17]分省年度数据!$A$1:$T$32,11,FALSE),
$C177=2015,
VLOOKUP($B177,[17]分省年度数据!$A$1:$T$32,10,FALSE),
$C177=2016,
VLOOKUP($B177,[17]分省年度数据!$A$1:$T$32,9,FALSE),
$C177=2017,
VLOOKUP($B177,[17]分省年度数据!$A$1:$T$32,8,FALSE),
$C177=2018,
VLOOKUP($B177,[17]分省年度数据!$A$1:$T$32,7,FALSE)
)</f>
        <v>170</v>
      </c>
      <c r="AG177" cm="1">
        <f t="array" ref="AG177">_xlfn.IFS(
$C177=2010,
VLOOKUP($B177,[18]分省年度数据!$A$1:$T$32,15,FALSE),
$C177=2011,
VLOOKUP($B177,[18]分省年度数据!$A$1:$T$32,14,FALSE),
$C177=2012,
VLOOKUP($B177,[18]分省年度数据!$A$1:$T$32,13,FALSE),
$C177=2013,
VLOOKUP($B177,[18]分省年度数据!$A$1:$T$32,12,FALSE),
$C177=2014,
VLOOKUP($B177,[18]分省年度数据!$A$1:$T$32,11,FALSE),
$C177=2015,
VLOOKUP($B177,[18]分省年度数据!$A$1:$T$32,10,FALSE),
$C177=2016,
VLOOKUP($B177,[18]分省年度数据!$A$1:$T$32,9,FALSE),
$C177=2017,
VLOOKUP($B177,[18]分省年度数据!$A$1:$T$32,8,FALSE),
$C177=2018,
VLOOKUP($B177,[18]分省年度数据!$A$1:$T$32,7,FALSE)
)</f>
        <v>5772.8</v>
      </c>
      <c r="AJ177" cm="1">
        <f t="array" ref="AJ177">_xlfn.IFS(
$C177=2010,
VLOOKUP($B177,[19]分省年度数据!$A$1:$T$32,15,FALSE),
$C177=2011,
VLOOKUP($B177,[19]分省年度数据!$A$1:$T$32,14,FALSE),
$C177=2012,
VLOOKUP($B177,[19]分省年度数据!$A$1:$T$32,13,FALSE),
$C177=2013,
VLOOKUP($B177,[19]分省年度数据!$A$1:$T$32,12,FALSE),
$C177=2014,
VLOOKUP($B177,[19]分省年度数据!$A$1:$T$32,11,FALSE),
$C177=2015,
VLOOKUP($B177,[19]分省年度数据!$A$1:$T$32,10,FALSE),
$C177=2016,
VLOOKUP($B177,[19]分省年度数据!$A$1:$T$32,9,FALSE),
$C177=2017,
VLOOKUP($B177,[19]分省年度数据!$A$1:$T$32,8,FALSE),
$C177=2018,
VLOOKUP($B177,[19]分省年度数据!$A$1:$T$32,7,FALSE)
)</f>
        <v>3942</v>
      </c>
      <c r="AK177" cm="1">
        <f t="array" ref="AK177">_xlfn.IFS(
$C177=2010,
VLOOKUP($B177,[20]分省年度数据!$A$1:$T$32,15,FALSE),
$C177=2011,
VLOOKUP($B177,[20]分省年度数据!$A$1:$T$32,14,FALSE),
$C177=2012,
VLOOKUP($B177,[20]分省年度数据!$A$1:$T$32,13,FALSE),
$C177=2013,
VLOOKUP($B177,[20]分省年度数据!$A$1:$T$32,12,FALSE),
$C177=2014,
VLOOKUP($B177,[20]分省年度数据!$A$1:$T$32,11,FALSE),
$C177=2015,
VLOOKUP($B177,[20]分省年度数据!$A$1:$T$32,10,FALSE),
$C177=2016,
VLOOKUP($B177,[20]分省年度数据!$A$1:$T$32,9,FALSE),
$C177=2017,
VLOOKUP($B177,[20]分省年度数据!$A$1:$T$32,8,FALSE),
$C177=2018,
VLOOKUP($B177,[20]分省年度数据!$A$1:$T$32,7,FALSE)
)</f>
        <v>10699</v>
      </c>
      <c r="AL177" cm="1">
        <f t="array" ref="AL177">_xlfn.IFS(
$C177=2010,
VLOOKUP($B177,[26]分省年度数据!$A$1:$T$32,15,FALSE),
$C177=2011,
VLOOKUP($B177,[26]分省年度数据!$A$1:$T$32,14,FALSE),
$C177=2012,
VLOOKUP($B177,[26]分省年度数据!$A$1:$T$32,13,FALSE),
$C177=2013,
VLOOKUP($B177,[26]分省年度数据!$A$1:$T$32,12,FALSE),
$C177=2014,
VLOOKUP($B177,[26]分省年度数据!$A$1:$T$32,11,FALSE),
$C177=2015,
VLOOKUP($B177,[26]分省年度数据!$A$1:$T$32,10,FALSE),
$C177=2016,
VLOOKUP($B177,[26]分省年度数据!$A$1:$T$32,9,FALSE),
$C177=2017,
VLOOKUP($B177,[26]分省年度数据!$A$1:$T$32,8,FALSE),
$C177=2018,
VLOOKUP($B177,[26]分省年度数据!$A$1:$T$32,7,FALSE)
)</f>
        <v>94.4</v>
      </c>
      <c r="AM177" cm="1">
        <f t="array" ref="AM177">_xlfn.IFS(
$C177=2010,
VLOOKUP($B177,[22]分省年度数据!$A$1:$T$32,15,FALSE),
$C177=2011,
VLOOKUP($B177,[22]分省年度数据!$A$1:$T$32,14,FALSE),
$C177=2012,
VLOOKUP($B177,[22]分省年度数据!$A$1:$T$32,13,FALSE),
$C177=2013,
VLOOKUP($B177,[22]分省年度数据!$A$1:$T$32,12,FALSE),
$C177=2014,
VLOOKUP($B177,[22]分省年度数据!$A$1:$T$32,11,FALSE),
$C177=2015,
VLOOKUP($B177,[22]分省年度数据!$A$1:$T$32,10,FALSE),
$C177=2016,
VLOOKUP($B177,[22]分省年度数据!$A$1:$T$32,9,FALSE),
$C177=2017,
VLOOKUP($B177,[22]分省年度数据!$A$1:$T$32,8,FALSE),
$C177=2018,
VLOOKUP($B177,[22]分省年度数据!$A$1:$T$32,7,FALSE)
)</f>
        <v>92.99</v>
      </c>
      <c r="AN177" cm="1">
        <f t="array" ref="AN177">_xlfn.IFS(
$C177=2010,
VLOOKUP($B177,[23]分省年度数据!$A$1:$T$32,15,FALSE),
$C177=2011,
VLOOKUP($B177,[23]分省年度数据!$A$1:$T$32,14,FALSE),
$C177=2012,
VLOOKUP($B177,[23]分省年度数据!$A$1:$T$32,13,FALSE),
$C177=2013,
VLOOKUP($B177,[23]分省年度数据!$A$1:$T$32,12,FALSE),
$C177=2014,
VLOOKUP($B177,[23]分省年度数据!$A$1:$T$32,11,FALSE),
$C177=2015,
VLOOKUP($B177,[23]分省年度数据!$A$1:$T$32,10,FALSE),
$C177=2016,
VLOOKUP($B177,[23]分省年度数据!$A$1:$T$32,9,FALSE),
$C177=2017,
VLOOKUP($B177,[23]分省年度数据!$A$1:$T$32,8,FALSE),
$C177=2018,
VLOOKUP($B177,[23]分省年度数据!$A$1:$T$32,7,FALSE)
)</f>
        <v>9.19</v>
      </c>
      <c r="AO177" cm="1">
        <f t="array" ref="AO177">_xlfn.IFS(
$C177=2010,
VLOOKUP($B177,[24]分省年度数据!$A$1:$T$32,15,FALSE),
$C177=2011,
VLOOKUP($B177,[24]分省年度数据!$A$1:$T$32,14,FALSE),
$C177=2012,
VLOOKUP($B177,[24]分省年度数据!$A$1:$T$32,13,FALSE),
$C177=2013,
VLOOKUP($B177,[24]分省年度数据!$A$1:$T$32,12,FALSE),
$C177=2014,
VLOOKUP($B177,[24]分省年度数据!$A$1:$T$32,11,FALSE),
$C177=2015,
VLOOKUP($B177,[24]分省年度数据!$A$1:$T$32,10,FALSE),
$C177=2016,
VLOOKUP($B177,[24]分省年度数据!$A$1:$T$32,9,FALSE),
$C177=2017,
VLOOKUP($B177,[24]分省年度数据!$A$1:$T$32,8,FALSE),
$C177=2018,
VLOOKUP($B177,[24]分省年度数据!$A$1:$T$32,7,FALSE)
)</f>
        <v>2.15</v>
      </c>
      <c r="AP177" cm="1">
        <f t="array" ref="AP177">_xlfn.IFS(
$C177=2010,
VLOOKUP($B177,[25]分省年度数据!$A$1:$T$32,15,FALSE),
$C177=2011,
VLOOKUP($B177,[25]分省年度数据!$A$1:$T$32,14,FALSE),
$C177=2012,
VLOOKUP($B177,[25]分省年度数据!$A$1:$T$32,13,FALSE),
$C177=2013,
VLOOKUP($B177,[25]分省年度数据!$A$1:$T$32,12,FALSE),
$C177=2014,
VLOOKUP($B177,[25]分省年度数据!$A$1:$T$32,11,FALSE),
$C177=2015,
VLOOKUP($B177,[25]分省年度数据!$A$1:$T$32,10,FALSE),
$C177=2016,
VLOOKUP($B177,[25]分省年度数据!$A$1:$T$32,9,FALSE),
$C177=2017,
VLOOKUP($B177,[25]分省年度数据!$A$1:$T$32,8,FALSE),
$C177=2018,
VLOOKUP($B177,[25]分省年度数据!$A$1:$T$32,7,FALSE)
)</f>
        <v>11.19</v>
      </c>
    </row>
    <row r="178" spans="1:42">
      <c r="A178">
        <v>45</v>
      </c>
      <c r="B178" t="s">
        <v>20</v>
      </c>
      <c r="C178">
        <v>2015</v>
      </c>
      <c r="D178" t="str">
        <f t="shared" si="4"/>
        <v>广西壮族自治区2015</v>
      </c>
      <c r="E178" t="s">
        <v>35</v>
      </c>
      <c r="F178" cm="1">
        <f t="array" ref="F178">_xlfn.IFS(
$C178=2010,
VLOOKUP($B178,[1]分省年度数据!$A$1:$T$32,15,FALSE),
$C178=2011,
VLOOKUP($B178,[1]分省年度数据!$A$1:$T$32,14,FALSE),
$C178=2012,
VLOOKUP($B178,[1]分省年度数据!$A$1:$T$32,13,FALSE),
$C178=2013,
VLOOKUP($B178,[1]分省年度数据!$A$1:$T$32,12,FALSE),
$C178=2014,
VLOOKUP($B178,[1]分省年度数据!$A$1:$T$32,11,FALSE),
$C178=2015,
VLOOKUP($B178,[1]分省年度数据!$A$1:$T$32,10,FALSE),
$C178=2016,
VLOOKUP($B178,[1]分省年度数据!$A$1:$T$32,9,FALSE),
$C178=2017,
VLOOKUP($B178,[1]分省年度数据!$A$1:$T$32,8,FALSE),
$C178=2018,
VLOOKUP($B178,[1]分省年度数据!$A$1:$T$32,7,FALSE)
)</f>
        <v>4811</v>
      </c>
      <c r="G178" cm="1">
        <f t="array" ref="G178">_xlfn.IFS(
$C178=2010,
VLOOKUP($B178,[2]分省年度数据!$A$1:$T$32,15,FALSE),
$C178=2011,
VLOOKUP($B178,[2]分省年度数据!$A$1:$T$32,14,FALSE),
$C178=2012,
VLOOKUP($B178,[2]分省年度数据!$A$1:$T$32,13,FALSE),
$C178=2013,
VLOOKUP($B178,[2]分省年度数据!$A$1:$T$32,12,FALSE),
$C178=2014,
VLOOKUP($B178,[2]分省年度数据!$A$1:$T$32,11,FALSE),
$C178=2015,
VLOOKUP($B178,[2]分省年度数据!$A$1:$T$32,10,FALSE),
$C178=2016,
VLOOKUP($B178,[2]分省年度数据!$A$1:$T$32,9,FALSE),
$C178=2017,
VLOOKUP($B178,[2]分省年度数据!$A$1:$T$32,8,FALSE),
$C178=2018,
VLOOKUP($B178,[2]分省年度数据!$A$1:$T$32,7,FALSE)
)</f>
        <v>16873</v>
      </c>
      <c r="H178" cm="1">
        <f t="array" ref="H178">_xlfn.IFS(
$C178=2010,
VLOOKUP($B178,[3]分省年度数据!$A$1:$T$32,15,FALSE),
$C178=2011,
VLOOKUP($B178,[3]分省年度数据!$A$1:$T$32,14,FALSE),
$C178=2012,
VLOOKUP($B178,[3]分省年度数据!$A$1:$T$32,13,FALSE),
$C178=2013,
VLOOKUP($B178,[3]分省年度数据!$A$1:$T$32,12,FALSE),
$C178=2014,
VLOOKUP($B178,[3]分省年度数据!$A$1:$T$32,11,FALSE),
$C178=2015,
VLOOKUP($B178,[3]分省年度数据!$A$1:$T$32,10,FALSE),
$C178=2016,
VLOOKUP($B178,[3]分省年度数据!$A$1:$T$32,9,FALSE),
$C178=2017,
VLOOKUP($B178,[3]分省年度数据!$A$1:$T$32,8,FALSE),
$C178=2018,
VLOOKUP($B178,[3]分省年度数据!$A$1:$T$32,7,FALSE)
)</f>
        <v>768.3</v>
      </c>
      <c r="I178">
        <f>VLOOKUP($D178,[4]Sheet1!$C$1:$J$65536,2,FALSE)</f>
        <v>219.07041931152344</v>
      </c>
      <c r="J178">
        <f>VLOOKUP($D178,[4]Sheet1!$C$1:$J$65536,3,FALSE)</f>
        <v>179.60990905761719</v>
      </c>
      <c r="K178">
        <f>VLOOKUP($D178,[4]Sheet1!$C$1:$J$65536,4,FALSE)</f>
        <v>10127.98828125</v>
      </c>
      <c r="L178">
        <f>VLOOKUP($D178,[4]Sheet1!$C$1:$J$65536,5,FALSE)</f>
        <v>171.95999145507812</v>
      </c>
      <c r="M178">
        <f>VLOOKUP($D178,[4]Sheet1!$C$1:$J$65536,6,FALSE)</f>
        <v>19.764732360839844</v>
      </c>
      <c r="N178">
        <f>VLOOKUP($D178,[4]Sheet1!$C$1:$J$65536,7,FALSE)</f>
        <v>6.8810267448425293</v>
      </c>
      <c r="O178">
        <f>VLOOKUP($D178,[4]Sheet1!$C$1:$J$65536,8,FALSE)</f>
        <v>45.321712493896484</v>
      </c>
      <c r="P178" cm="1">
        <f t="array" ref="P178">_xlfn.IFS(
$C178=2010,
VLOOKUP($B178,[5]各省年均房价!$A$1:$T$32,11,FALSE),
$C178=2011,
VLOOKUP($B178,[5]各省年均房价!$A$1:$T$32,12,FALSE),
$C178=2012,
VLOOKUP($B178,[5]各省年均房价!$A$1:$T$32,13,FALSE),
$C178=2013,
VLOOKUP($B178,[5]各省年均房价!$A$1:$T$32,14,FALSE),
$C178=2014,
VLOOKUP($B178,[5]各省年均房价!$A$1:$T$32,15,FALSE),
$C178=2015,
VLOOKUP($B178,[5]各省年均房价!$A$1:$T$32,16,FALSE),
$C178=2016,
VLOOKUP($B178,[5]各省年均房价!$A$1:$T$32,17,FALSE),
$C178=2017,
VLOOKUP($B178,[5]各省年均房价!$A$1:$T$32,18,FALSE),
$C178=2018,
VLOOKUP($B178,[5]各省年均房价!$A$1:$T$32,19,FALSE)
)</f>
        <v>4314.5435714285713</v>
      </c>
      <c r="Q178">
        <f t="shared" si="5"/>
        <v>0.25570696209497845</v>
      </c>
      <c r="R178" cm="1">
        <f t="array" ref="R178">_xlfn.IFS(
$C178=2010,
VLOOKUP($B178,[27]分省年度数据!$A$1:$T$32,15,FALSE),
$C178=2011,
VLOOKUP($B178,[27]分省年度数据!$A$1:$T$32,14,FALSE),
$C178=2012,
VLOOKUP($B178,[27]分省年度数据!$A$1:$T$32,13,FALSE),
$C178=2013,
VLOOKUP($B178,[27]分省年度数据!$A$1:$T$32,12,FALSE),
$C178=2014,
VLOOKUP($B178,[27]分省年度数据!$A$1:$T$32,11,FALSE),
$C178=2015,
VLOOKUP($B178,[27]分省年度数据!$A$1:$T$32,10,FALSE),
$C178=2016,
VLOOKUP($B178,[27]分省年度数据!$A$1:$T$32,9,FALSE),
$C178=2017,
VLOOKUP($B178,[27]分省年度数据!$A$1:$T$32,8,FALSE),
$C178=2018,
VLOOKUP($B178,[27]分省年度数据!$A$1:$T$32,7,FALSE)
)</f>
        <v>74.959999999999994</v>
      </c>
      <c r="S178">
        <f>IFERROR(VLOOKUP(D178,[6]mu_jt_estimates_final!$C:$D,2,FALSE),"")</f>
        <v>-0.17521127</v>
      </c>
      <c r="T178" t="str">
        <f>VLOOKUP(B178,方言分布!A:B,2,FALSE)</f>
        <v>西南官话</v>
      </c>
      <c r="U178" cm="1">
        <f t="array" ref="U178">_xlfn.IFS(
$C178=2010,
VLOOKUP($B178,[7]分省年度数据!$A$1:$T$32,15,FALSE),
$C178=2011,
VLOOKUP($B178,[7]分省年度数据!$A$1:$T$32,14,FALSE),
$C178=2012,
VLOOKUP($B178,[7]分省年度数据!$A$1:$T$32,13,FALSE),
$C178=2013,
VLOOKUP($B178,[7]分省年度数据!$A$1:$T$32,12,FALSE),
$C178=2014,
VLOOKUP($B178,[7]分省年度数据!$A$1:$T$32,11,FALSE),
$C178=2015,
VLOOKUP($B178,[7]分省年度数据!$A$1:$T$32,10,FALSE),
$C178=2016,
VLOOKUP($B178,[7]分省年度数据!$A$1:$T$32,9,FALSE),
$C178=2017,
VLOOKUP($B178,[7]分省年度数据!$A$1:$T$32,8,FALSE),
$C178=2018,
VLOOKUP($B178,[7]分省年度数据!$A$1:$T$32,7,FALSE)
)</f>
        <v>34439</v>
      </c>
      <c r="V178" cm="1">
        <f t="array" ref="V178">_xlfn.IFS(
$C178=2010,
VLOOKUP($B178,[8]分省年度数据!$A$1:$T$32,15,FALSE),
$C178=2011,
VLOOKUP($B178,[8]分省年度数据!$A$1:$T$32,14,FALSE),
$C178=2012,
VLOOKUP($B178,[8]分省年度数据!$A$1:$T$32,13,FALSE),
$C178=2013,
VLOOKUP($B178,[8]分省年度数据!$A$1:$T$32,12,FALSE),
$C178=2014,
VLOOKUP($B178,[8]分省年度数据!$A$1:$T$32,11,FALSE),
$C178=2015,
VLOOKUP($B178,[8]分省年度数据!$A$1:$T$32,10,FALSE),
$C178=2016,
VLOOKUP($B178,[8]分省年度数据!$A$1:$T$32,9,FALSE),
$C178=2017,
VLOOKUP($B178,[8]分省年度数据!$A$1:$T$32,8,FALSE),
$C178=2018,
VLOOKUP($B178,[8]分省年度数据!$A$1:$T$32,7,FALSE)
)</f>
        <v>21.45</v>
      </c>
      <c r="W178" cm="1">
        <f t="array" ref="W178">_xlfn.IFS(
$C178=2010,
VLOOKUP($B178,[9]分省年度数据!$A$1:$T$32,15,FALSE),
$C178=2011,
VLOOKUP($B178,[9]分省年度数据!$A$1:$T$32,14,FALSE),
$C178=2012,
VLOOKUP($B178,[9]分省年度数据!$A$1:$T$32,13,FALSE),
$C178=2013,
VLOOKUP($B178,[9]分省年度数据!$A$1:$T$32,12,FALSE),
$C178=2014,
VLOOKUP($B178,[9]分省年度数据!$A$1:$T$32,11,FALSE),
$C178=2015,
VLOOKUP($B178,[9]分省年度数据!$A$1:$T$32,10,FALSE),
$C178=2016,
VLOOKUP($B178,[9]分省年度数据!$A$1:$T$32,9,FALSE),
$C178=2017,
VLOOKUP($B178,[9]分省年度数据!$A$1:$T$32,8,FALSE),
$C178=2018,
VLOOKUP($B178,[9]分省年度数据!$A$1:$T$32,7,FALSE)
)</f>
        <v>57</v>
      </c>
      <c r="X178" cm="1">
        <f t="array" ref="X178">_xlfn.IFS(
$C178=2010,
VLOOKUP($B178,[10]分省年度数据!$A$1:$T$32,15,FALSE),
$C178=2011,
VLOOKUP($B178,[10]分省年度数据!$A$1:$T$32,14,FALSE),
$C178=2012,
VLOOKUP($B178,[10]分省年度数据!$A$1:$T$32,13,FALSE),
$C178=2013,
VLOOKUP($B178,[10]分省年度数据!$A$1:$T$32,12,FALSE),
$C178=2014,
VLOOKUP($B178,[10]分省年度数据!$A$1:$T$32,11,FALSE),
$C178=2015,
VLOOKUP($B178,[10]分省年度数据!$A$1:$T$32,10,FALSE),
$C178=2016,
VLOOKUP($B178,[10]分省年度数据!$A$1:$T$32,9,FALSE),
$C178=2017,
VLOOKUP($B178,[10]分省年度数据!$A$1:$T$32,8,FALSE),
$C178=2018,
VLOOKUP($B178,[10]分省年度数据!$A$1:$T$32,7,FALSE)
)</f>
        <v>8.8000000000000007</v>
      </c>
      <c r="Y178" cm="1">
        <f t="array" ref="Y178">_xlfn.IFS(
$C178=2010,
VLOOKUP($B178,[11]分省年度数据!$A$1:$T$32,15,FALSE),
$C178=2011,
VLOOKUP($B178,[11]分省年度数据!$A$1:$T$32,14,FALSE),
$C178=2012,
VLOOKUP($B178,[11]分省年度数据!$A$1:$T$32,13,FALSE),
$C178=2013,
VLOOKUP($B178,[11]分省年度数据!$A$1:$T$32,12,FALSE),
$C178=2014,
VLOOKUP($B178,[11]分省年度数据!$A$1:$T$32,11,FALSE),
$C178=2015,
VLOOKUP($B178,[11]分省年度数据!$A$1:$T$32,10,FALSE),
$C178=2016,
VLOOKUP($B178,[11]分省年度数据!$A$1:$T$32,9,FALSE),
$C178=2017,
VLOOKUP($B178,[11]分省年度数据!$A$1:$T$32,8,FALSE),
$C178=2018,
VLOOKUP($B178,[11]分省年度数据!$A$1:$T$32,7,FALSE)
)</f>
        <v>413.87</v>
      </c>
      <c r="Z178" cm="1">
        <f t="array" ref="Z178">_xlfn.IFS(
$C178=2010,
VLOOKUP($B178,[12]分省年度数据!$A$1:$T$32,15,FALSE),
$C178=2011,
VLOOKUP($B178,[12]分省年度数据!$A$1:$T$32,14,FALSE),
$C178=2012,
VLOOKUP($B178,[12]分省年度数据!$A$1:$T$32,13,FALSE),
$C178=2013,
VLOOKUP($B178,[12]分省年度数据!$A$1:$T$32,12,FALSE),
$C178=2014,
VLOOKUP($B178,[12]分省年度数据!$A$1:$T$32,11,FALSE),
$C178=2015,
VLOOKUP($B178,[12]分省年度数据!$A$1:$T$32,10,FALSE),
$C178=2016,
VLOOKUP($B178,[12]分省年度数据!$A$1:$T$32,9,FALSE),
$C178=2017,
VLOOKUP($B178,[12]分省年度数据!$A$1:$T$32,8,FALSE),
$C178=2018,
VLOOKUP($B178,[12]分省年度数据!$A$1:$T$32,7,FALSE)
)</f>
        <v>17.059999999999999</v>
      </c>
      <c r="AA178" cm="1">
        <f t="array" ref="AA178">_xlfn.IFS(
$C178=2010,
VLOOKUP($B178,[13]分省年度数据!$A$1:$T$32,15,FALSE),
$C178=2011,
VLOOKUP($B178,[13]分省年度数据!$A$1:$T$32,14,FALSE),
$C178=2012,
VLOOKUP($B178,[13]分省年度数据!$A$1:$T$32,13,FALSE),
$C178=2013,
VLOOKUP($B178,[13]分省年度数据!$A$1:$T$32,12,FALSE),
$C178=2014,
VLOOKUP($B178,[13]分省年度数据!$A$1:$T$32,11,FALSE),
$C178=2015,
VLOOKUP($B178,[13]分省年度数据!$A$1:$T$32,10,FALSE),
$C178=2016,
VLOOKUP($B178,[13]分省年度数据!$A$1:$T$32,9,FALSE),
$C178=2017,
VLOOKUP($B178,[13]分省年度数据!$A$1:$T$32,8,FALSE),
$C178=2018,
VLOOKUP($B178,[13]分省年度数据!$A$1:$T$32,7,FALSE)
)</f>
        <v>16.5</v>
      </c>
      <c r="AB178" cm="1">
        <f t="array" ref="AB178">_xlfn.IFS(
$C178=2010,
VLOOKUP($B178,[14]分省年度数据!$A$1:$T$32,15,FALSE),
$C178=2011,
VLOOKUP($B178,[14]分省年度数据!$A$1:$T$32,14,FALSE),
$C178=2012,
VLOOKUP($B178,[14]分省年度数据!$A$1:$T$32,13,FALSE),
$C178=2013,
VLOOKUP($B178,[14]分省年度数据!$A$1:$T$32,12,FALSE),
$C178=2014,
VLOOKUP($B178,[14]分省年度数据!$A$1:$T$32,11,FALSE),
$C178=2015,
VLOOKUP($B178,[14]分省年度数据!$A$1:$T$32,10,FALSE),
$C178=2016,
VLOOKUP($B178,[14]分省年度数据!$A$1:$T$32,9,FALSE),
$C178=2017,
VLOOKUP($B178,[14]分省年度数据!$A$1:$T$32,8,FALSE),
$C178=2018,
VLOOKUP($B178,[14]分省年度数据!$A$1:$T$32,7,FALSE)
)</f>
        <v>19.829999999999998</v>
      </c>
      <c r="AD178" cm="1">
        <f t="array" ref="AD178">_xlfn.IFS(
$C178=2010,
VLOOKUP($B178,[15]分省年度数据!$A$1:$T$32,15,FALSE),
$C178=2011,
VLOOKUP($B178,[15]分省年度数据!$A$1:$T$32,14,FALSE),
$C178=2012,
VLOOKUP($B178,[15]分省年度数据!$A$1:$T$32,13,FALSE),
$C178=2013,
VLOOKUP($B178,[15]分省年度数据!$A$1:$T$32,12,FALSE),
$C178=2014,
VLOOKUP($B178,[15]分省年度数据!$A$1:$T$32,11,FALSE),
$C178=2015,
VLOOKUP($B178,[15]分省年度数据!$A$1:$T$32,10,FALSE),
$C178=2016,
VLOOKUP($B178,[15]分省年度数据!$A$1:$T$32,9,FALSE),
$C178=2017,
VLOOKUP($B178,[15]分省年度数据!$A$1:$T$32,8,FALSE),
$C178=2018,
VLOOKUP($B178,[15]分省年度数据!$A$1:$T$32,7,FALSE)
)</f>
        <v>10111559</v>
      </c>
      <c r="AE178" cm="1">
        <f t="array" ref="AE178">_xlfn.IFS(
$C178=2010,
VLOOKUP($B178,[16]分省年度数据!$A$1:$T$32,15,FALSE),
$C178=2011,
VLOOKUP($B178,[16]分省年度数据!$A$1:$T$32,14,FALSE),
$C178=2012,
VLOOKUP($B178,[16]分省年度数据!$A$1:$T$32,13,FALSE),
$C178=2013,
VLOOKUP($B178,[16]分省年度数据!$A$1:$T$32,12,FALSE),
$C178=2014,
VLOOKUP($B178,[16]分省年度数据!$A$1:$T$32,11,FALSE),
$C178=2015,
VLOOKUP($B178,[16]分省年度数据!$A$1:$T$32,10,FALSE),
$C178=2016,
VLOOKUP($B178,[16]分省年度数据!$A$1:$T$32,9,FALSE),
$C178=2017,
VLOOKUP($B178,[16]分省年度数据!$A$1:$T$32,8,FALSE),
$C178=2018,
VLOOKUP($B178,[16]分省年度数据!$A$1:$T$32,7,FALSE)
)</f>
        <v>789.69</v>
      </c>
      <c r="AF178" cm="1">
        <f t="array" ref="AF178">_xlfn.IFS(
$C178=2010,
VLOOKUP($B178,[17]分省年度数据!$A$1:$T$32,15,FALSE),
$C178=2011,
VLOOKUP($B178,[17]分省年度数据!$A$1:$T$32,14,FALSE),
$C178=2012,
VLOOKUP($B178,[17]分省年度数据!$A$1:$T$32,13,FALSE),
$C178=2013,
VLOOKUP($B178,[17]分省年度数据!$A$1:$T$32,12,FALSE),
$C178=2014,
VLOOKUP($B178,[17]分省年度数据!$A$1:$T$32,11,FALSE),
$C178=2015,
VLOOKUP($B178,[17]分省年度数据!$A$1:$T$32,10,FALSE),
$C178=2016,
VLOOKUP($B178,[17]分省年度数据!$A$1:$T$32,9,FALSE),
$C178=2017,
VLOOKUP($B178,[17]分省年度数据!$A$1:$T$32,8,FALSE),
$C178=2018,
VLOOKUP($B178,[17]分省年度数据!$A$1:$T$32,7,FALSE)
)</f>
        <v>176</v>
      </c>
      <c r="AG178" cm="1">
        <f t="array" ref="AG178">_xlfn.IFS(
$C178=2010,
VLOOKUP($B178,[18]分省年度数据!$A$1:$T$32,15,FALSE),
$C178=2011,
VLOOKUP($B178,[18]分省年度数据!$A$1:$T$32,14,FALSE),
$C178=2012,
VLOOKUP($B178,[18]分省年度数据!$A$1:$T$32,13,FALSE),
$C178=2013,
VLOOKUP($B178,[18]分省年度数据!$A$1:$T$32,12,FALSE),
$C178=2014,
VLOOKUP($B178,[18]分省年度数据!$A$1:$T$32,11,FALSE),
$C178=2015,
VLOOKUP($B178,[18]分省年度数据!$A$1:$T$32,10,FALSE),
$C178=2016,
VLOOKUP($B178,[18]分省年度数据!$A$1:$T$32,9,FALSE),
$C178=2017,
VLOOKUP($B178,[18]分省年度数据!$A$1:$T$32,8,FALSE),
$C178=2018,
VLOOKUP($B178,[18]分省年度数据!$A$1:$T$32,7,FALSE)
)</f>
        <v>5771.5</v>
      </c>
      <c r="AJ178" cm="1">
        <f t="array" ref="AJ178">_xlfn.IFS(
$C178=2010,
VLOOKUP($B178,[19]分省年度数据!$A$1:$T$32,15,FALSE),
$C178=2011,
VLOOKUP($B178,[19]分省年度数据!$A$1:$T$32,14,FALSE),
$C178=2012,
VLOOKUP($B178,[19]分省年度数据!$A$1:$T$32,13,FALSE),
$C178=2013,
VLOOKUP($B178,[19]分省年度数据!$A$1:$T$32,12,FALSE),
$C178=2014,
VLOOKUP($B178,[19]分省年度数据!$A$1:$T$32,11,FALSE),
$C178=2015,
VLOOKUP($B178,[19]分省年度数据!$A$1:$T$32,10,FALSE),
$C178=2016,
VLOOKUP($B178,[19]分省年度数据!$A$1:$T$32,9,FALSE),
$C178=2017,
VLOOKUP($B178,[19]分省年度数据!$A$1:$T$32,8,FALSE),
$C178=2018,
VLOOKUP($B178,[19]分省年度数据!$A$1:$T$32,7,FALSE)
)</f>
        <v>3978</v>
      </c>
      <c r="AK178" cm="1">
        <f t="array" ref="AK178">_xlfn.IFS(
$C178=2010,
VLOOKUP($B178,[20]分省年度数据!$A$1:$T$32,15,FALSE),
$C178=2011,
VLOOKUP($B178,[20]分省年度数据!$A$1:$T$32,14,FALSE),
$C178=2012,
VLOOKUP($B178,[20]分省年度数据!$A$1:$T$32,13,FALSE),
$C178=2013,
VLOOKUP($B178,[20]分省年度数据!$A$1:$T$32,12,FALSE),
$C178=2014,
VLOOKUP($B178,[20]分省年度数据!$A$1:$T$32,11,FALSE),
$C178=2015,
VLOOKUP($B178,[20]分省年度数据!$A$1:$T$32,10,FALSE),
$C178=2016,
VLOOKUP($B178,[20]分省年度数据!$A$1:$T$32,9,FALSE),
$C178=2017,
VLOOKUP($B178,[20]分省年度数据!$A$1:$T$32,8,FALSE),
$C178=2018,
VLOOKUP($B178,[20]分省年度数据!$A$1:$T$32,7,FALSE)
)</f>
        <v>11465</v>
      </c>
      <c r="AL178" cm="1">
        <f t="array" ref="AL178">_xlfn.IFS(
$C178=2010,
VLOOKUP($B178,[26]分省年度数据!$A$1:$T$32,15,FALSE),
$C178=2011,
VLOOKUP($B178,[26]分省年度数据!$A$1:$T$32,14,FALSE),
$C178=2012,
VLOOKUP($B178,[26]分省年度数据!$A$1:$T$32,13,FALSE),
$C178=2013,
VLOOKUP($B178,[26]分省年度数据!$A$1:$T$32,12,FALSE),
$C178=2014,
VLOOKUP($B178,[26]分省年度数据!$A$1:$T$32,11,FALSE),
$C178=2015,
VLOOKUP($B178,[26]分省年度数据!$A$1:$T$32,10,FALSE),
$C178=2016,
VLOOKUP($B178,[26]分省年度数据!$A$1:$T$32,9,FALSE),
$C178=2017,
VLOOKUP($B178,[26]分省年度数据!$A$1:$T$32,8,FALSE),
$C178=2018,
VLOOKUP($B178,[26]分省年度数据!$A$1:$T$32,7,FALSE)
)</f>
        <v>97.5</v>
      </c>
      <c r="AM178" cm="1">
        <f t="array" ref="AM178">_xlfn.IFS(
$C178=2010,
VLOOKUP($B178,[22]分省年度数据!$A$1:$T$32,15,FALSE),
$C178=2011,
VLOOKUP($B178,[22]分省年度数据!$A$1:$T$32,14,FALSE),
$C178=2012,
VLOOKUP($B178,[22]分省年度数据!$A$1:$T$32,13,FALSE),
$C178=2013,
VLOOKUP($B178,[22]分省年度数据!$A$1:$T$32,12,FALSE),
$C178=2014,
VLOOKUP($B178,[22]分省年度数据!$A$1:$T$32,11,FALSE),
$C178=2015,
VLOOKUP($B178,[22]分省年度数据!$A$1:$T$32,10,FALSE),
$C178=2016,
VLOOKUP($B178,[22]分省年度数据!$A$1:$T$32,9,FALSE),
$C178=2017,
VLOOKUP($B178,[22]分省年度数据!$A$1:$T$32,8,FALSE),
$C178=2018,
VLOOKUP($B178,[22]分省年度数据!$A$1:$T$32,7,FALSE)
)</f>
        <v>94.46</v>
      </c>
      <c r="AN178" cm="1">
        <f t="array" ref="AN178">_xlfn.IFS(
$C178=2010,
VLOOKUP($B178,[23]分省年度数据!$A$1:$T$32,15,FALSE),
$C178=2011,
VLOOKUP($B178,[23]分省年度数据!$A$1:$T$32,14,FALSE),
$C178=2012,
VLOOKUP($B178,[23]分省年度数据!$A$1:$T$32,13,FALSE),
$C178=2013,
VLOOKUP($B178,[23]分省年度数据!$A$1:$T$32,12,FALSE),
$C178=2014,
VLOOKUP($B178,[23]分省年度数据!$A$1:$T$32,11,FALSE),
$C178=2015,
VLOOKUP($B178,[23]分省年度数据!$A$1:$T$32,10,FALSE),
$C178=2016,
VLOOKUP($B178,[23]分省年度数据!$A$1:$T$32,9,FALSE),
$C178=2017,
VLOOKUP($B178,[23]分省年度数据!$A$1:$T$32,8,FALSE),
$C178=2018,
VLOOKUP($B178,[23]分省年度数据!$A$1:$T$32,7,FALSE)
)</f>
        <v>9.1</v>
      </c>
      <c r="AO178" cm="1">
        <f t="array" ref="AO178">_xlfn.IFS(
$C178=2010,
VLOOKUP($B178,[24]分省年度数据!$A$1:$T$32,15,FALSE),
$C178=2011,
VLOOKUP($B178,[24]分省年度数据!$A$1:$T$32,14,FALSE),
$C178=2012,
VLOOKUP($B178,[24]分省年度数据!$A$1:$T$32,13,FALSE),
$C178=2013,
VLOOKUP($B178,[24]分省年度数据!$A$1:$T$32,12,FALSE),
$C178=2014,
VLOOKUP($B178,[24]分省年度数据!$A$1:$T$32,11,FALSE),
$C178=2015,
VLOOKUP($B178,[24]分省年度数据!$A$1:$T$32,10,FALSE),
$C178=2016,
VLOOKUP($B178,[24]分省年度数据!$A$1:$T$32,9,FALSE),
$C178=2017,
VLOOKUP($B178,[24]分省年度数据!$A$1:$T$32,8,FALSE),
$C178=2018,
VLOOKUP($B178,[24]分省年度数据!$A$1:$T$32,7,FALSE)
)</f>
        <v>1.43</v>
      </c>
      <c r="AP178" cm="1">
        <f t="array" ref="AP178">_xlfn.IFS(
$C178=2010,
VLOOKUP($B178,[25]分省年度数据!$A$1:$T$32,15,FALSE),
$C178=2011,
VLOOKUP($B178,[25]分省年度数据!$A$1:$T$32,14,FALSE),
$C178=2012,
VLOOKUP($B178,[25]分省年度数据!$A$1:$T$32,13,FALSE),
$C178=2013,
VLOOKUP($B178,[25]分省年度数据!$A$1:$T$32,12,FALSE),
$C178=2014,
VLOOKUP($B178,[25]分省年度数据!$A$1:$T$32,11,FALSE),
$C178=2015,
VLOOKUP($B178,[25]分省年度数据!$A$1:$T$32,10,FALSE),
$C178=2016,
VLOOKUP($B178,[25]分省年度数据!$A$1:$T$32,9,FALSE),
$C178=2017,
VLOOKUP($B178,[25]分省年度数据!$A$1:$T$32,8,FALSE),
$C178=2018,
VLOOKUP($B178,[25]分省年度数据!$A$1:$T$32,7,FALSE)
)</f>
        <v>11.6</v>
      </c>
    </row>
    <row r="179" spans="1:42">
      <c r="A179">
        <v>45</v>
      </c>
      <c r="B179" t="s">
        <v>20</v>
      </c>
      <c r="C179">
        <v>2016</v>
      </c>
      <c r="D179" t="str">
        <f t="shared" si="4"/>
        <v>广西壮族自治区2016</v>
      </c>
      <c r="E179" t="s">
        <v>35</v>
      </c>
      <c r="F179" cm="1">
        <f t="array" ref="F179">_xlfn.IFS(
$C179=2010,
VLOOKUP($B179,[1]分省年度数据!$A$1:$T$32,15,FALSE),
$C179=2011,
VLOOKUP($B179,[1]分省年度数据!$A$1:$T$32,14,FALSE),
$C179=2012,
VLOOKUP($B179,[1]分省年度数据!$A$1:$T$32,13,FALSE),
$C179=2013,
VLOOKUP($B179,[1]分省年度数据!$A$1:$T$32,12,FALSE),
$C179=2014,
VLOOKUP($B179,[1]分省年度数据!$A$1:$T$32,11,FALSE),
$C179=2015,
VLOOKUP($B179,[1]分省年度数据!$A$1:$T$32,10,FALSE),
$C179=2016,
VLOOKUP($B179,[1]分省年度数据!$A$1:$T$32,9,FALSE),
$C179=2017,
VLOOKUP($B179,[1]分省年度数据!$A$1:$T$32,8,FALSE),
$C179=2018,
VLOOKUP($B179,[1]分省年度数据!$A$1:$T$32,7,FALSE)
)</f>
        <v>4857</v>
      </c>
      <c r="G179" cm="1">
        <f t="array" ref="G179">_xlfn.IFS(
$C179=2010,
VLOOKUP($B179,[2]分省年度数据!$A$1:$T$32,15,FALSE),
$C179=2011,
VLOOKUP($B179,[2]分省年度数据!$A$1:$T$32,14,FALSE),
$C179=2012,
VLOOKUP($B179,[2]分省年度数据!$A$1:$T$32,13,FALSE),
$C179=2013,
VLOOKUP($B179,[2]分省年度数据!$A$1:$T$32,12,FALSE),
$C179=2014,
VLOOKUP($B179,[2]分省年度数据!$A$1:$T$32,11,FALSE),
$C179=2015,
VLOOKUP($B179,[2]分省年度数据!$A$1:$T$32,10,FALSE),
$C179=2016,
VLOOKUP($B179,[2]分省年度数据!$A$1:$T$32,9,FALSE),
$C179=2017,
VLOOKUP($B179,[2]分省年度数据!$A$1:$T$32,8,FALSE),
$C179=2018,
VLOOKUP($B179,[2]分省年度数据!$A$1:$T$32,7,FALSE)
)</f>
        <v>18305</v>
      </c>
      <c r="H179" cm="1">
        <f t="array" ref="H179">_xlfn.IFS(
$C179=2010,
VLOOKUP($B179,[3]分省年度数据!$A$1:$T$32,15,FALSE),
$C179=2011,
VLOOKUP($B179,[3]分省年度数据!$A$1:$T$32,14,FALSE),
$C179=2012,
VLOOKUP($B179,[3]分省年度数据!$A$1:$T$32,13,FALSE),
$C179=2013,
VLOOKUP($B179,[3]分省年度数据!$A$1:$T$32,12,FALSE),
$C179=2014,
VLOOKUP($B179,[3]分省年度数据!$A$1:$T$32,11,FALSE),
$C179=2015,
VLOOKUP($B179,[3]分省年度数据!$A$1:$T$32,10,FALSE),
$C179=2016,
VLOOKUP($B179,[3]分省年度数据!$A$1:$T$32,9,FALSE),
$C179=2017,
VLOOKUP($B179,[3]分省年度数据!$A$1:$T$32,8,FALSE),
$C179=2018,
VLOOKUP($B179,[3]分省年度数据!$A$1:$T$32,7,FALSE)
)</f>
        <v>301.60000000000002</v>
      </c>
      <c r="I179">
        <f>VLOOKUP($D179,[4]Sheet1!$C$1:$J$65536,2,FALSE)</f>
        <v>218.10540771484375</v>
      </c>
      <c r="J179">
        <f>VLOOKUP($D179,[4]Sheet1!$C$1:$J$65536,3,FALSE)</f>
        <v>172.4051513671875</v>
      </c>
      <c r="K179">
        <f>VLOOKUP($D179,[4]Sheet1!$C$1:$J$65536,4,FALSE)</f>
        <v>10125.798828125</v>
      </c>
      <c r="L179">
        <f>VLOOKUP($D179,[4]Sheet1!$C$1:$J$65536,5,FALSE)</f>
        <v>178.61477661132812</v>
      </c>
      <c r="M179">
        <f>VLOOKUP($D179,[4]Sheet1!$C$1:$J$65536,6,FALSE)</f>
        <v>21.454687118530273</v>
      </c>
      <c r="N179">
        <f>VLOOKUP($D179,[4]Sheet1!$C$1:$J$65536,7,FALSE)</f>
        <v>6.6624484062194824</v>
      </c>
      <c r="O179">
        <f>VLOOKUP($D179,[4]Sheet1!$C$1:$J$65536,8,FALSE)</f>
        <v>44.642654418945312</v>
      </c>
      <c r="P179" cm="1">
        <f t="array" ref="P179">_xlfn.IFS(
$C179=2010,
VLOOKUP($B179,[5]各省年均房价!$A$1:$T$32,11,FALSE),
$C179=2011,
VLOOKUP($B179,[5]各省年均房价!$A$1:$T$32,12,FALSE),
$C179=2012,
VLOOKUP($B179,[5]各省年均房价!$A$1:$T$32,13,FALSE),
$C179=2013,
VLOOKUP($B179,[5]各省年均房价!$A$1:$T$32,14,FALSE),
$C179=2014,
VLOOKUP($B179,[5]各省年均房价!$A$1:$T$32,15,FALSE),
$C179=2015,
VLOOKUP($B179,[5]各省年均房价!$A$1:$T$32,16,FALSE),
$C179=2016,
VLOOKUP($B179,[5]各省年均房价!$A$1:$T$32,17,FALSE),
$C179=2017,
VLOOKUP($B179,[5]各省年均房价!$A$1:$T$32,18,FALSE),
$C179=2018,
VLOOKUP($B179,[5]各省年均房价!$A$1:$T$32,19,FALSE)
)</f>
        <v>4756.3792857142853</v>
      </c>
      <c r="Q179">
        <f t="shared" si="5"/>
        <v>0.25984044172162168</v>
      </c>
      <c r="R179" cm="1">
        <f t="array" ref="R179">_xlfn.IFS(
$C179=2010,
VLOOKUP($B179,[27]分省年度数据!$A$1:$T$32,15,FALSE),
$C179=2011,
VLOOKUP($B179,[27]分省年度数据!$A$1:$T$32,14,FALSE),
$C179=2012,
VLOOKUP($B179,[27]分省年度数据!$A$1:$T$32,13,FALSE),
$C179=2013,
VLOOKUP($B179,[27]分省年度数据!$A$1:$T$32,12,FALSE),
$C179=2014,
VLOOKUP($B179,[27]分省年度数据!$A$1:$T$32,11,FALSE),
$C179=2015,
VLOOKUP($B179,[27]分省年度数据!$A$1:$T$32,10,FALSE),
$C179=2016,
VLOOKUP($B179,[27]分省年度数据!$A$1:$T$32,9,FALSE),
$C179=2017,
VLOOKUP($B179,[27]分省年度数据!$A$1:$T$32,8,FALSE),
$C179=2018,
VLOOKUP($B179,[27]分省年度数据!$A$1:$T$32,7,FALSE)
)</f>
        <v>78.010000000000005</v>
      </c>
      <c r="S179">
        <f>IFERROR(VLOOKUP(D179,[6]mu_jt_estimates_final!$C:$D,2,FALSE),"")</f>
        <v>-0.18857278</v>
      </c>
      <c r="T179" t="str">
        <f>VLOOKUP(B179,方言分布!A:B,2,FALSE)</f>
        <v>西南官话</v>
      </c>
      <c r="U179" cm="1">
        <f t="array" ref="U179">_xlfn.IFS(
$C179=2010,
VLOOKUP($B179,[7]分省年度数据!$A$1:$T$32,15,FALSE),
$C179=2011,
VLOOKUP($B179,[7]分省年度数据!$A$1:$T$32,14,FALSE),
$C179=2012,
VLOOKUP($B179,[7]分省年度数据!$A$1:$T$32,13,FALSE),
$C179=2013,
VLOOKUP($B179,[7]分省年度数据!$A$1:$T$32,12,FALSE),
$C179=2014,
VLOOKUP($B179,[7]分省年度数据!$A$1:$T$32,11,FALSE),
$C179=2015,
VLOOKUP($B179,[7]分省年度数据!$A$1:$T$32,10,FALSE),
$C179=2016,
VLOOKUP($B179,[7]分省年度数据!$A$1:$T$32,9,FALSE),
$C179=2017,
VLOOKUP($B179,[7]分省年度数据!$A$1:$T$32,8,FALSE),
$C179=2018,
VLOOKUP($B179,[7]分省年度数据!$A$1:$T$32,7,FALSE)
)</f>
        <v>34253</v>
      </c>
      <c r="V179" cm="1">
        <f t="array" ref="V179">_xlfn.IFS(
$C179=2010,
VLOOKUP($B179,[8]分省年度数据!$A$1:$T$32,15,FALSE),
$C179=2011,
VLOOKUP($B179,[8]分省年度数据!$A$1:$T$32,14,FALSE),
$C179=2012,
VLOOKUP($B179,[8]分省年度数据!$A$1:$T$32,13,FALSE),
$C179=2013,
VLOOKUP($B179,[8]分省年度数据!$A$1:$T$32,12,FALSE),
$C179=2014,
VLOOKUP($B179,[8]分省年度数据!$A$1:$T$32,11,FALSE),
$C179=2015,
VLOOKUP($B179,[8]分省年度数据!$A$1:$T$32,10,FALSE),
$C179=2016,
VLOOKUP($B179,[8]分省年度数据!$A$1:$T$32,9,FALSE),
$C179=2017,
VLOOKUP($B179,[8]分省年度数据!$A$1:$T$32,8,FALSE),
$C179=2018,
VLOOKUP($B179,[8]分省年度数据!$A$1:$T$32,7,FALSE)
)</f>
        <v>22.45</v>
      </c>
      <c r="W179" cm="1">
        <f t="array" ref="W179">_xlfn.IFS(
$C179=2010,
VLOOKUP($B179,[9]分省年度数据!$A$1:$T$32,15,FALSE),
$C179=2011,
VLOOKUP($B179,[9]分省年度数据!$A$1:$T$32,14,FALSE),
$C179=2012,
VLOOKUP($B179,[9]分省年度数据!$A$1:$T$32,13,FALSE),
$C179=2013,
VLOOKUP($B179,[9]分省年度数据!$A$1:$T$32,12,FALSE),
$C179=2014,
VLOOKUP($B179,[9]分省年度数据!$A$1:$T$32,11,FALSE),
$C179=2015,
VLOOKUP($B179,[9]分省年度数据!$A$1:$T$32,10,FALSE),
$C179=2016,
VLOOKUP($B179,[9]分省年度数据!$A$1:$T$32,9,FALSE),
$C179=2017,
VLOOKUP($B179,[9]分省年度数据!$A$1:$T$32,8,FALSE),
$C179=2018,
VLOOKUP($B179,[9]分省年度数据!$A$1:$T$32,7,FALSE)
)</f>
        <v>60</v>
      </c>
      <c r="X179" cm="1">
        <f t="array" ref="X179">_xlfn.IFS(
$C179=2010,
VLOOKUP($B179,[10]分省年度数据!$A$1:$T$32,15,FALSE),
$C179=2011,
VLOOKUP($B179,[10]分省年度数据!$A$1:$T$32,14,FALSE),
$C179=2012,
VLOOKUP($B179,[10]分省年度数据!$A$1:$T$32,13,FALSE),
$C179=2013,
VLOOKUP($B179,[10]分省年度数据!$A$1:$T$32,12,FALSE),
$C179=2014,
VLOOKUP($B179,[10]分省年度数据!$A$1:$T$32,11,FALSE),
$C179=2015,
VLOOKUP($B179,[10]分省年度数据!$A$1:$T$32,10,FALSE),
$C179=2016,
VLOOKUP($B179,[10]分省年度数据!$A$1:$T$32,9,FALSE),
$C179=2017,
VLOOKUP($B179,[10]分省年度数据!$A$1:$T$32,8,FALSE),
$C179=2018,
VLOOKUP($B179,[10]分省年度数据!$A$1:$T$32,7,FALSE)
)</f>
        <v>8.65</v>
      </c>
      <c r="Y179" cm="1">
        <f t="array" ref="Y179">_xlfn.IFS(
$C179=2010,
VLOOKUP($B179,[11]分省年度数据!$A$1:$T$32,15,FALSE),
$C179=2011,
VLOOKUP($B179,[11]分省年度数据!$A$1:$T$32,14,FALSE),
$C179=2012,
VLOOKUP($B179,[11]分省年度数据!$A$1:$T$32,13,FALSE),
$C179=2013,
VLOOKUP($B179,[11]分省年度数据!$A$1:$T$32,12,FALSE),
$C179=2014,
VLOOKUP($B179,[11]分省年度数据!$A$1:$T$32,11,FALSE),
$C179=2015,
VLOOKUP($B179,[11]分省年度数据!$A$1:$T$32,10,FALSE),
$C179=2016,
VLOOKUP($B179,[11]分省年度数据!$A$1:$T$32,9,FALSE),
$C179=2017,
VLOOKUP($B179,[11]分省年度数据!$A$1:$T$32,8,FALSE),
$C179=2018,
VLOOKUP($B179,[11]分省年度数据!$A$1:$T$32,7,FALSE)
)</f>
        <v>468.18</v>
      </c>
      <c r="Z179" cm="1">
        <f t="array" ref="Z179">_xlfn.IFS(
$C179=2010,
VLOOKUP($B179,[12]分省年度数据!$A$1:$T$32,15,FALSE),
$C179=2011,
VLOOKUP($B179,[12]分省年度数据!$A$1:$T$32,14,FALSE),
$C179=2012,
VLOOKUP($B179,[12]分省年度数据!$A$1:$T$32,13,FALSE),
$C179=2013,
VLOOKUP($B179,[12]分省年度数据!$A$1:$T$32,12,FALSE),
$C179=2014,
VLOOKUP($B179,[12]分省年度数据!$A$1:$T$32,11,FALSE),
$C179=2015,
VLOOKUP($B179,[12]分省年度数据!$A$1:$T$32,10,FALSE),
$C179=2016,
VLOOKUP($B179,[12]分省年度数据!$A$1:$T$32,9,FALSE),
$C179=2017,
VLOOKUP($B179,[12]分省年度数据!$A$1:$T$32,8,FALSE),
$C179=2018,
VLOOKUP($B179,[12]分省年度数据!$A$1:$T$32,7,FALSE)
)</f>
        <v>17.22</v>
      </c>
      <c r="AA179" cm="1">
        <f t="array" ref="AA179">_xlfn.IFS(
$C179=2010,
VLOOKUP($B179,[13]分省年度数据!$A$1:$T$32,15,FALSE),
$C179=2011,
VLOOKUP($B179,[13]分省年度数据!$A$1:$T$32,14,FALSE),
$C179=2012,
VLOOKUP($B179,[13]分省年度数据!$A$1:$T$32,13,FALSE),
$C179=2013,
VLOOKUP($B179,[13]分省年度数据!$A$1:$T$32,12,FALSE),
$C179=2014,
VLOOKUP($B179,[13]分省年度数据!$A$1:$T$32,11,FALSE),
$C179=2015,
VLOOKUP($B179,[13]分省年度数据!$A$1:$T$32,10,FALSE),
$C179=2016,
VLOOKUP($B179,[13]分省年度数据!$A$1:$T$32,9,FALSE),
$C179=2017,
VLOOKUP($B179,[13]分省年度数据!$A$1:$T$32,8,FALSE),
$C179=2018,
VLOOKUP($B179,[13]分省年度数据!$A$1:$T$32,7,FALSE)
)</f>
        <v>16.100000000000001</v>
      </c>
      <c r="AB179" cm="1">
        <f t="array" ref="AB179">_xlfn.IFS(
$C179=2010,
VLOOKUP($B179,[14]分省年度数据!$A$1:$T$32,15,FALSE),
$C179=2011,
VLOOKUP($B179,[14]分省年度数据!$A$1:$T$32,14,FALSE),
$C179=2012,
VLOOKUP($B179,[14]分省年度数据!$A$1:$T$32,13,FALSE),
$C179=2013,
VLOOKUP($B179,[14]分省年度数据!$A$1:$T$32,12,FALSE),
$C179=2014,
VLOOKUP($B179,[14]分省年度数据!$A$1:$T$32,11,FALSE),
$C179=2015,
VLOOKUP($B179,[14]分省年度数据!$A$1:$T$32,10,FALSE),
$C179=2016,
VLOOKUP($B179,[14]分省年度数据!$A$1:$T$32,9,FALSE),
$C179=2017,
VLOOKUP($B179,[14]分省年度数据!$A$1:$T$32,8,FALSE),
$C179=2018,
VLOOKUP($B179,[14]分省年度数据!$A$1:$T$32,7,FALSE)
)</f>
        <v>19.41</v>
      </c>
      <c r="AD179" cm="1">
        <f t="array" ref="AD179">_xlfn.IFS(
$C179=2010,
VLOOKUP($B179,[15]分省年度数据!$A$1:$T$32,15,FALSE),
$C179=2011,
VLOOKUP($B179,[15]分省年度数据!$A$1:$T$32,14,FALSE),
$C179=2012,
VLOOKUP($B179,[15]分省年度数据!$A$1:$T$32,13,FALSE),
$C179=2013,
VLOOKUP($B179,[15]分省年度数据!$A$1:$T$32,12,FALSE),
$C179=2014,
VLOOKUP($B179,[15]分省年度数据!$A$1:$T$32,11,FALSE),
$C179=2015,
VLOOKUP($B179,[15]分省年度数据!$A$1:$T$32,10,FALSE),
$C179=2016,
VLOOKUP($B179,[15]分省年度数据!$A$1:$T$32,9,FALSE),
$C179=2017,
VLOOKUP($B179,[15]分省年度数据!$A$1:$T$32,8,FALSE),
$C179=2018,
VLOOKUP($B179,[15]分省年度数据!$A$1:$T$32,7,FALSE)
)</f>
        <v>10914241</v>
      </c>
      <c r="AE179" cm="1">
        <f t="array" ref="AE179">_xlfn.IFS(
$C179=2010,
VLOOKUP($B179,[16]分省年度数据!$A$1:$T$32,15,FALSE),
$C179=2011,
VLOOKUP($B179,[16]分省年度数据!$A$1:$T$32,14,FALSE),
$C179=2012,
VLOOKUP($B179,[16]分省年度数据!$A$1:$T$32,13,FALSE),
$C179=2013,
VLOOKUP($B179,[16]分省年度数据!$A$1:$T$32,12,FALSE),
$C179=2014,
VLOOKUP($B179,[16]分省年度数据!$A$1:$T$32,11,FALSE),
$C179=2015,
VLOOKUP($B179,[16]分省年度数据!$A$1:$T$32,10,FALSE),
$C179=2016,
VLOOKUP($B179,[16]分省年度数据!$A$1:$T$32,9,FALSE),
$C179=2017,
VLOOKUP($B179,[16]分省年度数据!$A$1:$T$32,8,FALSE),
$C179=2018,
VLOOKUP($B179,[16]分省年度数据!$A$1:$T$32,7,FALSE)
)</f>
        <v>854.55</v>
      </c>
      <c r="AF179" cm="1">
        <f t="array" ref="AF179">_xlfn.IFS(
$C179=2010,
VLOOKUP($B179,[17]分省年度数据!$A$1:$T$32,15,FALSE),
$C179=2011,
VLOOKUP($B179,[17]分省年度数据!$A$1:$T$32,14,FALSE),
$C179=2012,
VLOOKUP($B179,[17]分省年度数据!$A$1:$T$32,13,FALSE),
$C179=2013,
VLOOKUP($B179,[17]分省年度数据!$A$1:$T$32,12,FALSE),
$C179=2014,
VLOOKUP($B179,[17]分省年度数据!$A$1:$T$32,11,FALSE),
$C179=2015,
VLOOKUP($B179,[17]分省年度数据!$A$1:$T$32,10,FALSE),
$C179=2016,
VLOOKUP($B179,[17]分省年度数据!$A$1:$T$32,9,FALSE),
$C179=2017,
VLOOKUP($B179,[17]分省年度数据!$A$1:$T$32,8,FALSE),
$C179=2018,
VLOOKUP($B179,[17]分省年度数据!$A$1:$T$32,7,FALSE)
)</f>
        <v>187</v>
      </c>
      <c r="AG179" cm="1">
        <f t="array" ref="AG179">_xlfn.IFS(
$C179=2010,
VLOOKUP($B179,[18]分省年度数据!$A$1:$T$32,15,FALSE),
$C179=2011,
VLOOKUP($B179,[18]分省年度数据!$A$1:$T$32,14,FALSE),
$C179=2012,
VLOOKUP($B179,[18]分省年度数据!$A$1:$T$32,13,FALSE),
$C179=2013,
VLOOKUP($B179,[18]分省年度数据!$A$1:$T$32,12,FALSE),
$C179=2014,
VLOOKUP($B179,[18]分省年度数据!$A$1:$T$32,11,FALSE),
$C179=2015,
VLOOKUP($B179,[18]分省年度数据!$A$1:$T$32,10,FALSE),
$C179=2016,
VLOOKUP($B179,[18]分省年度数据!$A$1:$T$32,9,FALSE),
$C179=2017,
VLOOKUP($B179,[18]分省年度数据!$A$1:$T$32,8,FALSE),
$C179=2018,
VLOOKUP($B179,[18]分省年度数据!$A$1:$T$32,7,FALSE)
)</f>
        <v>6349.8</v>
      </c>
      <c r="AJ179" cm="1">
        <f t="array" ref="AJ179">_xlfn.IFS(
$C179=2010,
VLOOKUP($B179,[19]分省年度数据!$A$1:$T$32,15,FALSE),
$C179=2011,
VLOOKUP($B179,[19]分省年度数据!$A$1:$T$32,14,FALSE),
$C179=2012,
VLOOKUP($B179,[19]分省年度数据!$A$1:$T$32,13,FALSE),
$C179=2013,
VLOOKUP($B179,[19]分省年度数据!$A$1:$T$32,12,FALSE),
$C179=2014,
VLOOKUP($B179,[19]分省年度数据!$A$1:$T$32,11,FALSE),
$C179=2015,
VLOOKUP($B179,[19]分省年度数据!$A$1:$T$32,10,FALSE),
$C179=2016,
VLOOKUP($B179,[19]分省年度数据!$A$1:$T$32,9,FALSE),
$C179=2017,
VLOOKUP($B179,[19]分省年度数据!$A$1:$T$32,8,FALSE),
$C179=2018,
VLOOKUP($B179,[19]分省年度数据!$A$1:$T$32,7,FALSE)
)</f>
        <v>3842</v>
      </c>
      <c r="AK179" cm="1">
        <f t="array" ref="AK179">_xlfn.IFS(
$C179=2010,
VLOOKUP($B179,[20]分省年度数据!$A$1:$T$32,15,FALSE),
$C179=2011,
VLOOKUP($B179,[20]分省年度数据!$A$1:$T$32,14,FALSE),
$C179=2012,
VLOOKUP($B179,[20]分省年度数据!$A$1:$T$32,13,FALSE),
$C179=2013,
VLOOKUP($B179,[20]分省年度数据!$A$1:$T$32,12,FALSE),
$C179=2014,
VLOOKUP($B179,[20]分省年度数据!$A$1:$T$32,11,FALSE),
$C179=2015,
VLOOKUP($B179,[20]分省年度数据!$A$1:$T$32,10,FALSE),
$C179=2016,
VLOOKUP($B179,[20]分省年度数据!$A$1:$T$32,9,FALSE),
$C179=2017,
VLOOKUP($B179,[20]分省年度数据!$A$1:$T$32,8,FALSE),
$C179=2018,
VLOOKUP($B179,[20]分省年度数据!$A$1:$T$32,7,FALSE)
)</f>
        <v>13111</v>
      </c>
      <c r="AL179" cm="1">
        <f t="array" ref="AL179">_xlfn.IFS(
$C179=2010,
VLOOKUP($B179,[26]分省年度数据!$A$1:$T$32,15,FALSE),
$C179=2011,
VLOOKUP($B179,[26]分省年度数据!$A$1:$T$32,14,FALSE),
$C179=2012,
VLOOKUP($B179,[26]分省年度数据!$A$1:$T$32,13,FALSE),
$C179=2013,
VLOOKUP($B179,[26]分省年度数据!$A$1:$T$32,12,FALSE),
$C179=2014,
VLOOKUP($B179,[26]分省年度数据!$A$1:$T$32,11,FALSE),
$C179=2015,
VLOOKUP($B179,[26]分省年度数据!$A$1:$T$32,10,FALSE),
$C179=2016,
VLOOKUP($B179,[26]分省年度数据!$A$1:$T$32,9,FALSE),
$C179=2017,
VLOOKUP($B179,[26]分省年度数据!$A$1:$T$32,8,FALSE),
$C179=2018,
VLOOKUP($B179,[26]分省年度数据!$A$1:$T$32,7,FALSE)
)</f>
        <v>97.7</v>
      </c>
      <c r="AM179" cm="1">
        <f t="array" ref="AM179">_xlfn.IFS(
$C179=2010,
VLOOKUP($B179,[22]分省年度数据!$A$1:$T$32,15,FALSE),
$C179=2011,
VLOOKUP($B179,[22]分省年度数据!$A$1:$T$32,14,FALSE),
$C179=2012,
VLOOKUP($B179,[22]分省年度数据!$A$1:$T$32,13,FALSE),
$C179=2013,
VLOOKUP($B179,[22]分省年度数据!$A$1:$T$32,12,FALSE),
$C179=2014,
VLOOKUP($B179,[22]分省年度数据!$A$1:$T$32,11,FALSE),
$C179=2015,
VLOOKUP($B179,[22]分省年度数据!$A$1:$T$32,10,FALSE),
$C179=2016,
VLOOKUP($B179,[22]分省年度数据!$A$1:$T$32,9,FALSE),
$C179=2017,
VLOOKUP($B179,[22]分省年度数据!$A$1:$T$32,8,FALSE),
$C179=2018,
VLOOKUP($B179,[22]分省年度数据!$A$1:$T$32,7,FALSE)
)</f>
        <v>95.85</v>
      </c>
      <c r="AN179" cm="1">
        <f t="array" ref="AN179">_xlfn.IFS(
$C179=2010,
VLOOKUP($B179,[23]分省年度数据!$A$1:$T$32,15,FALSE),
$C179=2011,
VLOOKUP($B179,[23]分省年度数据!$A$1:$T$32,14,FALSE),
$C179=2012,
VLOOKUP($B179,[23]分省年度数据!$A$1:$T$32,13,FALSE),
$C179=2013,
VLOOKUP($B179,[23]分省年度数据!$A$1:$T$32,12,FALSE),
$C179=2014,
VLOOKUP($B179,[23]分省年度数据!$A$1:$T$32,11,FALSE),
$C179=2015,
VLOOKUP($B179,[23]分省年度数据!$A$1:$T$32,10,FALSE),
$C179=2016,
VLOOKUP($B179,[23]分省年度数据!$A$1:$T$32,9,FALSE),
$C179=2017,
VLOOKUP($B179,[23]分省年度数据!$A$1:$T$32,8,FALSE),
$C179=2018,
VLOOKUP($B179,[23]分省年度数据!$A$1:$T$32,7,FALSE)
)</f>
        <v>9.77</v>
      </c>
      <c r="AO179" cm="1">
        <f t="array" ref="AO179">_xlfn.IFS(
$C179=2010,
VLOOKUP($B179,[24]分省年度数据!$A$1:$T$32,15,FALSE),
$C179=2011,
VLOOKUP($B179,[24]分省年度数据!$A$1:$T$32,14,FALSE),
$C179=2012,
VLOOKUP($B179,[24]分省年度数据!$A$1:$T$32,13,FALSE),
$C179=2013,
VLOOKUP($B179,[24]分省年度数据!$A$1:$T$32,12,FALSE),
$C179=2014,
VLOOKUP($B179,[24]分省年度数据!$A$1:$T$32,11,FALSE),
$C179=2015,
VLOOKUP($B179,[24]分省年度数据!$A$1:$T$32,10,FALSE),
$C179=2016,
VLOOKUP($B179,[24]分省年度数据!$A$1:$T$32,9,FALSE),
$C179=2017,
VLOOKUP($B179,[24]分省年度数据!$A$1:$T$32,8,FALSE),
$C179=2018,
VLOOKUP($B179,[24]分省年度数据!$A$1:$T$32,7,FALSE)
)</f>
        <v>1.38</v>
      </c>
      <c r="AP179" cm="1">
        <f t="array" ref="AP179">_xlfn.IFS(
$C179=2010,
VLOOKUP($B179,[25]分省年度数据!$A$1:$T$32,15,FALSE),
$C179=2011,
VLOOKUP($B179,[25]分省年度数据!$A$1:$T$32,14,FALSE),
$C179=2012,
VLOOKUP($B179,[25]分省年度数据!$A$1:$T$32,13,FALSE),
$C179=2013,
VLOOKUP($B179,[25]分省年度数据!$A$1:$T$32,12,FALSE),
$C179=2014,
VLOOKUP($B179,[25]分省年度数据!$A$1:$T$32,11,FALSE),
$C179=2015,
VLOOKUP($B179,[25]分省年度数据!$A$1:$T$32,10,FALSE),
$C179=2016,
VLOOKUP($B179,[25]分省年度数据!$A$1:$T$32,9,FALSE),
$C179=2017,
VLOOKUP($B179,[25]分省年度数据!$A$1:$T$32,8,FALSE),
$C179=2018,
VLOOKUP($B179,[25]分省年度数据!$A$1:$T$32,7,FALSE)
)</f>
        <v>11.77</v>
      </c>
    </row>
    <row r="180" spans="1:42">
      <c r="A180">
        <v>45</v>
      </c>
      <c r="B180" t="s">
        <v>20</v>
      </c>
      <c r="C180">
        <v>2017</v>
      </c>
      <c r="D180" t="str">
        <f t="shared" si="4"/>
        <v>广西壮族自治区2017</v>
      </c>
      <c r="E180" t="s">
        <v>35</v>
      </c>
      <c r="F180" cm="1">
        <f t="array" ref="F180">_xlfn.IFS(
$C180=2010,
VLOOKUP($B180,[1]分省年度数据!$A$1:$T$32,15,FALSE),
$C180=2011,
VLOOKUP($B180,[1]分省年度数据!$A$1:$T$32,14,FALSE),
$C180=2012,
VLOOKUP($B180,[1]分省年度数据!$A$1:$T$32,13,FALSE),
$C180=2013,
VLOOKUP($B180,[1]分省年度数据!$A$1:$T$32,12,FALSE),
$C180=2014,
VLOOKUP($B180,[1]分省年度数据!$A$1:$T$32,11,FALSE),
$C180=2015,
VLOOKUP($B180,[1]分省年度数据!$A$1:$T$32,10,FALSE),
$C180=2016,
VLOOKUP($B180,[1]分省年度数据!$A$1:$T$32,9,FALSE),
$C180=2017,
VLOOKUP($B180,[1]分省年度数据!$A$1:$T$32,8,FALSE),
$C180=2018,
VLOOKUP($B180,[1]分省年度数据!$A$1:$T$32,7,FALSE)
)</f>
        <v>4907</v>
      </c>
      <c r="G180" cm="1">
        <f t="array" ref="G180">_xlfn.IFS(
$C180=2010,
VLOOKUP($B180,[2]分省年度数据!$A$1:$T$32,15,FALSE),
$C180=2011,
VLOOKUP($B180,[2]分省年度数据!$A$1:$T$32,14,FALSE),
$C180=2012,
VLOOKUP($B180,[2]分省年度数据!$A$1:$T$32,13,FALSE),
$C180=2013,
VLOOKUP($B180,[2]分省年度数据!$A$1:$T$32,12,FALSE),
$C180=2014,
VLOOKUP($B180,[2]分省年度数据!$A$1:$T$32,11,FALSE),
$C180=2015,
VLOOKUP($B180,[2]分省年度数据!$A$1:$T$32,10,FALSE),
$C180=2016,
VLOOKUP($B180,[2]分省年度数据!$A$1:$T$32,9,FALSE),
$C180=2017,
VLOOKUP($B180,[2]分省年度数据!$A$1:$T$32,8,FALSE),
$C180=2018,
VLOOKUP($B180,[2]分省年度数据!$A$1:$T$32,7,FALSE)
)</f>
        <v>19905</v>
      </c>
      <c r="H180" cm="1">
        <f t="array" ref="H180">_xlfn.IFS(
$C180=2010,
VLOOKUP($B180,[3]分省年度数据!$A$1:$T$32,15,FALSE),
$C180=2011,
VLOOKUP($B180,[3]分省年度数据!$A$1:$T$32,14,FALSE),
$C180=2012,
VLOOKUP($B180,[3]分省年度数据!$A$1:$T$32,13,FALSE),
$C180=2013,
VLOOKUP($B180,[3]分省年度数据!$A$1:$T$32,12,FALSE),
$C180=2014,
VLOOKUP($B180,[3]分省年度数据!$A$1:$T$32,11,FALSE),
$C180=2015,
VLOOKUP($B180,[3]分省年度数据!$A$1:$T$32,10,FALSE),
$C180=2016,
VLOOKUP($B180,[3]分省年度数据!$A$1:$T$32,9,FALSE),
$C180=2017,
VLOOKUP($B180,[3]分省年度数据!$A$1:$T$32,8,FALSE),
$C180=2018,
VLOOKUP($B180,[3]分省年度数据!$A$1:$T$32,7,FALSE)
)</f>
        <v>357.4</v>
      </c>
      <c r="I180">
        <f>VLOOKUP($D180,[4]Sheet1!$C$1:$J$65536,2,FALSE)</f>
        <v>216.63743591308594</v>
      </c>
      <c r="J180">
        <f>VLOOKUP($D180,[4]Sheet1!$C$1:$J$65536,3,FALSE)</f>
        <v>173.2259521484375</v>
      </c>
      <c r="K180">
        <f>VLOOKUP($D180,[4]Sheet1!$C$1:$J$65536,4,FALSE)</f>
        <v>10132.306640625</v>
      </c>
      <c r="L180">
        <f>VLOOKUP($D180,[4]Sheet1!$C$1:$J$65536,5,FALSE)</f>
        <v>175.36709594726562</v>
      </c>
      <c r="M180">
        <f>VLOOKUP($D180,[4]Sheet1!$C$1:$J$65536,6,FALSE)</f>
        <v>21.068107604980469</v>
      </c>
      <c r="N180">
        <f>VLOOKUP($D180,[4]Sheet1!$C$1:$J$65536,7,FALSE)</f>
        <v>6.7426290512084961</v>
      </c>
      <c r="O180">
        <f>VLOOKUP($D180,[4]Sheet1!$C$1:$J$65536,8,FALSE)</f>
        <v>41.262729644775391</v>
      </c>
      <c r="P180" cm="1">
        <f t="array" ref="P180">_xlfn.IFS(
$C180=2010,
VLOOKUP($B180,[5]各省年均房价!$A$1:$T$32,11,FALSE),
$C180=2011,
VLOOKUP($B180,[5]各省年均房价!$A$1:$T$32,12,FALSE),
$C180=2012,
VLOOKUP($B180,[5]各省年均房价!$A$1:$T$32,13,FALSE),
$C180=2013,
VLOOKUP($B180,[5]各省年均房价!$A$1:$T$32,14,FALSE),
$C180=2014,
VLOOKUP($B180,[5]各省年均房价!$A$1:$T$32,15,FALSE),
$C180=2015,
VLOOKUP($B180,[5]各省年均房价!$A$1:$T$32,16,FALSE),
$C180=2016,
VLOOKUP($B180,[5]各省年均房价!$A$1:$T$32,17,FALSE),
$C180=2017,
VLOOKUP($B180,[5]各省年均房价!$A$1:$T$32,18,FALSE),
$C180=2018,
VLOOKUP($B180,[5]各省年均房价!$A$1:$T$32,19,FALSE)
)</f>
        <v>4810.4666666666681</v>
      </c>
      <c r="Q180">
        <f t="shared" si="5"/>
        <v>0.24167127187473841</v>
      </c>
      <c r="R180" cm="1">
        <f t="array" ref="R180">_xlfn.IFS(
$C180=2010,
VLOOKUP($B180,[27]分省年度数据!$A$1:$T$32,15,FALSE),
$C180=2011,
VLOOKUP($B180,[27]分省年度数据!$A$1:$T$32,14,FALSE),
$C180=2012,
VLOOKUP($B180,[27]分省年度数据!$A$1:$T$32,13,FALSE),
$C180=2013,
VLOOKUP($B180,[27]分省年度数据!$A$1:$T$32,12,FALSE),
$C180=2014,
VLOOKUP($B180,[27]分省年度数据!$A$1:$T$32,11,FALSE),
$C180=2015,
VLOOKUP($B180,[27]分省年度数据!$A$1:$T$32,10,FALSE),
$C180=2016,
VLOOKUP($B180,[27]分省年度数据!$A$1:$T$32,9,FALSE),
$C180=2017,
VLOOKUP($B180,[27]分省年度数据!$A$1:$T$32,8,FALSE),
$C180=2018,
VLOOKUP($B180,[27]分省年度数据!$A$1:$T$32,7,FALSE)
)</f>
        <v>89.77</v>
      </c>
      <c r="S180">
        <f>IFERROR(VLOOKUP(D180,[6]mu_jt_estimates_final!$C:$D,2,FALSE),"")</f>
        <v>2.6363913999999998E-3</v>
      </c>
      <c r="T180" t="str">
        <f>VLOOKUP(B180,方言分布!A:B,2,FALSE)</f>
        <v>西南官话</v>
      </c>
      <c r="U180" cm="1">
        <f t="array" ref="U180">_xlfn.IFS(
$C180=2010,
VLOOKUP($B180,[7]分省年度数据!$A$1:$T$32,15,FALSE),
$C180=2011,
VLOOKUP($B180,[7]分省年度数据!$A$1:$T$32,14,FALSE),
$C180=2012,
VLOOKUP($B180,[7]分省年度数据!$A$1:$T$32,13,FALSE),
$C180=2013,
VLOOKUP($B180,[7]分省年度数据!$A$1:$T$32,12,FALSE),
$C180=2014,
VLOOKUP($B180,[7]分省年度数据!$A$1:$T$32,11,FALSE),
$C180=2015,
VLOOKUP($B180,[7]分省年度数据!$A$1:$T$32,10,FALSE),
$C180=2016,
VLOOKUP($B180,[7]分省年度数据!$A$1:$T$32,9,FALSE),
$C180=2017,
VLOOKUP($B180,[7]分省年度数据!$A$1:$T$32,8,FALSE),
$C180=2018,
VLOOKUP($B180,[7]分省年度数据!$A$1:$T$32,7,FALSE)
)</f>
        <v>34008</v>
      </c>
      <c r="V180" cm="1">
        <f t="array" ref="V180">_xlfn.IFS(
$C180=2010,
VLOOKUP($B180,[8]分省年度数据!$A$1:$T$32,15,FALSE),
$C180=2011,
VLOOKUP($B180,[8]分省年度数据!$A$1:$T$32,14,FALSE),
$C180=2012,
VLOOKUP($B180,[8]分省年度数据!$A$1:$T$32,13,FALSE),
$C180=2013,
VLOOKUP($B180,[8]分省年度数据!$A$1:$T$32,12,FALSE),
$C180=2014,
VLOOKUP($B180,[8]分省年度数据!$A$1:$T$32,11,FALSE),
$C180=2015,
VLOOKUP($B180,[8]分省年度数据!$A$1:$T$32,10,FALSE),
$C180=2016,
VLOOKUP($B180,[8]分省年度数据!$A$1:$T$32,9,FALSE),
$C180=2017,
VLOOKUP($B180,[8]分省年度数据!$A$1:$T$32,8,FALSE),
$C180=2018,
VLOOKUP($B180,[8]分省年度数据!$A$1:$T$32,7,FALSE)
)</f>
        <v>24.11</v>
      </c>
      <c r="W180" cm="1">
        <f t="array" ref="W180">_xlfn.IFS(
$C180=2010,
VLOOKUP($B180,[9]分省年度数据!$A$1:$T$32,15,FALSE),
$C180=2011,
VLOOKUP($B180,[9]分省年度数据!$A$1:$T$32,14,FALSE),
$C180=2012,
VLOOKUP($B180,[9]分省年度数据!$A$1:$T$32,13,FALSE),
$C180=2013,
VLOOKUP($B180,[9]分省年度数据!$A$1:$T$32,12,FALSE),
$C180=2014,
VLOOKUP($B180,[9]分省年度数据!$A$1:$T$32,11,FALSE),
$C180=2015,
VLOOKUP($B180,[9]分省年度数据!$A$1:$T$32,10,FALSE),
$C180=2016,
VLOOKUP($B180,[9]分省年度数据!$A$1:$T$32,9,FALSE),
$C180=2017,
VLOOKUP($B180,[9]分省年度数据!$A$1:$T$32,8,FALSE),
$C180=2018,
VLOOKUP($B180,[9]分省年度数据!$A$1:$T$32,7,FALSE)
)</f>
        <v>62</v>
      </c>
      <c r="X180" cm="1">
        <f t="array" ref="X180">_xlfn.IFS(
$C180=2010,
VLOOKUP($B180,[10]分省年度数据!$A$1:$T$32,15,FALSE),
$C180=2011,
VLOOKUP($B180,[10]分省年度数据!$A$1:$T$32,14,FALSE),
$C180=2012,
VLOOKUP($B180,[10]分省年度数据!$A$1:$T$32,13,FALSE),
$C180=2013,
VLOOKUP($B180,[10]分省年度数据!$A$1:$T$32,12,FALSE),
$C180=2014,
VLOOKUP($B180,[10]分省年度数据!$A$1:$T$32,11,FALSE),
$C180=2015,
VLOOKUP($B180,[10]分省年度数据!$A$1:$T$32,10,FALSE),
$C180=2016,
VLOOKUP($B180,[10]分省年度数据!$A$1:$T$32,9,FALSE),
$C180=2017,
VLOOKUP($B180,[10]分省年度数据!$A$1:$T$32,8,FALSE),
$C180=2018,
VLOOKUP($B180,[10]分省年度数据!$A$1:$T$32,7,FALSE)
)</f>
        <v>8.6300000000000008</v>
      </c>
      <c r="Y180" cm="1">
        <f t="array" ref="Y180">_xlfn.IFS(
$C180=2010,
VLOOKUP($B180,[11]分省年度数据!$A$1:$T$32,15,FALSE),
$C180=2011,
VLOOKUP($B180,[11]分省年度数据!$A$1:$T$32,14,FALSE),
$C180=2012,
VLOOKUP($B180,[11]分省年度数据!$A$1:$T$32,13,FALSE),
$C180=2013,
VLOOKUP($B180,[11]分省年度数据!$A$1:$T$32,12,FALSE),
$C180=2014,
VLOOKUP($B180,[11]分省年度数据!$A$1:$T$32,11,FALSE),
$C180=2015,
VLOOKUP($B180,[11]分省年度数据!$A$1:$T$32,10,FALSE),
$C180=2016,
VLOOKUP($B180,[11]分省年度数据!$A$1:$T$32,9,FALSE),
$C180=2017,
VLOOKUP($B180,[11]分省年度数据!$A$1:$T$32,8,FALSE),
$C180=2018,
VLOOKUP($B180,[11]分省年度数据!$A$1:$T$32,7,FALSE)
)</f>
        <v>512.30999999999995</v>
      </c>
      <c r="Z180" cm="1">
        <f t="array" ref="Z180">_xlfn.IFS(
$C180=2010,
VLOOKUP($B180,[12]分省年度数据!$A$1:$T$32,15,FALSE),
$C180=2011,
VLOOKUP($B180,[12]分省年度数据!$A$1:$T$32,14,FALSE),
$C180=2012,
VLOOKUP($B180,[12]分省年度数据!$A$1:$T$32,13,FALSE),
$C180=2013,
VLOOKUP($B180,[12]分省年度数据!$A$1:$T$32,12,FALSE),
$C180=2014,
VLOOKUP($B180,[12]分省年度数据!$A$1:$T$32,11,FALSE),
$C180=2015,
VLOOKUP($B180,[12]分省年度数据!$A$1:$T$32,10,FALSE),
$C180=2016,
VLOOKUP($B180,[12]分省年度数据!$A$1:$T$32,9,FALSE),
$C180=2017,
VLOOKUP($B180,[12]分省年度数据!$A$1:$T$32,8,FALSE),
$C180=2018,
VLOOKUP($B180,[12]分省年度数据!$A$1:$T$32,7,FALSE)
)</f>
        <v>17.41</v>
      </c>
      <c r="AA180" cm="1">
        <f t="array" ref="AA180">_xlfn.IFS(
$C180=2010,
VLOOKUP($B180,[13]分省年度数据!$A$1:$T$32,15,FALSE),
$C180=2011,
VLOOKUP($B180,[13]分省年度数据!$A$1:$T$32,14,FALSE),
$C180=2012,
VLOOKUP($B180,[13]分省年度数据!$A$1:$T$32,13,FALSE),
$C180=2013,
VLOOKUP($B180,[13]分省年度数据!$A$1:$T$32,12,FALSE),
$C180=2014,
VLOOKUP($B180,[13]分省年度数据!$A$1:$T$32,11,FALSE),
$C180=2015,
VLOOKUP($B180,[13]分省年度数据!$A$1:$T$32,10,FALSE),
$C180=2016,
VLOOKUP($B180,[13]分省年度数据!$A$1:$T$32,9,FALSE),
$C180=2017,
VLOOKUP($B180,[13]分省年度数据!$A$1:$T$32,8,FALSE),
$C180=2018,
VLOOKUP($B180,[13]分省年度数据!$A$1:$T$32,7,FALSE)
)</f>
        <v>15.68</v>
      </c>
      <c r="AB180" cm="1">
        <f t="array" ref="AB180">_xlfn.IFS(
$C180=2010,
VLOOKUP($B180,[14]分省年度数据!$A$1:$T$32,15,FALSE),
$C180=2011,
VLOOKUP($B180,[14]分省年度数据!$A$1:$T$32,14,FALSE),
$C180=2012,
VLOOKUP($B180,[14]分省年度数据!$A$1:$T$32,13,FALSE),
$C180=2013,
VLOOKUP($B180,[14]分省年度数据!$A$1:$T$32,12,FALSE),
$C180=2014,
VLOOKUP($B180,[14]分省年度数据!$A$1:$T$32,11,FALSE),
$C180=2015,
VLOOKUP($B180,[14]分省年度数据!$A$1:$T$32,10,FALSE),
$C180=2016,
VLOOKUP($B180,[14]分省年度数据!$A$1:$T$32,9,FALSE),
$C180=2017,
VLOOKUP($B180,[14]分省年度数据!$A$1:$T$32,8,FALSE),
$C180=2018,
VLOOKUP($B180,[14]分省年度数据!$A$1:$T$32,7,FALSE)
)</f>
        <v>18.77</v>
      </c>
      <c r="AD180" cm="1">
        <f t="array" ref="AD180">_xlfn.IFS(
$C180=2010,
VLOOKUP($B180,[15]分省年度数据!$A$1:$T$32,15,FALSE),
$C180=2011,
VLOOKUP($B180,[15]分省年度数据!$A$1:$T$32,14,FALSE),
$C180=2012,
VLOOKUP($B180,[15]分省年度数据!$A$1:$T$32,13,FALSE),
$C180=2013,
VLOOKUP($B180,[15]分省年度数据!$A$1:$T$32,12,FALSE),
$C180=2014,
VLOOKUP($B180,[15]分省年度数据!$A$1:$T$32,11,FALSE),
$C180=2015,
VLOOKUP($B180,[15]分省年度数据!$A$1:$T$32,10,FALSE),
$C180=2016,
VLOOKUP($B180,[15]分省年度数据!$A$1:$T$32,9,FALSE),
$C180=2017,
VLOOKUP($B180,[15]分省年度数据!$A$1:$T$32,8,FALSE),
$C180=2018,
VLOOKUP($B180,[15]分省年度数据!$A$1:$T$32,7,FALSE)
)</f>
        <v>11891781</v>
      </c>
      <c r="AE180" cm="1">
        <f t="array" ref="AE180">_xlfn.IFS(
$C180=2010,
VLOOKUP($B180,[16]分省年度数据!$A$1:$T$32,15,FALSE),
$C180=2011,
VLOOKUP($B180,[16]分省年度数据!$A$1:$T$32,14,FALSE),
$C180=2012,
VLOOKUP($B180,[16]分省年度数据!$A$1:$T$32,13,FALSE),
$C180=2013,
VLOOKUP($B180,[16]分省年度数据!$A$1:$T$32,12,FALSE),
$C180=2014,
VLOOKUP($B180,[16]分省年度数据!$A$1:$T$32,11,FALSE),
$C180=2015,
VLOOKUP($B180,[16]分省年度数据!$A$1:$T$32,10,FALSE),
$C180=2016,
VLOOKUP($B180,[16]分省年度数据!$A$1:$T$32,9,FALSE),
$C180=2017,
VLOOKUP($B180,[16]分省年度数据!$A$1:$T$32,8,FALSE),
$C180=2018,
VLOOKUP($B180,[16]分省年度数据!$A$1:$T$32,7,FALSE)
)</f>
        <v>920.2</v>
      </c>
      <c r="AF180" cm="1">
        <f t="array" ref="AF180">_xlfn.IFS(
$C180=2010,
VLOOKUP($B180,[17]分省年度数据!$A$1:$T$32,15,FALSE),
$C180=2011,
VLOOKUP($B180,[17]分省年度数据!$A$1:$T$32,14,FALSE),
$C180=2012,
VLOOKUP($B180,[17]分省年度数据!$A$1:$T$32,13,FALSE),
$C180=2013,
VLOOKUP($B180,[17]分省年度数据!$A$1:$T$32,12,FALSE),
$C180=2014,
VLOOKUP($B180,[17]分省年度数据!$A$1:$T$32,11,FALSE),
$C180=2015,
VLOOKUP($B180,[17]分省年度数据!$A$1:$T$32,10,FALSE),
$C180=2016,
VLOOKUP($B180,[17]分省年度数据!$A$1:$T$32,9,FALSE),
$C180=2017,
VLOOKUP($B180,[17]分省年度数据!$A$1:$T$32,8,FALSE),
$C180=2018,
VLOOKUP($B180,[17]分省年度数据!$A$1:$T$32,7,FALSE)
)</f>
        <v>247</v>
      </c>
      <c r="AG180" cm="1">
        <f t="array" ref="AG180">_xlfn.IFS(
$C180=2010,
VLOOKUP($B180,[18]分省年度数据!$A$1:$T$32,15,FALSE),
$C180=2011,
VLOOKUP($B180,[18]分省年度数据!$A$1:$T$32,14,FALSE),
$C180=2012,
VLOOKUP($B180,[18]分省年度数据!$A$1:$T$32,13,FALSE),
$C180=2013,
VLOOKUP($B180,[18]分省年度数据!$A$1:$T$32,12,FALSE),
$C180=2014,
VLOOKUP($B180,[18]分省年度数据!$A$1:$T$32,11,FALSE),
$C180=2015,
VLOOKUP($B180,[18]分省年度数据!$A$1:$T$32,10,FALSE),
$C180=2016,
VLOOKUP($B180,[18]分省年度数据!$A$1:$T$32,9,FALSE),
$C180=2017,
VLOOKUP($B180,[18]分省年度数据!$A$1:$T$32,8,FALSE),
$C180=2018,
VLOOKUP($B180,[18]分省年度数据!$A$1:$T$32,7,FALSE)
)</f>
        <v>7038</v>
      </c>
      <c r="AJ180" cm="1">
        <f t="array" ref="AJ180">_xlfn.IFS(
$C180=2010,
VLOOKUP($B180,[19]分省年度数据!$A$1:$T$32,15,FALSE),
$C180=2011,
VLOOKUP($B180,[19]分省年度数据!$A$1:$T$32,14,FALSE),
$C180=2012,
VLOOKUP($B180,[19]分省年度数据!$A$1:$T$32,13,FALSE),
$C180=2013,
VLOOKUP($B180,[19]分省年度数据!$A$1:$T$32,12,FALSE),
$C180=2014,
VLOOKUP($B180,[19]分省年度数据!$A$1:$T$32,11,FALSE),
$C180=2015,
VLOOKUP($B180,[19]分省年度数据!$A$1:$T$32,10,FALSE),
$C180=2016,
VLOOKUP($B180,[19]分省年度数据!$A$1:$T$32,9,FALSE),
$C180=2017,
VLOOKUP($B180,[19]分省年度数据!$A$1:$T$32,8,FALSE),
$C180=2018,
VLOOKUP($B180,[19]分省年度数据!$A$1:$T$32,7,FALSE)
)</f>
        <v>3843</v>
      </c>
      <c r="AK180" cm="1">
        <f t="array" ref="AK180">_xlfn.IFS(
$C180=2010,
VLOOKUP($B180,[20]分省年度数据!$A$1:$T$32,15,FALSE),
$C180=2011,
VLOOKUP($B180,[20]分省年度数据!$A$1:$T$32,14,FALSE),
$C180=2012,
VLOOKUP($B180,[20]分省年度数据!$A$1:$T$32,13,FALSE),
$C180=2013,
VLOOKUP($B180,[20]分省年度数据!$A$1:$T$32,12,FALSE),
$C180=2014,
VLOOKUP($B180,[20]分省年度数据!$A$1:$T$32,11,FALSE),
$C180=2015,
VLOOKUP($B180,[20]分省年度数据!$A$1:$T$32,10,FALSE),
$C180=2016,
VLOOKUP($B180,[20]分省年度数据!$A$1:$T$32,9,FALSE),
$C180=2017,
VLOOKUP($B180,[20]分省年度数据!$A$1:$T$32,8,FALSE),
$C180=2018,
VLOOKUP($B180,[20]分省年度数据!$A$1:$T$32,7,FALSE)
)</f>
        <v>15452</v>
      </c>
      <c r="AL180" cm="1">
        <f t="array" ref="AL180">_xlfn.IFS(
$C180=2010,
VLOOKUP($B180,[26]分省年度数据!$A$1:$T$32,15,FALSE),
$C180=2011,
VLOOKUP($B180,[26]分省年度数据!$A$1:$T$32,14,FALSE),
$C180=2012,
VLOOKUP($B180,[26]分省年度数据!$A$1:$T$32,13,FALSE),
$C180=2013,
VLOOKUP($B180,[26]分省年度数据!$A$1:$T$32,12,FALSE),
$C180=2014,
VLOOKUP($B180,[26]分省年度数据!$A$1:$T$32,11,FALSE),
$C180=2015,
VLOOKUP($B180,[26]分省年度数据!$A$1:$T$32,10,FALSE),
$C180=2016,
VLOOKUP($B180,[26]分省年度数据!$A$1:$T$32,9,FALSE),
$C180=2017,
VLOOKUP($B180,[26]分省年度数据!$A$1:$T$32,8,FALSE),
$C180=2018,
VLOOKUP($B180,[26]分省年度数据!$A$1:$T$32,7,FALSE)
)</f>
        <v>97.63</v>
      </c>
      <c r="AM180" cm="1">
        <f t="array" ref="AM180">_xlfn.IFS(
$C180=2010,
VLOOKUP($B180,[22]分省年度数据!$A$1:$T$32,15,FALSE),
$C180=2011,
VLOOKUP($B180,[22]分省年度数据!$A$1:$T$32,14,FALSE),
$C180=2012,
VLOOKUP($B180,[22]分省年度数据!$A$1:$T$32,13,FALSE),
$C180=2013,
VLOOKUP($B180,[22]分省年度数据!$A$1:$T$32,12,FALSE),
$C180=2014,
VLOOKUP($B180,[22]分省年度数据!$A$1:$T$32,11,FALSE),
$C180=2015,
VLOOKUP($B180,[22]分省年度数据!$A$1:$T$32,10,FALSE),
$C180=2016,
VLOOKUP($B180,[22]分省年度数据!$A$1:$T$32,9,FALSE),
$C180=2017,
VLOOKUP($B180,[22]分省年度数据!$A$1:$T$32,8,FALSE),
$C180=2018,
VLOOKUP($B180,[22]分省年度数据!$A$1:$T$32,7,FALSE)
)</f>
        <v>97.8</v>
      </c>
      <c r="AN180" cm="1">
        <f t="array" ref="AN180">_xlfn.IFS(
$C180=2010,
VLOOKUP($B180,[23]分省年度数据!$A$1:$T$32,15,FALSE),
$C180=2011,
VLOOKUP($B180,[23]分省年度数据!$A$1:$T$32,14,FALSE),
$C180=2012,
VLOOKUP($B180,[23]分省年度数据!$A$1:$T$32,13,FALSE),
$C180=2013,
VLOOKUP($B180,[23]分省年度数据!$A$1:$T$32,12,FALSE),
$C180=2014,
VLOOKUP($B180,[23]分省年度数据!$A$1:$T$32,11,FALSE),
$C180=2015,
VLOOKUP($B180,[23]分省年度数据!$A$1:$T$32,10,FALSE),
$C180=2016,
VLOOKUP($B180,[23]分省年度数据!$A$1:$T$32,9,FALSE),
$C180=2017,
VLOOKUP($B180,[23]分省年度数据!$A$1:$T$32,8,FALSE),
$C180=2018,
VLOOKUP($B180,[23]分省年度数据!$A$1:$T$32,7,FALSE)
)</f>
        <v>10.74</v>
      </c>
      <c r="AO180" cm="1">
        <f t="array" ref="AO180">_xlfn.IFS(
$C180=2010,
VLOOKUP($B180,[24]分省年度数据!$A$1:$T$32,15,FALSE),
$C180=2011,
VLOOKUP($B180,[24]分省年度数据!$A$1:$T$32,14,FALSE),
$C180=2012,
VLOOKUP($B180,[24]分省年度数据!$A$1:$T$32,13,FALSE),
$C180=2013,
VLOOKUP($B180,[24]分省年度数据!$A$1:$T$32,12,FALSE),
$C180=2014,
VLOOKUP($B180,[24]分省年度数据!$A$1:$T$32,11,FALSE),
$C180=2015,
VLOOKUP($B180,[24]分省年度数据!$A$1:$T$32,10,FALSE),
$C180=2016,
VLOOKUP($B180,[24]分省年度数据!$A$1:$T$32,9,FALSE),
$C180=2017,
VLOOKUP($B180,[24]分省年度数据!$A$1:$T$32,8,FALSE),
$C180=2018,
VLOOKUP($B180,[24]分省年度数据!$A$1:$T$32,7,FALSE)
)</f>
        <v>1.37</v>
      </c>
      <c r="AP180" cm="1">
        <f t="array" ref="AP180">_xlfn.IFS(
$C180=2010,
VLOOKUP($B180,[25]分省年度数据!$A$1:$T$32,15,FALSE),
$C180=2011,
VLOOKUP($B180,[25]分省年度数据!$A$1:$T$32,14,FALSE),
$C180=2012,
VLOOKUP($B180,[25]分省年度数据!$A$1:$T$32,13,FALSE),
$C180=2013,
VLOOKUP($B180,[25]分省年度数据!$A$1:$T$32,12,FALSE),
$C180=2014,
VLOOKUP($B180,[25]分省年度数据!$A$1:$T$32,11,FALSE),
$C180=2015,
VLOOKUP($B180,[25]分省年度数据!$A$1:$T$32,10,FALSE),
$C180=2016,
VLOOKUP($B180,[25]分省年度数据!$A$1:$T$32,9,FALSE),
$C180=2017,
VLOOKUP($B180,[25]分省年度数据!$A$1:$T$32,8,FALSE),
$C180=2018,
VLOOKUP($B180,[25]分省年度数据!$A$1:$T$32,7,FALSE)
)</f>
        <v>12.42</v>
      </c>
    </row>
    <row r="181" spans="1:42">
      <c r="A181">
        <v>45</v>
      </c>
      <c r="B181" t="s">
        <v>20</v>
      </c>
      <c r="C181">
        <v>2018</v>
      </c>
      <c r="D181" t="str">
        <f t="shared" si="4"/>
        <v>广西壮族自治区2018</v>
      </c>
      <c r="E181" t="s">
        <v>35</v>
      </c>
      <c r="F181" cm="1">
        <f t="array" ref="F181">_xlfn.IFS(
$C181=2010,
VLOOKUP($B181,[1]分省年度数据!$A$1:$T$32,15,FALSE),
$C181=2011,
VLOOKUP($B181,[1]分省年度数据!$A$1:$T$32,14,FALSE),
$C181=2012,
VLOOKUP($B181,[1]分省年度数据!$A$1:$T$32,13,FALSE),
$C181=2013,
VLOOKUP($B181,[1]分省年度数据!$A$1:$T$32,12,FALSE),
$C181=2014,
VLOOKUP($B181,[1]分省年度数据!$A$1:$T$32,11,FALSE),
$C181=2015,
VLOOKUP($B181,[1]分省年度数据!$A$1:$T$32,10,FALSE),
$C181=2016,
VLOOKUP($B181,[1]分省年度数据!$A$1:$T$32,9,FALSE),
$C181=2017,
VLOOKUP($B181,[1]分省年度数据!$A$1:$T$32,8,FALSE),
$C181=2018,
VLOOKUP($B181,[1]分省年度数据!$A$1:$T$32,7,FALSE)
)</f>
        <v>4947</v>
      </c>
      <c r="G181" cm="1">
        <f t="array" ref="G181">_xlfn.IFS(
$C181=2010,
VLOOKUP($B181,[2]分省年度数据!$A$1:$T$32,15,FALSE),
$C181=2011,
VLOOKUP($B181,[2]分省年度数据!$A$1:$T$32,14,FALSE),
$C181=2012,
VLOOKUP($B181,[2]分省年度数据!$A$1:$T$32,13,FALSE),
$C181=2013,
VLOOKUP($B181,[2]分省年度数据!$A$1:$T$32,12,FALSE),
$C181=2014,
VLOOKUP($B181,[2]分省年度数据!$A$1:$T$32,11,FALSE),
$C181=2015,
VLOOKUP($B181,[2]分省年度数据!$A$1:$T$32,10,FALSE),
$C181=2016,
VLOOKUP($B181,[2]分省年度数据!$A$1:$T$32,9,FALSE),
$C181=2017,
VLOOKUP($B181,[2]分省年度数据!$A$1:$T$32,8,FALSE),
$C181=2018,
VLOOKUP($B181,[2]分省年度数据!$A$1:$T$32,7,FALSE)
)</f>
        <v>21485</v>
      </c>
      <c r="H181" cm="1">
        <f t="array" ref="H181">_xlfn.IFS(
$C181=2010,
VLOOKUP($B181,[3]分省年度数据!$A$1:$T$32,15,FALSE),
$C181=2011,
VLOOKUP($B181,[3]分省年度数据!$A$1:$T$32,14,FALSE),
$C181=2012,
VLOOKUP($B181,[3]分省年度数据!$A$1:$T$32,13,FALSE),
$C181=2013,
VLOOKUP($B181,[3]分省年度数据!$A$1:$T$32,12,FALSE),
$C181=2014,
VLOOKUP($B181,[3]分省年度数据!$A$1:$T$32,11,FALSE),
$C181=2015,
VLOOKUP($B181,[3]分省年度数据!$A$1:$T$32,10,FALSE),
$C181=2016,
VLOOKUP($B181,[3]分省年度数据!$A$1:$T$32,9,FALSE),
$C181=2017,
VLOOKUP($B181,[3]分省年度数据!$A$1:$T$32,8,FALSE),
$C181=2018,
VLOOKUP($B181,[3]分省年度数据!$A$1:$T$32,7,FALSE)
)</f>
        <v>224.6</v>
      </c>
      <c r="I181">
        <f>VLOOKUP($D181,[4]Sheet1!$C$1:$J$65536,2,FALSE)</f>
        <v>215.55183410644531</v>
      </c>
      <c r="J181">
        <f>VLOOKUP($D181,[4]Sheet1!$C$1:$J$65536,3,FALSE)</f>
        <v>171.64509582519531</v>
      </c>
      <c r="K181">
        <f>VLOOKUP($D181,[4]Sheet1!$C$1:$J$65536,4,FALSE)</f>
        <v>10123.69140625</v>
      </c>
      <c r="L181">
        <f>VLOOKUP($D181,[4]Sheet1!$C$1:$J$65536,5,FALSE)</f>
        <v>178.73675537109375</v>
      </c>
      <c r="M181">
        <f>VLOOKUP($D181,[4]Sheet1!$C$1:$J$65536,6,FALSE)</f>
        <v>23.126619338989258</v>
      </c>
      <c r="N181">
        <f>VLOOKUP($D181,[4]Sheet1!$C$1:$J$65536,7,FALSE)</f>
        <v>6.8725771903991699</v>
      </c>
      <c r="O181">
        <f>VLOOKUP($D181,[4]Sheet1!$C$1:$J$65536,8,FALSE)</f>
        <v>38.685420989990234</v>
      </c>
      <c r="P181" cm="1">
        <f t="array" ref="P181">_xlfn.IFS(
$C181=2010,
VLOOKUP($B181,[5]各省年均房价!$A$1:$T$32,11,FALSE),
$C181=2011,
VLOOKUP($B181,[5]各省年均房价!$A$1:$T$32,12,FALSE),
$C181=2012,
VLOOKUP($B181,[5]各省年均房价!$A$1:$T$32,13,FALSE),
$C181=2013,
VLOOKUP($B181,[5]各省年均房价!$A$1:$T$32,14,FALSE),
$C181=2014,
VLOOKUP($B181,[5]各省年均房价!$A$1:$T$32,15,FALSE),
$C181=2015,
VLOOKUP($B181,[5]各省年均房价!$A$1:$T$32,16,FALSE),
$C181=2016,
VLOOKUP($B181,[5]各省年均房价!$A$1:$T$32,17,FALSE),
$C181=2017,
VLOOKUP($B181,[5]各省年均房价!$A$1:$T$32,18,FALSE),
$C181=2018,
VLOOKUP($B181,[5]各省年均房价!$A$1:$T$32,19,FALSE)
)</f>
        <v>5434.6833333333316</v>
      </c>
      <c r="Q181">
        <f t="shared" si="5"/>
        <v>0.25295244744395307</v>
      </c>
      <c r="R181" cm="1">
        <f t="array" ref="R181">_xlfn.IFS(
$C181=2010,
VLOOKUP($B181,[27]分省年度数据!$A$1:$T$32,15,FALSE),
$C181=2011,
VLOOKUP($B181,[27]分省年度数据!$A$1:$T$32,14,FALSE),
$C181=2012,
VLOOKUP($B181,[27]分省年度数据!$A$1:$T$32,13,FALSE),
$C181=2013,
VLOOKUP($B181,[27]分省年度数据!$A$1:$T$32,12,FALSE),
$C181=2014,
VLOOKUP($B181,[27]分省年度数据!$A$1:$T$32,11,FALSE),
$C181=2015,
VLOOKUP($B181,[27]分省年度数据!$A$1:$T$32,10,FALSE),
$C181=2016,
VLOOKUP($B181,[27]分省年度数据!$A$1:$T$32,9,FALSE),
$C181=2017,
VLOOKUP($B181,[27]分省年度数据!$A$1:$T$32,8,FALSE),
$C181=2018,
VLOOKUP($B181,[27]分省年度数据!$A$1:$T$32,7,FALSE)
)</f>
        <v>102.42</v>
      </c>
      <c r="S181">
        <f>IFERROR(VLOOKUP(D181,[6]mu_jt_estimates_final!$C:$D,2,FALSE),"")</f>
        <v>7.8855515000000001E-2</v>
      </c>
      <c r="T181" t="str">
        <f>VLOOKUP(B181,方言分布!A:B,2,FALSE)</f>
        <v>西南官话</v>
      </c>
      <c r="U181" cm="1">
        <f t="array" ref="U181">_xlfn.IFS(
$C181=2010,
VLOOKUP($B181,[7]分省年度数据!$A$1:$T$32,15,FALSE),
$C181=2011,
VLOOKUP($B181,[7]分省年度数据!$A$1:$T$32,14,FALSE),
$C181=2012,
VLOOKUP($B181,[7]分省年度数据!$A$1:$T$32,13,FALSE),
$C181=2013,
VLOOKUP($B181,[7]分省年度数据!$A$1:$T$32,12,FALSE),
$C181=2014,
VLOOKUP($B181,[7]分省年度数据!$A$1:$T$32,11,FALSE),
$C181=2015,
VLOOKUP($B181,[7]分省年度数据!$A$1:$T$32,10,FALSE),
$C181=2016,
VLOOKUP($B181,[7]分省年度数据!$A$1:$T$32,9,FALSE),
$C181=2017,
VLOOKUP($B181,[7]分省年度数据!$A$1:$T$32,8,FALSE),
$C181=2018,
VLOOKUP($B181,[7]分省年度数据!$A$1:$T$32,7,FALSE)
)</f>
        <v>33742</v>
      </c>
      <c r="V181" cm="1">
        <f t="array" ref="V181">_xlfn.IFS(
$C181=2010,
VLOOKUP($B181,[8]分省年度数据!$A$1:$T$32,15,FALSE),
$C181=2011,
VLOOKUP($B181,[8]分省年度数据!$A$1:$T$32,14,FALSE),
$C181=2012,
VLOOKUP($B181,[8]分省年度数据!$A$1:$T$32,13,FALSE),
$C181=2013,
VLOOKUP($B181,[8]分省年度数据!$A$1:$T$32,12,FALSE),
$C181=2014,
VLOOKUP($B181,[8]分省年度数据!$A$1:$T$32,11,FALSE),
$C181=2015,
VLOOKUP($B181,[8]分省年度数据!$A$1:$T$32,10,FALSE),
$C181=2016,
VLOOKUP($B181,[8]分省年度数据!$A$1:$T$32,9,FALSE),
$C181=2017,
VLOOKUP($B181,[8]分省年度数据!$A$1:$T$32,8,FALSE),
$C181=2018,
VLOOKUP($B181,[8]分省年度数据!$A$1:$T$32,7,FALSE)
)</f>
        <v>25.59</v>
      </c>
      <c r="W181" cm="1">
        <f t="array" ref="W181">_xlfn.IFS(
$C181=2010,
VLOOKUP($B181,[9]分省年度数据!$A$1:$T$32,15,FALSE),
$C181=2011,
VLOOKUP($B181,[9]分省年度数据!$A$1:$T$32,14,FALSE),
$C181=2012,
VLOOKUP($B181,[9]分省年度数据!$A$1:$T$32,13,FALSE),
$C181=2013,
VLOOKUP($B181,[9]分省年度数据!$A$1:$T$32,12,FALSE),
$C181=2014,
VLOOKUP($B181,[9]分省年度数据!$A$1:$T$32,11,FALSE),
$C181=2015,
VLOOKUP($B181,[9]分省年度数据!$A$1:$T$32,10,FALSE),
$C181=2016,
VLOOKUP($B181,[9]分省年度数据!$A$1:$T$32,9,FALSE),
$C181=2017,
VLOOKUP($B181,[9]分省年度数据!$A$1:$T$32,8,FALSE),
$C181=2018,
VLOOKUP($B181,[9]分省年度数据!$A$1:$T$32,7,FALSE)
)</f>
        <v>65</v>
      </c>
      <c r="X181" cm="1">
        <f t="array" ref="X181">_xlfn.IFS(
$C181=2010,
VLOOKUP($B181,[10]分省年度数据!$A$1:$T$32,15,FALSE),
$C181=2011,
VLOOKUP($B181,[10]分省年度数据!$A$1:$T$32,14,FALSE),
$C181=2012,
VLOOKUP($B181,[10]分省年度数据!$A$1:$T$32,13,FALSE),
$C181=2013,
VLOOKUP($B181,[10]分省年度数据!$A$1:$T$32,12,FALSE),
$C181=2014,
VLOOKUP($B181,[10]分省年度数据!$A$1:$T$32,11,FALSE),
$C181=2015,
VLOOKUP($B181,[10]分省年度数据!$A$1:$T$32,10,FALSE),
$C181=2016,
VLOOKUP($B181,[10]分省年度数据!$A$1:$T$32,9,FALSE),
$C181=2017,
VLOOKUP($B181,[10]分省年度数据!$A$1:$T$32,8,FALSE),
$C181=2018,
VLOOKUP($B181,[10]分省年度数据!$A$1:$T$32,7,FALSE)
)</f>
        <v>8.6999999999999993</v>
      </c>
      <c r="Y181" cm="1">
        <f t="array" ref="Y181">_xlfn.IFS(
$C181=2010,
VLOOKUP($B181,[11]分省年度数据!$A$1:$T$32,15,FALSE),
$C181=2011,
VLOOKUP($B181,[11]分省年度数据!$A$1:$T$32,14,FALSE),
$C181=2012,
VLOOKUP($B181,[11]分省年度数据!$A$1:$T$32,13,FALSE),
$C181=2013,
VLOOKUP($B181,[11]分省年度数据!$A$1:$T$32,12,FALSE),
$C181=2014,
VLOOKUP($B181,[11]分省年度数据!$A$1:$T$32,11,FALSE),
$C181=2015,
VLOOKUP($B181,[11]分省年度数据!$A$1:$T$32,10,FALSE),
$C181=2016,
VLOOKUP($B181,[11]分省年度数据!$A$1:$T$32,9,FALSE),
$C181=2017,
VLOOKUP($B181,[11]分省年度数据!$A$1:$T$32,8,FALSE),
$C181=2018,
VLOOKUP($B181,[11]分省年度数据!$A$1:$T$32,7,FALSE)
)</f>
        <v>546.52</v>
      </c>
      <c r="Z181" cm="1">
        <f t="array" ref="Z181">_xlfn.IFS(
$C181=2010,
VLOOKUP($B181,[12]分省年度数据!$A$1:$T$32,15,FALSE),
$C181=2011,
VLOOKUP($B181,[12]分省年度数据!$A$1:$T$32,14,FALSE),
$C181=2012,
VLOOKUP($B181,[12]分省年度数据!$A$1:$T$32,13,FALSE),
$C181=2013,
VLOOKUP($B181,[12]分省年度数据!$A$1:$T$32,12,FALSE),
$C181=2014,
VLOOKUP($B181,[12]分省年度数据!$A$1:$T$32,11,FALSE),
$C181=2015,
VLOOKUP($B181,[12]分省年度数据!$A$1:$T$32,10,FALSE),
$C181=2016,
VLOOKUP($B181,[12]分省年度数据!$A$1:$T$32,9,FALSE),
$C181=2017,
VLOOKUP($B181,[12]分省年度数据!$A$1:$T$32,8,FALSE),
$C181=2018,
VLOOKUP($B181,[12]分省年度数据!$A$1:$T$32,7,FALSE)
)</f>
        <v>17.399999999999999</v>
      </c>
      <c r="AA181" cm="1">
        <f t="array" ref="AA181">_xlfn.IFS(
$C181=2010,
VLOOKUP($B181,[13]分省年度数据!$A$1:$T$32,15,FALSE),
$C181=2011,
VLOOKUP($B181,[13]分省年度数据!$A$1:$T$32,14,FALSE),
$C181=2012,
VLOOKUP($B181,[13]分省年度数据!$A$1:$T$32,13,FALSE),
$C181=2013,
VLOOKUP($B181,[13]分省年度数据!$A$1:$T$32,12,FALSE),
$C181=2014,
VLOOKUP($B181,[13]分省年度数据!$A$1:$T$32,11,FALSE),
$C181=2015,
VLOOKUP($B181,[13]分省年度数据!$A$1:$T$32,10,FALSE),
$C181=2016,
VLOOKUP($B181,[13]分省年度数据!$A$1:$T$32,9,FALSE),
$C181=2017,
VLOOKUP($B181,[13]分省年度数据!$A$1:$T$32,8,FALSE),
$C181=2018,
VLOOKUP($B181,[13]分省年度数据!$A$1:$T$32,7,FALSE)
)</f>
        <v>15.48</v>
      </c>
      <c r="AB181" cm="1">
        <f t="array" ref="AB181">_xlfn.IFS(
$C181=2010,
VLOOKUP($B181,[14]分省年度数据!$A$1:$T$32,15,FALSE),
$C181=2011,
VLOOKUP($B181,[14]分省年度数据!$A$1:$T$32,14,FALSE),
$C181=2012,
VLOOKUP($B181,[14]分省年度数据!$A$1:$T$32,13,FALSE),
$C181=2013,
VLOOKUP($B181,[14]分省年度数据!$A$1:$T$32,12,FALSE),
$C181=2014,
VLOOKUP($B181,[14]分省年度数据!$A$1:$T$32,11,FALSE),
$C181=2015,
VLOOKUP($B181,[14]分省年度数据!$A$1:$T$32,10,FALSE),
$C181=2016,
VLOOKUP($B181,[14]分省年度数据!$A$1:$T$32,9,FALSE),
$C181=2017,
VLOOKUP($B181,[14]分省年度数据!$A$1:$T$32,8,FALSE),
$C181=2018,
VLOOKUP($B181,[14]分省年度数据!$A$1:$T$32,7,FALSE)
)</f>
        <v>18.5</v>
      </c>
      <c r="AD181" cm="1">
        <f t="array" ref="AD181">_xlfn.IFS(
$C181=2010,
VLOOKUP($B181,[15]分省年度数据!$A$1:$T$32,15,FALSE),
$C181=2011,
VLOOKUP($B181,[15]分省年度数据!$A$1:$T$32,14,FALSE),
$C181=2012,
VLOOKUP($B181,[15]分省年度数据!$A$1:$T$32,13,FALSE),
$C181=2013,
VLOOKUP($B181,[15]分省年度数据!$A$1:$T$32,12,FALSE),
$C181=2014,
VLOOKUP($B181,[15]分省年度数据!$A$1:$T$32,11,FALSE),
$C181=2015,
VLOOKUP($B181,[15]分省年度数据!$A$1:$T$32,10,FALSE),
$C181=2016,
VLOOKUP($B181,[15]分省年度数据!$A$1:$T$32,9,FALSE),
$C181=2017,
VLOOKUP($B181,[15]分省年度数据!$A$1:$T$32,8,FALSE),
$C181=2018,
VLOOKUP($B181,[15]分省年度数据!$A$1:$T$32,7,FALSE)
)</f>
        <v>12836618</v>
      </c>
      <c r="AE181" cm="1">
        <f t="array" ref="AE181">_xlfn.IFS(
$C181=2010,
VLOOKUP($B181,[16]分省年度数据!$A$1:$T$32,15,FALSE),
$C181=2011,
VLOOKUP($B181,[16]分省年度数据!$A$1:$T$32,14,FALSE),
$C181=2012,
VLOOKUP($B181,[16]分省年度数据!$A$1:$T$32,13,FALSE),
$C181=2013,
VLOOKUP($B181,[16]分省年度数据!$A$1:$T$32,12,FALSE),
$C181=2014,
VLOOKUP($B181,[16]分省年度数据!$A$1:$T$32,11,FALSE),
$C181=2015,
VLOOKUP($B181,[16]分省年度数据!$A$1:$T$32,10,FALSE),
$C181=2016,
VLOOKUP($B181,[16]分省年度数据!$A$1:$T$32,9,FALSE),
$C181=2017,
VLOOKUP($B181,[16]分省年度数据!$A$1:$T$32,8,FALSE),
$C181=2018,
VLOOKUP($B181,[16]分省年度数据!$A$1:$T$32,7,FALSE)
)</f>
        <v>933.22</v>
      </c>
      <c r="AF181" cm="1">
        <f t="array" ref="AF181">_xlfn.IFS(
$C181=2010,
VLOOKUP($B181,[17]分省年度数据!$A$1:$T$32,15,FALSE),
$C181=2011,
VLOOKUP($B181,[17]分省年度数据!$A$1:$T$32,14,FALSE),
$C181=2012,
VLOOKUP($B181,[17]分省年度数据!$A$1:$T$32,13,FALSE),
$C181=2013,
VLOOKUP($B181,[17]分省年度数据!$A$1:$T$32,12,FALSE),
$C181=2014,
VLOOKUP($B181,[17]分省年度数据!$A$1:$T$32,11,FALSE),
$C181=2015,
VLOOKUP($B181,[17]分省年度数据!$A$1:$T$32,10,FALSE),
$C181=2016,
VLOOKUP($B181,[17]分省年度数据!$A$1:$T$32,9,FALSE),
$C181=2017,
VLOOKUP($B181,[17]分省年度数据!$A$1:$T$32,8,FALSE),
$C181=2018,
VLOOKUP($B181,[17]分省年度数据!$A$1:$T$32,7,FALSE)
)</f>
        <v>317</v>
      </c>
      <c r="AG181" cm="1">
        <f t="array" ref="AG181">_xlfn.IFS(
$C181=2010,
VLOOKUP($B181,[18]分省年度数据!$A$1:$T$32,15,FALSE),
$C181=2011,
VLOOKUP($B181,[18]分省年度数据!$A$1:$T$32,14,FALSE),
$C181=2012,
VLOOKUP($B181,[18]分省年度数据!$A$1:$T$32,13,FALSE),
$C181=2013,
VLOOKUP($B181,[18]分省年度数据!$A$1:$T$32,12,FALSE),
$C181=2014,
VLOOKUP($B181,[18]分省年度数据!$A$1:$T$32,11,FALSE),
$C181=2015,
VLOOKUP($B181,[18]分省年度数据!$A$1:$T$32,10,FALSE),
$C181=2016,
VLOOKUP($B181,[18]分省年度数据!$A$1:$T$32,9,FALSE),
$C181=2017,
VLOOKUP($B181,[18]分省年度数据!$A$1:$T$32,8,FALSE),
$C181=2018,
VLOOKUP($B181,[18]分省年度数据!$A$1:$T$32,7,FALSE)
)</f>
        <v>7663.5</v>
      </c>
      <c r="AJ181" cm="1">
        <f t="array" ref="AJ181">_xlfn.IFS(
$C181=2010,
VLOOKUP($B181,[19]分省年度数据!$A$1:$T$32,15,FALSE),
$C181=2011,
VLOOKUP($B181,[19]分省年度数据!$A$1:$T$32,14,FALSE),
$C181=2012,
VLOOKUP($B181,[19]分省年度数据!$A$1:$T$32,13,FALSE),
$C181=2013,
VLOOKUP($B181,[19]分省年度数据!$A$1:$T$32,12,FALSE),
$C181=2014,
VLOOKUP($B181,[19]分省年度数据!$A$1:$T$32,11,FALSE),
$C181=2015,
VLOOKUP($B181,[19]分省年度数据!$A$1:$T$32,10,FALSE),
$C181=2016,
VLOOKUP($B181,[19]分省年度数据!$A$1:$T$32,9,FALSE),
$C181=2017,
VLOOKUP($B181,[19]分省年度数据!$A$1:$T$32,8,FALSE),
$C181=2018,
VLOOKUP($B181,[19]分省年度数据!$A$1:$T$32,7,FALSE)
)</f>
        <v>17034</v>
      </c>
      <c r="AK181" cm="1">
        <f t="array" ref="AK181">_xlfn.IFS(
$C181=2010,
VLOOKUP($B181,[20]分省年度数据!$A$1:$T$32,15,FALSE),
$C181=2011,
VLOOKUP($B181,[20]分省年度数据!$A$1:$T$32,14,FALSE),
$C181=2012,
VLOOKUP($B181,[20]分省年度数据!$A$1:$T$32,13,FALSE),
$C181=2013,
VLOOKUP($B181,[20]分省年度数据!$A$1:$T$32,12,FALSE),
$C181=2014,
VLOOKUP($B181,[20]分省年度数据!$A$1:$T$32,11,FALSE),
$C181=2015,
VLOOKUP($B181,[20]分省年度数据!$A$1:$T$32,10,FALSE),
$C181=2016,
VLOOKUP($B181,[20]分省年度数据!$A$1:$T$32,9,FALSE),
$C181=2017,
VLOOKUP($B181,[20]分省年度数据!$A$1:$T$32,8,FALSE),
$C181=2018,
VLOOKUP($B181,[20]分省年度数据!$A$1:$T$32,7,FALSE)
)</f>
        <v>16555</v>
      </c>
      <c r="AL181" cm="1">
        <f t="array" ref="AL181">_xlfn.IFS(
$C181=2010,
VLOOKUP($B181,[26]分省年度数据!$A$1:$T$32,15,FALSE),
$C181=2011,
VLOOKUP($B181,[26]分省年度数据!$A$1:$T$32,14,FALSE),
$C181=2012,
VLOOKUP($B181,[26]分省年度数据!$A$1:$T$32,13,FALSE),
$C181=2013,
VLOOKUP($B181,[26]分省年度数据!$A$1:$T$32,12,FALSE),
$C181=2014,
VLOOKUP($B181,[26]分省年度数据!$A$1:$T$32,11,FALSE),
$C181=2015,
VLOOKUP($B181,[26]分省年度数据!$A$1:$T$32,10,FALSE),
$C181=2016,
VLOOKUP($B181,[26]分省年度数据!$A$1:$T$32,9,FALSE),
$C181=2017,
VLOOKUP($B181,[26]分省年度数据!$A$1:$T$32,8,FALSE),
$C181=2018,
VLOOKUP($B181,[26]分省年度数据!$A$1:$T$32,7,FALSE)
)</f>
        <v>97.8</v>
      </c>
      <c r="AM181" cm="1">
        <f t="array" ref="AM181">_xlfn.IFS(
$C181=2010,
VLOOKUP($B181,[22]分省年度数据!$A$1:$T$32,15,FALSE),
$C181=2011,
VLOOKUP($B181,[22]分省年度数据!$A$1:$T$32,14,FALSE),
$C181=2012,
VLOOKUP($B181,[22]分省年度数据!$A$1:$T$32,13,FALSE),
$C181=2013,
VLOOKUP($B181,[22]分省年度数据!$A$1:$T$32,12,FALSE),
$C181=2014,
VLOOKUP($B181,[22]分省年度数据!$A$1:$T$32,11,FALSE),
$C181=2015,
VLOOKUP($B181,[22]分省年度数据!$A$1:$T$32,10,FALSE),
$C181=2016,
VLOOKUP($B181,[22]分省年度数据!$A$1:$T$32,9,FALSE),
$C181=2017,
VLOOKUP($B181,[22]分省年度数据!$A$1:$T$32,8,FALSE),
$C181=2018,
VLOOKUP($B181,[22]分省年度数据!$A$1:$T$32,7,FALSE)
)</f>
        <v>98.15</v>
      </c>
      <c r="AN181" cm="1">
        <f t="array" ref="AN181">_xlfn.IFS(
$C181=2010,
VLOOKUP($B181,[23]分省年度数据!$A$1:$T$32,15,FALSE),
$C181=2011,
VLOOKUP($B181,[23]分省年度数据!$A$1:$T$32,14,FALSE),
$C181=2012,
VLOOKUP($B181,[23]分省年度数据!$A$1:$T$32,13,FALSE),
$C181=2013,
VLOOKUP($B181,[23]分省年度数据!$A$1:$T$32,12,FALSE),
$C181=2014,
VLOOKUP($B181,[23]分省年度数据!$A$1:$T$32,11,FALSE),
$C181=2015,
VLOOKUP($B181,[23]分省年度数据!$A$1:$T$32,10,FALSE),
$C181=2016,
VLOOKUP($B181,[23]分省年度数据!$A$1:$T$32,9,FALSE),
$C181=2017,
VLOOKUP($B181,[23]分省年度数据!$A$1:$T$32,8,FALSE),
$C181=2018,
VLOOKUP($B181,[23]分省年度数据!$A$1:$T$32,7,FALSE)
)</f>
        <v>10.78</v>
      </c>
      <c r="AO181" cm="1">
        <f t="array" ref="AO181">_xlfn.IFS(
$C181=2010,
VLOOKUP($B181,[24]分省年度数据!$A$1:$T$32,15,FALSE),
$C181=2011,
VLOOKUP($B181,[24]分省年度数据!$A$1:$T$32,14,FALSE),
$C181=2012,
VLOOKUP($B181,[24]分省年度数据!$A$1:$T$32,13,FALSE),
$C181=2013,
VLOOKUP($B181,[24]分省年度数据!$A$1:$T$32,12,FALSE),
$C181=2014,
VLOOKUP($B181,[24]分省年度数据!$A$1:$T$32,11,FALSE),
$C181=2015,
VLOOKUP($B181,[24]分省年度数据!$A$1:$T$32,10,FALSE),
$C181=2016,
VLOOKUP($B181,[24]分省年度数据!$A$1:$T$32,9,FALSE),
$C181=2017,
VLOOKUP($B181,[24]分省年度数据!$A$1:$T$32,8,FALSE),
$C181=2018,
VLOOKUP($B181,[24]分省年度数据!$A$1:$T$32,7,FALSE)
)</f>
        <v>1.4</v>
      </c>
      <c r="AP181" cm="1">
        <f t="array" ref="AP181">_xlfn.IFS(
$C181=2010,
VLOOKUP($B181,[25]分省年度数据!$A$1:$T$32,15,FALSE),
$C181=2011,
VLOOKUP($B181,[25]分省年度数据!$A$1:$T$32,14,FALSE),
$C181=2012,
VLOOKUP($B181,[25]分省年度数据!$A$1:$T$32,13,FALSE),
$C181=2013,
VLOOKUP($B181,[25]分省年度数据!$A$1:$T$32,12,FALSE),
$C181=2014,
VLOOKUP($B181,[25]分省年度数据!$A$1:$T$32,11,FALSE),
$C181=2015,
VLOOKUP($B181,[25]分省年度数据!$A$1:$T$32,10,FALSE),
$C181=2016,
VLOOKUP($B181,[25]分省年度数据!$A$1:$T$32,9,FALSE),
$C181=2017,
VLOOKUP($B181,[25]分省年度数据!$A$1:$T$32,8,FALSE),
$C181=2018,
VLOOKUP($B181,[25]分省年度数据!$A$1:$T$32,7,FALSE)
)</f>
        <v>13.05</v>
      </c>
    </row>
    <row r="182" spans="1:42">
      <c r="A182">
        <v>46</v>
      </c>
      <c r="B182" t="s">
        <v>21</v>
      </c>
      <c r="C182">
        <v>2010</v>
      </c>
      <c r="D182" t="str">
        <f t="shared" si="4"/>
        <v>海南省2010</v>
      </c>
      <c r="E182" t="s">
        <v>35</v>
      </c>
      <c r="F182" cm="1">
        <f t="array" ref="F182">_xlfn.IFS(
$C182=2010,
VLOOKUP($B182,[1]分省年度数据!$A$1:$T$32,15,FALSE),
$C182=2011,
VLOOKUP($B182,[1]分省年度数据!$A$1:$T$32,14,FALSE),
$C182=2012,
VLOOKUP($B182,[1]分省年度数据!$A$1:$T$32,13,FALSE),
$C182=2013,
VLOOKUP($B182,[1]分省年度数据!$A$1:$T$32,12,FALSE),
$C182=2014,
VLOOKUP($B182,[1]分省年度数据!$A$1:$T$32,11,FALSE),
$C182=2015,
VLOOKUP($B182,[1]分省年度数据!$A$1:$T$32,10,FALSE),
$C182=2016,
VLOOKUP($B182,[1]分省年度数据!$A$1:$T$32,9,FALSE),
$C182=2017,
VLOOKUP($B182,[1]分省年度数据!$A$1:$T$32,8,FALSE),
$C182=2018,
VLOOKUP($B182,[1]分省年度数据!$A$1:$T$32,7,FALSE)
)</f>
        <v>869</v>
      </c>
      <c r="G182" cm="1">
        <f t="array" ref="G182">_xlfn.IFS(
$C182=2010,
VLOOKUP($B182,[2]分省年度数据!$A$1:$T$32,15,FALSE),
$C182=2011,
VLOOKUP($B182,[2]分省年度数据!$A$1:$T$32,14,FALSE),
$C182=2012,
VLOOKUP($B182,[2]分省年度数据!$A$1:$T$32,13,FALSE),
$C182=2013,
VLOOKUP($B182,[2]分省年度数据!$A$1:$T$32,12,FALSE),
$C182=2014,
VLOOKUP($B182,[2]分省年度数据!$A$1:$T$32,11,FALSE),
$C182=2015,
VLOOKUP($B182,[2]分省年度数据!$A$1:$T$32,10,FALSE),
$C182=2016,
VLOOKUP($B182,[2]分省年度数据!$A$1:$T$32,9,FALSE),
$C182=2017,
VLOOKUP($B182,[2]分省年度数据!$A$1:$T$32,8,FALSE),
$C182=2018,
VLOOKUP($B182,[2]分省年度数据!$A$1:$T$32,7,FALSE)
)</f>
        <v>10342</v>
      </c>
      <c r="H182" cm="1">
        <f t="array" ref="H182">_xlfn.IFS(
$C182=2010,
VLOOKUP($B182,[3]分省年度数据!$A$1:$T$32,15,FALSE),
$C182=2011,
VLOOKUP($B182,[3]分省年度数据!$A$1:$T$32,14,FALSE),
$C182=2012,
VLOOKUP($B182,[3]分省年度数据!$A$1:$T$32,13,FALSE),
$C182=2013,
VLOOKUP($B182,[3]分省年度数据!$A$1:$T$32,12,FALSE),
$C182=2014,
VLOOKUP($B182,[3]分省年度数据!$A$1:$T$32,11,FALSE),
$C182=2015,
VLOOKUP($B182,[3]分省年度数据!$A$1:$T$32,10,FALSE),
$C182=2016,
VLOOKUP($B182,[3]分省年度数据!$A$1:$T$32,9,FALSE),
$C182=2017,
VLOOKUP($B182,[3]分省年度数据!$A$1:$T$32,8,FALSE),
$C182=2018,
VLOOKUP($B182,[3]分省年度数据!$A$1:$T$32,7,FALSE)
)</f>
        <v>437.7</v>
      </c>
      <c r="I182">
        <f>VLOOKUP($D182,[4]Sheet1!$C$1:$J$65536,2,FALSE)</f>
        <v>252.58357238769531</v>
      </c>
      <c r="J182">
        <f>VLOOKUP($D182,[4]Sheet1!$C$1:$J$65536,3,FALSE)</f>
        <v>209.68389892578125</v>
      </c>
      <c r="K182">
        <f>VLOOKUP($D182,[4]Sheet1!$C$1:$J$65536,4,FALSE)</f>
        <v>10109.646484375</v>
      </c>
      <c r="L182">
        <f>VLOOKUP($D182,[4]Sheet1!$C$1:$J$65536,5,FALSE)</f>
        <v>137.96759033203125</v>
      </c>
      <c r="M182">
        <f>VLOOKUP($D182,[4]Sheet1!$C$1:$J$65536,6,FALSE)</f>
        <v>30.734222412109375</v>
      </c>
      <c r="N182">
        <f>VLOOKUP($D182,[4]Sheet1!$C$1:$J$65536,7,FALSE)</f>
        <v>5.3961348533630371</v>
      </c>
      <c r="O182">
        <f>VLOOKUP($D182,[4]Sheet1!$C$1:$J$65536,8,FALSE)</f>
        <v>51.266971588134766</v>
      </c>
      <c r="P182" cm="1">
        <f t="array" ref="P182">_xlfn.IFS(
$C182=2010,
VLOOKUP($B182,[5]各省年均房价!$A$1:$T$32,11,FALSE),
$C182=2011,
VLOOKUP($B182,[5]各省年均房价!$A$1:$T$32,12,FALSE),
$C182=2012,
VLOOKUP($B182,[5]各省年均房价!$A$1:$T$32,13,FALSE),
$C182=2013,
VLOOKUP($B182,[5]各省年均房价!$A$1:$T$32,14,FALSE),
$C182=2014,
VLOOKUP($B182,[5]各省年均房价!$A$1:$T$32,15,FALSE),
$C182=2015,
VLOOKUP($B182,[5]各省年均房价!$A$1:$T$32,16,FALSE),
$C182=2016,
VLOOKUP($B182,[5]各省年均房价!$A$1:$T$32,17,FALSE),
$C182=2017,
VLOOKUP($B182,[5]各省年均房价!$A$1:$T$32,18,FALSE),
$C182=2018,
VLOOKUP($B182,[5]各省年均房价!$A$1:$T$32,19,FALSE)
)</f>
        <v>9718.91</v>
      </c>
      <c r="Q182">
        <f t="shared" si="5"/>
        <v>0.93975149874298969</v>
      </c>
      <c r="R182" cm="1">
        <f t="array" ref="R182">_xlfn.IFS(
$C182=2010,
VLOOKUP($B182,[27]分省年度数据!$A$1:$T$32,15,FALSE),
$C182=2011,
VLOOKUP($B182,[27]分省年度数据!$A$1:$T$32,14,FALSE),
$C182=2012,
VLOOKUP($B182,[27]分省年度数据!$A$1:$T$32,13,FALSE),
$C182=2013,
VLOOKUP($B182,[27]分省年度数据!$A$1:$T$32,12,FALSE),
$C182=2014,
VLOOKUP($B182,[27]分省年度数据!$A$1:$T$32,11,FALSE),
$C182=2015,
VLOOKUP($B182,[27]分省年度数据!$A$1:$T$32,10,FALSE),
$C182=2016,
VLOOKUP($B182,[27]分省年度数据!$A$1:$T$32,9,FALSE),
$C182=2017,
VLOOKUP($B182,[27]分省年度数据!$A$1:$T$32,8,FALSE),
$C182=2018,
VLOOKUP($B182,[27]分省年度数据!$A$1:$T$32,7,FALSE)
)</f>
        <v>68.790000000000006</v>
      </c>
      <c r="S182" t="str">
        <f>IFERROR(VLOOKUP(D182,[6]mu_jt_estimates_final!$C:$D,2,FALSE),"")</f>
        <v/>
      </c>
      <c r="T182" t="str">
        <f>VLOOKUP(B182,方言分布!A:B,2,FALSE)</f>
        <v>闽语</v>
      </c>
      <c r="U182" cm="1">
        <f t="array" ref="U182">_xlfn.IFS(
$C182=2010,
VLOOKUP($B182,[7]分省年度数据!$A$1:$T$32,15,FALSE),
$C182=2011,
VLOOKUP($B182,[7]分省年度数据!$A$1:$T$32,14,FALSE),
$C182=2012,
VLOOKUP($B182,[7]分省年度数据!$A$1:$T$32,13,FALSE),
$C182=2013,
VLOOKUP($B182,[7]分省年度数据!$A$1:$T$32,12,FALSE),
$C182=2014,
VLOOKUP($B182,[7]分省年度数据!$A$1:$T$32,11,FALSE),
$C182=2015,
VLOOKUP($B182,[7]分省年度数据!$A$1:$T$32,10,FALSE),
$C182=2016,
VLOOKUP($B182,[7]分省年度数据!$A$1:$T$32,9,FALSE),
$C182=2017,
VLOOKUP($B182,[7]分省年度数据!$A$1:$T$32,8,FALSE),
$C182=2018,
VLOOKUP($B182,[7]分省年度数据!$A$1:$T$32,7,FALSE)
)</f>
        <v>4678</v>
      </c>
      <c r="V182" cm="1">
        <f t="array" ref="V182">_xlfn.IFS(
$C182=2010,
VLOOKUP($B182,[8]分省年度数据!$A$1:$T$32,15,FALSE),
$C182=2011,
VLOOKUP($B182,[8]分省年度数据!$A$1:$T$32,14,FALSE),
$C182=2012,
VLOOKUP($B182,[8]分省年度数据!$A$1:$T$32,13,FALSE),
$C182=2013,
VLOOKUP($B182,[8]分省年度数据!$A$1:$T$32,12,FALSE),
$C182=2014,
VLOOKUP($B182,[8]分省年度数据!$A$1:$T$32,11,FALSE),
$C182=2015,
VLOOKUP($B182,[8]分省年度数据!$A$1:$T$32,10,FALSE),
$C182=2016,
VLOOKUP($B182,[8]分省年度数据!$A$1:$T$32,9,FALSE),
$C182=2017,
VLOOKUP($B182,[8]分省年度数据!$A$1:$T$32,8,FALSE),
$C182=2018,
VLOOKUP($B182,[8]分省年度数据!$A$1:$T$32,7,FALSE)
)</f>
        <v>2.6</v>
      </c>
      <c r="W182" cm="1">
        <f t="array" ref="W182">_xlfn.IFS(
$C182=2010,
VLOOKUP($B182,[9]分省年度数据!$A$1:$T$32,15,FALSE),
$C182=2011,
VLOOKUP($B182,[9]分省年度数据!$A$1:$T$32,14,FALSE),
$C182=2012,
VLOOKUP($B182,[9]分省年度数据!$A$1:$T$32,13,FALSE),
$C182=2013,
VLOOKUP($B182,[9]分省年度数据!$A$1:$T$32,12,FALSE),
$C182=2014,
VLOOKUP($B182,[9]分省年度数据!$A$1:$T$32,11,FALSE),
$C182=2015,
VLOOKUP($B182,[9]分省年度数据!$A$1:$T$32,10,FALSE),
$C182=2016,
VLOOKUP($B182,[9]分省年度数据!$A$1:$T$32,9,FALSE),
$C182=2017,
VLOOKUP($B182,[9]分省年度数据!$A$1:$T$32,8,FALSE),
$C182=2018,
VLOOKUP($B182,[9]分省年度数据!$A$1:$T$32,7,FALSE)
)</f>
        <v>44</v>
      </c>
      <c r="X182" cm="1">
        <f t="array" ref="X182">_xlfn.IFS(
$C182=2010,
VLOOKUP($B182,[10]分省年度数据!$A$1:$T$32,15,FALSE),
$C182=2011,
VLOOKUP($B182,[10]分省年度数据!$A$1:$T$32,14,FALSE),
$C182=2012,
VLOOKUP($B182,[10]分省年度数据!$A$1:$T$32,13,FALSE),
$C182=2013,
VLOOKUP($B182,[10]分省年度数据!$A$1:$T$32,12,FALSE),
$C182=2014,
VLOOKUP($B182,[10]分省年度数据!$A$1:$T$32,11,FALSE),
$C182=2015,
VLOOKUP($B182,[10]分省年度数据!$A$1:$T$32,10,FALSE),
$C182=2016,
VLOOKUP($B182,[10]分省年度数据!$A$1:$T$32,9,FALSE),
$C182=2017,
VLOOKUP($B182,[10]分省年度数据!$A$1:$T$32,8,FALSE),
$C182=2018,
VLOOKUP($B182,[10]分省年度数据!$A$1:$T$32,7,FALSE)
)</f>
        <v>10.31</v>
      </c>
      <c r="Y182" cm="1">
        <f t="array" ref="Y182">_xlfn.IFS(
$C182=2010,
VLOOKUP($B182,[11]分省年度数据!$A$1:$T$32,15,FALSE),
$C182=2011,
VLOOKUP($B182,[11]分省年度数据!$A$1:$T$32,14,FALSE),
$C182=2012,
VLOOKUP($B182,[11]分省年度数据!$A$1:$T$32,13,FALSE),
$C182=2013,
VLOOKUP($B182,[11]分省年度数据!$A$1:$T$32,12,FALSE),
$C182=2014,
VLOOKUP($B182,[11]分省年度数据!$A$1:$T$32,11,FALSE),
$C182=2015,
VLOOKUP($B182,[11]分省年度数据!$A$1:$T$32,10,FALSE),
$C182=2016,
VLOOKUP($B182,[11]分省年度数据!$A$1:$T$32,9,FALSE),
$C182=2017,
VLOOKUP($B182,[11]分省年度数据!$A$1:$T$32,8,FALSE),
$C182=2018,
VLOOKUP($B182,[11]分省年度数据!$A$1:$T$32,7,FALSE)
)</f>
        <v>34.82</v>
      </c>
      <c r="Z182" cm="1">
        <f t="array" ref="Z182">_xlfn.IFS(
$C182=2010,
VLOOKUP($B182,[12]分省年度数据!$A$1:$T$32,15,FALSE),
$C182=2011,
VLOOKUP($B182,[12]分省年度数据!$A$1:$T$32,14,FALSE),
$C182=2012,
VLOOKUP($B182,[12]分省年度数据!$A$1:$T$32,13,FALSE),
$C182=2013,
VLOOKUP($B182,[12]分省年度数据!$A$1:$T$32,12,FALSE),
$C182=2014,
VLOOKUP($B182,[12]分省年度数据!$A$1:$T$32,11,FALSE),
$C182=2015,
VLOOKUP($B182,[12]分省年度数据!$A$1:$T$32,10,FALSE),
$C182=2016,
VLOOKUP($B182,[12]分省年度数据!$A$1:$T$32,9,FALSE),
$C182=2017,
VLOOKUP($B182,[12]分省年度数据!$A$1:$T$32,8,FALSE),
$C182=2018,
VLOOKUP($B182,[12]分省年度数据!$A$1:$T$32,7,FALSE)
)</f>
        <v>16.89</v>
      </c>
      <c r="AA182" cm="1">
        <f t="array" ref="AA182">_xlfn.IFS(
$C182=2010,
VLOOKUP($B182,[13]分省年度数据!$A$1:$T$32,15,FALSE),
$C182=2011,
VLOOKUP($B182,[13]分省年度数据!$A$1:$T$32,14,FALSE),
$C182=2012,
VLOOKUP($B182,[13]分省年度数据!$A$1:$T$32,13,FALSE),
$C182=2013,
VLOOKUP($B182,[13]分省年度数据!$A$1:$T$32,12,FALSE),
$C182=2014,
VLOOKUP($B182,[13]分省年度数据!$A$1:$T$32,11,FALSE),
$C182=2015,
VLOOKUP($B182,[13]分省年度数据!$A$1:$T$32,10,FALSE),
$C182=2016,
VLOOKUP($B182,[13]分省年度数据!$A$1:$T$32,9,FALSE),
$C182=2017,
VLOOKUP($B182,[13]分省年度数据!$A$1:$T$32,8,FALSE),
$C182=2018,
VLOOKUP($B182,[13]分省年度数据!$A$1:$T$32,7,FALSE)
)</f>
        <v>16.82</v>
      </c>
      <c r="AB182" cm="1">
        <f t="array" ref="AB182">_xlfn.IFS(
$C182=2010,
VLOOKUP($B182,[14]分省年度数据!$A$1:$T$32,15,FALSE),
$C182=2011,
VLOOKUP($B182,[14]分省年度数据!$A$1:$T$32,14,FALSE),
$C182=2012,
VLOOKUP($B182,[14]分省年度数据!$A$1:$T$32,13,FALSE),
$C182=2013,
VLOOKUP($B182,[14]分省年度数据!$A$1:$T$32,12,FALSE),
$C182=2014,
VLOOKUP($B182,[14]分省年度数据!$A$1:$T$32,11,FALSE),
$C182=2015,
VLOOKUP($B182,[14]分省年度数据!$A$1:$T$32,10,FALSE),
$C182=2016,
VLOOKUP($B182,[14]分省年度数据!$A$1:$T$32,9,FALSE),
$C182=2017,
VLOOKUP($B182,[14]分省年度数据!$A$1:$T$32,8,FALSE),
$C182=2018,
VLOOKUP($B182,[14]分省年度数据!$A$1:$T$32,7,FALSE)
)</f>
        <v>14.99</v>
      </c>
      <c r="AD182" cm="1">
        <f t="array" ref="AD182">_xlfn.IFS(
$C182=2010,
VLOOKUP($B182,[15]分省年度数据!$A$1:$T$32,15,FALSE),
$C182=2011,
VLOOKUP($B182,[15]分省年度数据!$A$1:$T$32,14,FALSE),
$C182=2012,
VLOOKUP($B182,[15]分省年度数据!$A$1:$T$32,13,FALSE),
$C182=2013,
VLOOKUP($B182,[15]分省年度数据!$A$1:$T$32,12,FALSE),
$C182=2014,
VLOOKUP($B182,[15]分省年度数据!$A$1:$T$32,11,FALSE),
$C182=2015,
VLOOKUP($B182,[15]分省年度数据!$A$1:$T$32,10,FALSE),
$C182=2016,
VLOOKUP($B182,[15]分省年度数据!$A$1:$T$32,9,FALSE),
$C182=2017,
VLOOKUP($B182,[15]分省年度数据!$A$1:$T$32,8,FALSE),
$C182=2018,
VLOOKUP($B182,[15]分省年度数据!$A$1:$T$32,7,FALSE)
)</f>
        <v>1422673</v>
      </c>
      <c r="AE182" cm="1">
        <f t="array" ref="AE182">_xlfn.IFS(
$C182=2010,
VLOOKUP($B182,[16]分省年度数据!$A$1:$T$32,15,FALSE),
$C182=2011,
VLOOKUP($B182,[16]分省年度数据!$A$1:$T$32,14,FALSE),
$C182=2012,
VLOOKUP($B182,[16]分省年度数据!$A$1:$T$32,13,FALSE),
$C182=2013,
VLOOKUP($B182,[16]分省年度数据!$A$1:$T$32,12,FALSE),
$C182=2014,
VLOOKUP($B182,[16]分省年度数据!$A$1:$T$32,11,FALSE),
$C182=2015,
VLOOKUP($B182,[16]分省年度数据!$A$1:$T$32,10,FALSE),
$C182=2016,
VLOOKUP($B182,[16]分省年度数据!$A$1:$T$32,9,FALSE),
$C182=2017,
VLOOKUP($B182,[16]分省年度数据!$A$1:$T$32,8,FALSE),
$C182=2018,
VLOOKUP($B182,[16]分省年度数据!$A$1:$T$32,7,FALSE)
)</f>
        <v>98.33</v>
      </c>
      <c r="AF182" t="str" cm="1">
        <f t="array" ref="AF182">_xlfn.IFS(
$C182=2010,
VLOOKUP($B182,[17]分省年度数据!$A$1:$T$32,15,FALSE),
$C182=2011,
VLOOKUP($B182,[17]分省年度数据!$A$1:$T$32,14,FALSE),
$C182=2012,
VLOOKUP($B182,[17]分省年度数据!$A$1:$T$32,13,FALSE),
$C182=2013,
VLOOKUP($B182,[17]分省年度数据!$A$1:$T$32,12,FALSE),
$C182=2014,
VLOOKUP($B182,[17]分省年度数据!$A$1:$T$32,11,FALSE),
$C182=2015,
VLOOKUP($B182,[17]分省年度数据!$A$1:$T$32,10,FALSE),
$C182=2016,
VLOOKUP($B182,[17]分省年度数据!$A$1:$T$32,9,FALSE),
$C182=2017,
VLOOKUP($B182,[17]分省年度数据!$A$1:$T$32,8,FALSE),
$C182=2018,
VLOOKUP($B182,[17]分省年度数据!$A$1:$T$32,7,FALSE)
)</f>
        <v/>
      </c>
      <c r="AG182" cm="1">
        <f t="array" ref="AG182">_xlfn.IFS(
$C182=2010,
VLOOKUP($B182,[18]分省年度数据!$A$1:$T$32,15,FALSE),
$C182=2011,
VLOOKUP($B182,[18]分省年度数据!$A$1:$T$32,14,FALSE),
$C182=2012,
VLOOKUP($B182,[18]分省年度数据!$A$1:$T$32,13,FALSE),
$C182=2013,
VLOOKUP($B182,[18]分省年度数据!$A$1:$T$32,12,FALSE),
$C182=2014,
VLOOKUP($B182,[18]分省年度数据!$A$1:$T$32,11,FALSE),
$C182=2015,
VLOOKUP($B182,[18]分省年度数据!$A$1:$T$32,10,FALSE),
$C182=2016,
VLOOKUP($B182,[18]分省年度数据!$A$1:$T$32,9,FALSE),
$C182=2017,
VLOOKUP($B182,[18]分省年度数据!$A$1:$T$32,8,FALSE),
$C182=2018,
VLOOKUP($B182,[18]分省年度数据!$A$1:$T$32,7,FALSE)
)</f>
        <v>663.8</v>
      </c>
      <c r="AJ182" cm="1">
        <f t="array" ref="AJ182">_xlfn.IFS(
$C182=2010,
VLOOKUP($B182,[19]分省年度数据!$A$1:$T$32,15,FALSE),
$C182=2011,
VLOOKUP($B182,[19]分省年度数据!$A$1:$T$32,14,FALSE),
$C182=2012,
VLOOKUP($B182,[19]分省年度数据!$A$1:$T$32,13,FALSE),
$C182=2013,
VLOOKUP($B182,[19]分省年度数据!$A$1:$T$32,12,FALSE),
$C182=2014,
VLOOKUP($B182,[19]分省年度数据!$A$1:$T$32,11,FALSE),
$C182=2015,
VLOOKUP($B182,[19]分省年度数据!$A$1:$T$32,10,FALSE),
$C182=2016,
VLOOKUP($B182,[19]分省年度数据!$A$1:$T$32,9,FALSE),
$C182=2017,
VLOOKUP($B182,[19]分省年度数据!$A$1:$T$32,8,FALSE),
$C182=2018,
VLOOKUP($B182,[19]分省年度数据!$A$1:$T$32,7,FALSE)
)</f>
        <v>1488</v>
      </c>
      <c r="AK182" cm="1">
        <f t="array" ref="AK182">_xlfn.IFS(
$C182=2010,
VLOOKUP($B182,[20]分省年度数据!$A$1:$T$32,15,FALSE),
$C182=2011,
VLOOKUP($B182,[20]分省年度数据!$A$1:$T$32,14,FALSE),
$C182=2012,
VLOOKUP($B182,[20]分省年度数据!$A$1:$T$32,13,FALSE),
$C182=2013,
VLOOKUP($B182,[20]分省年度数据!$A$1:$T$32,12,FALSE),
$C182=2014,
VLOOKUP($B182,[20]分省年度数据!$A$1:$T$32,11,FALSE),
$C182=2015,
VLOOKUP($B182,[20]分省年度数据!$A$1:$T$32,10,FALSE),
$C182=2016,
VLOOKUP($B182,[20]分省年度数据!$A$1:$T$32,9,FALSE),
$C182=2017,
VLOOKUP($B182,[20]分省年度数据!$A$1:$T$32,8,FALSE),
$C182=2018,
VLOOKUP($B182,[20]分省年度数据!$A$1:$T$32,7,FALSE)
)</f>
        <v>3818</v>
      </c>
      <c r="AL182" cm="1">
        <f t="array" ref="AL182">_xlfn.IFS(
$C182=2010,
VLOOKUP($B182,[26]分省年度数据!$A$1:$T$32,15,FALSE),
$C182=2011,
VLOOKUP($B182,[26]分省年度数据!$A$1:$T$32,14,FALSE),
$C182=2012,
VLOOKUP($B182,[26]分省年度数据!$A$1:$T$32,13,FALSE),
$C182=2013,
VLOOKUP($B182,[26]分省年度数据!$A$1:$T$32,12,FALSE),
$C182=2014,
VLOOKUP($B182,[26]分省年度数据!$A$1:$T$32,11,FALSE),
$C182=2015,
VLOOKUP($B182,[26]分省年度数据!$A$1:$T$32,10,FALSE),
$C182=2016,
VLOOKUP($B182,[26]分省年度数据!$A$1:$T$32,9,FALSE),
$C182=2017,
VLOOKUP($B182,[26]分省年度数据!$A$1:$T$32,8,FALSE),
$C182=2018,
VLOOKUP($B182,[26]分省年度数据!$A$1:$T$32,7,FALSE)
)</f>
        <v>89.43</v>
      </c>
      <c r="AM182" cm="1">
        <f t="array" ref="AM182">_xlfn.IFS(
$C182=2010,
VLOOKUP($B182,[22]分省年度数据!$A$1:$T$32,15,FALSE),
$C182=2011,
VLOOKUP($B182,[22]分省年度数据!$A$1:$T$32,14,FALSE),
$C182=2012,
VLOOKUP($B182,[22]分省年度数据!$A$1:$T$32,13,FALSE),
$C182=2013,
VLOOKUP($B182,[22]分省年度数据!$A$1:$T$32,12,FALSE),
$C182=2014,
VLOOKUP($B182,[22]分省年度数据!$A$1:$T$32,11,FALSE),
$C182=2015,
VLOOKUP($B182,[22]分省年度数据!$A$1:$T$32,10,FALSE),
$C182=2016,
VLOOKUP($B182,[22]分省年度数据!$A$1:$T$32,9,FALSE),
$C182=2017,
VLOOKUP($B182,[22]分省年度数据!$A$1:$T$32,8,FALSE),
$C182=2018,
VLOOKUP($B182,[22]分省年度数据!$A$1:$T$32,7,FALSE)
)</f>
        <v>82.44</v>
      </c>
      <c r="AN182" cm="1">
        <f t="array" ref="AN182">_xlfn.IFS(
$C182=2010,
VLOOKUP($B182,[23]分省年度数据!$A$1:$T$32,15,FALSE),
$C182=2011,
VLOOKUP($B182,[23]分省年度数据!$A$1:$T$32,14,FALSE),
$C182=2012,
VLOOKUP($B182,[23]分省年度数据!$A$1:$T$32,13,FALSE),
$C182=2013,
VLOOKUP($B182,[23]分省年度数据!$A$1:$T$32,12,FALSE),
$C182=2014,
VLOOKUP($B182,[23]分省年度数据!$A$1:$T$32,11,FALSE),
$C182=2015,
VLOOKUP($B182,[23]分省年度数据!$A$1:$T$32,10,FALSE),
$C182=2016,
VLOOKUP($B182,[23]分省年度数据!$A$1:$T$32,9,FALSE),
$C182=2017,
VLOOKUP($B182,[23]分省年度数据!$A$1:$T$32,8,FALSE),
$C182=2018,
VLOOKUP($B182,[23]分省年度数据!$A$1:$T$32,7,FALSE)
)</f>
        <v>8.61</v>
      </c>
      <c r="AO182" cm="1">
        <f t="array" ref="AO182">_xlfn.IFS(
$C182=2010,
VLOOKUP($B182,[24]分省年度数据!$A$1:$T$32,15,FALSE),
$C182=2011,
VLOOKUP($B182,[24]分省年度数据!$A$1:$T$32,14,FALSE),
$C182=2012,
VLOOKUP($B182,[24]分省年度数据!$A$1:$T$32,13,FALSE),
$C182=2013,
VLOOKUP($B182,[24]分省年度数据!$A$1:$T$32,12,FALSE),
$C182=2014,
VLOOKUP($B182,[24]分省年度数据!$A$1:$T$32,11,FALSE),
$C182=2015,
VLOOKUP($B182,[24]分省年度数据!$A$1:$T$32,10,FALSE),
$C182=2016,
VLOOKUP($B182,[24]分省年度数据!$A$1:$T$32,9,FALSE),
$C182=2017,
VLOOKUP($B182,[24]分省年度数据!$A$1:$T$32,8,FALSE),
$C182=2018,
VLOOKUP($B182,[24]分省年度数据!$A$1:$T$32,7,FALSE)
)</f>
        <v>1.73</v>
      </c>
      <c r="AP182" cm="1">
        <f t="array" ref="AP182">_xlfn.IFS(
$C182=2010,
VLOOKUP($B182,[25]分省年度数据!$A$1:$T$32,15,FALSE),
$C182=2011,
VLOOKUP($B182,[25]分省年度数据!$A$1:$T$32,14,FALSE),
$C182=2012,
VLOOKUP($B182,[25]分省年度数据!$A$1:$T$32,13,FALSE),
$C182=2013,
VLOOKUP($B182,[25]分省年度数据!$A$1:$T$32,12,FALSE),
$C182=2014,
VLOOKUP($B182,[25]分省年度数据!$A$1:$T$32,11,FALSE),
$C182=2015,
VLOOKUP($B182,[25]分省年度数据!$A$1:$T$32,10,FALSE),
$C182=2016,
VLOOKUP($B182,[25]分省年度数据!$A$1:$T$32,9,FALSE),
$C182=2017,
VLOOKUP($B182,[25]分省年度数据!$A$1:$T$32,8,FALSE),
$C182=2018,
VLOOKUP($B182,[25]分省年度数据!$A$1:$T$32,7,FALSE)
)</f>
        <v>11.22</v>
      </c>
    </row>
    <row r="183" spans="1:42">
      <c r="A183">
        <v>46</v>
      </c>
      <c r="B183" t="s">
        <v>21</v>
      </c>
      <c r="C183">
        <v>2011</v>
      </c>
      <c r="D183" t="str">
        <f t="shared" si="4"/>
        <v>海南省2011</v>
      </c>
      <c r="E183" t="s">
        <v>35</v>
      </c>
      <c r="F183" cm="1">
        <f t="array" ref="F183">_xlfn.IFS(
$C183=2010,
VLOOKUP($B183,[1]分省年度数据!$A$1:$T$32,15,FALSE),
$C183=2011,
VLOOKUP($B183,[1]分省年度数据!$A$1:$T$32,14,FALSE),
$C183=2012,
VLOOKUP($B183,[1]分省年度数据!$A$1:$T$32,13,FALSE),
$C183=2013,
VLOOKUP($B183,[1]分省年度数据!$A$1:$T$32,12,FALSE),
$C183=2014,
VLOOKUP($B183,[1]分省年度数据!$A$1:$T$32,11,FALSE),
$C183=2015,
VLOOKUP($B183,[1]分省年度数据!$A$1:$T$32,10,FALSE),
$C183=2016,
VLOOKUP($B183,[1]分省年度数据!$A$1:$T$32,9,FALSE),
$C183=2017,
VLOOKUP($B183,[1]分省年度数据!$A$1:$T$32,8,FALSE),
$C183=2018,
VLOOKUP($B183,[1]分省年度数据!$A$1:$T$32,7,FALSE)
)</f>
        <v>890</v>
      </c>
      <c r="G183" cm="1">
        <f t="array" ref="G183">_xlfn.IFS(
$C183=2010,
VLOOKUP($B183,[2]分省年度数据!$A$1:$T$32,15,FALSE),
$C183=2011,
VLOOKUP($B183,[2]分省年度数据!$A$1:$T$32,14,FALSE),
$C183=2012,
VLOOKUP($B183,[2]分省年度数据!$A$1:$T$32,13,FALSE),
$C183=2013,
VLOOKUP($B183,[2]分省年度数据!$A$1:$T$32,12,FALSE),
$C183=2014,
VLOOKUP($B183,[2]分省年度数据!$A$1:$T$32,11,FALSE),
$C183=2015,
VLOOKUP($B183,[2]分省年度数据!$A$1:$T$32,10,FALSE),
$C183=2016,
VLOOKUP($B183,[2]分省年度数据!$A$1:$T$32,9,FALSE),
$C183=2017,
VLOOKUP($B183,[2]分省年度数据!$A$1:$T$32,8,FALSE),
$C183=2018,
VLOOKUP($B183,[2]分省年度数据!$A$1:$T$32,7,FALSE)
)</f>
        <v>12392</v>
      </c>
      <c r="H183" cm="1">
        <f t="array" ref="H183">_xlfn.IFS(
$C183=2010,
VLOOKUP($B183,[3]分省年度数据!$A$1:$T$32,15,FALSE),
$C183=2011,
VLOOKUP($B183,[3]分省年度数据!$A$1:$T$32,14,FALSE),
$C183=2012,
VLOOKUP($B183,[3]分省年度数据!$A$1:$T$32,13,FALSE),
$C183=2013,
VLOOKUP($B183,[3]分省年度数据!$A$1:$T$32,12,FALSE),
$C183=2014,
VLOOKUP($B183,[3]分省年度数据!$A$1:$T$32,11,FALSE),
$C183=2015,
VLOOKUP($B183,[3]分省年度数据!$A$1:$T$32,10,FALSE),
$C183=2016,
VLOOKUP($B183,[3]分省年度数据!$A$1:$T$32,9,FALSE),
$C183=2017,
VLOOKUP($B183,[3]分省年度数据!$A$1:$T$32,8,FALSE),
$C183=2018,
VLOOKUP($B183,[3]分省年度数据!$A$1:$T$32,7,FALSE)
)</f>
        <v>516.70000000000005</v>
      </c>
      <c r="I183">
        <f>VLOOKUP($D183,[4]Sheet1!$C$1:$J$65536,2,FALSE)</f>
        <v>238.74163818359375</v>
      </c>
      <c r="J183">
        <f>VLOOKUP($D183,[4]Sheet1!$C$1:$J$65536,3,FALSE)</f>
        <v>198.43330383300781</v>
      </c>
      <c r="K183">
        <f>VLOOKUP($D183,[4]Sheet1!$C$1:$J$65536,4,FALSE)</f>
        <v>10113.115234375</v>
      </c>
      <c r="L183">
        <f>VLOOKUP($D183,[4]Sheet1!$C$1:$J$65536,5,FALSE)</f>
        <v>140.95013427734375</v>
      </c>
      <c r="M183">
        <f>VLOOKUP($D183,[4]Sheet1!$C$1:$J$65536,6,FALSE)</f>
        <v>29.990663528442383</v>
      </c>
      <c r="N183">
        <f>VLOOKUP($D183,[4]Sheet1!$C$1:$J$65536,7,FALSE)</f>
        <v>5.8543500900268555</v>
      </c>
      <c r="O183">
        <f>VLOOKUP($D183,[4]Sheet1!$C$1:$J$65536,8,FALSE)</f>
        <v>43.281234741210938</v>
      </c>
      <c r="P183" cm="1">
        <f t="array" ref="P183">_xlfn.IFS(
$C183=2010,
VLOOKUP($B183,[5]各省年均房价!$A$1:$T$32,11,FALSE),
$C183=2011,
VLOOKUP($B183,[5]各省年均房价!$A$1:$T$32,12,FALSE),
$C183=2012,
VLOOKUP($B183,[5]各省年均房价!$A$1:$T$32,13,FALSE),
$C183=2013,
VLOOKUP($B183,[5]各省年均房价!$A$1:$T$32,14,FALSE),
$C183=2014,
VLOOKUP($B183,[5]各省年均房价!$A$1:$T$32,15,FALSE),
$C183=2015,
VLOOKUP($B183,[5]各省年均房价!$A$1:$T$32,16,FALSE),
$C183=2016,
VLOOKUP($B183,[5]各省年均房价!$A$1:$T$32,17,FALSE),
$C183=2017,
VLOOKUP($B183,[5]各省年均房价!$A$1:$T$32,18,FALSE),
$C183=2018,
VLOOKUP($B183,[5]各省年均房价!$A$1:$T$32,19,FALSE)
)</f>
        <v>9224.3950000000004</v>
      </c>
      <c r="Q183">
        <f t="shared" si="5"/>
        <v>0.74438306972240154</v>
      </c>
      <c r="R183" cm="1">
        <f t="array" ref="R183">_xlfn.IFS(
$C183=2010,
VLOOKUP($B183,[27]分省年度数据!$A$1:$T$32,15,FALSE),
$C183=2011,
VLOOKUP($B183,[27]分省年度数据!$A$1:$T$32,14,FALSE),
$C183=2012,
VLOOKUP($B183,[27]分省年度数据!$A$1:$T$32,13,FALSE),
$C183=2013,
VLOOKUP($B183,[27]分省年度数据!$A$1:$T$32,12,FALSE),
$C183=2014,
VLOOKUP($B183,[27]分省年度数据!$A$1:$T$32,11,FALSE),
$C183=2015,
VLOOKUP($B183,[27]分省年度数据!$A$1:$T$32,10,FALSE),
$C183=2016,
VLOOKUP($B183,[27]分省年度数据!$A$1:$T$32,9,FALSE),
$C183=2017,
VLOOKUP($B183,[27]分省年度数据!$A$1:$T$32,8,FALSE),
$C183=2018,
VLOOKUP($B183,[27]分省年度数据!$A$1:$T$32,7,FALSE)
)</f>
        <v>77.290000000000006</v>
      </c>
      <c r="S183" t="str">
        <f>IFERROR(VLOOKUP(D183,[6]mu_jt_estimates_final!$C:$D,2,FALSE),"")</f>
        <v/>
      </c>
      <c r="T183" t="str">
        <f>VLOOKUP(B183,方言分布!A:B,2,FALSE)</f>
        <v>闽语</v>
      </c>
      <c r="U183" cm="1">
        <f t="array" ref="U183">_xlfn.IFS(
$C183=2010,
VLOOKUP($B183,[7]分省年度数据!$A$1:$T$32,15,FALSE),
$C183=2011,
VLOOKUP($B183,[7]分省年度数据!$A$1:$T$32,14,FALSE),
$C183=2012,
VLOOKUP($B183,[7]分省年度数据!$A$1:$T$32,13,FALSE),
$C183=2013,
VLOOKUP($B183,[7]分省年度数据!$A$1:$T$32,12,FALSE),
$C183=2014,
VLOOKUP($B183,[7]分省年度数据!$A$1:$T$32,11,FALSE),
$C183=2015,
VLOOKUP($B183,[7]分省年度数据!$A$1:$T$32,10,FALSE),
$C183=2016,
VLOOKUP($B183,[7]分省年度数据!$A$1:$T$32,9,FALSE),
$C183=2017,
VLOOKUP($B183,[7]分省年度数据!$A$1:$T$32,8,FALSE),
$C183=2018,
VLOOKUP($B183,[7]分省年度数据!$A$1:$T$32,7,FALSE)
)</f>
        <v>4816</v>
      </c>
      <c r="V183" cm="1">
        <f t="array" ref="V183">_xlfn.IFS(
$C183=2010,
VLOOKUP($B183,[8]分省年度数据!$A$1:$T$32,15,FALSE),
$C183=2011,
VLOOKUP($B183,[8]分省年度数据!$A$1:$T$32,14,FALSE),
$C183=2012,
VLOOKUP($B183,[8]分省年度数据!$A$1:$T$32,13,FALSE),
$C183=2013,
VLOOKUP($B183,[8]分省年度数据!$A$1:$T$32,12,FALSE),
$C183=2014,
VLOOKUP($B183,[8]分省年度数据!$A$1:$T$32,11,FALSE),
$C183=2015,
VLOOKUP($B183,[8]分省年度数据!$A$1:$T$32,10,FALSE),
$C183=2016,
VLOOKUP($B183,[8]分省年度数据!$A$1:$T$32,9,FALSE),
$C183=2017,
VLOOKUP($B183,[8]分省年度数据!$A$1:$T$32,8,FALSE),
$C183=2018,
VLOOKUP($B183,[8]分省年度数据!$A$1:$T$32,7,FALSE)
)</f>
        <v>2.85</v>
      </c>
      <c r="W183" cm="1">
        <f t="array" ref="W183">_xlfn.IFS(
$C183=2010,
VLOOKUP($B183,[9]分省年度数据!$A$1:$T$32,15,FALSE),
$C183=2011,
VLOOKUP($B183,[9]分省年度数据!$A$1:$T$32,14,FALSE),
$C183=2012,
VLOOKUP($B183,[9]分省年度数据!$A$1:$T$32,13,FALSE),
$C183=2013,
VLOOKUP($B183,[9]分省年度数据!$A$1:$T$32,12,FALSE),
$C183=2014,
VLOOKUP($B183,[9]分省年度数据!$A$1:$T$32,11,FALSE),
$C183=2015,
VLOOKUP($B183,[9]分省年度数据!$A$1:$T$32,10,FALSE),
$C183=2016,
VLOOKUP($B183,[9]分省年度数据!$A$1:$T$32,9,FALSE),
$C183=2017,
VLOOKUP($B183,[9]分省年度数据!$A$1:$T$32,8,FALSE),
$C183=2018,
VLOOKUP($B183,[9]分省年度数据!$A$1:$T$32,7,FALSE)
)</f>
        <v>48</v>
      </c>
      <c r="X183" cm="1">
        <f t="array" ref="X183">_xlfn.IFS(
$C183=2010,
VLOOKUP($B183,[10]分省年度数据!$A$1:$T$32,15,FALSE),
$C183=2011,
VLOOKUP($B183,[10]分省年度数据!$A$1:$T$32,14,FALSE),
$C183=2012,
VLOOKUP($B183,[10]分省年度数据!$A$1:$T$32,13,FALSE),
$C183=2013,
VLOOKUP($B183,[10]分省年度数据!$A$1:$T$32,12,FALSE),
$C183=2014,
VLOOKUP($B183,[10]分省年度数据!$A$1:$T$32,11,FALSE),
$C183=2015,
VLOOKUP($B183,[10]分省年度数据!$A$1:$T$32,10,FALSE),
$C183=2016,
VLOOKUP($B183,[10]分省年度数据!$A$1:$T$32,9,FALSE),
$C183=2017,
VLOOKUP($B183,[10]分省年度数据!$A$1:$T$32,8,FALSE),
$C183=2018,
VLOOKUP($B183,[10]分省年度数据!$A$1:$T$32,7,FALSE)
)</f>
        <v>10.01</v>
      </c>
      <c r="Y183" cm="1">
        <f t="array" ref="Y183">_xlfn.IFS(
$C183=2010,
VLOOKUP($B183,[11]分省年度数据!$A$1:$T$32,15,FALSE),
$C183=2011,
VLOOKUP($B183,[11]分省年度数据!$A$1:$T$32,14,FALSE),
$C183=2012,
VLOOKUP($B183,[11]分省年度数据!$A$1:$T$32,13,FALSE),
$C183=2013,
VLOOKUP($B183,[11]分省年度数据!$A$1:$T$32,12,FALSE),
$C183=2014,
VLOOKUP($B183,[11]分省年度数据!$A$1:$T$32,11,FALSE),
$C183=2015,
VLOOKUP($B183,[11]分省年度数据!$A$1:$T$32,10,FALSE),
$C183=2016,
VLOOKUP($B183,[11]分省年度数据!$A$1:$T$32,9,FALSE),
$C183=2017,
VLOOKUP($B183,[11]分省年度数据!$A$1:$T$32,8,FALSE),
$C183=2018,
VLOOKUP($B183,[11]分省年度数据!$A$1:$T$32,7,FALSE)
)</f>
        <v>50.3</v>
      </c>
      <c r="Z183" cm="1">
        <f t="array" ref="Z183">_xlfn.IFS(
$C183=2010,
VLOOKUP($B183,[12]分省年度数据!$A$1:$T$32,15,FALSE),
$C183=2011,
VLOOKUP($B183,[12]分省年度数据!$A$1:$T$32,14,FALSE),
$C183=2012,
VLOOKUP($B183,[12]分省年度数据!$A$1:$T$32,13,FALSE),
$C183=2013,
VLOOKUP($B183,[12]分省年度数据!$A$1:$T$32,12,FALSE),
$C183=2014,
VLOOKUP($B183,[12]分省年度数据!$A$1:$T$32,11,FALSE),
$C183=2015,
VLOOKUP($B183,[12]分省年度数据!$A$1:$T$32,10,FALSE),
$C183=2016,
VLOOKUP($B183,[12]分省年度数据!$A$1:$T$32,9,FALSE),
$C183=2017,
VLOOKUP($B183,[12]分省年度数据!$A$1:$T$32,8,FALSE),
$C183=2018,
VLOOKUP($B183,[12]分省年度数据!$A$1:$T$32,7,FALSE)
)</f>
        <v>17.079999999999998</v>
      </c>
      <c r="AA183" cm="1">
        <f t="array" ref="AA183">_xlfn.IFS(
$C183=2010,
VLOOKUP($B183,[13]分省年度数据!$A$1:$T$32,15,FALSE),
$C183=2011,
VLOOKUP($B183,[13]分省年度数据!$A$1:$T$32,14,FALSE),
$C183=2012,
VLOOKUP($B183,[13]分省年度数据!$A$1:$T$32,13,FALSE),
$C183=2013,
VLOOKUP($B183,[13]分省年度数据!$A$1:$T$32,12,FALSE),
$C183=2014,
VLOOKUP($B183,[13]分省年度数据!$A$1:$T$32,11,FALSE),
$C183=2015,
VLOOKUP($B183,[13]分省年度数据!$A$1:$T$32,10,FALSE),
$C183=2016,
VLOOKUP($B183,[13]分省年度数据!$A$1:$T$32,9,FALSE),
$C183=2017,
VLOOKUP($B183,[13]分省年度数据!$A$1:$T$32,8,FALSE),
$C183=2018,
VLOOKUP($B183,[13]分省年度数据!$A$1:$T$32,7,FALSE)
)</f>
        <v>15.63</v>
      </c>
      <c r="AB183" cm="1">
        <f t="array" ref="AB183">_xlfn.IFS(
$C183=2010,
VLOOKUP($B183,[14]分省年度数据!$A$1:$T$32,15,FALSE),
$C183=2011,
VLOOKUP($B183,[14]分省年度数据!$A$1:$T$32,14,FALSE),
$C183=2012,
VLOOKUP($B183,[14]分省年度数据!$A$1:$T$32,13,FALSE),
$C183=2013,
VLOOKUP($B183,[14]分省年度数据!$A$1:$T$32,12,FALSE),
$C183=2014,
VLOOKUP($B183,[14]分省年度数据!$A$1:$T$32,11,FALSE),
$C183=2015,
VLOOKUP($B183,[14]分省年度数据!$A$1:$T$32,10,FALSE),
$C183=2016,
VLOOKUP($B183,[14]分省年度数据!$A$1:$T$32,9,FALSE),
$C183=2017,
VLOOKUP($B183,[14]分省年度数据!$A$1:$T$32,8,FALSE),
$C183=2018,
VLOOKUP($B183,[14]分省年度数据!$A$1:$T$32,7,FALSE)
)</f>
        <v>14.84</v>
      </c>
      <c r="AD183" cm="1">
        <f t="array" ref="AD183">_xlfn.IFS(
$C183=2010,
VLOOKUP($B183,[15]分省年度数据!$A$1:$T$32,15,FALSE),
$C183=2011,
VLOOKUP($B183,[15]分省年度数据!$A$1:$T$32,14,FALSE),
$C183=2012,
VLOOKUP($B183,[15]分省年度数据!$A$1:$T$32,13,FALSE),
$C183=2013,
VLOOKUP($B183,[15]分省年度数据!$A$1:$T$32,12,FALSE),
$C183=2014,
VLOOKUP($B183,[15]分省年度数据!$A$1:$T$32,11,FALSE),
$C183=2015,
VLOOKUP($B183,[15]分省年度数据!$A$1:$T$32,10,FALSE),
$C183=2016,
VLOOKUP($B183,[15]分省年度数据!$A$1:$T$32,9,FALSE),
$C183=2017,
VLOOKUP($B183,[15]分省年度数据!$A$1:$T$32,8,FALSE),
$C183=2018,
VLOOKUP($B183,[15]分省年度数据!$A$1:$T$32,7,FALSE)
)</f>
        <v>1732237</v>
      </c>
      <c r="AE183" cm="1">
        <f t="array" ref="AE183">_xlfn.IFS(
$C183=2010,
VLOOKUP($B183,[16]分省年度数据!$A$1:$T$32,15,FALSE),
$C183=2011,
VLOOKUP($B183,[16]分省年度数据!$A$1:$T$32,14,FALSE),
$C183=2012,
VLOOKUP($B183,[16]分省年度数据!$A$1:$T$32,13,FALSE),
$C183=2013,
VLOOKUP($B183,[16]分省年度数据!$A$1:$T$32,12,FALSE),
$C183=2014,
VLOOKUP($B183,[16]分省年度数据!$A$1:$T$32,11,FALSE),
$C183=2015,
VLOOKUP($B183,[16]分省年度数据!$A$1:$T$32,10,FALSE),
$C183=2016,
VLOOKUP($B183,[16]分省年度数据!$A$1:$T$32,9,FALSE),
$C183=2017,
VLOOKUP($B183,[16]分省年度数据!$A$1:$T$32,8,FALSE),
$C183=2018,
VLOOKUP($B183,[16]分省年度数据!$A$1:$T$32,7,FALSE)
)</f>
        <v>127.27</v>
      </c>
      <c r="AF183" cm="1">
        <f t="array" ref="AF183">_xlfn.IFS(
$C183=2010,
VLOOKUP($B183,[17]分省年度数据!$A$1:$T$32,15,FALSE),
$C183=2011,
VLOOKUP($B183,[17]分省年度数据!$A$1:$T$32,14,FALSE),
$C183=2012,
VLOOKUP($B183,[17]分省年度数据!$A$1:$T$32,13,FALSE),
$C183=2013,
VLOOKUP($B183,[17]分省年度数据!$A$1:$T$32,12,FALSE),
$C183=2014,
VLOOKUP($B183,[17]分省年度数据!$A$1:$T$32,11,FALSE),
$C183=2015,
VLOOKUP($B183,[17]分省年度数据!$A$1:$T$32,10,FALSE),
$C183=2016,
VLOOKUP($B183,[17]分省年度数据!$A$1:$T$32,9,FALSE),
$C183=2017,
VLOOKUP($B183,[17]分省年度数据!$A$1:$T$32,8,FALSE),
$C183=2018,
VLOOKUP($B183,[17]分省年度数据!$A$1:$T$32,7,FALSE)
)</f>
        <v>4</v>
      </c>
      <c r="AG183" cm="1">
        <f t="array" ref="AG183">_xlfn.IFS(
$C183=2010,
VLOOKUP($B183,[18]分省年度数据!$A$1:$T$32,15,FALSE),
$C183=2011,
VLOOKUP($B183,[18]分省年度数据!$A$1:$T$32,14,FALSE),
$C183=2012,
VLOOKUP($B183,[18]分省年度数据!$A$1:$T$32,13,FALSE),
$C183=2013,
VLOOKUP($B183,[18]分省年度数据!$A$1:$T$32,12,FALSE),
$C183=2014,
VLOOKUP($B183,[18]分省年度数据!$A$1:$T$32,11,FALSE),
$C183=2015,
VLOOKUP($B183,[18]分省年度数据!$A$1:$T$32,10,FALSE),
$C183=2016,
VLOOKUP($B183,[18]分省年度数据!$A$1:$T$32,9,FALSE),
$C183=2017,
VLOOKUP($B183,[18]分省年度数据!$A$1:$T$32,8,FALSE),
$C183=2018,
VLOOKUP($B183,[18]分省年度数据!$A$1:$T$32,7,FALSE)
)</f>
        <v>822.5</v>
      </c>
      <c r="AJ183" cm="1">
        <f t="array" ref="AJ183">_xlfn.IFS(
$C183=2010,
VLOOKUP($B183,[19]分省年度数据!$A$1:$T$32,15,FALSE),
$C183=2011,
VLOOKUP($B183,[19]分省年度数据!$A$1:$T$32,14,FALSE),
$C183=2012,
VLOOKUP($B183,[19]分省年度数据!$A$1:$T$32,13,FALSE),
$C183=2013,
VLOOKUP($B183,[19]分省年度数据!$A$1:$T$32,12,FALSE),
$C183=2014,
VLOOKUP($B183,[19]分省年度数据!$A$1:$T$32,11,FALSE),
$C183=2015,
VLOOKUP($B183,[19]分省年度数据!$A$1:$T$32,10,FALSE),
$C183=2016,
VLOOKUP($B183,[19]分省年度数据!$A$1:$T$32,9,FALSE),
$C183=2017,
VLOOKUP($B183,[19]分省年度数据!$A$1:$T$32,8,FALSE),
$C183=2018,
VLOOKUP($B183,[19]分省年度数据!$A$1:$T$32,7,FALSE)
)</f>
        <v>1737</v>
      </c>
      <c r="AK183" cm="1">
        <f t="array" ref="AK183">_xlfn.IFS(
$C183=2010,
VLOOKUP($B183,[20]分省年度数据!$A$1:$T$32,15,FALSE),
$C183=2011,
VLOOKUP($B183,[20]分省年度数据!$A$1:$T$32,14,FALSE),
$C183=2012,
VLOOKUP($B183,[20]分省年度数据!$A$1:$T$32,13,FALSE),
$C183=2013,
VLOOKUP($B183,[20]分省年度数据!$A$1:$T$32,12,FALSE),
$C183=2014,
VLOOKUP($B183,[20]分省年度数据!$A$1:$T$32,11,FALSE),
$C183=2015,
VLOOKUP($B183,[20]分省年度数据!$A$1:$T$32,10,FALSE),
$C183=2016,
VLOOKUP($B183,[20]分省年度数据!$A$1:$T$32,9,FALSE),
$C183=2017,
VLOOKUP($B183,[20]分省年度数据!$A$1:$T$32,8,FALSE),
$C183=2018,
VLOOKUP($B183,[20]分省年度数据!$A$1:$T$32,7,FALSE)
)</f>
        <v>4737</v>
      </c>
      <c r="AL183" cm="1">
        <f t="array" ref="AL183">_xlfn.IFS(
$C183=2010,
VLOOKUP($B183,[26]分省年度数据!$A$1:$T$32,15,FALSE),
$C183=2011,
VLOOKUP($B183,[26]分省年度数据!$A$1:$T$32,14,FALSE),
$C183=2012,
VLOOKUP($B183,[26]分省年度数据!$A$1:$T$32,13,FALSE),
$C183=2013,
VLOOKUP($B183,[26]分省年度数据!$A$1:$T$32,12,FALSE),
$C183=2014,
VLOOKUP($B183,[26]分省年度数据!$A$1:$T$32,11,FALSE),
$C183=2015,
VLOOKUP($B183,[26]分省年度数据!$A$1:$T$32,10,FALSE),
$C183=2016,
VLOOKUP($B183,[26]分省年度数据!$A$1:$T$32,9,FALSE),
$C183=2017,
VLOOKUP($B183,[26]分省年度数据!$A$1:$T$32,8,FALSE),
$C183=2018,
VLOOKUP($B183,[26]分省年度数据!$A$1:$T$32,7,FALSE)
)</f>
        <v>96.09</v>
      </c>
      <c r="AM183" cm="1">
        <f t="array" ref="AM183">_xlfn.IFS(
$C183=2010,
VLOOKUP($B183,[22]分省年度数据!$A$1:$T$32,15,FALSE),
$C183=2011,
VLOOKUP($B183,[22]分省年度数据!$A$1:$T$32,14,FALSE),
$C183=2012,
VLOOKUP($B183,[22]分省年度数据!$A$1:$T$32,13,FALSE),
$C183=2013,
VLOOKUP($B183,[22]分省年度数据!$A$1:$T$32,12,FALSE),
$C183=2014,
VLOOKUP($B183,[22]分省年度数据!$A$1:$T$32,11,FALSE),
$C183=2015,
VLOOKUP($B183,[22]分省年度数据!$A$1:$T$32,10,FALSE),
$C183=2016,
VLOOKUP($B183,[22]分省年度数据!$A$1:$T$32,9,FALSE),
$C183=2017,
VLOOKUP($B183,[22]分省年度数据!$A$1:$T$32,8,FALSE),
$C183=2018,
VLOOKUP($B183,[22]分省年度数据!$A$1:$T$32,7,FALSE)
)</f>
        <v>93.59</v>
      </c>
      <c r="AN183" cm="1">
        <f t="array" ref="AN183">_xlfn.IFS(
$C183=2010,
VLOOKUP($B183,[23]分省年度数据!$A$1:$T$32,15,FALSE),
$C183=2011,
VLOOKUP($B183,[23]分省年度数据!$A$1:$T$32,14,FALSE),
$C183=2012,
VLOOKUP($B183,[23]分省年度数据!$A$1:$T$32,13,FALSE),
$C183=2013,
VLOOKUP($B183,[23]分省年度数据!$A$1:$T$32,12,FALSE),
$C183=2014,
VLOOKUP($B183,[23]分省年度数据!$A$1:$T$32,11,FALSE),
$C183=2015,
VLOOKUP($B183,[23]分省年度数据!$A$1:$T$32,10,FALSE),
$C183=2016,
VLOOKUP($B183,[23]分省年度数据!$A$1:$T$32,9,FALSE),
$C183=2017,
VLOOKUP($B183,[23]分省年度数据!$A$1:$T$32,8,FALSE),
$C183=2018,
VLOOKUP($B183,[23]分省年度数据!$A$1:$T$32,7,FALSE)
)</f>
        <v>10.76</v>
      </c>
      <c r="AO183" cm="1">
        <f t="array" ref="AO183">_xlfn.IFS(
$C183=2010,
VLOOKUP($B183,[24]分省年度数据!$A$1:$T$32,15,FALSE),
$C183=2011,
VLOOKUP($B183,[24]分省年度数据!$A$1:$T$32,14,FALSE),
$C183=2012,
VLOOKUP($B183,[24]分省年度数据!$A$1:$T$32,13,FALSE),
$C183=2013,
VLOOKUP($B183,[24]分省年度数据!$A$1:$T$32,12,FALSE),
$C183=2014,
VLOOKUP($B183,[24]分省年度数据!$A$1:$T$32,11,FALSE),
$C183=2015,
VLOOKUP($B183,[24]分省年度数据!$A$1:$T$32,10,FALSE),
$C183=2016,
VLOOKUP($B183,[24]分省年度数据!$A$1:$T$32,9,FALSE),
$C183=2017,
VLOOKUP($B183,[24]分省年度数据!$A$1:$T$32,8,FALSE),
$C183=2018,
VLOOKUP($B183,[24]分省年度数据!$A$1:$T$32,7,FALSE)
)</f>
        <v>1.73</v>
      </c>
      <c r="AP183" cm="1">
        <f t="array" ref="AP183">_xlfn.IFS(
$C183=2010,
VLOOKUP($B183,[25]分省年度数据!$A$1:$T$32,15,FALSE),
$C183=2011,
VLOOKUP($B183,[25]分省年度数据!$A$1:$T$32,14,FALSE),
$C183=2012,
VLOOKUP($B183,[25]分省年度数据!$A$1:$T$32,13,FALSE),
$C183=2013,
VLOOKUP($B183,[25]分省年度数据!$A$1:$T$32,12,FALSE),
$C183=2014,
VLOOKUP($B183,[25]分省年度数据!$A$1:$T$32,11,FALSE),
$C183=2015,
VLOOKUP($B183,[25]分省年度数据!$A$1:$T$32,10,FALSE),
$C183=2016,
VLOOKUP($B183,[25]分省年度数据!$A$1:$T$32,9,FALSE),
$C183=2017,
VLOOKUP($B183,[25]分省年度数据!$A$1:$T$32,8,FALSE),
$C183=2018,
VLOOKUP($B183,[25]分省年度数据!$A$1:$T$32,7,FALSE)
)</f>
        <v>12.51</v>
      </c>
    </row>
    <row r="184" spans="1:42">
      <c r="A184">
        <v>46</v>
      </c>
      <c r="B184" t="s">
        <v>21</v>
      </c>
      <c r="C184">
        <v>2012</v>
      </c>
      <c r="D184" t="str">
        <f t="shared" si="4"/>
        <v>海南省2012</v>
      </c>
      <c r="E184" t="s">
        <v>35</v>
      </c>
      <c r="F184" cm="1">
        <f t="array" ref="F184">_xlfn.IFS(
$C184=2010,
VLOOKUP($B184,[1]分省年度数据!$A$1:$T$32,15,FALSE),
$C184=2011,
VLOOKUP($B184,[1]分省年度数据!$A$1:$T$32,14,FALSE),
$C184=2012,
VLOOKUP($B184,[1]分省年度数据!$A$1:$T$32,13,FALSE),
$C184=2013,
VLOOKUP($B184,[1]分省年度数据!$A$1:$T$32,12,FALSE),
$C184=2014,
VLOOKUP($B184,[1]分省年度数据!$A$1:$T$32,11,FALSE),
$C184=2015,
VLOOKUP($B184,[1]分省年度数据!$A$1:$T$32,10,FALSE),
$C184=2016,
VLOOKUP($B184,[1]分省年度数据!$A$1:$T$32,9,FALSE),
$C184=2017,
VLOOKUP($B184,[1]分省年度数据!$A$1:$T$32,8,FALSE),
$C184=2018,
VLOOKUP($B184,[1]分省年度数据!$A$1:$T$32,7,FALSE)
)</f>
        <v>910</v>
      </c>
      <c r="G184" cm="1">
        <f t="array" ref="G184">_xlfn.IFS(
$C184=2010,
VLOOKUP($B184,[2]分省年度数据!$A$1:$T$32,15,FALSE),
$C184=2011,
VLOOKUP($B184,[2]分省年度数据!$A$1:$T$32,14,FALSE),
$C184=2012,
VLOOKUP($B184,[2]分省年度数据!$A$1:$T$32,13,FALSE),
$C184=2013,
VLOOKUP($B184,[2]分省年度数据!$A$1:$T$32,12,FALSE),
$C184=2014,
VLOOKUP($B184,[2]分省年度数据!$A$1:$T$32,11,FALSE),
$C184=2015,
VLOOKUP($B184,[2]分省年度数据!$A$1:$T$32,10,FALSE),
$C184=2016,
VLOOKUP($B184,[2]分省年度数据!$A$1:$T$32,9,FALSE),
$C184=2017,
VLOOKUP($B184,[2]分省年度数据!$A$1:$T$32,8,FALSE),
$C184=2018,
VLOOKUP($B184,[2]分省年度数据!$A$1:$T$32,7,FALSE)
)</f>
        <v>14180</v>
      </c>
      <c r="H184" cm="1">
        <f t="array" ref="H184">_xlfn.IFS(
$C184=2010,
VLOOKUP($B184,[3]分省年度数据!$A$1:$T$32,15,FALSE),
$C184=2011,
VLOOKUP($B184,[3]分省年度数据!$A$1:$T$32,14,FALSE),
$C184=2012,
VLOOKUP($B184,[3]分省年度数据!$A$1:$T$32,13,FALSE),
$C184=2013,
VLOOKUP($B184,[3]分省年度数据!$A$1:$T$32,12,FALSE),
$C184=2014,
VLOOKUP($B184,[3]分省年度数据!$A$1:$T$32,11,FALSE),
$C184=2015,
VLOOKUP($B184,[3]分省年度数据!$A$1:$T$32,10,FALSE),
$C184=2016,
VLOOKUP($B184,[3]分省年度数据!$A$1:$T$32,9,FALSE),
$C184=2017,
VLOOKUP($B184,[3]分省年度数据!$A$1:$T$32,8,FALSE),
$C184=2018,
VLOOKUP($B184,[3]分省年度数据!$A$1:$T$32,7,FALSE)
)</f>
        <v>197.5</v>
      </c>
      <c r="I184">
        <f>VLOOKUP($D184,[4]Sheet1!$C$1:$J$65536,2,FALSE)</f>
        <v>250.22860717773438</v>
      </c>
      <c r="J184">
        <f>VLOOKUP($D184,[4]Sheet1!$C$1:$J$65536,3,FALSE)</f>
        <v>213.04927062988281</v>
      </c>
      <c r="K184">
        <f>VLOOKUP($D184,[4]Sheet1!$C$1:$J$65536,4,FALSE)</f>
        <v>10098.884765625</v>
      </c>
      <c r="L184">
        <f>VLOOKUP($D184,[4]Sheet1!$C$1:$J$65536,5,FALSE)</f>
        <v>147.88201904296875</v>
      </c>
      <c r="M184">
        <f>VLOOKUP($D184,[4]Sheet1!$C$1:$J$65536,6,FALSE)</f>
        <v>27.021858215332031</v>
      </c>
      <c r="N184">
        <f>VLOOKUP($D184,[4]Sheet1!$C$1:$J$65536,7,FALSE)</f>
        <v>5.8296985626220703</v>
      </c>
      <c r="O184">
        <f>VLOOKUP($D184,[4]Sheet1!$C$1:$J$65536,8,FALSE)</f>
        <v>46.100532531738281</v>
      </c>
      <c r="P184" cm="1">
        <f t="array" ref="P184">_xlfn.IFS(
$C184=2010,
VLOOKUP($B184,[5]各省年均房价!$A$1:$T$32,11,FALSE),
$C184=2011,
VLOOKUP($B184,[5]各省年均房价!$A$1:$T$32,12,FALSE),
$C184=2012,
VLOOKUP($B184,[5]各省年均房价!$A$1:$T$32,13,FALSE),
$C184=2013,
VLOOKUP($B184,[5]各省年均房价!$A$1:$T$32,14,FALSE),
$C184=2014,
VLOOKUP($B184,[5]各省年均房价!$A$1:$T$32,15,FALSE),
$C184=2015,
VLOOKUP($B184,[5]各省年均房价!$A$1:$T$32,16,FALSE),
$C184=2016,
VLOOKUP($B184,[5]各省年均房价!$A$1:$T$32,17,FALSE),
$C184=2017,
VLOOKUP($B184,[5]各省年均房价!$A$1:$T$32,18,FALSE),
$C184=2018,
VLOOKUP($B184,[5]各省年均房价!$A$1:$T$32,19,FALSE)
)</f>
        <v>10922.735000000001</v>
      </c>
      <c r="Q184">
        <f t="shared" si="5"/>
        <v>0.77029160789844853</v>
      </c>
      <c r="R184" cm="1">
        <f t="array" ref="R184">_xlfn.IFS(
$C184=2010,
VLOOKUP($B184,[27]分省年度数据!$A$1:$T$32,15,FALSE),
$C184=2011,
VLOOKUP($B184,[27]分省年度数据!$A$1:$T$32,14,FALSE),
$C184=2012,
VLOOKUP($B184,[27]分省年度数据!$A$1:$T$32,13,FALSE),
$C184=2013,
VLOOKUP($B184,[27]分省年度数据!$A$1:$T$32,12,FALSE),
$C184=2014,
VLOOKUP($B184,[27]分省年度数据!$A$1:$T$32,11,FALSE),
$C184=2015,
VLOOKUP($B184,[27]分省年度数据!$A$1:$T$32,10,FALSE),
$C184=2016,
VLOOKUP($B184,[27]分省年度数据!$A$1:$T$32,9,FALSE),
$C184=2017,
VLOOKUP($B184,[27]分省年度数据!$A$1:$T$32,8,FALSE),
$C184=2018,
VLOOKUP($B184,[27]分省年度数据!$A$1:$T$32,7,FALSE)
)</f>
        <v>88.4</v>
      </c>
      <c r="S184" t="str">
        <f>IFERROR(VLOOKUP(D184,[6]mu_jt_estimates_final!$C:$D,2,FALSE),"")</f>
        <v/>
      </c>
      <c r="T184" t="str">
        <f>VLOOKUP(B184,方言分布!A:B,2,FALSE)</f>
        <v>闽语</v>
      </c>
      <c r="U184" cm="1">
        <f t="array" ref="U184">_xlfn.IFS(
$C184=2010,
VLOOKUP($B184,[7]分省年度数据!$A$1:$T$32,15,FALSE),
$C184=2011,
VLOOKUP($B184,[7]分省年度数据!$A$1:$T$32,14,FALSE),
$C184=2012,
VLOOKUP($B184,[7]分省年度数据!$A$1:$T$32,13,FALSE),
$C184=2013,
VLOOKUP($B184,[7]分省年度数据!$A$1:$T$32,12,FALSE),
$C184=2014,
VLOOKUP($B184,[7]分省年度数据!$A$1:$T$32,11,FALSE),
$C184=2015,
VLOOKUP($B184,[7]分省年度数据!$A$1:$T$32,10,FALSE),
$C184=2016,
VLOOKUP($B184,[7]分省年度数据!$A$1:$T$32,9,FALSE),
$C184=2017,
VLOOKUP($B184,[7]分省年度数据!$A$1:$T$32,8,FALSE),
$C184=2018,
VLOOKUP($B184,[7]分省年度数据!$A$1:$T$32,7,FALSE)
)</f>
        <v>5154</v>
      </c>
      <c r="V184" cm="1">
        <f t="array" ref="V184">_xlfn.IFS(
$C184=2010,
VLOOKUP($B184,[8]分省年度数据!$A$1:$T$32,15,FALSE),
$C184=2011,
VLOOKUP($B184,[8]分省年度数据!$A$1:$T$32,14,FALSE),
$C184=2012,
VLOOKUP($B184,[8]分省年度数据!$A$1:$T$32,13,FALSE),
$C184=2013,
VLOOKUP($B184,[8]分省年度数据!$A$1:$T$32,12,FALSE),
$C184=2014,
VLOOKUP($B184,[8]分省年度数据!$A$1:$T$32,11,FALSE),
$C184=2015,
VLOOKUP($B184,[8]分省年度数据!$A$1:$T$32,10,FALSE),
$C184=2016,
VLOOKUP($B184,[8]分省年度数据!$A$1:$T$32,9,FALSE),
$C184=2017,
VLOOKUP($B184,[8]分省年度数据!$A$1:$T$32,8,FALSE),
$C184=2018,
VLOOKUP($B184,[8]分省年度数据!$A$1:$T$32,7,FALSE)
)</f>
        <v>3.03</v>
      </c>
      <c r="W184" cm="1">
        <f t="array" ref="W184">_xlfn.IFS(
$C184=2010,
VLOOKUP($B184,[9]分省年度数据!$A$1:$T$32,15,FALSE),
$C184=2011,
VLOOKUP($B184,[9]分省年度数据!$A$1:$T$32,14,FALSE),
$C184=2012,
VLOOKUP($B184,[9]分省年度数据!$A$1:$T$32,13,FALSE),
$C184=2013,
VLOOKUP($B184,[9]分省年度数据!$A$1:$T$32,12,FALSE),
$C184=2014,
VLOOKUP($B184,[9]分省年度数据!$A$1:$T$32,11,FALSE),
$C184=2015,
VLOOKUP($B184,[9]分省年度数据!$A$1:$T$32,10,FALSE),
$C184=2016,
VLOOKUP($B184,[9]分省年度数据!$A$1:$T$32,9,FALSE),
$C184=2017,
VLOOKUP($B184,[9]分省年度数据!$A$1:$T$32,8,FALSE),
$C184=2018,
VLOOKUP($B184,[9]分省年度数据!$A$1:$T$32,7,FALSE)
)</f>
        <v>51</v>
      </c>
      <c r="X184" cm="1">
        <f t="array" ref="X184">_xlfn.IFS(
$C184=2010,
VLOOKUP($B184,[10]分省年度数据!$A$1:$T$32,15,FALSE),
$C184=2011,
VLOOKUP($B184,[10]分省年度数据!$A$1:$T$32,14,FALSE),
$C184=2012,
VLOOKUP($B184,[10]分省年度数据!$A$1:$T$32,13,FALSE),
$C184=2013,
VLOOKUP($B184,[10]分省年度数据!$A$1:$T$32,12,FALSE),
$C184=2014,
VLOOKUP($B184,[10]分省年度数据!$A$1:$T$32,11,FALSE),
$C184=2015,
VLOOKUP($B184,[10]分省年度数据!$A$1:$T$32,10,FALSE),
$C184=2016,
VLOOKUP($B184,[10]分省年度数据!$A$1:$T$32,9,FALSE),
$C184=2017,
VLOOKUP($B184,[10]分省年度数据!$A$1:$T$32,8,FALSE),
$C184=2018,
VLOOKUP($B184,[10]分省年度数据!$A$1:$T$32,7,FALSE)
)</f>
        <v>9.86</v>
      </c>
      <c r="Y184" cm="1">
        <f t="array" ref="Y184">_xlfn.IFS(
$C184=2010,
VLOOKUP($B184,[11]分省年度数据!$A$1:$T$32,15,FALSE),
$C184=2011,
VLOOKUP($B184,[11]分省年度数据!$A$1:$T$32,14,FALSE),
$C184=2012,
VLOOKUP($B184,[11]分省年度数据!$A$1:$T$32,13,FALSE),
$C184=2013,
VLOOKUP($B184,[11]分省年度数据!$A$1:$T$32,12,FALSE),
$C184=2014,
VLOOKUP($B184,[11]分省年度数据!$A$1:$T$32,11,FALSE),
$C184=2015,
VLOOKUP($B184,[11]分省年度数据!$A$1:$T$32,10,FALSE),
$C184=2016,
VLOOKUP($B184,[11]分省年度数据!$A$1:$T$32,9,FALSE),
$C184=2017,
VLOOKUP($B184,[11]分省年度数据!$A$1:$T$32,8,FALSE),
$C184=2018,
VLOOKUP($B184,[11]分省年度数据!$A$1:$T$32,7,FALSE)
)</f>
        <v>59.86</v>
      </c>
      <c r="Z184" cm="1">
        <f t="array" ref="Z184">_xlfn.IFS(
$C184=2010,
VLOOKUP($B184,[12]分省年度数据!$A$1:$T$32,15,FALSE),
$C184=2011,
VLOOKUP($B184,[12]分省年度数据!$A$1:$T$32,14,FALSE),
$C184=2012,
VLOOKUP($B184,[12]分省年度数据!$A$1:$T$32,13,FALSE),
$C184=2013,
VLOOKUP($B184,[12]分省年度数据!$A$1:$T$32,12,FALSE),
$C184=2014,
VLOOKUP($B184,[12]分省年度数据!$A$1:$T$32,11,FALSE),
$C184=2015,
VLOOKUP($B184,[12]分省年度数据!$A$1:$T$32,10,FALSE),
$C184=2016,
VLOOKUP($B184,[12]分省年度数据!$A$1:$T$32,9,FALSE),
$C184=2017,
VLOOKUP($B184,[12]分省年度数据!$A$1:$T$32,8,FALSE),
$C184=2018,
VLOOKUP($B184,[12]分省年度数据!$A$1:$T$32,7,FALSE)
)</f>
        <v>16.12</v>
      </c>
      <c r="AA184" cm="1">
        <f t="array" ref="AA184">_xlfn.IFS(
$C184=2010,
VLOOKUP($B184,[13]分省年度数据!$A$1:$T$32,15,FALSE),
$C184=2011,
VLOOKUP($B184,[13]分省年度数据!$A$1:$T$32,14,FALSE),
$C184=2012,
VLOOKUP($B184,[13]分省年度数据!$A$1:$T$32,13,FALSE),
$C184=2013,
VLOOKUP($B184,[13]分省年度数据!$A$1:$T$32,12,FALSE),
$C184=2014,
VLOOKUP($B184,[13]分省年度数据!$A$1:$T$32,11,FALSE),
$C184=2015,
VLOOKUP($B184,[13]分省年度数据!$A$1:$T$32,10,FALSE),
$C184=2016,
VLOOKUP($B184,[13]分省年度数据!$A$1:$T$32,9,FALSE),
$C184=2017,
VLOOKUP($B184,[13]分省年度数据!$A$1:$T$32,8,FALSE),
$C184=2018,
VLOOKUP($B184,[13]分省年度数据!$A$1:$T$32,7,FALSE)
)</f>
        <v>14.54</v>
      </c>
      <c r="AB184" cm="1">
        <f t="array" ref="AB184">_xlfn.IFS(
$C184=2010,
VLOOKUP($B184,[14]分省年度数据!$A$1:$T$32,15,FALSE),
$C184=2011,
VLOOKUP($B184,[14]分省年度数据!$A$1:$T$32,14,FALSE),
$C184=2012,
VLOOKUP($B184,[14]分省年度数据!$A$1:$T$32,13,FALSE),
$C184=2013,
VLOOKUP($B184,[14]分省年度数据!$A$1:$T$32,12,FALSE),
$C184=2014,
VLOOKUP($B184,[14]分省年度数据!$A$1:$T$32,11,FALSE),
$C184=2015,
VLOOKUP($B184,[14]分省年度数据!$A$1:$T$32,10,FALSE),
$C184=2016,
VLOOKUP($B184,[14]分省年度数据!$A$1:$T$32,9,FALSE),
$C184=2017,
VLOOKUP($B184,[14]分省年度数据!$A$1:$T$32,8,FALSE),
$C184=2018,
VLOOKUP($B184,[14]分省年度数据!$A$1:$T$32,7,FALSE)
)</f>
        <v>14.68</v>
      </c>
      <c r="AD184" t="str" cm="1">
        <f t="array" ref="AD184">_xlfn.IFS(
$C184=2010,
VLOOKUP($B184,[15]分省年度数据!$A$1:$T$32,15,FALSE),
$C184=2011,
VLOOKUP($B184,[15]分省年度数据!$A$1:$T$32,14,FALSE),
$C184=2012,
VLOOKUP($B184,[15]分省年度数据!$A$1:$T$32,13,FALSE),
$C184=2013,
VLOOKUP($B184,[15]分省年度数据!$A$1:$T$32,12,FALSE),
$C184=2014,
VLOOKUP($B184,[15]分省年度数据!$A$1:$T$32,11,FALSE),
$C184=2015,
VLOOKUP($B184,[15]分省年度数据!$A$1:$T$32,10,FALSE),
$C184=2016,
VLOOKUP($B184,[15]分省年度数据!$A$1:$T$32,9,FALSE),
$C184=2017,
VLOOKUP($B184,[15]分省年度数据!$A$1:$T$32,8,FALSE),
$C184=2018,
VLOOKUP($B184,[15]分省年度数据!$A$1:$T$32,7,FALSE)
)</f>
        <v/>
      </c>
      <c r="AE184" cm="1">
        <f t="array" ref="AE184">_xlfn.IFS(
$C184=2010,
VLOOKUP($B184,[16]分省年度数据!$A$1:$T$32,15,FALSE),
$C184=2011,
VLOOKUP($B184,[16]分省年度数据!$A$1:$T$32,14,FALSE),
$C184=2012,
VLOOKUP($B184,[16]分省年度数据!$A$1:$T$32,13,FALSE),
$C184=2013,
VLOOKUP($B184,[16]分省年度数据!$A$1:$T$32,12,FALSE),
$C184=2014,
VLOOKUP($B184,[16]分省年度数据!$A$1:$T$32,11,FALSE),
$C184=2015,
VLOOKUP($B184,[16]分省年度数据!$A$1:$T$32,10,FALSE),
$C184=2016,
VLOOKUP($B184,[16]分省年度数据!$A$1:$T$32,9,FALSE),
$C184=2017,
VLOOKUP($B184,[16]分省年度数据!$A$1:$T$32,8,FALSE),
$C184=2018,
VLOOKUP($B184,[16]分省年度数据!$A$1:$T$32,7,FALSE)
)</f>
        <v>158.79</v>
      </c>
      <c r="AF184" cm="1">
        <f t="array" ref="AF184">_xlfn.IFS(
$C184=2010,
VLOOKUP($B184,[17]分省年度数据!$A$1:$T$32,15,FALSE),
$C184=2011,
VLOOKUP($B184,[17]分省年度数据!$A$1:$T$32,14,FALSE),
$C184=2012,
VLOOKUP($B184,[17]分省年度数据!$A$1:$T$32,13,FALSE),
$C184=2013,
VLOOKUP($B184,[17]分省年度数据!$A$1:$T$32,12,FALSE),
$C184=2014,
VLOOKUP($B184,[17]分省年度数据!$A$1:$T$32,11,FALSE),
$C184=2015,
VLOOKUP($B184,[17]分省年度数据!$A$1:$T$32,10,FALSE),
$C184=2016,
VLOOKUP($B184,[17]分省年度数据!$A$1:$T$32,9,FALSE),
$C184=2017,
VLOOKUP($B184,[17]分省年度数据!$A$1:$T$32,8,FALSE),
$C184=2018,
VLOOKUP($B184,[17]分省年度数据!$A$1:$T$32,7,FALSE)
)</f>
        <v>4</v>
      </c>
      <c r="AG184" cm="1">
        <f t="array" ref="AG184">_xlfn.IFS(
$C184=2010,
VLOOKUP($B184,[18]分省年度数据!$A$1:$T$32,15,FALSE),
$C184=2011,
VLOOKUP($B184,[18]分省年度数据!$A$1:$T$32,14,FALSE),
$C184=2012,
VLOOKUP($B184,[18]分省年度数据!$A$1:$T$32,13,FALSE),
$C184=2013,
VLOOKUP($B184,[18]分省年度数据!$A$1:$T$32,12,FALSE),
$C184=2014,
VLOOKUP($B184,[18]分省年度数据!$A$1:$T$32,11,FALSE),
$C184=2015,
VLOOKUP($B184,[18]分省年度数据!$A$1:$T$32,10,FALSE),
$C184=2016,
VLOOKUP($B184,[18]分省年度数据!$A$1:$T$32,9,FALSE),
$C184=2017,
VLOOKUP($B184,[18]分省年度数据!$A$1:$T$32,8,FALSE),
$C184=2018,
VLOOKUP($B184,[18]分省年度数据!$A$1:$T$32,7,FALSE)
)</f>
        <v>950.2</v>
      </c>
      <c r="AJ184" cm="1">
        <f t="array" ref="AJ184">_xlfn.IFS(
$C184=2010,
VLOOKUP($B184,[19]分省年度数据!$A$1:$T$32,15,FALSE),
$C184=2011,
VLOOKUP($B184,[19]分省年度数据!$A$1:$T$32,14,FALSE),
$C184=2012,
VLOOKUP($B184,[19]分省年度数据!$A$1:$T$32,13,FALSE),
$C184=2013,
VLOOKUP($B184,[19]分省年度数据!$A$1:$T$32,12,FALSE),
$C184=2014,
VLOOKUP($B184,[19]分省年度数据!$A$1:$T$32,11,FALSE),
$C184=2015,
VLOOKUP($B184,[19]分省年度数据!$A$1:$T$32,10,FALSE),
$C184=2016,
VLOOKUP($B184,[19]分省年度数据!$A$1:$T$32,9,FALSE),
$C184=2017,
VLOOKUP($B184,[19]分省年度数据!$A$1:$T$32,8,FALSE),
$C184=2018,
VLOOKUP($B184,[19]分省年度数据!$A$1:$T$32,7,FALSE)
)</f>
        <v>1752</v>
      </c>
      <c r="AK184" cm="1">
        <f t="array" ref="AK184">_xlfn.IFS(
$C184=2010,
VLOOKUP($B184,[20]分省年度数据!$A$1:$T$32,15,FALSE),
$C184=2011,
VLOOKUP($B184,[20]分省年度数据!$A$1:$T$32,14,FALSE),
$C184=2012,
VLOOKUP($B184,[20]分省年度数据!$A$1:$T$32,13,FALSE),
$C184=2013,
VLOOKUP($B184,[20]分省年度数据!$A$1:$T$32,12,FALSE),
$C184=2014,
VLOOKUP($B184,[20]分省年度数据!$A$1:$T$32,11,FALSE),
$C184=2015,
VLOOKUP($B184,[20]分省年度数据!$A$1:$T$32,10,FALSE),
$C184=2016,
VLOOKUP($B184,[20]分省年度数据!$A$1:$T$32,9,FALSE),
$C184=2017,
VLOOKUP($B184,[20]分省年度数据!$A$1:$T$32,8,FALSE),
$C184=2018,
VLOOKUP($B184,[20]分省年度数据!$A$1:$T$32,7,FALSE)
)</f>
        <v>5600</v>
      </c>
      <c r="AL184" cm="1">
        <f t="array" ref="AL184">_xlfn.IFS(
$C184=2010,
VLOOKUP($B184,[26]分省年度数据!$A$1:$T$32,15,FALSE),
$C184=2011,
VLOOKUP($B184,[26]分省年度数据!$A$1:$T$32,14,FALSE),
$C184=2012,
VLOOKUP($B184,[26]分省年度数据!$A$1:$T$32,13,FALSE),
$C184=2013,
VLOOKUP($B184,[26]分省年度数据!$A$1:$T$32,12,FALSE),
$C184=2014,
VLOOKUP($B184,[26]分省年度数据!$A$1:$T$32,11,FALSE),
$C184=2015,
VLOOKUP($B184,[26]分省年度数据!$A$1:$T$32,10,FALSE),
$C184=2016,
VLOOKUP($B184,[26]分省年度数据!$A$1:$T$32,9,FALSE),
$C184=2017,
VLOOKUP($B184,[26]分省年度数据!$A$1:$T$32,8,FALSE),
$C184=2018,
VLOOKUP($B184,[26]分省年度数据!$A$1:$T$32,7,FALSE)
)</f>
        <v>97.74</v>
      </c>
      <c r="AM184" cm="1">
        <f t="array" ref="AM184">_xlfn.IFS(
$C184=2010,
VLOOKUP($B184,[22]分省年度数据!$A$1:$T$32,15,FALSE),
$C184=2011,
VLOOKUP($B184,[22]分省年度数据!$A$1:$T$32,14,FALSE),
$C184=2012,
VLOOKUP($B184,[22]分省年度数据!$A$1:$T$32,13,FALSE),
$C184=2013,
VLOOKUP($B184,[22]分省年度数据!$A$1:$T$32,12,FALSE),
$C184=2014,
VLOOKUP($B184,[22]分省年度数据!$A$1:$T$32,11,FALSE),
$C184=2015,
VLOOKUP($B184,[22]分省年度数据!$A$1:$T$32,10,FALSE),
$C184=2016,
VLOOKUP($B184,[22]分省年度数据!$A$1:$T$32,9,FALSE),
$C184=2017,
VLOOKUP($B184,[22]分省年度数据!$A$1:$T$32,8,FALSE),
$C184=2018,
VLOOKUP($B184,[22]分省年度数据!$A$1:$T$32,7,FALSE)
)</f>
        <v>92.15</v>
      </c>
      <c r="AN184" cm="1">
        <f t="array" ref="AN184">_xlfn.IFS(
$C184=2010,
VLOOKUP($B184,[23]分省年度数据!$A$1:$T$32,15,FALSE),
$C184=2011,
VLOOKUP($B184,[23]分省年度数据!$A$1:$T$32,14,FALSE),
$C184=2012,
VLOOKUP($B184,[23]分省年度数据!$A$1:$T$32,13,FALSE),
$C184=2013,
VLOOKUP($B184,[23]分省年度数据!$A$1:$T$32,12,FALSE),
$C184=2014,
VLOOKUP($B184,[23]分省年度数据!$A$1:$T$32,11,FALSE),
$C184=2015,
VLOOKUP($B184,[23]分省年度数据!$A$1:$T$32,10,FALSE),
$C184=2016,
VLOOKUP($B184,[23]分省年度数据!$A$1:$T$32,9,FALSE),
$C184=2017,
VLOOKUP($B184,[23]分省年度数据!$A$1:$T$32,8,FALSE),
$C184=2018,
VLOOKUP($B184,[23]分省年度数据!$A$1:$T$32,7,FALSE)
)</f>
        <v>11.6</v>
      </c>
      <c r="AO184" cm="1">
        <f t="array" ref="AO184">_xlfn.IFS(
$C184=2010,
VLOOKUP($B184,[24]分省年度数据!$A$1:$T$32,15,FALSE),
$C184=2011,
VLOOKUP($B184,[24]分省年度数据!$A$1:$T$32,14,FALSE),
$C184=2012,
VLOOKUP($B184,[24]分省年度数据!$A$1:$T$32,13,FALSE),
$C184=2013,
VLOOKUP($B184,[24]分省年度数据!$A$1:$T$32,12,FALSE),
$C184=2014,
VLOOKUP($B184,[24]分省年度数据!$A$1:$T$32,11,FALSE),
$C184=2015,
VLOOKUP($B184,[24]分省年度数据!$A$1:$T$32,10,FALSE),
$C184=2016,
VLOOKUP($B184,[24]分省年度数据!$A$1:$T$32,9,FALSE),
$C184=2017,
VLOOKUP($B184,[24]分省年度数据!$A$1:$T$32,8,FALSE),
$C184=2018,
VLOOKUP($B184,[24]分省年度数据!$A$1:$T$32,7,FALSE)
)</f>
        <v>1.92</v>
      </c>
      <c r="AP184" cm="1">
        <f t="array" ref="AP184">_xlfn.IFS(
$C184=2010,
VLOOKUP($B184,[25]分省年度数据!$A$1:$T$32,15,FALSE),
$C184=2011,
VLOOKUP($B184,[25]分省年度数据!$A$1:$T$32,14,FALSE),
$C184=2012,
VLOOKUP($B184,[25]分省年度数据!$A$1:$T$32,13,FALSE),
$C184=2013,
VLOOKUP($B184,[25]分省年度数据!$A$1:$T$32,12,FALSE),
$C184=2014,
VLOOKUP($B184,[25]分省年度数据!$A$1:$T$32,11,FALSE),
$C184=2015,
VLOOKUP($B184,[25]分省年度数据!$A$1:$T$32,10,FALSE),
$C184=2016,
VLOOKUP($B184,[25]分省年度数据!$A$1:$T$32,9,FALSE),
$C184=2017,
VLOOKUP($B184,[25]分省年度数据!$A$1:$T$32,8,FALSE),
$C184=2018,
VLOOKUP($B184,[25]分省年度数据!$A$1:$T$32,7,FALSE)
)</f>
        <v>12.01</v>
      </c>
    </row>
    <row r="185" spans="1:42">
      <c r="A185">
        <v>46</v>
      </c>
      <c r="B185" t="s">
        <v>21</v>
      </c>
      <c r="C185">
        <v>2013</v>
      </c>
      <c r="D185" t="str">
        <f t="shared" si="4"/>
        <v>海南省2013</v>
      </c>
      <c r="E185" t="s">
        <v>35</v>
      </c>
      <c r="F185" cm="1">
        <f t="array" ref="F185">_xlfn.IFS(
$C185=2010,
VLOOKUP($B185,[1]分省年度数据!$A$1:$T$32,15,FALSE),
$C185=2011,
VLOOKUP($B185,[1]分省年度数据!$A$1:$T$32,14,FALSE),
$C185=2012,
VLOOKUP($B185,[1]分省年度数据!$A$1:$T$32,13,FALSE),
$C185=2013,
VLOOKUP($B185,[1]分省年度数据!$A$1:$T$32,12,FALSE),
$C185=2014,
VLOOKUP($B185,[1]分省年度数据!$A$1:$T$32,11,FALSE),
$C185=2015,
VLOOKUP($B185,[1]分省年度数据!$A$1:$T$32,10,FALSE),
$C185=2016,
VLOOKUP($B185,[1]分省年度数据!$A$1:$T$32,9,FALSE),
$C185=2017,
VLOOKUP($B185,[1]分省年度数据!$A$1:$T$32,8,FALSE),
$C185=2018,
VLOOKUP($B185,[1]分省年度数据!$A$1:$T$32,7,FALSE)
)</f>
        <v>920</v>
      </c>
      <c r="G185" cm="1">
        <f t="array" ref="G185">_xlfn.IFS(
$C185=2010,
VLOOKUP($B185,[2]分省年度数据!$A$1:$T$32,15,FALSE),
$C185=2011,
VLOOKUP($B185,[2]分省年度数据!$A$1:$T$32,14,FALSE),
$C185=2012,
VLOOKUP($B185,[2]分省年度数据!$A$1:$T$32,13,FALSE),
$C185=2013,
VLOOKUP($B185,[2]分省年度数据!$A$1:$T$32,12,FALSE),
$C185=2014,
VLOOKUP($B185,[2]分省年度数据!$A$1:$T$32,11,FALSE),
$C185=2015,
VLOOKUP($B185,[2]分省年度数据!$A$1:$T$32,10,FALSE),
$C185=2016,
VLOOKUP($B185,[2]分省年度数据!$A$1:$T$32,9,FALSE),
$C185=2017,
VLOOKUP($B185,[2]分省年度数据!$A$1:$T$32,8,FALSE),
$C185=2018,
VLOOKUP($B185,[2]分省年度数据!$A$1:$T$32,7,FALSE)
)</f>
        <v>15733</v>
      </c>
      <c r="H185" cm="1">
        <f t="array" ref="H185">_xlfn.IFS(
$C185=2010,
VLOOKUP($B185,[3]分省年度数据!$A$1:$T$32,15,FALSE),
$C185=2011,
VLOOKUP($B185,[3]分省年度数据!$A$1:$T$32,14,FALSE),
$C185=2012,
VLOOKUP($B185,[3]分省年度数据!$A$1:$T$32,13,FALSE),
$C185=2013,
VLOOKUP($B185,[3]分省年度数据!$A$1:$T$32,12,FALSE),
$C185=2014,
VLOOKUP($B185,[3]分省年度数据!$A$1:$T$32,11,FALSE),
$C185=2015,
VLOOKUP($B185,[3]分省年度数据!$A$1:$T$32,10,FALSE),
$C185=2016,
VLOOKUP($B185,[3]分省年度数据!$A$1:$T$32,9,FALSE),
$C185=2017,
VLOOKUP($B185,[3]分省年度数据!$A$1:$T$32,8,FALSE),
$C185=2018,
VLOOKUP($B185,[3]分省年度数据!$A$1:$T$32,7,FALSE)
)</f>
        <v>366.3</v>
      </c>
      <c r="I185">
        <f>VLOOKUP($D185,[4]Sheet1!$C$1:$J$65536,2,FALSE)</f>
        <v>247.38432312011719</v>
      </c>
      <c r="J185">
        <f>VLOOKUP($D185,[4]Sheet1!$C$1:$J$65536,3,FALSE)</f>
        <v>206.56544494628906</v>
      </c>
      <c r="K185">
        <f>VLOOKUP($D185,[4]Sheet1!$C$1:$J$65536,4,FALSE)</f>
        <v>10109.173828125</v>
      </c>
      <c r="L185">
        <f>VLOOKUP($D185,[4]Sheet1!$C$1:$J$65536,5,FALSE)</f>
        <v>138.74940490722656</v>
      </c>
      <c r="M185">
        <f>VLOOKUP($D185,[4]Sheet1!$C$1:$J$65536,6,FALSE)</f>
        <v>27.579982757568359</v>
      </c>
      <c r="N185">
        <f>VLOOKUP($D185,[4]Sheet1!$C$1:$J$65536,7,FALSE)</f>
        <v>5.6866135597229004</v>
      </c>
      <c r="O185">
        <f>VLOOKUP($D185,[4]Sheet1!$C$1:$J$65536,8,FALSE)</f>
        <v>44.860492706298828</v>
      </c>
      <c r="P185" cm="1">
        <f t="array" ref="P185">_xlfn.IFS(
$C185=2010,
VLOOKUP($B185,[5]各省年均房价!$A$1:$T$32,11,FALSE),
$C185=2011,
VLOOKUP($B185,[5]各省年均房价!$A$1:$T$32,12,FALSE),
$C185=2012,
VLOOKUP($B185,[5]各省年均房价!$A$1:$T$32,13,FALSE),
$C185=2013,
VLOOKUP($B185,[5]各省年均房价!$A$1:$T$32,14,FALSE),
$C185=2014,
VLOOKUP($B185,[5]各省年均房价!$A$1:$T$32,15,FALSE),
$C185=2015,
VLOOKUP($B185,[5]各省年均房价!$A$1:$T$32,16,FALSE),
$C185=2016,
VLOOKUP($B185,[5]各省年均房价!$A$1:$T$32,17,FALSE),
$C185=2017,
VLOOKUP($B185,[5]各省年均房价!$A$1:$T$32,18,FALSE),
$C185=2018,
VLOOKUP($B185,[5]各省年均房价!$A$1:$T$32,19,FALSE)
)</f>
        <v>13710.525</v>
      </c>
      <c r="Q185">
        <f t="shared" si="5"/>
        <v>0.87145013665543758</v>
      </c>
      <c r="R185" cm="1">
        <f t="array" ref="R185">_xlfn.IFS(
$C185=2010,
VLOOKUP($B185,[27]分省年度数据!$A$1:$T$32,15,FALSE),
$C185=2011,
VLOOKUP($B185,[27]分省年度数据!$A$1:$T$32,14,FALSE),
$C185=2012,
VLOOKUP($B185,[27]分省年度数据!$A$1:$T$32,13,FALSE),
$C185=2013,
VLOOKUP($B185,[27]分省年度数据!$A$1:$T$32,12,FALSE),
$C185=2014,
VLOOKUP($B185,[27]分省年度数据!$A$1:$T$32,11,FALSE),
$C185=2015,
VLOOKUP($B185,[27]分省年度数据!$A$1:$T$32,10,FALSE),
$C185=2016,
VLOOKUP($B185,[27]分省年度数据!$A$1:$T$32,9,FALSE),
$C185=2017,
VLOOKUP($B185,[27]分省年度数据!$A$1:$T$32,8,FALSE),
$C185=2018,
VLOOKUP($B185,[27]分省年度数据!$A$1:$T$32,7,FALSE)
)</f>
        <v>95.87</v>
      </c>
      <c r="S185" t="str">
        <f>IFERROR(VLOOKUP(D185,[6]mu_jt_estimates_final!$C:$D,2,FALSE),"")</f>
        <v/>
      </c>
      <c r="T185" t="str">
        <f>VLOOKUP(B185,方言分布!A:B,2,FALSE)</f>
        <v>闽语</v>
      </c>
      <c r="U185" cm="1">
        <f t="array" ref="U185">_xlfn.IFS(
$C185=2010,
VLOOKUP($B185,[7]分省年度数据!$A$1:$T$32,15,FALSE),
$C185=2011,
VLOOKUP($B185,[7]分省年度数据!$A$1:$T$32,14,FALSE),
$C185=2012,
VLOOKUP($B185,[7]分省年度数据!$A$1:$T$32,13,FALSE),
$C185=2013,
VLOOKUP($B185,[7]分省年度数据!$A$1:$T$32,12,FALSE),
$C185=2014,
VLOOKUP($B185,[7]分省年度数据!$A$1:$T$32,11,FALSE),
$C185=2015,
VLOOKUP($B185,[7]分省年度数据!$A$1:$T$32,10,FALSE),
$C185=2016,
VLOOKUP($B185,[7]分省年度数据!$A$1:$T$32,9,FALSE),
$C185=2017,
VLOOKUP($B185,[7]分省年度数据!$A$1:$T$32,8,FALSE),
$C185=2018,
VLOOKUP($B185,[7]分省年度数据!$A$1:$T$32,7,FALSE)
)</f>
        <v>5011</v>
      </c>
      <c r="V185" cm="1">
        <f t="array" ref="V185">_xlfn.IFS(
$C185=2010,
VLOOKUP($B185,[8]分省年度数据!$A$1:$T$32,15,FALSE),
$C185=2011,
VLOOKUP($B185,[8]分省年度数据!$A$1:$T$32,14,FALSE),
$C185=2012,
VLOOKUP($B185,[8]分省年度数据!$A$1:$T$32,13,FALSE),
$C185=2013,
VLOOKUP($B185,[8]分省年度数据!$A$1:$T$32,12,FALSE),
$C185=2014,
VLOOKUP($B185,[8]分省年度数据!$A$1:$T$32,11,FALSE),
$C185=2015,
VLOOKUP($B185,[8]分省年度数据!$A$1:$T$32,10,FALSE),
$C185=2016,
VLOOKUP($B185,[8]分省年度数据!$A$1:$T$32,9,FALSE),
$C185=2017,
VLOOKUP($B185,[8]分省年度数据!$A$1:$T$32,8,FALSE),
$C185=2018,
VLOOKUP($B185,[8]分省年度数据!$A$1:$T$32,7,FALSE)
)</f>
        <v>3.21</v>
      </c>
      <c r="W185" cm="1">
        <f t="array" ref="W185">_xlfn.IFS(
$C185=2010,
VLOOKUP($B185,[9]分省年度数据!$A$1:$T$32,15,FALSE),
$C185=2011,
VLOOKUP($B185,[9]分省年度数据!$A$1:$T$32,14,FALSE),
$C185=2012,
VLOOKUP($B185,[9]分省年度数据!$A$1:$T$32,13,FALSE),
$C185=2013,
VLOOKUP($B185,[9]分省年度数据!$A$1:$T$32,12,FALSE),
$C185=2014,
VLOOKUP($B185,[9]分省年度数据!$A$1:$T$32,11,FALSE),
$C185=2015,
VLOOKUP($B185,[9]分省年度数据!$A$1:$T$32,10,FALSE),
$C185=2016,
VLOOKUP($B185,[9]分省年度数据!$A$1:$T$32,9,FALSE),
$C185=2017,
VLOOKUP($B185,[9]分省年度数据!$A$1:$T$32,8,FALSE),
$C185=2018,
VLOOKUP($B185,[9]分省年度数据!$A$1:$T$32,7,FALSE)
)</f>
        <v>53</v>
      </c>
      <c r="X185" cm="1">
        <f t="array" ref="X185">_xlfn.IFS(
$C185=2010,
VLOOKUP($B185,[10]分省年度数据!$A$1:$T$32,15,FALSE),
$C185=2011,
VLOOKUP($B185,[10]分省年度数据!$A$1:$T$32,14,FALSE),
$C185=2012,
VLOOKUP($B185,[10]分省年度数据!$A$1:$T$32,13,FALSE),
$C185=2013,
VLOOKUP($B185,[10]分省年度数据!$A$1:$T$32,12,FALSE),
$C185=2014,
VLOOKUP($B185,[10]分省年度数据!$A$1:$T$32,11,FALSE),
$C185=2015,
VLOOKUP($B185,[10]分省年度数据!$A$1:$T$32,10,FALSE),
$C185=2016,
VLOOKUP($B185,[10]分省年度数据!$A$1:$T$32,9,FALSE),
$C185=2017,
VLOOKUP($B185,[10]分省年度数据!$A$1:$T$32,8,FALSE),
$C185=2018,
VLOOKUP($B185,[10]分省年度数据!$A$1:$T$32,7,FALSE)
)</f>
        <v>9.73</v>
      </c>
      <c r="Y185" cm="1">
        <f t="array" ref="Y185">_xlfn.IFS(
$C185=2010,
VLOOKUP($B185,[11]分省年度数据!$A$1:$T$32,15,FALSE),
$C185=2011,
VLOOKUP($B185,[11]分省年度数据!$A$1:$T$32,14,FALSE),
$C185=2012,
VLOOKUP($B185,[11]分省年度数据!$A$1:$T$32,13,FALSE),
$C185=2013,
VLOOKUP($B185,[11]分省年度数据!$A$1:$T$32,12,FALSE),
$C185=2014,
VLOOKUP($B185,[11]分省年度数据!$A$1:$T$32,11,FALSE),
$C185=2015,
VLOOKUP($B185,[11]分省年度数据!$A$1:$T$32,10,FALSE),
$C185=2016,
VLOOKUP($B185,[11]分省年度数据!$A$1:$T$32,9,FALSE),
$C185=2017,
VLOOKUP($B185,[11]分省年度数据!$A$1:$T$32,8,FALSE),
$C185=2018,
VLOOKUP($B185,[11]分省年度数据!$A$1:$T$32,7,FALSE)
)</f>
        <v>69.59</v>
      </c>
      <c r="Z185" cm="1">
        <f t="array" ref="Z185">_xlfn.IFS(
$C185=2010,
VLOOKUP($B185,[12]分省年度数据!$A$1:$T$32,15,FALSE),
$C185=2011,
VLOOKUP($B185,[12]分省年度数据!$A$1:$T$32,14,FALSE),
$C185=2012,
VLOOKUP($B185,[12]分省年度数据!$A$1:$T$32,13,FALSE),
$C185=2013,
VLOOKUP($B185,[12]分省年度数据!$A$1:$T$32,12,FALSE),
$C185=2014,
VLOOKUP($B185,[12]分省年度数据!$A$1:$T$32,11,FALSE),
$C185=2015,
VLOOKUP($B185,[12]分省年度数据!$A$1:$T$32,10,FALSE),
$C185=2016,
VLOOKUP($B185,[12]分省年度数据!$A$1:$T$32,9,FALSE),
$C185=2017,
VLOOKUP($B185,[12]分省年度数据!$A$1:$T$32,8,FALSE),
$C185=2018,
VLOOKUP($B185,[12]分省年度数据!$A$1:$T$32,7,FALSE)
)</f>
        <v>15.65</v>
      </c>
      <c r="AA185" cm="1">
        <f t="array" ref="AA185">_xlfn.IFS(
$C185=2010,
VLOOKUP($B185,[13]分省年度数据!$A$1:$T$32,15,FALSE),
$C185=2011,
VLOOKUP($B185,[13]分省年度数据!$A$1:$T$32,14,FALSE),
$C185=2012,
VLOOKUP($B185,[13]分省年度数据!$A$1:$T$32,13,FALSE),
$C185=2013,
VLOOKUP($B185,[13]分省年度数据!$A$1:$T$32,12,FALSE),
$C185=2014,
VLOOKUP($B185,[13]分省年度数据!$A$1:$T$32,11,FALSE),
$C185=2015,
VLOOKUP($B185,[13]分省年度数据!$A$1:$T$32,10,FALSE),
$C185=2016,
VLOOKUP($B185,[13]分省年度数据!$A$1:$T$32,9,FALSE),
$C185=2017,
VLOOKUP($B185,[13]分省年度数据!$A$1:$T$32,8,FALSE),
$C185=2018,
VLOOKUP($B185,[13]分省年度数据!$A$1:$T$32,7,FALSE)
)</f>
        <v>13.73</v>
      </c>
      <c r="AB185" cm="1">
        <f t="array" ref="AB185">_xlfn.IFS(
$C185=2010,
VLOOKUP($B185,[14]分省年度数据!$A$1:$T$32,15,FALSE),
$C185=2011,
VLOOKUP($B185,[14]分省年度数据!$A$1:$T$32,14,FALSE),
$C185=2012,
VLOOKUP($B185,[14]分省年度数据!$A$1:$T$32,13,FALSE),
$C185=2013,
VLOOKUP($B185,[14]分省年度数据!$A$1:$T$32,12,FALSE),
$C185=2014,
VLOOKUP($B185,[14]分省年度数据!$A$1:$T$32,11,FALSE),
$C185=2015,
VLOOKUP($B185,[14]分省年度数据!$A$1:$T$32,10,FALSE),
$C185=2016,
VLOOKUP($B185,[14]分省年度数据!$A$1:$T$32,9,FALSE),
$C185=2017,
VLOOKUP($B185,[14]分省年度数据!$A$1:$T$32,8,FALSE),
$C185=2018,
VLOOKUP($B185,[14]分省年度数据!$A$1:$T$32,7,FALSE)
)</f>
        <v>14.67</v>
      </c>
      <c r="AD185" cm="1">
        <f t="array" ref="AD185">_xlfn.IFS(
$C185=2010,
VLOOKUP($B185,[15]分省年度数据!$A$1:$T$32,15,FALSE),
$C185=2011,
VLOOKUP($B185,[15]分省年度数据!$A$1:$T$32,14,FALSE),
$C185=2012,
VLOOKUP($B185,[15]分省年度数据!$A$1:$T$32,13,FALSE),
$C185=2013,
VLOOKUP($B185,[15]分省年度数据!$A$1:$T$32,12,FALSE),
$C185=2014,
VLOOKUP($B185,[15]分省年度数据!$A$1:$T$32,11,FALSE),
$C185=2015,
VLOOKUP($B185,[15]分省年度数据!$A$1:$T$32,10,FALSE),
$C185=2016,
VLOOKUP($B185,[15]分省年度数据!$A$1:$T$32,9,FALSE),
$C185=2017,
VLOOKUP($B185,[15]分省年度数据!$A$1:$T$32,8,FALSE),
$C185=2018,
VLOOKUP($B185,[15]分省年度数据!$A$1:$T$32,7,FALSE)
)</f>
        <v>2222868</v>
      </c>
      <c r="AE185" cm="1">
        <f t="array" ref="AE185">_xlfn.IFS(
$C185=2010,
VLOOKUP($B185,[16]分省年度数据!$A$1:$T$32,15,FALSE),
$C185=2011,
VLOOKUP($B185,[16]分省年度数据!$A$1:$T$32,14,FALSE),
$C185=2012,
VLOOKUP($B185,[16]分省年度数据!$A$1:$T$32,13,FALSE),
$C185=2013,
VLOOKUP($B185,[16]分省年度数据!$A$1:$T$32,12,FALSE),
$C185=2014,
VLOOKUP($B185,[16]分省年度数据!$A$1:$T$32,11,FALSE),
$C185=2015,
VLOOKUP($B185,[16]分省年度数据!$A$1:$T$32,10,FALSE),
$C185=2016,
VLOOKUP($B185,[16]分省年度数据!$A$1:$T$32,9,FALSE),
$C185=2017,
VLOOKUP($B185,[16]分省年度数据!$A$1:$T$32,8,FALSE),
$C185=2018,
VLOOKUP($B185,[16]分省年度数据!$A$1:$T$32,7,FALSE)
)</f>
        <v>174.57</v>
      </c>
      <c r="AF185" cm="1">
        <f t="array" ref="AF185">_xlfn.IFS(
$C185=2010,
VLOOKUP($B185,[17]分省年度数据!$A$1:$T$32,15,FALSE),
$C185=2011,
VLOOKUP($B185,[17]分省年度数据!$A$1:$T$32,14,FALSE),
$C185=2012,
VLOOKUP($B185,[17]分省年度数据!$A$1:$T$32,13,FALSE),
$C185=2013,
VLOOKUP($B185,[17]分省年度数据!$A$1:$T$32,12,FALSE),
$C185=2014,
VLOOKUP($B185,[17]分省年度数据!$A$1:$T$32,11,FALSE),
$C185=2015,
VLOOKUP($B185,[17]分省年度数据!$A$1:$T$32,10,FALSE),
$C185=2016,
VLOOKUP($B185,[17]分省年度数据!$A$1:$T$32,9,FALSE),
$C185=2017,
VLOOKUP($B185,[17]分省年度数据!$A$1:$T$32,8,FALSE),
$C185=2018,
VLOOKUP($B185,[17]分省年度数据!$A$1:$T$32,7,FALSE)
)</f>
        <v>4</v>
      </c>
      <c r="AG185" cm="1">
        <f t="array" ref="AG185">_xlfn.IFS(
$C185=2010,
VLOOKUP($B185,[18]分省年度数据!$A$1:$T$32,15,FALSE),
$C185=2011,
VLOOKUP($B185,[18]分省年度数据!$A$1:$T$32,14,FALSE),
$C185=2012,
VLOOKUP($B185,[18]分省年度数据!$A$1:$T$32,13,FALSE),
$C185=2013,
VLOOKUP($B185,[18]分省年度数据!$A$1:$T$32,12,FALSE),
$C185=2014,
VLOOKUP($B185,[18]分省年度数据!$A$1:$T$32,11,FALSE),
$C185=2015,
VLOOKUP($B185,[18]分省年度数据!$A$1:$T$32,10,FALSE),
$C185=2016,
VLOOKUP($B185,[18]分省年度数据!$A$1:$T$32,9,FALSE),
$C185=2017,
VLOOKUP($B185,[18]分省年度数据!$A$1:$T$32,8,FALSE),
$C185=2018,
VLOOKUP($B185,[18]分省年度数据!$A$1:$T$32,7,FALSE)
)</f>
        <v>1090.9000000000001</v>
      </c>
      <c r="AJ185" cm="1">
        <f t="array" ref="AJ185">_xlfn.IFS(
$C185=2010,
VLOOKUP($B185,[19]分省年度数据!$A$1:$T$32,15,FALSE),
$C185=2011,
VLOOKUP($B185,[19]分省年度数据!$A$1:$T$32,14,FALSE),
$C185=2012,
VLOOKUP($B185,[19]分省年度数据!$A$1:$T$32,13,FALSE),
$C185=2013,
VLOOKUP($B185,[19]分省年度数据!$A$1:$T$32,12,FALSE),
$C185=2014,
VLOOKUP($B185,[19]分省年度数据!$A$1:$T$32,11,FALSE),
$C185=2015,
VLOOKUP($B185,[19]分省年度数据!$A$1:$T$32,10,FALSE),
$C185=2016,
VLOOKUP($B185,[19]分省年度数据!$A$1:$T$32,9,FALSE),
$C185=2017,
VLOOKUP($B185,[19]分省年度数据!$A$1:$T$32,8,FALSE),
$C185=2018,
VLOOKUP($B185,[19]分省年度数据!$A$1:$T$32,7,FALSE)
)</f>
        <v>1976</v>
      </c>
      <c r="AK185" cm="1">
        <f t="array" ref="AK185">_xlfn.IFS(
$C185=2010,
VLOOKUP($B185,[20]分省年度数据!$A$1:$T$32,15,FALSE),
$C185=2011,
VLOOKUP($B185,[20]分省年度数据!$A$1:$T$32,14,FALSE),
$C185=2012,
VLOOKUP($B185,[20]分省年度数据!$A$1:$T$32,13,FALSE),
$C185=2013,
VLOOKUP($B185,[20]分省年度数据!$A$1:$T$32,12,FALSE),
$C185=2014,
VLOOKUP($B185,[20]分省年度数据!$A$1:$T$32,11,FALSE),
$C185=2015,
VLOOKUP($B185,[20]分省年度数据!$A$1:$T$32,10,FALSE),
$C185=2016,
VLOOKUP($B185,[20]分省年度数据!$A$1:$T$32,9,FALSE),
$C185=2017,
VLOOKUP($B185,[20]分省年度数据!$A$1:$T$32,8,FALSE),
$C185=2018,
VLOOKUP($B185,[20]分省年度数据!$A$1:$T$32,7,FALSE)
)</f>
        <v>4022</v>
      </c>
      <c r="AL185" cm="1">
        <f t="array" ref="AL185">_xlfn.IFS(
$C185=2010,
VLOOKUP($B185,[26]分省年度数据!$A$1:$T$32,15,FALSE),
$C185=2011,
VLOOKUP($B185,[26]分省年度数据!$A$1:$T$32,14,FALSE),
$C185=2012,
VLOOKUP($B185,[26]分省年度数据!$A$1:$T$32,13,FALSE),
$C185=2013,
VLOOKUP($B185,[26]分省年度数据!$A$1:$T$32,12,FALSE),
$C185=2014,
VLOOKUP($B185,[26]分省年度数据!$A$1:$T$32,11,FALSE),
$C185=2015,
VLOOKUP($B185,[26]分省年度数据!$A$1:$T$32,10,FALSE),
$C185=2016,
VLOOKUP($B185,[26]分省年度数据!$A$1:$T$32,9,FALSE),
$C185=2017,
VLOOKUP($B185,[26]分省年度数据!$A$1:$T$32,8,FALSE),
$C185=2018,
VLOOKUP($B185,[26]分省年度数据!$A$1:$T$32,7,FALSE)
)</f>
        <v>98.38</v>
      </c>
      <c r="AM185" cm="1">
        <f t="array" ref="AM185">_xlfn.IFS(
$C185=2010,
VLOOKUP($B185,[22]分省年度数据!$A$1:$T$32,15,FALSE),
$C185=2011,
VLOOKUP($B185,[22]分省年度数据!$A$1:$T$32,14,FALSE),
$C185=2012,
VLOOKUP($B185,[22]分省年度数据!$A$1:$T$32,13,FALSE),
$C185=2013,
VLOOKUP($B185,[22]分省年度数据!$A$1:$T$32,12,FALSE),
$C185=2014,
VLOOKUP($B185,[22]分省年度数据!$A$1:$T$32,11,FALSE),
$C185=2015,
VLOOKUP($B185,[22]分省年度数据!$A$1:$T$32,10,FALSE),
$C185=2016,
VLOOKUP($B185,[22]分省年度数据!$A$1:$T$32,9,FALSE),
$C185=2017,
VLOOKUP($B185,[22]分省年度数据!$A$1:$T$32,8,FALSE),
$C185=2018,
VLOOKUP($B185,[22]分省年度数据!$A$1:$T$32,7,FALSE)
)</f>
        <v>94.59</v>
      </c>
      <c r="AN185" cm="1">
        <f t="array" ref="AN185">_xlfn.IFS(
$C185=2010,
VLOOKUP($B185,[23]分省年度数据!$A$1:$T$32,15,FALSE),
$C185=2011,
VLOOKUP($B185,[23]分省年度数据!$A$1:$T$32,14,FALSE),
$C185=2012,
VLOOKUP($B185,[23]分省年度数据!$A$1:$T$32,13,FALSE),
$C185=2013,
VLOOKUP($B185,[23]分省年度数据!$A$1:$T$32,12,FALSE),
$C185=2014,
VLOOKUP($B185,[23]分省年度数据!$A$1:$T$32,11,FALSE),
$C185=2015,
VLOOKUP($B185,[23]分省年度数据!$A$1:$T$32,10,FALSE),
$C185=2016,
VLOOKUP($B185,[23]分省年度数据!$A$1:$T$32,9,FALSE),
$C185=2017,
VLOOKUP($B185,[23]分省年度数据!$A$1:$T$32,8,FALSE),
$C185=2018,
VLOOKUP($B185,[23]分省年度数据!$A$1:$T$32,7,FALSE)
)</f>
        <v>11.48</v>
      </c>
      <c r="AO185" cm="1">
        <f t="array" ref="AO185">_xlfn.IFS(
$C185=2010,
VLOOKUP($B185,[24]分省年度数据!$A$1:$T$32,15,FALSE),
$C185=2011,
VLOOKUP($B185,[24]分省年度数据!$A$1:$T$32,14,FALSE),
$C185=2012,
VLOOKUP($B185,[24]分省年度数据!$A$1:$T$32,13,FALSE),
$C185=2013,
VLOOKUP($B185,[24]分省年度数据!$A$1:$T$32,12,FALSE),
$C185=2014,
VLOOKUP($B185,[24]分省年度数据!$A$1:$T$32,11,FALSE),
$C185=2015,
VLOOKUP($B185,[24]分省年度数据!$A$1:$T$32,10,FALSE),
$C185=2016,
VLOOKUP($B185,[24]分省年度数据!$A$1:$T$32,9,FALSE),
$C185=2017,
VLOOKUP($B185,[24]分省年度数据!$A$1:$T$32,8,FALSE),
$C185=2018,
VLOOKUP($B185,[24]分省年度数据!$A$1:$T$32,7,FALSE)
)</f>
        <v>1.86</v>
      </c>
      <c r="AP185" cm="1">
        <f t="array" ref="AP185">_xlfn.IFS(
$C185=2010,
VLOOKUP($B185,[25]分省年度数据!$A$1:$T$32,15,FALSE),
$C185=2011,
VLOOKUP($B185,[25]分省年度数据!$A$1:$T$32,14,FALSE),
$C185=2012,
VLOOKUP($B185,[25]分省年度数据!$A$1:$T$32,13,FALSE),
$C185=2013,
VLOOKUP($B185,[25]分省年度数据!$A$1:$T$32,12,FALSE),
$C185=2014,
VLOOKUP($B185,[25]分省年度数据!$A$1:$T$32,11,FALSE),
$C185=2015,
VLOOKUP($B185,[25]分省年度数据!$A$1:$T$32,10,FALSE),
$C185=2016,
VLOOKUP($B185,[25]分省年度数据!$A$1:$T$32,9,FALSE),
$C185=2017,
VLOOKUP($B185,[25]分省年度数据!$A$1:$T$32,8,FALSE),
$C185=2018,
VLOOKUP($B185,[25]分省年度数据!$A$1:$T$32,7,FALSE)
)</f>
        <v>12.47</v>
      </c>
    </row>
    <row r="186" spans="1:42">
      <c r="A186">
        <v>46</v>
      </c>
      <c r="B186" t="s">
        <v>21</v>
      </c>
      <c r="C186">
        <v>2014</v>
      </c>
      <c r="D186" t="str">
        <f t="shared" si="4"/>
        <v>海南省2014</v>
      </c>
      <c r="E186" t="s">
        <v>35</v>
      </c>
      <c r="F186" cm="1">
        <f t="array" ref="F186">_xlfn.IFS(
$C186=2010,
VLOOKUP($B186,[1]分省年度数据!$A$1:$T$32,15,FALSE),
$C186=2011,
VLOOKUP($B186,[1]分省年度数据!$A$1:$T$32,14,FALSE),
$C186=2012,
VLOOKUP($B186,[1]分省年度数据!$A$1:$T$32,13,FALSE),
$C186=2013,
VLOOKUP($B186,[1]分省年度数据!$A$1:$T$32,12,FALSE),
$C186=2014,
VLOOKUP($B186,[1]分省年度数据!$A$1:$T$32,11,FALSE),
$C186=2015,
VLOOKUP($B186,[1]分省年度数据!$A$1:$T$32,10,FALSE),
$C186=2016,
VLOOKUP($B186,[1]分省年度数据!$A$1:$T$32,9,FALSE),
$C186=2017,
VLOOKUP($B186,[1]分省年度数据!$A$1:$T$32,8,FALSE),
$C186=2018,
VLOOKUP($B186,[1]分省年度数据!$A$1:$T$32,7,FALSE)
)</f>
        <v>936</v>
      </c>
      <c r="G186" cm="1">
        <f t="array" ref="G186">_xlfn.IFS(
$C186=2010,
VLOOKUP($B186,[2]分省年度数据!$A$1:$T$32,15,FALSE),
$C186=2011,
VLOOKUP($B186,[2]分省年度数据!$A$1:$T$32,14,FALSE),
$C186=2012,
VLOOKUP($B186,[2]分省年度数据!$A$1:$T$32,13,FALSE),
$C186=2013,
VLOOKUP($B186,[2]分省年度数据!$A$1:$T$32,12,FALSE),
$C186=2014,
VLOOKUP($B186,[2]分省年度数据!$A$1:$T$32,11,FALSE),
$C186=2015,
VLOOKUP($B186,[2]分省年度数据!$A$1:$T$32,10,FALSE),
$C186=2016,
VLOOKUP($B186,[2]分省年度数据!$A$1:$T$32,9,FALSE),
$C186=2017,
VLOOKUP($B186,[2]分省年度数据!$A$1:$T$32,8,FALSE),
$C186=2018,
VLOOKUP($B186,[2]分省年度数据!$A$1:$T$32,7,FALSE)
)</f>
        <v>17476</v>
      </c>
      <c r="H186" cm="1">
        <f t="array" ref="H186">_xlfn.IFS(
$C186=2010,
VLOOKUP($B186,[3]分省年度数据!$A$1:$T$32,15,FALSE),
$C186=2011,
VLOOKUP($B186,[3]分省年度数据!$A$1:$T$32,14,FALSE),
$C186=2012,
VLOOKUP($B186,[3]分省年度数据!$A$1:$T$32,13,FALSE),
$C186=2013,
VLOOKUP($B186,[3]分省年度数据!$A$1:$T$32,12,FALSE),
$C186=2014,
VLOOKUP($B186,[3]分省年度数据!$A$1:$T$32,11,FALSE),
$C186=2015,
VLOOKUP($B186,[3]分省年度数据!$A$1:$T$32,10,FALSE),
$C186=2016,
VLOOKUP($B186,[3]分省年度数据!$A$1:$T$32,9,FALSE),
$C186=2017,
VLOOKUP($B186,[3]分省年度数据!$A$1:$T$32,8,FALSE),
$C186=2018,
VLOOKUP($B186,[3]分省年度数据!$A$1:$T$32,7,FALSE)
)</f>
        <v>621.4</v>
      </c>
      <c r="I186">
        <f>VLOOKUP($D186,[4]Sheet1!$C$1:$J$65536,2,FALSE)</f>
        <v>250.86465454101562</v>
      </c>
      <c r="J186">
        <f>VLOOKUP($D186,[4]Sheet1!$C$1:$J$65536,3,FALSE)</f>
        <v>214.03324890136719</v>
      </c>
      <c r="K186">
        <f>VLOOKUP($D186,[4]Sheet1!$C$1:$J$65536,4,FALSE)</f>
        <v>10113.86328125</v>
      </c>
      <c r="L186">
        <f>VLOOKUP($D186,[4]Sheet1!$C$1:$J$65536,5,FALSE)</f>
        <v>139.22215270996094</v>
      </c>
      <c r="M186">
        <f>VLOOKUP($D186,[4]Sheet1!$C$1:$J$65536,6,FALSE)</f>
        <v>26.889179229736328</v>
      </c>
      <c r="N186">
        <f>VLOOKUP($D186,[4]Sheet1!$C$1:$J$65536,7,FALSE)</f>
        <v>6.8705554008483887</v>
      </c>
      <c r="O186">
        <f>VLOOKUP($D186,[4]Sheet1!$C$1:$J$65536,8,FALSE)</f>
        <v>57.804336547851562</v>
      </c>
      <c r="P186" cm="1">
        <f t="array" ref="P186">_xlfn.IFS(
$C186=2010,
VLOOKUP($B186,[5]各省年均房价!$A$1:$T$32,11,FALSE),
$C186=2011,
VLOOKUP($B186,[5]各省年均房价!$A$1:$T$32,12,FALSE),
$C186=2012,
VLOOKUP($B186,[5]各省年均房价!$A$1:$T$32,13,FALSE),
$C186=2013,
VLOOKUP($B186,[5]各省年均房价!$A$1:$T$32,14,FALSE),
$C186=2014,
VLOOKUP($B186,[5]各省年均房价!$A$1:$T$32,15,FALSE),
$C186=2015,
VLOOKUP($B186,[5]各省年均房价!$A$1:$T$32,16,FALSE),
$C186=2016,
VLOOKUP($B186,[5]各省年均房价!$A$1:$T$32,17,FALSE),
$C186=2017,
VLOOKUP($B186,[5]各省年均房价!$A$1:$T$32,18,FALSE),
$C186=2018,
VLOOKUP($B186,[5]各省年均房价!$A$1:$T$32,19,FALSE)
)</f>
        <v>13057.285</v>
      </c>
      <c r="Q186">
        <f t="shared" si="5"/>
        <v>0.74715524147402146</v>
      </c>
      <c r="R186" cm="1">
        <f t="array" ref="R186">_xlfn.IFS(
$C186=2010,
VLOOKUP($B186,[27]分省年度数据!$A$1:$T$32,15,FALSE),
$C186=2011,
VLOOKUP($B186,[27]分省年度数据!$A$1:$T$32,14,FALSE),
$C186=2012,
VLOOKUP($B186,[27]分省年度数据!$A$1:$T$32,13,FALSE),
$C186=2013,
VLOOKUP($B186,[27]分省年度数据!$A$1:$T$32,12,FALSE),
$C186=2014,
VLOOKUP($B186,[27]分省年度数据!$A$1:$T$32,11,FALSE),
$C186=2015,
VLOOKUP($B186,[27]分省年度数据!$A$1:$T$32,10,FALSE),
$C186=2016,
VLOOKUP($B186,[27]分省年度数据!$A$1:$T$32,9,FALSE),
$C186=2017,
VLOOKUP($B186,[27]分省年度数据!$A$1:$T$32,8,FALSE),
$C186=2018,
VLOOKUP($B186,[27]分省年度数据!$A$1:$T$32,7,FALSE)
)</f>
        <v>100.44</v>
      </c>
      <c r="S186" t="str">
        <f>IFERROR(VLOOKUP(D186,[6]mu_jt_estimates_final!$C:$D,2,FALSE),"")</f>
        <v/>
      </c>
      <c r="T186" t="str">
        <f>VLOOKUP(B186,方言分布!A:B,2,FALSE)</f>
        <v>闽语</v>
      </c>
      <c r="U186" cm="1">
        <f t="array" ref="U186">_xlfn.IFS(
$C186=2010,
VLOOKUP($B186,[7]分省年度数据!$A$1:$T$32,15,FALSE),
$C186=2011,
VLOOKUP($B186,[7]分省年度数据!$A$1:$T$32,14,FALSE),
$C186=2012,
VLOOKUP($B186,[7]分省年度数据!$A$1:$T$32,13,FALSE),
$C186=2013,
VLOOKUP($B186,[7]分省年度数据!$A$1:$T$32,12,FALSE),
$C186=2014,
VLOOKUP($B186,[7]分省年度数据!$A$1:$T$32,11,FALSE),
$C186=2015,
VLOOKUP($B186,[7]分省年度数据!$A$1:$T$32,10,FALSE),
$C186=2016,
VLOOKUP($B186,[7]分省年度数据!$A$1:$T$32,9,FALSE),
$C186=2017,
VLOOKUP($B186,[7]分省年度数据!$A$1:$T$32,8,FALSE),
$C186=2018,
VLOOKUP($B186,[7]分省年度数据!$A$1:$T$32,7,FALSE)
)</f>
        <v>5075</v>
      </c>
      <c r="V186" cm="1">
        <f t="array" ref="V186">_xlfn.IFS(
$C186=2010,
VLOOKUP($B186,[8]分省年度数据!$A$1:$T$32,15,FALSE),
$C186=2011,
VLOOKUP($B186,[8]分省年度数据!$A$1:$T$32,14,FALSE),
$C186=2012,
VLOOKUP($B186,[8]分省年度数据!$A$1:$T$32,13,FALSE),
$C186=2013,
VLOOKUP($B186,[8]分省年度数据!$A$1:$T$32,12,FALSE),
$C186=2014,
VLOOKUP($B186,[8]分省年度数据!$A$1:$T$32,11,FALSE),
$C186=2015,
VLOOKUP($B186,[8]分省年度数据!$A$1:$T$32,10,FALSE),
$C186=2016,
VLOOKUP($B186,[8]分省年度数据!$A$1:$T$32,9,FALSE),
$C186=2017,
VLOOKUP($B186,[8]分省年度数据!$A$1:$T$32,8,FALSE),
$C186=2018,
VLOOKUP($B186,[8]分省年度数据!$A$1:$T$32,7,FALSE)
)</f>
        <v>3.45</v>
      </c>
      <c r="W186" cm="1">
        <f t="array" ref="W186">_xlfn.IFS(
$C186=2010,
VLOOKUP($B186,[9]分省年度数据!$A$1:$T$32,15,FALSE),
$C186=2011,
VLOOKUP($B186,[9]分省年度数据!$A$1:$T$32,14,FALSE),
$C186=2012,
VLOOKUP($B186,[9]分省年度数据!$A$1:$T$32,13,FALSE),
$C186=2013,
VLOOKUP($B186,[9]分省年度数据!$A$1:$T$32,12,FALSE),
$C186=2014,
VLOOKUP($B186,[9]分省年度数据!$A$1:$T$32,11,FALSE),
$C186=2015,
VLOOKUP($B186,[9]分省年度数据!$A$1:$T$32,10,FALSE),
$C186=2016,
VLOOKUP($B186,[9]分省年度数据!$A$1:$T$32,9,FALSE),
$C186=2017,
VLOOKUP($B186,[9]分省年度数据!$A$1:$T$32,8,FALSE),
$C186=2018,
VLOOKUP($B186,[9]分省年度数据!$A$1:$T$32,7,FALSE)
)</f>
        <v>56</v>
      </c>
      <c r="X186" cm="1">
        <f t="array" ref="X186">_xlfn.IFS(
$C186=2010,
VLOOKUP($B186,[10]分省年度数据!$A$1:$T$32,15,FALSE),
$C186=2011,
VLOOKUP($B186,[10]分省年度数据!$A$1:$T$32,14,FALSE),
$C186=2012,
VLOOKUP($B186,[10]分省年度数据!$A$1:$T$32,13,FALSE),
$C186=2013,
VLOOKUP($B186,[10]分省年度数据!$A$1:$T$32,12,FALSE),
$C186=2014,
VLOOKUP($B186,[10]分省年度数据!$A$1:$T$32,11,FALSE),
$C186=2015,
VLOOKUP($B186,[10]分省年度数据!$A$1:$T$32,10,FALSE),
$C186=2016,
VLOOKUP($B186,[10]分省年度数据!$A$1:$T$32,9,FALSE),
$C186=2017,
VLOOKUP($B186,[10]分省年度数据!$A$1:$T$32,8,FALSE),
$C186=2018,
VLOOKUP($B186,[10]分省年度数据!$A$1:$T$32,7,FALSE)
)</f>
        <v>9.4700000000000006</v>
      </c>
      <c r="Y186" cm="1">
        <f t="array" ref="Y186">_xlfn.IFS(
$C186=2010,
VLOOKUP($B186,[11]分省年度数据!$A$1:$T$32,15,FALSE),
$C186=2011,
VLOOKUP($B186,[11]分省年度数据!$A$1:$T$32,14,FALSE),
$C186=2012,
VLOOKUP($B186,[11]分省年度数据!$A$1:$T$32,13,FALSE),
$C186=2013,
VLOOKUP($B186,[11]分省年度数据!$A$1:$T$32,12,FALSE),
$C186=2014,
VLOOKUP($B186,[11]分省年度数据!$A$1:$T$32,11,FALSE),
$C186=2015,
VLOOKUP($B186,[11]分省年度数据!$A$1:$T$32,10,FALSE),
$C186=2016,
VLOOKUP($B186,[11]分省年度数据!$A$1:$T$32,9,FALSE),
$C186=2017,
VLOOKUP($B186,[11]分省年度数据!$A$1:$T$32,8,FALSE),
$C186=2018,
VLOOKUP($B186,[11]分省年度数据!$A$1:$T$32,7,FALSE)
)</f>
        <v>88.46</v>
      </c>
      <c r="Z186" cm="1">
        <f t="array" ref="Z186">_xlfn.IFS(
$C186=2010,
VLOOKUP($B186,[12]分省年度数据!$A$1:$T$32,15,FALSE),
$C186=2011,
VLOOKUP($B186,[12]分省年度数据!$A$1:$T$32,14,FALSE),
$C186=2012,
VLOOKUP($B186,[12]分省年度数据!$A$1:$T$32,13,FALSE),
$C186=2013,
VLOOKUP($B186,[12]分省年度数据!$A$1:$T$32,12,FALSE),
$C186=2014,
VLOOKUP($B186,[12]分省年度数据!$A$1:$T$32,11,FALSE),
$C186=2015,
VLOOKUP($B186,[12]分省年度数据!$A$1:$T$32,10,FALSE),
$C186=2016,
VLOOKUP($B186,[12]分省年度数据!$A$1:$T$32,9,FALSE),
$C186=2017,
VLOOKUP($B186,[12]分省年度数据!$A$1:$T$32,8,FALSE),
$C186=2018,
VLOOKUP($B186,[12]分省年度数据!$A$1:$T$32,7,FALSE)
)</f>
        <v>14.46</v>
      </c>
      <c r="AA186" cm="1">
        <f t="array" ref="AA186">_xlfn.IFS(
$C186=2010,
VLOOKUP($B186,[13]分省年度数据!$A$1:$T$32,15,FALSE),
$C186=2011,
VLOOKUP($B186,[13]分省年度数据!$A$1:$T$32,14,FALSE),
$C186=2012,
VLOOKUP($B186,[13]分省年度数据!$A$1:$T$32,13,FALSE),
$C186=2013,
VLOOKUP($B186,[13]分省年度数据!$A$1:$T$32,12,FALSE),
$C186=2014,
VLOOKUP($B186,[13]分省年度数据!$A$1:$T$32,11,FALSE),
$C186=2015,
VLOOKUP($B186,[13]分省年度数据!$A$1:$T$32,10,FALSE),
$C186=2016,
VLOOKUP($B186,[13]分省年度数据!$A$1:$T$32,9,FALSE),
$C186=2017,
VLOOKUP($B186,[13]分省年度数据!$A$1:$T$32,8,FALSE),
$C186=2018,
VLOOKUP($B186,[13]分省年度数据!$A$1:$T$32,7,FALSE)
)</f>
        <v>13.33</v>
      </c>
      <c r="AB186" cm="1">
        <f t="array" ref="AB186">_xlfn.IFS(
$C186=2010,
VLOOKUP($B186,[14]分省年度数据!$A$1:$T$32,15,FALSE),
$C186=2011,
VLOOKUP($B186,[14]分省年度数据!$A$1:$T$32,14,FALSE),
$C186=2012,
VLOOKUP($B186,[14]分省年度数据!$A$1:$T$32,13,FALSE),
$C186=2013,
VLOOKUP($B186,[14]分省年度数据!$A$1:$T$32,12,FALSE),
$C186=2014,
VLOOKUP($B186,[14]分省年度数据!$A$1:$T$32,11,FALSE),
$C186=2015,
VLOOKUP($B186,[14]分省年度数据!$A$1:$T$32,10,FALSE),
$C186=2016,
VLOOKUP($B186,[14]分省年度数据!$A$1:$T$32,9,FALSE),
$C186=2017,
VLOOKUP($B186,[14]分省年度数据!$A$1:$T$32,8,FALSE),
$C186=2018,
VLOOKUP($B186,[14]分省年度数据!$A$1:$T$32,7,FALSE)
)</f>
        <v>14.99</v>
      </c>
      <c r="AD186" cm="1">
        <f t="array" ref="AD186">_xlfn.IFS(
$C186=2010,
VLOOKUP($B186,[15]分省年度数据!$A$1:$T$32,15,FALSE),
$C186=2011,
VLOOKUP($B186,[15]分省年度数据!$A$1:$T$32,14,FALSE),
$C186=2012,
VLOOKUP($B186,[15]分省年度数据!$A$1:$T$32,13,FALSE),
$C186=2013,
VLOOKUP($B186,[15]分省年度数据!$A$1:$T$32,12,FALSE),
$C186=2014,
VLOOKUP($B186,[15]分省年度数据!$A$1:$T$32,11,FALSE),
$C186=2015,
VLOOKUP($B186,[15]分省年度数据!$A$1:$T$32,10,FALSE),
$C186=2016,
VLOOKUP($B186,[15]分省年度数据!$A$1:$T$32,9,FALSE),
$C186=2017,
VLOOKUP($B186,[15]分省年度数据!$A$1:$T$32,8,FALSE),
$C186=2018,
VLOOKUP($B186,[15]分省年度数据!$A$1:$T$32,7,FALSE)
)</f>
        <v>2413904</v>
      </c>
      <c r="AE186" cm="1">
        <f t="array" ref="AE186">_xlfn.IFS(
$C186=2010,
VLOOKUP($B186,[16]分省年度数据!$A$1:$T$32,15,FALSE),
$C186=2011,
VLOOKUP($B186,[16]分省年度数据!$A$1:$T$32,14,FALSE),
$C186=2012,
VLOOKUP($B186,[16]分省年度数据!$A$1:$T$32,13,FALSE),
$C186=2013,
VLOOKUP($B186,[16]分省年度数据!$A$1:$T$32,12,FALSE),
$C186=2014,
VLOOKUP($B186,[16]分省年度数据!$A$1:$T$32,11,FALSE),
$C186=2015,
VLOOKUP($B186,[16]分省年度数据!$A$1:$T$32,10,FALSE),
$C186=2016,
VLOOKUP($B186,[16]分省年度数据!$A$1:$T$32,9,FALSE),
$C186=2017,
VLOOKUP($B186,[16]分省年度数据!$A$1:$T$32,8,FALSE),
$C186=2018,
VLOOKUP($B186,[16]分省年度数据!$A$1:$T$32,7,FALSE)
)</f>
        <v>175.95</v>
      </c>
      <c r="AF186" cm="1">
        <f t="array" ref="AF186">_xlfn.IFS(
$C186=2010,
VLOOKUP($B186,[17]分省年度数据!$A$1:$T$32,15,FALSE),
$C186=2011,
VLOOKUP($B186,[17]分省年度数据!$A$1:$T$32,14,FALSE),
$C186=2012,
VLOOKUP($B186,[17]分省年度数据!$A$1:$T$32,13,FALSE),
$C186=2013,
VLOOKUP($B186,[17]分省年度数据!$A$1:$T$32,12,FALSE),
$C186=2014,
VLOOKUP($B186,[17]分省年度数据!$A$1:$T$32,11,FALSE),
$C186=2015,
VLOOKUP($B186,[17]分省年度数据!$A$1:$T$32,10,FALSE),
$C186=2016,
VLOOKUP($B186,[17]分省年度数据!$A$1:$T$32,9,FALSE),
$C186=2017,
VLOOKUP($B186,[17]分省年度数据!$A$1:$T$32,8,FALSE),
$C186=2018,
VLOOKUP($B186,[17]分省年度数据!$A$1:$T$32,7,FALSE)
)</f>
        <v>5</v>
      </c>
      <c r="AG186" cm="1">
        <f t="array" ref="AG186">_xlfn.IFS(
$C186=2010,
VLOOKUP($B186,[18]分省年度数据!$A$1:$T$32,15,FALSE),
$C186=2011,
VLOOKUP($B186,[18]分省年度数据!$A$1:$T$32,14,FALSE),
$C186=2012,
VLOOKUP($B186,[18]分省年度数据!$A$1:$T$32,13,FALSE),
$C186=2013,
VLOOKUP($B186,[18]分省年度数据!$A$1:$T$32,12,FALSE),
$C186=2014,
VLOOKUP($B186,[18]分省年度数据!$A$1:$T$32,11,FALSE),
$C186=2015,
VLOOKUP($B186,[18]分省年度数据!$A$1:$T$32,10,FALSE),
$C186=2016,
VLOOKUP($B186,[18]分省年度数据!$A$1:$T$32,9,FALSE),
$C186=2017,
VLOOKUP($B186,[18]分省年度数据!$A$1:$T$32,8,FALSE),
$C186=2018,
VLOOKUP($B186,[18]分省年度数据!$A$1:$T$32,7,FALSE)
)</f>
        <v>1224.5</v>
      </c>
      <c r="AJ186" cm="1">
        <f t="array" ref="AJ186">_xlfn.IFS(
$C186=2010,
VLOOKUP($B186,[19]分省年度数据!$A$1:$T$32,15,FALSE),
$C186=2011,
VLOOKUP($B186,[19]分省年度数据!$A$1:$T$32,14,FALSE),
$C186=2012,
VLOOKUP($B186,[19]分省年度数据!$A$1:$T$32,13,FALSE),
$C186=2013,
VLOOKUP($B186,[19]分省年度数据!$A$1:$T$32,12,FALSE),
$C186=2014,
VLOOKUP($B186,[19]分省年度数据!$A$1:$T$32,11,FALSE),
$C186=2015,
VLOOKUP($B186,[19]分省年度数据!$A$1:$T$32,10,FALSE),
$C186=2016,
VLOOKUP($B186,[19]分省年度数据!$A$1:$T$32,9,FALSE),
$C186=2017,
VLOOKUP($B186,[19]分省年度数据!$A$1:$T$32,8,FALSE),
$C186=2018,
VLOOKUP($B186,[19]分省年度数据!$A$1:$T$32,7,FALSE)
)</f>
        <v>2058</v>
      </c>
      <c r="AK186" cm="1">
        <f t="array" ref="AK186">_xlfn.IFS(
$C186=2010,
VLOOKUP($B186,[20]分省年度数据!$A$1:$T$32,15,FALSE),
$C186=2011,
VLOOKUP($B186,[20]分省年度数据!$A$1:$T$32,14,FALSE),
$C186=2012,
VLOOKUP($B186,[20]分省年度数据!$A$1:$T$32,13,FALSE),
$C186=2013,
VLOOKUP($B186,[20]分省年度数据!$A$1:$T$32,12,FALSE),
$C186=2014,
VLOOKUP($B186,[20]分省年度数据!$A$1:$T$32,11,FALSE),
$C186=2015,
VLOOKUP($B186,[20]分省年度数据!$A$1:$T$32,10,FALSE),
$C186=2016,
VLOOKUP($B186,[20]分省年度数据!$A$1:$T$32,9,FALSE),
$C186=2017,
VLOOKUP($B186,[20]分省年度数据!$A$1:$T$32,8,FALSE),
$C186=2018,
VLOOKUP($B186,[20]分省年度数据!$A$1:$T$32,7,FALSE)
)</f>
        <v>4758</v>
      </c>
      <c r="AL186" cm="1">
        <f t="array" ref="AL186">_xlfn.IFS(
$C186=2010,
VLOOKUP($B186,[26]分省年度数据!$A$1:$T$32,15,FALSE),
$C186=2011,
VLOOKUP($B186,[26]分省年度数据!$A$1:$T$32,14,FALSE),
$C186=2012,
VLOOKUP($B186,[26]分省年度数据!$A$1:$T$32,13,FALSE),
$C186=2013,
VLOOKUP($B186,[26]分省年度数据!$A$1:$T$32,12,FALSE),
$C186=2014,
VLOOKUP($B186,[26]分省年度数据!$A$1:$T$32,11,FALSE),
$C186=2015,
VLOOKUP($B186,[26]分省年度数据!$A$1:$T$32,10,FALSE),
$C186=2016,
VLOOKUP($B186,[26]分省年度数据!$A$1:$T$32,9,FALSE),
$C186=2017,
VLOOKUP($B186,[26]分省年度数据!$A$1:$T$32,8,FALSE),
$C186=2018,
VLOOKUP($B186,[26]分省年度数据!$A$1:$T$32,7,FALSE)
)</f>
        <v>98.1</v>
      </c>
      <c r="AM186" cm="1">
        <f t="array" ref="AM186">_xlfn.IFS(
$C186=2010,
VLOOKUP($B186,[22]分省年度数据!$A$1:$T$32,15,FALSE),
$C186=2011,
VLOOKUP($B186,[22]分省年度数据!$A$1:$T$32,14,FALSE),
$C186=2012,
VLOOKUP($B186,[22]分省年度数据!$A$1:$T$32,13,FALSE),
$C186=2013,
VLOOKUP($B186,[22]分省年度数据!$A$1:$T$32,12,FALSE),
$C186=2014,
VLOOKUP($B186,[22]分省年度数据!$A$1:$T$32,11,FALSE),
$C186=2015,
VLOOKUP($B186,[22]分省年度数据!$A$1:$T$32,10,FALSE),
$C186=2016,
VLOOKUP($B186,[22]分省年度数据!$A$1:$T$32,9,FALSE),
$C186=2017,
VLOOKUP($B186,[22]分省年度数据!$A$1:$T$32,8,FALSE),
$C186=2018,
VLOOKUP($B186,[22]分省年度数据!$A$1:$T$32,7,FALSE)
)</f>
        <v>96.49</v>
      </c>
      <c r="AN186" cm="1">
        <f t="array" ref="AN186">_xlfn.IFS(
$C186=2010,
VLOOKUP($B186,[23]分省年度数据!$A$1:$T$32,15,FALSE),
$C186=2011,
VLOOKUP($B186,[23]分省年度数据!$A$1:$T$32,14,FALSE),
$C186=2012,
VLOOKUP($B186,[23]分省年度数据!$A$1:$T$32,13,FALSE),
$C186=2013,
VLOOKUP($B186,[23]分省年度数据!$A$1:$T$32,12,FALSE),
$C186=2014,
VLOOKUP($B186,[23]分省年度数据!$A$1:$T$32,11,FALSE),
$C186=2015,
VLOOKUP($B186,[23]分省年度数据!$A$1:$T$32,10,FALSE),
$C186=2016,
VLOOKUP($B186,[23]分省年度数据!$A$1:$T$32,9,FALSE),
$C186=2017,
VLOOKUP($B186,[23]分省年度数据!$A$1:$T$32,8,FALSE),
$C186=2018,
VLOOKUP($B186,[23]分省年度数据!$A$1:$T$32,7,FALSE)
)</f>
        <v>11.97</v>
      </c>
      <c r="AO186" cm="1">
        <f t="array" ref="AO186">_xlfn.IFS(
$C186=2010,
VLOOKUP($B186,[24]分省年度数据!$A$1:$T$32,15,FALSE),
$C186=2011,
VLOOKUP($B186,[24]分省年度数据!$A$1:$T$32,14,FALSE),
$C186=2012,
VLOOKUP($B186,[24]分省年度数据!$A$1:$T$32,13,FALSE),
$C186=2013,
VLOOKUP($B186,[24]分省年度数据!$A$1:$T$32,12,FALSE),
$C186=2014,
VLOOKUP($B186,[24]分省年度数据!$A$1:$T$32,11,FALSE),
$C186=2015,
VLOOKUP($B186,[24]分省年度数据!$A$1:$T$32,10,FALSE),
$C186=2016,
VLOOKUP($B186,[24]分省年度数据!$A$1:$T$32,9,FALSE),
$C186=2017,
VLOOKUP($B186,[24]分省年度数据!$A$1:$T$32,8,FALSE),
$C186=2018,
VLOOKUP($B186,[24]分省年度数据!$A$1:$T$32,7,FALSE)
)</f>
        <v>1.83</v>
      </c>
      <c r="AP186" cm="1">
        <f t="array" ref="AP186">_xlfn.IFS(
$C186=2010,
VLOOKUP($B186,[25]分省年度数据!$A$1:$T$32,15,FALSE),
$C186=2011,
VLOOKUP($B186,[25]分省年度数据!$A$1:$T$32,14,FALSE),
$C186=2012,
VLOOKUP($B186,[25]分省年度数据!$A$1:$T$32,13,FALSE),
$C186=2013,
VLOOKUP($B186,[25]分省年度数据!$A$1:$T$32,12,FALSE),
$C186=2014,
VLOOKUP($B186,[25]分省年度数据!$A$1:$T$32,11,FALSE),
$C186=2015,
VLOOKUP($B186,[25]分省年度数据!$A$1:$T$32,10,FALSE),
$C186=2016,
VLOOKUP($B186,[25]分省年度数据!$A$1:$T$32,9,FALSE),
$C186=2017,
VLOOKUP($B186,[25]分省年度数据!$A$1:$T$32,8,FALSE),
$C186=2018,
VLOOKUP($B186,[25]分省年度数据!$A$1:$T$32,7,FALSE)
)</f>
        <v>13.01</v>
      </c>
    </row>
    <row r="187" spans="1:42">
      <c r="A187">
        <v>46</v>
      </c>
      <c r="B187" t="s">
        <v>21</v>
      </c>
      <c r="C187">
        <v>2015</v>
      </c>
      <c r="D187" t="str">
        <f t="shared" si="4"/>
        <v>海南省2015</v>
      </c>
      <c r="E187" t="s">
        <v>35</v>
      </c>
      <c r="F187" cm="1">
        <f t="array" ref="F187">_xlfn.IFS(
$C187=2010,
VLOOKUP($B187,[1]分省年度数据!$A$1:$T$32,15,FALSE),
$C187=2011,
VLOOKUP($B187,[1]分省年度数据!$A$1:$T$32,14,FALSE),
$C187=2012,
VLOOKUP($B187,[1]分省年度数据!$A$1:$T$32,13,FALSE),
$C187=2013,
VLOOKUP($B187,[1]分省年度数据!$A$1:$T$32,12,FALSE),
$C187=2014,
VLOOKUP($B187,[1]分省年度数据!$A$1:$T$32,11,FALSE),
$C187=2015,
VLOOKUP($B187,[1]分省年度数据!$A$1:$T$32,10,FALSE),
$C187=2016,
VLOOKUP($B187,[1]分省年度数据!$A$1:$T$32,9,FALSE),
$C187=2017,
VLOOKUP($B187,[1]分省年度数据!$A$1:$T$32,8,FALSE),
$C187=2018,
VLOOKUP($B187,[1]分省年度数据!$A$1:$T$32,7,FALSE)
)</f>
        <v>945</v>
      </c>
      <c r="G187" cm="1">
        <f t="array" ref="G187">_xlfn.IFS(
$C187=2010,
VLOOKUP($B187,[2]分省年度数据!$A$1:$T$32,15,FALSE),
$C187=2011,
VLOOKUP($B187,[2]分省年度数据!$A$1:$T$32,14,FALSE),
$C187=2012,
VLOOKUP($B187,[2]分省年度数据!$A$1:$T$32,13,FALSE),
$C187=2013,
VLOOKUP($B187,[2]分省年度数据!$A$1:$T$32,12,FALSE),
$C187=2014,
VLOOKUP($B187,[2]分省年度数据!$A$1:$T$32,11,FALSE),
$C187=2015,
VLOOKUP($B187,[2]分省年度数据!$A$1:$T$32,10,FALSE),
$C187=2016,
VLOOKUP($B187,[2]分省年度数据!$A$1:$T$32,9,FALSE),
$C187=2017,
VLOOKUP($B187,[2]分省年度数据!$A$1:$T$32,8,FALSE),
$C187=2018,
VLOOKUP($B187,[2]分省年度数据!$A$1:$T$32,7,FALSE)
)</f>
        <v>18979</v>
      </c>
      <c r="H187" cm="1">
        <f t="array" ref="H187">_xlfn.IFS(
$C187=2010,
VLOOKUP($B187,[3]分省年度数据!$A$1:$T$32,15,FALSE),
$C187=2011,
VLOOKUP($B187,[3]分省年度数据!$A$1:$T$32,14,FALSE),
$C187=2012,
VLOOKUP($B187,[3]分省年度数据!$A$1:$T$32,13,FALSE),
$C187=2013,
VLOOKUP($B187,[3]分省年度数据!$A$1:$T$32,12,FALSE),
$C187=2014,
VLOOKUP($B187,[3]分省年度数据!$A$1:$T$32,11,FALSE),
$C187=2015,
VLOOKUP($B187,[3]分省年度数据!$A$1:$T$32,10,FALSE),
$C187=2016,
VLOOKUP($B187,[3]分省年度数据!$A$1:$T$32,9,FALSE),
$C187=2017,
VLOOKUP($B187,[3]分省年度数据!$A$1:$T$32,8,FALSE),
$C187=2018,
VLOOKUP($B187,[3]分省年度数据!$A$1:$T$32,7,FALSE)
)</f>
        <v>144.9</v>
      </c>
      <c r="I187">
        <f>VLOOKUP($D187,[4]Sheet1!$C$1:$J$65536,2,FALSE)</f>
        <v>258.2486572265625</v>
      </c>
      <c r="J187">
        <f>VLOOKUP($D187,[4]Sheet1!$C$1:$J$65536,3,FALSE)</f>
        <v>217.13690185546875</v>
      </c>
      <c r="K187">
        <f>VLOOKUP($D187,[4]Sheet1!$C$1:$J$65536,4,FALSE)</f>
        <v>10116.76171875</v>
      </c>
      <c r="L187">
        <f>VLOOKUP($D187,[4]Sheet1!$C$1:$J$65536,5,FALSE)</f>
        <v>146.34042358398438</v>
      </c>
      <c r="M187">
        <f>VLOOKUP($D187,[4]Sheet1!$C$1:$J$65536,6,FALSE)</f>
        <v>27.696744918823242</v>
      </c>
      <c r="N187">
        <f>VLOOKUP($D187,[4]Sheet1!$C$1:$J$65536,7,FALSE)</f>
        <v>6.8629956245422363</v>
      </c>
      <c r="O187">
        <f>VLOOKUP($D187,[4]Sheet1!$C$1:$J$65536,8,FALSE)</f>
        <v>52.324398040771484</v>
      </c>
      <c r="P187" cm="1">
        <f t="array" ref="P187">_xlfn.IFS(
$C187=2010,
VLOOKUP($B187,[5]各省年均房价!$A$1:$T$32,11,FALSE),
$C187=2011,
VLOOKUP($B187,[5]各省年均房价!$A$1:$T$32,12,FALSE),
$C187=2012,
VLOOKUP($B187,[5]各省年均房价!$A$1:$T$32,13,FALSE),
$C187=2013,
VLOOKUP($B187,[5]各省年均房价!$A$1:$T$32,14,FALSE),
$C187=2014,
VLOOKUP($B187,[5]各省年均房价!$A$1:$T$32,15,FALSE),
$C187=2015,
VLOOKUP($B187,[5]各省年均房价!$A$1:$T$32,16,FALSE),
$C187=2016,
VLOOKUP($B187,[5]各省年均房价!$A$1:$T$32,17,FALSE),
$C187=2017,
VLOOKUP($B187,[5]各省年均房价!$A$1:$T$32,18,FALSE),
$C187=2018,
VLOOKUP($B187,[5]各省年均房价!$A$1:$T$32,19,FALSE)
)</f>
        <v>13768.32</v>
      </c>
      <c r="Q187">
        <f t="shared" si="5"/>
        <v>0.72545023446967705</v>
      </c>
      <c r="R187" cm="1">
        <f t="array" ref="R187">_xlfn.IFS(
$C187=2010,
VLOOKUP($B187,[27]分省年度数据!$A$1:$T$32,15,FALSE),
$C187=2011,
VLOOKUP($B187,[27]分省年度数据!$A$1:$T$32,14,FALSE),
$C187=2012,
VLOOKUP($B187,[27]分省年度数据!$A$1:$T$32,13,FALSE),
$C187=2013,
VLOOKUP($B187,[27]分省年度数据!$A$1:$T$32,12,FALSE),
$C187=2014,
VLOOKUP($B187,[27]分省年度数据!$A$1:$T$32,11,FALSE),
$C187=2015,
VLOOKUP($B187,[27]分省年度数据!$A$1:$T$32,10,FALSE),
$C187=2016,
VLOOKUP($B187,[27]分省年度数据!$A$1:$T$32,9,FALSE),
$C187=2017,
VLOOKUP($B187,[27]分省年度数据!$A$1:$T$32,8,FALSE),
$C187=2018,
VLOOKUP($B187,[27]分省年度数据!$A$1:$T$32,7,FALSE)
)</f>
        <v>98.16</v>
      </c>
      <c r="S187" t="str">
        <f>IFERROR(VLOOKUP(D187,[6]mu_jt_estimates_final!$C:$D,2,FALSE),"")</f>
        <v/>
      </c>
      <c r="T187" t="str">
        <f>VLOOKUP(B187,方言分布!A:B,2,FALSE)</f>
        <v>闽语</v>
      </c>
      <c r="U187" cm="1">
        <f t="array" ref="U187">_xlfn.IFS(
$C187=2010,
VLOOKUP($B187,[7]分省年度数据!$A$1:$T$32,15,FALSE),
$C187=2011,
VLOOKUP($B187,[7]分省年度数据!$A$1:$T$32,14,FALSE),
$C187=2012,
VLOOKUP($B187,[7]分省年度数据!$A$1:$T$32,13,FALSE),
$C187=2013,
VLOOKUP($B187,[7]分省年度数据!$A$1:$T$32,12,FALSE),
$C187=2014,
VLOOKUP($B187,[7]分省年度数据!$A$1:$T$32,11,FALSE),
$C187=2015,
VLOOKUP($B187,[7]分省年度数据!$A$1:$T$32,10,FALSE),
$C187=2016,
VLOOKUP($B187,[7]分省年度数据!$A$1:$T$32,9,FALSE),
$C187=2017,
VLOOKUP($B187,[7]分省年度数据!$A$1:$T$32,8,FALSE),
$C187=2018,
VLOOKUP($B187,[7]分省年度数据!$A$1:$T$32,7,FALSE)
)</f>
        <v>5046</v>
      </c>
      <c r="V187" cm="1">
        <f t="array" ref="V187">_xlfn.IFS(
$C187=2010,
VLOOKUP($B187,[8]分省年度数据!$A$1:$T$32,15,FALSE),
$C187=2011,
VLOOKUP($B187,[8]分省年度数据!$A$1:$T$32,14,FALSE),
$C187=2012,
VLOOKUP($B187,[8]分省年度数据!$A$1:$T$32,13,FALSE),
$C187=2013,
VLOOKUP($B187,[8]分省年度数据!$A$1:$T$32,12,FALSE),
$C187=2014,
VLOOKUP($B187,[8]分省年度数据!$A$1:$T$32,11,FALSE),
$C187=2015,
VLOOKUP($B187,[8]分省年度数据!$A$1:$T$32,10,FALSE),
$C187=2016,
VLOOKUP($B187,[8]分省年度数据!$A$1:$T$32,9,FALSE),
$C187=2017,
VLOOKUP($B187,[8]分省年度数据!$A$1:$T$32,8,FALSE),
$C187=2018,
VLOOKUP($B187,[8]分省年度数据!$A$1:$T$32,7,FALSE)
)</f>
        <v>3.87</v>
      </c>
      <c r="W187" cm="1">
        <f t="array" ref="W187">_xlfn.IFS(
$C187=2010,
VLOOKUP($B187,[9]分省年度数据!$A$1:$T$32,15,FALSE),
$C187=2011,
VLOOKUP($B187,[9]分省年度数据!$A$1:$T$32,14,FALSE),
$C187=2012,
VLOOKUP($B187,[9]分省年度数据!$A$1:$T$32,13,FALSE),
$C187=2013,
VLOOKUP($B187,[9]分省年度数据!$A$1:$T$32,12,FALSE),
$C187=2014,
VLOOKUP($B187,[9]分省年度数据!$A$1:$T$32,11,FALSE),
$C187=2015,
VLOOKUP($B187,[9]分省年度数据!$A$1:$T$32,10,FALSE),
$C187=2016,
VLOOKUP($B187,[9]分省年度数据!$A$1:$T$32,9,FALSE),
$C187=2017,
VLOOKUP($B187,[9]分省年度数据!$A$1:$T$32,8,FALSE),
$C187=2018,
VLOOKUP($B187,[9]分省年度数据!$A$1:$T$32,7,FALSE)
)</f>
        <v>60</v>
      </c>
      <c r="X187" cm="1">
        <f t="array" ref="X187">_xlfn.IFS(
$C187=2010,
VLOOKUP($B187,[10]分省年度数据!$A$1:$T$32,15,FALSE),
$C187=2011,
VLOOKUP($B187,[10]分省年度数据!$A$1:$T$32,14,FALSE),
$C187=2012,
VLOOKUP($B187,[10]分省年度数据!$A$1:$T$32,13,FALSE),
$C187=2013,
VLOOKUP($B187,[10]分省年度数据!$A$1:$T$32,12,FALSE),
$C187=2014,
VLOOKUP($B187,[10]分省年度数据!$A$1:$T$32,11,FALSE),
$C187=2015,
VLOOKUP($B187,[10]分省年度数据!$A$1:$T$32,10,FALSE),
$C187=2016,
VLOOKUP($B187,[10]分省年度数据!$A$1:$T$32,9,FALSE),
$C187=2017,
VLOOKUP($B187,[10]分省年度数据!$A$1:$T$32,8,FALSE),
$C187=2018,
VLOOKUP($B187,[10]分省年度数据!$A$1:$T$32,7,FALSE)
)</f>
        <v>9.3000000000000007</v>
      </c>
      <c r="Y187" cm="1">
        <f t="array" ref="Y187">_xlfn.IFS(
$C187=2010,
VLOOKUP($B187,[11]分省年度数据!$A$1:$T$32,15,FALSE),
$C187=2011,
VLOOKUP($B187,[11]分省年度数据!$A$1:$T$32,14,FALSE),
$C187=2012,
VLOOKUP($B187,[11]分省年度数据!$A$1:$T$32,13,FALSE),
$C187=2013,
VLOOKUP($B187,[11]分省年度数据!$A$1:$T$32,12,FALSE),
$C187=2014,
VLOOKUP($B187,[11]分省年度数据!$A$1:$T$32,11,FALSE),
$C187=2015,
VLOOKUP($B187,[11]分省年度数据!$A$1:$T$32,10,FALSE),
$C187=2016,
VLOOKUP($B187,[11]分省年度数据!$A$1:$T$32,9,FALSE),
$C187=2017,
VLOOKUP($B187,[11]分省年度数据!$A$1:$T$32,8,FALSE),
$C187=2018,
VLOOKUP($B187,[11]分省年度数据!$A$1:$T$32,7,FALSE)
)</f>
        <v>100.54</v>
      </c>
      <c r="Z187" cm="1">
        <f t="array" ref="Z187">_xlfn.IFS(
$C187=2010,
VLOOKUP($B187,[12]分省年度数据!$A$1:$T$32,15,FALSE),
$C187=2011,
VLOOKUP($B187,[12]分省年度数据!$A$1:$T$32,14,FALSE),
$C187=2012,
VLOOKUP($B187,[12]分省年度数据!$A$1:$T$32,13,FALSE),
$C187=2013,
VLOOKUP($B187,[12]分省年度数据!$A$1:$T$32,12,FALSE),
$C187=2014,
VLOOKUP($B187,[12]分省年度数据!$A$1:$T$32,11,FALSE),
$C187=2015,
VLOOKUP($B187,[12]分省年度数据!$A$1:$T$32,10,FALSE),
$C187=2016,
VLOOKUP($B187,[12]分省年度数据!$A$1:$T$32,9,FALSE),
$C187=2017,
VLOOKUP($B187,[12]分省年度数据!$A$1:$T$32,8,FALSE),
$C187=2018,
VLOOKUP($B187,[12]分省年度数据!$A$1:$T$32,7,FALSE)
)</f>
        <v>13.67</v>
      </c>
      <c r="AA187" cm="1">
        <f t="array" ref="AA187">_xlfn.IFS(
$C187=2010,
VLOOKUP($B187,[13]分省年度数据!$A$1:$T$32,15,FALSE),
$C187=2011,
VLOOKUP($B187,[13]分省年度数据!$A$1:$T$32,14,FALSE),
$C187=2012,
VLOOKUP($B187,[13]分省年度数据!$A$1:$T$32,13,FALSE),
$C187=2013,
VLOOKUP($B187,[13]分省年度数据!$A$1:$T$32,12,FALSE),
$C187=2014,
VLOOKUP($B187,[13]分省年度数据!$A$1:$T$32,11,FALSE),
$C187=2015,
VLOOKUP($B187,[13]分省年度数据!$A$1:$T$32,10,FALSE),
$C187=2016,
VLOOKUP($B187,[13]分省年度数据!$A$1:$T$32,9,FALSE),
$C187=2017,
VLOOKUP($B187,[13]分省年度数据!$A$1:$T$32,8,FALSE),
$C187=2018,
VLOOKUP($B187,[13]分省年度数据!$A$1:$T$32,7,FALSE)
)</f>
        <v>12.79</v>
      </c>
      <c r="AB187" cm="1">
        <f t="array" ref="AB187">_xlfn.IFS(
$C187=2010,
VLOOKUP($B187,[14]分省年度数据!$A$1:$T$32,15,FALSE),
$C187=2011,
VLOOKUP($B187,[14]分省年度数据!$A$1:$T$32,14,FALSE),
$C187=2012,
VLOOKUP($B187,[14]分省年度数据!$A$1:$T$32,13,FALSE),
$C187=2013,
VLOOKUP($B187,[14]分省年度数据!$A$1:$T$32,12,FALSE),
$C187=2014,
VLOOKUP($B187,[14]分省年度数据!$A$1:$T$32,11,FALSE),
$C187=2015,
VLOOKUP($B187,[14]分省年度数据!$A$1:$T$32,10,FALSE),
$C187=2016,
VLOOKUP($B187,[14]分省年度数据!$A$1:$T$32,9,FALSE),
$C187=2017,
VLOOKUP($B187,[14]分省年度数据!$A$1:$T$32,8,FALSE),
$C187=2018,
VLOOKUP($B187,[14]分省年度数据!$A$1:$T$32,7,FALSE)
)</f>
        <v>15.54</v>
      </c>
      <c r="AD187" cm="1">
        <f t="array" ref="AD187">_xlfn.IFS(
$C187=2010,
VLOOKUP($B187,[15]分省年度数据!$A$1:$T$32,15,FALSE),
$C187=2011,
VLOOKUP($B187,[15]分省年度数据!$A$1:$T$32,14,FALSE),
$C187=2012,
VLOOKUP($B187,[15]分省年度数据!$A$1:$T$32,13,FALSE),
$C187=2013,
VLOOKUP($B187,[15]分省年度数据!$A$1:$T$32,12,FALSE),
$C187=2014,
VLOOKUP($B187,[15]分省年度数据!$A$1:$T$32,11,FALSE),
$C187=2015,
VLOOKUP($B187,[15]分省年度数据!$A$1:$T$32,10,FALSE),
$C187=2016,
VLOOKUP($B187,[15]分省年度数据!$A$1:$T$32,9,FALSE),
$C187=2017,
VLOOKUP($B187,[15]分省年度数据!$A$1:$T$32,8,FALSE),
$C187=2018,
VLOOKUP($B187,[15]分省年度数据!$A$1:$T$32,7,FALSE)
)</f>
        <v>2809962</v>
      </c>
      <c r="AE187" cm="1">
        <f t="array" ref="AE187">_xlfn.IFS(
$C187=2010,
VLOOKUP($B187,[16]分省年度数据!$A$1:$T$32,15,FALSE),
$C187=2011,
VLOOKUP($B187,[16]分省年度数据!$A$1:$T$32,14,FALSE),
$C187=2012,
VLOOKUP($B187,[16]分省年度数据!$A$1:$T$32,13,FALSE),
$C187=2013,
VLOOKUP($B187,[16]分省年度数据!$A$1:$T$32,12,FALSE),
$C187=2014,
VLOOKUP($B187,[16]分省年度数据!$A$1:$T$32,11,FALSE),
$C187=2015,
VLOOKUP($B187,[16]分省年度数据!$A$1:$T$32,10,FALSE),
$C187=2016,
VLOOKUP($B187,[16]分省年度数据!$A$1:$T$32,9,FALSE),
$C187=2017,
VLOOKUP($B187,[16]分省年度数据!$A$1:$T$32,8,FALSE),
$C187=2018,
VLOOKUP($B187,[16]分省年度数据!$A$1:$T$32,7,FALSE)
)</f>
        <v>206.84</v>
      </c>
      <c r="AF187" cm="1">
        <f t="array" ref="AF187">_xlfn.IFS(
$C187=2010,
VLOOKUP($B187,[17]分省年度数据!$A$1:$T$32,15,FALSE),
$C187=2011,
VLOOKUP($B187,[17]分省年度数据!$A$1:$T$32,14,FALSE),
$C187=2012,
VLOOKUP($B187,[17]分省年度数据!$A$1:$T$32,13,FALSE),
$C187=2013,
VLOOKUP($B187,[17]分省年度数据!$A$1:$T$32,12,FALSE),
$C187=2014,
VLOOKUP($B187,[17]分省年度数据!$A$1:$T$32,11,FALSE),
$C187=2015,
VLOOKUP($B187,[17]分省年度数据!$A$1:$T$32,10,FALSE),
$C187=2016,
VLOOKUP($B187,[17]分省年度数据!$A$1:$T$32,9,FALSE),
$C187=2017,
VLOOKUP($B187,[17]分省年度数据!$A$1:$T$32,8,FALSE),
$C187=2018,
VLOOKUP($B187,[17]分省年度数据!$A$1:$T$32,7,FALSE)
)</f>
        <v>5</v>
      </c>
      <c r="AG187" cm="1">
        <f t="array" ref="AG187">_xlfn.IFS(
$C187=2010,
VLOOKUP($B187,[18]分省年度数据!$A$1:$T$32,15,FALSE),
$C187=2011,
VLOOKUP($B187,[18]分省年度数据!$A$1:$T$32,14,FALSE),
$C187=2012,
VLOOKUP($B187,[18]分省年度数据!$A$1:$T$32,13,FALSE),
$C187=2013,
VLOOKUP($B187,[18]分省年度数据!$A$1:$T$32,12,FALSE),
$C187=2014,
VLOOKUP($B187,[18]分省年度数据!$A$1:$T$32,11,FALSE),
$C187=2015,
VLOOKUP($B187,[18]分省年度数据!$A$1:$T$32,10,FALSE),
$C187=2016,
VLOOKUP($B187,[18]分省年度数据!$A$1:$T$32,9,FALSE),
$C187=2017,
VLOOKUP($B187,[18]分省年度数据!$A$1:$T$32,8,FALSE),
$C187=2018,
VLOOKUP($B187,[18]分省年度数据!$A$1:$T$32,7,FALSE)
)</f>
        <v>1409.4</v>
      </c>
      <c r="AJ187" cm="1">
        <f t="array" ref="AJ187">_xlfn.IFS(
$C187=2010,
VLOOKUP($B187,[19]分省年度数据!$A$1:$T$32,15,FALSE),
$C187=2011,
VLOOKUP($B187,[19]分省年度数据!$A$1:$T$32,14,FALSE),
$C187=2012,
VLOOKUP($B187,[19]分省年度数据!$A$1:$T$32,13,FALSE),
$C187=2013,
VLOOKUP($B187,[19]分省年度数据!$A$1:$T$32,12,FALSE),
$C187=2014,
VLOOKUP($B187,[19]分省年度数据!$A$1:$T$32,11,FALSE),
$C187=2015,
VLOOKUP($B187,[19]分省年度数据!$A$1:$T$32,10,FALSE),
$C187=2016,
VLOOKUP($B187,[19]分省年度数据!$A$1:$T$32,9,FALSE),
$C187=2017,
VLOOKUP($B187,[19]分省年度数据!$A$1:$T$32,8,FALSE),
$C187=2018,
VLOOKUP($B187,[19]分省年度数据!$A$1:$T$32,7,FALSE)
)</f>
        <v>2103</v>
      </c>
      <c r="AK187" cm="1">
        <f t="array" ref="AK187">_xlfn.IFS(
$C187=2010,
VLOOKUP($B187,[20]分省年度数据!$A$1:$T$32,15,FALSE),
$C187=2011,
VLOOKUP($B187,[20]分省年度数据!$A$1:$T$32,14,FALSE),
$C187=2012,
VLOOKUP($B187,[20]分省年度数据!$A$1:$T$32,13,FALSE),
$C187=2013,
VLOOKUP($B187,[20]分省年度数据!$A$1:$T$32,12,FALSE),
$C187=2014,
VLOOKUP($B187,[20]分省年度数据!$A$1:$T$32,11,FALSE),
$C187=2015,
VLOOKUP($B187,[20]分省年度数据!$A$1:$T$32,10,FALSE),
$C187=2016,
VLOOKUP($B187,[20]分省年度数据!$A$1:$T$32,9,FALSE),
$C187=2017,
VLOOKUP($B187,[20]分省年度数据!$A$1:$T$32,8,FALSE),
$C187=2018,
VLOOKUP($B187,[20]分省年度数据!$A$1:$T$32,7,FALSE)
)</f>
        <v>5856</v>
      </c>
      <c r="AL187" cm="1">
        <f t="array" ref="AL187">_xlfn.IFS(
$C187=2010,
VLOOKUP($B187,[26]分省年度数据!$A$1:$T$32,15,FALSE),
$C187=2011,
VLOOKUP($B187,[26]分省年度数据!$A$1:$T$32,14,FALSE),
$C187=2012,
VLOOKUP($B187,[26]分省年度数据!$A$1:$T$32,13,FALSE),
$C187=2013,
VLOOKUP($B187,[26]分省年度数据!$A$1:$T$32,12,FALSE),
$C187=2014,
VLOOKUP($B187,[26]分省年度数据!$A$1:$T$32,11,FALSE),
$C187=2015,
VLOOKUP($B187,[26]分省年度数据!$A$1:$T$32,10,FALSE),
$C187=2016,
VLOOKUP($B187,[26]分省年度数据!$A$1:$T$32,9,FALSE),
$C187=2017,
VLOOKUP($B187,[26]分省年度数据!$A$1:$T$32,8,FALSE),
$C187=2018,
VLOOKUP($B187,[26]分省年度数据!$A$1:$T$32,7,FALSE)
)</f>
        <v>98.64</v>
      </c>
      <c r="AM187" cm="1">
        <f t="array" ref="AM187">_xlfn.IFS(
$C187=2010,
VLOOKUP($B187,[22]分省年度数据!$A$1:$T$32,15,FALSE),
$C187=2011,
VLOOKUP($B187,[22]分省年度数据!$A$1:$T$32,14,FALSE),
$C187=2012,
VLOOKUP($B187,[22]分省年度数据!$A$1:$T$32,13,FALSE),
$C187=2013,
VLOOKUP($B187,[22]分省年度数据!$A$1:$T$32,12,FALSE),
$C187=2014,
VLOOKUP($B187,[22]分省年度数据!$A$1:$T$32,11,FALSE),
$C187=2015,
VLOOKUP($B187,[22]分省年度数据!$A$1:$T$32,10,FALSE),
$C187=2016,
VLOOKUP($B187,[22]分省年度数据!$A$1:$T$32,9,FALSE),
$C187=2017,
VLOOKUP($B187,[22]分省年度数据!$A$1:$T$32,8,FALSE),
$C187=2018,
VLOOKUP($B187,[22]分省年度数据!$A$1:$T$32,7,FALSE)
)</f>
        <v>97.77</v>
      </c>
      <c r="AN187" cm="1">
        <f t="array" ref="AN187">_xlfn.IFS(
$C187=2010,
VLOOKUP($B187,[23]分省年度数据!$A$1:$T$32,15,FALSE),
$C187=2011,
VLOOKUP($B187,[23]分省年度数据!$A$1:$T$32,14,FALSE),
$C187=2012,
VLOOKUP($B187,[23]分省年度数据!$A$1:$T$32,13,FALSE),
$C187=2013,
VLOOKUP($B187,[23]分省年度数据!$A$1:$T$32,12,FALSE),
$C187=2014,
VLOOKUP($B187,[23]分省年度数据!$A$1:$T$32,11,FALSE),
$C187=2015,
VLOOKUP($B187,[23]分省年度数据!$A$1:$T$32,10,FALSE),
$C187=2016,
VLOOKUP($B187,[23]分省年度数据!$A$1:$T$32,9,FALSE),
$C187=2017,
VLOOKUP($B187,[23]分省年度数据!$A$1:$T$32,8,FALSE),
$C187=2018,
VLOOKUP($B187,[23]分省年度数据!$A$1:$T$32,7,FALSE)
)</f>
        <v>11.25</v>
      </c>
      <c r="AO187" cm="1">
        <f t="array" ref="AO187">_xlfn.IFS(
$C187=2010,
VLOOKUP($B187,[24]分省年度数据!$A$1:$T$32,15,FALSE),
$C187=2011,
VLOOKUP($B187,[24]分省年度数据!$A$1:$T$32,14,FALSE),
$C187=2012,
VLOOKUP($B187,[24]分省年度数据!$A$1:$T$32,13,FALSE),
$C187=2013,
VLOOKUP($B187,[24]分省年度数据!$A$1:$T$32,12,FALSE),
$C187=2014,
VLOOKUP($B187,[24]分省年度数据!$A$1:$T$32,11,FALSE),
$C187=2015,
VLOOKUP($B187,[24]分省年度数据!$A$1:$T$32,10,FALSE),
$C187=2016,
VLOOKUP($B187,[24]分省年度数据!$A$1:$T$32,9,FALSE),
$C187=2017,
VLOOKUP($B187,[24]分省年度数据!$A$1:$T$32,8,FALSE),
$C187=2018,
VLOOKUP($B187,[24]分省年度数据!$A$1:$T$32,7,FALSE)
)</f>
        <v>1.57</v>
      </c>
      <c r="AP187" cm="1">
        <f t="array" ref="AP187">_xlfn.IFS(
$C187=2010,
VLOOKUP($B187,[25]分省年度数据!$A$1:$T$32,15,FALSE),
$C187=2011,
VLOOKUP($B187,[25]分省年度数据!$A$1:$T$32,14,FALSE),
$C187=2012,
VLOOKUP($B187,[25]分省年度数据!$A$1:$T$32,13,FALSE),
$C187=2013,
VLOOKUP($B187,[25]分省年度数据!$A$1:$T$32,12,FALSE),
$C187=2014,
VLOOKUP($B187,[25]分省年度数据!$A$1:$T$32,11,FALSE),
$C187=2015,
VLOOKUP($B187,[25]分省年度数据!$A$1:$T$32,10,FALSE),
$C187=2016,
VLOOKUP($B187,[25]分省年度数据!$A$1:$T$32,9,FALSE),
$C187=2017,
VLOOKUP($B187,[25]分省年度数据!$A$1:$T$32,8,FALSE),
$C187=2018,
VLOOKUP($B187,[25]分省年度数据!$A$1:$T$32,7,FALSE)
)</f>
        <v>12.96</v>
      </c>
    </row>
    <row r="188" spans="1:42">
      <c r="A188">
        <v>46</v>
      </c>
      <c r="B188" t="s">
        <v>21</v>
      </c>
      <c r="C188">
        <v>2016</v>
      </c>
      <c r="D188" t="str">
        <f t="shared" si="4"/>
        <v>海南省2016</v>
      </c>
      <c r="E188" t="s">
        <v>35</v>
      </c>
      <c r="F188" cm="1">
        <f t="array" ref="F188">_xlfn.IFS(
$C188=2010,
VLOOKUP($B188,[1]分省年度数据!$A$1:$T$32,15,FALSE),
$C188=2011,
VLOOKUP($B188,[1]分省年度数据!$A$1:$T$32,14,FALSE),
$C188=2012,
VLOOKUP($B188,[1]分省年度数据!$A$1:$T$32,13,FALSE),
$C188=2013,
VLOOKUP($B188,[1]分省年度数据!$A$1:$T$32,12,FALSE),
$C188=2014,
VLOOKUP($B188,[1]分省年度数据!$A$1:$T$32,11,FALSE),
$C188=2015,
VLOOKUP($B188,[1]分省年度数据!$A$1:$T$32,10,FALSE),
$C188=2016,
VLOOKUP($B188,[1]分省年度数据!$A$1:$T$32,9,FALSE),
$C188=2017,
VLOOKUP($B188,[1]分省年度数据!$A$1:$T$32,8,FALSE),
$C188=2018,
VLOOKUP($B188,[1]分省年度数据!$A$1:$T$32,7,FALSE)
)</f>
        <v>957</v>
      </c>
      <c r="G188" cm="1">
        <f t="array" ref="G188">_xlfn.IFS(
$C188=2010,
VLOOKUP($B188,[2]分省年度数据!$A$1:$T$32,15,FALSE),
$C188=2011,
VLOOKUP($B188,[2]分省年度数据!$A$1:$T$32,14,FALSE),
$C188=2012,
VLOOKUP($B188,[2]分省年度数据!$A$1:$T$32,13,FALSE),
$C188=2013,
VLOOKUP($B188,[2]分省年度数据!$A$1:$T$32,12,FALSE),
$C188=2014,
VLOOKUP($B188,[2]分省年度数据!$A$1:$T$32,11,FALSE),
$C188=2015,
VLOOKUP($B188,[2]分省年度数据!$A$1:$T$32,10,FALSE),
$C188=2016,
VLOOKUP($B188,[2]分省年度数据!$A$1:$T$32,9,FALSE),
$C188=2017,
VLOOKUP($B188,[2]分省年度数据!$A$1:$T$32,8,FALSE),
$C188=2018,
VLOOKUP($B188,[2]分省年度数据!$A$1:$T$32,7,FALSE)
)</f>
        <v>20653</v>
      </c>
      <c r="H188" cm="1">
        <f t="array" ref="H188">_xlfn.IFS(
$C188=2010,
VLOOKUP($B188,[3]分省年度数据!$A$1:$T$32,15,FALSE),
$C188=2011,
VLOOKUP($B188,[3]分省年度数据!$A$1:$T$32,14,FALSE),
$C188=2012,
VLOOKUP($B188,[3]分省年度数据!$A$1:$T$32,13,FALSE),
$C188=2013,
VLOOKUP($B188,[3]分省年度数据!$A$1:$T$32,12,FALSE),
$C188=2014,
VLOOKUP($B188,[3]分省年度数据!$A$1:$T$32,11,FALSE),
$C188=2015,
VLOOKUP($B188,[3]分省年度数据!$A$1:$T$32,10,FALSE),
$C188=2016,
VLOOKUP($B188,[3]分省年度数据!$A$1:$T$32,9,FALSE),
$C188=2017,
VLOOKUP($B188,[3]分省年度数据!$A$1:$T$32,8,FALSE),
$C188=2018,
VLOOKUP($B188,[3]分省年度数据!$A$1:$T$32,7,FALSE)
)</f>
        <v>457.3</v>
      </c>
      <c r="I188">
        <f>VLOOKUP($D188,[4]Sheet1!$C$1:$J$65536,2,FALSE)</f>
        <v>251.43020629882812</v>
      </c>
      <c r="J188">
        <f>VLOOKUP($D188,[4]Sheet1!$C$1:$J$65536,3,FALSE)</f>
        <v>214.44136047363281</v>
      </c>
      <c r="K188">
        <f>VLOOKUP($D188,[4]Sheet1!$C$1:$J$65536,4,FALSE)</f>
        <v>10113.078125</v>
      </c>
      <c r="L188">
        <f>VLOOKUP($D188,[4]Sheet1!$C$1:$J$65536,5,FALSE)</f>
        <v>144.29914855957031</v>
      </c>
      <c r="M188">
        <f>VLOOKUP($D188,[4]Sheet1!$C$1:$J$65536,6,FALSE)</f>
        <v>27.005594253540039</v>
      </c>
      <c r="N188">
        <f>VLOOKUP($D188,[4]Sheet1!$C$1:$J$65536,7,FALSE)</f>
        <v>7.1075210571289062</v>
      </c>
      <c r="O188">
        <f>VLOOKUP($D188,[4]Sheet1!$C$1:$J$65536,8,FALSE)</f>
        <v>55.804801940917969</v>
      </c>
      <c r="P188" cm="1">
        <f t="array" ref="P188">_xlfn.IFS(
$C188=2010,
VLOOKUP($B188,[5]各省年均房价!$A$1:$T$32,11,FALSE),
$C188=2011,
VLOOKUP($B188,[5]各省年均房价!$A$1:$T$32,12,FALSE),
$C188=2012,
VLOOKUP($B188,[5]各省年均房价!$A$1:$T$32,13,FALSE),
$C188=2013,
VLOOKUP($B188,[5]各省年均房价!$A$1:$T$32,14,FALSE),
$C188=2014,
VLOOKUP($B188,[5]各省年均房价!$A$1:$T$32,15,FALSE),
$C188=2015,
VLOOKUP($B188,[5]各省年均房价!$A$1:$T$32,16,FALSE),
$C188=2016,
VLOOKUP($B188,[5]各省年均房价!$A$1:$T$32,17,FALSE),
$C188=2017,
VLOOKUP($B188,[5]各省年均房价!$A$1:$T$32,18,FALSE),
$C188=2018,
VLOOKUP($B188,[5]各省年均房价!$A$1:$T$32,19,FALSE)
)</f>
        <v>18891.900000000001</v>
      </c>
      <c r="Q188">
        <f t="shared" si="5"/>
        <v>0.91472909504672451</v>
      </c>
      <c r="R188" cm="1">
        <f t="array" ref="R188">_xlfn.IFS(
$C188=2010,
VLOOKUP($B188,[27]分省年度数据!$A$1:$T$32,15,FALSE),
$C188=2011,
VLOOKUP($B188,[27]分省年度数据!$A$1:$T$32,14,FALSE),
$C188=2012,
VLOOKUP($B188,[27]分省年度数据!$A$1:$T$32,13,FALSE),
$C188=2013,
VLOOKUP($B188,[27]分省年度数据!$A$1:$T$32,12,FALSE),
$C188=2014,
VLOOKUP($B188,[27]分省年度数据!$A$1:$T$32,11,FALSE),
$C188=2015,
VLOOKUP($B188,[27]分省年度数据!$A$1:$T$32,10,FALSE),
$C188=2016,
VLOOKUP($B188,[27]分省年度数据!$A$1:$T$32,9,FALSE),
$C188=2017,
VLOOKUP($B188,[27]分省年度数据!$A$1:$T$32,8,FALSE),
$C188=2018,
VLOOKUP($B188,[27]分省年度数据!$A$1:$T$32,7,FALSE)
)</f>
        <v>102.75</v>
      </c>
      <c r="S188" t="str">
        <f>IFERROR(VLOOKUP(D188,[6]mu_jt_estimates_final!$C:$D,2,FALSE),"")</f>
        <v/>
      </c>
      <c r="T188" t="str">
        <f>VLOOKUP(B188,方言分布!A:B,2,FALSE)</f>
        <v>闽语</v>
      </c>
      <c r="U188" cm="1">
        <f t="array" ref="U188">_xlfn.IFS(
$C188=2010,
VLOOKUP($B188,[7]分省年度数据!$A$1:$T$32,15,FALSE),
$C188=2011,
VLOOKUP($B188,[7]分省年度数据!$A$1:$T$32,14,FALSE),
$C188=2012,
VLOOKUP($B188,[7]分省年度数据!$A$1:$T$32,13,FALSE),
$C188=2013,
VLOOKUP($B188,[7]分省年度数据!$A$1:$T$32,12,FALSE),
$C188=2014,
VLOOKUP($B188,[7]分省年度数据!$A$1:$T$32,11,FALSE),
$C188=2015,
VLOOKUP($B188,[7]分省年度数据!$A$1:$T$32,10,FALSE),
$C188=2016,
VLOOKUP($B188,[7]分省年度数据!$A$1:$T$32,9,FALSE),
$C188=2017,
VLOOKUP($B188,[7]分省年度数据!$A$1:$T$32,8,FALSE),
$C188=2018,
VLOOKUP($B188,[7]分省年度数据!$A$1:$T$32,7,FALSE)
)</f>
        <v>5144</v>
      </c>
      <c r="V188" cm="1">
        <f t="array" ref="V188">_xlfn.IFS(
$C188=2010,
VLOOKUP($B188,[8]分省年度数据!$A$1:$T$32,15,FALSE),
$C188=2011,
VLOOKUP($B188,[8]分省年度数据!$A$1:$T$32,14,FALSE),
$C188=2012,
VLOOKUP($B188,[8]分省年度数据!$A$1:$T$32,13,FALSE),
$C188=2013,
VLOOKUP($B188,[8]分省年度数据!$A$1:$T$32,12,FALSE),
$C188=2014,
VLOOKUP($B188,[8]分省年度数据!$A$1:$T$32,11,FALSE),
$C188=2015,
VLOOKUP($B188,[8]分省年度数据!$A$1:$T$32,10,FALSE),
$C188=2016,
VLOOKUP($B188,[8]分省年度数据!$A$1:$T$32,9,FALSE),
$C188=2017,
VLOOKUP($B188,[8]分省年度数据!$A$1:$T$32,8,FALSE),
$C188=2018,
VLOOKUP($B188,[8]分省年度数据!$A$1:$T$32,7,FALSE)
)</f>
        <v>4.03</v>
      </c>
      <c r="W188" cm="1">
        <f t="array" ref="W188">_xlfn.IFS(
$C188=2010,
VLOOKUP($B188,[9]分省年度数据!$A$1:$T$32,15,FALSE),
$C188=2011,
VLOOKUP($B188,[9]分省年度数据!$A$1:$T$32,14,FALSE),
$C188=2012,
VLOOKUP($B188,[9]分省年度数据!$A$1:$T$32,13,FALSE),
$C188=2013,
VLOOKUP($B188,[9]分省年度数据!$A$1:$T$32,12,FALSE),
$C188=2014,
VLOOKUP($B188,[9]分省年度数据!$A$1:$T$32,11,FALSE),
$C188=2015,
VLOOKUP($B188,[9]分省年度数据!$A$1:$T$32,10,FALSE),
$C188=2016,
VLOOKUP($B188,[9]分省年度数据!$A$1:$T$32,9,FALSE),
$C188=2017,
VLOOKUP($B188,[9]分省年度数据!$A$1:$T$32,8,FALSE),
$C188=2018,
VLOOKUP($B188,[9]分省年度数据!$A$1:$T$32,7,FALSE)
)</f>
        <v>63</v>
      </c>
      <c r="X188" cm="1">
        <f t="array" ref="X188">_xlfn.IFS(
$C188=2010,
VLOOKUP($B188,[10]分省年度数据!$A$1:$T$32,15,FALSE),
$C188=2011,
VLOOKUP($B188,[10]分省年度数据!$A$1:$T$32,14,FALSE),
$C188=2012,
VLOOKUP($B188,[10]分省年度数据!$A$1:$T$32,13,FALSE),
$C188=2013,
VLOOKUP($B188,[10]分省年度数据!$A$1:$T$32,12,FALSE),
$C188=2014,
VLOOKUP($B188,[10]分省年度数据!$A$1:$T$32,11,FALSE),
$C188=2015,
VLOOKUP($B188,[10]分省年度数据!$A$1:$T$32,10,FALSE),
$C188=2016,
VLOOKUP($B188,[10]分省年度数据!$A$1:$T$32,9,FALSE),
$C188=2017,
VLOOKUP($B188,[10]分省年度数据!$A$1:$T$32,8,FALSE),
$C188=2018,
VLOOKUP($B188,[10]分省年度数据!$A$1:$T$32,7,FALSE)
)</f>
        <v>9.02</v>
      </c>
      <c r="Y188" cm="1">
        <f t="array" ref="Y188">_xlfn.IFS(
$C188=2010,
VLOOKUP($B188,[11]分省年度数据!$A$1:$T$32,15,FALSE),
$C188=2011,
VLOOKUP($B188,[11]分省年度数据!$A$1:$T$32,14,FALSE),
$C188=2012,
VLOOKUP($B188,[11]分省年度数据!$A$1:$T$32,13,FALSE),
$C188=2013,
VLOOKUP($B188,[11]分省年度数据!$A$1:$T$32,12,FALSE),
$C188=2014,
VLOOKUP($B188,[11]分省年度数据!$A$1:$T$32,11,FALSE),
$C188=2015,
VLOOKUP($B188,[11]分省年度数据!$A$1:$T$32,10,FALSE),
$C188=2016,
VLOOKUP($B188,[11]分省年度数据!$A$1:$T$32,9,FALSE),
$C188=2017,
VLOOKUP($B188,[11]分省年度数据!$A$1:$T$32,8,FALSE),
$C188=2018,
VLOOKUP($B188,[11]分省年度数据!$A$1:$T$32,7,FALSE)
)</f>
        <v>114.17</v>
      </c>
      <c r="Z188" cm="1">
        <f t="array" ref="Z188">_xlfn.IFS(
$C188=2010,
VLOOKUP($B188,[12]分省年度数据!$A$1:$T$32,15,FALSE),
$C188=2011,
VLOOKUP($B188,[12]分省年度数据!$A$1:$T$32,14,FALSE),
$C188=2012,
VLOOKUP($B188,[12]分省年度数据!$A$1:$T$32,13,FALSE),
$C188=2013,
VLOOKUP($B188,[12]分省年度数据!$A$1:$T$32,12,FALSE),
$C188=2014,
VLOOKUP($B188,[12]分省年度数据!$A$1:$T$32,11,FALSE),
$C188=2015,
VLOOKUP($B188,[12]分省年度数据!$A$1:$T$32,10,FALSE),
$C188=2016,
VLOOKUP($B188,[12]分省年度数据!$A$1:$T$32,9,FALSE),
$C188=2017,
VLOOKUP($B188,[12]分省年度数据!$A$1:$T$32,8,FALSE),
$C188=2018,
VLOOKUP($B188,[12]分省年度数据!$A$1:$T$32,7,FALSE)
)</f>
        <v>13.28</v>
      </c>
      <c r="AA188" cm="1">
        <f t="array" ref="AA188">_xlfn.IFS(
$C188=2010,
VLOOKUP($B188,[13]分省年度数据!$A$1:$T$32,15,FALSE),
$C188=2011,
VLOOKUP($B188,[13]分省年度数据!$A$1:$T$32,14,FALSE),
$C188=2012,
VLOOKUP($B188,[13]分省年度数据!$A$1:$T$32,13,FALSE),
$C188=2013,
VLOOKUP($B188,[13]分省年度数据!$A$1:$T$32,12,FALSE),
$C188=2014,
VLOOKUP($B188,[13]分省年度数据!$A$1:$T$32,11,FALSE),
$C188=2015,
VLOOKUP($B188,[13]分省年度数据!$A$1:$T$32,10,FALSE),
$C188=2016,
VLOOKUP($B188,[13]分省年度数据!$A$1:$T$32,9,FALSE),
$C188=2017,
VLOOKUP($B188,[13]分省年度数据!$A$1:$T$32,8,FALSE),
$C188=2018,
VLOOKUP($B188,[13]分省年度数据!$A$1:$T$32,7,FALSE)
)</f>
        <v>12.51</v>
      </c>
      <c r="AB188" cm="1">
        <f t="array" ref="AB188">_xlfn.IFS(
$C188=2010,
VLOOKUP($B188,[14]分省年度数据!$A$1:$T$32,15,FALSE),
$C188=2011,
VLOOKUP($B188,[14]分省年度数据!$A$1:$T$32,14,FALSE),
$C188=2012,
VLOOKUP($B188,[14]分省年度数据!$A$1:$T$32,13,FALSE),
$C188=2013,
VLOOKUP($B188,[14]分省年度数据!$A$1:$T$32,12,FALSE),
$C188=2014,
VLOOKUP($B188,[14]分省年度数据!$A$1:$T$32,11,FALSE),
$C188=2015,
VLOOKUP($B188,[14]分省年度数据!$A$1:$T$32,10,FALSE),
$C188=2016,
VLOOKUP($B188,[14]分省年度数据!$A$1:$T$32,9,FALSE),
$C188=2017,
VLOOKUP($B188,[14]分省年度数据!$A$1:$T$32,8,FALSE),
$C188=2018,
VLOOKUP($B188,[14]分省年度数据!$A$1:$T$32,7,FALSE)
)</f>
        <v>16.18</v>
      </c>
      <c r="AD188" cm="1">
        <f t="array" ref="AD188">_xlfn.IFS(
$C188=2010,
VLOOKUP($B188,[15]分省年度数据!$A$1:$T$32,15,FALSE),
$C188=2011,
VLOOKUP($B188,[15]分省年度数据!$A$1:$T$32,14,FALSE),
$C188=2012,
VLOOKUP($B188,[15]分省年度数据!$A$1:$T$32,13,FALSE),
$C188=2013,
VLOOKUP($B188,[15]分省年度数据!$A$1:$T$32,12,FALSE),
$C188=2014,
VLOOKUP($B188,[15]分省年度数据!$A$1:$T$32,11,FALSE),
$C188=2015,
VLOOKUP($B188,[15]分省年度数据!$A$1:$T$32,10,FALSE),
$C188=2016,
VLOOKUP($B188,[15]分省年度数据!$A$1:$T$32,9,FALSE),
$C188=2017,
VLOOKUP($B188,[15]分省年度数据!$A$1:$T$32,8,FALSE),
$C188=2018,
VLOOKUP($B188,[15]分省年度数据!$A$1:$T$32,7,FALSE)
)</f>
        <v>3068767</v>
      </c>
      <c r="AE188" cm="1">
        <f t="array" ref="AE188">_xlfn.IFS(
$C188=2010,
VLOOKUP($B188,[16]分省年度数据!$A$1:$T$32,15,FALSE),
$C188=2011,
VLOOKUP($B188,[16]分省年度数据!$A$1:$T$32,14,FALSE),
$C188=2012,
VLOOKUP($B188,[16]分省年度数据!$A$1:$T$32,13,FALSE),
$C188=2013,
VLOOKUP($B188,[16]分省年度数据!$A$1:$T$32,12,FALSE),
$C188=2014,
VLOOKUP($B188,[16]分省年度数据!$A$1:$T$32,11,FALSE),
$C188=2015,
VLOOKUP($B188,[16]分省年度数据!$A$1:$T$32,10,FALSE),
$C188=2016,
VLOOKUP($B188,[16]分省年度数据!$A$1:$T$32,9,FALSE),
$C188=2017,
VLOOKUP($B188,[16]分省年度数据!$A$1:$T$32,8,FALSE),
$C188=2018,
VLOOKUP($B188,[16]分省年度数据!$A$1:$T$32,7,FALSE)
)</f>
        <v>214.24</v>
      </c>
      <c r="AF188" cm="1">
        <f t="array" ref="AF188">_xlfn.IFS(
$C188=2010,
VLOOKUP($B188,[17]分省年度数据!$A$1:$T$32,15,FALSE),
$C188=2011,
VLOOKUP($B188,[17]分省年度数据!$A$1:$T$32,14,FALSE),
$C188=2012,
VLOOKUP($B188,[17]分省年度数据!$A$1:$T$32,13,FALSE),
$C188=2013,
VLOOKUP($B188,[17]分省年度数据!$A$1:$T$32,12,FALSE),
$C188=2014,
VLOOKUP($B188,[17]分省年度数据!$A$1:$T$32,11,FALSE),
$C188=2015,
VLOOKUP($B188,[17]分省年度数据!$A$1:$T$32,10,FALSE),
$C188=2016,
VLOOKUP($B188,[17]分省年度数据!$A$1:$T$32,9,FALSE),
$C188=2017,
VLOOKUP($B188,[17]分省年度数据!$A$1:$T$32,8,FALSE),
$C188=2018,
VLOOKUP($B188,[17]分省年度数据!$A$1:$T$32,7,FALSE)
)</f>
        <v>7</v>
      </c>
      <c r="AG188" cm="1">
        <f t="array" ref="AG188">_xlfn.IFS(
$C188=2010,
VLOOKUP($B188,[18]分省年度数据!$A$1:$T$32,15,FALSE),
$C188=2011,
VLOOKUP($B188,[18]分省年度数据!$A$1:$T$32,14,FALSE),
$C188=2012,
VLOOKUP($B188,[18]分省年度数据!$A$1:$T$32,13,FALSE),
$C188=2013,
VLOOKUP($B188,[18]分省年度数据!$A$1:$T$32,12,FALSE),
$C188=2014,
VLOOKUP($B188,[18]分省年度数据!$A$1:$T$32,11,FALSE),
$C188=2015,
VLOOKUP($B188,[18]分省年度数据!$A$1:$T$32,10,FALSE),
$C188=2016,
VLOOKUP($B188,[18]分省年度数据!$A$1:$T$32,9,FALSE),
$C188=2017,
VLOOKUP($B188,[18]分省年度数据!$A$1:$T$32,8,FALSE),
$C188=2018,
VLOOKUP($B188,[18]分省年度数据!$A$1:$T$32,7,FALSE)
)</f>
        <v>1547.3</v>
      </c>
      <c r="AJ188" cm="1">
        <f t="array" ref="AJ188">_xlfn.IFS(
$C188=2010,
VLOOKUP($B188,[19]分省年度数据!$A$1:$T$32,15,FALSE),
$C188=2011,
VLOOKUP($B188,[19]分省年度数据!$A$1:$T$32,14,FALSE),
$C188=2012,
VLOOKUP($B188,[19]分省年度数据!$A$1:$T$32,13,FALSE),
$C188=2013,
VLOOKUP($B188,[19]分省年度数据!$A$1:$T$32,12,FALSE),
$C188=2014,
VLOOKUP($B188,[19]分省年度数据!$A$1:$T$32,11,FALSE),
$C188=2015,
VLOOKUP($B188,[19]分省年度数据!$A$1:$T$32,10,FALSE),
$C188=2016,
VLOOKUP($B188,[19]分省年度数据!$A$1:$T$32,9,FALSE),
$C188=2017,
VLOOKUP($B188,[19]分省年度数据!$A$1:$T$32,8,FALSE),
$C188=2018,
VLOOKUP($B188,[19]分省年度数据!$A$1:$T$32,7,FALSE)
)</f>
        <v>2045</v>
      </c>
      <c r="AK188" cm="1">
        <f t="array" ref="AK188">_xlfn.IFS(
$C188=2010,
VLOOKUP($B188,[20]分省年度数据!$A$1:$T$32,15,FALSE),
$C188=2011,
VLOOKUP($B188,[20]分省年度数据!$A$1:$T$32,14,FALSE),
$C188=2012,
VLOOKUP($B188,[20]分省年度数据!$A$1:$T$32,13,FALSE),
$C188=2013,
VLOOKUP($B188,[20]分省年度数据!$A$1:$T$32,12,FALSE),
$C188=2014,
VLOOKUP($B188,[20]分省年度数据!$A$1:$T$32,11,FALSE),
$C188=2015,
VLOOKUP($B188,[20]分省年度数据!$A$1:$T$32,10,FALSE),
$C188=2016,
VLOOKUP($B188,[20]分省年度数据!$A$1:$T$32,9,FALSE),
$C188=2017,
VLOOKUP($B188,[20]分省年度数据!$A$1:$T$32,8,FALSE),
$C188=2018,
VLOOKUP($B188,[20]分省年度数据!$A$1:$T$32,7,FALSE)
)</f>
        <v>5866</v>
      </c>
      <c r="AL188" cm="1">
        <f t="array" ref="AL188">_xlfn.IFS(
$C188=2010,
VLOOKUP($B188,[26]分省年度数据!$A$1:$T$32,15,FALSE),
$C188=2011,
VLOOKUP($B188,[26]分省年度数据!$A$1:$T$32,14,FALSE),
$C188=2012,
VLOOKUP($B188,[26]分省年度数据!$A$1:$T$32,13,FALSE),
$C188=2013,
VLOOKUP($B188,[26]分省年度数据!$A$1:$T$32,12,FALSE),
$C188=2014,
VLOOKUP($B188,[26]分省年度数据!$A$1:$T$32,11,FALSE),
$C188=2015,
VLOOKUP($B188,[26]分省年度数据!$A$1:$T$32,10,FALSE),
$C188=2016,
VLOOKUP($B188,[26]分省年度数据!$A$1:$T$32,9,FALSE),
$C188=2017,
VLOOKUP($B188,[26]分省年度数据!$A$1:$T$32,8,FALSE),
$C188=2018,
VLOOKUP($B188,[26]分省年度数据!$A$1:$T$32,7,FALSE)
)</f>
        <v>97.41</v>
      </c>
      <c r="AM188" cm="1">
        <f t="array" ref="AM188">_xlfn.IFS(
$C188=2010,
VLOOKUP($B188,[22]分省年度数据!$A$1:$T$32,15,FALSE),
$C188=2011,
VLOOKUP($B188,[22]分省年度数据!$A$1:$T$32,14,FALSE),
$C188=2012,
VLOOKUP($B188,[22]分省年度数据!$A$1:$T$32,13,FALSE),
$C188=2013,
VLOOKUP($B188,[22]分省年度数据!$A$1:$T$32,12,FALSE),
$C188=2014,
VLOOKUP($B188,[22]分省年度数据!$A$1:$T$32,11,FALSE),
$C188=2015,
VLOOKUP($B188,[22]分省年度数据!$A$1:$T$32,10,FALSE),
$C188=2016,
VLOOKUP($B188,[22]分省年度数据!$A$1:$T$32,9,FALSE),
$C188=2017,
VLOOKUP($B188,[22]分省年度数据!$A$1:$T$32,8,FALSE),
$C188=2018,
VLOOKUP($B188,[22]分省年度数据!$A$1:$T$32,7,FALSE)
)</f>
        <v>97.34</v>
      </c>
      <c r="AN188" cm="1">
        <f t="array" ref="AN188">_xlfn.IFS(
$C188=2010,
VLOOKUP($B188,[23]分省年度数据!$A$1:$T$32,15,FALSE),
$C188=2011,
VLOOKUP($B188,[23]分省年度数据!$A$1:$T$32,14,FALSE),
$C188=2012,
VLOOKUP($B188,[23]分省年度数据!$A$1:$T$32,13,FALSE),
$C188=2013,
VLOOKUP($B188,[23]分省年度数据!$A$1:$T$32,12,FALSE),
$C188=2014,
VLOOKUP($B188,[23]分省年度数据!$A$1:$T$32,11,FALSE),
$C188=2015,
VLOOKUP($B188,[23]分省年度数据!$A$1:$T$32,10,FALSE),
$C188=2016,
VLOOKUP($B188,[23]分省年度数据!$A$1:$T$32,9,FALSE),
$C188=2017,
VLOOKUP($B188,[23]分省年度数据!$A$1:$T$32,8,FALSE),
$C188=2018,
VLOOKUP($B188,[23]分省年度数据!$A$1:$T$32,7,FALSE)
)</f>
        <v>11.35</v>
      </c>
      <c r="AO188" cm="1">
        <f t="array" ref="AO188">_xlfn.IFS(
$C188=2010,
VLOOKUP($B188,[24]分省年度数据!$A$1:$T$32,15,FALSE),
$C188=2011,
VLOOKUP($B188,[24]分省年度数据!$A$1:$T$32,14,FALSE),
$C188=2012,
VLOOKUP($B188,[24]分省年度数据!$A$1:$T$32,13,FALSE),
$C188=2013,
VLOOKUP($B188,[24]分省年度数据!$A$1:$T$32,12,FALSE),
$C188=2014,
VLOOKUP($B188,[24]分省年度数据!$A$1:$T$32,11,FALSE),
$C188=2015,
VLOOKUP($B188,[24]分省年度数据!$A$1:$T$32,10,FALSE),
$C188=2016,
VLOOKUP($B188,[24]分省年度数据!$A$1:$T$32,9,FALSE),
$C188=2017,
VLOOKUP($B188,[24]分省年度数据!$A$1:$T$32,8,FALSE),
$C188=2018,
VLOOKUP($B188,[24]分省年度数据!$A$1:$T$32,7,FALSE)
)</f>
        <v>2.44</v>
      </c>
      <c r="AP188" cm="1">
        <f t="array" ref="AP188">_xlfn.IFS(
$C188=2010,
VLOOKUP($B188,[25]分省年度数据!$A$1:$T$32,15,FALSE),
$C188=2011,
VLOOKUP($B188,[25]分省年度数据!$A$1:$T$32,14,FALSE),
$C188=2012,
VLOOKUP($B188,[25]分省年度数据!$A$1:$T$32,13,FALSE),
$C188=2013,
VLOOKUP($B188,[25]分省年度数据!$A$1:$T$32,12,FALSE),
$C188=2014,
VLOOKUP($B188,[25]分省年度数据!$A$1:$T$32,11,FALSE),
$C188=2015,
VLOOKUP($B188,[25]分省年度数据!$A$1:$T$32,10,FALSE),
$C188=2016,
VLOOKUP($B188,[25]分省年度数据!$A$1:$T$32,9,FALSE),
$C188=2017,
VLOOKUP($B188,[25]分省年度数据!$A$1:$T$32,8,FALSE),
$C188=2018,
VLOOKUP($B188,[25]分省年度数据!$A$1:$T$32,7,FALSE)
)</f>
        <v>12.02</v>
      </c>
    </row>
    <row r="189" spans="1:42">
      <c r="A189">
        <v>46</v>
      </c>
      <c r="B189" t="s">
        <v>21</v>
      </c>
      <c r="C189">
        <v>2017</v>
      </c>
      <c r="D189" t="str">
        <f t="shared" si="4"/>
        <v>海南省2017</v>
      </c>
      <c r="E189" t="s">
        <v>35</v>
      </c>
      <c r="F189" cm="1">
        <f t="array" ref="F189">_xlfn.IFS(
$C189=2010,
VLOOKUP($B189,[1]分省年度数据!$A$1:$T$32,15,FALSE),
$C189=2011,
VLOOKUP($B189,[1]分省年度数据!$A$1:$T$32,14,FALSE),
$C189=2012,
VLOOKUP($B189,[1]分省年度数据!$A$1:$T$32,13,FALSE),
$C189=2013,
VLOOKUP($B189,[1]分省年度数据!$A$1:$T$32,12,FALSE),
$C189=2014,
VLOOKUP($B189,[1]分省年度数据!$A$1:$T$32,11,FALSE),
$C189=2015,
VLOOKUP($B189,[1]分省年度数据!$A$1:$T$32,10,FALSE),
$C189=2016,
VLOOKUP($B189,[1]分省年度数据!$A$1:$T$32,9,FALSE),
$C189=2017,
VLOOKUP($B189,[1]分省年度数据!$A$1:$T$32,8,FALSE),
$C189=2018,
VLOOKUP($B189,[1]分省年度数据!$A$1:$T$32,7,FALSE)
)</f>
        <v>972</v>
      </c>
      <c r="G189" cm="1">
        <f t="array" ref="G189">_xlfn.IFS(
$C189=2010,
VLOOKUP($B189,[2]分省年度数据!$A$1:$T$32,15,FALSE),
$C189=2011,
VLOOKUP($B189,[2]分省年度数据!$A$1:$T$32,14,FALSE),
$C189=2012,
VLOOKUP($B189,[2]分省年度数据!$A$1:$T$32,13,FALSE),
$C189=2013,
VLOOKUP($B189,[2]分省年度数据!$A$1:$T$32,12,FALSE),
$C189=2014,
VLOOKUP($B189,[2]分省年度数据!$A$1:$T$32,11,FALSE),
$C189=2015,
VLOOKUP($B189,[2]分省年度数据!$A$1:$T$32,10,FALSE),
$C189=2016,
VLOOKUP($B189,[2]分省年度数据!$A$1:$T$32,9,FALSE),
$C189=2017,
VLOOKUP($B189,[2]分省年度数据!$A$1:$T$32,8,FALSE),
$C189=2018,
VLOOKUP($B189,[2]分省年度数据!$A$1:$T$32,7,FALSE)
)</f>
        <v>22553</v>
      </c>
      <c r="H189" cm="1">
        <f t="array" ref="H189">_xlfn.IFS(
$C189=2010,
VLOOKUP($B189,[3]分省年度数据!$A$1:$T$32,15,FALSE),
$C189=2011,
VLOOKUP($B189,[3]分省年度数据!$A$1:$T$32,14,FALSE),
$C189=2012,
VLOOKUP($B189,[3]分省年度数据!$A$1:$T$32,13,FALSE),
$C189=2013,
VLOOKUP($B189,[3]分省年度数据!$A$1:$T$32,12,FALSE),
$C189=2014,
VLOOKUP($B189,[3]分省年度数据!$A$1:$T$32,11,FALSE),
$C189=2015,
VLOOKUP($B189,[3]分省年度数据!$A$1:$T$32,10,FALSE),
$C189=2016,
VLOOKUP($B189,[3]分省年度数据!$A$1:$T$32,9,FALSE),
$C189=2017,
VLOOKUP($B189,[3]分省年度数据!$A$1:$T$32,8,FALSE),
$C189=2018,
VLOOKUP($B189,[3]分省年度数据!$A$1:$T$32,7,FALSE)
)</f>
        <v>88.4</v>
      </c>
      <c r="I189">
        <f>VLOOKUP($D189,[4]Sheet1!$C$1:$J$65536,2,FALSE)</f>
        <v>251.80177307128906</v>
      </c>
      <c r="J189">
        <f>VLOOKUP($D189,[4]Sheet1!$C$1:$J$65536,3,FALSE)</f>
        <v>215.85728454589844</v>
      </c>
      <c r="K189">
        <f>VLOOKUP($D189,[4]Sheet1!$C$1:$J$65536,4,FALSE)</f>
        <v>10116.8916015625</v>
      </c>
      <c r="L189">
        <f>VLOOKUP($D189,[4]Sheet1!$C$1:$J$65536,5,FALSE)</f>
        <v>137.46401977539062</v>
      </c>
      <c r="M189">
        <f>VLOOKUP($D189,[4]Sheet1!$C$1:$J$65536,6,FALSE)</f>
        <v>25.411157608032227</v>
      </c>
      <c r="N189">
        <f>VLOOKUP($D189,[4]Sheet1!$C$1:$J$65536,7,FALSE)</f>
        <v>6.8977313041687012</v>
      </c>
      <c r="O189">
        <f>VLOOKUP($D189,[4]Sheet1!$C$1:$J$65536,8,FALSE)</f>
        <v>53.996475219726562</v>
      </c>
      <c r="P189" cm="1">
        <f t="array" ref="P189">_xlfn.IFS(
$C189=2010,
VLOOKUP($B189,[5]各省年均房价!$A$1:$T$32,11,FALSE),
$C189=2011,
VLOOKUP($B189,[5]各省年均房价!$A$1:$T$32,12,FALSE),
$C189=2012,
VLOOKUP($B189,[5]各省年均房价!$A$1:$T$32,13,FALSE),
$C189=2013,
VLOOKUP($B189,[5]各省年均房价!$A$1:$T$32,14,FALSE),
$C189=2014,
VLOOKUP($B189,[5]各省年均房价!$A$1:$T$32,15,FALSE),
$C189=2015,
VLOOKUP($B189,[5]各省年均房价!$A$1:$T$32,16,FALSE),
$C189=2016,
VLOOKUP($B189,[5]各省年均房价!$A$1:$T$32,17,FALSE),
$C189=2017,
VLOOKUP($B189,[5]各省年均房价!$A$1:$T$32,18,FALSE),
$C189=2018,
VLOOKUP($B189,[5]各省年均房价!$A$1:$T$32,19,FALSE)
)</f>
        <v>11187.08333333335</v>
      </c>
      <c r="Q189">
        <f t="shared" si="5"/>
        <v>0.49603526507929546</v>
      </c>
      <c r="R189" cm="1">
        <f t="array" ref="R189">_xlfn.IFS(
$C189=2010,
VLOOKUP($B189,[27]分省年度数据!$A$1:$T$32,15,FALSE),
$C189=2011,
VLOOKUP($B189,[27]分省年度数据!$A$1:$T$32,14,FALSE),
$C189=2012,
VLOOKUP($B189,[27]分省年度数据!$A$1:$T$32,13,FALSE),
$C189=2013,
VLOOKUP($B189,[27]分省年度数据!$A$1:$T$32,12,FALSE),
$C189=2014,
VLOOKUP($B189,[27]分省年度数据!$A$1:$T$32,11,FALSE),
$C189=2015,
VLOOKUP($B189,[27]分省年度数据!$A$1:$T$32,10,FALSE),
$C189=2016,
VLOOKUP($B189,[27]分省年度数据!$A$1:$T$32,9,FALSE),
$C189=2017,
VLOOKUP($B189,[27]分省年度数据!$A$1:$T$32,8,FALSE),
$C189=2018,
VLOOKUP($B189,[27]分省年度数据!$A$1:$T$32,7,FALSE)
)</f>
        <v>108.83</v>
      </c>
      <c r="S189" t="str">
        <f>IFERROR(VLOOKUP(D189,[6]mu_jt_estimates_final!$C:$D,2,FALSE),"")</f>
        <v/>
      </c>
      <c r="T189" t="str">
        <f>VLOOKUP(B189,方言分布!A:B,2,FALSE)</f>
        <v>闽语</v>
      </c>
      <c r="U189" cm="1">
        <f t="array" ref="U189">_xlfn.IFS(
$C189=2010,
VLOOKUP($B189,[7]分省年度数据!$A$1:$T$32,15,FALSE),
$C189=2011,
VLOOKUP($B189,[7]分省年度数据!$A$1:$T$32,14,FALSE),
$C189=2012,
VLOOKUP($B189,[7]分省年度数据!$A$1:$T$32,13,FALSE),
$C189=2013,
VLOOKUP($B189,[7]分省年度数据!$A$1:$T$32,12,FALSE),
$C189=2014,
VLOOKUP($B189,[7]分省年度数据!$A$1:$T$32,11,FALSE),
$C189=2015,
VLOOKUP($B189,[7]分省年度数据!$A$1:$T$32,10,FALSE),
$C189=2016,
VLOOKUP($B189,[7]分省年度数据!$A$1:$T$32,9,FALSE),
$C189=2017,
VLOOKUP($B189,[7]分省年度数据!$A$1:$T$32,8,FALSE),
$C189=2018,
VLOOKUP($B189,[7]分省年度数据!$A$1:$T$32,7,FALSE)
)</f>
        <v>5180</v>
      </c>
      <c r="V189" cm="1">
        <f t="array" ref="V189">_xlfn.IFS(
$C189=2010,
VLOOKUP($B189,[8]分省年度数据!$A$1:$T$32,15,FALSE),
$C189=2011,
VLOOKUP($B189,[8]分省年度数据!$A$1:$T$32,14,FALSE),
$C189=2012,
VLOOKUP($B189,[8]分省年度数据!$A$1:$T$32,13,FALSE),
$C189=2013,
VLOOKUP($B189,[8]分省年度数据!$A$1:$T$32,12,FALSE),
$C189=2014,
VLOOKUP($B189,[8]分省年度数据!$A$1:$T$32,11,FALSE),
$C189=2015,
VLOOKUP($B189,[8]分省年度数据!$A$1:$T$32,10,FALSE),
$C189=2016,
VLOOKUP($B189,[8]分省年度数据!$A$1:$T$32,9,FALSE),
$C189=2017,
VLOOKUP($B189,[8]分省年度数据!$A$1:$T$32,8,FALSE),
$C189=2018,
VLOOKUP($B189,[8]分省年度数据!$A$1:$T$32,7,FALSE)
)</f>
        <v>4.2</v>
      </c>
      <c r="W189" cm="1">
        <f t="array" ref="W189">_xlfn.IFS(
$C189=2010,
VLOOKUP($B189,[9]分省年度数据!$A$1:$T$32,15,FALSE),
$C189=2011,
VLOOKUP($B189,[9]分省年度数据!$A$1:$T$32,14,FALSE),
$C189=2012,
VLOOKUP($B189,[9]分省年度数据!$A$1:$T$32,13,FALSE),
$C189=2013,
VLOOKUP($B189,[9]分省年度数据!$A$1:$T$32,12,FALSE),
$C189=2014,
VLOOKUP($B189,[9]分省年度数据!$A$1:$T$32,11,FALSE),
$C189=2015,
VLOOKUP($B189,[9]分省年度数据!$A$1:$T$32,10,FALSE),
$C189=2016,
VLOOKUP($B189,[9]分省年度数据!$A$1:$T$32,9,FALSE),
$C189=2017,
VLOOKUP($B189,[9]分省年度数据!$A$1:$T$32,8,FALSE),
$C189=2018,
VLOOKUP($B189,[9]分省年度数据!$A$1:$T$32,7,FALSE)
)</f>
        <v>65</v>
      </c>
      <c r="X189" cm="1">
        <f t="array" ref="X189">_xlfn.IFS(
$C189=2010,
VLOOKUP($B189,[10]分省年度数据!$A$1:$T$32,15,FALSE),
$C189=2011,
VLOOKUP($B189,[10]分省年度数据!$A$1:$T$32,14,FALSE),
$C189=2012,
VLOOKUP($B189,[10]分省年度数据!$A$1:$T$32,13,FALSE),
$C189=2013,
VLOOKUP($B189,[10]分省年度数据!$A$1:$T$32,12,FALSE),
$C189=2014,
VLOOKUP($B189,[10]分省年度数据!$A$1:$T$32,11,FALSE),
$C189=2015,
VLOOKUP($B189,[10]分省年度数据!$A$1:$T$32,10,FALSE),
$C189=2016,
VLOOKUP($B189,[10]分省年度数据!$A$1:$T$32,9,FALSE),
$C189=2017,
VLOOKUP($B189,[10]分省年度数据!$A$1:$T$32,8,FALSE),
$C189=2018,
VLOOKUP($B189,[10]分省年度数据!$A$1:$T$32,7,FALSE)
)</f>
        <v>8.8800000000000008</v>
      </c>
      <c r="Y189" cm="1">
        <f t="array" ref="Y189">_xlfn.IFS(
$C189=2010,
VLOOKUP($B189,[11]分省年度数据!$A$1:$T$32,15,FALSE),
$C189=2011,
VLOOKUP($B189,[11]分省年度数据!$A$1:$T$32,14,FALSE),
$C189=2012,
VLOOKUP($B189,[11]分省年度数据!$A$1:$T$32,13,FALSE),
$C189=2013,
VLOOKUP($B189,[11]分省年度数据!$A$1:$T$32,12,FALSE),
$C189=2014,
VLOOKUP($B189,[11]分省年度数据!$A$1:$T$32,11,FALSE),
$C189=2015,
VLOOKUP($B189,[11]分省年度数据!$A$1:$T$32,10,FALSE),
$C189=2016,
VLOOKUP($B189,[11]分省年度数据!$A$1:$T$32,9,FALSE),
$C189=2017,
VLOOKUP($B189,[11]分省年度数据!$A$1:$T$32,8,FALSE),
$C189=2018,
VLOOKUP($B189,[11]分省年度数据!$A$1:$T$32,7,FALSE)
)</f>
        <v>127.37</v>
      </c>
      <c r="Z189" cm="1">
        <f t="array" ref="Z189">_xlfn.IFS(
$C189=2010,
VLOOKUP($B189,[12]分省年度数据!$A$1:$T$32,15,FALSE),
$C189=2011,
VLOOKUP($B189,[12]分省年度数据!$A$1:$T$32,14,FALSE),
$C189=2012,
VLOOKUP($B189,[12]分省年度数据!$A$1:$T$32,13,FALSE),
$C189=2013,
VLOOKUP($B189,[12]分省年度数据!$A$1:$T$32,12,FALSE),
$C189=2014,
VLOOKUP($B189,[12]分省年度数据!$A$1:$T$32,11,FALSE),
$C189=2015,
VLOOKUP($B189,[12]分省年度数据!$A$1:$T$32,10,FALSE),
$C189=2016,
VLOOKUP($B189,[12]分省年度数据!$A$1:$T$32,9,FALSE),
$C189=2017,
VLOOKUP($B189,[12]分省年度数据!$A$1:$T$32,8,FALSE),
$C189=2018,
VLOOKUP($B189,[12]分省年度数据!$A$1:$T$32,7,FALSE)
)</f>
        <v>12.84</v>
      </c>
      <c r="AA189" cm="1">
        <f t="array" ref="AA189">_xlfn.IFS(
$C189=2010,
VLOOKUP($B189,[13]分省年度数据!$A$1:$T$32,15,FALSE),
$C189=2011,
VLOOKUP($B189,[13]分省年度数据!$A$1:$T$32,14,FALSE),
$C189=2012,
VLOOKUP($B189,[13]分省年度数据!$A$1:$T$32,13,FALSE),
$C189=2013,
VLOOKUP($B189,[13]分省年度数据!$A$1:$T$32,12,FALSE),
$C189=2014,
VLOOKUP($B189,[13]分省年度数据!$A$1:$T$32,11,FALSE),
$C189=2015,
VLOOKUP($B189,[13]分省年度数据!$A$1:$T$32,10,FALSE),
$C189=2016,
VLOOKUP($B189,[13]分省年度数据!$A$1:$T$32,9,FALSE),
$C189=2017,
VLOOKUP($B189,[13]分省年度数据!$A$1:$T$32,8,FALSE),
$C189=2018,
VLOOKUP($B189,[13]分省年度数据!$A$1:$T$32,7,FALSE)
)</f>
        <v>12.85</v>
      </c>
      <c r="AB189" cm="1">
        <f t="array" ref="AB189">_xlfn.IFS(
$C189=2010,
VLOOKUP($B189,[14]分省年度数据!$A$1:$T$32,15,FALSE),
$C189=2011,
VLOOKUP($B189,[14]分省年度数据!$A$1:$T$32,14,FALSE),
$C189=2012,
VLOOKUP($B189,[14]分省年度数据!$A$1:$T$32,13,FALSE),
$C189=2013,
VLOOKUP($B189,[14]分省年度数据!$A$1:$T$32,12,FALSE),
$C189=2014,
VLOOKUP($B189,[14]分省年度数据!$A$1:$T$32,11,FALSE),
$C189=2015,
VLOOKUP($B189,[14]分省年度数据!$A$1:$T$32,10,FALSE),
$C189=2016,
VLOOKUP($B189,[14]分省年度数据!$A$1:$T$32,9,FALSE),
$C189=2017,
VLOOKUP($B189,[14]分省年度数据!$A$1:$T$32,8,FALSE),
$C189=2018,
VLOOKUP($B189,[14]分省年度数据!$A$1:$T$32,7,FALSE)
)</f>
        <v>16.260000000000002</v>
      </c>
      <c r="AD189" cm="1">
        <f t="array" ref="AD189">_xlfn.IFS(
$C189=2010,
VLOOKUP($B189,[15]分省年度数据!$A$1:$T$32,15,FALSE),
$C189=2011,
VLOOKUP($B189,[15]分省年度数据!$A$1:$T$32,14,FALSE),
$C189=2012,
VLOOKUP($B189,[15]分省年度数据!$A$1:$T$32,13,FALSE),
$C189=2013,
VLOOKUP($B189,[15]分省年度数据!$A$1:$T$32,12,FALSE),
$C189=2014,
VLOOKUP($B189,[15]分省年度数据!$A$1:$T$32,11,FALSE),
$C189=2015,
VLOOKUP($B189,[15]分省年度数据!$A$1:$T$32,10,FALSE),
$C189=2016,
VLOOKUP($B189,[15]分省年度数据!$A$1:$T$32,9,FALSE),
$C189=2017,
VLOOKUP($B189,[15]分省年度数据!$A$1:$T$32,8,FALSE),
$C189=2018,
VLOOKUP($B189,[15]分省年度数据!$A$1:$T$32,7,FALSE)
)</f>
        <v>3390271</v>
      </c>
      <c r="AE189" cm="1">
        <f t="array" ref="AE189">_xlfn.IFS(
$C189=2010,
VLOOKUP($B189,[16]分省年度数据!$A$1:$T$32,15,FALSE),
$C189=2011,
VLOOKUP($B189,[16]分省年度数据!$A$1:$T$32,14,FALSE),
$C189=2012,
VLOOKUP($B189,[16]分省年度数据!$A$1:$T$32,13,FALSE),
$C189=2013,
VLOOKUP($B189,[16]分省年度数据!$A$1:$T$32,12,FALSE),
$C189=2014,
VLOOKUP($B189,[16]分省年度数据!$A$1:$T$32,11,FALSE),
$C189=2015,
VLOOKUP($B189,[16]分省年度数据!$A$1:$T$32,10,FALSE),
$C189=2016,
VLOOKUP($B189,[16]分省年度数据!$A$1:$T$32,9,FALSE),
$C189=2017,
VLOOKUP($B189,[16]分省年度数据!$A$1:$T$32,8,FALSE),
$C189=2018,
VLOOKUP($B189,[16]分省年度数据!$A$1:$T$32,7,FALSE)
)</f>
        <v>220.87</v>
      </c>
      <c r="AF189" cm="1">
        <f t="array" ref="AF189">_xlfn.IFS(
$C189=2010,
VLOOKUP($B189,[17]分省年度数据!$A$1:$T$32,15,FALSE),
$C189=2011,
VLOOKUP($B189,[17]分省年度数据!$A$1:$T$32,14,FALSE),
$C189=2012,
VLOOKUP($B189,[17]分省年度数据!$A$1:$T$32,13,FALSE),
$C189=2013,
VLOOKUP($B189,[17]分省年度数据!$A$1:$T$32,12,FALSE),
$C189=2014,
VLOOKUP($B189,[17]分省年度数据!$A$1:$T$32,11,FALSE),
$C189=2015,
VLOOKUP($B189,[17]分省年度数据!$A$1:$T$32,10,FALSE),
$C189=2016,
VLOOKUP($B189,[17]分省年度数据!$A$1:$T$32,9,FALSE),
$C189=2017,
VLOOKUP($B189,[17]分省年度数据!$A$1:$T$32,8,FALSE),
$C189=2018,
VLOOKUP($B189,[17]分省年度数据!$A$1:$T$32,7,FALSE)
)</f>
        <v>7</v>
      </c>
      <c r="AG189" cm="1">
        <f t="array" ref="AG189">_xlfn.IFS(
$C189=2010,
VLOOKUP($B189,[18]分省年度数据!$A$1:$T$32,15,FALSE),
$C189=2011,
VLOOKUP($B189,[18]分省年度数据!$A$1:$T$32,14,FALSE),
$C189=2012,
VLOOKUP($B189,[18]分省年度数据!$A$1:$T$32,13,FALSE),
$C189=2013,
VLOOKUP($B189,[18]分省年度数据!$A$1:$T$32,12,FALSE),
$C189=2014,
VLOOKUP($B189,[18]分省年度数据!$A$1:$T$32,11,FALSE),
$C189=2015,
VLOOKUP($B189,[18]分省年度数据!$A$1:$T$32,10,FALSE),
$C189=2016,
VLOOKUP($B189,[18]分省年度数据!$A$1:$T$32,9,FALSE),
$C189=2017,
VLOOKUP($B189,[18]分省年度数据!$A$1:$T$32,8,FALSE),
$C189=2018,
VLOOKUP($B189,[18]分省年度数据!$A$1:$T$32,7,FALSE)
)</f>
        <v>1729.4</v>
      </c>
      <c r="AJ189" cm="1">
        <f t="array" ref="AJ189">_xlfn.IFS(
$C189=2010,
VLOOKUP($B189,[19]分省年度数据!$A$1:$T$32,15,FALSE),
$C189=2011,
VLOOKUP($B189,[19]分省年度数据!$A$1:$T$32,14,FALSE),
$C189=2012,
VLOOKUP($B189,[19]分省年度数据!$A$1:$T$32,13,FALSE),
$C189=2013,
VLOOKUP($B189,[19]分省年度数据!$A$1:$T$32,12,FALSE),
$C189=2014,
VLOOKUP($B189,[19]分省年度数据!$A$1:$T$32,11,FALSE),
$C189=2015,
VLOOKUP($B189,[19]分省年度数据!$A$1:$T$32,10,FALSE),
$C189=2016,
VLOOKUP($B189,[19]分省年度数据!$A$1:$T$32,9,FALSE),
$C189=2017,
VLOOKUP($B189,[19]分省年度数据!$A$1:$T$32,8,FALSE),
$C189=2018,
VLOOKUP($B189,[19]分省年度数据!$A$1:$T$32,7,FALSE)
)</f>
        <v>2022</v>
      </c>
      <c r="AK189" cm="1">
        <f t="array" ref="AK189">_xlfn.IFS(
$C189=2010,
VLOOKUP($B189,[20]分省年度数据!$A$1:$T$32,15,FALSE),
$C189=2011,
VLOOKUP($B189,[20]分省年度数据!$A$1:$T$32,14,FALSE),
$C189=2012,
VLOOKUP($B189,[20]分省年度数据!$A$1:$T$32,13,FALSE),
$C189=2013,
VLOOKUP($B189,[20]分省年度数据!$A$1:$T$32,12,FALSE),
$C189=2014,
VLOOKUP($B189,[20]分省年度数据!$A$1:$T$32,11,FALSE),
$C189=2015,
VLOOKUP($B189,[20]分省年度数据!$A$1:$T$32,10,FALSE),
$C189=2016,
VLOOKUP($B189,[20]分省年度数据!$A$1:$T$32,9,FALSE),
$C189=2017,
VLOOKUP($B189,[20]分省年度数据!$A$1:$T$32,8,FALSE),
$C189=2018,
VLOOKUP($B189,[20]分省年度数据!$A$1:$T$32,7,FALSE)
)</f>
        <v>6097</v>
      </c>
      <c r="AL189" cm="1">
        <f t="array" ref="AL189">_xlfn.IFS(
$C189=2010,
VLOOKUP($B189,[26]分省年度数据!$A$1:$T$32,15,FALSE),
$C189=2011,
VLOOKUP($B189,[26]分省年度数据!$A$1:$T$32,14,FALSE),
$C189=2012,
VLOOKUP($B189,[26]分省年度数据!$A$1:$T$32,13,FALSE),
$C189=2013,
VLOOKUP($B189,[26]分省年度数据!$A$1:$T$32,12,FALSE),
$C189=2014,
VLOOKUP($B189,[26]分省年度数据!$A$1:$T$32,11,FALSE),
$C189=2015,
VLOOKUP($B189,[26]分省年度数据!$A$1:$T$32,10,FALSE),
$C189=2016,
VLOOKUP($B189,[26]分省年度数据!$A$1:$T$32,9,FALSE),
$C189=2017,
VLOOKUP($B189,[26]分省年度数据!$A$1:$T$32,8,FALSE),
$C189=2018,
VLOOKUP($B189,[26]分省年度数据!$A$1:$T$32,7,FALSE)
)</f>
        <v>98.4</v>
      </c>
      <c r="AM189" cm="1">
        <f t="array" ref="AM189">_xlfn.IFS(
$C189=2010,
VLOOKUP($B189,[22]分省年度数据!$A$1:$T$32,15,FALSE),
$C189=2011,
VLOOKUP($B189,[22]分省年度数据!$A$1:$T$32,14,FALSE),
$C189=2012,
VLOOKUP($B189,[22]分省年度数据!$A$1:$T$32,13,FALSE),
$C189=2013,
VLOOKUP($B189,[22]分省年度数据!$A$1:$T$32,12,FALSE),
$C189=2014,
VLOOKUP($B189,[22]分省年度数据!$A$1:$T$32,11,FALSE),
$C189=2015,
VLOOKUP($B189,[22]分省年度数据!$A$1:$T$32,10,FALSE),
$C189=2016,
VLOOKUP($B189,[22]分省年度数据!$A$1:$T$32,9,FALSE),
$C189=2017,
VLOOKUP($B189,[22]分省年度数据!$A$1:$T$32,8,FALSE),
$C189=2018,
VLOOKUP($B189,[22]分省年度数据!$A$1:$T$32,7,FALSE)
)</f>
        <v>98.32</v>
      </c>
      <c r="AN189" cm="1">
        <f t="array" ref="AN189">_xlfn.IFS(
$C189=2010,
VLOOKUP($B189,[23]分省年度数据!$A$1:$T$32,15,FALSE),
$C189=2011,
VLOOKUP($B189,[23]分省年度数据!$A$1:$T$32,14,FALSE),
$C189=2012,
VLOOKUP($B189,[23]分省年度数据!$A$1:$T$32,13,FALSE),
$C189=2013,
VLOOKUP($B189,[23]分省年度数据!$A$1:$T$32,12,FALSE),
$C189=2014,
VLOOKUP($B189,[23]分省年度数据!$A$1:$T$32,11,FALSE),
$C189=2015,
VLOOKUP($B189,[23]分省年度数据!$A$1:$T$32,10,FALSE),
$C189=2016,
VLOOKUP($B189,[23]分省年度数据!$A$1:$T$32,9,FALSE),
$C189=2017,
VLOOKUP($B189,[23]分省年度数据!$A$1:$T$32,8,FALSE),
$C189=2018,
VLOOKUP($B189,[23]分省年度数据!$A$1:$T$32,7,FALSE)
)</f>
        <v>13.54</v>
      </c>
      <c r="AO189" cm="1">
        <f t="array" ref="AO189">_xlfn.IFS(
$C189=2010,
VLOOKUP($B189,[24]分省年度数据!$A$1:$T$32,15,FALSE),
$C189=2011,
VLOOKUP($B189,[24]分省年度数据!$A$1:$T$32,14,FALSE),
$C189=2012,
VLOOKUP($B189,[24]分省年度数据!$A$1:$T$32,13,FALSE),
$C189=2013,
VLOOKUP($B189,[24]分省年度数据!$A$1:$T$32,12,FALSE),
$C189=2014,
VLOOKUP($B189,[24]分省年度数据!$A$1:$T$32,11,FALSE),
$C189=2015,
VLOOKUP($B189,[24]分省年度数据!$A$1:$T$32,10,FALSE),
$C189=2016,
VLOOKUP($B189,[24]分省年度数据!$A$1:$T$32,9,FALSE),
$C189=2017,
VLOOKUP($B189,[24]分省年度数据!$A$1:$T$32,8,FALSE),
$C189=2018,
VLOOKUP($B189,[24]分省年度数据!$A$1:$T$32,7,FALSE)
)</f>
        <v>2.33</v>
      </c>
      <c r="AP189" cm="1">
        <f t="array" ref="AP189">_xlfn.IFS(
$C189=2010,
VLOOKUP($B189,[25]分省年度数据!$A$1:$T$32,15,FALSE),
$C189=2011,
VLOOKUP($B189,[25]分省年度数据!$A$1:$T$32,14,FALSE),
$C189=2012,
VLOOKUP($B189,[25]分省年度数据!$A$1:$T$32,13,FALSE),
$C189=2013,
VLOOKUP($B189,[25]分省年度数据!$A$1:$T$32,12,FALSE),
$C189=2014,
VLOOKUP($B189,[25]分省年度数据!$A$1:$T$32,11,FALSE),
$C189=2015,
VLOOKUP($B189,[25]分省年度数据!$A$1:$T$32,10,FALSE),
$C189=2016,
VLOOKUP($B189,[25]分省年度数据!$A$1:$T$32,9,FALSE),
$C189=2017,
VLOOKUP($B189,[25]分省年度数据!$A$1:$T$32,8,FALSE),
$C189=2018,
VLOOKUP($B189,[25]分省年度数据!$A$1:$T$32,7,FALSE)
)</f>
        <v>12.16</v>
      </c>
    </row>
    <row r="190" spans="1:42">
      <c r="A190">
        <v>46</v>
      </c>
      <c r="B190" t="s">
        <v>21</v>
      </c>
      <c r="C190">
        <v>2018</v>
      </c>
      <c r="D190" t="str">
        <f t="shared" si="4"/>
        <v>海南省2018</v>
      </c>
      <c r="E190" t="s">
        <v>35</v>
      </c>
      <c r="F190" cm="1">
        <f t="array" ref="F190">_xlfn.IFS(
$C190=2010,
VLOOKUP($B190,[1]分省年度数据!$A$1:$T$32,15,FALSE),
$C190=2011,
VLOOKUP($B190,[1]分省年度数据!$A$1:$T$32,14,FALSE),
$C190=2012,
VLOOKUP($B190,[1]分省年度数据!$A$1:$T$32,13,FALSE),
$C190=2013,
VLOOKUP($B190,[1]分省年度数据!$A$1:$T$32,12,FALSE),
$C190=2014,
VLOOKUP($B190,[1]分省年度数据!$A$1:$T$32,11,FALSE),
$C190=2015,
VLOOKUP($B190,[1]分省年度数据!$A$1:$T$32,10,FALSE),
$C190=2016,
VLOOKUP($B190,[1]分省年度数据!$A$1:$T$32,9,FALSE),
$C190=2017,
VLOOKUP($B190,[1]分省年度数据!$A$1:$T$32,8,FALSE),
$C190=2018,
VLOOKUP($B190,[1]分省年度数据!$A$1:$T$32,7,FALSE)
)</f>
        <v>982</v>
      </c>
      <c r="G190" cm="1">
        <f t="array" ref="G190">_xlfn.IFS(
$C190=2010,
VLOOKUP($B190,[2]分省年度数据!$A$1:$T$32,15,FALSE),
$C190=2011,
VLOOKUP($B190,[2]分省年度数据!$A$1:$T$32,14,FALSE),
$C190=2012,
VLOOKUP($B190,[2]分省年度数据!$A$1:$T$32,13,FALSE),
$C190=2013,
VLOOKUP($B190,[2]分省年度数据!$A$1:$T$32,12,FALSE),
$C190=2014,
VLOOKUP($B190,[2]分省年度数据!$A$1:$T$32,11,FALSE),
$C190=2015,
VLOOKUP($B190,[2]分省年度数据!$A$1:$T$32,10,FALSE),
$C190=2016,
VLOOKUP($B190,[2]分省年度数据!$A$1:$T$32,9,FALSE),
$C190=2017,
VLOOKUP($B190,[2]分省年度数据!$A$1:$T$32,8,FALSE),
$C190=2018,
VLOOKUP($B190,[2]分省年度数据!$A$1:$T$32,7,FALSE)
)</f>
        <v>24579</v>
      </c>
      <c r="H190" cm="1">
        <f t="array" ref="H190">_xlfn.IFS(
$C190=2010,
VLOOKUP($B190,[3]分省年度数据!$A$1:$T$32,15,FALSE),
$C190=2011,
VLOOKUP($B190,[3]分省年度数据!$A$1:$T$32,14,FALSE),
$C190=2012,
VLOOKUP($B190,[3]分省年度数据!$A$1:$T$32,13,FALSE),
$C190=2013,
VLOOKUP($B190,[3]分省年度数据!$A$1:$T$32,12,FALSE),
$C190=2014,
VLOOKUP($B190,[3]分省年度数据!$A$1:$T$32,11,FALSE),
$C190=2015,
VLOOKUP($B190,[3]分省年度数据!$A$1:$T$32,10,FALSE),
$C190=2016,
VLOOKUP($B190,[3]分省年度数据!$A$1:$T$32,9,FALSE),
$C190=2017,
VLOOKUP($B190,[3]分省年度数据!$A$1:$T$32,8,FALSE),
$C190=2018,
VLOOKUP($B190,[3]分省年度数据!$A$1:$T$32,7,FALSE)
)</f>
        <v>60.2</v>
      </c>
      <c r="I190">
        <f>VLOOKUP($D190,[4]Sheet1!$C$1:$J$65536,2,FALSE)</f>
        <v>249.73687744140625</v>
      </c>
      <c r="J190">
        <f>VLOOKUP($D190,[4]Sheet1!$C$1:$J$65536,3,FALSE)</f>
        <v>212.68217468261719</v>
      </c>
      <c r="K190">
        <f>VLOOKUP($D190,[4]Sheet1!$C$1:$J$65536,4,FALSE)</f>
        <v>10111.806640625</v>
      </c>
      <c r="L190">
        <f>VLOOKUP($D190,[4]Sheet1!$C$1:$J$65536,5,FALSE)</f>
        <v>155.90518188476562</v>
      </c>
      <c r="M190">
        <f>VLOOKUP($D190,[4]Sheet1!$C$1:$J$65536,6,FALSE)</f>
        <v>25.232757568359375</v>
      </c>
      <c r="N190">
        <f>VLOOKUP($D190,[4]Sheet1!$C$1:$J$65536,7,FALSE)</f>
        <v>6.4394316673278809</v>
      </c>
      <c r="O190">
        <f>VLOOKUP($D190,[4]Sheet1!$C$1:$J$65536,8,FALSE)</f>
        <v>58.155296325683594</v>
      </c>
      <c r="P190" cm="1">
        <f t="array" ref="P190">_xlfn.IFS(
$C190=2010,
VLOOKUP($B190,[5]各省年均房价!$A$1:$T$32,11,FALSE),
$C190=2011,
VLOOKUP($B190,[5]各省年均房价!$A$1:$T$32,12,FALSE),
$C190=2012,
VLOOKUP($B190,[5]各省年均房价!$A$1:$T$32,13,FALSE),
$C190=2013,
VLOOKUP($B190,[5]各省年均房价!$A$1:$T$32,14,FALSE),
$C190=2014,
VLOOKUP($B190,[5]各省年均房价!$A$1:$T$32,15,FALSE),
$C190=2015,
VLOOKUP($B190,[5]各省年均房价!$A$1:$T$32,16,FALSE),
$C190=2016,
VLOOKUP($B190,[5]各省年均房价!$A$1:$T$32,17,FALSE),
$C190=2017,
VLOOKUP($B190,[5]各省年均房价!$A$1:$T$32,18,FALSE),
$C190=2018,
VLOOKUP($B190,[5]各省年均房价!$A$1:$T$32,19,FALSE)
)</f>
        <v>15879.999999999991</v>
      </c>
      <c r="Q190">
        <f t="shared" si="5"/>
        <v>0.64607998698075553</v>
      </c>
      <c r="R190" cm="1">
        <f t="array" ref="R190">_xlfn.IFS(
$C190=2010,
VLOOKUP($B190,[27]分省年度数据!$A$1:$T$32,15,FALSE),
$C190=2011,
VLOOKUP($B190,[27]分省年度数据!$A$1:$T$32,14,FALSE),
$C190=2012,
VLOOKUP($B190,[27]分省年度数据!$A$1:$T$32,13,FALSE),
$C190=2013,
VLOOKUP($B190,[27]分省年度数据!$A$1:$T$32,12,FALSE),
$C190=2014,
VLOOKUP($B190,[27]分省年度数据!$A$1:$T$32,11,FALSE),
$C190=2015,
VLOOKUP($B190,[27]分省年度数据!$A$1:$T$32,10,FALSE),
$C190=2016,
VLOOKUP($B190,[27]分省年度数据!$A$1:$T$32,9,FALSE),
$C190=2017,
VLOOKUP($B190,[27]分省年度数据!$A$1:$T$32,8,FALSE),
$C190=2018,
VLOOKUP($B190,[27]分省年度数据!$A$1:$T$32,7,FALSE)
)</f>
        <v>116.16</v>
      </c>
      <c r="S190" t="str">
        <f>IFERROR(VLOOKUP(D190,[6]mu_jt_estimates_final!$C:$D,2,FALSE),"")</f>
        <v/>
      </c>
      <c r="T190" t="str">
        <f>VLOOKUP(B190,方言分布!A:B,2,FALSE)</f>
        <v>闽语</v>
      </c>
      <c r="U190" cm="1">
        <f t="array" ref="U190">_xlfn.IFS(
$C190=2010,
VLOOKUP($B190,[7]分省年度数据!$A$1:$T$32,15,FALSE),
$C190=2011,
VLOOKUP($B190,[7]分省年度数据!$A$1:$T$32,14,FALSE),
$C190=2012,
VLOOKUP($B190,[7]分省年度数据!$A$1:$T$32,13,FALSE),
$C190=2013,
VLOOKUP($B190,[7]分省年度数据!$A$1:$T$32,12,FALSE),
$C190=2014,
VLOOKUP($B190,[7]分省年度数据!$A$1:$T$32,11,FALSE),
$C190=2015,
VLOOKUP($B190,[7]分省年度数据!$A$1:$T$32,10,FALSE),
$C190=2016,
VLOOKUP($B190,[7]分省年度数据!$A$1:$T$32,9,FALSE),
$C190=2017,
VLOOKUP($B190,[7]分省年度数据!$A$1:$T$32,8,FALSE),
$C190=2018,
VLOOKUP($B190,[7]分省年度数据!$A$1:$T$32,7,FALSE)
)</f>
        <v>5325</v>
      </c>
      <c r="V190" cm="1">
        <f t="array" ref="V190">_xlfn.IFS(
$C190=2010,
VLOOKUP($B190,[8]分省年度数据!$A$1:$T$32,15,FALSE),
$C190=2011,
VLOOKUP($B190,[8]分省年度数据!$A$1:$T$32,14,FALSE),
$C190=2012,
VLOOKUP($B190,[8]分省年度数据!$A$1:$T$32,13,FALSE),
$C190=2013,
VLOOKUP($B190,[8]分省年度数据!$A$1:$T$32,12,FALSE),
$C190=2014,
VLOOKUP($B190,[8]分省年度数据!$A$1:$T$32,11,FALSE),
$C190=2015,
VLOOKUP($B190,[8]分省年度数据!$A$1:$T$32,10,FALSE),
$C190=2016,
VLOOKUP($B190,[8]分省年度数据!$A$1:$T$32,9,FALSE),
$C190=2017,
VLOOKUP($B190,[8]分省年度数据!$A$1:$T$32,8,FALSE),
$C190=2018,
VLOOKUP($B190,[8]分省年度数据!$A$1:$T$32,7,FALSE)
)</f>
        <v>4.4800000000000004</v>
      </c>
      <c r="W190" cm="1">
        <f t="array" ref="W190">_xlfn.IFS(
$C190=2010,
VLOOKUP($B190,[9]分省年度数据!$A$1:$T$32,15,FALSE),
$C190=2011,
VLOOKUP($B190,[9]分省年度数据!$A$1:$T$32,14,FALSE),
$C190=2012,
VLOOKUP($B190,[9]分省年度数据!$A$1:$T$32,13,FALSE),
$C190=2013,
VLOOKUP($B190,[9]分省年度数据!$A$1:$T$32,12,FALSE),
$C190=2014,
VLOOKUP($B190,[9]分省年度数据!$A$1:$T$32,11,FALSE),
$C190=2015,
VLOOKUP($B190,[9]分省年度数据!$A$1:$T$32,10,FALSE),
$C190=2016,
VLOOKUP($B190,[9]分省年度数据!$A$1:$T$32,9,FALSE),
$C190=2017,
VLOOKUP($B190,[9]分省年度数据!$A$1:$T$32,8,FALSE),
$C190=2018,
VLOOKUP($B190,[9]分省年度数据!$A$1:$T$32,7,FALSE)
)</f>
        <v>68</v>
      </c>
      <c r="X190" cm="1">
        <f t="array" ref="X190">_xlfn.IFS(
$C190=2010,
VLOOKUP($B190,[10]分省年度数据!$A$1:$T$32,15,FALSE),
$C190=2011,
VLOOKUP($B190,[10]分省年度数据!$A$1:$T$32,14,FALSE),
$C190=2012,
VLOOKUP($B190,[10]分省年度数据!$A$1:$T$32,13,FALSE),
$C190=2013,
VLOOKUP($B190,[10]分省年度数据!$A$1:$T$32,12,FALSE),
$C190=2014,
VLOOKUP($B190,[10]分省年度数据!$A$1:$T$32,11,FALSE),
$C190=2015,
VLOOKUP($B190,[10]分省年度数据!$A$1:$T$32,10,FALSE),
$C190=2016,
VLOOKUP($B190,[10]分省年度数据!$A$1:$T$32,9,FALSE),
$C190=2017,
VLOOKUP($B190,[10]分省年度数据!$A$1:$T$32,8,FALSE),
$C190=2018,
VLOOKUP($B190,[10]分省年度数据!$A$1:$T$32,7,FALSE)
)</f>
        <v>8.9</v>
      </c>
      <c r="Y190" cm="1">
        <f t="array" ref="Y190">_xlfn.IFS(
$C190=2010,
VLOOKUP($B190,[11]分省年度数据!$A$1:$T$32,15,FALSE),
$C190=2011,
VLOOKUP($B190,[11]分省年度数据!$A$1:$T$32,14,FALSE),
$C190=2012,
VLOOKUP($B190,[11]分省年度数据!$A$1:$T$32,13,FALSE),
$C190=2013,
VLOOKUP($B190,[11]分省年度数据!$A$1:$T$32,12,FALSE),
$C190=2014,
VLOOKUP($B190,[11]分省年度数据!$A$1:$T$32,11,FALSE),
$C190=2015,
VLOOKUP($B190,[11]分省年度数据!$A$1:$T$32,10,FALSE),
$C190=2016,
VLOOKUP($B190,[11]分省年度数据!$A$1:$T$32,9,FALSE),
$C190=2017,
VLOOKUP($B190,[11]分省年度数据!$A$1:$T$32,8,FALSE),
$C190=2018,
VLOOKUP($B190,[11]分省年度数据!$A$1:$T$32,7,FALSE)
)</f>
        <v>144.46</v>
      </c>
      <c r="Z190" cm="1">
        <f t="array" ref="Z190">_xlfn.IFS(
$C190=2010,
VLOOKUP($B190,[12]分省年度数据!$A$1:$T$32,15,FALSE),
$C190=2011,
VLOOKUP($B190,[12]分省年度数据!$A$1:$T$32,14,FALSE),
$C190=2012,
VLOOKUP($B190,[12]分省年度数据!$A$1:$T$32,13,FALSE),
$C190=2013,
VLOOKUP($B190,[12]分省年度数据!$A$1:$T$32,12,FALSE),
$C190=2014,
VLOOKUP($B190,[12]分省年度数据!$A$1:$T$32,11,FALSE),
$C190=2015,
VLOOKUP($B190,[12]分省年度数据!$A$1:$T$32,10,FALSE),
$C190=2016,
VLOOKUP($B190,[12]分省年度数据!$A$1:$T$32,9,FALSE),
$C190=2017,
VLOOKUP($B190,[12]分省年度数据!$A$1:$T$32,8,FALSE),
$C190=2018,
VLOOKUP($B190,[12]分省年度数据!$A$1:$T$32,7,FALSE)
)</f>
        <v>12.66</v>
      </c>
      <c r="AA190" cm="1">
        <f t="array" ref="AA190">_xlfn.IFS(
$C190=2010,
VLOOKUP($B190,[13]分省年度数据!$A$1:$T$32,15,FALSE),
$C190=2011,
VLOOKUP($B190,[13]分省年度数据!$A$1:$T$32,14,FALSE),
$C190=2012,
VLOOKUP($B190,[13]分省年度数据!$A$1:$T$32,13,FALSE),
$C190=2013,
VLOOKUP($B190,[13]分省年度数据!$A$1:$T$32,12,FALSE),
$C190=2014,
VLOOKUP($B190,[13]分省年度数据!$A$1:$T$32,11,FALSE),
$C190=2015,
VLOOKUP($B190,[13]分省年度数据!$A$1:$T$32,10,FALSE),
$C190=2016,
VLOOKUP($B190,[13]分省年度数据!$A$1:$T$32,9,FALSE),
$C190=2017,
VLOOKUP($B190,[13]分省年度数据!$A$1:$T$32,8,FALSE),
$C190=2018,
VLOOKUP($B190,[13]分省年度数据!$A$1:$T$32,7,FALSE)
)</f>
        <v>13.44</v>
      </c>
      <c r="AB190" cm="1">
        <f t="array" ref="AB190">_xlfn.IFS(
$C190=2010,
VLOOKUP($B190,[14]分省年度数据!$A$1:$T$32,15,FALSE),
$C190=2011,
VLOOKUP($B190,[14]分省年度数据!$A$1:$T$32,14,FALSE),
$C190=2012,
VLOOKUP($B190,[14]分省年度数据!$A$1:$T$32,13,FALSE),
$C190=2013,
VLOOKUP($B190,[14]分省年度数据!$A$1:$T$32,12,FALSE),
$C190=2014,
VLOOKUP($B190,[14]分省年度数据!$A$1:$T$32,11,FALSE),
$C190=2015,
VLOOKUP($B190,[14]分省年度数据!$A$1:$T$32,10,FALSE),
$C190=2016,
VLOOKUP($B190,[14]分省年度数据!$A$1:$T$32,9,FALSE),
$C190=2017,
VLOOKUP($B190,[14]分省年度数据!$A$1:$T$32,8,FALSE),
$C190=2018,
VLOOKUP($B190,[14]分省年度数据!$A$1:$T$32,7,FALSE)
)</f>
        <v>16.399999999999999</v>
      </c>
      <c r="AD190" cm="1">
        <f t="array" ref="AD190">_xlfn.IFS(
$C190=2010,
VLOOKUP($B190,[15]分省年度数据!$A$1:$T$32,15,FALSE),
$C190=2011,
VLOOKUP($B190,[15]分省年度数据!$A$1:$T$32,14,FALSE),
$C190=2012,
VLOOKUP($B190,[15]分省年度数据!$A$1:$T$32,13,FALSE),
$C190=2013,
VLOOKUP($B190,[15]分省年度数据!$A$1:$T$32,12,FALSE),
$C190=2014,
VLOOKUP($B190,[15]分省年度数据!$A$1:$T$32,11,FALSE),
$C190=2015,
VLOOKUP($B190,[15]分省年度数据!$A$1:$T$32,10,FALSE),
$C190=2016,
VLOOKUP($B190,[15]分省年度数据!$A$1:$T$32,9,FALSE),
$C190=2017,
VLOOKUP($B190,[15]分省年度数据!$A$1:$T$32,8,FALSE),
$C190=2018,
VLOOKUP($B190,[15]分省年度数据!$A$1:$T$32,7,FALSE)
)</f>
        <v>3777479</v>
      </c>
      <c r="AE190" cm="1">
        <f t="array" ref="AE190">_xlfn.IFS(
$C190=2010,
VLOOKUP($B190,[16]分省年度数据!$A$1:$T$32,15,FALSE),
$C190=2011,
VLOOKUP($B190,[16]分省年度数据!$A$1:$T$32,14,FALSE),
$C190=2012,
VLOOKUP($B190,[16]分省年度数据!$A$1:$T$32,13,FALSE),
$C190=2013,
VLOOKUP($B190,[16]分省年度数据!$A$1:$T$32,12,FALSE),
$C190=2014,
VLOOKUP($B190,[16]分省年度数据!$A$1:$T$32,11,FALSE),
$C190=2015,
VLOOKUP($B190,[16]分省年度数据!$A$1:$T$32,10,FALSE),
$C190=2016,
VLOOKUP($B190,[16]分省年度数据!$A$1:$T$32,9,FALSE),
$C190=2017,
VLOOKUP($B190,[16]分省年度数据!$A$1:$T$32,8,FALSE),
$C190=2018,
VLOOKUP($B190,[16]分省年度数据!$A$1:$T$32,7,FALSE)
)</f>
        <v>248.98</v>
      </c>
      <c r="AF190" cm="1">
        <f t="array" ref="AF190">_xlfn.IFS(
$C190=2010,
VLOOKUP($B190,[17]分省年度数据!$A$1:$T$32,15,FALSE),
$C190=2011,
VLOOKUP($B190,[17]分省年度数据!$A$1:$T$32,14,FALSE),
$C190=2012,
VLOOKUP($B190,[17]分省年度数据!$A$1:$T$32,13,FALSE),
$C190=2013,
VLOOKUP($B190,[17]分省年度数据!$A$1:$T$32,12,FALSE),
$C190=2014,
VLOOKUP($B190,[17]分省年度数据!$A$1:$T$32,11,FALSE),
$C190=2015,
VLOOKUP($B190,[17]分省年度数据!$A$1:$T$32,10,FALSE),
$C190=2016,
VLOOKUP($B190,[17]分省年度数据!$A$1:$T$32,9,FALSE),
$C190=2017,
VLOOKUP($B190,[17]分省年度数据!$A$1:$T$32,8,FALSE),
$C190=2018,
VLOOKUP($B190,[17]分省年度数据!$A$1:$T$32,7,FALSE)
)</f>
        <v>7</v>
      </c>
      <c r="AG190" cm="1">
        <f t="array" ref="AG190">_xlfn.IFS(
$C190=2010,
VLOOKUP($B190,[18]分省年度数据!$A$1:$T$32,15,FALSE),
$C190=2011,
VLOOKUP($B190,[18]分省年度数据!$A$1:$T$32,14,FALSE),
$C190=2012,
VLOOKUP($B190,[18]分省年度数据!$A$1:$T$32,13,FALSE),
$C190=2013,
VLOOKUP($B190,[18]分省年度数据!$A$1:$T$32,12,FALSE),
$C190=2014,
VLOOKUP($B190,[18]分省年度数据!$A$1:$T$32,11,FALSE),
$C190=2015,
VLOOKUP($B190,[18]分省年度数据!$A$1:$T$32,10,FALSE),
$C190=2016,
VLOOKUP($B190,[18]分省年度数据!$A$1:$T$32,9,FALSE),
$C190=2017,
VLOOKUP($B190,[18]分省年度数据!$A$1:$T$32,8,FALSE),
$C190=2018,
VLOOKUP($B190,[18]分省年度数据!$A$1:$T$32,7,FALSE)
)</f>
        <v>1852.7</v>
      </c>
      <c r="AJ190" cm="1">
        <f t="array" ref="AJ190">_xlfn.IFS(
$C190=2010,
VLOOKUP($B190,[19]分省年度数据!$A$1:$T$32,15,FALSE),
$C190=2011,
VLOOKUP($B190,[19]分省年度数据!$A$1:$T$32,14,FALSE),
$C190=2012,
VLOOKUP($B190,[19]分省年度数据!$A$1:$T$32,13,FALSE),
$C190=2013,
VLOOKUP($B190,[19]分省年度数据!$A$1:$T$32,12,FALSE),
$C190=2014,
VLOOKUP($B190,[19]分省年度数据!$A$1:$T$32,11,FALSE),
$C190=2015,
VLOOKUP($B190,[19]分省年度数据!$A$1:$T$32,10,FALSE),
$C190=2016,
VLOOKUP($B190,[19]分省年度数据!$A$1:$T$32,9,FALSE),
$C190=2017,
VLOOKUP($B190,[19]分省年度数据!$A$1:$T$32,8,FALSE),
$C190=2018,
VLOOKUP($B190,[19]分省年度数据!$A$1:$T$32,7,FALSE)
)</f>
        <v>2684</v>
      </c>
      <c r="AK190" cm="1">
        <f t="array" ref="AK190">_xlfn.IFS(
$C190=2010,
VLOOKUP($B190,[20]分省年度数据!$A$1:$T$32,15,FALSE),
$C190=2011,
VLOOKUP($B190,[20]分省年度数据!$A$1:$T$32,14,FALSE),
$C190=2012,
VLOOKUP($B190,[20]分省年度数据!$A$1:$T$32,13,FALSE),
$C190=2013,
VLOOKUP($B190,[20]分省年度数据!$A$1:$T$32,12,FALSE),
$C190=2014,
VLOOKUP($B190,[20]分省年度数据!$A$1:$T$32,11,FALSE),
$C190=2015,
VLOOKUP($B190,[20]分省年度数据!$A$1:$T$32,10,FALSE),
$C190=2016,
VLOOKUP($B190,[20]分省年度数据!$A$1:$T$32,9,FALSE),
$C190=2017,
VLOOKUP($B190,[20]分省年度数据!$A$1:$T$32,8,FALSE),
$C190=2018,
VLOOKUP($B190,[20]分省年度数据!$A$1:$T$32,7,FALSE)
)</f>
        <v>7302</v>
      </c>
      <c r="AL190" cm="1">
        <f t="array" ref="AL190">_xlfn.IFS(
$C190=2010,
VLOOKUP($B190,[26]分省年度数据!$A$1:$T$32,15,FALSE),
$C190=2011,
VLOOKUP($B190,[26]分省年度数据!$A$1:$T$32,14,FALSE),
$C190=2012,
VLOOKUP($B190,[26]分省年度数据!$A$1:$T$32,13,FALSE),
$C190=2013,
VLOOKUP($B190,[26]分省年度数据!$A$1:$T$32,12,FALSE),
$C190=2014,
VLOOKUP($B190,[26]分省年度数据!$A$1:$T$32,11,FALSE),
$C190=2015,
VLOOKUP($B190,[26]分省年度数据!$A$1:$T$32,10,FALSE),
$C190=2016,
VLOOKUP($B190,[26]分省年度数据!$A$1:$T$32,9,FALSE),
$C190=2017,
VLOOKUP($B190,[26]分省年度数据!$A$1:$T$32,8,FALSE),
$C190=2018,
VLOOKUP($B190,[26]分省年度数据!$A$1:$T$32,7,FALSE)
)</f>
        <v>97.04</v>
      </c>
      <c r="AM190" cm="1">
        <f t="array" ref="AM190">_xlfn.IFS(
$C190=2010,
VLOOKUP($B190,[22]分省年度数据!$A$1:$T$32,15,FALSE),
$C190=2011,
VLOOKUP($B190,[22]分省年度数据!$A$1:$T$32,14,FALSE),
$C190=2012,
VLOOKUP($B190,[22]分省年度数据!$A$1:$T$32,13,FALSE),
$C190=2013,
VLOOKUP($B190,[22]分省年度数据!$A$1:$T$32,12,FALSE),
$C190=2014,
VLOOKUP($B190,[22]分省年度数据!$A$1:$T$32,11,FALSE),
$C190=2015,
VLOOKUP($B190,[22]分省年度数据!$A$1:$T$32,10,FALSE),
$C190=2016,
VLOOKUP($B190,[22]分省年度数据!$A$1:$T$32,9,FALSE),
$C190=2017,
VLOOKUP($B190,[22]分省年度数据!$A$1:$T$32,8,FALSE),
$C190=2018,
VLOOKUP($B190,[22]分省年度数据!$A$1:$T$32,7,FALSE)
)</f>
        <v>96.74</v>
      </c>
      <c r="AN190" cm="1">
        <f t="array" ref="AN190">_xlfn.IFS(
$C190=2010,
VLOOKUP($B190,[23]分省年度数据!$A$1:$T$32,15,FALSE),
$C190=2011,
VLOOKUP($B190,[23]分省年度数据!$A$1:$T$32,14,FALSE),
$C190=2012,
VLOOKUP($B190,[23]分省年度数据!$A$1:$T$32,13,FALSE),
$C190=2013,
VLOOKUP($B190,[23]分省年度数据!$A$1:$T$32,12,FALSE),
$C190=2014,
VLOOKUP($B190,[23]分省年度数据!$A$1:$T$32,11,FALSE),
$C190=2015,
VLOOKUP($B190,[23]分省年度数据!$A$1:$T$32,10,FALSE),
$C190=2016,
VLOOKUP($B190,[23]分省年度数据!$A$1:$T$32,9,FALSE),
$C190=2017,
VLOOKUP($B190,[23]分省年度数据!$A$1:$T$32,8,FALSE),
$C190=2018,
VLOOKUP($B190,[23]分省年度数据!$A$1:$T$32,7,FALSE)
)</f>
        <v>12.67</v>
      </c>
      <c r="AO190" cm="1">
        <f t="array" ref="AO190">_xlfn.IFS(
$C190=2010,
VLOOKUP($B190,[24]分省年度数据!$A$1:$T$32,15,FALSE),
$C190=2011,
VLOOKUP($B190,[24]分省年度数据!$A$1:$T$32,14,FALSE),
$C190=2012,
VLOOKUP($B190,[24]分省年度数据!$A$1:$T$32,13,FALSE),
$C190=2013,
VLOOKUP($B190,[24]分省年度数据!$A$1:$T$32,12,FALSE),
$C190=2014,
VLOOKUP($B190,[24]分省年度数据!$A$1:$T$32,11,FALSE),
$C190=2015,
VLOOKUP($B190,[24]分省年度数据!$A$1:$T$32,10,FALSE),
$C190=2016,
VLOOKUP($B190,[24]分省年度数据!$A$1:$T$32,9,FALSE),
$C190=2017,
VLOOKUP($B190,[24]分省年度数据!$A$1:$T$32,8,FALSE),
$C190=2018,
VLOOKUP($B190,[24]分省年度数据!$A$1:$T$32,7,FALSE)
)</f>
        <v>2.69</v>
      </c>
      <c r="AP190" cm="1">
        <f t="array" ref="AP190">_xlfn.IFS(
$C190=2010,
VLOOKUP($B190,[25]分省年度数据!$A$1:$T$32,15,FALSE),
$C190=2011,
VLOOKUP($B190,[25]分省年度数据!$A$1:$T$32,14,FALSE),
$C190=2012,
VLOOKUP($B190,[25]分省年度数据!$A$1:$T$32,13,FALSE),
$C190=2013,
VLOOKUP($B190,[25]分省年度数据!$A$1:$T$32,12,FALSE),
$C190=2014,
VLOOKUP($B190,[25]分省年度数据!$A$1:$T$32,11,FALSE),
$C190=2015,
VLOOKUP($B190,[25]分省年度数据!$A$1:$T$32,10,FALSE),
$C190=2016,
VLOOKUP($B190,[25]分省年度数据!$A$1:$T$32,9,FALSE),
$C190=2017,
VLOOKUP($B190,[25]分省年度数据!$A$1:$T$32,8,FALSE),
$C190=2018,
VLOOKUP($B190,[25]分省年度数据!$A$1:$T$32,7,FALSE)
)</f>
        <v>10.23</v>
      </c>
    </row>
    <row r="191" spans="1:42">
      <c r="A191">
        <v>50</v>
      </c>
      <c r="B191" t="s">
        <v>22</v>
      </c>
      <c r="C191">
        <v>2010</v>
      </c>
      <c r="D191" t="str">
        <f t="shared" si="4"/>
        <v>重庆市2010</v>
      </c>
      <c r="E191" t="s">
        <v>36</v>
      </c>
      <c r="F191" cm="1">
        <f t="array" ref="F191">_xlfn.IFS(
$C191=2010,
VLOOKUP($B191,[1]分省年度数据!$A$1:$T$32,15,FALSE),
$C191=2011,
VLOOKUP($B191,[1]分省年度数据!$A$1:$T$32,14,FALSE),
$C191=2012,
VLOOKUP($B191,[1]分省年度数据!$A$1:$T$32,13,FALSE),
$C191=2013,
VLOOKUP($B191,[1]分省年度数据!$A$1:$T$32,12,FALSE),
$C191=2014,
VLOOKUP($B191,[1]分省年度数据!$A$1:$T$32,11,FALSE),
$C191=2015,
VLOOKUP($B191,[1]分省年度数据!$A$1:$T$32,10,FALSE),
$C191=2016,
VLOOKUP($B191,[1]分省年度数据!$A$1:$T$32,9,FALSE),
$C191=2017,
VLOOKUP($B191,[1]分省年度数据!$A$1:$T$32,8,FALSE),
$C191=2018,
VLOOKUP($B191,[1]分省年度数据!$A$1:$T$32,7,FALSE)
)</f>
        <v>2885</v>
      </c>
      <c r="G191" cm="1">
        <f t="array" ref="G191">_xlfn.IFS(
$C191=2010,
VLOOKUP($B191,[2]分省年度数据!$A$1:$T$32,15,FALSE),
$C191=2011,
VLOOKUP($B191,[2]分省年度数据!$A$1:$T$32,14,FALSE),
$C191=2012,
VLOOKUP($B191,[2]分省年度数据!$A$1:$T$32,13,FALSE),
$C191=2013,
VLOOKUP($B191,[2]分省年度数据!$A$1:$T$32,12,FALSE),
$C191=2014,
VLOOKUP($B191,[2]分省年度数据!$A$1:$T$32,11,FALSE),
$C191=2015,
VLOOKUP($B191,[2]分省年度数据!$A$1:$T$32,10,FALSE),
$C191=2016,
VLOOKUP($B191,[2]分省年度数据!$A$1:$T$32,9,FALSE),
$C191=2017,
VLOOKUP($B191,[2]分省年度数据!$A$1:$T$32,8,FALSE),
$C191=2018,
VLOOKUP($B191,[2]分省年度数据!$A$1:$T$32,7,FALSE)
)</f>
        <v>10984</v>
      </c>
      <c r="H191" cm="1">
        <f t="array" ref="H191">_xlfn.IFS(
$C191=2010,
VLOOKUP($B191,[3]分省年度数据!$A$1:$T$32,15,FALSE),
$C191=2011,
VLOOKUP($B191,[3]分省年度数据!$A$1:$T$32,14,FALSE),
$C191=2012,
VLOOKUP($B191,[3]分省年度数据!$A$1:$T$32,13,FALSE),
$C191=2013,
VLOOKUP($B191,[3]分省年度数据!$A$1:$T$32,12,FALSE),
$C191=2014,
VLOOKUP($B191,[3]分省年度数据!$A$1:$T$32,11,FALSE),
$C191=2015,
VLOOKUP($B191,[3]分省年度数据!$A$1:$T$32,10,FALSE),
$C191=2016,
VLOOKUP($B191,[3]分省年度数据!$A$1:$T$32,9,FALSE),
$C191=2017,
VLOOKUP($B191,[3]分省年度数据!$A$1:$T$32,8,FALSE),
$C191=2018,
VLOOKUP($B191,[3]分省年度数据!$A$1:$T$32,7,FALSE)
)</f>
        <v>1182.7</v>
      </c>
      <c r="I191">
        <f>VLOOKUP($D191,[4]Sheet1!$C$1:$J$65536,2,FALSE)</f>
        <v>173.92352294921875</v>
      </c>
      <c r="J191">
        <f>VLOOKUP($D191,[4]Sheet1!$C$1:$J$65536,3,FALSE)</f>
        <v>121.51641082763672</v>
      </c>
      <c r="K191">
        <f>VLOOKUP($D191,[4]Sheet1!$C$1:$J$65536,4,FALSE)</f>
        <v>10145.173828125</v>
      </c>
      <c r="L191">
        <f>VLOOKUP($D191,[4]Sheet1!$C$1:$J$65536,5,FALSE)</f>
        <v>147.95724487304688</v>
      </c>
      <c r="M191">
        <f>VLOOKUP($D191,[4]Sheet1!$C$1:$J$65536,6,FALSE)</f>
        <v>15.192085266113281</v>
      </c>
      <c r="N191">
        <f>VLOOKUP($D191,[4]Sheet1!$C$1:$J$65536,7,FALSE)</f>
        <v>5.3230876922607422</v>
      </c>
      <c r="O191">
        <f>VLOOKUP($D191,[4]Sheet1!$C$1:$J$65536,8,FALSE)</f>
        <v>22.341032028198242</v>
      </c>
      <c r="P191" cm="1">
        <f t="array" ref="P191">_xlfn.IFS(
$C191=2010,
VLOOKUP($B191,[5]各省年均房价!$A$1:$T$32,11,FALSE),
$C191=2011,
VLOOKUP($B191,[5]各省年均房价!$A$1:$T$32,12,FALSE),
$C191=2012,
VLOOKUP($B191,[5]各省年均房价!$A$1:$T$32,13,FALSE),
$C191=2013,
VLOOKUP($B191,[5]各省年均房价!$A$1:$T$32,14,FALSE),
$C191=2014,
VLOOKUP($B191,[5]各省年均房价!$A$1:$T$32,15,FALSE),
$C191=2015,
VLOOKUP($B191,[5]各省年均房价!$A$1:$T$32,16,FALSE),
$C191=2016,
VLOOKUP($B191,[5]各省年均房价!$A$1:$T$32,17,FALSE),
$C191=2017,
VLOOKUP($B191,[5]各省年均房价!$A$1:$T$32,18,FALSE),
$C191=2018,
VLOOKUP($B191,[5]各省年均房价!$A$1:$T$32,19,FALSE)
)</f>
        <v>4733.84</v>
      </c>
      <c r="Q191">
        <f t="shared" si="5"/>
        <v>0.43097596504005831</v>
      </c>
      <c r="R191" cm="1">
        <f t="array" ref="R191">_xlfn.IFS(
$C191=2010,
VLOOKUP($B191,[27]分省年度数据!$A$1:$T$32,15,FALSE),
$C191=2011,
VLOOKUP($B191,[27]分省年度数据!$A$1:$T$32,14,FALSE),
$C191=2012,
VLOOKUP($B191,[27]分省年度数据!$A$1:$T$32,13,FALSE),
$C191=2013,
VLOOKUP($B191,[27]分省年度数据!$A$1:$T$32,12,FALSE),
$C191=2014,
VLOOKUP($B191,[27]分省年度数据!$A$1:$T$32,11,FALSE),
$C191=2015,
VLOOKUP($B191,[27]分省年度数据!$A$1:$T$32,10,FALSE),
$C191=2016,
VLOOKUP($B191,[27]分省年度数据!$A$1:$T$32,9,FALSE),
$C191=2017,
VLOOKUP($B191,[27]分省年度数据!$A$1:$T$32,8,FALSE),
$C191=2018,
VLOOKUP($B191,[27]分省年度数据!$A$1:$T$32,7,FALSE)
)</f>
        <v>58.22</v>
      </c>
      <c r="S191">
        <f>IFERROR(VLOOKUP(D191,[6]mu_jt_estimates_final!$C:$D,2,FALSE),"")</f>
        <v>0.50538874</v>
      </c>
      <c r="T191" t="str">
        <f>VLOOKUP(B191,方言分布!A:B,2,FALSE)</f>
        <v>西南官话</v>
      </c>
      <c r="U191" cm="1">
        <f t="array" ref="U191">_xlfn.IFS(
$C191=2010,
VLOOKUP($B191,[7]分省年度数据!$A$1:$T$32,15,FALSE),
$C191=2011,
VLOOKUP($B191,[7]分省年度数据!$A$1:$T$32,14,FALSE),
$C191=2012,
VLOOKUP($B191,[7]分省年度数据!$A$1:$T$32,13,FALSE),
$C191=2013,
VLOOKUP($B191,[7]分省年度数据!$A$1:$T$32,12,FALSE),
$C191=2014,
VLOOKUP($B191,[7]分省年度数据!$A$1:$T$32,11,FALSE),
$C191=2015,
VLOOKUP($B191,[7]分省年度数据!$A$1:$T$32,10,FALSE),
$C191=2016,
VLOOKUP($B191,[7]分省年度数据!$A$1:$T$32,9,FALSE),
$C191=2017,
VLOOKUP($B191,[7]分省年度数据!$A$1:$T$32,8,FALSE),
$C191=2018,
VLOOKUP($B191,[7]分省年度数据!$A$1:$T$32,7,FALSE)
)</f>
        <v>17495</v>
      </c>
      <c r="V191" cm="1">
        <f t="array" ref="V191">_xlfn.IFS(
$C191=2010,
VLOOKUP($B191,[8]分省年度数据!$A$1:$T$32,15,FALSE),
$C191=2011,
VLOOKUP($B191,[8]分省年度数据!$A$1:$T$32,14,FALSE),
$C191=2012,
VLOOKUP($B191,[8]分省年度数据!$A$1:$T$32,13,FALSE),
$C191=2013,
VLOOKUP($B191,[8]分省年度数据!$A$1:$T$32,12,FALSE),
$C191=2014,
VLOOKUP($B191,[8]分省年度数据!$A$1:$T$32,11,FALSE),
$C191=2015,
VLOOKUP($B191,[8]分省年度数据!$A$1:$T$32,10,FALSE),
$C191=2016,
VLOOKUP($B191,[8]分省年度数据!$A$1:$T$32,9,FALSE),
$C191=2017,
VLOOKUP($B191,[8]分省年度数据!$A$1:$T$32,8,FALSE),
$C191=2018,
VLOOKUP($B191,[8]分省年度数据!$A$1:$T$32,7,FALSE)
)</f>
        <v>10.36</v>
      </c>
      <c r="W191" cm="1">
        <f t="array" ref="W191">_xlfn.IFS(
$C191=2010,
VLOOKUP($B191,[9]分省年度数据!$A$1:$T$32,15,FALSE),
$C191=2011,
VLOOKUP($B191,[9]分省年度数据!$A$1:$T$32,14,FALSE),
$C191=2012,
VLOOKUP($B191,[9]分省年度数据!$A$1:$T$32,13,FALSE),
$C191=2013,
VLOOKUP($B191,[9]分省年度数据!$A$1:$T$32,12,FALSE),
$C191=2014,
VLOOKUP($B191,[9]分省年度数据!$A$1:$T$32,11,FALSE),
$C191=2015,
VLOOKUP($B191,[9]分省年度数据!$A$1:$T$32,10,FALSE),
$C191=2016,
VLOOKUP($B191,[9]分省年度数据!$A$1:$T$32,9,FALSE),
$C191=2017,
VLOOKUP($B191,[9]分省年度数据!$A$1:$T$32,8,FALSE),
$C191=2018,
VLOOKUP($B191,[9]分省年度数据!$A$1:$T$32,7,FALSE)
)</f>
        <v>34</v>
      </c>
      <c r="X191" cm="1">
        <f t="array" ref="X191">_xlfn.IFS(
$C191=2010,
VLOOKUP($B191,[10]分省年度数据!$A$1:$T$32,15,FALSE),
$C191=2011,
VLOOKUP($B191,[10]分省年度数据!$A$1:$T$32,14,FALSE),
$C191=2012,
VLOOKUP($B191,[10]分省年度数据!$A$1:$T$32,13,FALSE),
$C191=2013,
VLOOKUP($B191,[10]分省年度数据!$A$1:$T$32,12,FALSE),
$C191=2014,
VLOOKUP($B191,[10]分省年度数据!$A$1:$T$32,11,FALSE),
$C191=2015,
VLOOKUP($B191,[10]分省年度数据!$A$1:$T$32,10,FALSE),
$C191=2016,
VLOOKUP($B191,[10]分省年度数据!$A$1:$T$32,9,FALSE),
$C191=2017,
VLOOKUP($B191,[10]分省年度数据!$A$1:$T$32,8,FALSE),
$C191=2018,
VLOOKUP($B191,[10]分省年度数据!$A$1:$T$32,7,FALSE)
)</f>
        <v>10.97</v>
      </c>
      <c r="Y191" cm="1">
        <f t="array" ref="Y191">_xlfn.IFS(
$C191=2010,
VLOOKUP($B191,[11]分省年度数据!$A$1:$T$32,15,FALSE),
$C191=2011,
VLOOKUP($B191,[11]分省年度数据!$A$1:$T$32,14,FALSE),
$C191=2012,
VLOOKUP($B191,[11]分省年度数据!$A$1:$T$32,13,FALSE),
$C191=2013,
VLOOKUP($B191,[11]分省年度数据!$A$1:$T$32,12,FALSE),
$C191=2014,
VLOOKUP($B191,[11]分省年度数据!$A$1:$T$32,11,FALSE),
$C191=2015,
VLOOKUP($B191,[11]分省年度数据!$A$1:$T$32,10,FALSE),
$C191=2016,
VLOOKUP($B191,[11]分省年度数据!$A$1:$T$32,9,FALSE),
$C191=2017,
VLOOKUP($B191,[11]分省年度数据!$A$1:$T$32,8,FALSE),
$C191=2018,
VLOOKUP($B191,[11]分省年度数据!$A$1:$T$32,7,FALSE)
)</f>
        <v>94.87</v>
      </c>
      <c r="Z191" cm="1">
        <f t="array" ref="Z191">_xlfn.IFS(
$C191=2010,
VLOOKUP($B191,[12]分省年度数据!$A$1:$T$32,15,FALSE),
$C191=2011,
VLOOKUP($B191,[12]分省年度数据!$A$1:$T$32,14,FALSE),
$C191=2012,
VLOOKUP($B191,[12]分省年度数据!$A$1:$T$32,13,FALSE),
$C191=2013,
VLOOKUP($B191,[12]分省年度数据!$A$1:$T$32,12,FALSE),
$C191=2014,
VLOOKUP($B191,[12]分省年度数据!$A$1:$T$32,11,FALSE),
$C191=2015,
VLOOKUP($B191,[12]分省年度数据!$A$1:$T$32,10,FALSE),
$C191=2016,
VLOOKUP($B191,[12]分省年度数据!$A$1:$T$32,9,FALSE),
$C191=2017,
VLOOKUP($B191,[12]分省年度数据!$A$1:$T$32,8,FALSE),
$C191=2018,
VLOOKUP($B191,[12]分省年度数据!$A$1:$T$32,7,FALSE)
)</f>
        <v>19.45</v>
      </c>
      <c r="AA191" cm="1">
        <f t="array" ref="AA191">_xlfn.IFS(
$C191=2010,
VLOOKUP($B191,[13]分省年度数据!$A$1:$T$32,15,FALSE),
$C191=2011,
VLOOKUP($B191,[13]分省年度数据!$A$1:$T$32,14,FALSE),
$C191=2012,
VLOOKUP($B191,[13]分省年度数据!$A$1:$T$32,13,FALSE),
$C191=2013,
VLOOKUP($B191,[13]分省年度数据!$A$1:$T$32,12,FALSE),
$C191=2014,
VLOOKUP($B191,[13]分省年度数据!$A$1:$T$32,11,FALSE),
$C191=2015,
VLOOKUP($B191,[13]分省年度数据!$A$1:$T$32,10,FALSE),
$C191=2016,
VLOOKUP($B191,[13]分省年度数据!$A$1:$T$32,9,FALSE),
$C191=2017,
VLOOKUP($B191,[13]分省年度数据!$A$1:$T$32,8,FALSE),
$C191=2018,
VLOOKUP($B191,[13]分省年度数据!$A$1:$T$32,7,FALSE)
)</f>
        <v>16.63</v>
      </c>
      <c r="AB191" cm="1">
        <f t="array" ref="AB191">_xlfn.IFS(
$C191=2010,
VLOOKUP($B191,[14]分省年度数据!$A$1:$T$32,15,FALSE),
$C191=2011,
VLOOKUP($B191,[14]分省年度数据!$A$1:$T$32,14,FALSE),
$C191=2012,
VLOOKUP($B191,[14]分省年度数据!$A$1:$T$32,13,FALSE),
$C191=2013,
VLOOKUP($B191,[14]分省年度数据!$A$1:$T$32,12,FALSE),
$C191=2014,
VLOOKUP($B191,[14]分省年度数据!$A$1:$T$32,11,FALSE),
$C191=2015,
VLOOKUP($B191,[14]分省年度数据!$A$1:$T$32,10,FALSE),
$C191=2016,
VLOOKUP($B191,[14]分省年度数据!$A$1:$T$32,9,FALSE),
$C191=2017,
VLOOKUP($B191,[14]分省年度数据!$A$1:$T$32,8,FALSE),
$C191=2018,
VLOOKUP($B191,[14]分省年度数据!$A$1:$T$32,7,FALSE)
)</f>
        <v>17.23</v>
      </c>
      <c r="AD191" cm="1">
        <f t="array" ref="AD191">_xlfn.IFS(
$C191=2010,
VLOOKUP($B191,[15]分省年度数据!$A$1:$T$32,15,FALSE),
$C191=2011,
VLOOKUP($B191,[15]分省年度数据!$A$1:$T$32,14,FALSE),
$C191=2012,
VLOOKUP($B191,[15]分省年度数据!$A$1:$T$32,13,FALSE),
$C191=2013,
VLOOKUP($B191,[15]分省年度数据!$A$1:$T$32,12,FALSE),
$C191=2014,
VLOOKUP($B191,[15]分省年度数据!$A$1:$T$32,11,FALSE),
$C191=2015,
VLOOKUP($B191,[15]分省年度数据!$A$1:$T$32,10,FALSE),
$C191=2016,
VLOOKUP($B191,[15]分省年度数据!$A$1:$T$32,9,FALSE),
$C191=2017,
VLOOKUP($B191,[15]分省年度数据!$A$1:$T$32,8,FALSE),
$C191=2018,
VLOOKUP($B191,[15]分省年度数据!$A$1:$T$32,7,FALSE)
)</f>
        <v>4068437</v>
      </c>
      <c r="AE191" cm="1">
        <f t="array" ref="AE191">_xlfn.IFS(
$C191=2010,
VLOOKUP($B191,[16]分省年度数据!$A$1:$T$32,15,FALSE),
$C191=2011,
VLOOKUP($B191,[16]分省年度数据!$A$1:$T$32,14,FALSE),
$C191=2012,
VLOOKUP($B191,[16]分省年度数据!$A$1:$T$32,13,FALSE),
$C191=2013,
VLOOKUP($B191,[16]分省年度数据!$A$1:$T$32,12,FALSE),
$C191=2014,
VLOOKUP($B191,[16]分省年度数据!$A$1:$T$32,11,FALSE),
$C191=2015,
VLOOKUP($B191,[16]分省年度数据!$A$1:$T$32,10,FALSE),
$C191=2016,
VLOOKUP($B191,[16]分省年度数据!$A$1:$T$32,9,FALSE),
$C191=2017,
VLOOKUP($B191,[16]分省年度数据!$A$1:$T$32,8,FALSE),
$C191=2018,
VLOOKUP($B191,[16]分省年度数据!$A$1:$T$32,7,FALSE)
)</f>
        <v>240.46</v>
      </c>
      <c r="AF191" cm="1">
        <f t="array" ref="AF191">_xlfn.IFS(
$C191=2010,
VLOOKUP($B191,[17]分省年度数据!$A$1:$T$32,15,FALSE),
$C191=2011,
VLOOKUP($B191,[17]分省年度数据!$A$1:$T$32,14,FALSE),
$C191=2012,
VLOOKUP($B191,[17]分省年度数据!$A$1:$T$32,13,FALSE),
$C191=2013,
VLOOKUP($B191,[17]分省年度数据!$A$1:$T$32,12,FALSE),
$C191=2014,
VLOOKUP($B191,[17]分省年度数据!$A$1:$T$32,11,FALSE),
$C191=2015,
VLOOKUP($B191,[17]分省年度数据!$A$1:$T$32,10,FALSE),
$C191=2016,
VLOOKUP($B191,[17]分省年度数据!$A$1:$T$32,9,FALSE),
$C191=2017,
VLOOKUP($B191,[17]分省年度数据!$A$1:$T$32,8,FALSE),
$C191=2018,
VLOOKUP($B191,[17]分省年度数据!$A$1:$T$32,7,FALSE)
)</f>
        <v>2038</v>
      </c>
      <c r="AG191" cm="1">
        <f t="array" ref="AG191">_xlfn.IFS(
$C191=2010,
VLOOKUP($B191,[18]分省年度数据!$A$1:$T$32,15,FALSE),
$C191=2011,
VLOOKUP($B191,[18]分省年度数据!$A$1:$T$32,14,FALSE),
$C191=2012,
VLOOKUP($B191,[18]分省年度数据!$A$1:$T$32,13,FALSE),
$C191=2013,
VLOOKUP($B191,[18]分省年度数据!$A$1:$T$32,12,FALSE),
$C191=2014,
VLOOKUP($B191,[18]分省年度数据!$A$1:$T$32,11,FALSE),
$C191=2015,
VLOOKUP($B191,[18]分省年度数据!$A$1:$T$32,10,FALSE),
$C191=2016,
VLOOKUP($B191,[18]分省年度数据!$A$1:$T$32,9,FALSE),
$C191=2017,
VLOOKUP($B191,[18]分省年度数据!$A$1:$T$32,8,FALSE),
$C191=2018,
VLOOKUP($B191,[18]分省年度数据!$A$1:$T$32,7,FALSE)
)</f>
        <v>3051.1</v>
      </c>
      <c r="AJ191" cm="1">
        <f t="array" ref="AJ191">_xlfn.IFS(
$C191=2010,
VLOOKUP($B191,[19]分省年度数据!$A$1:$T$32,15,FALSE),
$C191=2011,
VLOOKUP($B191,[19]分省年度数据!$A$1:$T$32,14,FALSE),
$C191=2012,
VLOOKUP($B191,[19]分省年度数据!$A$1:$T$32,13,FALSE),
$C191=2013,
VLOOKUP($B191,[19]分省年度数据!$A$1:$T$32,12,FALSE),
$C191=2014,
VLOOKUP($B191,[19]分省年度数据!$A$1:$T$32,11,FALSE),
$C191=2015,
VLOOKUP($B191,[19]分省年度数据!$A$1:$T$32,10,FALSE),
$C191=2016,
VLOOKUP($B191,[19]分省年度数据!$A$1:$T$32,9,FALSE),
$C191=2017,
VLOOKUP($B191,[19]分省年度数据!$A$1:$T$32,8,FALSE),
$C191=2018,
VLOOKUP($B191,[19]分省年度数据!$A$1:$T$32,7,FALSE)
)</f>
        <v>5908</v>
      </c>
      <c r="AK191" cm="1">
        <f t="array" ref="AK191">_xlfn.IFS(
$C191=2010,
VLOOKUP($B191,[20]分省年度数据!$A$1:$T$32,15,FALSE),
$C191=2011,
VLOOKUP($B191,[20]分省年度数据!$A$1:$T$32,14,FALSE),
$C191=2012,
VLOOKUP($B191,[20]分省年度数据!$A$1:$T$32,13,FALSE),
$C191=2013,
VLOOKUP($B191,[20]分省年度数据!$A$1:$T$32,12,FALSE),
$C191=2014,
VLOOKUP($B191,[20]分省年度数据!$A$1:$T$32,11,FALSE),
$C191=2015,
VLOOKUP($B191,[20]分省年度数据!$A$1:$T$32,10,FALSE),
$C191=2016,
VLOOKUP($B191,[20]分省年度数据!$A$1:$T$32,9,FALSE),
$C191=2017,
VLOOKUP($B191,[20]分省年度数据!$A$1:$T$32,8,FALSE),
$C191=2018,
VLOOKUP($B191,[20]分省年度数据!$A$1:$T$32,7,FALSE)
)</f>
        <v>11183</v>
      </c>
      <c r="AL191" cm="1">
        <f t="array" ref="AL191">_xlfn.IFS(
$C191=2010,
VLOOKUP($B191,[26]分省年度数据!$A$1:$T$32,15,FALSE),
$C191=2011,
VLOOKUP($B191,[26]分省年度数据!$A$1:$T$32,14,FALSE),
$C191=2012,
VLOOKUP($B191,[26]分省年度数据!$A$1:$T$32,13,FALSE),
$C191=2013,
VLOOKUP($B191,[26]分省年度数据!$A$1:$T$32,12,FALSE),
$C191=2014,
VLOOKUP($B191,[26]分省年度数据!$A$1:$T$32,11,FALSE),
$C191=2015,
VLOOKUP($B191,[26]分省年度数据!$A$1:$T$32,10,FALSE),
$C191=2016,
VLOOKUP($B191,[26]分省年度数据!$A$1:$T$32,9,FALSE),
$C191=2017,
VLOOKUP($B191,[26]分省年度数据!$A$1:$T$32,8,FALSE),
$C191=2018,
VLOOKUP($B191,[26]分省年度数据!$A$1:$T$32,7,FALSE)
)</f>
        <v>94.05</v>
      </c>
      <c r="AM191" cm="1">
        <f t="array" ref="AM191">_xlfn.IFS(
$C191=2010,
VLOOKUP($B191,[22]分省年度数据!$A$1:$T$32,15,FALSE),
$C191=2011,
VLOOKUP($B191,[22]分省年度数据!$A$1:$T$32,14,FALSE),
$C191=2012,
VLOOKUP($B191,[22]分省年度数据!$A$1:$T$32,13,FALSE),
$C191=2013,
VLOOKUP($B191,[22]分省年度数据!$A$1:$T$32,12,FALSE),
$C191=2014,
VLOOKUP($B191,[22]分省年度数据!$A$1:$T$32,11,FALSE),
$C191=2015,
VLOOKUP($B191,[22]分省年度数据!$A$1:$T$32,10,FALSE),
$C191=2016,
VLOOKUP($B191,[22]分省年度数据!$A$1:$T$32,9,FALSE),
$C191=2017,
VLOOKUP($B191,[22]分省年度数据!$A$1:$T$32,8,FALSE),
$C191=2018,
VLOOKUP($B191,[22]分省年度数据!$A$1:$T$32,7,FALSE)
)</f>
        <v>92.02</v>
      </c>
      <c r="AN191" cm="1">
        <f t="array" ref="AN191">_xlfn.IFS(
$C191=2010,
VLOOKUP($B191,[23]分省年度数据!$A$1:$T$32,15,FALSE),
$C191=2011,
VLOOKUP($B191,[23]分省年度数据!$A$1:$T$32,14,FALSE),
$C191=2012,
VLOOKUP($B191,[23]分省年度数据!$A$1:$T$32,13,FALSE),
$C191=2013,
VLOOKUP($B191,[23]分省年度数据!$A$1:$T$32,12,FALSE),
$C191=2014,
VLOOKUP($B191,[23]分省年度数据!$A$1:$T$32,11,FALSE),
$C191=2015,
VLOOKUP($B191,[23]分省年度数据!$A$1:$T$32,10,FALSE),
$C191=2016,
VLOOKUP($B191,[23]分省年度数据!$A$1:$T$32,9,FALSE),
$C191=2017,
VLOOKUP($B191,[23]分省年度数据!$A$1:$T$32,8,FALSE),
$C191=2018,
VLOOKUP($B191,[23]分省年度数据!$A$1:$T$32,7,FALSE)
)</f>
        <v>7.23</v>
      </c>
      <c r="AO191" cm="1">
        <f t="array" ref="AO191">_xlfn.IFS(
$C191=2010,
VLOOKUP($B191,[24]分省年度数据!$A$1:$T$32,15,FALSE),
$C191=2011,
VLOOKUP($B191,[24]分省年度数据!$A$1:$T$32,14,FALSE),
$C191=2012,
VLOOKUP($B191,[24]分省年度数据!$A$1:$T$32,13,FALSE),
$C191=2013,
VLOOKUP($B191,[24]分省年度数据!$A$1:$T$32,12,FALSE),
$C191=2014,
VLOOKUP($B191,[24]分省年度数据!$A$1:$T$32,11,FALSE),
$C191=2015,
VLOOKUP($B191,[24]分省年度数据!$A$1:$T$32,10,FALSE),
$C191=2016,
VLOOKUP($B191,[24]分省年度数据!$A$1:$T$32,9,FALSE),
$C191=2017,
VLOOKUP($B191,[24]分省年度数据!$A$1:$T$32,8,FALSE),
$C191=2018,
VLOOKUP($B191,[24]分省年度数据!$A$1:$T$32,7,FALSE)
)</f>
        <v>1.55</v>
      </c>
      <c r="AP191" cm="1">
        <f t="array" ref="AP191">_xlfn.IFS(
$C191=2010,
VLOOKUP($B191,[25]分省年度数据!$A$1:$T$32,15,FALSE),
$C191=2011,
VLOOKUP($B191,[25]分省年度数据!$A$1:$T$32,14,FALSE),
$C191=2012,
VLOOKUP($B191,[25]分省年度数据!$A$1:$T$32,13,FALSE),
$C191=2013,
VLOOKUP($B191,[25]分省年度数据!$A$1:$T$32,12,FALSE),
$C191=2014,
VLOOKUP($B191,[25]分省年度数据!$A$1:$T$32,11,FALSE),
$C191=2015,
VLOOKUP($B191,[25]分省年度数据!$A$1:$T$32,10,FALSE),
$C191=2016,
VLOOKUP($B191,[25]分省年度数据!$A$1:$T$32,9,FALSE),
$C191=2017,
VLOOKUP($B191,[25]分省年度数据!$A$1:$T$32,8,FALSE),
$C191=2018,
VLOOKUP($B191,[25]分省年度数据!$A$1:$T$32,7,FALSE)
)</f>
        <v>13.24</v>
      </c>
    </row>
    <row r="192" spans="1:42">
      <c r="A192">
        <v>50</v>
      </c>
      <c r="B192" t="s">
        <v>22</v>
      </c>
      <c r="C192">
        <v>2011</v>
      </c>
      <c r="D192" t="str">
        <f t="shared" si="4"/>
        <v>重庆市2011</v>
      </c>
      <c r="E192" t="s">
        <v>36</v>
      </c>
      <c r="F192" cm="1">
        <f t="array" ref="F192">_xlfn.IFS(
$C192=2010,
VLOOKUP($B192,[1]分省年度数据!$A$1:$T$32,15,FALSE),
$C192=2011,
VLOOKUP($B192,[1]分省年度数据!$A$1:$T$32,14,FALSE),
$C192=2012,
VLOOKUP($B192,[1]分省年度数据!$A$1:$T$32,13,FALSE),
$C192=2013,
VLOOKUP($B192,[1]分省年度数据!$A$1:$T$32,12,FALSE),
$C192=2014,
VLOOKUP($B192,[1]分省年度数据!$A$1:$T$32,11,FALSE),
$C192=2015,
VLOOKUP($B192,[1]分省年度数据!$A$1:$T$32,10,FALSE),
$C192=2016,
VLOOKUP($B192,[1]分省年度数据!$A$1:$T$32,9,FALSE),
$C192=2017,
VLOOKUP($B192,[1]分省年度数据!$A$1:$T$32,8,FALSE),
$C192=2018,
VLOOKUP($B192,[1]分省年度数据!$A$1:$T$32,7,FALSE)
)</f>
        <v>2944</v>
      </c>
      <c r="G192" cm="1">
        <f t="array" ref="G192">_xlfn.IFS(
$C192=2010,
VLOOKUP($B192,[2]分省年度数据!$A$1:$T$32,15,FALSE),
$C192=2011,
VLOOKUP($B192,[2]分省年度数据!$A$1:$T$32,14,FALSE),
$C192=2012,
VLOOKUP($B192,[2]分省年度数据!$A$1:$T$32,13,FALSE),
$C192=2013,
VLOOKUP($B192,[2]分省年度数据!$A$1:$T$32,12,FALSE),
$C192=2014,
VLOOKUP($B192,[2]分省年度数据!$A$1:$T$32,11,FALSE),
$C192=2015,
VLOOKUP($B192,[2]分省年度数据!$A$1:$T$32,10,FALSE),
$C192=2016,
VLOOKUP($B192,[2]分省年度数据!$A$1:$T$32,9,FALSE),
$C192=2017,
VLOOKUP($B192,[2]分省年度数据!$A$1:$T$32,8,FALSE),
$C192=2018,
VLOOKUP($B192,[2]分省年度数据!$A$1:$T$32,7,FALSE)
)</f>
        <v>13037</v>
      </c>
      <c r="H192" cm="1">
        <f t="array" ref="H192">_xlfn.IFS(
$C192=2010,
VLOOKUP($B192,[3]分省年度数据!$A$1:$T$32,15,FALSE),
$C192=2011,
VLOOKUP($B192,[3]分省年度数据!$A$1:$T$32,14,FALSE),
$C192=2012,
VLOOKUP($B192,[3]分省年度数据!$A$1:$T$32,13,FALSE),
$C192=2013,
VLOOKUP($B192,[3]分省年度数据!$A$1:$T$32,12,FALSE),
$C192=2014,
VLOOKUP($B192,[3]分省年度数据!$A$1:$T$32,11,FALSE),
$C192=2015,
VLOOKUP($B192,[3]分省年度数据!$A$1:$T$32,10,FALSE),
$C192=2016,
VLOOKUP($B192,[3]分省年度数据!$A$1:$T$32,9,FALSE),
$C192=2017,
VLOOKUP($B192,[3]分省年度数据!$A$1:$T$32,8,FALSE),
$C192=2018,
VLOOKUP($B192,[3]分省年度数据!$A$1:$T$32,7,FALSE)
)</f>
        <v>1466.8</v>
      </c>
      <c r="I192">
        <f>VLOOKUP($D192,[4]Sheet1!$C$1:$J$65536,2,FALSE)</f>
        <v>173.61404418945312</v>
      </c>
      <c r="J192">
        <f>VLOOKUP($D192,[4]Sheet1!$C$1:$J$65536,3,FALSE)</f>
        <v>108.18330383300781</v>
      </c>
      <c r="K192">
        <f>VLOOKUP($D192,[4]Sheet1!$C$1:$J$65536,4,FALSE)</f>
        <v>10151.3310546875</v>
      </c>
      <c r="L192">
        <f>VLOOKUP($D192,[4]Sheet1!$C$1:$J$65536,5,FALSE)</f>
        <v>161.43374633789062</v>
      </c>
      <c r="M192">
        <f>VLOOKUP($D192,[4]Sheet1!$C$1:$J$65536,6,FALSE)</f>
        <v>15.837471008300781</v>
      </c>
      <c r="N192">
        <f>VLOOKUP($D192,[4]Sheet1!$C$1:$J$65536,7,FALSE)</f>
        <v>5.463496208190918</v>
      </c>
      <c r="O192">
        <f>VLOOKUP($D192,[4]Sheet1!$C$1:$J$65536,8,FALSE)</f>
        <v>23.919122695922852</v>
      </c>
      <c r="P192" cm="1">
        <f t="array" ref="P192">_xlfn.IFS(
$C192=2010,
VLOOKUP($B192,[5]各省年均房价!$A$1:$T$32,11,FALSE),
$C192=2011,
VLOOKUP($B192,[5]各省年均房价!$A$1:$T$32,12,FALSE),
$C192=2012,
VLOOKUP($B192,[5]各省年均房价!$A$1:$T$32,13,FALSE),
$C192=2013,
VLOOKUP($B192,[5]各省年均房价!$A$1:$T$32,14,FALSE),
$C192=2014,
VLOOKUP($B192,[5]各省年均房价!$A$1:$T$32,15,FALSE),
$C192=2015,
VLOOKUP($B192,[5]各省年均房价!$A$1:$T$32,16,FALSE),
$C192=2016,
VLOOKUP($B192,[5]各省年均房价!$A$1:$T$32,17,FALSE),
$C192=2017,
VLOOKUP($B192,[5]各省年均房价!$A$1:$T$32,18,FALSE),
$C192=2018,
VLOOKUP($B192,[5]各省年均房价!$A$1:$T$32,19,FALSE)
)</f>
        <v>5079.93</v>
      </c>
      <c r="Q192">
        <f t="shared" si="5"/>
        <v>0.38965482856485389</v>
      </c>
      <c r="R192" cm="1">
        <f t="array" ref="R192">_xlfn.IFS(
$C192=2010,
VLOOKUP($B192,[27]分省年度数据!$A$1:$T$32,15,FALSE),
$C192=2011,
VLOOKUP($B192,[27]分省年度数据!$A$1:$T$32,14,FALSE),
$C192=2012,
VLOOKUP($B192,[27]分省年度数据!$A$1:$T$32,13,FALSE),
$C192=2013,
VLOOKUP($B192,[27]分省年度数据!$A$1:$T$32,12,FALSE),
$C192=2014,
VLOOKUP($B192,[27]分省年度数据!$A$1:$T$32,11,FALSE),
$C192=2015,
VLOOKUP($B192,[27]分省年度数据!$A$1:$T$32,10,FALSE),
$C192=2016,
VLOOKUP($B192,[27]分省年度数据!$A$1:$T$32,9,FALSE),
$C192=2017,
VLOOKUP($B192,[27]分省年度数据!$A$1:$T$32,8,FALSE),
$C192=2018,
VLOOKUP($B192,[27]分省年度数据!$A$1:$T$32,7,FALSE)
)</f>
        <v>62.43</v>
      </c>
      <c r="S192">
        <f>IFERROR(VLOOKUP(D192,[6]mu_jt_estimates_final!$C:$D,2,FALSE),"")</f>
        <v>0.42895538</v>
      </c>
      <c r="T192" t="str">
        <f>VLOOKUP(B192,方言分布!A:B,2,FALSE)</f>
        <v>西南官话</v>
      </c>
      <c r="U192" cm="1">
        <f t="array" ref="U192">_xlfn.IFS(
$C192=2010,
VLOOKUP($B192,[7]分省年度数据!$A$1:$T$32,15,FALSE),
$C192=2011,
VLOOKUP($B192,[7]分省年度数据!$A$1:$T$32,14,FALSE),
$C192=2012,
VLOOKUP($B192,[7]分省年度数据!$A$1:$T$32,13,FALSE),
$C192=2013,
VLOOKUP($B192,[7]分省年度数据!$A$1:$T$32,12,FALSE),
$C192=2014,
VLOOKUP($B192,[7]分省年度数据!$A$1:$T$32,11,FALSE),
$C192=2015,
VLOOKUP($B192,[7]分省年度数据!$A$1:$T$32,10,FALSE),
$C192=2016,
VLOOKUP($B192,[7]分省年度数据!$A$1:$T$32,9,FALSE),
$C192=2017,
VLOOKUP($B192,[7]分省年度数据!$A$1:$T$32,8,FALSE),
$C192=2018,
VLOOKUP($B192,[7]分省年度数据!$A$1:$T$32,7,FALSE)
)</f>
        <v>17650</v>
      </c>
      <c r="V192" cm="1">
        <f t="array" ref="V192">_xlfn.IFS(
$C192=2010,
VLOOKUP($B192,[8]分省年度数据!$A$1:$T$32,15,FALSE),
$C192=2011,
VLOOKUP($B192,[8]分省年度数据!$A$1:$T$32,14,FALSE),
$C192=2012,
VLOOKUP($B192,[8]分省年度数据!$A$1:$T$32,13,FALSE),
$C192=2013,
VLOOKUP($B192,[8]分省年度数据!$A$1:$T$32,12,FALSE),
$C192=2014,
VLOOKUP($B192,[8]分省年度数据!$A$1:$T$32,11,FALSE),
$C192=2015,
VLOOKUP($B192,[8]分省年度数据!$A$1:$T$32,10,FALSE),
$C192=2016,
VLOOKUP($B192,[8]分省年度数据!$A$1:$T$32,9,FALSE),
$C192=2017,
VLOOKUP($B192,[8]分省年度数据!$A$1:$T$32,8,FALSE),
$C192=2018,
VLOOKUP($B192,[8]分省年度数据!$A$1:$T$32,7,FALSE)
)</f>
        <v>11.56</v>
      </c>
      <c r="W192" cm="1">
        <f t="array" ref="W192">_xlfn.IFS(
$C192=2010,
VLOOKUP($B192,[9]分省年度数据!$A$1:$T$32,15,FALSE),
$C192=2011,
VLOOKUP($B192,[9]分省年度数据!$A$1:$T$32,14,FALSE),
$C192=2012,
VLOOKUP($B192,[9]分省年度数据!$A$1:$T$32,13,FALSE),
$C192=2013,
VLOOKUP($B192,[9]分省年度数据!$A$1:$T$32,12,FALSE),
$C192=2014,
VLOOKUP($B192,[9]分省年度数据!$A$1:$T$32,11,FALSE),
$C192=2015,
VLOOKUP($B192,[9]分省年度数据!$A$1:$T$32,10,FALSE),
$C192=2016,
VLOOKUP($B192,[9]分省年度数据!$A$1:$T$32,9,FALSE),
$C192=2017,
VLOOKUP($B192,[9]分省年度数据!$A$1:$T$32,8,FALSE),
$C192=2018,
VLOOKUP($B192,[9]分省年度数据!$A$1:$T$32,7,FALSE)
)</f>
        <v>36</v>
      </c>
      <c r="X192" cm="1">
        <f t="array" ref="X192">_xlfn.IFS(
$C192=2010,
VLOOKUP($B192,[10]分省年度数据!$A$1:$T$32,15,FALSE),
$C192=2011,
VLOOKUP($B192,[10]分省年度数据!$A$1:$T$32,14,FALSE),
$C192=2012,
VLOOKUP($B192,[10]分省年度数据!$A$1:$T$32,13,FALSE),
$C192=2013,
VLOOKUP($B192,[10]分省年度数据!$A$1:$T$32,12,FALSE),
$C192=2014,
VLOOKUP($B192,[10]分省年度数据!$A$1:$T$32,11,FALSE),
$C192=2015,
VLOOKUP($B192,[10]分省年度数据!$A$1:$T$32,10,FALSE),
$C192=2016,
VLOOKUP($B192,[10]分省年度数据!$A$1:$T$32,9,FALSE),
$C192=2017,
VLOOKUP($B192,[10]分省年度数据!$A$1:$T$32,8,FALSE),
$C192=2018,
VLOOKUP($B192,[10]分省年度数据!$A$1:$T$32,7,FALSE)
)</f>
        <v>10.71</v>
      </c>
      <c r="Y192" cm="1">
        <f t="array" ref="Y192">_xlfn.IFS(
$C192=2010,
VLOOKUP($B192,[11]分省年度数据!$A$1:$T$32,15,FALSE),
$C192=2011,
VLOOKUP($B192,[11]分省年度数据!$A$1:$T$32,14,FALSE),
$C192=2012,
VLOOKUP($B192,[11]分省年度数据!$A$1:$T$32,13,FALSE),
$C192=2013,
VLOOKUP($B192,[11]分省年度数据!$A$1:$T$32,12,FALSE),
$C192=2014,
VLOOKUP($B192,[11]分省年度数据!$A$1:$T$32,11,FALSE),
$C192=2015,
VLOOKUP($B192,[11]分省年度数据!$A$1:$T$32,10,FALSE),
$C192=2016,
VLOOKUP($B192,[11]分省年度数据!$A$1:$T$32,9,FALSE),
$C192=2017,
VLOOKUP($B192,[11]分省年度数据!$A$1:$T$32,8,FALSE),
$C192=2018,
VLOOKUP($B192,[11]分省年度数据!$A$1:$T$32,7,FALSE)
)</f>
        <v>143.69999999999999</v>
      </c>
      <c r="Z192" cm="1">
        <f t="array" ref="Z192">_xlfn.IFS(
$C192=2010,
VLOOKUP($B192,[12]分省年度数据!$A$1:$T$32,15,FALSE),
$C192=2011,
VLOOKUP($B192,[12]分省年度数据!$A$1:$T$32,14,FALSE),
$C192=2012,
VLOOKUP($B192,[12]分省年度数据!$A$1:$T$32,13,FALSE),
$C192=2013,
VLOOKUP($B192,[12]分省年度数据!$A$1:$T$32,12,FALSE),
$C192=2014,
VLOOKUP($B192,[12]分省年度数据!$A$1:$T$32,11,FALSE),
$C192=2015,
VLOOKUP($B192,[12]分省年度数据!$A$1:$T$32,10,FALSE),
$C192=2016,
VLOOKUP($B192,[12]分省年度数据!$A$1:$T$32,9,FALSE),
$C192=2017,
VLOOKUP($B192,[12]分省年度数据!$A$1:$T$32,8,FALSE),
$C192=2018,
VLOOKUP($B192,[12]分省年度数据!$A$1:$T$32,7,FALSE)
)</f>
        <v>18.95</v>
      </c>
      <c r="AA192" cm="1">
        <f t="array" ref="AA192">_xlfn.IFS(
$C192=2010,
VLOOKUP($B192,[13]分省年度数据!$A$1:$T$32,15,FALSE),
$C192=2011,
VLOOKUP($B192,[13]分省年度数据!$A$1:$T$32,14,FALSE),
$C192=2012,
VLOOKUP($B192,[13]分省年度数据!$A$1:$T$32,13,FALSE),
$C192=2013,
VLOOKUP($B192,[13]分省年度数据!$A$1:$T$32,12,FALSE),
$C192=2014,
VLOOKUP($B192,[13]分省年度数据!$A$1:$T$32,11,FALSE),
$C192=2015,
VLOOKUP($B192,[13]分省年度数据!$A$1:$T$32,10,FALSE),
$C192=2016,
VLOOKUP($B192,[13]分省年度数据!$A$1:$T$32,9,FALSE),
$C192=2017,
VLOOKUP($B192,[13]分省年度数据!$A$1:$T$32,8,FALSE),
$C192=2018,
VLOOKUP($B192,[13]分省年度数据!$A$1:$T$32,7,FALSE)
)</f>
        <v>15.51</v>
      </c>
      <c r="AB192" cm="1">
        <f t="array" ref="AB192">_xlfn.IFS(
$C192=2010,
VLOOKUP($B192,[14]分省年度数据!$A$1:$T$32,15,FALSE),
$C192=2011,
VLOOKUP($B192,[14]分省年度数据!$A$1:$T$32,14,FALSE),
$C192=2012,
VLOOKUP($B192,[14]分省年度数据!$A$1:$T$32,13,FALSE),
$C192=2013,
VLOOKUP($B192,[14]分省年度数据!$A$1:$T$32,12,FALSE),
$C192=2014,
VLOOKUP($B192,[14]分省年度数据!$A$1:$T$32,11,FALSE),
$C192=2015,
VLOOKUP($B192,[14]分省年度数据!$A$1:$T$32,10,FALSE),
$C192=2016,
VLOOKUP($B192,[14]分省年度数据!$A$1:$T$32,9,FALSE),
$C192=2017,
VLOOKUP($B192,[14]分省年度数据!$A$1:$T$32,8,FALSE),
$C192=2018,
VLOOKUP($B192,[14]分省年度数据!$A$1:$T$32,7,FALSE)
)</f>
        <v>16.95</v>
      </c>
      <c r="AD192" cm="1">
        <f t="array" ref="AD192">_xlfn.IFS(
$C192=2010,
VLOOKUP($B192,[15]分省年度数据!$A$1:$T$32,15,FALSE),
$C192=2011,
VLOOKUP($B192,[15]分省年度数据!$A$1:$T$32,14,FALSE),
$C192=2012,
VLOOKUP($B192,[15]分省年度数据!$A$1:$T$32,13,FALSE),
$C192=2013,
VLOOKUP($B192,[15]分省年度数据!$A$1:$T$32,12,FALSE),
$C192=2014,
VLOOKUP($B192,[15]分省年度数据!$A$1:$T$32,11,FALSE),
$C192=2015,
VLOOKUP($B192,[15]分省年度数据!$A$1:$T$32,10,FALSE),
$C192=2016,
VLOOKUP($B192,[15]分省年度数据!$A$1:$T$32,9,FALSE),
$C192=2017,
VLOOKUP($B192,[15]分省年度数据!$A$1:$T$32,8,FALSE),
$C192=2018,
VLOOKUP($B192,[15]分省年度数据!$A$1:$T$32,7,FALSE)
)</f>
        <v>5039550</v>
      </c>
      <c r="AE192" cm="1">
        <f t="array" ref="AE192">_xlfn.IFS(
$C192=2010,
VLOOKUP($B192,[16]分省年度数据!$A$1:$T$32,15,FALSE),
$C192=2011,
VLOOKUP($B192,[16]分省年度数据!$A$1:$T$32,14,FALSE),
$C192=2012,
VLOOKUP($B192,[16]分省年度数据!$A$1:$T$32,13,FALSE),
$C192=2013,
VLOOKUP($B192,[16]分省年度数据!$A$1:$T$32,12,FALSE),
$C192=2014,
VLOOKUP($B192,[16]分省年度数据!$A$1:$T$32,11,FALSE),
$C192=2015,
VLOOKUP($B192,[16]分省年度数据!$A$1:$T$32,10,FALSE),
$C192=2016,
VLOOKUP($B192,[16]分省年度数据!$A$1:$T$32,9,FALSE),
$C192=2017,
VLOOKUP($B192,[16]分省年度数据!$A$1:$T$32,8,FALSE),
$C192=2018,
VLOOKUP($B192,[16]分省年度数据!$A$1:$T$32,7,FALSE)
)</f>
        <v>318.7</v>
      </c>
      <c r="AF192" cm="1">
        <f t="array" ref="AF192">_xlfn.IFS(
$C192=2010,
VLOOKUP($B192,[17]分省年度数据!$A$1:$T$32,15,FALSE),
$C192=2011,
VLOOKUP($B192,[17]分省年度数据!$A$1:$T$32,14,FALSE),
$C192=2012,
VLOOKUP($B192,[17]分省年度数据!$A$1:$T$32,13,FALSE),
$C192=2013,
VLOOKUP($B192,[17]分省年度数据!$A$1:$T$32,12,FALSE),
$C192=2014,
VLOOKUP($B192,[17]分省年度数据!$A$1:$T$32,11,FALSE),
$C192=2015,
VLOOKUP($B192,[17]分省年度数据!$A$1:$T$32,10,FALSE),
$C192=2016,
VLOOKUP($B192,[17]分省年度数据!$A$1:$T$32,9,FALSE),
$C192=2017,
VLOOKUP($B192,[17]分省年度数据!$A$1:$T$32,8,FALSE),
$C192=2018,
VLOOKUP($B192,[17]分省年度数据!$A$1:$T$32,7,FALSE)
)</f>
        <v>2288</v>
      </c>
      <c r="AG192" cm="1">
        <f t="array" ref="AG192">_xlfn.IFS(
$C192=2010,
VLOOKUP($B192,[18]分省年度数据!$A$1:$T$32,15,FALSE),
$C192=2011,
VLOOKUP($B192,[18]分省年度数据!$A$1:$T$32,14,FALSE),
$C192=2012,
VLOOKUP($B192,[18]分省年度数据!$A$1:$T$32,13,FALSE),
$C192=2013,
VLOOKUP($B192,[18]分省年度数据!$A$1:$T$32,12,FALSE),
$C192=2014,
VLOOKUP($B192,[18]分省年度数据!$A$1:$T$32,11,FALSE),
$C192=2015,
VLOOKUP($B192,[18]分省年度数据!$A$1:$T$32,10,FALSE),
$C192=2016,
VLOOKUP($B192,[18]分省年度数据!$A$1:$T$32,9,FALSE),
$C192=2017,
VLOOKUP($B192,[18]分省年度数据!$A$1:$T$32,8,FALSE),
$C192=2018,
VLOOKUP($B192,[18]分省年度数据!$A$1:$T$32,7,FALSE)
)</f>
        <v>3782.3</v>
      </c>
      <c r="AJ192" cm="1">
        <f t="array" ref="AJ192">_xlfn.IFS(
$C192=2010,
VLOOKUP($B192,[19]分省年度数据!$A$1:$T$32,15,FALSE),
$C192=2011,
VLOOKUP($B192,[19]分省年度数据!$A$1:$T$32,14,FALSE),
$C192=2012,
VLOOKUP($B192,[19]分省年度数据!$A$1:$T$32,13,FALSE),
$C192=2013,
VLOOKUP($B192,[19]分省年度数据!$A$1:$T$32,12,FALSE),
$C192=2014,
VLOOKUP($B192,[19]分省年度数据!$A$1:$T$32,11,FALSE),
$C192=2015,
VLOOKUP($B192,[19]分省年度数据!$A$1:$T$32,10,FALSE),
$C192=2016,
VLOOKUP($B192,[19]分省年度数据!$A$1:$T$32,9,FALSE),
$C192=2017,
VLOOKUP($B192,[19]分省年度数据!$A$1:$T$32,8,FALSE),
$C192=2018,
VLOOKUP($B192,[19]分省年度数据!$A$1:$T$32,7,FALSE)
)</f>
        <v>5729</v>
      </c>
      <c r="AK192" cm="1">
        <f t="array" ref="AK192">_xlfn.IFS(
$C192=2010,
VLOOKUP($B192,[20]分省年度数据!$A$1:$T$32,15,FALSE),
$C192=2011,
VLOOKUP($B192,[20]分省年度数据!$A$1:$T$32,14,FALSE),
$C192=2012,
VLOOKUP($B192,[20]分省年度数据!$A$1:$T$32,13,FALSE),
$C192=2013,
VLOOKUP($B192,[20]分省年度数据!$A$1:$T$32,12,FALSE),
$C192=2014,
VLOOKUP($B192,[20]分省年度数据!$A$1:$T$32,11,FALSE),
$C192=2015,
VLOOKUP($B192,[20]分省年度数据!$A$1:$T$32,10,FALSE),
$C192=2016,
VLOOKUP($B192,[20]分省年度数据!$A$1:$T$32,9,FALSE),
$C192=2017,
VLOOKUP($B192,[20]分省年度数据!$A$1:$T$32,8,FALSE),
$C192=2018,
VLOOKUP($B192,[20]分省年度数据!$A$1:$T$32,7,FALSE)
)</f>
        <v>8880</v>
      </c>
      <c r="AL192" cm="1">
        <f t="array" ref="AL192">_xlfn.IFS(
$C192=2010,
VLOOKUP($B192,[26]分省年度数据!$A$1:$T$32,15,FALSE),
$C192=2011,
VLOOKUP($B192,[26]分省年度数据!$A$1:$T$32,14,FALSE),
$C192=2012,
VLOOKUP($B192,[26]分省年度数据!$A$1:$T$32,13,FALSE),
$C192=2013,
VLOOKUP($B192,[26]分省年度数据!$A$1:$T$32,12,FALSE),
$C192=2014,
VLOOKUP($B192,[26]分省年度数据!$A$1:$T$32,11,FALSE),
$C192=2015,
VLOOKUP($B192,[26]分省年度数据!$A$1:$T$32,10,FALSE),
$C192=2016,
VLOOKUP($B192,[26]分省年度数据!$A$1:$T$32,9,FALSE),
$C192=2017,
VLOOKUP($B192,[26]分省年度数据!$A$1:$T$32,8,FALSE),
$C192=2018,
VLOOKUP($B192,[26]分省年度数据!$A$1:$T$32,7,FALSE)
)</f>
        <v>93.41</v>
      </c>
      <c r="AM192" cm="1">
        <f t="array" ref="AM192">_xlfn.IFS(
$C192=2010,
VLOOKUP($B192,[22]分省年度数据!$A$1:$T$32,15,FALSE),
$C192=2011,
VLOOKUP($B192,[22]分省年度数据!$A$1:$T$32,14,FALSE),
$C192=2012,
VLOOKUP($B192,[22]分省年度数据!$A$1:$T$32,13,FALSE),
$C192=2013,
VLOOKUP($B192,[22]分省年度数据!$A$1:$T$32,12,FALSE),
$C192=2014,
VLOOKUP($B192,[22]分省年度数据!$A$1:$T$32,11,FALSE),
$C192=2015,
VLOOKUP($B192,[22]分省年度数据!$A$1:$T$32,10,FALSE),
$C192=2016,
VLOOKUP($B192,[22]分省年度数据!$A$1:$T$32,9,FALSE),
$C192=2017,
VLOOKUP($B192,[22]分省年度数据!$A$1:$T$32,8,FALSE),
$C192=2018,
VLOOKUP($B192,[22]分省年度数据!$A$1:$T$32,7,FALSE)
)</f>
        <v>93.03</v>
      </c>
      <c r="AN192" cm="1">
        <f t="array" ref="AN192">_xlfn.IFS(
$C192=2010,
VLOOKUP($B192,[23]分省年度数据!$A$1:$T$32,15,FALSE),
$C192=2011,
VLOOKUP($B192,[23]分省年度数据!$A$1:$T$32,14,FALSE),
$C192=2012,
VLOOKUP($B192,[23]分省年度数据!$A$1:$T$32,13,FALSE),
$C192=2013,
VLOOKUP($B192,[23]分省年度数据!$A$1:$T$32,12,FALSE),
$C192=2014,
VLOOKUP($B192,[23]分省年度数据!$A$1:$T$32,11,FALSE),
$C192=2015,
VLOOKUP($B192,[23]分省年度数据!$A$1:$T$32,10,FALSE),
$C192=2016,
VLOOKUP($B192,[23]分省年度数据!$A$1:$T$32,9,FALSE),
$C192=2017,
VLOOKUP($B192,[23]分省年度数据!$A$1:$T$32,8,FALSE),
$C192=2018,
VLOOKUP($B192,[23]分省年度数据!$A$1:$T$32,7,FALSE)
)</f>
        <v>8.8000000000000007</v>
      </c>
      <c r="AO192" cm="1">
        <f t="array" ref="AO192">_xlfn.IFS(
$C192=2010,
VLOOKUP($B192,[24]分省年度数据!$A$1:$T$32,15,FALSE),
$C192=2011,
VLOOKUP($B192,[24]分省年度数据!$A$1:$T$32,14,FALSE),
$C192=2012,
VLOOKUP($B192,[24]分省年度数据!$A$1:$T$32,13,FALSE),
$C192=2013,
VLOOKUP($B192,[24]分省年度数据!$A$1:$T$32,12,FALSE),
$C192=2014,
VLOOKUP($B192,[24]分省年度数据!$A$1:$T$32,11,FALSE),
$C192=2015,
VLOOKUP($B192,[24]分省年度数据!$A$1:$T$32,10,FALSE),
$C192=2016,
VLOOKUP($B192,[24]分省年度数据!$A$1:$T$32,9,FALSE),
$C192=2017,
VLOOKUP($B192,[24]分省年度数据!$A$1:$T$32,8,FALSE),
$C192=2018,
VLOOKUP($B192,[24]分省年度数据!$A$1:$T$32,7,FALSE)
)</f>
        <v>1.76</v>
      </c>
      <c r="AP192" cm="1">
        <f t="array" ref="AP192">_xlfn.IFS(
$C192=2010,
VLOOKUP($B192,[25]分省年度数据!$A$1:$T$32,15,FALSE),
$C192=2011,
VLOOKUP($B192,[25]分省年度数据!$A$1:$T$32,14,FALSE),
$C192=2012,
VLOOKUP($B192,[25]分省年度数据!$A$1:$T$32,13,FALSE),
$C192=2013,
VLOOKUP($B192,[25]分省年度数据!$A$1:$T$32,12,FALSE),
$C192=2014,
VLOOKUP($B192,[25]分省年度数据!$A$1:$T$32,11,FALSE),
$C192=2015,
VLOOKUP($B192,[25]分省年度数据!$A$1:$T$32,10,FALSE),
$C192=2016,
VLOOKUP($B192,[25]分省年度数据!$A$1:$T$32,9,FALSE),
$C192=2017,
VLOOKUP($B192,[25]分省年度数据!$A$1:$T$32,8,FALSE),
$C192=2018,
VLOOKUP($B192,[25]分省年度数据!$A$1:$T$32,7,FALSE)
)</f>
        <v>17.87</v>
      </c>
    </row>
    <row r="193" spans="1:42">
      <c r="A193">
        <v>50</v>
      </c>
      <c r="B193" t="s">
        <v>22</v>
      </c>
      <c r="C193">
        <v>2012</v>
      </c>
      <c r="D193" t="str">
        <f t="shared" si="4"/>
        <v>重庆市2012</v>
      </c>
      <c r="E193" t="s">
        <v>36</v>
      </c>
      <c r="F193" cm="1">
        <f t="array" ref="F193">_xlfn.IFS(
$C193=2010,
VLOOKUP($B193,[1]分省年度数据!$A$1:$T$32,15,FALSE),
$C193=2011,
VLOOKUP($B193,[1]分省年度数据!$A$1:$T$32,14,FALSE),
$C193=2012,
VLOOKUP($B193,[1]分省年度数据!$A$1:$T$32,13,FALSE),
$C193=2013,
VLOOKUP($B193,[1]分省年度数据!$A$1:$T$32,12,FALSE),
$C193=2014,
VLOOKUP($B193,[1]分省年度数据!$A$1:$T$32,11,FALSE),
$C193=2015,
VLOOKUP($B193,[1]分省年度数据!$A$1:$T$32,10,FALSE),
$C193=2016,
VLOOKUP($B193,[1]分省年度数据!$A$1:$T$32,9,FALSE),
$C193=2017,
VLOOKUP($B193,[1]分省年度数据!$A$1:$T$32,8,FALSE),
$C193=2018,
VLOOKUP($B193,[1]分省年度数据!$A$1:$T$32,7,FALSE)
)</f>
        <v>2975</v>
      </c>
      <c r="G193" cm="1">
        <f t="array" ref="G193">_xlfn.IFS(
$C193=2010,
VLOOKUP($B193,[2]分省年度数据!$A$1:$T$32,15,FALSE),
$C193=2011,
VLOOKUP($B193,[2]分省年度数据!$A$1:$T$32,14,FALSE),
$C193=2012,
VLOOKUP($B193,[2]分省年度数据!$A$1:$T$32,13,FALSE),
$C193=2013,
VLOOKUP($B193,[2]分省年度数据!$A$1:$T$32,12,FALSE),
$C193=2014,
VLOOKUP($B193,[2]分省年度数据!$A$1:$T$32,11,FALSE),
$C193=2015,
VLOOKUP($B193,[2]分省年度数据!$A$1:$T$32,10,FALSE),
$C193=2016,
VLOOKUP($B193,[2]分省年度数据!$A$1:$T$32,9,FALSE),
$C193=2017,
VLOOKUP($B193,[2]分省年度数据!$A$1:$T$32,8,FALSE),
$C193=2018,
VLOOKUP($B193,[2]分省年度数据!$A$1:$T$32,7,FALSE)
)</f>
        <v>14924</v>
      </c>
      <c r="H193" cm="1">
        <f t="array" ref="H193">_xlfn.IFS(
$C193=2010,
VLOOKUP($B193,[3]分省年度数据!$A$1:$T$32,15,FALSE),
$C193=2011,
VLOOKUP($B193,[3]分省年度数据!$A$1:$T$32,14,FALSE),
$C193=2012,
VLOOKUP($B193,[3]分省年度数据!$A$1:$T$32,13,FALSE),
$C193=2013,
VLOOKUP($B193,[3]分省年度数据!$A$1:$T$32,12,FALSE),
$C193=2014,
VLOOKUP($B193,[3]分省年度数据!$A$1:$T$32,11,FALSE),
$C193=2015,
VLOOKUP($B193,[3]分省年度数据!$A$1:$T$32,10,FALSE),
$C193=2016,
VLOOKUP($B193,[3]分省年度数据!$A$1:$T$32,9,FALSE),
$C193=2017,
VLOOKUP($B193,[3]分省年度数据!$A$1:$T$32,8,FALSE),
$C193=2018,
VLOOKUP($B193,[3]分省年度数据!$A$1:$T$32,7,FALSE)
)</f>
        <v>795.4</v>
      </c>
      <c r="I193">
        <f>VLOOKUP($D193,[4]Sheet1!$C$1:$J$65536,2,FALSE)</f>
        <v>165.16978454589844</v>
      </c>
      <c r="J193">
        <f>VLOOKUP($D193,[4]Sheet1!$C$1:$J$65536,3,FALSE)</f>
        <v>112.14521026611328</v>
      </c>
      <c r="K193">
        <f>VLOOKUP($D193,[4]Sheet1!$C$1:$J$65536,4,FALSE)</f>
        <v>10141.6318359375</v>
      </c>
      <c r="L193">
        <f>VLOOKUP($D193,[4]Sheet1!$C$1:$J$65536,5,FALSE)</f>
        <v>181.10076904296875</v>
      </c>
      <c r="M193">
        <f>VLOOKUP($D193,[4]Sheet1!$C$1:$J$65536,6,FALSE)</f>
        <v>17.784975051879883</v>
      </c>
      <c r="N193">
        <f>VLOOKUP($D193,[4]Sheet1!$C$1:$J$65536,7,FALSE)</f>
        <v>5.9075827598571777</v>
      </c>
      <c r="O193">
        <f>VLOOKUP($D193,[4]Sheet1!$C$1:$J$65536,8,FALSE)</f>
        <v>21.777204513549805</v>
      </c>
      <c r="P193" cm="1">
        <f t="array" ref="P193">_xlfn.IFS(
$C193=2010,
VLOOKUP($B193,[5]各省年均房价!$A$1:$T$32,11,FALSE),
$C193=2011,
VLOOKUP($B193,[5]各省年均房价!$A$1:$T$32,12,FALSE),
$C193=2012,
VLOOKUP($B193,[5]各省年均房价!$A$1:$T$32,13,FALSE),
$C193=2013,
VLOOKUP($B193,[5]各省年均房价!$A$1:$T$32,14,FALSE),
$C193=2014,
VLOOKUP($B193,[5]各省年均房价!$A$1:$T$32,15,FALSE),
$C193=2015,
VLOOKUP($B193,[5]各省年均房价!$A$1:$T$32,16,FALSE),
$C193=2016,
VLOOKUP($B193,[5]各省年均房价!$A$1:$T$32,17,FALSE),
$C193=2017,
VLOOKUP($B193,[5]各省年均房价!$A$1:$T$32,18,FALSE),
$C193=2018,
VLOOKUP($B193,[5]各省年均房价!$A$1:$T$32,19,FALSE)
)</f>
        <v>5568.71</v>
      </c>
      <c r="Q193">
        <f t="shared" si="5"/>
        <v>0.37313789868667918</v>
      </c>
      <c r="R193" cm="1">
        <f t="array" ref="R193">_xlfn.IFS(
$C193=2010,
VLOOKUP($B193,[27]分省年度数据!$A$1:$T$32,15,FALSE),
$C193=2011,
VLOOKUP($B193,[27]分省年度数据!$A$1:$T$32,14,FALSE),
$C193=2012,
VLOOKUP($B193,[27]分省年度数据!$A$1:$T$32,13,FALSE),
$C193=2013,
VLOOKUP($B193,[27]分省年度数据!$A$1:$T$32,12,FALSE),
$C193=2014,
VLOOKUP($B193,[27]分省年度数据!$A$1:$T$32,11,FALSE),
$C193=2015,
VLOOKUP($B193,[27]分省年度数据!$A$1:$T$32,10,FALSE),
$C193=2016,
VLOOKUP($B193,[27]分省年度数据!$A$1:$T$32,9,FALSE),
$C193=2017,
VLOOKUP($B193,[27]分省年度数据!$A$1:$T$32,8,FALSE),
$C193=2018,
VLOOKUP($B193,[27]分省年度数据!$A$1:$T$32,7,FALSE)
)</f>
        <v>70.900000000000006</v>
      </c>
      <c r="S193">
        <f>IFERROR(VLOOKUP(D193,[6]mu_jt_estimates_final!$C:$D,2,FALSE),"")</f>
        <v>-0.53586416999999997</v>
      </c>
      <c r="T193" t="str">
        <f>VLOOKUP(B193,方言分布!A:B,2,FALSE)</f>
        <v>西南官话</v>
      </c>
      <c r="U193" cm="1">
        <f t="array" ref="U193">_xlfn.IFS(
$C193=2010,
VLOOKUP($B193,[7]分省年度数据!$A$1:$T$32,15,FALSE),
$C193=2011,
VLOOKUP($B193,[7]分省年度数据!$A$1:$T$32,14,FALSE),
$C193=2012,
VLOOKUP($B193,[7]分省年度数据!$A$1:$T$32,13,FALSE),
$C193=2013,
VLOOKUP($B193,[7]分省年度数据!$A$1:$T$32,12,FALSE),
$C193=2014,
VLOOKUP($B193,[7]分省年度数据!$A$1:$T$32,11,FALSE),
$C193=2015,
VLOOKUP($B193,[7]分省年度数据!$A$1:$T$32,10,FALSE),
$C193=2016,
VLOOKUP($B193,[7]分省年度数据!$A$1:$T$32,9,FALSE),
$C193=2017,
VLOOKUP($B193,[7]分省年度数据!$A$1:$T$32,8,FALSE),
$C193=2018,
VLOOKUP($B193,[7]分省年度数据!$A$1:$T$32,7,FALSE)
)</f>
        <v>17961</v>
      </c>
      <c r="V193" cm="1">
        <f t="array" ref="V193">_xlfn.IFS(
$C193=2010,
VLOOKUP($B193,[8]分省年度数据!$A$1:$T$32,15,FALSE),
$C193=2011,
VLOOKUP($B193,[8]分省年度数据!$A$1:$T$32,14,FALSE),
$C193=2012,
VLOOKUP($B193,[8]分省年度数据!$A$1:$T$32,13,FALSE),
$C193=2013,
VLOOKUP($B193,[8]分省年度数据!$A$1:$T$32,12,FALSE),
$C193=2014,
VLOOKUP($B193,[8]分省年度数据!$A$1:$T$32,11,FALSE),
$C193=2015,
VLOOKUP($B193,[8]分省年度数据!$A$1:$T$32,10,FALSE),
$C193=2016,
VLOOKUP($B193,[8]分省年度数据!$A$1:$T$32,9,FALSE),
$C193=2017,
VLOOKUP($B193,[8]分省年度数据!$A$1:$T$32,8,FALSE),
$C193=2018,
VLOOKUP($B193,[8]分省年度数据!$A$1:$T$32,7,FALSE)
)</f>
        <v>13.08</v>
      </c>
      <c r="W193" cm="1">
        <f t="array" ref="W193">_xlfn.IFS(
$C193=2010,
VLOOKUP($B193,[9]分省年度数据!$A$1:$T$32,15,FALSE),
$C193=2011,
VLOOKUP($B193,[9]分省年度数据!$A$1:$T$32,14,FALSE),
$C193=2012,
VLOOKUP($B193,[9]分省年度数据!$A$1:$T$32,13,FALSE),
$C193=2013,
VLOOKUP($B193,[9]分省年度数据!$A$1:$T$32,12,FALSE),
$C193=2014,
VLOOKUP($B193,[9]分省年度数据!$A$1:$T$32,11,FALSE),
$C193=2015,
VLOOKUP($B193,[9]分省年度数据!$A$1:$T$32,10,FALSE),
$C193=2016,
VLOOKUP($B193,[9]分省年度数据!$A$1:$T$32,9,FALSE),
$C193=2017,
VLOOKUP($B193,[9]分省年度数据!$A$1:$T$32,8,FALSE),
$C193=2018,
VLOOKUP($B193,[9]分省年度数据!$A$1:$T$32,7,FALSE)
)</f>
        <v>45</v>
      </c>
      <c r="X193" cm="1">
        <f t="array" ref="X193">_xlfn.IFS(
$C193=2010,
VLOOKUP($B193,[10]分省年度数据!$A$1:$T$32,15,FALSE),
$C193=2011,
VLOOKUP($B193,[10]分省年度数据!$A$1:$T$32,14,FALSE),
$C193=2012,
VLOOKUP($B193,[10]分省年度数据!$A$1:$T$32,13,FALSE),
$C193=2013,
VLOOKUP($B193,[10]分省年度数据!$A$1:$T$32,12,FALSE),
$C193=2014,
VLOOKUP($B193,[10]分省年度数据!$A$1:$T$32,11,FALSE),
$C193=2015,
VLOOKUP($B193,[10]分省年度数据!$A$1:$T$32,10,FALSE),
$C193=2016,
VLOOKUP($B193,[10]分省年度数据!$A$1:$T$32,9,FALSE),
$C193=2017,
VLOOKUP($B193,[10]分省年度数据!$A$1:$T$32,8,FALSE),
$C193=2018,
VLOOKUP($B193,[10]分省年度数据!$A$1:$T$32,7,FALSE)
)</f>
        <v>10.52</v>
      </c>
      <c r="Y193" cm="1">
        <f t="array" ref="Y193">_xlfn.IFS(
$C193=2010,
VLOOKUP($B193,[11]分省年度数据!$A$1:$T$32,15,FALSE),
$C193=2011,
VLOOKUP($B193,[11]分省年度数据!$A$1:$T$32,14,FALSE),
$C193=2012,
VLOOKUP($B193,[11]分省年度数据!$A$1:$T$32,13,FALSE),
$C193=2013,
VLOOKUP($B193,[11]分省年度数据!$A$1:$T$32,12,FALSE),
$C193=2014,
VLOOKUP($B193,[11]分省年度数据!$A$1:$T$32,11,FALSE),
$C193=2015,
VLOOKUP($B193,[11]分省年度数据!$A$1:$T$32,10,FALSE),
$C193=2016,
VLOOKUP($B193,[11]分省年度数据!$A$1:$T$32,9,FALSE),
$C193=2017,
VLOOKUP($B193,[11]分省年度数据!$A$1:$T$32,8,FALSE),
$C193=2018,
VLOOKUP($B193,[11]分省年度数据!$A$1:$T$32,7,FALSE)
)</f>
        <v>167.43</v>
      </c>
      <c r="Z193" cm="1">
        <f t="array" ref="Z193">_xlfn.IFS(
$C193=2010,
VLOOKUP($B193,[12]分省年度数据!$A$1:$T$32,15,FALSE),
$C193=2011,
VLOOKUP($B193,[12]分省年度数据!$A$1:$T$32,14,FALSE),
$C193=2012,
VLOOKUP($B193,[12]分省年度数据!$A$1:$T$32,13,FALSE),
$C193=2013,
VLOOKUP($B193,[12]分省年度数据!$A$1:$T$32,12,FALSE),
$C193=2014,
VLOOKUP($B193,[12]分省年度数据!$A$1:$T$32,11,FALSE),
$C193=2015,
VLOOKUP($B193,[12]分省年度数据!$A$1:$T$32,10,FALSE),
$C193=2016,
VLOOKUP($B193,[12]分省年度数据!$A$1:$T$32,9,FALSE),
$C193=2017,
VLOOKUP($B193,[12]分省年度数据!$A$1:$T$32,8,FALSE),
$C193=2018,
VLOOKUP($B193,[12]分省年度数据!$A$1:$T$32,7,FALSE)
)</f>
        <v>18.13</v>
      </c>
      <c r="AA193" cm="1">
        <f t="array" ref="AA193">_xlfn.IFS(
$C193=2010,
VLOOKUP($B193,[13]分省年度数据!$A$1:$T$32,15,FALSE),
$C193=2011,
VLOOKUP($B193,[13]分省年度数据!$A$1:$T$32,14,FALSE),
$C193=2012,
VLOOKUP($B193,[13]分省年度数据!$A$1:$T$32,13,FALSE),
$C193=2013,
VLOOKUP($B193,[13]分省年度数据!$A$1:$T$32,12,FALSE),
$C193=2014,
VLOOKUP($B193,[13]分省年度数据!$A$1:$T$32,11,FALSE),
$C193=2015,
VLOOKUP($B193,[13]分省年度数据!$A$1:$T$32,10,FALSE),
$C193=2016,
VLOOKUP($B193,[13]分省年度数据!$A$1:$T$32,9,FALSE),
$C193=2017,
VLOOKUP($B193,[13]分省年度数据!$A$1:$T$32,8,FALSE),
$C193=2018,
VLOOKUP($B193,[13]分省年度数据!$A$1:$T$32,7,FALSE)
)</f>
        <v>14.29</v>
      </c>
      <c r="AB193" cm="1">
        <f t="array" ref="AB193">_xlfn.IFS(
$C193=2010,
VLOOKUP($B193,[14]分省年度数据!$A$1:$T$32,15,FALSE),
$C193=2011,
VLOOKUP($B193,[14]分省年度数据!$A$1:$T$32,14,FALSE),
$C193=2012,
VLOOKUP($B193,[14]分省年度数据!$A$1:$T$32,13,FALSE),
$C193=2013,
VLOOKUP($B193,[14]分省年度数据!$A$1:$T$32,12,FALSE),
$C193=2014,
VLOOKUP($B193,[14]分省年度数据!$A$1:$T$32,11,FALSE),
$C193=2015,
VLOOKUP($B193,[14]分省年度数据!$A$1:$T$32,10,FALSE),
$C193=2016,
VLOOKUP($B193,[14]分省年度数据!$A$1:$T$32,9,FALSE),
$C193=2017,
VLOOKUP($B193,[14]分省年度数据!$A$1:$T$32,8,FALSE),
$C193=2018,
VLOOKUP($B193,[14]分省年度数据!$A$1:$T$32,7,FALSE)
)</f>
        <v>17.04</v>
      </c>
      <c r="AD193" t="str" cm="1">
        <f t="array" ref="AD193">_xlfn.IFS(
$C193=2010,
VLOOKUP($B193,[15]分省年度数据!$A$1:$T$32,15,FALSE),
$C193=2011,
VLOOKUP($B193,[15]分省年度数据!$A$1:$T$32,14,FALSE),
$C193=2012,
VLOOKUP($B193,[15]分省年度数据!$A$1:$T$32,13,FALSE),
$C193=2013,
VLOOKUP($B193,[15]分省年度数据!$A$1:$T$32,12,FALSE),
$C193=2014,
VLOOKUP($B193,[15]分省年度数据!$A$1:$T$32,11,FALSE),
$C193=2015,
VLOOKUP($B193,[15]分省年度数据!$A$1:$T$32,10,FALSE),
$C193=2016,
VLOOKUP($B193,[15]分省年度数据!$A$1:$T$32,9,FALSE),
$C193=2017,
VLOOKUP($B193,[15]分省年度数据!$A$1:$T$32,8,FALSE),
$C193=2018,
VLOOKUP($B193,[15]分省年度数据!$A$1:$T$32,7,FALSE)
)</f>
        <v/>
      </c>
      <c r="AE193" cm="1">
        <f t="array" ref="AE193">_xlfn.IFS(
$C193=2010,
VLOOKUP($B193,[16]分省年度数据!$A$1:$T$32,15,FALSE),
$C193=2011,
VLOOKUP($B193,[16]分省年度数据!$A$1:$T$32,14,FALSE),
$C193=2012,
VLOOKUP($B193,[16]分省年度数据!$A$1:$T$32,13,FALSE),
$C193=2013,
VLOOKUP($B193,[16]分省年度数据!$A$1:$T$32,12,FALSE),
$C193=2014,
VLOOKUP($B193,[16]分省年度数据!$A$1:$T$32,11,FALSE),
$C193=2015,
VLOOKUP($B193,[16]分省年度数据!$A$1:$T$32,10,FALSE),
$C193=2016,
VLOOKUP($B193,[16]分省年度数据!$A$1:$T$32,9,FALSE),
$C193=2017,
VLOOKUP($B193,[16]分省年度数据!$A$1:$T$32,8,FALSE),
$C193=2018,
VLOOKUP($B193,[16]分省年度数据!$A$1:$T$32,7,FALSE)
)</f>
        <v>471.49</v>
      </c>
      <c r="AF193" cm="1">
        <f t="array" ref="AF193">_xlfn.IFS(
$C193=2010,
VLOOKUP($B193,[17]分省年度数据!$A$1:$T$32,15,FALSE),
$C193=2011,
VLOOKUP($B193,[17]分省年度数据!$A$1:$T$32,14,FALSE),
$C193=2012,
VLOOKUP($B193,[17]分省年度数据!$A$1:$T$32,13,FALSE),
$C193=2013,
VLOOKUP($B193,[17]分省年度数据!$A$1:$T$32,12,FALSE),
$C193=2014,
VLOOKUP($B193,[17]分省年度数据!$A$1:$T$32,11,FALSE),
$C193=2015,
VLOOKUP($B193,[17]分省年度数据!$A$1:$T$32,10,FALSE),
$C193=2016,
VLOOKUP($B193,[17]分省年度数据!$A$1:$T$32,9,FALSE),
$C193=2017,
VLOOKUP($B193,[17]分省年度数据!$A$1:$T$32,8,FALSE),
$C193=2018,
VLOOKUP($B193,[17]分省年度数据!$A$1:$T$32,7,FALSE)
)</f>
        <v>2179</v>
      </c>
      <c r="AG193" cm="1">
        <f t="array" ref="AG193">_xlfn.IFS(
$C193=2010,
VLOOKUP($B193,[18]分省年度数据!$A$1:$T$32,15,FALSE),
$C193=2011,
VLOOKUP($B193,[18]分省年度数据!$A$1:$T$32,14,FALSE),
$C193=2012,
VLOOKUP($B193,[18]分省年度数据!$A$1:$T$32,13,FALSE),
$C193=2013,
VLOOKUP($B193,[18]分省年度数据!$A$1:$T$32,12,FALSE),
$C193=2014,
VLOOKUP($B193,[18]分省年度数据!$A$1:$T$32,11,FALSE),
$C193=2015,
VLOOKUP($B193,[18]分省年度数据!$A$1:$T$32,10,FALSE),
$C193=2016,
VLOOKUP($B193,[18]分省年度数据!$A$1:$T$32,9,FALSE),
$C193=2017,
VLOOKUP($B193,[18]分省年度数据!$A$1:$T$32,8,FALSE),
$C193=2018,
VLOOKUP($B193,[18]分省年度数据!$A$1:$T$32,7,FALSE)
)</f>
        <v>4403</v>
      </c>
      <c r="AJ193" cm="1">
        <f t="array" ref="AJ193">_xlfn.IFS(
$C193=2010,
VLOOKUP($B193,[19]分省年度数据!$A$1:$T$32,15,FALSE),
$C193=2011,
VLOOKUP($B193,[19]分省年度数据!$A$1:$T$32,14,FALSE),
$C193=2012,
VLOOKUP($B193,[19]分省年度数据!$A$1:$T$32,13,FALSE),
$C193=2013,
VLOOKUP($B193,[19]分省年度数据!$A$1:$T$32,12,FALSE),
$C193=2014,
VLOOKUP($B193,[19]分省年度数据!$A$1:$T$32,11,FALSE),
$C193=2015,
VLOOKUP($B193,[19]分省年度数据!$A$1:$T$32,10,FALSE),
$C193=2016,
VLOOKUP($B193,[19]分省年度数据!$A$1:$T$32,9,FALSE),
$C193=2017,
VLOOKUP($B193,[19]分省年度数据!$A$1:$T$32,8,FALSE),
$C193=2018,
VLOOKUP($B193,[19]分省年度数据!$A$1:$T$32,7,FALSE)
)</f>
        <v>5791</v>
      </c>
      <c r="AK193" cm="1">
        <f t="array" ref="AK193">_xlfn.IFS(
$C193=2010,
VLOOKUP($B193,[20]分省年度数据!$A$1:$T$32,15,FALSE),
$C193=2011,
VLOOKUP($B193,[20]分省年度数据!$A$1:$T$32,14,FALSE),
$C193=2012,
VLOOKUP($B193,[20]分省年度数据!$A$1:$T$32,13,FALSE),
$C193=2013,
VLOOKUP($B193,[20]分省年度数据!$A$1:$T$32,12,FALSE),
$C193=2014,
VLOOKUP($B193,[20]分省年度数据!$A$1:$T$32,11,FALSE),
$C193=2015,
VLOOKUP($B193,[20]分省年度数据!$A$1:$T$32,10,FALSE),
$C193=2016,
VLOOKUP($B193,[20]分省年度数据!$A$1:$T$32,9,FALSE),
$C193=2017,
VLOOKUP($B193,[20]分省年度数据!$A$1:$T$32,8,FALSE),
$C193=2018,
VLOOKUP($B193,[20]分省年度数据!$A$1:$T$32,7,FALSE)
)</f>
        <v>8828</v>
      </c>
      <c r="AL193" cm="1">
        <f t="array" ref="AL193">_xlfn.IFS(
$C193=2010,
VLOOKUP($B193,[26]分省年度数据!$A$1:$T$32,15,FALSE),
$C193=2011,
VLOOKUP($B193,[26]分省年度数据!$A$1:$T$32,14,FALSE),
$C193=2012,
VLOOKUP($B193,[26]分省年度数据!$A$1:$T$32,13,FALSE),
$C193=2013,
VLOOKUP($B193,[26]分省年度数据!$A$1:$T$32,12,FALSE),
$C193=2014,
VLOOKUP($B193,[26]分省年度数据!$A$1:$T$32,11,FALSE),
$C193=2015,
VLOOKUP($B193,[26]分省年度数据!$A$1:$T$32,10,FALSE),
$C193=2016,
VLOOKUP($B193,[26]分省年度数据!$A$1:$T$32,9,FALSE),
$C193=2017,
VLOOKUP($B193,[26]分省年度数据!$A$1:$T$32,8,FALSE),
$C193=2018,
VLOOKUP($B193,[26]分省年度数据!$A$1:$T$32,7,FALSE)
)</f>
        <v>93.84</v>
      </c>
      <c r="AM193" cm="1">
        <f t="array" ref="AM193">_xlfn.IFS(
$C193=2010,
VLOOKUP($B193,[22]分省年度数据!$A$1:$T$32,15,FALSE),
$C193=2011,
VLOOKUP($B193,[22]分省年度数据!$A$1:$T$32,14,FALSE),
$C193=2012,
VLOOKUP($B193,[22]分省年度数据!$A$1:$T$32,13,FALSE),
$C193=2013,
VLOOKUP($B193,[22]分省年度数据!$A$1:$T$32,12,FALSE),
$C193=2014,
VLOOKUP($B193,[22]分省年度数据!$A$1:$T$32,11,FALSE),
$C193=2015,
VLOOKUP($B193,[22]分省年度数据!$A$1:$T$32,10,FALSE),
$C193=2016,
VLOOKUP($B193,[22]分省年度数据!$A$1:$T$32,9,FALSE),
$C193=2017,
VLOOKUP($B193,[22]分省年度数据!$A$1:$T$32,8,FALSE),
$C193=2018,
VLOOKUP($B193,[22]分省年度数据!$A$1:$T$32,7,FALSE)
)</f>
        <v>93.32</v>
      </c>
      <c r="AN193" cm="1">
        <f t="array" ref="AN193">_xlfn.IFS(
$C193=2010,
VLOOKUP($B193,[23]分省年度数据!$A$1:$T$32,15,FALSE),
$C193=2011,
VLOOKUP($B193,[23]分省年度数据!$A$1:$T$32,14,FALSE),
$C193=2012,
VLOOKUP($B193,[23]分省年度数据!$A$1:$T$32,13,FALSE),
$C193=2013,
VLOOKUP($B193,[23]分省年度数据!$A$1:$T$32,12,FALSE),
$C193=2014,
VLOOKUP($B193,[23]分省年度数据!$A$1:$T$32,11,FALSE),
$C193=2015,
VLOOKUP($B193,[23]分省年度数据!$A$1:$T$32,10,FALSE),
$C193=2016,
VLOOKUP($B193,[23]分省年度数据!$A$1:$T$32,9,FALSE),
$C193=2017,
VLOOKUP($B193,[23]分省年度数据!$A$1:$T$32,8,FALSE),
$C193=2018,
VLOOKUP($B193,[23]分省年度数据!$A$1:$T$32,7,FALSE)
)</f>
        <v>9</v>
      </c>
      <c r="AO193" cm="1">
        <f t="array" ref="AO193">_xlfn.IFS(
$C193=2010,
VLOOKUP($B193,[24]分省年度数据!$A$1:$T$32,15,FALSE),
$C193=2011,
VLOOKUP($B193,[24]分省年度数据!$A$1:$T$32,14,FALSE),
$C193=2012,
VLOOKUP($B193,[24]分省年度数据!$A$1:$T$32,13,FALSE),
$C193=2013,
VLOOKUP($B193,[24]分省年度数据!$A$1:$T$32,12,FALSE),
$C193=2014,
VLOOKUP($B193,[24]分省年度数据!$A$1:$T$32,11,FALSE),
$C193=2015,
VLOOKUP($B193,[24]分省年度数据!$A$1:$T$32,10,FALSE),
$C193=2016,
VLOOKUP($B193,[24]分省年度数据!$A$1:$T$32,9,FALSE),
$C193=2017,
VLOOKUP($B193,[24]分省年度数据!$A$1:$T$32,8,FALSE),
$C193=2018,
VLOOKUP($B193,[24]分省年度数据!$A$1:$T$32,7,FALSE)
)</f>
        <v>1.78</v>
      </c>
      <c r="AP193" cm="1">
        <f t="array" ref="AP193">_xlfn.IFS(
$C193=2010,
VLOOKUP($B193,[25]分省年度数据!$A$1:$T$32,15,FALSE),
$C193=2011,
VLOOKUP($B193,[25]分省年度数据!$A$1:$T$32,14,FALSE),
$C193=2012,
VLOOKUP($B193,[25]分省年度数据!$A$1:$T$32,13,FALSE),
$C193=2013,
VLOOKUP($B193,[25]分省年度数据!$A$1:$T$32,12,FALSE),
$C193=2014,
VLOOKUP($B193,[25]分省年度数据!$A$1:$T$32,11,FALSE),
$C193=2015,
VLOOKUP($B193,[25]分省年度数据!$A$1:$T$32,10,FALSE),
$C193=2016,
VLOOKUP($B193,[25]分省年度数据!$A$1:$T$32,9,FALSE),
$C193=2017,
VLOOKUP($B193,[25]分省年度数据!$A$1:$T$32,8,FALSE),
$C193=2018,
VLOOKUP($B193,[25]分省年度数据!$A$1:$T$32,7,FALSE)
)</f>
        <v>18.13</v>
      </c>
    </row>
    <row r="194" spans="1:42">
      <c r="A194">
        <v>50</v>
      </c>
      <c r="B194" t="s">
        <v>22</v>
      </c>
      <c r="C194">
        <v>2013</v>
      </c>
      <c r="D194" t="str">
        <f t="shared" ref="D194:D257" si="6">CONCATENATE(B194,C194)</f>
        <v>重庆市2013</v>
      </c>
      <c r="E194" t="s">
        <v>36</v>
      </c>
      <c r="F194" cm="1">
        <f t="array" ref="F194">_xlfn.IFS(
$C194=2010,
VLOOKUP($B194,[1]分省年度数据!$A$1:$T$32,15,FALSE),
$C194=2011,
VLOOKUP($B194,[1]分省年度数据!$A$1:$T$32,14,FALSE),
$C194=2012,
VLOOKUP($B194,[1]分省年度数据!$A$1:$T$32,13,FALSE),
$C194=2013,
VLOOKUP($B194,[1]分省年度数据!$A$1:$T$32,12,FALSE),
$C194=2014,
VLOOKUP($B194,[1]分省年度数据!$A$1:$T$32,11,FALSE),
$C194=2015,
VLOOKUP($B194,[1]分省年度数据!$A$1:$T$32,10,FALSE),
$C194=2016,
VLOOKUP($B194,[1]分省年度数据!$A$1:$T$32,9,FALSE),
$C194=2017,
VLOOKUP($B194,[1]分省年度数据!$A$1:$T$32,8,FALSE),
$C194=2018,
VLOOKUP($B194,[1]分省年度数据!$A$1:$T$32,7,FALSE)
)</f>
        <v>3011</v>
      </c>
      <c r="G194" cm="1">
        <f t="array" ref="G194">_xlfn.IFS(
$C194=2010,
VLOOKUP($B194,[2]分省年度数据!$A$1:$T$32,15,FALSE),
$C194=2011,
VLOOKUP($B194,[2]分省年度数据!$A$1:$T$32,14,FALSE),
$C194=2012,
VLOOKUP($B194,[2]分省年度数据!$A$1:$T$32,13,FALSE),
$C194=2013,
VLOOKUP($B194,[2]分省年度数据!$A$1:$T$32,12,FALSE),
$C194=2014,
VLOOKUP($B194,[2]分省年度数据!$A$1:$T$32,11,FALSE),
$C194=2015,
VLOOKUP($B194,[2]分省年度数据!$A$1:$T$32,10,FALSE),
$C194=2016,
VLOOKUP($B194,[2]分省年度数据!$A$1:$T$32,9,FALSE),
$C194=2017,
VLOOKUP($B194,[2]分省年度数据!$A$1:$T$32,8,FALSE),
$C194=2018,
VLOOKUP($B194,[2]分省年度数据!$A$1:$T$32,7,FALSE)
)</f>
        <v>16569</v>
      </c>
      <c r="H194" cm="1">
        <f t="array" ref="H194">_xlfn.IFS(
$C194=2010,
VLOOKUP($B194,[3]分省年度数据!$A$1:$T$32,15,FALSE),
$C194=2011,
VLOOKUP($B194,[3]分省年度数据!$A$1:$T$32,14,FALSE),
$C194=2012,
VLOOKUP($B194,[3]分省年度数据!$A$1:$T$32,13,FALSE),
$C194=2013,
VLOOKUP($B194,[3]分省年度数据!$A$1:$T$32,12,FALSE),
$C194=2014,
VLOOKUP($B194,[3]分省年度数据!$A$1:$T$32,11,FALSE),
$C194=2015,
VLOOKUP($B194,[3]分省年度数据!$A$1:$T$32,10,FALSE),
$C194=2016,
VLOOKUP($B194,[3]分省年度数据!$A$1:$T$32,9,FALSE),
$C194=2017,
VLOOKUP($B194,[3]分省年度数据!$A$1:$T$32,8,FALSE),
$C194=2018,
VLOOKUP($B194,[3]分省年度数据!$A$1:$T$32,7,FALSE)
)</f>
        <v>1085.2</v>
      </c>
      <c r="I194">
        <f>VLOOKUP($D194,[4]Sheet1!$C$1:$J$65536,2,FALSE)</f>
        <v>180.53520202636719</v>
      </c>
      <c r="J194">
        <f>VLOOKUP($D194,[4]Sheet1!$C$1:$J$65536,3,FALSE)</f>
        <v>119.67529296875</v>
      </c>
      <c r="K194">
        <f>VLOOKUP($D194,[4]Sheet1!$C$1:$J$65536,4,FALSE)</f>
        <v>10139.89453125</v>
      </c>
      <c r="L194">
        <f>VLOOKUP($D194,[4]Sheet1!$C$1:$J$65536,5,FALSE)</f>
        <v>171.27848815917969</v>
      </c>
      <c r="M194">
        <f>VLOOKUP($D194,[4]Sheet1!$C$1:$J$65536,6,FALSE)</f>
        <v>19.063640594482422</v>
      </c>
      <c r="N194">
        <f>VLOOKUP($D194,[4]Sheet1!$C$1:$J$65536,7,FALSE)</f>
        <v>5.3551268577575684</v>
      </c>
      <c r="O194">
        <f>VLOOKUP($D194,[4]Sheet1!$C$1:$J$65536,8,FALSE)</f>
        <v>26.198829650878906</v>
      </c>
      <c r="P194" cm="1">
        <f t="array" ref="P194">_xlfn.IFS(
$C194=2010,
VLOOKUP($B194,[5]各省年均房价!$A$1:$T$32,11,FALSE),
$C194=2011,
VLOOKUP($B194,[5]各省年均房价!$A$1:$T$32,12,FALSE),
$C194=2012,
VLOOKUP($B194,[5]各省年均房价!$A$1:$T$32,13,FALSE),
$C194=2013,
VLOOKUP($B194,[5]各省年均房价!$A$1:$T$32,14,FALSE),
$C194=2014,
VLOOKUP($B194,[5]各省年均房价!$A$1:$T$32,15,FALSE),
$C194=2015,
VLOOKUP($B194,[5]各省年均房价!$A$1:$T$32,16,FALSE),
$C194=2016,
VLOOKUP($B194,[5]各省年均房价!$A$1:$T$32,17,FALSE),
$C194=2017,
VLOOKUP($B194,[5]各省年均房价!$A$1:$T$32,18,FALSE),
$C194=2018,
VLOOKUP($B194,[5]各省年均房价!$A$1:$T$32,19,FALSE)
)</f>
        <v>5519</v>
      </c>
      <c r="Q194">
        <f t="shared" si="5"/>
        <v>0.33309191864324944</v>
      </c>
      <c r="R194" cm="1">
        <f t="array" ref="R194">_xlfn.IFS(
$C194=2010,
VLOOKUP($B194,[27]分省年度数据!$A$1:$T$32,15,FALSE),
$C194=2011,
VLOOKUP($B194,[27]分省年度数据!$A$1:$T$32,14,FALSE),
$C194=2012,
VLOOKUP($B194,[27]分省年度数据!$A$1:$T$32,13,FALSE),
$C194=2013,
VLOOKUP($B194,[27]分省年度数据!$A$1:$T$32,12,FALSE),
$C194=2014,
VLOOKUP($B194,[27]分省年度数据!$A$1:$T$32,11,FALSE),
$C194=2015,
VLOOKUP($B194,[27]分省年度数据!$A$1:$T$32,10,FALSE),
$C194=2016,
VLOOKUP($B194,[27]分省年度数据!$A$1:$T$32,9,FALSE),
$C194=2017,
VLOOKUP($B194,[27]分省年度数据!$A$1:$T$32,8,FALSE),
$C194=2018,
VLOOKUP($B194,[27]分省年度数据!$A$1:$T$32,7,FALSE)
)</f>
        <v>80.16</v>
      </c>
      <c r="S194">
        <f>IFERROR(VLOOKUP(D194,[6]mu_jt_estimates_final!$C:$D,2,FALSE),"")</f>
        <v>-0.55821454999999998</v>
      </c>
      <c r="T194" t="str">
        <f>VLOOKUP(B194,方言分布!A:B,2,FALSE)</f>
        <v>西南官话</v>
      </c>
      <c r="U194" cm="1">
        <f t="array" ref="U194">_xlfn.IFS(
$C194=2010,
VLOOKUP($B194,[7]分省年度数据!$A$1:$T$32,15,FALSE),
$C194=2011,
VLOOKUP($B194,[7]分省年度数据!$A$1:$T$32,14,FALSE),
$C194=2012,
VLOOKUP($B194,[7]分省年度数据!$A$1:$T$32,13,FALSE),
$C194=2013,
VLOOKUP($B194,[7]分省年度数据!$A$1:$T$32,12,FALSE),
$C194=2014,
VLOOKUP($B194,[7]分省年度数据!$A$1:$T$32,11,FALSE),
$C194=2015,
VLOOKUP($B194,[7]分省年度数据!$A$1:$T$32,10,FALSE),
$C194=2016,
VLOOKUP($B194,[7]分省年度数据!$A$1:$T$32,9,FALSE),
$C194=2017,
VLOOKUP($B194,[7]分省年度数据!$A$1:$T$32,8,FALSE),
$C194=2018,
VLOOKUP($B194,[7]分省年度数据!$A$1:$T$32,7,FALSE)
)</f>
        <v>18926</v>
      </c>
      <c r="V194" cm="1">
        <f t="array" ref="V194">_xlfn.IFS(
$C194=2010,
VLOOKUP($B194,[8]分省年度数据!$A$1:$T$32,15,FALSE),
$C194=2011,
VLOOKUP($B194,[8]分省年度数据!$A$1:$T$32,14,FALSE),
$C194=2012,
VLOOKUP($B194,[8]分省年度数据!$A$1:$T$32,13,FALSE),
$C194=2013,
VLOOKUP($B194,[8]分省年度数据!$A$1:$T$32,12,FALSE),
$C194=2014,
VLOOKUP($B194,[8]分省年度数据!$A$1:$T$32,11,FALSE),
$C194=2015,
VLOOKUP($B194,[8]分省年度数据!$A$1:$T$32,10,FALSE),
$C194=2016,
VLOOKUP($B194,[8]分省年度数据!$A$1:$T$32,9,FALSE),
$C194=2017,
VLOOKUP($B194,[8]分省年度数据!$A$1:$T$32,8,FALSE),
$C194=2018,
VLOOKUP($B194,[8]分省年度数据!$A$1:$T$32,7,FALSE)
)</f>
        <v>14.74</v>
      </c>
      <c r="W194" cm="1">
        <f t="array" ref="W194">_xlfn.IFS(
$C194=2010,
VLOOKUP($B194,[9]分省年度数据!$A$1:$T$32,15,FALSE),
$C194=2011,
VLOOKUP($B194,[9]分省年度数据!$A$1:$T$32,14,FALSE),
$C194=2012,
VLOOKUP($B194,[9]分省年度数据!$A$1:$T$32,13,FALSE),
$C194=2013,
VLOOKUP($B194,[9]分省年度数据!$A$1:$T$32,12,FALSE),
$C194=2014,
VLOOKUP($B194,[9]分省年度数据!$A$1:$T$32,11,FALSE),
$C194=2015,
VLOOKUP($B194,[9]分省年度数据!$A$1:$T$32,10,FALSE),
$C194=2016,
VLOOKUP($B194,[9]分省年度数据!$A$1:$T$32,9,FALSE),
$C194=2017,
VLOOKUP($B194,[9]分省年度数据!$A$1:$T$32,8,FALSE),
$C194=2018,
VLOOKUP($B194,[9]分省年度数据!$A$1:$T$32,7,FALSE)
)</f>
        <v>42</v>
      </c>
      <c r="X194" cm="1">
        <f t="array" ref="X194">_xlfn.IFS(
$C194=2010,
VLOOKUP($B194,[10]分省年度数据!$A$1:$T$32,15,FALSE),
$C194=2011,
VLOOKUP($B194,[10]分省年度数据!$A$1:$T$32,14,FALSE),
$C194=2012,
VLOOKUP($B194,[10]分省年度数据!$A$1:$T$32,13,FALSE),
$C194=2013,
VLOOKUP($B194,[10]分省年度数据!$A$1:$T$32,12,FALSE),
$C194=2014,
VLOOKUP($B194,[10]分省年度数据!$A$1:$T$32,11,FALSE),
$C194=2015,
VLOOKUP($B194,[10]分省年度数据!$A$1:$T$32,10,FALSE),
$C194=2016,
VLOOKUP($B194,[10]分省年度数据!$A$1:$T$32,9,FALSE),
$C194=2017,
VLOOKUP($B194,[10]分省年度数据!$A$1:$T$32,8,FALSE),
$C194=2018,
VLOOKUP($B194,[10]分省年度数据!$A$1:$T$32,7,FALSE)
)</f>
        <v>9.89</v>
      </c>
      <c r="Y194" cm="1">
        <f t="array" ref="Y194">_xlfn.IFS(
$C194=2010,
VLOOKUP($B194,[11]分省年度数据!$A$1:$T$32,15,FALSE),
$C194=2011,
VLOOKUP($B194,[11]分省年度数据!$A$1:$T$32,14,FALSE),
$C194=2012,
VLOOKUP($B194,[11]分省年度数据!$A$1:$T$32,13,FALSE),
$C194=2013,
VLOOKUP($B194,[11]分省年度数据!$A$1:$T$32,12,FALSE),
$C194=2014,
VLOOKUP($B194,[11]分省年度数据!$A$1:$T$32,11,FALSE),
$C194=2015,
VLOOKUP($B194,[11]分省年度数据!$A$1:$T$32,10,FALSE),
$C194=2016,
VLOOKUP($B194,[11]分省年度数据!$A$1:$T$32,9,FALSE),
$C194=2017,
VLOOKUP($B194,[11]分省年度数据!$A$1:$T$32,8,FALSE),
$C194=2018,
VLOOKUP($B194,[11]分省年度数据!$A$1:$T$32,7,FALSE)
)</f>
        <v>198.05</v>
      </c>
      <c r="Z194" cm="1">
        <f t="array" ref="Z194">_xlfn.IFS(
$C194=2010,
VLOOKUP($B194,[12]分省年度数据!$A$1:$T$32,15,FALSE),
$C194=2011,
VLOOKUP($B194,[12]分省年度数据!$A$1:$T$32,14,FALSE),
$C194=2012,
VLOOKUP($B194,[12]分省年度数据!$A$1:$T$32,13,FALSE),
$C194=2013,
VLOOKUP($B194,[12]分省年度数据!$A$1:$T$32,12,FALSE),
$C194=2014,
VLOOKUP($B194,[12]分省年度数据!$A$1:$T$32,11,FALSE),
$C194=2015,
VLOOKUP($B194,[12]分省年度数据!$A$1:$T$32,10,FALSE),
$C194=2016,
VLOOKUP($B194,[12]分省年度数据!$A$1:$T$32,9,FALSE),
$C194=2017,
VLOOKUP($B194,[12]分省年度数据!$A$1:$T$32,8,FALSE),
$C194=2018,
VLOOKUP($B194,[12]分省年度数据!$A$1:$T$32,7,FALSE)
)</f>
        <v>17.54</v>
      </c>
      <c r="AA194" cm="1">
        <f t="array" ref="AA194">_xlfn.IFS(
$C194=2010,
VLOOKUP($B194,[13]分省年度数据!$A$1:$T$32,15,FALSE),
$C194=2011,
VLOOKUP($B194,[13]分省年度数据!$A$1:$T$32,14,FALSE),
$C194=2012,
VLOOKUP($B194,[13]分省年度数据!$A$1:$T$32,13,FALSE),
$C194=2013,
VLOOKUP($B194,[13]分省年度数据!$A$1:$T$32,12,FALSE),
$C194=2014,
VLOOKUP($B194,[13]分省年度数据!$A$1:$T$32,11,FALSE),
$C194=2015,
VLOOKUP($B194,[13]分省年度数据!$A$1:$T$32,10,FALSE),
$C194=2016,
VLOOKUP($B194,[13]分省年度数据!$A$1:$T$32,9,FALSE),
$C194=2017,
VLOOKUP($B194,[13]分省年度数据!$A$1:$T$32,8,FALSE),
$C194=2018,
VLOOKUP($B194,[13]分省年度数据!$A$1:$T$32,7,FALSE)
)</f>
        <v>13.36</v>
      </c>
      <c r="AB194" cm="1">
        <f t="array" ref="AB194">_xlfn.IFS(
$C194=2010,
VLOOKUP($B194,[14]分省年度数据!$A$1:$T$32,15,FALSE),
$C194=2011,
VLOOKUP($B194,[14]分省年度数据!$A$1:$T$32,14,FALSE),
$C194=2012,
VLOOKUP($B194,[14]分省年度数据!$A$1:$T$32,13,FALSE),
$C194=2013,
VLOOKUP($B194,[14]分省年度数据!$A$1:$T$32,12,FALSE),
$C194=2014,
VLOOKUP($B194,[14]分省年度数据!$A$1:$T$32,11,FALSE),
$C194=2015,
VLOOKUP($B194,[14]分省年度数据!$A$1:$T$32,10,FALSE),
$C194=2016,
VLOOKUP($B194,[14]分省年度数据!$A$1:$T$32,9,FALSE),
$C194=2017,
VLOOKUP($B194,[14]分省年度数据!$A$1:$T$32,8,FALSE),
$C194=2018,
VLOOKUP($B194,[14]分省年度数据!$A$1:$T$32,7,FALSE)
)</f>
        <v>17.27</v>
      </c>
      <c r="AD194" cm="1">
        <f t="array" ref="AD194">_xlfn.IFS(
$C194=2010,
VLOOKUP($B194,[15]分省年度数据!$A$1:$T$32,15,FALSE),
$C194=2011,
VLOOKUP($B194,[15]分省年度数据!$A$1:$T$32,14,FALSE),
$C194=2012,
VLOOKUP($B194,[15]分省年度数据!$A$1:$T$32,13,FALSE),
$C194=2013,
VLOOKUP($B194,[15]分省年度数据!$A$1:$T$32,12,FALSE),
$C194=2014,
VLOOKUP($B194,[15]分省年度数据!$A$1:$T$32,11,FALSE),
$C194=2015,
VLOOKUP($B194,[15]分省年度数据!$A$1:$T$32,10,FALSE),
$C194=2016,
VLOOKUP($B194,[15]分省年度数据!$A$1:$T$32,9,FALSE),
$C194=2017,
VLOOKUP($B194,[15]分省年度数据!$A$1:$T$32,8,FALSE),
$C194=2018,
VLOOKUP($B194,[15]分省年度数据!$A$1:$T$32,7,FALSE)
)</f>
        <v>6565622</v>
      </c>
      <c r="AE194" cm="1">
        <f t="array" ref="AE194">_xlfn.IFS(
$C194=2010,
VLOOKUP($B194,[16]分省年度数据!$A$1:$T$32,15,FALSE),
$C194=2011,
VLOOKUP($B194,[16]分省年度数据!$A$1:$T$32,14,FALSE),
$C194=2012,
VLOOKUP($B194,[16]分省年度数据!$A$1:$T$32,13,FALSE),
$C194=2013,
VLOOKUP($B194,[16]分省年度数据!$A$1:$T$32,12,FALSE),
$C194=2014,
VLOOKUP($B194,[16]分省年度数据!$A$1:$T$32,11,FALSE),
$C194=2015,
VLOOKUP($B194,[16]分省年度数据!$A$1:$T$32,10,FALSE),
$C194=2016,
VLOOKUP($B194,[16]分省年度数据!$A$1:$T$32,9,FALSE),
$C194=2017,
VLOOKUP($B194,[16]分省年度数据!$A$1:$T$32,8,FALSE),
$C194=2018,
VLOOKUP($B194,[16]分省年度数据!$A$1:$T$32,7,FALSE)
)</f>
        <v>437.28</v>
      </c>
      <c r="AF194" cm="1">
        <f t="array" ref="AF194">_xlfn.IFS(
$C194=2010,
VLOOKUP($B194,[17]分省年度数据!$A$1:$T$32,15,FALSE),
$C194=2011,
VLOOKUP($B194,[17]分省年度数据!$A$1:$T$32,14,FALSE),
$C194=2012,
VLOOKUP($B194,[17]分省年度数据!$A$1:$T$32,13,FALSE),
$C194=2013,
VLOOKUP($B194,[17]分省年度数据!$A$1:$T$32,12,FALSE),
$C194=2014,
VLOOKUP($B194,[17]分省年度数据!$A$1:$T$32,11,FALSE),
$C194=2015,
VLOOKUP($B194,[17]分省年度数据!$A$1:$T$32,10,FALSE),
$C194=2016,
VLOOKUP($B194,[17]分省年度数据!$A$1:$T$32,9,FALSE),
$C194=2017,
VLOOKUP($B194,[17]分省年度数据!$A$1:$T$32,8,FALSE),
$C194=2018,
VLOOKUP($B194,[17]分省年度数据!$A$1:$T$32,7,FALSE)
)</f>
        <v>2408</v>
      </c>
      <c r="AG194" cm="1">
        <f t="array" ref="AG194">_xlfn.IFS(
$C194=2010,
VLOOKUP($B194,[18]分省年度数据!$A$1:$T$32,15,FALSE),
$C194=2011,
VLOOKUP($B194,[18]分省年度数据!$A$1:$T$32,14,FALSE),
$C194=2012,
VLOOKUP($B194,[18]分省年度数据!$A$1:$T$32,13,FALSE),
$C194=2013,
VLOOKUP($B194,[18]分省年度数据!$A$1:$T$32,12,FALSE),
$C194=2014,
VLOOKUP($B194,[18]分省年度数据!$A$1:$T$32,11,FALSE),
$C194=2015,
VLOOKUP($B194,[18]分省年度数据!$A$1:$T$32,10,FALSE),
$C194=2016,
VLOOKUP($B194,[18]分省年度数据!$A$1:$T$32,9,FALSE),
$C194=2017,
VLOOKUP($B194,[18]分省年度数据!$A$1:$T$32,8,FALSE),
$C194=2018,
VLOOKUP($B194,[18]分省年度数据!$A$1:$T$32,7,FALSE)
)</f>
        <v>5055.8</v>
      </c>
      <c r="AJ194" cm="1">
        <f t="array" ref="AJ194">_xlfn.IFS(
$C194=2010,
VLOOKUP($B194,[19]分省年度数据!$A$1:$T$32,15,FALSE),
$C194=2011,
VLOOKUP($B194,[19]分省年度数据!$A$1:$T$32,14,FALSE),
$C194=2012,
VLOOKUP($B194,[19]分省年度数据!$A$1:$T$32,13,FALSE),
$C194=2013,
VLOOKUP($B194,[19]分省年度数据!$A$1:$T$32,12,FALSE),
$C194=2014,
VLOOKUP($B194,[19]分省年度数据!$A$1:$T$32,11,FALSE),
$C194=2015,
VLOOKUP($B194,[19]分省年度数据!$A$1:$T$32,10,FALSE),
$C194=2016,
VLOOKUP($B194,[19]分省年度数据!$A$1:$T$32,9,FALSE),
$C194=2017,
VLOOKUP($B194,[19]分省年度数据!$A$1:$T$32,8,FALSE),
$C194=2018,
VLOOKUP($B194,[19]分省年度数据!$A$1:$T$32,7,FALSE)
)</f>
        <v>5642</v>
      </c>
      <c r="AK194" cm="1">
        <f t="array" ref="AK194">_xlfn.IFS(
$C194=2010,
VLOOKUP($B194,[20]分省年度数据!$A$1:$T$32,15,FALSE),
$C194=2011,
VLOOKUP($B194,[20]分省年度数据!$A$1:$T$32,14,FALSE),
$C194=2012,
VLOOKUP($B194,[20]分省年度数据!$A$1:$T$32,13,FALSE),
$C194=2013,
VLOOKUP($B194,[20]分省年度数据!$A$1:$T$32,12,FALSE),
$C194=2014,
VLOOKUP($B194,[20]分省年度数据!$A$1:$T$32,11,FALSE),
$C194=2015,
VLOOKUP($B194,[20]分省年度数据!$A$1:$T$32,10,FALSE),
$C194=2016,
VLOOKUP($B194,[20]分省年度数据!$A$1:$T$32,9,FALSE),
$C194=2017,
VLOOKUP($B194,[20]分省年度数据!$A$1:$T$32,8,FALSE),
$C194=2018,
VLOOKUP($B194,[20]分省年度数据!$A$1:$T$32,7,FALSE)
)</f>
        <v>16972</v>
      </c>
      <c r="AL194" cm="1">
        <f t="array" ref="AL194">_xlfn.IFS(
$C194=2010,
VLOOKUP($B194,[26]分省年度数据!$A$1:$T$32,15,FALSE),
$C194=2011,
VLOOKUP($B194,[26]分省年度数据!$A$1:$T$32,14,FALSE),
$C194=2012,
VLOOKUP($B194,[26]分省年度数据!$A$1:$T$32,13,FALSE),
$C194=2013,
VLOOKUP($B194,[26]分省年度数据!$A$1:$T$32,12,FALSE),
$C194=2014,
VLOOKUP($B194,[26]分省年度数据!$A$1:$T$32,11,FALSE),
$C194=2015,
VLOOKUP($B194,[26]分省年度数据!$A$1:$T$32,10,FALSE),
$C194=2016,
VLOOKUP($B194,[26]分省年度数据!$A$1:$T$32,9,FALSE),
$C194=2017,
VLOOKUP($B194,[26]分省年度数据!$A$1:$T$32,8,FALSE),
$C194=2018,
VLOOKUP($B194,[26]分省年度数据!$A$1:$T$32,7,FALSE)
)</f>
        <v>96.25</v>
      </c>
      <c r="AM194" cm="1">
        <f t="array" ref="AM194">_xlfn.IFS(
$C194=2010,
VLOOKUP($B194,[22]分省年度数据!$A$1:$T$32,15,FALSE),
$C194=2011,
VLOOKUP($B194,[22]分省年度数据!$A$1:$T$32,14,FALSE),
$C194=2012,
VLOOKUP($B194,[22]分省年度数据!$A$1:$T$32,13,FALSE),
$C194=2013,
VLOOKUP($B194,[22]分省年度数据!$A$1:$T$32,12,FALSE),
$C194=2014,
VLOOKUP($B194,[22]分省年度数据!$A$1:$T$32,11,FALSE),
$C194=2015,
VLOOKUP($B194,[22]分省年度数据!$A$1:$T$32,10,FALSE),
$C194=2016,
VLOOKUP($B194,[22]分省年度数据!$A$1:$T$32,9,FALSE),
$C194=2017,
VLOOKUP($B194,[22]分省年度数据!$A$1:$T$32,8,FALSE),
$C194=2018,
VLOOKUP($B194,[22]分省年度数据!$A$1:$T$32,7,FALSE)
)</f>
        <v>93.09</v>
      </c>
      <c r="AN194" cm="1">
        <f t="array" ref="AN194">_xlfn.IFS(
$C194=2010,
VLOOKUP($B194,[23]分省年度数据!$A$1:$T$32,15,FALSE),
$C194=2011,
VLOOKUP($B194,[23]分省年度数据!$A$1:$T$32,14,FALSE),
$C194=2012,
VLOOKUP($B194,[23]分省年度数据!$A$1:$T$32,13,FALSE),
$C194=2013,
VLOOKUP($B194,[23]分省年度数据!$A$1:$T$32,12,FALSE),
$C194=2014,
VLOOKUP($B194,[23]分省年度数据!$A$1:$T$32,11,FALSE),
$C194=2015,
VLOOKUP($B194,[23]分省年度数据!$A$1:$T$32,10,FALSE),
$C194=2016,
VLOOKUP($B194,[23]分省年度数据!$A$1:$T$32,9,FALSE),
$C194=2017,
VLOOKUP($B194,[23]分省年度数据!$A$1:$T$32,8,FALSE),
$C194=2018,
VLOOKUP($B194,[23]分省年度数据!$A$1:$T$32,7,FALSE)
)</f>
        <v>11.57</v>
      </c>
      <c r="AO194" cm="1">
        <f t="array" ref="AO194">_xlfn.IFS(
$C194=2010,
VLOOKUP($B194,[24]分省年度数据!$A$1:$T$32,15,FALSE),
$C194=2011,
VLOOKUP($B194,[24]分省年度数据!$A$1:$T$32,14,FALSE),
$C194=2012,
VLOOKUP($B194,[24]分省年度数据!$A$1:$T$32,13,FALSE),
$C194=2013,
VLOOKUP($B194,[24]分省年度数据!$A$1:$T$32,12,FALSE),
$C194=2014,
VLOOKUP($B194,[24]分省年度数据!$A$1:$T$32,11,FALSE),
$C194=2015,
VLOOKUP($B194,[24]分省年度数据!$A$1:$T$32,10,FALSE),
$C194=2016,
VLOOKUP($B194,[24]分省年度数据!$A$1:$T$32,9,FALSE),
$C194=2017,
VLOOKUP($B194,[24]分省年度数据!$A$1:$T$32,8,FALSE),
$C194=2018,
VLOOKUP($B194,[24]分省年度数据!$A$1:$T$32,7,FALSE)
)</f>
        <v>1.85</v>
      </c>
      <c r="AP194" cm="1">
        <f t="array" ref="AP194">_xlfn.IFS(
$C194=2010,
VLOOKUP($B194,[25]分省年度数据!$A$1:$T$32,15,FALSE),
$C194=2011,
VLOOKUP($B194,[25]分省年度数据!$A$1:$T$32,14,FALSE),
$C194=2012,
VLOOKUP($B194,[25]分省年度数据!$A$1:$T$32,13,FALSE),
$C194=2013,
VLOOKUP($B194,[25]分省年度数据!$A$1:$T$32,12,FALSE),
$C194=2014,
VLOOKUP($B194,[25]分省年度数据!$A$1:$T$32,11,FALSE),
$C194=2015,
VLOOKUP($B194,[25]分省年度数据!$A$1:$T$32,10,FALSE),
$C194=2016,
VLOOKUP($B194,[25]分省年度数据!$A$1:$T$32,9,FALSE),
$C194=2017,
VLOOKUP($B194,[25]分省年度数据!$A$1:$T$32,8,FALSE),
$C194=2018,
VLOOKUP($B194,[25]分省年度数据!$A$1:$T$32,7,FALSE)
)</f>
        <v>18.04</v>
      </c>
    </row>
    <row r="195" spans="1:42">
      <c r="A195">
        <v>50</v>
      </c>
      <c r="B195" t="s">
        <v>22</v>
      </c>
      <c r="C195">
        <v>2014</v>
      </c>
      <c r="D195" t="str">
        <f t="shared" si="6"/>
        <v>重庆市2014</v>
      </c>
      <c r="E195" t="s">
        <v>36</v>
      </c>
      <c r="F195" cm="1">
        <f t="array" ref="F195">_xlfn.IFS(
$C195=2010,
VLOOKUP($B195,[1]分省年度数据!$A$1:$T$32,15,FALSE),
$C195=2011,
VLOOKUP($B195,[1]分省年度数据!$A$1:$T$32,14,FALSE),
$C195=2012,
VLOOKUP($B195,[1]分省年度数据!$A$1:$T$32,13,FALSE),
$C195=2013,
VLOOKUP($B195,[1]分省年度数据!$A$1:$T$32,12,FALSE),
$C195=2014,
VLOOKUP($B195,[1]分省年度数据!$A$1:$T$32,11,FALSE),
$C195=2015,
VLOOKUP($B195,[1]分省年度数据!$A$1:$T$32,10,FALSE),
$C195=2016,
VLOOKUP($B195,[1]分省年度数据!$A$1:$T$32,9,FALSE),
$C195=2017,
VLOOKUP($B195,[1]分省年度数据!$A$1:$T$32,8,FALSE),
$C195=2018,
VLOOKUP($B195,[1]分省年度数据!$A$1:$T$32,7,FALSE)
)</f>
        <v>3043</v>
      </c>
      <c r="G195" cm="1">
        <f t="array" ref="G195">_xlfn.IFS(
$C195=2010,
VLOOKUP($B195,[2]分省年度数据!$A$1:$T$32,15,FALSE),
$C195=2011,
VLOOKUP($B195,[2]分省年度数据!$A$1:$T$32,14,FALSE),
$C195=2012,
VLOOKUP($B195,[2]分省年度数据!$A$1:$T$32,13,FALSE),
$C195=2013,
VLOOKUP($B195,[2]分省年度数据!$A$1:$T$32,12,FALSE),
$C195=2014,
VLOOKUP($B195,[2]分省年度数据!$A$1:$T$32,11,FALSE),
$C195=2015,
VLOOKUP($B195,[2]分省年度数据!$A$1:$T$32,10,FALSE),
$C195=2016,
VLOOKUP($B195,[2]分省年度数据!$A$1:$T$32,9,FALSE),
$C195=2017,
VLOOKUP($B195,[2]分省年度数据!$A$1:$T$32,8,FALSE),
$C195=2018,
VLOOKUP($B195,[2]分省年度数据!$A$1:$T$32,7,FALSE)
)</f>
        <v>18352</v>
      </c>
      <c r="H195" cm="1">
        <f t="array" ref="H195">_xlfn.IFS(
$C195=2010,
VLOOKUP($B195,[3]分省年度数据!$A$1:$T$32,15,FALSE),
$C195=2011,
VLOOKUP($B195,[3]分省年度数据!$A$1:$T$32,14,FALSE),
$C195=2012,
VLOOKUP($B195,[3]分省年度数据!$A$1:$T$32,13,FALSE),
$C195=2013,
VLOOKUP($B195,[3]分省年度数据!$A$1:$T$32,12,FALSE),
$C195=2014,
VLOOKUP($B195,[3]分省年度数据!$A$1:$T$32,11,FALSE),
$C195=2015,
VLOOKUP($B195,[3]分省年度数据!$A$1:$T$32,10,FALSE),
$C195=2016,
VLOOKUP($B195,[3]分省年度数据!$A$1:$T$32,9,FALSE),
$C195=2017,
VLOOKUP($B195,[3]分省年度数据!$A$1:$T$32,8,FALSE),
$C195=2018,
VLOOKUP($B195,[3]分省年度数据!$A$1:$T$32,7,FALSE)
)</f>
        <v>649.70000000000005</v>
      </c>
      <c r="I195">
        <f>VLOOKUP($D195,[4]Sheet1!$C$1:$J$65536,2,FALSE)</f>
        <v>169.98855590820312</v>
      </c>
      <c r="J195">
        <f>VLOOKUP($D195,[4]Sheet1!$C$1:$J$65536,3,FALSE)</f>
        <v>123.274169921875</v>
      </c>
      <c r="K195">
        <f>VLOOKUP($D195,[4]Sheet1!$C$1:$J$65536,4,FALSE)</f>
        <v>10149.5712890625</v>
      </c>
      <c r="L195">
        <f>VLOOKUP($D195,[4]Sheet1!$C$1:$J$65536,5,FALSE)</f>
        <v>166.7525634765625</v>
      </c>
      <c r="M195">
        <f>VLOOKUP($D195,[4]Sheet1!$C$1:$J$65536,6,FALSE)</f>
        <v>19.392490386962891</v>
      </c>
      <c r="N195">
        <f>VLOOKUP($D195,[4]Sheet1!$C$1:$J$65536,7,FALSE)</f>
        <v>6.7937860488891602</v>
      </c>
      <c r="O195">
        <f>VLOOKUP($D195,[4]Sheet1!$C$1:$J$65536,8,FALSE)</f>
        <v>31.322755813598633</v>
      </c>
      <c r="P195" cm="1">
        <f t="array" ref="P195">_xlfn.IFS(
$C195=2010,
VLOOKUP($B195,[5]各省年均房价!$A$1:$T$32,11,FALSE),
$C195=2011,
VLOOKUP($B195,[5]各省年均房价!$A$1:$T$32,12,FALSE),
$C195=2012,
VLOOKUP($B195,[5]各省年均房价!$A$1:$T$32,13,FALSE),
$C195=2013,
VLOOKUP($B195,[5]各省年均房价!$A$1:$T$32,14,FALSE),
$C195=2014,
VLOOKUP($B195,[5]各省年均房价!$A$1:$T$32,15,FALSE),
$C195=2015,
VLOOKUP($B195,[5]各省年均房价!$A$1:$T$32,16,FALSE),
$C195=2016,
VLOOKUP($B195,[5]各省年均房价!$A$1:$T$32,17,FALSE),
$C195=2017,
VLOOKUP($B195,[5]各省年均房价!$A$1:$T$32,18,FALSE),
$C195=2018,
VLOOKUP($B195,[5]各省年均房价!$A$1:$T$32,19,FALSE)
)</f>
        <v>5485.98</v>
      </c>
      <c r="Q195">
        <f t="shared" ref="Q195:Q258" si="7">P195/G195</f>
        <v>0.29893090671316475</v>
      </c>
      <c r="R195" cm="1">
        <f t="array" ref="R195">_xlfn.IFS(
$C195=2010,
VLOOKUP($B195,[27]分省年度数据!$A$1:$T$32,15,FALSE),
$C195=2011,
VLOOKUP($B195,[27]分省年度数据!$A$1:$T$32,14,FALSE),
$C195=2012,
VLOOKUP($B195,[27]分省年度数据!$A$1:$T$32,13,FALSE),
$C195=2013,
VLOOKUP($B195,[27]分省年度数据!$A$1:$T$32,12,FALSE),
$C195=2014,
VLOOKUP($B195,[27]分省年度数据!$A$1:$T$32,11,FALSE),
$C195=2015,
VLOOKUP($B195,[27]分省年度数据!$A$1:$T$32,10,FALSE),
$C195=2016,
VLOOKUP($B195,[27]分省年度数据!$A$1:$T$32,9,FALSE),
$C195=2017,
VLOOKUP($B195,[27]分省年度数据!$A$1:$T$32,8,FALSE),
$C195=2018,
VLOOKUP($B195,[27]分省年度数据!$A$1:$T$32,7,FALSE)
)</f>
        <v>86.58</v>
      </c>
      <c r="S195">
        <f>IFERROR(VLOOKUP(D195,[6]mu_jt_estimates_final!$C:$D,2,FALSE),"")</f>
        <v>-0.69262862000000003</v>
      </c>
      <c r="T195" t="str">
        <f>VLOOKUP(B195,方言分布!A:B,2,FALSE)</f>
        <v>西南官话</v>
      </c>
      <c r="U195" cm="1">
        <f t="array" ref="U195">_xlfn.IFS(
$C195=2010,
VLOOKUP($B195,[7]分省年度数据!$A$1:$T$32,15,FALSE),
$C195=2011,
VLOOKUP($B195,[7]分省年度数据!$A$1:$T$32,14,FALSE),
$C195=2012,
VLOOKUP($B195,[7]分省年度数据!$A$1:$T$32,13,FALSE),
$C195=2013,
VLOOKUP($B195,[7]分省年度数据!$A$1:$T$32,12,FALSE),
$C195=2014,
VLOOKUP($B195,[7]分省年度数据!$A$1:$T$32,11,FALSE),
$C195=2015,
VLOOKUP($B195,[7]分省年度数据!$A$1:$T$32,10,FALSE),
$C195=2016,
VLOOKUP($B195,[7]分省年度数据!$A$1:$T$32,9,FALSE),
$C195=2017,
VLOOKUP($B195,[7]分省年度数据!$A$1:$T$32,8,FALSE),
$C195=2018,
VLOOKUP($B195,[7]分省年度数据!$A$1:$T$32,7,FALSE)
)</f>
        <v>18767</v>
      </c>
      <c r="V195" cm="1">
        <f t="array" ref="V195">_xlfn.IFS(
$C195=2010,
VLOOKUP($B195,[8]分省年度数据!$A$1:$T$32,15,FALSE),
$C195=2011,
VLOOKUP($B195,[8]分省年度数据!$A$1:$T$32,14,FALSE),
$C195=2012,
VLOOKUP($B195,[8]分省年度数据!$A$1:$T$32,13,FALSE),
$C195=2013,
VLOOKUP($B195,[8]分省年度数据!$A$1:$T$32,12,FALSE),
$C195=2014,
VLOOKUP($B195,[8]分省年度数据!$A$1:$T$32,11,FALSE),
$C195=2015,
VLOOKUP($B195,[8]分省年度数据!$A$1:$T$32,10,FALSE),
$C195=2016,
VLOOKUP($B195,[8]分省年度数据!$A$1:$T$32,9,FALSE),
$C195=2017,
VLOOKUP($B195,[8]分省年度数据!$A$1:$T$32,8,FALSE),
$C195=2018,
VLOOKUP($B195,[8]分省年度数据!$A$1:$T$32,7,FALSE)
)</f>
        <v>16.059999999999999</v>
      </c>
      <c r="W195" cm="1">
        <f t="array" ref="W195">_xlfn.IFS(
$C195=2010,
VLOOKUP($B195,[9]分省年度数据!$A$1:$T$32,15,FALSE),
$C195=2011,
VLOOKUP($B195,[9]分省年度数据!$A$1:$T$32,14,FALSE),
$C195=2012,
VLOOKUP($B195,[9]分省年度数据!$A$1:$T$32,13,FALSE),
$C195=2013,
VLOOKUP($B195,[9]分省年度数据!$A$1:$T$32,12,FALSE),
$C195=2014,
VLOOKUP($B195,[9]分省年度数据!$A$1:$T$32,11,FALSE),
$C195=2015,
VLOOKUP($B195,[9]分省年度数据!$A$1:$T$32,10,FALSE),
$C195=2016,
VLOOKUP($B195,[9]分省年度数据!$A$1:$T$32,9,FALSE),
$C195=2017,
VLOOKUP($B195,[9]分省年度数据!$A$1:$T$32,8,FALSE),
$C195=2018,
VLOOKUP($B195,[9]分省年度数据!$A$1:$T$32,7,FALSE)
)</f>
        <v>52</v>
      </c>
      <c r="X195" cm="1">
        <f t="array" ref="X195">_xlfn.IFS(
$C195=2010,
VLOOKUP($B195,[10]分省年度数据!$A$1:$T$32,15,FALSE),
$C195=2011,
VLOOKUP($B195,[10]分省年度数据!$A$1:$T$32,14,FALSE),
$C195=2012,
VLOOKUP($B195,[10]分省年度数据!$A$1:$T$32,13,FALSE),
$C195=2013,
VLOOKUP($B195,[10]分省年度数据!$A$1:$T$32,12,FALSE),
$C195=2014,
VLOOKUP($B195,[10]分省年度数据!$A$1:$T$32,11,FALSE),
$C195=2015,
VLOOKUP($B195,[10]分省年度数据!$A$1:$T$32,10,FALSE),
$C195=2016,
VLOOKUP($B195,[10]分省年度数据!$A$1:$T$32,9,FALSE),
$C195=2017,
VLOOKUP($B195,[10]分省年度数据!$A$1:$T$32,8,FALSE),
$C195=2018,
VLOOKUP($B195,[10]分省年度数据!$A$1:$T$32,7,FALSE)
)</f>
        <v>9.51</v>
      </c>
      <c r="Y195" cm="1">
        <f t="array" ref="Y195">_xlfn.IFS(
$C195=2010,
VLOOKUP($B195,[11]分省年度数据!$A$1:$T$32,15,FALSE),
$C195=2011,
VLOOKUP($B195,[11]分省年度数据!$A$1:$T$32,14,FALSE),
$C195=2012,
VLOOKUP($B195,[11]分省年度数据!$A$1:$T$32,13,FALSE),
$C195=2013,
VLOOKUP($B195,[11]分省年度数据!$A$1:$T$32,12,FALSE),
$C195=2014,
VLOOKUP($B195,[11]分省年度数据!$A$1:$T$32,11,FALSE),
$C195=2015,
VLOOKUP($B195,[11]分省年度数据!$A$1:$T$32,10,FALSE),
$C195=2016,
VLOOKUP($B195,[11]分省年度数据!$A$1:$T$32,9,FALSE),
$C195=2017,
VLOOKUP($B195,[11]分省年度数据!$A$1:$T$32,8,FALSE),
$C195=2018,
VLOOKUP($B195,[11]分省年度数据!$A$1:$T$32,7,FALSE)
)</f>
        <v>246.34</v>
      </c>
      <c r="Z195" cm="1">
        <f t="array" ref="Z195">_xlfn.IFS(
$C195=2010,
VLOOKUP($B195,[12]分省年度数据!$A$1:$T$32,15,FALSE),
$C195=2011,
VLOOKUP($B195,[12]分省年度数据!$A$1:$T$32,14,FALSE),
$C195=2012,
VLOOKUP($B195,[12]分省年度数据!$A$1:$T$32,13,FALSE),
$C195=2013,
VLOOKUP($B195,[12]分省年度数据!$A$1:$T$32,12,FALSE),
$C195=2014,
VLOOKUP($B195,[12]分省年度数据!$A$1:$T$32,11,FALSE),
$C195=2015,
VLOOKUP($B195,[12]分省年度数据!$A$1:$T$32,10,FALSE),
$C195=2016,
VLOOKUP($B195,[12]分省年度数据!$A$1:$T$32,9,FALSE),
$C195=2017,
VLOOKUP($B195,[12]分省年度数据!$A$1:$T$32,8,FALSE),
$C195=2018,
VLOOKUP($B195,[12]分省年度数据!$A$1:$T$32,7,FALSE)
)</f>
        <v>16.88</v>
      </c>
      <c r="AA195" cm="1">
        <f t="array" ref="AA195">_xlfn.IFS(
$C195=2010,
VLOOKUP($B195,[13]分省年度数据!$A$1:$T$32,15,FALSE),
$C195=2011,
VLOOKUP($B195,[13]分省年度数据!$A$1:$T$32,14,FALSE),
$C195=2012,
VLOOKUP($B195,[13]分省年度数据!$A$1:$T$32,13,FALSE),
$C195=2013,
VLOOKUP($B195,[13]分省年度数据!$A$1:$T$32,12,FALSE),
$C195=2014,
VLOOKUP($B195,[13]分省年度数据!$A$1:$T$32,11,FALSE),
$C195=2015,
VLOOKUP($B195,[13]分省年度数据!$A$1:$T$32,10,FALSE),
$C195=2016,
VLOOKUP($B195,[13]分省年度数据!$A$1:$T$32,9,FALSE),
$C195=2017,
VLOOKUP($B195,[13]分省年度数据!$A$1:$T$32,8,FALSE),
$C195=2018,
VLOOKUP($B195,[13]分省年度数据!$A$1:$T$32,7,FALSE)
)</f>
        <v>12.94</v>
      </c>
      <c r="AB195" cm="1">
        <f t="array" ref="AB195">_xlfn.IFS(
$C195=2010,
VLOOKUP($B195,[14]分省年度数据!$A$1:$T$32,15,FALSE),
$C195=2011,
VLOOKUP($B195,[14]分省年度数据!$A$1:$T$32,14,FALSE),
$C195=2012,
VLOOKUP($B195,[14]分省年度数据!$A$1:$T$32,13,FALSE),
$C195=2013,
VLOOKUP($B195,[14]分省年度数据!$A$1:$T$32,12,FALSE),
$C195=2014,
VLOOKUP($B195,[14]分省年度数据!$A$1:$T$32,11,FALSE),
$C195=2015,
VLOOKUP($B195,[14]分省年度数据!$A$1:$T$32,10,FALSE),
$C195=2016,
VLOOKUP($B195,[14]分省年度数据!$A$1:$T$32,9,FALSE),
$C195=2017,
VLOOKUP($B195,[14]分省年度数据!$A$1:$T$32,8,FALSE),
$C195=2018,
VLOOKUP($B195,[14]分省年度数据!$A$1:$T$32,7,FALSE)
)</f>
        <v>17.48</v>
      </c>
      <c r="AD195" cm="1">
        <f t="array" ref="AD195">_xlfn.IFS(
$C195=2010,
VLOOKUP($B195,[15]分省年度数据!$A$1:$T$32,15,FALSE),
$C195=2011,
VLOOKUP($B195,[15]分省年度数据!$A$1:$T$32,14,FALSE),
$C195=2012,
VLOOKUP($B195,[15]分省年度数据!$A$1:$T$32,13,FALSE),
$C195=2013,
VLOOKUP($B195,[15]分省年度数据!$A$1:$T$32,12,FALSE),
$C195=2014,
VLOOKUP($B195,[15]分省年度数据!$A$1:$T$32,11,FALSE),
$C195=2015,
VLOOKUP($B195,[15]分省年度数据!$A$1:$T$32,10,FALSE),
$C195=2016,
VLOOKUP($B195,[15]分省年度数据!$A$1:$T$32,9,FALSE),
$C195=2017,
VLOOKUP($B195,[15]分省年度数据!$A$1:$T$32,8,FALSE),
$C195=2018,
VLOOKUP($B195,[15]分省年度数据!$A$1:$T$32,7,FALSE)
)</f>
        <v>6979973</v>
      </c>
      <c r="AE195" cm="1">
        <f t="array" ref="AE195">_xlfn.IFS(
$C195=2010,
VLOOKUP($B195,[16]分省年度数据!$A$1:$T$32,15,FALSE),
$C195=2011,
VLOOKUP($B195,[16]分省年度数据!$A$1:$T$32,14,FALSE),
$C195=2012,
VLOOKUP($B195,[16]分省年度数据!$A$1:$T$32,13,FALSE),
$C195=2013,
VLOOKUP($B195,[16]分省年度数据!$A$1:$T$32,12,FALSE),
$C195=2014,
VLOOKUP($B195,[16]分省年度数据!$A$1:$T$32,11,FALSE),
$C195=2015,
VLOOKUP($B195,[16]分省年度数据!$A$1:$T$32,10,FALSE),
$C195=2016,
VLOOKUP($B195,[16]分省年度数据!$A$1:$T$32,9,FALSE),
$C195=2017,
VLOOKUP($B195,[16]分省年度数据!$A$1:$T$32,8,FALSE),
$C195=2018,
VLOOKUP($B195,[16]分省年度数据!$A$1:$T$32,7,FALSE)
)</f>
        <v>469.98</v>
      </c>
      <c r="AF195" cm="1">
        <f t="array" ref="AF195">_xlfn.IFS(
$C195=2010,
VLOOKUP($B195,[17]分省年度数据!$A$1:$T$32,15,FALSE),
$C195=2011,
VLOOKUP($B195,[17]分省年度数据!$A$1:$T$32,14,FALSE),
$C195=2012,
VLOOKUP($B195,[17]分省年度数据!$A$1:$T$32,13,FALSE),
$C195=2013,
VLOOKUP($B195,[17]分省年度数据!$A$1:$T$32,12,FALSE),
$C195=2014,
VLOOKUP($B195,[17]分省年度数据!$A$1:$T$32,11,FALSE),
$C195=2015,
VLOOKUP($B195,[17]分省年度数据!$A$1:$T$32,10,FALSE),
$C195=2016,
VLOOKUP($B195,[17]分省年度数据!$A$1:$T$32,9,FALSE),
$C195=2017,
VLOOKUP($B195,[17]分省年度数据!$A$1:$T$32,8,FALSE),
$C195=2018,
VLOOKUP($B195,[17]分省年度数据!$A$1:$T$32,7,FALSE)
)</f>
        <v>2596</v>
      </c>
      <c r="AG195" cm="1">
        <f t="array" ref="AG195">_xlfn.IFS(
$C195=2010,
VLOOKUP($B195,[18]分省年度数据!$A$1:$T$32,15,FALSE),
$C195=2011,
VLOOKUP($B195,[18]分省年度数据!$A$1:$T$32,14,FALSE),
$C195=2012,
VLOOKUP($B195,[18]分省年度数据!$A$1:$T$32,13,FALSE),
$C195=2013,
VLOOKUP($B195,[18]分省年度数据!$A$1:$T$32,12,FALSE),
$C195=2014,
VLOOKUP($B195,[18]分省年度数据!$A$1:$T$32,11,FALSE),
$C195=2015,
VLOOKUP($B195,[18]分省年度数据!$A$1:$T$32,10,FALSE),
$C195=2016,
VLOOKUP($B195,[18]分省年度数据!$A$1:$T$32,9,FALSE),
$C195=2017,
VLOOKUP($B195,[18]分省年度数据!$A$1:$T$32,8,FALSE),
$C195=2018,
VLOOKUP($B195,[18]分省年度数据!$A$1:$T$32,7,FALSE)
)</f>
        <v>5710.7</v>
      </c>
      <c r="AJ195" cm="1">
        <f t="array" ref="AJ195">_xlfn.IFS(
$C195=2010,
VLOOKUP($B195,[19]分省年度数据!$A$1:$T$32,15,FALSE),
$C195=2011,
VLOOKUP($B195,[19]分省年度数据!$A$1:$T$32,14,FALSE),
$C195=2012,
VLOOKUP($B195,[19]分省年度数据!$A$1:$T$32,13,FALSE),
$C195=2013,
VLOOKUP($B195,[19]分省年度数据!$A$1:$T$32,12,FALSE),
$C195=2014,
VLOOKUP($B195,[19]分省年度数据!$A$1:$T$32,11,FALSE),
$C195=2015,
VLOOKUP($B195,[19]分省年度数据!$A$1:$T$32,10,FALSE),
$C195=2016,
VLOOKUP($B195,[19]分省年度数据!$A$1:$T$32,9,FALSE),
$C195=2017,
VLOOKUP($B195,[19]分省年度数据!$A$1:$T$32,8,FALSE),
$C195=2018,
VLOOKUP($B195,[19]分省年度数据!$A$1:$T$32,7,FALSE)
)</f>
        <v>5220</v>
      </c>
      <c r="AK195" cm="1">
        <f t="array" ref="AK195">_xlfn.IFS(
$C195=2010,
VLOOKUP($B195,[20]分省年度数据!$A$1:$T$32,15,FALSE),
$C195=2011,
VLOOKUP($B195,[20]分省年度数据!$A$1:$T$32,14,FALSE),
$C195=2012,
VLOOKUP($B195,[20]分省年度数据!$A$1:$T$32,13,FALSE),
$C195=2013,
VLOOKUP($B195,[20]分省年度数据!$A$1:$T$32,12,FALSE),
$C195=2014,
VLOOKUP($B195,[20]分省年度数据!$A$1:$T$32,11,FALSE),
$C195=2015,
VLOOKUP($B195,[20]分省年度数据!$A$1:$T$32,10,FALSE),
$C195=2016,
VLOOKUP($B195,[20]分省年度数据!$A$1:$T$32,9,FALSE),
$C195=2017,
VLOOKUP($B195,[20]分省年度数据!$A$1:$T$32,8,FALSE),
$C195=2018,
VLOOKUP($B195,[20]分省年度数据!$A$1:$T$32,7,FALSE)
)</f>
        <v>11989</v>
      </c>
      <c r="AL195" cm="1">
        <f t="array" ref="AL195">_xlfn.IFS(
$C195=2010,
VLOOKUP($B195,[26]分省年度数据!$A$1:$T$32,15,FALSE),
$C195=2011,
VLOOKUP($B195,[26]分省年度数据!$A$1:$T$32,14,FALSE),
$C195=2012,
VLOOKUP($B195,[26]分省年度数据!$A$1:$T$32,13,FALSE),
$C195=2013,
VLOOKUP($B195,[26]分省年度数据!$A$1:$T$32,12,FALSE),
$C195=2014,
VLOOKUP($B195,[26]分省年度数据!$A$1:$T$32,11,FALSE),
$C195=2015,
VLOOKUP($B195,[26]分省年度数据!$A$1:$T$32,10,FALSE),
$C195=2016,
VLOOKUP($B195,[26]分省年度数据!$A$1:$T$32,9,FALSE),
$C195=2017,
VLOOKUP($B195,[26]分省年度数据!$A$1:$T$32,8,FALSE),
$C195=2018,
VLOOKUP($B195,[26]分省年度数据!$A$1:$T$32,7,FALSE)
)</f>
        <v>96.78</v>
      </c>
      <c r="AM195" cm="1">
        <f t="array" ref="AM195">_xlfn.IFS(
$C195=2010,
VLOOKUP($B195,[22]分省年度数据!$A$1:$T$32,15,FALSE),
$C195=2011,
VLOOKUP($B195,[22]分省年度数据!$A$1:$T$32,14,FALSE),
$C195=2012,
VLOOKUP($B195,[22]分省年度数据!$A$1:$T$32,13,FALSE),
$C195=2013,
VLOOKUP($B195,[22]分省年度数据!$A$1:$T$32,12,FALSE),
$C195=2014,
VLOOKUP($B195,[22]分省年度数据!$A$1:$T$32,11,FALSE),
$C195=2015,
VLOOKUP($B195,[22]分省年度数据!$A$1:$T$32,10,FALSE),
$C195=2016,
VLOOKUP($B195,[22]分省年度数据!$A$1:$T$32,9,FALSE),
$C195=2017,
VLOOKUP($B195,[22]分省年度数据!$A$1:$T$32,8,FALSE),
$C195=2018,
VLOOKUP($B195,[22]分省年度数据!$A$1:$T$32,7,FALSE)
)</f>
        <v>94.27</v>
      </c>
      <c r="AN195" cm="1">
        <f t="array" ref="AN195">_xlfn.IFS(
$C195=2010,
VLOOKUP($B195,[23]分省年度数据!$A$1:$T$32,15,FALSE),
$C195=2011,
VLOOKUP($B195,[23]分省年度数据!$A$1:$T$32,14,FALSE),
$C195=2012,
VLOOKUP($B195,[23]分省年度数据!$A$1:$T$32,13,FALSE),
$C195=2013,
VLOOKUP($B195,[23]分省年度数据!$A$1:$T$32,12,FALSE),
$C195=2014,
VLOOKUP($B195,[23]分省年度数据!$A$1:$T$32,11,FALSE),
$C195=2015,
VLOOKUP($B195,[23]分省年度数据!$A$1:$T$32,10,FALSE),
$C195=2016,
VLOOKUP($B195,[23]分省年度数据!$A$1:$T$32,9,FALSE),
$C195=2017,
VLOOKUP($B195,[23]分省年度数据!$A$1:$T$32,8,FALSE),
$C195=2018,
VLOOKUP($B195,[23]分省年度数据!$A$1:$T$32,7,FALSE)
)</f>
        <v>11.18</v>
      </c>
      <c r="AO195" cm="1">
        <f t="array" ref="AO195">_xlfn.IFS(
$C195=2010,
VLOOKUP($B195,[24]分省年度数据!$A$1:$T$32,15,FALSE),
$C195=2011,
VLOOKUP($B195,[24]分省年度数据!$A$1:$T$32,14,FALSE),
$C195=2012,
VLOOKUP($B195,[24]分省年度数据!$A$1:$T$32,13,FALSE),
$C195=2013,
VLOOKUP($B195,[24]分省年度数据!$A$1:$T$32,12,FALSE),
$C195=2014,
VLOOKUP($B195,[24]分省年度数据!$A$1:$T$32,11,FALSE),
$C195=2015,
VLOOKUP($B195,[24]分省年度数据!$A$1:$T$32,10,FALSE),
$C195=2016,
VLOOKUP($B195,[24]分省年度数据!$A$1:$T$32,9,FALSE),
$C195=2017,
VLOOKUP($B195,[24]分省年度数据!$A$1:$T$32,8,FALSE),
$C195=2018,
VLOOKUP($B195,[24]分省年度数据!$A$1:$T$32,7,FALSE)
)</f>
        <v>2.29</v>
      </c>
      <c r="AP195" cm="1">
        <f t="array" ref="AP195">_xlfn.IFS(
$C195=2010,
VLOOKUP($B195,[25]分省年度数据!$A$1:$T$32,15,FALSE),
$C195=2011,
VLOOKUP($B195,[25]分省年度数据!$A$1:$T$32,14,FALSE),
$C195=2012,
VLOOKUP($B195,[25]分省年度数据!$A$1:$T$32,13,FALSE),
$C195=2013,
VLOOKUP($B195,[25]分省年度数据!$A$1:$T$32,12,FALSE),
$C195=2014,
VLOOKUP($B195,[25]分省年度数据!$A$1:$T$32,11,FALSE),
$C195=2015,
VLOOKUP($B195,[25]分省年度数据!$A$1:$T$32,10,FALSE),
$C195=2016,
VLOOKUP($B195,[25]分省年度数据!$A$1:$T$32,9,FALSE),
$C195=2017,
VLOOKUP($B195,[25]分省年度数据!$A$1:$T$32,8,FALSE),
$C195=2018,
VLOOKUP($B195,[25]分省年度数据!$A$1:$T$32,7,FALSE)
)</f>
        <v>16.97</v>
      </c>
    </row>
    <row r="196" spans="1:42">
      <c r="A196">
        <v>50</v>
      </c>
      <c r="B196" t="s">
        <v>22</v>
      </c>
      <c r="C196">
        <v>2015</v>
      </c>
      <c r="D196" t="str">
        <f t="shared" si="6"/>
        <v>重庆市2015</v>
      </c>
      <c r="E196" t="s">
        <v>36</v>
      </c>
      <c r="F196" cm="1">
        <f t="array" ref="F196">_xlfn.IFS(
$C196=2010,
VLOOKUP($B196,[1]分省年度数据!$A$1:$T$32,15,FALSE),
$C196=2011,
VLOOKUP($B196,[1]分省年度数据!$A$1:$T$32,14,FALSE),
$C196=2012,
VLOOKUP($B196,[1]分省年度数据!$A$1:$T$32,13,FALSE),
$C196=2013,
VLOOKUP($B196,[1]分省年度数据!$A$1:$T$32,12,FALSE),
$C196=2014,
VLOOKUP($B196,[1]分省年度数据!$A$1:$T$32,11,FALSE),
$C196=2015,
VLOOKUP($B196,[1]分省年度数据!$A$1:$T$32,10,FALSE),
$C196=2016,
VLOOKUP($B196,[1]分省年度数据!$A$1:$T$32,9,FALSE),
$C196=2017,
VLOOKUP($B196,[1]分省年度数据!$A$1:$T$32,8,FALSE),
$C196=2018,
VLOOKUP($B196,[1]分省年度数据!$A$1:$T$32,7,FALSE)
)</f>
        <v>3070</v>
      </c>
      <c r="G196" cm="1">
        <f t="array" ref="G196">_xlfn.IFS(
$C196=2010,
VLOOKUP($B196,[2]分省年度数据!$A$1:$T$32,15,FALSE),
$C196=2011,
VLOOKUP($B196,[2]分省年度数据!$A$1:$T$32,14,FALSE),
$C196=2012,
VLOOKUP($B196,[2]分省年度数据!$A$1:$T$32,13,FALSE),
$C196=2013,
VLOOKUP($B196,[2]分省年度数据!$A$1:$T$32,12,FALSE),
$C196=2014,
VLOOKUP($B196,[2]分省年度数据!$A$1:$T$32,11,FALSE),
$C196=2015,
VLOOKUP($B196,[2]分省年度数据!$A$1:$T$32,10,FALSE),
$C196=2016,
VLOOKUP($B196,[2]分省年度数据!$A$1:$T$32,9,FALSE),
$C196=2017,
VLOOKUP($B196,[2]分省年度数据!$A$1:$T$32,8,FALSE),
$C196=2018,
VLOOKUP($B196,[2]分省年度数据!$A$1:$T$32,7,FALSE)
)</f>
        <v>20110</v>
      </c>
      <c r="H196" cm="1">
        <f t="array" ref="H196">_xlfn.IFS(
$C196=2010,
VLOOKUP($B196,[3]分省年度数据!$A$1:$T$32,15,FALSE),
$C196=2011,
VLOOKUP($B196,[3]分省年度数据!$A$1:$T$32,14,FALSE),
$C196=2012,
VLOOKUP($B196,[3]分省年度数据!$A$1:$T$32,13,FALSE),
$C196=2013,
VLOOKUP($B196,[3]分省年度数据!$A$1:$T$32,12,FALSE),
$C196=2014,
VLOOKUP($B196,[3]分省年度数据!$A$1:$T$32,11,FALSE),
$C196=2015,
VLOOKUP($B196,[3]分省年度数据!$A$1:$T$32,10,FALSE),
$C196=2016,
VLOOKUP($B196,[3]分省年度数据!$A$1:$T$32,9,FALSE),
$C196=2017,
VLOOKUP($B196,[3]分省年度数据!$A$1:$T$32,8,FALSE),
$C196=2018,
VLOOKUP($B196,[3]分省年度数据!$A$1:$T$32,7,FALSE)
)</f>
        <v>189.2</v>
      </c>
      <c r="I196">
        <f>VLOOKUP($D196,[4]Sheet1!$C$1:$J$65536,2,FALSE)</f>
        <v>178.54415893554688</v>
      </c>
      <c r="J196">
        <f>VLOOKUP($D196,[4]Sheet1!$C$1:$J$65536,3,FALSE)</f>
        <v>128.74105834960938</v>
      </c>
      <c r="K196">
        <f>VLOOKUP($D196,[4]Sheet1!$C$1:$J$65536,4,FALSE)</f>
        <v>10145.9296875</v>
      </c>
      <c r="L196">
        <f>VLOOKUP($D196,[4]Sheet1!$C$1:$J$65536,5,FALSE)</f>
        <v>153.16043090820312</v>
      </c>
      <c r="M196">
        <f>VLOOKUP($D196,[4]Sheet1!$C$1:$J$65536,6,FALSE)</f>
        <v>19.941211700439453</v>
      </c>
      <c r="N196">
        <f>VLOOKUP($D196,[4]Sheet1!$C$1:$J$65536,7,FALSE)</f>
        <v>6.9043807983398438</v>
      </c>
      <c r="O196">
        <f>VLOOKUP($D196,[4]Sheet1!$C$1:$J$65536,8,FALSE)</f>
        <v>30.417375564575195</v>
      </c>
      <c r="P196" cm="1">
        <f t="array" ref="P196">_xlfn.IFS(
$C196=2010,
VLOOKUP($B196,[5]各省年均房价!$A$1:$T$32,11,FALSE),
$C196=2011,
VLOOKUP($B196,[5]各省年均房价!$A$1:$T$32,12,FALSE),
$C196=2012,
VLOOKUP($B196,[5]各省年均房价!$A$1:$T$32,13,FALSE),
$C196=2013,
VLOOKUP($B196,[5]各省年均房价!$A$1:$T$32,14,FALSE),
$C196=2014,
VLOOKUP($B196,[5]各省年均房价!$A$1:$T$32,15,FALSE),
$C196=2015,
VLOOKUP($B196,[5]各省年均房价!$A$1:$T$32,16,FALSE),
$C196=2016,
VLOOKUP($B196,[5]各省年均房价!$A$1:$T$32,17,FALSE),
$C196=2017,
VLOOKUP($B196,[5]各省年均房价!$A$1:$T$32,18,FALSE),
$C196=2018,
VLOOKUP($B196,[5]各省年均房价!$A$1:$T$32,19,FALSE)
)</f>
        <v>5484.92</v>
      </c>
      <c r="Q196">
        <f t="shared" si="7"/>
        <v>0.27274589756340128</v>
      </c>
      <c r="R196" cm="1">
        <f t="array" ref="R196">_xlfn.IFS(
$C196=2010,
VLOOKUP($B196,[27]分省年度数据!$A$1:$T$32,15,FALSE),
$C196=2011,
VLOOKUP($B196,[27]分省年度数据!$A$1:$T$32,14,FALSE),
$C196=2012,
VLOOKUP($B196,[27]分省年度数据!$A$1:$T$32,13,FALSE),
$C196=2013,
VLOOKUP($B196,[27]分省年度数据!$A$1:$T$32,12,FALSE),
$C196=2014,
VLOOKUP($B196,[27]分省年度数据!$A$1:$T$32,11,FALSE),
$C196=2015,
VLOOKUP($B196,[27]分省年度数据!$A$1:$T$32,10,FALSE),
$C196=2016,
VLOOKUP($B196,[27]分省年度数据!$A$1:$T$32,9,FALSE),
$C196=2017,
VLOOKUP($B196,[27]分省年度数据!$A$1:$T$32,8,FALSE),
$C196=2018,
VLOOKUP($B196,[27]分省年度数据!$A$1:$T$32,7,FALSE)
)</f>
        <v>90.76</v>
      </c>
      <c r="S196">
        <f>IFERROR(VLOOKUP(D196,[6]mu_jt_estimates_final!$C:$D,2,FALSE),"")</f>
        <v>-0.69149815999999997</v>
      </c>
      <c r="T196" t="str">
        <f>VLOOKUP(B196,方言分布!A:B,2,FALSE)</f>
        <v>西南官话</v>
      </c>
      <c r="U196" cm="1">
        <f t="array" ref="U196">_xlfn.IFS(
$C196=2010,
VLOOKUP($B196,[7]分省年度数据!$A$1:$T$32,15,FALSE),
$C196=2011,
VLOOKUP($B196,[7]分省年度数据!$A$1:$T$32,14,FALSE),
$C196=2012,
VLOOKUP($B196,[7]分省年度数据!$A$1:$T$32,13,FALSE),
$C196=2013,
VLOOKUP($B196,[7]分省年度数据!$A$1:$T$32,12,FALSE),
$C196=2014,
VLOOKUP($B196,[7]分省年度数据!$A$1:$T$32,11,FALSE),
$C196=2015,
VLOOKUP($B196,[7]分省年度数据!$A$1:$T$32,10,FALSE),
$C196=2016,
VLOOKUP($B196,[7]分省年度数据!$A$1:$T$32,9,FALSE),
$C196=2017,
VLOOKUP($B196,[7]分省年度数据!$A$1:$T$32,8,FALSE),
$C196=2018,
VLOOKUP($B196,[7]分省年度数据!$A$1:$T$32,7,FALSE)
)</f>
        <v>19806</v>
      </c>
      <c r="V196" cm="1">
        <f t="array" ref="V196">_xlfn.IFS(
$C196=2010,
VLOOKUP($B196,[8]分省年度数据!$A$1:$T$32,15,FALSE),
$C196=2011,
VLOOKUP($B196,[8]分省年度数据!$A$1:$T$32,14,FALSE),
$C196=2012,
VLOOKUP($B196,[8]分省年度数据!$A$1:$T$32,13,FALSE),
$C196=2013,
VLOOKUP($B196,[8]分省年度数据!$A$1:$T$32,12,FALSE),
$C196=2014,
VLOOKUP($B196,[8]分省年度数据!$A$1:$T$32,11,FALSE),
$C196=2015,
VLOOKUP($B196,[8]分省年度数据!$A$1:$T$32,10,FALSE),
$C196=2016,
VLOOKUP($B196,[8]分省年度数据!$A$1:$T$32,9,FALSE),
$C196=2017,
VLOOKUP($B196,[8]分省年度数据!$A$1:$T$32,8,FALSE),
$C196=2018,
VLOOKUP($B196,[8]分省年度数据!$A$1:$T$32,7,FALSE)
)</f>
        <v>17.649999999999999</v>
      </c>
      <c r="W196" cm="1">
        <f t="array" ref="W196">_xlfn.IFS(
$C196=2010,
VLOOKUP($B196,[9]分省年度数据!$A$1:$T$32,15,FALSE),
$C196=2011,
VLOOKUP($B196,[9]分省年度数据!$A$1:$T$32,14,FALSE),
$C196=2012,
VLOOKUP($B196,[9]分省年度数据!$A$1:$T$32,13,FALSE),
$C196=2013,
VLOOKUP($B196,[9]分省年度数据!$A$1:$T$32,12,FALSE),
$C196=2014,
VLOOKUP($B196,[9]分省年度数据!$A$1:$T$32,11,FALSE),
$C196=2015,
VLOOKUP($B196,[9]分省年度数据!$A$1:$T$32,10,FALSE),
$C196=2016,
VLOOKUP($B196,[9]分省年度数据!$A$1:$T$32,9,FALSE),
$C196=2017,
VLOOKUP($B196,[9]分省年度数据!$A$1:$T$32,8,FALSE),
$C196=2018,
VLOOKUP($B196,[9]分省年度数据!$A$1:$T$32,7,FALSE)
)</f>
        <v>55</v>
      </c>
      <c r="X196" cm="1">
        <f t="array" ref="X196">_xlfn.IFS(
$C196=2010,
VLOOKUP($B196,[10]分省年度数据!$A$1:$T$32,15,FALSE),
$C196=2011,
VLOOKUP($B196,[10]分省年度数据!$A$1:$T$32,14,FALSE),
$C196=2012,
VLOOKUP($B196,[10]分省年度数据!$A$1:$T$32,13,FALSE),
$C196=2013,
VLOOKUP($B196,[10]分省年度数据!$A$1:$T$32,12,FALSE),
$C196=2014,
VLOOKUP($B196,[10]分省年度数据!$A$1:$T$32,11,FALSE),
$C196=2015,
VLOOKUP($B196,[10]分省年度数据!$A$1:$T$32,10,FALSE),
$C196=2016,
VLOOKUP($B196,[10]分省年度数据!$A$1:$T$32,9,FALSE),
$C196=2017,
VLOOKUP($B196,[10]分省年度数据!$A$1:$T$32,8,FALSE),
$C196=2018,
VLOOKUP($B196,[10]分省年度数据!$A$1:$T$32,7,FALSE)
)</f>
        <v>9.3000000000000007</v>
      </c>
      <c r="Y196" cm="1">
        <f t="array" ref="Y196">_xlfn.IFS(
$C196=2010,
VLOOKUP($B196,[11]分省年度数据!$A$1:$T$32,15,FALSE),
$C196=2011,
VLOOKUP($B196,[11]分省年度数据!$A$1:$T$32,14,FALSE),
$C196=2012,
VLOOKUP($B196,[11]分省年度数据!$A$1:$T$32,13,FALSE),
$C196=2013,
VLOOKUP($B196,[11]分省年度数据!$A$1:$T$32,12,FALSE),
$C196=2014,
VLOOKUP($B196,[11]分省年度数据!$A$1:$T$32,11,FALSE),
$C196=2015,
VLOOKUP($B196,[11]分省年度数据!$A$1:$T$32,10,FALSE),
$C196=2016,
VLOOKUP($B196,[11]分省年度数据!$A$1:$T$32,9,FALSE),
$C196=2017,
VLOOKUP($B196,[11]分省年度数据!$A$1:$T$32,8,FALSE),
$C196=2018,
VLOOKUP($B196,[11]分省年度数据!$A$1:$T$32,7,FALSE)
)</f>
        <v>313.98</v>
      </c>
      <c r="Z196" cm="1">
        <f t="array" ref="Z196">_xlfn.IFS(
$C196=2010,
VLOOKUP($B196,[12]分省年度数据!$A$1:$T$32,15,FALSE),
$C196=2011,
VLOOKUP($B196,[12]分省年度数据!$A$1:$T$32,14,FALSE),
$C196=2012,
VLOOKUP($B196,[12]分省年度数据!$A$1:$T$32,13,FALSE),
$C196=2013,
VLOOKUP($B196,[12]分省年度数据!$A$1:$T$32,12,FALSE),
$C196=2014,
VLOOKUP($B196,[12]分省年度数据!$A$1:$T$32,11,FALSE),
$C196=2015,
VLOOKUP($B196,[12]分省年度数据!$A$1:$T$32,10,FALSE),
$C196=2016,
VLOOKUP($B196,[12]分省年度数据!$A$1:$T$32,9,FALSE),
$C196=2017,
VLOOKUP($B196,[12]分省年度数据!$A$1:$T$32,8,FALSE),
$C196=2018,
VLOOKUP($B196,[12]分省年度数据!$A$1:$T$32,7,FALSE)
)</f>
        <v>15.92</v>
      </c>
      <c r="AA196" cm="1">
        <f t="array" ref="AA196">_xlfn.IFS(
$C196=2010,
VLOOKUP($B196,[13]分省年度数据!$A$1:$T$32,15,FALSE),
$C196=2011,
VLOOKUP($B196,[13]分省年度数据!$A$1:$T$32,14,FALSE),
$C196=2012,
VLOOKUP($B196,[13]分省年度数据!$A$1:$T$32,13,FALSE),
$C196=2013,
VLOOKUP($B196,[13]分省年度数据!$A$1:$T$32,12,FALSE),
$C196=2014,
VLOOKUP($B196,[13]分省年度数据!$A$1:$T$32,11,FALSE),
$C196=2015,
VLOOKUP($B196,[13]分省年度数据!$A$1:$T$32,10,FALSE),
$C196=2016,
VLOOKUP($B196,[13]分省年度数据!$A$1:$T$32,9,FALSE),
$C196=2017,
VLOOKUP($B196,[13]分省年度数据!$A$1:$T$32,8,FALSE),
$C196=2018,
VLOOKUP($B196,[13]分省年度数据!$A$1:$T$32,7,FALSE)
)</f>
        <v>12.71</v>
      </c>
      <c r="AB196" cm="1">
        <f t="array" ref="AB196">_xlfn.IFS(
$C196=2010,
VLOOKUP($B196,[14]分省年度数据!$A$1:$T$32,15,FALSE),
$C196=2011,
VLOOKUP($B196,[14]分省年度数据!$A$1:$T$32,14,FALSE),
$C196=2012,
VLOOKUP($B196,[14]分省年度数据!$A$1:$T$32,13,FALSE),
$C196=2013,
VLOOKUP($B196,[14]分省年度数据!$A$1:$T$32,12,FALSE),
$C196=2014,
VLOOKUP($B196,[14]分省年度数据!$A$1:$T$32,11,FALSE),
$C196=2015,
VLOOKUP($B196,[14]分省年度数据!$A$1:$T$32,10,FALSE),
$C196=2016,
VLOOKUP($B196,[14]分省年度数据!$A$1:$T$32,9,FALSE),
$C196=2017,
VLOOKUP($B196,[14]分省年度数据!$A$1:$T$32,8,FALSE),
$C196=2018,
VLOOKUP($B196,[14]分省年度数据!$A$1:$T$32,7,FALSE)
)</f>
        <v>17.440000000000001</v>
      </c>
      <c r="AD196" cm="1">
        <f t="array" ref="AD196">_xlfn.IFS(
$C196=2010,
VLOOKUP($B196,[15]分省年度数据!$A$1:$T$32,15,FALSE),
$C196=2011,
VLOOKUP($B196,[15]分省年度数据!$A$1:$T$32,14,FALSE),
$C196=2012,
VLOOKUP($B196,[15]分省年度数据!$A$1:$T$32,13,FALSE),
$C196=2013,
VLOOKUP($B196,[15]分省年度数据!$A$1:$T$32,12,FALSE),
$C196=2014,
VLOOKUP($B196,[15]分省年度数据!$A$1:$T$32,11,FALSE),
$C196=2015,
VLOOKUP($B196,[15]分省年度数据!$A$1:$T$32,10,FALSE),
$C196=2016,
VLOOKUP($B196,[15]分省年度数据!$A$1:$T$32,9,FALSE),
$C196=2017,
VLOOKUP($B196,[15]分省年度数据!$A$1:$T$32,8,FALSE),
$C196=2018,
VLOOKUP($B196,[15]分省年度数据!$A$1:$T$32,7,FALSE)
)</f>
        <v>7971003</v>
      </c>
      <c r="AE196" cm="1">
        <f t="array" ref="AE196">_xlfn.IFS(
$C196=2010,
VLOOKUP($B196,[16]分省年度数据!$A$1:$T$32,15,FALSE),
$C196=2011,
VLOOKUP($B196,[16]分省年度数据!$A$1:$T$32,14,FALSE),
$C196=2012,
VLOOKUP($B196,[16]分省年度数据!$A$1:$T$32,13,FALSE),
$C196=2013,
VLOOKUP($B196,[16]分省年度数据!$A$1:$T$32,12,FALSE),
$C196=2014,
VLOOKUP($B196,[16]分省年度数据!$A$1:$T$32,11,FALSE),
$C196=2015,
VLOOKUP($B196,[16]分省年度数据!$A$1:$T$32,10,FALSE),
$C196=2016,
VLOOKUP($B196,[16]分省年度数据!$A$1:$T$32,9,FALSE),
$C196=2017,
VLOOKUP($B196,[16]分省年度数据!$A$1:$T$32,8,FALSE),
$C196=2018,
VLOOKUP($B196,[16]分省年度数据!$A$1:$T$32,7,FALSE)
)</f>
        <v>536.24</v>
      </c>
      <c r="AF196" cm="1">
        <f t="array" ref="AF196">_xlfn.IFS(
$C196=2010,
VLOOKUP($B196,[17]分省年度数据!$A$1:$T$32,15,FALSE),
$C196=2011,
VLOOKUP($B196,[17]分省年度数据!$A$1:$T$32,14,FALSE),
$C196=2012,
VLOOKUP($B196,[17]分省年度数据!$A$1:$T$32,13,FALSE),
$C196=2013,
VLOOKUP($B196,[17]分省年度数据!$A$1:$T$32,12,FALSE),
$C196=2014,
VLOOKUP($B196,[17]分省年度数据!$A$1:$T$32,11,FALSE),
$C196=2015,
VLOOKUP($B196,[17]分省年度数据!$A$1:$T$32,10,FALSE),
$C196=2016,
VLOOKUP($B196,[17]分省年度数据!$A$1:$T$32,9,FALSE),
$C196=2017,
VLOOKUP($B196,[17]分省年度数据!$A$1:$T$32,8,FALSE),
$C196=2018,
VLOOKUP($B196,[17]分省年度数据!$A$1:$T$32,7,FALSE)
)</f>
        <v>2360</v>
      </c>
      <c r="AG196" cm="1">
        <f t="array" ref="AG196">_xlfn.IFS(
$C196=2010,
VLOOKUP($B196,[18]分省年度数据!$A$1:$T$32,15,FALSE),
$C196=2011,
VLOOKUP($B196,[18]分省年度数据!$A$1:$T$32,14,FALSE),
$C196=2012,
VLOOKUP($B196,[18]分省年度数据!$A$1:$T$32,13,FALSE),
$C196=2013,
VLOOKUP($B196,[18]分省年度数据!$A$1:$T$32,12,FALSE),
$C196=2014,
VLOOKUP($B196,[18]分省年度数据!$A$1:$T$32,11,FALSE),
$C196=2015,
VLOOKUP($B196,[18]分省年度数据!$A$1:$T$32,10,FALSE),
$C196=2016,
VLOOKUP($B196,[18]分省年度数据!$A$1:$T$32,9,FALSE),
$C196=2017,
VLOOKUP($B196,[18]分省年度数据!$A$1:$T$32,8,FALSE),
$C196=2018,
VLOOKUP($B196,[18]分省年度数据!$A$1:$T$32,7,FALSE)
)</f>
        <v>7667.6</v>
      </c>
      <c r="AJ196" cm="1">
        <f t="array" ref="AJ196">_xlfn.IFS(
$C196=2010,
VLOOKUP($B196,[19]分省年度数据!$A$1:$T$32,15,FALSE),
$C196=2011,
VLOOKUP($B196,[19]分省年度数据!$A$1:$T$32,14,FALSE),
$C196=2012,
VLOOKUP($B196,[19]分省年度数据!$A$1:$T$32,13,FALSE),
$C196=2013,
VLOOKUP($B196,[19]分省年度数据!$A$1:$T$32,12,FALSE),
$C196=2014,
VLOOKUP($B196,[19]分省年度数据!$A$1:$T$32,11,FALSE),
$C196=2015,
VLOOKUP($B196,[19]分省年度数据!$A$1:$T$32,10,FALSE),
$C196=2016,
VLOOKUP($B196,[19]分省年度数据!$A$1:$T$32,9,FALSE),
$C196=2017,
VLOOKUP($B196,[19]分省年度数据!$A$1:$T$32,8,FALSE),
$C196=2018,
VLOOKUP($B196,[19]分省年度数据!$A$1:$T$32,7,FALSE)
)</f>
        <v>4829</v>
      </c>
      <c r="AK196" cm="1">
        <f t="array" ref="AK196">_xlfn.IFS(
$C196=2010,
VLOOKUP($B196,[20]分省年度数据!$A$1:$T$32,15,FALSE),
$C196=2011,
VLOOKUP($B196,[20]分省年度数据!$A$1:$T$32,14,FALSE),
$C196=2012,
VLOOKUP($B196,[20]分省年度数据!$A$1:$T$32,13,FALSE),
$C196=2013,
VLOOKUP($B196,[20]分省年度数据!$A$1:$T$32,12,FALSE),
$C196=2014,
VLOOKUP($B196,[20]分省年度数据!$A$1:$T$32,11,FALSE),
$C196=2015,
VLOOKUP($B196,[20]分省年度数据!$A$1:$T$32,10,FALSE),
$C196=2016,
VLOOKUP($B196,[20]分省年度数据!$A$1:$T$32,9,FALSE),
$C196=2017,
VLOOKUP($B196,[20]分省年度数据!$A$1:$T$32,8,FALSE),
$C196=2018,
VLOOKUP($B196,[20]分省年度数据!$A$1:$T$32,7,FALSE)
)</f>
        <v>13342</v>
      </c>
      <c r="AL196" cm="1">
        <f t="array" ref="AL196">_xlfn.IFS(
$C196=2010,
VLOOKUP($B196,[26]分省年度数据!$A$1:$T$32,15,FALSE),
$C196=2011,
VLOOKUP($B196,[26]分省年度数据!$A$1:$T$32,14,FALSE),
$C196=2012,
VLOOKUP($B196,[26]分省年度数据!$A$1:$T$32,13,FALSE),
$C196=2013,
VLOOKUP($B196,[26]分省年度数据!$A$1:$T$32,12,FALSE),
$C196=2014,
VLOOKUP($B196,[26]分省年度数据!$A$1:$T$32,11,FALSE),
$C196=2015,
VLOOKUP($B196,[26]分省年度数据!$A$1:$T$32,10,FALSE),
$C196=2016,
VLOOKUP($B196,[26]分省年度数据!$A$1:$T$32,9,FALSE),
$C196=2017,
VLOOKUP($B196,[26]分省年度数据!$A$1:$T$32,8,FALSE),
$C196=2018,
VLOOKUP($B196,[26]分省年度数据!$A$1:$T$32,7,FALSE)
)</f>
        <v>96.87</v>
      </c>
      <c r="AM196" cm="1">
        <f t="array" ref="AM196">_xlfn.IFS(
$C196=2010,
VLOOKUP($B196,[22]分省年度数据!$A$1:$T$32,15,FALSE),
$C196=2011,
VLOOKUP($B196,[22]分省年度数据!$A$1:$T$32,14,FALSE),
$C196=2012,
VLOOKUP($B196,[22]分省年度数据!$A$1:$T$32,13,FALSE),
$C196=2013,
VLOOKUP($B196,[22]分省年度数据!$A$1:$T$32,12,FALSE),
$C196=2014,
VLOOKUP($B196,[22]分省年度数据!$A$1:$T$32,11,FALSE),
$C196=2015,
VLOOKUP($B196,[22]分省年度数据!$A$1:$T$32,10,FALSE),
$C196=2016,
VLOOKUP($B196,[22]分省年度数据!$A$1:$T$32,9,FALSE),
$C196=2017,
VLOOKUP($B196,[22]分省年度数据!$A$1:$T$32,8,FALSE),
$C196=2018,
VLOOKUP($B196,[22]分省年度数据!$A$1:$T$32,7,FALSE)
)</f>
        <v>95.34</v>
      </c>
      <c r="AN196" cm="1">
        <f t="array" ref="AN196">_xlfn.IFS(
$C196=2010,
VLOOKUP($B196,[23]分省年度数据!$A$1:$T$32,15,FALSE),
$C196=2011,
VLOOKUP($B196,[23]分省年度数据!$A$1:$T$32,14,FALSE),
$C196=2012,
VLOOKUP($B196,[23]分省年度数据!$A$1:$T$32,13,FALSE),
$C196=2013,
VLOOKUP($B196,[23]分省年度数据!$A$1:$T$32,12,FALSE),
$C196=2014,
VLOOKUP($B196,[23]分省年度数据!$A$1:$T$32,11,FALSE),
$C196=2015,
VLOOKUP($B196,[23]分省年度数据!$A$1:$T$32,10,FALSE),
$C196=2016,
VLOOKUP($B196,[23]分省年度数据!$A$1:$T$32,9,FALSE),
$C196=2017,
VLOOKUP($B196,[23]分省年度数据!$A$1:$T$32,8,FALSE),
$C196=2018,
VLOOKUP($B196,[23]分省年度数据!$A$1:$T$32,7,FALSE)
)</f>
        <v>11.03</v>
      </c>
      <c r="AO196" cm="1">
        <f t="array" ref="AO196">_xlfn.IFS(
$C196=2010,
VLOOKUP($B196,[24]分省年度数据!$A$1:$T$32,15,FALSE),
$C196=2011,
VLOOKUP($B196,[24]分省年度数据!$A$1:$T$32,14,FALSE),
$C196=2012,
VLOOKUP($B196,[24]分省年度数据!$A$1:$T$32,13,FALSE),
$C196=2013,
VLOOKUP($B196,[24]分省年度数据!$A$1:$T$32,12,FALSE),
$C196=2014,
VLOOKUP($B196,[24]分省年度数据!$A$1:$T$32,11,FALSE),
$C196=2015,
VLOOKUP($B196,[24]分省年度数据!$A$1:$T$32,10,FALSE),
$C196=2016,
VLOOKUP($B196,[24]分省年度数据!$A$1:$T$32,9,FALSE),
$C196=2017,
VLOOKUP($B196,[24]分省年度数据!$A$1:$T$32,8,FALSE),
$C196=2018,
VLOOKUP($B196,[24]分省年度数据!$A$1:$T$32,7,FALSE)
)</f>
        <v>2.4</v>
      </c>
      <c r="AP196" cm="1">
        <f t="array" ref="AP196">_xlfn.IFS(
$C196=2010,
VLOOKUP($B196,[25]分省年度数据!$A$1:$T$32,15,FALSE),
$C196=2011,
VLOOKUP($B196,[25]分省年度数据!$A$1:$T$32,14,FALSE),
$C196=2012,
VLOOKUP($B196,[25]分省年度数据!$A$1:$T$32,13,FALSE),
$C196=2013,
VLOOKUP($B196,[25]分省年度数据!$A$1:$T$32,12,FALSE),
$C196=2014,
VLOOKUP($B196,[25]分省年度数据!$A$1:$T$32,11,FALSE),
$C196=2015,
VLOOKUP($B196,[25]分省年度数据!$A$1:$T$32,10,FALSE),
$C196=2016,
VLOOKUP($B196,[25]分省年度数据!$A$1:$T$32,9,FALSE),
$C196=2017,
VLOOKUP($B196,[25]分省年度数据!$A$1:$T$32,8,FALSE),
$C196=2018,
VLOOKUP($B196,[25]分省年度数据!$A$1:$T$32,7,FALSE)
)</f>
        <v>16.989999999999998</v>
      </c>
    </row>
    <row r="197" spans="1:42">
      <c r="A197">
        <v>50</v>
      </c>
      <c r="B197" t="s">
        <v>22</v>
      </c>
      <c r="C197">
        <v>2016</v>
      </c>
      <c r="D197" t="str">
        <f t="shared" si="6"/>
        <v>重庆市2016</v>
      </c>
      <c r="E197" t="s">
        <v>36</v>
      </c>
      <c r="F197" cm="1">
        <f t="array" ref="F197">_xlfn.IFS(
$C197=2010,
VLOOKUP($B197,[1]分省年度数据!$A$1:$T$32,15,FALSE),
$C197=2011,
VLOOKUP($B197,[1]分省年度数据!$A$1:$T$32,14,FALSE),
$C197=2012,
VLOOKUP($B197,[1]分省年度数据!$A$1:$T$32,13,FALSE),
$C197=2013,
VLOOKUP($B197,[1]分省年度数据!$A$1:$T$32,12,FALSE),
$C197=2014,
VLOOKUP($B197,[1]分省年度数据!$A$1:$T$32,11,FALSE),
$C197=2015,
VLOOKUP($B197,[1]分省年度数据!$A$1:$T$32,10,FALSE),
$C197=2016,
VLOOKUP($B197,[1]分省年度数据!$A$1:$T$32,9,FALSE),
$C197=2017,
VLOOKUP($B197,[1]分省年度数据!$A$1:$T$32,8,FALSE),
$C197=2018,
VLOOKUP($B197,[1]分省年度数据!$A$1:$T$32,7,FALSE)
)</f>
        <v>3110</v>
      </c>
      <c r="G197" cm="1">
        <f t="array" ref="G197">_xlfn.IFS(
$C197=2010,
VLOOKUP($B197,[2]分省年度数据!$A$1:$T$32,15,FALSE),
$C197=2011,
VLOOKUP($B197,[2]分省年度数据!$A$1:$T$32,14,FALSE),
$C197=2012,
VLOOKUP($B197,[2]分省年度数据!$A$1:$T$32,13,FALSE),
$C197=2013,
VLOOKUP($B197,[2]分省年度数据!$A$1:$T$32,12,FALSE),
$C197=2014,
VLOOKUP($B197,[2]分省年度数据!$A$1:$T$32,11,FALSE),
$C197=2015,
VLOOKUP($B197,[2]分省年度数据!$A$1:$T$32,10,FALSE),
$C197=2016,
VLOOKUP($B197,[2]分省年度数据!$A$1:$T$32,9,FALSE),
$C197=2017,
VLOOKUP($B197,[2]分省年度数据!$A$1:$T$32,8,FALSE),
$C197=2018,
VLOOKUP($B197,[2]分省年度数据!$A$1:$T$32,7,FALSE)
)</f>
        <v>22034</v>
      </c>
      <c r="H197" cm="1">
        <f t="array" ref="H197">_xlfn.IFS(
$C197=2010,
VLOOKUP($B197,[3]分省年度数据!$A$1:$T$32,15,FALSE),
$C197=2011,
VLOOKUP($B197,[3]分省年度数据!$A$1:$T$32,14,FALSE),
$C197=2012,
VLOOKUP($B197,[3]分省年度数据!$A$1:$T$32,13,FALSE),
$C197=2013,
VLOOKUP($B197,[3]分省年度数据!$A$1:$T$32,12,FALSE),
$C197=2014,
VLOOKUP($B197,[3]分省年度数据!$A$1:$T$32,11,FALSE),
$C197=2015,
VLOOKUP($B197,[3]分省年度数据!$A$1:$T$32,10,FALSE),
$C197=2016,
VLOOKUP($B197,[3]分省年度数据!$A$1:$T$32,9,FALSE),
$C197=2017,
VLOOKUP($B197,[3]分省年度数据!$A$1:$T$32,8,FALSE),
$C197=2018,
VLOOKUP($B197,[3]分省年度数据!$A$1:$T$32,7,FALSE)
)</f>
        <v>371.8</v>
      </c>
      <c r="I197">
        <f>VLOOKUP($D197,[4]Sheet1!$C$1:$J$65536,2,FALSE)</f>
        <v>178.04473876953125</v>
      </c>
      <c r="J197">
        <f>VLOOKUP($D197,[4]Sheet1!$C$1:$J$65536,3,FALSE)</f>
        <v>125.45074462890625</v>
      </c>
      <c r="K197">
        <f>VLOOKUP($D197,[4]Sheet1!$C$1:$J$65536,4,FALSE)</f>
        <v>10144.9638671875</v>
      </c>
      <c r="L197">
        <f>VLOOKUP($D197,[4]Sheet1!$C$1:$J$65536,5,FALSE)</f>
        <v>158.83087158203125</v>
      </c>
      <c r="M197">
        <f>VLOOKUP($D197,[4]Sheet1!$C$1:$J$65536,6,FALSE)</f>
        <v>20.046791076660156</v>
      </c>
      <c r="N197">
        <f>VLOOKUP($D197,[4]Sheet1!$C$1:$J$65536,7,FALSE)</f>
        <v>6.6639804840087891</v>
      </c>
      <c r="O197">
        <f>VLOOKUP($D197,[4]Sheet1!$C$1:$J$65536,8,FALSE)</f>
        <v>32.659683227539062</v>
      </c>
      <c r="P197" cm="1">
        <f t="array" ref="P197">_xlfn.IFS(
$C197=2010,
VLOOKUP($B197,[5]各省年均房价!$A$1:$T$32,11,FALSE),
$C197=2011,
VLOOKUP($B197,[5]各省年均房价!$A$1:$T$32,12,FALSE),
$C197=2012,
VLOOKUP($B197,[5]各省年均房价!$A$1:$T$32,13,FALSE),
$C197=2013,
VLOOKUP($B197,[5]各省年均房价!$A$1:$T$32,14,FALSE),
$C197=2014,
VLOOKUP($B197,[5]各省年均房价!$A$1:$T$32,15,FALSE),
$C197=2015,
VLOOKUP($B197,[5]各省年均房价!$A$1:$T$32,16,FALSE),
$C197=2016,
VLOOKUP($B197,[5]各省年均房价!$A$1:$T$32,17,FALSE),
$C197=2017,
VLOOKUP($B197,[5]各省年均房价!$A$1:$T$32,18,FALSE),
$C197=2018,
VLOOKUP($B197,[5]各省年均房价!$A$1:$T$32,19,FALSE)
)</f>
        <v>6791.61</v>
      </c>
      <c r="Q197">
        <f t="shared" si="7"/>
        <v>0.30823318507760733</v>
      </c>
      <c r="R197" cm="1">
        <f t="array" ref="R197">_xlfn.IFS(
$C197=2010,
VLOOKUP($B197,[27]分省年度数据!$A$1:$T$32,15,FALSE),
$C197=2011,
VLOOKUP($B197,[27]分省年度数据!$A$1:$T$32,14,FALSE),
$C197=2012,
VLOOKUP($B197,[27]分省年度数据!$A$1:$T$32,13,FALSE),
$C197=2013,
VLOOKUP($B197,[27]分省年度数据!$A$1:$T$32,12,FALSE),
$C197=2014,
VLOOKUP($B197,[27]分省年度数据!$A$1:$T$32,11,FALSE),
$C197=2015,
VLOOKUP($B197,[27]分省年度数据!$A$1:$T$32,10,FALSE),
$C197=2016,
VLOOKUP($B197,[27]分省年度数据!$A$1:$T$32,9,FALSE),
$C197=2017,
VLOOKUP($B197,[27]分省年度数据!$A$1:$T$32,8,FALSE),
$C197=2018,
VLOOKUP($B197,[27]分省年度数据!$A$1:$T$32,7,FALSE)
)</f>
        <v>94.48</v>
      </c>
      <c r="S197">
        <f>IFERROR(VLOOKUP(D197,[6]mu_jt_estimates_final!$C:$D,2,FALSE),"")</f>
        <v>-0.4182958</v>
      </c>
      <c r="T197" t="str">
        <f>VLOOKUP(B197,方言分布!A:B,2,FALSE)</f>
        <v>西南官话</v>
      </c>
      <c r="U197" cm="1">
        <f t="array" ref="U197">_xlfn.IFS(
$C197=2010,
VLOOKUP($B197,[7]分省年度数据!$A$1:$T$32,15,FALSE),
$C197=2011,
VLOOKUP($B197,[7]分省年度数据!$A$1:$T$32,14,FALSE),
$C197=2012,
VLOOKUP($B197,[7]分省年度数据!$A$1:$T$32,13,FALSE),
$C197=2013,
VLOOKUP($B197,[7]分省年度数据!$A$1:$T$32,12,FALSE),
$C197=2014,
VLOOKUP($B197,[7]分省年度数据!$A$1:$T$32,11,FALSE),
$C197=2015,
VLOOKUP($B197,[7]分省年度数据!$A$1:$T$32,10,FALSE),
$C197=2016,
VLOOKUP($B197,[7]分省年度数据!$A$1:$T$32,9,FALSE),
$C197=2017,
VLOOKUP($B197,[7]分省年度数据!$A$1:$T$32,8,FALSE),
$C197=2018,
VLOOKUP($B197,[7]分省年度数据!$A$1:$T$32,7,FALSE)
)</f>
        <v>19933</v>
      </c>
      <c r="V197" cm="1">
        <f t="array" ref="V197">_xlfn.IFS(
$C197=2010,
VLOOKUP($B197,[8]分省年度数据!$A$1:$T$32,15,FALSE),
$C197=2011,
VLOOKUP($B197,[8]分省年度数据!$A$1:$T$32,14,FALSE),
$C197=2012,
VLOOKUP($B197,[8]分省年度数据!$A$1:$T$32,13,FALSE),
$C197=2013,
VLOOKUP($B197,[8]分省年度数据!$A$1:$T$32,12,FALSE),
$C197=2014,
VLOOKUP($B197,[8]分省年度数据!$A$1:$T$32,11,FALSE),
$C197=2015,
VLOOKUP($B197,[8]分省年度数据!$A$1:$T$32,10,FALSE),
$C197=2016,
VLOOKUP($B197,[8]分省年度数据!$A$1:$T$32,9,FALSE),
$C197=2017,
VLOOKUP($B197,[8]分省年度数据!$A$1:$T$32,8,FALSE),
$C197=2018,
VLOOKUP($B197,[8]分省年度数据!$A$1:$T$32,7,FALSE)
)</f>
        <v>19.09</v>
      </c>
      <c r="W197" cm="1">
        <f t="array" ref="W197">_xlfn.IFS(
$C197=2010,
VLOOKUP($B197,[9]分省年度数据!$A$1:$T$32,15,FALSE),
$C197=2011,
VLOOKUP($B197,[9]分省年度数据!$A$1:$T$32,14,FALSE),
$C197=2012,
VLOOKUP($B197,[9]分省年度数据!$A$1:$T$32,13,FALSE),
$C197=2013,
VLOOKUP($B197,[9]分省年度数据!$A$1:$T$32,12,FALSE),
$C197=2014,
VLOOKUP($B197,[9]分省年度数据!$A$1:$T$32,11,FALSE),
$C197=2015,
VLOOKUP($B197,[9]分省年度数据!$A$1:$T$32,10,FALSE),
$C197=2016,
VLOOKUP($B197,[9]分省年度数据!$A$1:$T$32,9,FALSE),
$C197=2017,
VLOOKUP($B197,[9]分省年度数据!$A$1:$T$32,8,FALSE),
$C197=2018,
VLOOKUP($B197,[9]分省年度数据!$A$1:$T$32,7,FALSE)
)</f>
        <v>59</v>
      </c>
      <c r="X197" cm="1">
        <f t="array" ref="X197">_xlfn.IFS(
$C197=2010,
VLOOKUP($B197,[10]分省年度数据!$A$1:$T$32,15,FALSE),
$C197=2011,
VLOOKUP($B197,[10]分省年度数据!$A$1:$T$32,14,FALSE),
$C197=2012,
VLOOKUP($B197,[10]分省年度数据!$A$1:$T$32,13,FALSE),
$C197=2013,
VLOOKUP($B197,[10]分省年度数据!$A$1:$T$32,12,FALSE),
$C197=2014,
VLOOKUP($B197,[10]分省年度数据!$A$1:$T$32,11,FALSE),
$C197=2015,
VLOOKUP($B197,[10]分省年度数据!$A$1:$T$32,10,FALSE),
$C197=2016,
VLOOKUP($B197,[10]分省年度数据!$A$1:$T$32,9,FALSE),
$C197=2017,
VLOOKUP($B197,[10]分省年度数据!$A$1:$T$32,8,FALSE),
$C197=2018,
VLOOKUP($B197,[10]分省年度数据!$A$1:$T$32,7,FALSE)
)</f>
        <v>9.17</v>
      </c>
      <c r="Y197" cm="1">
        <f t="array" ref="Y197">_xlfn.IFS(
$C197=2010,
VLOOKUP($B197,[11]分省年度数据!$A$1:$T$32,15,FALSE),
$C197=2011,
VLOOKUP($B197,[11]分省年度数据!$A$1:$T$32,14,FALSE),
$C197=2012,
VLOOKUP($B197,[11]分省年度数据!$A$1:$T$32,13,FALSE),
$C197=2013,
VLOOKUP($B197,[11]分省年度数据!$A$1:$T$32,12,FALSE),
$C197=2014,
VLOOKUP($B197,[11]分省年度数据!$A$1:$T$32,11,FALSE),
$C197=2015,
VLOOKUP($B197,[11]分省年度数据!$A$1:$T$32,10,FALSE),
$C197=2016,
VLOOKUP($B197,[11]分省年度数据!$A$1:$T$32,9,FALSE),
$C197=2017,
VLOOKUP($B197,[11]分省年度数据!$A$1:$T$32,8,FALSE),
$C197=2018,
VLOOKUP($B197,[11]分省年度数据!$A$1:$T$32,7,FALSE)
)</f>
        <v>331.18</v>
      </c>
      <c r="Z197" cm="1">
        <f t="array" ref="Z197">_xlfn.IFS(
$C197=2010,
VLOOKUP($B197,[12]分省年度数据!$A$1:$T$32,15,FALSE),
$C197=2011,
VLOOKUP($B197,[12]分省年度数据!$A$1:$T$32,14,FALSE),
$C197=2012,
VLOOKUP($B197,[12]分省年度数据!$A$1:$T$32,13,FALSE),
$C197=2013,
VLOOKUP($B197,[12]分省年度数据!$A$1:$T$32,12,FALSE),
$C197=2014,
VLOOKUP($B197,[12]分省年度数据!$A$1:$T$32,11,FALSE),
$C197=2015,
VLOOKUP($B197,[12]分省年度数据!$A$1:$T$32,10,FALSE),
$C197=2016,
VLOOKUP($B197,[12]分省年度数据!$A$1:$T$32,9,FALSE),
$C197=2017,
VLOOKUP($B197,[12]分省年度数据!$A$1:$T$32,8,FALSE),
$C197=2018,
VLOOKUP($B197,[12]分省年度数据!$A$1:$T$32,7,FALSE)
)</f>
        <v>15.21</v>
      </c>
      <c r="AA197" cm="1">
        <f t="array" ref="AA197">_xlfn.IFS(
$C197=2010,
VLOOKUP($B197,[13]分省年度数据!$A$1:$T$32,15,FALSE),
$C197=2011,
VLOOKUP($B197,[13]分省年度数据!$A$1:$T$32,14,FALSE),
$C197=2012,
VLOOKUP($B197,[13]分省年度数据!$A$1:$T$32,13,FALSE),
$C197=2013,
VLOOKUP($B197,[13]分省年度数据!$A$1:$T$32,12,FALSE),
$C197=2014,
VLOOKUP($B197,[13]分省年度数据!$A$1:$T$32,11,FALSE),
$C197=2015,
VLOOKUP($B197,[13]分省年度数据!$A$1:$T$32,10,FALSE),
$C197=2016,
VLOOKUP($B197,[13]分省年度数据!$A$1:$T$32,9,FALSE),
$C197=2017,
VLOOKUP($B197,[13]分省年度数据!$A$1:$T$32,8,FALSE),
$C197=2018,
VLOOKUP($B197,[13]分省年度数据!$A$1:$T$32,7,FALSE)
)</f>
        <v>12.82</v>
      </c>
      <c r="AB197" cm="1">
        <f t="array" ref="AB197">_xlfn.IFS(
$C197=2010,
VLOOKUP($B197,[14]分省年度数据!$A$1:$T$32,15,FALSE),
$C197=2011,
VLOOKUP($B197,[14]分省年度数据!$A$1:$T$32,14,FALSE),
$C197=2012,
VLOOKUP($B197,[14]分省年度数据!$A$1:$T$32,13,FALSE),
$C197=2013,
VLOOKUP($B197,[14]分省年度数据!$A$1:$T$32,12,FALSE),
$C197=2014,
VLOOKUP($B197,[14]分省年度数据!$A$1:$T$32,11,FALSE),
$C197=2015,
VLOOKUP($B197,[14]分省年度数据!$A$1:$T$32,10,FALSE),
$C197=2016,
VLOOKUP($B197,[14]分省年度数据!$A$1:$T$32,9,FALSE),
$C197=2017,
VLOOKUP($B197,[14]分省年度数据!$A$1:$T$32,8,FALSE),
$C197=2018,
VLOOKUP($B197,[14]分省年度数据!$A$1:$T$32,7,FALSE)
)</f>
        <v>17.05</v>
      </c>
      <c r="AD197" cm="1">
        <f t="array" ref="AD197">_xlfn.IFS(
$C197=2010,
VLOOKUP($B197,[15]分省年度数据!$A$1:$T$32,15,FALSE),
$C197=2011,
VLOOKUP($B197,[15]分省年度数据!$A$1:$T$32,14,FALSE),
$C197=2012,
VLOOKUP($B197,[15]分省年度数据!$A$1:$T$32,13,FALSE),
$C197=2013,
VLOOKUP($B197,[15]分省年度数据!$A$1:$T$32,12,FALSE),
$C197=2014,
VLOOKUP($B197,[15]分省年度数据!$A$1:$T$32,11,FALSE),
$C197=2015,
VLOOKUP($B197,[15]分省年度数据!$A$1:$T$32,10,FALSE),
$C197=2016,
VLOOKUP($B197,[15]分省年度数据!$A$1:$T$32,9,FALSE),
$C197=2017,
VLOOKUP($B197,[15]分省年度数据!$A$1:$T$32,8,FALSE),
$C197=2018,
VLOOKUP($B197,[15]分省年度数据!$A$1:$T$32,7,FALSE)
)</f>
        <v>8863208</v>
      </c>
      <c r="AE197" cm="1">
        <f t="array" ref="AE197">_xlfn.IFS(
$C197=2010,
VLOOKUP($B197,[16]分省年度数据!$A$1:$T$32,15,FALSE),
$C197=2011,
VLOOKUP($B197,[16]分省年度数据!$A$1:$T$32,14,FALSE),
$C197=2012,
VLOOKUP($B197,[16]分省年度数据!$A$1:$T$32,13,FALSE),
$C197=2013,
VLOOKUP($B197,[16]分省年度数据!$A$1:$T$32,12,FALSE),
$C197=2014,
VLOOKUP($B197,[16]分省年度数据!$A$1:$T$32,11,FALSE),
$C197=2015,
VLOOKUP($B197,[16]分省年度数据!$A$1:$T$32,10,FALSE),
$C197=2016,
VLOOKUP($B197,[16]分省年度数据!$A$1:$T$32,9,FALSE),
$C197=2017,
VLOOKUP($B197,[16]分省年度数据!$A$1:$T$32,8,FALSE),
$C197=2018,
VLOOKUP($B197,[16]分省年度数据!$A$1:$T$32,7,FALSE)
)</f>
        <v>575.17999999999995</v>
      </c>
      <c r="AF197" cm="1">
        <f t="array" ref="AF197">_xlfn.IFS(
$C197=2010,
VLOOKUP($B197,[17]分省年度数据!$A$1:$T$32,15,FALSE),
$C197=2011,
VLOOKUP($B197,[17]分省年度数据!$A$1:$T$32,14,FALSE),
$C197=2012,
VLOOKUP($B197,[17]分省年度数据!$A$1:$T$32,13,FALSE),
$C197=2013,
VLOOKUP($B197,[17]分省年度数据!$A$1:$T$32,12,FALSE),
$C197=2014,
VLOOKUP($B197,[17]分省年度数据!$A$1:$T$32,11,FALSE),
$C197=2015,
VLOOKUP($B197,[17]分省年度数据!$A$1:$T$32,10,FALSE),
$C197=2016,
VLOOKUP($B197,[17]分省年度数据!$A$1:$T$32,9,FALSE),
$C197=2017,
VLOOKUP($B197,[17]分省年度数据!$A$1:$T$32,8,FALSE),
$C197=2018,
VLOOKUP($B197,[17]分省年度数据!$A$1:$T$32,7,FALSE)
)</f>
        <v>2411</v>
      </c>
      <c r="AG197" cm="1">
        <f t="array" ref="AG197">_xlfn.IFS(
$C197=2010,
VLOOKUP($B197,[18]分省年度数据!$A$1:$T$32,15,FALSE),
$C197=2011,
VLOOKUP($B197,[18]分省年度数据!$A$1:$T$32,14,FALSE),
$C197=2012,
VLOOKUP($B197,[18]分省年度数据!$A$1:$T$32,13,FALSE),
$C197=2013,
VLOOKUP($B197,[18]分省年度数据!$A$1:$T$32,12,FALSE),
$C197=2014,
VLOOKUP($B197,[18]分省年度数据!$A$1:$T$32,11,FALSE),
$C197=2015,
VLOOKUP($B197,[18]分省年度数据!$A$1:$T$32,10,FALSE),
$C197=2016,
VLOOKUP($B197,[18]分省年度数据!$A$1:$T$32,9,FALSE),
$C197=2017,
VLOOKUP($B197,[18]分省年度数据!$A$1:$T$32,8,FALSE),
$C197=2018,
VLOOKUP($B197,[18]分省年度数据!$A$1:$T$32,7,FALSE)
)</f>
        <v>8728.4</v>
      </c>
      <c r="AJ197" cm="1">
        <f t="array" ref="AJ197">_xlfn.IFS(
$C197=2010,
VLOOKUP($B197,[19]分省年度数据!$A$1:$T$32,15,FALSE),
$C197=2011,
VLOOKUP($B197,[19]分省年度数据!$A$1:$T$32,14,FALSE),
$C197=2012,
VLOOKUP($B197,[19]分省年度数据!$A$1:$T$32,13,FALSE),
$C197=2013,
VLOOKUP($B197,[19]分省年度数据!$A$1:$T$32,12,FALSE),
$C197=2014,
VLOOKUP($B197,[19]分省年度数据!$A$1:$T$32,11,FALSE),
$C197=2015,
VLOOKUP($B197,[19]分省年度数据!$A$1:$T$32,10,FALSE),
$C197=2016,
VLOOKUP($B197,[19]分省年度数据!$A$1:$T$32,9,FALSE),
$C197=2017,
VLOOKUP($B197,[19]分省年度数据!$A$1:$T$32,8,FALSE),
$C197=2018,
VLOOKUP($B197,[19]分省年度数据!$A$1:$T$32,7,FALSE)
)</f>
        <v>4724</v>
      </c>
      <c r="AK197" cm="1">
        <f t="array" ref="AK197">_xlfn.IFS(
$C197=2010,
VLOOKUP($B197,[20]分省年度数据!$A$1:$T$32,15,FALSE),
$C197=2011,
VLOOKUP($B197,[20]分省年度数据!$A$1:$T$32,14,FALSE),
$C197=2012,
VLOOKUP($B197,[20]分省年度数据!$A$1:$T$32,13,FALSE),
$C197=2013,
VLOOKUP($B197,[20]分省年度数据!$A$1:$T$32,12,FALSE),
$C197=2014,
VLOOKUP($B197,[20]分省年度数据!$A$1:$T$32,11,FALSE),
$C197=2015,
VLOOKUP($B197,[20]分省年度数据!$A$1:$T$32,10,FALSE),
$C197=2016,
VLOOKUP($B197,[20]分省年度数据!$A$1:$T$32,9,FALSE),
$C197=2017,
VLOOKUP($B197,[20]分省年度数据!$A$1:$T$32,8,FALSE),
$C197=2018,
VLOOKUP($B197,[20]分省年度数据!$A$1:$T$32,7,FALSE)
)</f>
        <v>14352</v>
      </c>
      <c r="AL197" cm="1">
        <f t="array" ref="AL197">_xlfn.IFS(
$C197=2010,
VLOOKUP($B197,[26]分省年度数据!$A$1:$T$32,15,FALSE),
$C197=2011,
VLOOKUP($B197,[26]分省年度数据!$A$1:$T$32,14,FALSE),
$C197=2012,
VLOOKUP($B197,[26]分省年度数据!$A$1:$T$32,13,FALSE),
$C197=2013,
VLOOKUP($B197,[26]分省年度数据!$A$1:$T$32,12,FALSE),
$C197=2014,
VLOOKUP($B197,[26]分省年度数据!$A$1:$T$32,11,FALSE),
$C197=2015,
VLOOKUP($B197,[26]分省年度数据!$A$1:$T$32,10,FALSE),
$C197=2016,
VLOOKUP($B197,[26]分省年度数据!$A$1:$T$32,9,FALSE),
$C197=2017,
VLOOKUP($B197,[26]分省年度数据!$A$1:$T$32,8,FALSE),
$C197=2018,
VLOOKUP($B197,[26]分省年度数据!$A$1:$T$32,7,FALSE)
)</f>
        <v>97.13</v>
      </c>
      <c r="AM197" cm="1">
        <f t="array" ref="AM197">_xlfn.IFS(
$C197=2010,
VLOOKUP($B197,[22]分省年度数据!$A$1:$T$32,15,FALSE),
$C197=2011,
VLOOKUP($B197,[22]分省年度数据!$A$1:$T$32,14,FALSE),
$C197=2012,
VLOOKUP($B197,[22]分省年度数据!$A$1:$T$32,13,FALSE),
$C197=2013,
VLOOKUP($B197,[22]分省年度数据!$A$1:$T$32,12,FALSE),
$C197=2014,
VLOOKUP($B197,[22]分省年度数据!$A$1:$T$32,11,FALSE),
$C197=2015,
VLOOKUP($B197,[22]分省年度数据!$A$1:$T$32,10,FALSE),
$C197=2016,
VLOOKUP($B197,[22]分省年度数据!$A$1:$T$32,9,FALSE),
$C197=2017,
VLOOKUP($B197,[22]分省年度数据!$A$1:$T$32,8,FALSE),
$C197=2018,
VLOOKUP($B197,[22]分省年度数据!$A$1:$T$32,7,FALSE)
)</f>
        <v>96.11</v>
      </c>
      <c r="AN197" cm="1">
        <f t="array" ref="AN197">_xlfn.IFS(
$C197=2010,
VLOOKUP($B197,[23]分省年度数据!$A$1:$T$32,15,FALSE),
$C197=2011,
VLOOKUP($B197,[23]分省年度数据!$A$1:$T$32,14,FALSE),
$C197=2012,
VLOOKUP($B197,[23]分省年度数据!$A$1:$T$32,13,FALSE),
$C197=2013,
VLOOKUP($B197,[23]分省年度数据!$A$1:$T$32,12,FALSE),
$C197=2014,
VLOOKUP($B197,[23]分省年度数据!$A$1:$T$32,11,FALSE),
$C197=2015,
VLOOKUP($B197,[23]分省年度数据!$A$1:$T$32,10,FALSE),
$C197=2016,
VLOOKUP($B197,[23]分省年度数据!$A$1:$T$32,9,FALSE),
$C197=2017,
VLOOKUP($B197,[23]分省年度数据!$A$1:$T$32,8,FALSE),
$C197=2018,
VLOOKUP($B197,[23]分省年度数据!$A$1:$T$32,7,FALSE)
)</f>
        <v>10.7</v>
      </c>
      <c r="AO197" cm="1">
        <f t="array" ref="AO197">_xlfn.IFS(
$C197=2010,
VLOOKUP($B197,[24]分省年度数据!$A$1:$T$32,15,FALSE),
$C197=2011,
VLOOKUP($B197,[24]分省年度数据!$A$1:$T$32,14,FALSE),
$C197=2012,
VLOOKUP($B197,[24]分省年度数据!$A$1:$T$32,13,FALSE),
$C197=2013,
VLOOKUP($B197,[24]分省年度数据!$A$1:$T$32,12,FALSE),
$C197=2014,
VLOOKUP($B197,[24]分省年度数据!$A$1:$T$32,11,FALSE),
$C197=2015,
VLOOKUP($B197,[24]分省年度数据!$A$1:$T$32,10,FALSE),
$C197=2016,
VLOOKUP($B197,[24]分省年度数据!$A$1:$T$32,9,FALSE),
$C197=2017,
VLOOKUP($B197,[24]分省年度数据!$A$1:$T$32,8,FALSE),
$C197=2018,
VLOOKUP($B197,[24]分省年度数据!$A$1:$T$32,7,FALSE)
)</f>
        <v>2.4300000000000002</v>
      </c>
      <c r="AP197" cm="1">
        <f t="array" ref="AP197">_xlfn.IFS(
$C197=2010,
VLOOKUP($B197,[25]分省年度数据!$A$1:$T$32,15,FALSE),
$C197=2011,
VLOOKUP($B197,[25]分省年度数据!$A$1:$T$32,14,FALSE),
$C197=2012,
VLOOKUP($B197,[25]分省年度数据!$A$1:$T$32,13,FALSE),
$C197=2013,
VLOOKUP($B197,[25]分省年度数据!$A$1:$T$32,12,FALSE),
$C197=2014,
VLOOKUP($B197,[25]分省年度数据!$A$1:$T$32,11,FALSE),
$C197=2015,
VLOOKUP($B197,[25]分省年度数据!$A$1:$T$32,10,FALSE),
$C197=2016,
VLOOKUP($B197,[25]分省年度数据!$A$1:$T$32,9,FALSE),
$C197=2017,
VLOOKUP($B197,[25]分省年度数据!$A$1:$T$32,8,FALSE),
$C197=2018,
VLOOKUP($B197,[25]分省年度数据!$A$1:$T$32,7,FALSE)
)</f>
        <v>16.86</v>
      </c>
    </row>
    <row r="198" spans="1:42">
      <c r="A198">
        <v>50</v>
      </c>
      <c r="B198" t="s">
        <v>22</v>
      </c>
      <c r="C198">
        <v>2017</v>
      </c>
      <c r="D198" t="str">
        <f t="shared" si="6"/>
        <v>重庆市2017</v>
      </c>
      <c r="E198" t="s">
        <v>36</v>
      </c>
      <c r="F198" cm="1">
        <f t="array" ref="F198">_xlfn.IFS(
$C198=2010,
VLOOKUP($B198,[1]分省年度数据!$A$1:$T$32,15,FALSE),
$C198=2011,
VLOOKUP($B198,[1]分省年度数据!$A$1:$T$32,14,FALSE),
$C198=2012,
VLOOKUP($B198,[1]分省年度数据!$A$1:$T$32,13,FALSE),
$C198=2013,
VLOOKUP($B198,[1]分省年度数据!$A$1:$T$32,12,FALSE),
$C198=2014,
VLOOKUP($B198,[1]分省年度数据!$A$1:$T$32,11,FALSE),
$C198=2015,
VLOOKUP($B198,[1]分省年度数据!$A$1:$T$32,10,FALSE),
$C198=2016,
VLOOKUP($B198,[1]分省年度数据!$A$1:$T$32,9,FALSE),
$C198=2017,
VLOOKUP($B198,[1]分省年度数据!$A$1:$T$32,8,FALSE),
$C198=2018,
VLOOKUP($B198,[1]分省年度数据!$A$1:$T$32,7,FALSE)
)</f>
        <v>3144</v>
      </c>
      <c r="G198" cm="1">
        <f t="array" ref="G198">_xlfn.IFS(
$C198=2010,
VLOOKUP($B198,[2]分省年度数据!$A$1:$T$32,15,FALSE),
$C198=2011,
VLOOKUP($B198,[2]分省年度数据!$A$1:$T$32,14,FALSE),
$C198=2012,
VLOOKUP($B198,[2]分省年度数据!$A$1:$T$32,13,FALSE),
$C198=2013,
VLOOKUP($B198,[2]分省年度数据!$A$1:$T$32,12,FALSE),
$C198=2014,
VLOOKUP($B198,[2]分省年度数据!$A$1:$T$32,11,FALSE),
$C198=2015,
VLOOKUP($B198,[2]分省年度数据!$A$1:$T$32,10,FALSE),
$C198=2016,
VLOOKUP($B198,[2]分省年度数据!$A$1:$T$32,9,FALSE),
$C198=2017,
VLOOKUP($B198,[2]分省年度数据!$A$1:$T$32,8,FALSE),
$C198=2018,
VLOOKUP($B198,[2]分省年度数据!$A$1:$T$32,7,FALSE)
)</f>
        <v>24153</v>
      </c>
      <c r="H198" cm="1">
        <f t="array" ref="H198">_xlfn.IFS(
$C198=2010,
VLOOKUP($B198,[3]分省年度数据!$A$1:$T$32,15,FALSE),
$C198=2011,
VLOOKUP($B198,[3]分省年度数据!$A$1:$T$32,14,FALSE),
$C198=2012,
VLOOKUP($B198,[3]分省年度数据!$A$1:$T$32,13,FALSE),
$C198=2013,
VLOOKUP($B198,[3]分省年度数据!$A$1:$T$32,12,FALSE),
$C198=2014,
VLOOKUP($B198,[3]分省年度数据!$A$1:$T$32,11,FALSE),
$C198=2015,
VLOOKUP($B198,[3]分省年度数据!$A$1:$T$32,10,FALSE),
$C198=2016,
VLOOKUP($B198,[3]分省年度数据!$A$1:$T$32,9,FALSE),
$C198=2017,
VLOOKUP($B198,[3]分省年度数据!$A$1:$T$32,8,FALSE),
$C198=2018,
VLOOKUP($B198,[3]分省年度数据!$A$1:$T$32,7,FALSE)
)</f>
        <v>252.1</v>
      </c>
      <c r="I198">
        <f>VLOOKUP($D198,[4]Sheet1!$C$1:$J$65536,2,FALSE)</f>
        <v>174.52505493164062</v>
      </c>
      <c r="J198">
        <f>VLOOKUP($D198,[4]Sheet1!$C$1:$J$65536,3,FALSE)</f>
        <v>126.25068664550781</v>
      </c>
      <c r="K198">
        <f>VLOOKUP($D198,[4]Sheet1!$C$1:$J$65536,4,FALSE)</f>
        <v>10149.9189453125</v>
      </c>
      <c r="L198">
        <f>VLOOKUP($D198,[4]Sheet1!$C$1:$J$65536,5,FALSE)</f>
        <v>163.95600891113281</v>
      </c>
      <c r="M198">
        <f>VLOOKUP($D198,[4]Sheet1!$C$1:$J$65536,6,FALSE)</f>
        <v>19.866390228271484</v>
      </c>
      <c r="N198">
        <f>VLOOKUP($D198,[4]Sheet1!$C$1:$J$65536,7,FALSE)</f>
        <v>6.7112030982971191</v>
      </c>
      <c r="O198">
        <f>VLOOKUP($D198,[4]Sheet1!$C$1:$J$65536,8,FALSE)</f>
        <v>33.173473358154297</v>
      </c>
      <c r="P198" cm="1">
        <f t="array" ref="P198">_xlfn.IFS(
$C198=2010,
VLOOKUP($B198,[5]各省年均房价!$A$1:$T$32,11,FALSE),
$C198=2011,
VLOOKUP($B198,[5]各省年均房价!$A$1:$T$32,12,FALSE),
$C198=2012,
VLOOKUP($B198,[5]各省年均房价!$A$1:$T$32,13,FALSE),
$C198=2013,
VLOOKUP($B198,[5]各省年均房价!$A$1:$T$32,14,FALSE),
$C198=2014,
VLOOKUP($B198,[5]各省年均房价!$A$1:$T$32,15,FALSE),
$C198=2015,
VLOOKUP($B198,[5]各省年均房价!$A$1:$T$32,16,FALSE),
$C198=2016,
VLOOKUP($B198,[5]各省年均房价!$A$1:$T$32,17,FALSE),
$C198=2017,
VLOOKUP($B198,[5]各省年均房价!$A$1:$T$32,18,FALSE),
$C198=2018,
VLOOKUP($B198,[5]各省年均房价!$A$1:$T$32,19,FALSE)
)</f>
        <v>7095.1666666666697</v>
      </c>
      <c r="Q198">
        <f t="shared" si="7"/>
        <v>0.29375922935729182</v>
      </c>
      <c r="R198" cm="1">
        <f t="array" ref="R198">_xlfn.IFS(
$C198=2010,
VLOOKUP($B198,[27]分省年度数据!$A$1:$T$32,15,FALSE),
$C198=2011,
VLOOKUP($B198,[27]分省年度数据!$A$1:$T$32,14,FALSE),
$C198=2012,
VLOOKUP($B198,[27]分省年度数据!$A$1:$T$32,13,FALSE),
$C198=2013,
VLOOKUP($B198,[27]分省年度数据!$A$1:$T$32,12,FALSE),
$C198=2014,
VLOOKUP($B198,[27]分省年度数据!$A$1:$T$32,11,FALSE),
$C198=2015,
VLOOKUP($B198,[27]分省年度数据!$A$1:$T$32,10,FALSE),
$C198=2016,
VLOOKUP($B198,[27]分省年度数据!$A$1:$T$32,9,FALSE),
$C198=2017,
VLOOKUP($B198,[27]分省年度数据!$A$1:$T$32,8,FALSE),
$C198=2018,
VLOOKUP($B198,[27]分省年度数据!$A$1:$T$32,7,FALSE)
)</f>
        <v>106.49</v>
      </c>
      <c r="S198">
        <f>IFERROR(VLOOKUP(D198,[6]mu_jt_estimates_final!$C:$D,2,FALSE),"")</f>
        <v>-0.16290384999999999</v>
      </c>
      <c r="T198" t="str">
        <f>VLOOKUP(B198,方言分布!A:B,2,FALSE)</f>
        <v>西南官话</v>
      </c>
      <c r="U198" cm="1">
        <f t="array" ref="U198">_xlfn.IFS(
$C198=2010,
VLOOKUP($B198,[7]分省年度数据!$A$1:$T$32,15,FALSE),
$C198=2011,
VLOOKUP($B198,[7]分省年度数据!$A$1:$T$32,14,FALSE),
$C198=2012,
VLOOKUP($B198,[7]分省年度数据!$A$1:$T$32,13,FALSE),
$C198=2013,
VLOOKUP($B198,[7]分省年度数据!$A$1:$T$32,12,FALSE),
$C198=2014,
VLOOKUP($B198,[7]分省年度数据!$A$1:$T$32,11,FALSE),
$C198=2015,
VLOOKUP($B198,[7]分省年度数据!$A$1:$T$32,10,FALSE),
$C198=2016,
VLOOKUP($B198,[7]分省年度数据!$A$1:$T$32,9,FALSE),
$C198=2017,
VLOOKUP($B198,[7]分省年度数据!$A$1:$T$32,8,FALSE),
$C198=2018,
VLOOKUP($B198,[7]分省年度数据!$A$1:$T$32,7,FALSE)
)</f>
        <v>19682</v>
      </c>
      <c r="V198" cm="1">
        <f t="array" ref="V198">_xlfn.IFS(
$C198=2010,
VLOOKUP($B198,[8]分省年度数据!$A$1:$T$32,15,FALSE),
$C198=2011,
VLOOKUP($B198,[8]分省年度数据!$A$1:$T$32,14,FALSE),
$C198=2012,
VLOOKUP($B198,[8]分省年度数据!$A$1:$T$32,13,FALSE),
$C198=2013,
VLOOKUP($B198,[8]分省年度数据!$A$1:$T$32,12,FALSE),
$C198=2014,
VLOOKUP($B198,[8]分省年度数据!$A$1:$T$32,11,FALSE),
$C198=2015,
VLOOKUP($B198,[8]分省年度数据!$A$1:$T$32,10,FALSE),
$C198=2016,
VLOOKUP($B198,[8]分省年度数据!$A$1:$T$32,9,FALSE),
$C198=2017,
VLOOKUP($B198,[8]分省年度数据!$A$1:$T$32,8,FALSE),
$C198=2018,
VLOOKUP($B198,[8]分省年度数据!$A$1:$T$32,7,FALSE)
)</f>
        <v>20.64</v>
      </c>
      <c r="W198" cm="1">
        <f t="array" ref="W198">_xlfn.IFS(
$C198=2010,
VLOOKUP($B198,[9]分省年度数据!$A$1:$T$32,15,FALSE),
$C198=2011,
VLOOKUP($B198,[9]分省年度数据!$A$1:$T$32,14,FALSE),
$C198=2012,
VLOOKUP($B198,[9]分省年度数据!$A$1:$T$32,13,FALSE),
$C198=2013,
VLOOKUP($B198,[9]分省年度数据!$A$1:$T$32,12,FALSE),
$C198=2014,
VLOOKUP($B198,[9]分省年度数据!$A$1:$T$32,11,FALSE),
$C198=2015,
VLOOKUP($B198,[9]分省年度数据!$A$1:$T$32,10,FALSE),
$C198=2016,
VLOOKUP($B198,[9]分省年度数据!$A$1:$T$32,9,FALSE),
$C198=2017,
VLOOKUP($B198,[9]分省年度数据!$A$1:$T$32,8,FALSE),
$C198=2018,
VLOOKUP($B198,[9]分省年度数据!$A$1:$T$32,7,FALSE)
)</f>
        <v>62</v>
      </c>
      <c r="X198" cm="1">
        <f t="array" ref="X198">_xlfn.IFS(
$C198=2010,
VLOOKUP($B198,[10]分省年度数据!$A$1:$T$32,15,FALSE),
$C198=2011,
VLOOKUP($B198,[10]分省年度数据!$A$1:$T$32,14,FALSE),
$C198=2012,
VLOOKUP($B198,[10]分省年度数据!$A$1:$T$32,13,FALSE),
$C198=2013,
VLOOKUP($B198,[10]分省年度数据!$A$1:$T$32,12,FALSE),
$C198=2014,
VLOOKUP($B198,[10]分省年度数据!$A$1:$T$32,11,FALSE),
$C198=2015,
VLOOKUP($B198,[10]分省年度数据!$A$1:$T$32,10,FALSE),
$C198=2016,
VLOOKUP($B198,[10]分省年度数据!$A$1:$T$32,9,FALSE),
$C198=2017,
VLOOKUP($B198,[10]分省年度数据!$A$1:$T$32,8,FALSE),
$C198=2018,
VLOOKUP($B198,[10]分省年度数据!$A$1:$T$32,7,FALSE)
)</f>
        <v>9.31</v>
      </c>
      <c r="Y198" cm="1">
        <f t="array" ref="Y198">_xlfn.IFS(
$C198=2010,
VLOOKUP($B198,[11]分省年度数据!$A$1:$T$32,15,FALSE),
$C198=2011,
VLOOKUP($B198,[11]分省年度数据!$A$1:$T$32,14,FALSE),
$C198=2012,
VLOOKUP($B198,[11]分省年度数据!$A$1:$T$32,13,FALSE),
$C198=2013,
VLOOKUP($B198,[11]分省年度数据!$A$1:$T$32,12,FALSE),
$C198=2014,
VLOOKUP($B198,[11]分省年度数据!$A$1:$T$32,11,FALSE),
$C198=2015,
VLOOKUP($B198,[11]分省年度数据!$A$1:$T$32,10,FALSE),
$C198=2016,
VLOOKUP($B198,[11]分省年度数据!$A$1:$T$32,9,FALSE),
$C198=2017,
VLOOKUP($B198,[11]分省年度数据!$A$1:$T$32,8,FALSE),
$C198=2018,
VLOOKUP($B198,[11]分省年度数据!$A$1:$T$32,7,FALSE)
)</f>
        <v>353.79</v>
      </c>
      <c r="Z198" cm="1">
        <f t="array" ref="Z198">_xlfn.IFS(
$C198=2010,
VLOOKUP($B198,[12]分省年度数据!$A$1:$T$32,15,FALSE),
$C198=2011,
VLOOKUP($B198,[12]分省年度数据!$A$1:$T$32,14,FALSE),
$C198=2012,
VLOOKUP($B198,[12]分省年度数据!$A$1:$T$32,13,FALSE),
$C198=2013,
VLOOKUP($B198,[12]分省年度数据!$A$1:$T$32,12,FALSE),
$C198=2014,
VLOOKUP($B198,[12]分省年度数据!$A$1:$T$32,11,FALSE),
$C198=2015,
VLOOKUP($B198,[12]分省年度数据!$A$1:$T$32,10,FALSE),
$C198=2016,
VLOOKUP($B198,[12]分省年度数据!$A$1:$T$32,9,FALSE),
$C198=2017,
VLOOKUP($B198,[12]分省年度数据!$A$1:$T$32,8,FALSE),
$C198=2018,
VLOOKUP($B198,[12]分省年度数据!$A$1:$T$32,7,FALSE)
)</f>
        <v>15.26</v>
      </c>
      <c r="AA198" cm="1">
        <f t="array" ref="AA198">_xlfn.IFS(
$C198=2010,
VLOOKUP($B198,[13]分省年度数据!$A$1:$T$32,15,FALSE),
$C198=2011,
VLOOKUP($B198,[13]分省年度数据!$A$1:$T$32,14,FALSE),
$C198=2012,
VLOOKUP($B198,[13]分省年度数据!$A$1:$T$32,13,FALSE),
$C198=2013,
VLOOKUP($B198,[13]分省年度数据!$A$1:$T$32,12,FALSE),
$C198=2014,
VLOOKUP($B198,[13]分省年度数据!$A$1:$T$32,11,FALSE),
$C198=2015,
VLOOKUP($B198,[13]分省年度数据!$A$1:$T$32,10,FALSE),
$C198=2016,
VLOOKUP($B198,[13]分省年度数据!$A$1:$T$32,9,FALSE),
$C198=2017,
VLOOKUP($B198,[13]分省年度数据!$A$1:$T$32,8,FALSE),
$C198=2018,
VLOOKUP($B198,[13]分省年度数据!$A$1:$T$32,7,FALSE)
)</f>
        <v>13</v>
      </c>
      <c r="AB198" cm="1">
        <f t="array" ref="AB198">_xlfn.IFS(
$C198=2010,
VLOOKUP($B198,[14]分省年度数据!$A$1:$T$32,15,FALSE),
$C198=2011,
VLOOKUP($B198,[14]分省年度数据!$A$1:$T$32,14,FALSE),
$C198=2012,
VLOOKUP($B198,[14]分省年度数据!$A$1:$T$32,13,FALSE),
$C198=2013,
VLOOKUP($B198,[14]分省年度数据!$A$1:$T$32,12,FALSE),
$C198=2014,
VLOOKUP($B198,[14]分省年度数据!$A$1:$T$32,11,FALSE),
$C198=2015,
VLOOKUP($B198,[14]分省年度数据!$A$1:$T$32,10,FALSE),
$C198=2016,
VLOOKUP($B198,[14]分省年度数据!$A$1:$T$32,9,FALSE),
$C198=2017,
VLOOKUP($B198,[14]分省年度数据!$A$1:$T$32,8,FALSE),
$C198=2018,
VLOOKUP($B198,[14]分省年度数据!$A$1:$T$32,7,FALSE)
)</f>
        <v>16.760000000000002</v>
      </c>
      <c r="AD198" cm="1">
        <f t="array" ref="AD198">_xlfn.IFS(
$C198=2010,
VLOOKUP($B198,[15]分省年度数据!$A$1:$T$32,15,FALSE),
$C198=2011,
VLOOKUP($B198,[15]分省年度数据!$A$1:$T$32,14,FALSE),
$C198=2012,
VLOOKUP($B198,[15]分省年度数据!$A$1:$T$32,13,FALSE),
$C198=2013,
VLOOKUP($B198,[15]分省年度数据!$A$1:$T$32,12,FALSE),
$C198=2014,
VLOOKUP($B198,[15]分省年度数据!$A$1:$T$32,11,FALSE),
$C198=2015,
VLOOKUP($B198,[15]分省年度数据!$A$1:$T$32,10,FALSE),
$C198=2016,
VLOOKUP($B198,[15]分省年度数据!$A$1:$T$32,9,FALSE),
$C198=2017,
VLOOKUP($B198,[15]分省年度数据!$A$1:$T$32,8,FALSE),
$C198=2018,
VLOOKUP($B198,[15]分省年度数据!$A$1:$T$32,7,FALSE)
)</f>
        <v>9483526</v>
      </c>
      <c r="AE198" cm="1">
        <f t="array" ref="AE198">_xlfn.IFS(
$C198=2010,
VLOOKUP($B198,[16]分省年度数据!$A$1:$T$32,15,FALSE),
$C198=2011,
VLOOKUP($B198,[16]分省年度数据!$A$1:$T$32,14,FALSE),
$C198=2012,
VLOOKUP($B198,[16]分省年度数据!$A$1:$T$32,13,FALSE),
$C198=2013,
VLOOKUP($B198,[16]分省年度数据!$A$1:$T$32,12,FALSE),
$C198=2014,
VLOOKUP($B198,[16]分省年度数据!$A$1:$T$32,11,FALSE),
$C198=2015,
VLOOKUP($B198,[16]分省年度数据!$A$1:$T$32,10,FALSE),
$C198=2016,
VLOOKUP($B198,[16]分省年度数据!$A$1:$T$32,9,FALSE),
$C198=2017,
VLOOKUP($B198,[16]分省年度数据!$A$1:$T$32,8,FALSE),
$C198=2018,
VLOOKUP($B198,[16]分省年度数据!$A$1:$T$32,7,FALSE)
)</f>
        <v>626.29999999999995</v>
      </c>
      <c r="AF198" cm="1">
        <f t="array" ref="AF198">_xlfn.IFS(
$C198=2010,
VLOOKUP($B198,[17]分省年度数据!$A$1:$T$32,15,FALSE),
$C198=2011,
VLOOKUP($B198,[17]分省年度数据!$A$1:$T$32,14,FALSE),
$C198=2012,
VLOOKUP($B198,[17]分省年度数据!$A$1:$T$32,13,FALSE),
$C198=2013,
VLOOKUP($B198,[17]分省年度数据!$A$1:$T$32,12,FALSE),
$C198=2014,
VLOOKUP($B198,[17]分省年度数据!$A$1:$T$32,11,FALSE),
$C198=2015,
VLOOKUP($B198,[17]分省年度数据!$A$1:$T$32,10,FALSE),
$C198=2016,
VLOOKUP($B198,[17]分省年度数据!$A$1:$T$32,9,FALSE),
$C198=2017,
VLOOKUP($B198,[17]分省年度数据!$A$1:$T$32,8,FALSE),
$C198=2018,
VLOOKUP($B198,[17]分省年度数据!$A$1:$T$32,7,FALSE)
)</f>
        <v>2460</v>
      </c>
      <c r="AG198" cm="1">
        <f t="array" ref="AG198">_xlfn.IFS(
$C198=2010,
VLOOKUP($B198,[18]分省年度数据!$A$1:$T$32,15,FALSE),
$C198=2011,
VLOOKUP($B198,[18]分省年度数据!$A$1:$T$32,14,FALSE),
$C198=2012,
VLOOKUP($B198,[18]分省年度数据!$A$1:$T$32,13,FALSE),
$C198=2013,
VLOOKUP($B198,[18]分省年度数据!$A$1:$T$32,12,FALSE),
$C198=2014,
VLOOKUP($B198,[18]分省年度数据!$A$1:$T$32,11,FALSE),
$C198=2015,
VLOOKUP($B198,[18]分省年度数据!$A$1:$T$32,10,FALSE),
$C198=2016,
VLOOKUP($B198,[18]分省年度数据!$A$1:$T$32,9,FALSE),
$C198=2017,
VLOOKUP($B198,[18]分省年度数据!$A$1:$T$32,8,FALSE),
$C198=2018,
VLOOKUP($B198,[18]分省年度数据!$A$1:$T$32,7,FALSE)
)</f>
        <v>9769.4</v>
      </c>
      <c r="AJ198" cm="1">
        <f t="array" ref="AJ198">_xlfn.IFS(
$C198=2010,
VLOOKUP($B198,[19]分省年度数据!$A$1:$T$32,15,FALSE),
$C198=2011,
VLOOKUP($B198,[19]分省年度数据!$A$1:$T$32,14,FALSE),
$C198=2012,
VLOOKUP($B198,[19]分省年度数据!$A$1:$T$32,13,FALSE),
$C198=2013,
VLOOKUP($B198,[19]分省年度数据!$A$1:$T$32,12,FALSE),
$C198=2014,
VLOOKUP($B198,[19]分省年度数据!$A$1:$T$32,11,FALSE),
$C198=2015,
VLOOKUP($B198,[19]分省年度数据!$A$1:$T$32,10,FALSE),
$C198=2016,
VLOOKUP($B198,[19]分省年度数据!$A$1:$T$32,9,FALSE),
$C198=2017,
VLOOKUP($B198,[19]分省年度数据!$A$1:$T$32,8,FALSE),
$C198=2018,
VLOOKUP($B198,[19]分省年度数据!$A$1:$T$32,7,FALSE)
)</f>
        <v>4573</v>
      </c>
      <c r="AK198" cm="1">
        <f t="array" ref="AK198">_xlfn.IFS(
$C198=2010,
VLOOKUP($B198,[20]分省年度数据!$A$1:$T$32,15,FALSE),
$C198=2011,
VLOOKUP($B198,[20]分省年度数据!$A$1:$T$32,14,FALSE),
$C198=2012,
VLOOKUP($B198,[20]分省年度数据!$A$1:$T$32,13,FALSE),
$C198=2013,
VLOOKUP($B198,[20]分省年度数据!$A$1:$T$32,12,FALSE),
$C198=2014,
VLOOKUP($B198,[20]分省年度数据!$A$1:$T$32,11,FALSE),
$C198=2015,
VLOOKUP($B198,[20]分省年度数据!$A$1:$T$32,10,FALSE),
$C198=2016,
VLOOKUP($B198,[20]分省年度数据!$A$1:$T$32,9,FALSE),
$C198=2017,
VLOOKUP($B198,[20]分省年度数据!$A$1:$T$32,8,FALSE),
$C198=2018,
VLOOKUP($B198,[20]分省年度数据!$A$1:$T$32,7,FALSE)
)</f>
        <v>16164</v>
      </c>
      <c r="AL198" cm="1">
        <f t="array" ref="AL198">_xlfn.IFS(
$C198=2010,
VLOOKUP($B198,[26]分省年度数据!$A$1:$T$32,15,FALSE),
$C198=2011,
VLOOKUP($B198,[26]分省年度数据!$A$1:$T$32,14,FALSE),
$C198=2012,
VLOOKUP($B198,[26]分省年度数据!$A$1:$T$32,13,FALSE),
$C198=2013,
VLOOKUP($B198,[26]分省年度数据!$A$1:$T$32,12,FALSE),
$C198=2014,
VLOOKUP($B198,[26]分省年度数据!$A$1:$T$32,11,FALSE),
$C198=2015,
VLOOKUP($B198,[26]分省年度数据!$A$1:$T$32,10,FALSE),
$C198=2016,
VLOOKUP($B198,[26]分省年度数据!$A$1:$T$32,9,FALSE),
$C198=2017,
VLOOKUP($B198,[26]分省年度数据!$A$1:$T$32,8,FALSE),
$C198=2018,
VLOOKUP($B198,[26]分省年度数据!$A$1:$T$32,7,FALSE)
)</f>
        <v>98.05</v>
      </c>
      <c r="AM198" cm="1">
        <f t="array" ref="AM198">_xlfn.IFS(
$C198=2010,
VLOOKUP($B198,[22]分省年度数据!$A$1:$T$32,15,FALSE),
$C198=2011,
VLOOKUP($B198,[22]分省年度数据!$A$1:$T$32,14,FALSE),
$C198=2012,
VLOOKUP($B198,[22]分省年度数据!$A$1:$T$32,13,FALSE),
$C198=2013,
VLOOKUP($B198,[22]分省年度数据!$A$1:$T$32,12,FALSE),
$C198=2014,
VLOOKUP($B198,[22]分省年度数据!$A$1:$T$32,11,FALSE),
$C198=2015,
VLOOKUP($B198,[22]分省年度数据!$A$1:$T$32,10,FALSE),
$C198=2016,
VLOOKUP($B198,[22]分省年度数据!$A$1:$T$32,9,FALSE),
$C198=2017,
VLOOKUP($B198,[22]分省年度数据!$A$1:$T$32,8,FALSE),
$C198=2018,
VLOOKUP($B198,[22]分省年度数据!$A$1:$T$32,7,FALSE)
)</f>
        <v>96.37</v>
      </c>
      <c r="AN198" cm="1">
        <f t="array" ref="AN198">_xlfn.IFS(
$C198=2010,
VLOOKUP($B198,[23]分省年度数据!$A$1:$T$32,15,FALSE),
$C198=2011,
VLOOKUP($B198,[23]分省年度数据!$A$1:$T$32,14,FALSE),
$C198=2012,
VLOOKUP($B198,[23]分省年度数据!$A$1:$T$32,13,FALSE),
$C198=2013,
VLOOKUP($B198,[23]分省年度数据!$A$1:$T$32,12,FALSE),
$C198=2014,
VLOOKUP($B198,[23]分省年度数据!$A$1:$T$32,11,FALSE),
$C198=2015,
VLOOKUP($B198,[23]分省年度数据!$A$1:$T$32,10,FALSE),
$C198=2016,
VLOOKUP($B198,[23]分省年度数据!$A$1:$T$32,9,FALSE),
$C198=2017,
VLOOKUP($B198,[23]分省年度数据!$A$1:$T$32,8,FALSE),
$C198=2018,
VLOOKUP($B198,[23]分省年度数据!$A$1:$T$32,7,FALSE)
)</f>
        <v>11.5</v>
      </c>
      <c r="AO198" cm="1">
        <f t="array" ref="AO198">_xlfn.IFS(
$C198=2010,
VLOOKUP($B198,[24]分省年度数据!$A$1:$T$32,15,FALSE),
$C198=2011,
VLOOKUP($B198,[24]分省年度数据!$A$1:$T$32,14,FALSE),
$C198=2012,
VLOOKUP($B198,[24]分省年度数据!$A$1:$T$32,13,FALSE),
$C198=2013,
VLOOKUP($B198,[24]分省年度数据!$A$1:$T$32,12,FALSE),
$C198=2014,
VLOOKUP($B198,[24]分省年度数据!$A$1:$T$32,11,FALSE),
$C198=2015,
VLOOKUP($B198,[24]分省年度数据!$A$1:$T$32,10,FALSE),
$C198=2016,
VLOOKUP($B198,[24]分省年度数据!$A$1:$T$32,9,FALSE),
$C198=2017,
VLOOKUP($B198,[24]分省年度数据!$A$1:$T$32,8,FALSE),
$C198=2018,
VLOOKUP($B198,[24]分省年度数据!$A$1:$T$32,7,FALSE)
)</f>
        <v>2.74</v>
      </c>
      <c r="AP198" cm="1">
        <f t="array" ref="AP198">_xlfn.IFS(
$C198=2010,
VLOOKUP($B198,[25]分省年度数据!$A$1:$T$32,15,FALSE),
$C198=2011,
VLOOKUP($B198,[25]分省年度数据!$A$1:$T$32,14,FALSE),
$C198=2012,
VLOOKUP($B198,[25]分省年度数据!$A$1:$T$32,13,FALSE),
$C198=2013,
VLOOKUP($B198,[25]分省年度数据!$A$1:$T$32,12,FALSE),
$C198=2014,
VLOOKUP($B198,[25]分省年度数据!$A$1:$T$32,11,FALSE),
$C198=2015,
VLOOKUP($B198,[25]分省年度数据!$A$1:$T$32,10,FALSE),
$C198=2016,
VLOOKUP($B198,[25]分省年度数据!$A$1:$T$32,9,FALSE),
$C198=2017,
VLOOKUP($B198,[25]分省年度数据!$A$1:$T$32,8,FALSE),
$C198=2018,
VLOOKUP($B198,[25]分省年度数据!$A$1:$T$32,7,FALSE)
)</f>
        <v>17.05</v>
      </c>
    </row>
    <row r="199" spans="1:42">
      <c r="A199">
        <v>50</v>
      </c>
      <c r="B199" t="s">
        <v>22</v>
      </c>
      <c r="C199">
        <v>2018</v>
      </c>
      <c r="D199" t="str">
        <f t="shared" si="6"/>
        <v>重庆市2018</v>
      </c>
      <c r="E199" t="s">
        <v>36</v>
      </c>
      <c r="F199" cm="1">
        <f t="array" ref="F199">_xlfn.IFS(
$C199=2010,
VLOOKUP($B199,[1]分省年度数据!$A$1:$T$32,15,FALSE),
$C199=2011,
VLOOKUP($B199,[1]分省年度数据!$A$1:$T$32,14,FALSE),
$C199=2012,
VLOOKUP($B199,[1]分省年度数据!$A$1:$T$32,13,FALSE),
$C199=2013,
VLOOKUP($B199,[1]分省年度数据!$A$1:$T$32,12,FALSE),
$C199=2014,
VLOOKUP($B199,[1]分省年度数据!$A$1:$T$32,11,FALSE),
$C199=2015,
VLOOKUP($B199,[1]分省年度数据!$A$1:$T$32,10,FALSE),
$C199=2016,
VLOOKUP($B199,[1]分省年度数据!$A$1:$T$32,9,FALSE),
$C199=2017,
VLOOKUP($B199,[1]分省年度数据!$A$1:$T$32,8,FALSE),
$C199=2018,
VLOOKUP($B199,[1]分省年度数据!$A$1:$T$32,7,FALSE)
)</f>
        <v>3163</v>
      </c>
      <c r="G199" cm="1">
        <f t="array" ref="G199">_xlfn.IFS(
$C199=2010,
VLOOKUP($B199,[2]分省年度数据!$A$1:$T$32,15,FALSE),
$C199=2011,
VLOOKUP($B199,[2]分省年度数据!$A$1:$T$32,14,FALSE),
$C199=2012,
VLOOKUP($B199,[2]分省年度数据!$A$1:$T$32,13,FALSE),
$C199=2013,
VLOOKUP($B199,[2]分省年度数据!$A$1:$T$32,12,FALSE),
$C199=2014,
VLOOKUP($B199,[2]分省年度数据!$A$1:$T$32,11,FALSE),
$C199=2015,
VLOOKUP($B199,[2]分省年度数据!$A$1:$T$32,10,FALSE),
$C199=2016,
VLOOKUP($B199,[2]分省年度数据!$A$1:$T$32,9,FALSE),
$C199=2017,
VLOOKUP($B199,[2]分省年度数据!$A$1:$T$32,8,FALSE),
$C199=2018,
VLOOKUP($B199,[2]分省年度数据!$A$1:$T$32,7,FALSE)
)</f>
        <v>26386</v>
      </c>
      <c r="H199" cm="1">
        <f t="array" ref="H199">_xlfn.IFS(
$C199=2010,
VLOOKUP($B199,[3]分省年度数据!$A$1:$T$32,15,FALSE),
$C199=2011,
VLOOKUP($B199,[3]分省年度数据!$A$1:$T$32,14,FALSE),
$C199=2012,
VLOOKUP($B199,[3]分省年度数据!$A$1:$T$32,13,FALSE),
$C199=2013,
VLOOKUP($B199,[3]分省年度数据!$A$1:$T$32,12,FALSE),
$C199=2014,
VLOOKUP($B199,[3]分省年度数据!$A$1:$T$32,11,FALSE),
$C199=2015,
VLOOKUP($B199,[3]分省年度数据!$A$1:$T$32,10,FALSE),
$C199=2016,
VLOOKUP($B199,[3]分省年度数据!$A$1:$T$32,9,FALSE),
$C199=2017,
VLOOKUP($B199,[3]分省年度数据!$A$1:$T$32,8,FALSE),
$C199=2018,
VLOOKUP($B199,[3]分省年度数据!$A$1:$T$32,7,FALSE)
)</f>
        <v>148.19999999999999</v>
      </c>
      <c r="I199">
        <f>VLOOKUP($D199,[4]Sheet1!$C$1:$J$65536,2,FALSE)</f>
        <v>175.93426513671875</v>
      </c>
      <c r="J199">
        <f>VLOOKUP($D199,[4]Sheet1!$C$1:$J$65536,3,FALSE)</f>
        <v>127.05166625976562</v>
      </c>
      <c r="K199">
        <f>VLOOKUP($D199,[4]Sheet1!$C$1:$J$65536,4,FALSE)</f>
        <v>10141.01953125</v>
      </c>
      <c r="L199">
        <f>VLOOKUP($D199,[4]Sheet1!$C$1:$J$65536,5,FALSE)</f>
        <v>153.85044860839844</v>
      </c>
      <c r="M199">
        <f>VLOOKUP($D199,[4]Sheet1!$C$1:$J$65536,6,FALSE)</f>
        <v>20.502077102661133</v>
      </c>
      <c r="N199">
        <f>VLOOKUP($D199,[4]Sheet1!$C$1:$J$65536,7,FALSE)</f>
        <v>7.0363569259643555</v>
      </c>
      <c r="O199">
        <f>VLOOKUP($D199,[4]Sheet1!$C$1:$J$65536,8,FALSE)</f>
        <v>30.097679138183594</v>
      </c>
      <c r="P199" cm="1">
        <f t="array" ref="P199">_xlfn.IFS(
$C199=2010,
VLOOKUP($B199,[5]各省年均房价!$A$1:$T$32,11,FALSE),
$C199=2011,
VLOOKUP($B199,[5]各省年均房价!$A$1:$T$32,12,FALSE),
$C199=2012,
VLOOKUP($B199,[5]各省年均房价!$A$1:$T$32,13,FALSE),
$C199=2013,
VLOOKUP($B199,[5]各省年均房价!$A$1:$T$32,14,FALSE),
$C199=2014,
VLOOKUP($B199,[5]各省年均房价!$A$1:$T$32,15,FALSE),
$C199=2015,
VLOOKUP($B199,[5]各省年均房价!$A$1:$T$32,16,FALSE),
$C199=2016,
VLOOKUP($B199,[5]各省年均房价!$A$1:$T$32,17,FALSE),
$C199=2017,
VLOOKUP($B199,[5]各省年均房价!$A$1:$T$32,18,FALSE),
$C199=2018,
VLOOKUP($B199,[5]各省年均房价!$A$1:$T$32,19,FALSE)
)</f>
        <v>8973.25</v>
      </c>
      <c r="Q199">
        <f t="shared" si="7"/>
        <v>0.34007617676040325</v>
      </c>
      <c r="R199" cm="1">
        <f t="array" ref="R199">_xlfn.IFS(
$C199=2010,
VLOOKUP($B199,[27]分省年度数据!$A$1:$T$32,15,FALSE),
$C199=2011,
VLOOKUP($B199,[27]分省年度数据!$A$1:$T$32,14,FALSE),
$C199=2012,
VLOOKUP($B199,[27]分省年度数据!$A$1:$T$32,13,FALSE),
$C199=2013,
VLOOKUP($B199,[27]分省年度数据!$A$1:$T$32,12,FALSE),
$C199=2014,
VLOOKUP($B199,[27]分省年度数据!$A$1:$T$32,11,FALSE),
$C199=2015,
VLOOKUP($B199,[27]分省年度数据!$A$1:$T$32,10,FALSE),
$C199=2016,
VLOOKUP($B199,[27]分省年度数据!$A$1:$T$32,9,FALSE),
$C199=2017,
VLOOKUP($B199,[27]分省年度数据!$A$1:$T$32,8,FALSE),
$C199=2018,
VLOOKUP($B199,[27]分省年度数据!$A$1:$T$32,7,FALSE)
)</f>
        <v>117.7</v>
      </c>
      <c r="S199">
        <f>IFERROR(VLOOKUP(D199,[6]mu_jt_estimates_final!$C:$D,2,FALSE),"")</f>
        <v>2.5521897000000002E-2</v>
      </c>
      <c r="T199" t="str">
        <f>VLOOKUP(B199,方言分布!A:B,2,FALSE)</f>
        <v>西南官话</v>
      </c>
      <c r="U199" cm="1">
        <f t="array" ref="U199">_xlfn.IFS(
$C199=2010,
VLOOKUP($B199,[7]分省年度数据!$A$1:$T$32,15,FALSE),
$C199=2011,
VLOOKUP($B199,[7]分省年度数据!$A$1:$T$32,14,FALSE),
$C199=2012,
VLOOKUP($B199,[7]分省年度数据!$A$1:$T$32,13,FALSE),
$C199=2013,
VLOOKUP($B199,[7]分省年度数据!$A$1:$T$32,12,FALSE),
$C199=2014,
VLOOKUP($B199,[7]分省年度数据!$A$1:$T$32,11,FALSE),
$C199=2015,
VLOOKUP($B199,[7]分省年度数据!$A$1:$T$32,10,FALSE),
$C199=2016,
VLOOKUP($B199,[7]分省年度数据!$A$1:$T$32,9,FALSE),
$C199=2017,
VLOOKUP($B199,[7]分省年度数据!$A$1:$T$32,8,FALSE),
$C199=2018,
VLOOKUP($B199,[7]分省年度数据!$A$1:$T$32,7,FALSE)
)</f>
        <v>20524</v>
      </c>
      <c r="V199" cm="1">
        <f t="array" ref="V199">_xlfn.IFS(
$C199=2010,
VLOOKUP($B199,[8]分省年度数据!$A$1:$T$32,15,FALSE),
$C199=2011,
VLOOKUP($B199,[8]分省年度数据!$A$1:$T$32,14,FALSE),
$C199=2012,
VLOOKUP($B199,[8]分省年度数据!$A$1:$T$32,13,FALSE),
$C199=2013,
VLOOKUP($B199,[8]分省年度数据!$A$1:$T$32,12,FALSE),
$C199=2014,
VLOOKUP($B199,[8]分省年度数据!$A$1:$T$32,11,FALSE),
$C199=2015,
VLOOKUP($B199,[8]分省年度数据!$A$1:$T$32,10,FALSE),
$C199=2016,
VLOOKUP($B199,[8]分省年度数据!$A$1:$T$32,9,FALSE),
$C199=2017,
VLOOKUP($B199,[8]分省年度数据!$A$1:$T$32,8,FALSE),
$C199=2018,
VLOOKUP($B199,[8]分省年度数据!$A$1:$T$32,7,FALSE)
)</f>
        <v>22.01</v>
      </c>
      <c r="W199" cm="1">
        <f t="array" ref="W199">_xlfn.IFS(
$C199=2010,
VLOOKUP($B199,[9]分省年度数据!$A$1:$T$32,15,FALSE),
$C199=2011,
VLOOKUP($B199,[9]分省年度数据!$A$1:$T$32,14,FALSE),
$C199=2012,
VLOOKUP($B199,[9]分省年度数据!$A$1:$T$32,13,FALSE),
$C199=2013,
VLOOKUP($B199,[9]分省年度数据!$A$1:$T$32,12,FALSE),
$C199=2014,
VLOOKUP($B199,[9]分省年度数据!$A$1:$T$32,11,FALSE),
$C199=2015,
VLOOKUP($B199,[9]分省年度数据!$A$1:$T$32,10,FALSE),
$C199=2016,
VLOOKUP($B199,[9]分省年度数据!$A$1:$T$32,9,FALSE),
$C199=2017,
VLOOKUP($B199,[9]分省年度数据!$A$1:$T$32,8,FALSE),
$C199=2018,
VLOOKUP($B199,[9]分省年度数据!$A$1:$T$32,7,FALSE)
)</f>
        <v>67</v>
      </c>
      <c r="X199" cm="1">
        <f t="array" ref="X199">_xlfn.IFS(
$C199=2010,
VLOOKUP($B199,[10]分省年度数据!$A$1:$T$32,15,FALSE),
$C199=2011,
VLOOKUP($B199,[10]分省年度数据!$A$1:$T$32,14,FALSE),
$C199=2012,
VLOOKUP($B199,[10]分省年度数据!$A$1:$T$32,13,FALSE),
$C199=2013,
VLOOKUP($B199,[10]分省年度数据!$A$1:$T$32,12,FALSE),
$C199=2014,
VLOOKUP($B199,[10]分省年度数据!$A$1:$T$32,11,FALSE),
$C199=2015,
VLOOKUP($B199,[10]分省年度数据!$A$1:$T$32,10,FALSE),
$C199=2016,
VLOOKUP($B199,[10]分省年度数据!$A$1:$T$32,9,FALSE),
$C199=2017,
VLOOKUP($B199,[10]分省年度数据!$A$1:$T$32,8,FALSE),
$C199=2018,
VLOOKUP($B199,[10]分省年度数据!$A$1:$T$32,7,FALSE)
)</f>
        <v>9.4</v>
      </c>
      <c r="Y199" cm="1">
        <f t="array" ref="Y199">_xlfn.IFS(
$C199=2010,
VLOOKUP($B199,[11]分省年度数据!$A$1:$T$32,15,FALSE),
$C199=2011,
VLOOKUP($B199,[11]分省年度数据!$A$1:$T$32,14,FALSE),
$C199=2012,
VLOOKUP($B199,[11]分省年度数据!$A$1:$T$32,13,FALSE),
$C199=2013,
VLOOKUP($B199,[11]分省年度数据!$A$1:$T$32,12,FALSE),
$C199=2014,
VLOOKUP($B199,[11]分省年度数据!$A$1:$T$32,11,FALSE),
$C199=2015,
VLOOKUP($B199,[11]分省年度数据!$A$1:$T$32,10,FALSE),
$C199=2016,
VLOOKUP($B199,[11]分省年度数据!$A$1:$T$32,9,FALSE),
$C199=2017,
VLOOKUP($B199,[11]分省年度数据!$A$1:$T$32,8,FALSE),
$C199=2018,
VLOOKUP($B199,[11]分省年度数据!$A$1:$T$32,7,FALSE)
)</f>
        <v>372.79</v>
      </c>
      <c r="Z199" cm="1">
        <f t="array" ref="Z199">_xlfn.IFS(
$C199=2010,
VLOOKUP($B199,[12]分省年度数据!$A$1:$T$32,15,FALSE),
$C199=2011,
VLOOKUP($B199,[12]分省年度数据!$A$1:$T$32,14,FALSE),
$C199=2012,
VLOOKUP($B199,[12]分省年度数据!$A$1:$T$32,13,FALSE),
$C199=2013,
VLOOKUP($B199,[12]分省年度数据!$A$1:$T$32,12,FALSE),
$C199=2014,
VLOOKUP($B199,[12]分省年度数据!$A$1:$T$32,11,FALSE),
$C199=2015,
VLOOKUP($B199,[12]分省年度数据!$A$1:$T$32,10,FALSE),
$C199=2016,
VLOOKUP($B199,[12]分省年度数据!$A$1:$T$32,9,FALSE),
$C199=2017,
VLOOKUP($B199,[12]分省年度数据!$A$1:$T$32,8,FALSE),
$C199=2018,
VLOOKUP($B199,[12]分省年度数据!$A$1:$T$32,7,FALSE)
)</f>
        <v>15.46</v>
      </c>
      <c r="AA199" cm="1">
        <f t="array" ref="AA199">_xlfn.IFS(
$C199=2010,
VLOOKUP($B199,[13]分省年度数据!$A$1:$T$32,15,FALSE),
$C199=2011,
VLOOKUP($B199,[13]分省年度数据!$A$1:$T$32,14,FALSE),
$C199=2012,
VLOOKUP($B199,[13]分省年度数据!$A$1:$T$32,13,FALSE),
$C199=2013,
VLOOKUP($B199,[13]分省年度数据!$A$1:$T$32,12,FALSE),
$C199=2014,
VLOOKUP($B199,[13]分省年度数据!$A$1:$T$32,11,FALSE),
$C199=2015,
VLOOKUP($B199,[13]分省年度数据!$A$1:$T$32,10,FALSE),
$C199=2016,
VLOOKUP($B199,[13]分省年度数据!$A$1:$T$32,9,FALSE),
$C199=2017,
VLOOKUP($B199,[13]分省年度数据!$A$1:$T$32,8,FALSE),
$C199=2018,
VLOOKUP($B199,[13]分省年度数据!$A$1:$T$32,7,FALSE)
)</f>
        <v>13.43</v>
      </c>
      <c r="AB199" cm="1">
        <f t="array" ref="AB199">_xlfn.IFS(
$C199=2010,
VLOOKUP($B199,[14]分省年度数据!$A$1:$T$32,15,FALSE),
$C199=2011,
VLOOKUP($B199,[14]分省年度数据!$A$1:$T$32,14,FALSE),
$C199=2012,
VLOOKUP($B199,[14]分省年度数据!$A$1:$T$32,13,FALSE),
$C199=2013,
VLOOKUP($B199,[14]分省年度数据!$A$1:$T$32,12,FALSE),
$C199=2014,
VLOOKUP($B199,[14]分省年度数据!$A$1:$T$32,11,FALSE),
$C199=2015,
VLOOKUP($B199,[14]分省年度数据!$A$1:$T$32,10,FALSE),
$C199=2016,
VLOOKUP($B199,[14]分省年度数据!$A$1:$T$32,9,FALSE),
$C199=2017,
VLOOKUP($B199,[14]分省年度数据!$A$1:$T$32,8,FALSE),
$C199=2018,
VLOOKUP($B199,[14]分省年度数据!$A$1:$T$32,7,FALSE)
)</f>
        <v>16.559999999999999</v>
      </c>
      <c r="AD199" cm="1">
        <f t="array" ref="AD199">_xlfn.IFS(
$C199=2010,
VLOOKUP($B199,[15]分省年度数据!$A$1:$T$32,15,FALSE),
$C199=2011,
VLOOKUP($B199,[15]分省年度数据!$A$1:$T$32,14,FALSE),
$C199=2012,
VLOOKUP($B199,[15]分省年度数据!$A$1:$T$32,13,FALSE),
$C199=2013,
VLOOKUP($B199,[15]分省年度数据!$A$1:$T$32,12,FALSE),
$C199=2014,
VLOOKUP($B199,[15]分省年度数据!$A$1:$T$32,11,FALSE),
$C199=2015,
VLOOKUP($B199,[15]分省年度数据!$A$1:$T$32,10,FALSE),
$C199=2016,
VLOOKUP($B199,[15]分省年度数据!$A$1:$T$32,9,FALSE),
$C199=2017,
VLOOKUP($B199,[15]分省年度数据!$A$1:$T$32,8,FALSE),
$C199=2018,
VLOOKUP($B199,[15]分省年度数据!$A$1:$T$32,7,FALSE)
)</f>
        <v>10216274</v>
      </c>
      <c r="AE199" cm="1">
        <f t="array" ref="AE199">_xlfn.IFS(
$C199=2010,
VLOOKUP($B199,[16]分省年度数据!$A$1:$T$32,15,FALSE),
$C199=2011,
VLOOKUP($B199,[16]分省年度数据!$A$1:$T$32,14,FALSE),
$C199=2012,
VLOOKUP($B199,[16]分省年度数据!$A$1:$T$32,13,FALSE),
$C199=2013,
VLOOKUP($B199,[16]分省年度数据!$A$1:$T$32,12,FALSE),
$C199=2014,
VLOOKUP($B199,[16]分省年度数据!$A$1:$T$32,11,FALSE),
$C199=2015,
VLOOKUP($B199,[16]分省年度数据!$A$1:$T$32,10,FALSE),
$C199=2016,
VLOOKUP($B199,[16]分省年度数据!$A$1:$T$32,9,FALSE),
$C199=2017,
VLOOKUP($B199,[16]分省年度数据!$A$1:$T$32,8,FALSE),
$C199=2018,
VLOOKUP($B199,[16]分省年度数据!$A$1:$T$32,7,FALSE)
)</f>
        <v>680.99</v>
      </c>
      <c r="AF199" cm="1">
        <f t="array" ref="AF199">_xlfn.IFS(
$C199=2010,
VLOOKUP($B199,[17]分省年度数据!$A$1:$T$32,15,FALSE),
$C199=2011,
VLOOKUP($B199,[17]分省年度数据!$A$1:$T$32,14,FALSE),
$C199=2012,
VLOOKUP($B199,[17]分省年度数据!$A$1:$T$32,13,FALSE),
$C199=2013,
VLOOKUP($B199,[17]分省年度数据!$A$1:$T$32,12,FALSE),
$C199=2014,
VLOOKUP($B199,[17]分省年度数据!$A$1:$T$32,11,FALSE),
$C199=2015,
VLOOKUP($B199,[17]分省年度数据!$A$1:$T$32,10,FALSE),
$C199=2016,
VLOOKUP($B199,[17]分省年度数据!$A$1:$T$32,9,FALSE),
$C199=2017,
VLOOKUP($B199,[17]分省年度数据!$A$1:$T$32,8,FALSE),
$C199=2018,
VLOOKUP($B199,[17]分省年度数据!$A$1:$T$32,7,FALSE)
)</f>
        <v>1628</v>
      </c>
      <c r="AG199" cm="1">
        <f t="array" ref="AG199">_xlfn.IFS(
$C199=2010,
VLOOKUP($B199,[18]分省年度数据!$A$1:$T$32,15,FALSE),
$C199=2011,
VLOOKUP($B199,[18]分省年度数据!$A$1:$T$32,14,FALSE),
$C199=2012,
VLOOKUP($B199,[18]分省年度数据!$A$1:$T$32,13,FALSE),
$C199=2013,
VLOOKUP($B199,[18]分省年度数据!$A$1:$T$32,12,FALSE),
$C199=2014,
VLOOKUP($B199,[18]分省年度数据!$A$1:$T$32,11,FALSE),
$C199=2015,
VLOOKUP($B199,[18]分省年度数据!$A$1:$T$32,10,FALSE),
$C199=2016,
VLOOKUP($B199,[18]分省年度数据!$A$1:$T$32,9,FALSE),
$C199=2017,
VLOOKUP($B199,[18]分省年度数据!$A$1:$T$32,8,FALSE),
$C199=2018,
VLOOKUP($B199,[18]分省年度数据!$A$1:$T$32,7,FALSE)
)</f>
        <v>10705.2</v>
      </c>
      <c r="AJ199" cm="1">
        <f t="array" ref="AJ199">_xlfn.IFS(
$C199=2010,
VLOOKUP($B199,[19]分省年度数据!$A$1:$T$32,15,FALSE),
$C199=2011,
VLOOKUP($B199,[19]分省年度数据!$A$1:$T$32,14,FALSE),
$C199=2012,
VLOOKUP($B199,[19]分省年度数据!$A$1:$T$32,13,FALSE),
$C199=2013,
VLOOKUP($B199,[19]分省年度数据!$A$1:$T$32,12,FALSE),
$C199=2014,
VLOOKUP($B199,[19]分省年度数据!$A$1:$T$32,11,FALSE),
$C199=2015,
VLOOKUP($B199,[19]分省年度数据!$A$1:$T$32,10,FALSE),
$C199=2016,
VLOOKUP($B199,[19]分省年度数据!$A$1:$T$32,9,FALSE),
$C199=2017,
VLOOKUP($B199,[19]分省年度数据!$A$1:$T$32,8,FALSE),
$C199=2018,
VLOOKUP($B199,[19]分省年度数据!$A$1:$T$32,7,FALSE)
)</f>
        <v>4511</v>
      </c>
      <c r="AK199" cm="1">
        <f t="array" ref="AK199">_xlfn.IFS(
$C199=2010,
VLOOKUP($B199,[20]分省年度数据!$A$1:$T$32,15,FALSE),
$C199=2011,
VLOOKUP($B199,[20]分省年度数据!$A$1:$T$32,14,FALSE),
$C199=2012,
VLOOKUP($B199,[20]分省年度数据!$A$1:$T$32,13,FALSE),
$C199=2013,
VLOOKUP($B199,[20]分省年度数据!$A$1:$T$32,12,FALSE),
$C199=2014,
VLOOKUP($B199,[20]分省年度数据!$A$1:$T$32,11,FALSE),
$C199=2015,
VLOOKUP($B199,[20]分省年度数据!$A$1:$T$32,10,FALSE),
$C199=2016,
VLOOKUP($B199,[20]分省年度数据!$A$1:$T$32,9,FALSE),
$C199=2017,
VLOOKUP($B199,[20]分省年度数据!$A$1:$T$32,8,FALSE),
$C199=2018,
VLOOKUP($B199,[20]分省年度数据!$A$1:$T$32,7,FALSE)
)</f>
        <v>16394</v>
      </c>
      <c r="AL199" cm="1">
        <f t="array" ref="AL199">_xlfn.IFS(
$C199=2010,
VLOOKUP($B199,[26]分省年度数据!$A$1:$T$32,15,FALSE),
$C199=2011,
VLOOKUP($B199,[26]分省年度数据!$A$1:$T$32,14,FALSE),
$C199=2012,
VLOOKUP($B199,[26]分省年度数据!$A$1:$T$32,13,FALSE),
$C199=2013,
VLOOKUP($B199,[26]分省年度数据!$A$1:$T$32,12,FALSE),
$C199=2014,
VLOOKUP($B199,[26]分省年度数据!$A$1:$T$32,11,FALSE),
$C199=2015,
VLOOKUP($B199,[26]分省年度数据!$A$1:$T$32,10,FALSE),
$C199=2016,
VLOOKUP($B199,[26]分省年度数据!$A$1:$T$32,9,FALSE),
$C199=2017,
VLOOKUP($B199,[26]分省年度数据!$A$1:$T$32,8,FALSE),
$C199=2018,
VLOOKUP($B199,[26]分省年度数据!$A$1:$T$32,7,FALSE)
)</f>
        <v>98.28</v>
      </c>
      <c r="AM199" cm="1">
        <f t="array" ref="AM199">_xlfn.IFS(
$C199=2010,
VLOOKUP($B199,[22]分省年度数据!$A$1:$T$32,15,FALSE),
$C199=2011,
VLOOKUP($B199,[22]分省年度数据!$A$1:$T$32,14,FALSE),
$C199=2012,
VLOOKUP($B199,[22]分省年度数据!$A$1:$T$32,13,FALSE),
$C199=2013,
VLOOKUP($B199,[22]分省年度数据!$A$1:$T$32,12,FALSE),
$C199=2014,
VLOOKUP($B199,[22]分省年度数据!$A$1:$T$32,11,FALSE),
$C199=2015,
VLOOKUP($B199,[22]分省年度数据!$A$1:$T$32,10,FALSE),
$C199=2016,
VLOOKUP($B199,[22]分省年度数据!$A$1:$T$32,9,FALSE),
$C199=2017,
VLOOKUP($B199,[22]分省年度数据!$A$1:$T$32,8,FALSE),
$C199=2018,
VLOOKUP($B199,[22]分省年度数据!$A$1:$T$32,7,FALSE)
)</f>
        <v>97.39</v>
      </c>
      <c r="AN199" cm="1">
        <f t="array" ref="AN199">_xlfn.IFS(
$C199=2010,
VLOOKUP($B199,[23]分省年度数据!$A$1:$T$32,15,FALSE),
$C199=2011,
VLOOKUP($B199,[23]分省年度数据!$A$1:$T$32,14,FALSE),
$C199=2012,
VLOOKUP($B199,[23]分省年度数据!$A$1:$T$32,13,FALSE),
$C199=2013,
VLOOKUP($B199,[23]分省年度数据!$A$1:$T$32,12,FALSE),
$C199=2014,
VLOOKUP($B199,[23]分省年度数据!$A$1:$T$32,11,FALSE),
$C199=2015,
VLOOKUP($B199,[23]分省年度数据!$A$1:$T$32,10,FALSE),
$C199=2016,
VLOOKUP($B199,[23]分省年度数据!$A$1:$T$32,9,FALSE),
$C199=2017,
VLOOKUP($B199,[23]分省年度数据!$A$1:$T$32,8,FALSE),
$C199=2018,
VLOOKUP($B199,[23]分省年度数据!$A$1:$T$32,7,FALSE)
)</f>
        <v>9.51</v>
      </c>
      <c r="AO199" cm="1">
        <f t="array" ref="AO199">_xlfn.IFS(
$C199=2010,
VLOOKUP($B199,[24]分省年度数据!$A$1:$T$32,15,FALSE),
$C199=2011,
VLOOKUP($B199,[24]分省年度数据!$A$1:$T$32,14,FALSE),
$C199=2012,
VLOOKUP($B199,[24]分省年度数据!$A$1:$T$32,13,FALSE),
$C199=2013,
VLOOKUP($B199,[24]分省年度数据!$A$1:$T$32,12,FALSE),
$C199=2014,
VLOOKUP($B199,[24]分省年度数据!$A$1:$T$32,11,FALSE),
$C199=2015,
VLOOKUP($B199,[24]分省年度数据!$A$1:$T$32,10,FALSE),
$C199=2016,
VLOOKUP($B199,[24]分省年度数据!$A$1:$T$32,9,FALSE),
$C199=2017,
VLOOKUP($B199,[24]分省年度数据!$A$1:$T$32,8,FALSE),
$C199=2018,
VLOOKUP($B199,[24]分省年度数据!$A$1:$T$32,7,FALSE)
)</f>
        <v>2.81</v>
      </c>
      <c r="AP199" cm="1">
        <f t="array" ref="AP199">_xlfn.IFS(
$C199=2010,
VLOOKUP($B199,[25]分省年度数据!$A$1:$T$32,15,FALSE),
$C199=2011,
VLOOKUP($B199,[25]分省年度数据!$A$1:$T$32,14,FALSE),
$C199=2012,
VLOOKUP($B199,[25]分省年度数据!$A$1:$T$32,13,FALSE),
$C199=2013,
VLOOKUP($B199,[25]分省年度数据!$A$1:$T$32,12,FALSE),
$C199=2014,
VLOOKUP($B199,[25]分省年度数据!$A$1:$T$32,11,FALSE),
$C199=2015,
VLOOKUP($B199,[25]分省年度数据!$A$1:$T$32,10,FALSE),
$C199=2016,
VLOOKUP($B199,[25]分省年度数据!$A$1:$T$32,9,FALSE),
$C199=2017,
VLOOKUP($B199,[25]分省年度数据!$A$1:$T$32,8,FALSE),
$C199=2018,
VLOOKUP($B199,[25]分省年度数据!$A$1:$T$32,7,FALSE)
)</f>
        <v>17.14</v>
      </c>
    </row>
    <row r="200" spans="1:42">
      <c r="A200">
        <v>51</v>
      </c>
      <c r="B200" t="s">
        <v>23</v>
      </c>
      <c r="C200">
        <v>2010</v>
      </c>
      <c r="D200" t="str">
        <f t="shared" si="6"/>
        <v>四川省2010</v>
      </c>
      <c r="E200" t="s">
        <v>36</v>
      </c>
      <c r="F200" cm="1">
        <f t="array" ref="F200">_xlfn.IFS(
$C200=2010,
VLOOKUP($B200,[1]分省年度数据!$A$1:$T$32,15,FALSE),
$C200=2011,
VLOOKUP($B200,[1]分省年度数据!$A$1:$T$32,14,FALSE),
$C200=2012,
VLOOKUP($B200,[1]分省年度数据!$A$1:$T$32,13,FALSE),
$C200=2013,
VLOOKUP($B200,[1]分省年度数据!$A$1:$T$32,12,FALSE),
$C200=2014,
VLOOKUP($B200,[1]分省年度数据!$A$1:$T$32,11,FALSE),
$C200=2015,
VLOOKUP($B200,[1]分省年度数据!$A$1:$T$32,10,FALSE),
$C200=2016,
VLOOKUP($B200,[1]分省年度数据!$A$1:$T$32,9,FALSE),
$C200=2017,
VLOOKUP($B200,[1]分省年度数据!$A$1:$T$32,8,FALSE),
$C200=2018,
VLOOKUP($B200,[1]分省年度数据!$A$1:$T$32,7,FALSE)
)</f>
        <v>8045</v>
      </c>
      <c r="G200" cm="1">
        <f t="array" ref="G200">_xlfn.IFS(
$C200=2010,
VLOOKUP($B200,[2]分省年度数据!$A$1:$T$32,15,FALSE),
$C200=2011,
VLOOKUP($B200,[2]分省年度数据!$A$1:$T$32,14,FALSE),
$C200=2012,
VLOOKUP($B200,[2]分省年度数据!$A$1:$T$32,13,FALSE),
$C200=2013,
VLOOKUP($B200,[2]分省年度数据!$A$1:$T$32,12,FALSE),
$C200=2014,
VLOOKUP($B200,[2]分省年度数据!$A$1:$T$32,11,FALSE),
$C200=2015,
VLOOKUP($B200,[2]分省年度数据!$A$1:$T$32,10,FALSE),
$C200=2016,
VLOOKUP($B200,[2]分省年度数据!$A$1:$T$32,9,FALSE),
$C200=2017,
VLOOKUP($B200,[2]分省年度数据!$A$1:$T$32,8,FALSE),
$C200=2018,
VLOOKUP($B200,[2]分省年度数据!$A$1:$T$32,7,FALSE)
)</f>
        <v>9373</v>
      </c>
      <c r="H200" cm="1">
        <f t="array" ref="H200">_xlfn.IFS(
$C200=2010,
VLOOKUP($B200,[3]分省年度数据!$A$1:$T$32,15,FALSE),
$C200=2011,
VLOOKUP($B200,[3]分省年度数据!$A$1:$T$32,14,FALSE),
$C200=2012,
VLOOKUP($B200,[3]分省年度数据!$A$1:$T$32,13,FALSE),
$C200=2013,
VLOOKUP($B200,[3]分省年度数据!$A$1:$T$32,12,FALSE),
$C200=2014,
VLOOKUP($B200,[3]分省年度数据!$A$1:$T$32,11,FALSE),
$C200=2015,
VLOOKUP($B200,[3]分省年度数据!$A$1:$T$32,10,FALSE),
$C200=2016,
VLOOKUP($B200,[3]分省年度数据!$A$1:$T$32,9,FALSE),
$C200=2017,
VLOOKUP($B200,[3]分省年度数据!$A$1:$T$32,8,FALSE),
$C200=2018,
VLOOKUP($B200,[3]分省年度数据!$A$1:$T$32,7,FALSE)
)</f>
        <v>4326.3999999999996</v>
      </c>
      <c r="I200">
        <f>VLOOKUP($D200,[4]Sheet1!$C$1:$J$65536,2,FALSE)</f>
        <v>112.86813354492188</v>
      </c>
      <c r="J200">
        <f>VLOOKUP($D200,[4]Sheet1!$C$1:$J$65536,3,FALSE)</f>
        <v>33.466949462890625</v>
      </c>
      <c r="K200">
        <f>VLOOKUP($D200,[4]Sheet1!$C$1:$J$65536,4,FALSE)</f>
        <v>10141.505859375</v>
      </c>
      <c r="L200">
        <f>VLOOKUP($D200,[4]Sheet1!$C$1:$J$65536,5,FALSE)</f>
        <v>149.81341552734375</v>
      </c>
      <c r="M200">
        <f>VLOOKUP($D200,[4]Sheet1!$C$1:$J$65536,6,FALSE)</f>
        <v>16.431709289550781</v>
      </c>
      <c r="N200">
        <f>VLOOKUP($D200,[4]Sheet1!$C$1:$J$65536,7,FALSE)</f>
        <v>5.0885510444641113</v>
      </c>
      <c r="O200">
        <f>VLOOKUP($D200,[4]Sheet1!$C$1:$J$65536,8,FALSE)</f>
        <v>20.694913864135742</v>
      </c>
      <c r="P200" cm="1">
        <f t="array" ref="P200">_xlfn.IFS(
$C200=2010,
VLOOKUP($B200,[5]各省年均房价!$A$1:$T$32,11,FALSE),
$C200=2011,
VLOOKUP($B200,[5]各省年均房价!$A$1:$T$32,12,FALSE),
$C200=2012,
VLOOKUP($B200,[5]各省年均房价!$A$1:$T$32,13,FALSE),
$C200=2013,
VLOOKUP($B200,[5]各省年均房价!$A$1:$T$32,14,FALSE),
$C200=2014,
VLOOKUP($B200,[5]各省年均房价!$A$1:$T$32,15,FALSE),
$C200=2015,
VLOOKUP($B200,[5]各省年均房价!$A$1:$T$32,16,FALSE),
$C200=2016,
VLOOKUP($B200,[5]各省年均房价!$A$1:$T$32,17,FALSE),
$C200=2017,
VLOOKUP($B200,[5]各省年均房价!$A$1:$T$32,18,FALSE),
$C200=2018,
VLOOKUP($B200,[5]各省年均房价!$A$1:$T$32,19,FALSE)
)</f>
        <v>3820.3944444444451</v>
      </c>
      <c r="Q200">
        <f t="shared" si="7"/>
        <v>0.40759569448889843</v>
      </c>
      <c r="R200" cm="1">
        <f t="array" ref="R200">_xlfn.IFS(
$C200=2010,
VLOOKUP($B200,[27]分省年度数据!$A$1:$T$32,15,FALSE),
$C200=2011,
VLOOKUP($B200,[27]分省年度数据!$A$1:$T$32,14,FALSE),
$C200=2012,
VLOOKUP($B200,[27]分省年度数据!$A$1:$T$32,13,FALSE),
$C200=2013,
VLOOKUP($B200,[27]分省年度数据!$A$1:$T$32,12,FALSE),
$C200=2014,
VLOOKUP($B200,[27]分省年度数据!$A$1:$T$32,11,FALSE),
$C200=2015,
VLOOKUP($B200,[27]分省年度数据!$A$1:$T$32,10,FALSE),
$C200=2016,
VLOOKUP($B200,[27]分省年度数据!$A$1:$T$32,9,FALSE),
$C200=2017,
VLOOKUP($B200,[27]分省年度数据!$A$1:$T$32,8,FALSE),
$C200=2018,
VLOOKUP($B200,[27]分省年度数据!$A$1:$T$32,7,FALSE)
)</f>
        <v>50.78</v>
      </c>
      <c r="S200">
        <f>IFERROR(VLOOKUP(D200,[6]mu_jt_estimates_final!$C:$D,2,FALSE),"")</f>
        <v>-0.1716329</v>
      </c>
      <c r="T200" t="str">
        <f>VLOOKUP(B200,方言分布!A:B,2,FALSE)</f>
        <v>西南官话</v>
      </c>
      <c r="U200" cm="1">
        <f t="array" ref="U200">_xlfn.IFS(
$C200=2010,
VLOOKUP($B200,[7]分省年度数据!$A$1:$T$32,15,FALSE),
$C200=2011,
VLOOKUP($B200,[7]分省年度数据!$A$1:$T$32,14,FALSE),
$C200=2012,
VLOOKUP($B200,[7]分省年度数据!$A$1:$T$32,13,FALSE),
$C200=2013,
VLOOKUP($B200,[7]分省年度数据!$A$1:$T$32,12,FALSE),
$C200=2014,
VLOOKUP($B200,[7]分省年度数据!$A$1:$T$32,11,FALSE),
$C200=2015,
VLOOKUP($B200,[7]分省年度数据!$A$1:$T$32,10,FALSE),
$C200=2016,
VLOOKUP($B200,[7]分省年度数据!$A$1:$T$32,9,FALSE),
$C200=2017,
VLOOKUP($B200,[7]分省年度数据!$A$1:$T$32,8,FALSE),
$C200=2018,
VLOOKUP($B200,[7]分省年度数据!$A$1:$T$32,7,FALSE)
)</f>
        <v>74283</v>
      </c>
      <c r="V200" cm="1">
        <f t="array" ref="V200">_xlfn.IFS(
$C200=2010,
VLOOKUP($B200,[8]分省年度数据!$A$1:$T$32,15,FALSE),
$C200=2011,
VLOOKUP($B200,[8]分省年度数据!$A$1:$T$32,14,FALSE),
$C200=2012,
VLOOKUP($B200,[8]分省年度数据!$A$1:$T$32,13,FALSE),
$C200=2013,
VLOOKUP($B200,[8]分省年度数据!$A$1:$T$32,12,FALSE),
$C200=2014,
VLOOKUP($B200,[8]分省年度数据!$A$1:$T$32,11,FALSE),
$C200=2015,
VLOOKUP($B200,[8]分省年度数据!$A$1:$T$32,10,FALSE),
$C200=2016,
VLOOKUP($B200,[8]分省年度数据!$A$1:$T$32,9,FALSE),
$C200=2017,
VLOOKUP($B200,[8]分省年度数据!$A$1:$T$32,8,FALSE),
$C200=2018,
VLOOKUP($B200,[8]分省年度数据!$A$1:$T$32,7,FALSE)
)</f>
        <v>30.12</v>
      </c>
      <c r="W200" cm="1">
        <f t="array" ref="W200">_xlfn.IFS(
$C200=2010,
VLOOKUP($B200,[9]分省年度数据!$A$1:$T$32,15,FALSE),
$C200=2011,
VLOOKUP($B200,[9]分省年度数据!$A$1:$T$32,14,FALSE),
$C200=2012,
VLOOKUP($B200,[9]分省年度数据!$A$1:$T$32,13,FALSE),
$C200=2013,
VLOOKUP($B200,[9]分省年度数据!$A$1:$T$32,12,FALSE),
$C200=2014,
VLOOKUP($B200,[9]分省年度数据!$A$1:$T$32,11,FALSE),
$C200=2015,
VLOOKUP($B200,[9]分省年度数据!$A$1:$T$32,10,FALSE),
$C200=2016,
VLOOKUP($B200,[9]分省年度数据!$A$1:$T$32,9,FALSE),
$C200=2017,
VLOOKUP($B200,[9]分省年度数据!$A$1:$T$32,8,FALSE),
$C200=2018,
VLOOKUP($B200,[9]分省年度数据!$A$1:$T$32,7,FALSE)
)</f>
        <v>36</v>
      </c>
      <c r="X200" cm="1">
        <f t="array" ref="X200">_xlfn.IFS(
$C200=2010,
VLOOKUP($B200,[10]分省年度数据!$A$1:$T$32,15,FALSE),
$C200=2011,
VLOOKUP($B200,[10]分省年度数据!$A$1:$T$32,14,FALSE),
$C200=2012,
VLOOKUP($B200,[10]分省年度数据!$A$1:$T$32,13,FALSE),
$C200=2013,
VLOOKUP($B200,[10]分省年度数据!$A$1:$T$32,12,FALSE),
$C200=2014,
VLOOKUP($B200,[10]分省年度数据!$A$1:$T$32,11,FALSE),
$C200=2015,
VLOOKUP($B200,[10]分省年度数据!$A$1:$T$32,10,FALSE),
$C200=2016,
VLOOKUP($B200,[10]分省年度数据!$A$1:$T$32,9,FALSE),
$C200=2017,
VLOOKUP($B200,[10]分省年度数据!$A$1:$T$32,8,FALSE),
$C200=2018,
VLOOKUP($B200,[10]分省年度数据!$A$1:$T$32,7,FALSE)
)</f>
        <v>10.75</v>
      </c>
      <c r="Y200" cm="1">
        <f t="array" ref="Y200">_xlfn.IFS(
$C200=2010,
VLOOKUP($B200,[11]分省年度数据!$A$1:$T$32,15,FALSE),
$C200=2011,
VLOOKUP($B200,[11]分省年度数据!$A$1:$T$32,14,FALSE),
$C200=2012,
VLOOKUP($B200,[11]分省年度数据!$A$1:$T$32,13,FALSE),
$C200=2013,
VLOOKUP($B200,[11]分省年度数据!$A$1:$T$32,12,FALSE),
$C200=2014,
VLOOKUP($B200,[11]分省年度数据!$A$1:$T$32,11,FALSE),
$C200=2015,
VLOOKUP($B200,[11]分省年度数据!$A$1:$T$32,10,FALSE),
$C200=2016,
VLOOKUP($B200,[11]分省年度数据!$A$1:$T$32,9,FALSE),
$C200=2017,
VLOOKUP($B200,[11]分省年度数据!$A$1:$T$32,8,FALSE),
$C200=2018,
VLOOKUP($B200,[11]分省年度数据!$A$1:$T$32,7,FALSE)
)</f>
        <v>263.33999999999997</v>
      </c>
      <c r="Z200" cm="1">
        <f t="array" ref="Z200">_xlfn.IFS(
$C200=2010,
VLOOKUP($B200,[12]分省年度数据!$A$1:$T$32,15,FALSE),
$C200=2011,
VLOOKUP($B200,[12]分省年度数据!$A$1:$T$32,14,FALSE),
$C200=2012,
VLOOKUP($B200,[12]分省年度数据!$A$1:$T$32,13,FALSE),
$C200=2013,
VLOOKUP($B200,[12]分省年度数据!$A$1:$T$32,12,FALSE),
$C200=2014,
VLOOKUP($B200,[12]分省年度数据!$A$1:$T$32,11,FALSE),
$C200=2015,
VLOOKUP($B200,[12]分省年度数据!$A$1:$T$32,10,FALSE),
$C200=2016,
VLOOKUP($B200,[12]分省年度数据!$A$1:$T$32,9,FALSE),
$C200=2017,
VLOOKUP($B200,[12]分省年度数据!$A$1:$T$32,8,FALSE),
$C200=2018,
VLOOKUP($B200,[12]分省年度数据!$A$1:$T$32,7,FALSE)
)</f>
        <v>18.21</v>
      </c>
      <c r="AA200" cm="1">
        <f t="array" ref="AA200">_xlfn.IFS(
$C200=2010,
VLOOKUP($B200,[13]分省年度数据!$A$1:$T$32,15,FALSE),
$C200=2011,
VLOOKUP($B200,[13]分省年度数据!$A$1:$T$32,14,FALSE),
$C200=2012,
VLOOKUP($B200,[13]分省年度数据!$A$1:$T$32,13,FALSE),
$C200=2013,
VLOOKUP($B200,[13]分省年度数据!$A$1:$T$32,12,FALSE),
$C200=2014,
VLOOKUP($B200,[13]分省年度数据!$A$1:$T$32,11,FALSE),
$C200=2015,
VLOOKUP($B200,[13]分省年度数据!$A$1:$T$32,10,FALSE),
$C200=2016,
VLOOKUP($B200,[13]分省年度数据!$A$1:$T$32,9,FALSE),
$C200=2017,
VLOOKUP($B200,[13]分省年度数据!$A$1:$T$32,8,FALSE),
$C200=2018,
VLOOKUP($B200,[13]分省年度数据!$A$1:$T$32,7,FALSE)
)</f>
        <v>16.82</v>
      </c>
      <c r="AB200" cm="1">
        <f t="array" ref="AB200">_xlfn.IFS(
$C200=2010,
VLOOKUP($B200,[14]分省年度数据!$A$1:$T$32,15,FALSE),
$C200=2011,
VLOOKUP($B200,[14]分省年度数据!$A$1:$T$32,14,FALSE),
$C200=2012,
VLOOKUP($B200,[14]分省年度数据!$A$1:$T$32,13,FALSE),
$C200=2013,
VLOOKUP($B200,[14]分省年度数据!$A$1:$T$32,12,FALSE),
$C200=2014,
VLOOKUP($B200,[14]分省年度数据!$A$1:$T$32,11,FALSE),
$C200=2015,
VLOOKUP($B200,[14]分省年度数据!$A$1:$T$32,10,FALSE),
$C200=2016,
VLOOKUP($B200,[14]分省年度数据!$A$1:$T$32,9,FALSE),
$C200=2017,
VLOOKUP($B200,[14]分省年度数据!$A$1:$T$32,8,FALSE),
$C200=2018,
VLOOKUP($B200,[14]分省年度数据!$A$1:$T$32,7,FALSE)
)</f>
        <v>19.37</v>
      </c>
      <c r="AD200" cm="1">
        <f t="array" ref="AD200">_xlfn.IFS(
$C200=2010,
VLOOKUP($B200,[15]分省年度数据!$A$1:$T$32,15,FALSE),
$C200=2011,
VLOOKUP($B200,[15]分省年度数据!$A$1:$T$32,14,FALSE),
$C200=2012,
VLOOKUP($B200,[15]分省年度数据!$A$1:$T$32,13,FALSE),
$C200=2013,
VLOOKUP($B200,[15]分省年度数据!$A$1:$T$32,12,FALSE),
$C200=2014,
VLOOKUP($B200,[15]分省年度数据!$A$1:$T$32,11,FALSE),
$C200=2015,
VLOOKUP($B200,[15]分省年度数据!$A$1:$T$32,10,FALSE),
$C200=2016,
VLOOKUP($B200,[15]分省年度数据!$A$1:$T$32,9,FALSE),
$C200=2017,
VLOOKUP($B200,[15]分省年度数据!$A$1:$T$32,8,FALSE),
$C200=2018,
VLOOKUP($B200,[15]分省年度数据!$A$1:$T$32,7,FALSE)
)</f>
        <v>8951781</v>
      </c>
      <c r="AE200" cm="1">
        <f t="array" ref="AE200">_xlfn.IFS(
$C200=2010,
VLOOKUP($B200,[16]分省年度数据!$A$1:$T$32,15,FALSE),
$C200=2011,
VLOOKUP($B200,[16]分省年度数据!$A$1:$T$32,14,FALSE),
$C200=2012,
VLOOKUP($B200,[16]分省年度数据!$A$1:$T$32,13,FALSE),
$C200=2013,
VLOOKUP($B200,[16]分省年度数据!$A$1:$T$32,12,FALSE),
$C200=2014,
VLOOKUP($B200,[16]分省年度数据!$A$1:$T$32,11,FALSE),
$C200=2015,
VLOOKUP($B200,[16]分省年度数据!$A$1:$T$32,10,FALSE),
$C200=2016,
VLOOKUP($B200,[16]分省年度数据!$A$1:$T$32,9,FALSE),
$C200=2017,
VLOOKUP($B200,[16]分省年度数据!$A$1:$T$32,8,FALSE),
$C200=2018,
VLOOKUP($B200,[16]分省年度数据!$A$1:$T$32,7,FALSE)
)</f>
        <v>540.65</v>
      </c>
      <c r="AF200" cm="1">
        <f t="array" ref="AF200">_xlfn.IFS(
$C200=2010,
VLOOKUP($B200,[17]分省年度数据!$A$1:$T$32,15,FALSE),
$C200=2011,
VLOOKUP($B200,[17]分省年度数据!$A$1:$T$32,14,FALSE),
$C200=2012,
VLOOKUP($B200,[17]分省年度数据!$A$1:$T$32,13,FALSE),
$C200=2013,
VLOOKUP($B200,[17]分省年度数据!$A$1:$T$32,12,FALSE),
$C200=2014,
VLOOKUP($B200,[17]分省年度数据!$A$1:$T$32,11,FALSE),
$C200=2015,
VLOOKUP($B200,[17]分省年度数据!$A$1:$T$32,10,FALSE),
$C200=2016,
VLOOKUP($B200,[17]分省年度数据!$A$1:$T$32,9,FALSE),
$C200=2017,
VLOOKUP($B200,[17]分省年度数据!$A$1:$T$32,8,FALSE),
$C200=2018,
VLOOKUP($B200,[17]分省年度数据!$A$1:$T$32,7,FALSE)
)</f>
        <v>369</v>
      </c>
      <c r="AG200" cm="1">
        <f t="array" ref="AG200">_xlfn.IFS(
$C200=2010,
VLOOKUP($B200,[18]分省年度数据!$A$1:$T$32,15,FALSE),
$C200=2011,
VLOOKUP($B200,[18]分省年度数据!$A$1:$T$32,14,FALSE),
$C200=2012,
VLOOKUP($B200,[18]分省年度数据!$A$1:$T$32,13,FALSE),
$C200=2013,
VLOOKUP($B200,[18]分省年度数据!$A$1:$T$32,12,FALSE),
$C200=2014,
VLOOKUP($B200,[18]分省年度数据!$A$1:$T$32,11,FALSE),
$C200=2015,
VLOOKUP($B200,[18]分省年度数据!$A$1:$T$32,10,FALSE),
$C200=2016,
VLOOKUP($B200,[18]分省年度数据!$A$1:$T$32,9,FALSE),
$C200=2017,
VLOOKUP($B200,[18]分省年度数据!$A$1:$T$32,8,FALSE),
$C200=2018,
VLOOKUP($B200,[18]分省年度数据!$A$1:$T$32,7,FALSE)
)</f>
        <v>6884.8</v>
      </c>
      <c r="AJ200" cm="1">
        <f t="array" ref="AJ200">_xlfn.IFS(
$C200=2010,
VLOOKUP($B200,[19]分省年度数据!$A$1:$T$32,15,FALSE),
$C200=2011,
VLOOKUP($B200,[19]分省年度数据!$A$1:$T$32,14,FALSE),
$C200=2012,
VLOOKUP($B200,[19]分省年度数据!$A$1:$T$32,13,FALSE),
$C200=2013,
VLOOKUP($B200,[19]分省年度数据!$A$1:$T$32,12,FALSE),
$C200=2014,
VLOOKUP($B200,[19]分省年度数据!$A$1:$T$32,11,FALSE),
$C200=2015,
VLOOKUP($B200,[19]分省年度数据!$A$1:$T$32,10,FALSE),
$C200=2016,
VLOOKUP($B200,[19]分省年度数据!$A$1:$T$32,9,FALSE),
$C200=2017,
VLOOKUP($B200,[19]分省年度数据!$A$1:$T$32,8,FALSE),
$C200=2018,
VLOOKUP($B200,[19]分省年度数据!$A$1:$T$32,7,FALSE)
)</f>
        <v>13072</v>
      </c>
      <c r="AK200" cm="1">
        <f t="array" ref="AK200">_xlfn.IFS(
$C200=2010,
VLOOKUP($B200,[20]分省年度数据!$A$1:$T$32,15,FALSE),
$C200=2011,
VLOOKUP($B200,[20]分省年度数据!$A$1:$T$32,14,FALSE),
$C200=2012,
VLOOKUP($B200,[20]分省年度数据!$A$1:$T$32,13,FALSE),
$C200=2013,
VLOOKUP($B200,[20]分省年度数据!$A$1:$T$32,12,FALSE),
$C200=2014,
VLOOKUP($B200,[20]分省年度数据!$A$1:$T$32,11,FALSE),
$C200=2015,
VLOOKUP($B200,[20]分省年度数据!$A$1:$T$32,10,FALSE),
$C200=2016,
VLOOKUP($B200,[20]分省年度数据!$A$1:$T$32,9,FALSE),
$C200=2017,
VLOOKUP($B200,[20]分省年度数据!$A$1:$T$32,8,FALSE),
$C200=2018,
VLOOKUP($B200,[20]分省年度数据!$A$1:$T$32,7,FALSE)
)</f>
        <v>15239</v>
      </c>
      <c r="AL200" cm="1">
        <f t="array" ref="AL200">_xlfn.IFS(
$C200=2010,
VLOOKUP($B200,[26]分省年度数据!$A$1:$T$32,15,FALSE),
$C200=2011,
VLOOKUP($B200,[26]分省年度数据!$A$1:$T$32,14,FALSE),
$C200=2012,
VLOOKUP($B200,[26]分省年度数据!$A$1:$T$32,13,FALSE),
$C200=2013,
VLOOKUP($B200,[26]分省年度数据!$A$1:$T$32,12,FALSE),
$C200=2014,
VLOOKUP($B200,[26]分省年度数据!$A$1:$T$32,11,FALSE),
$C200=2015,
VLOOKUP($B200,[26]分省年度数据!$A$1:$T$32,10,FALSE),
$C200=2016,
VLOOKUP($B200,[26]分省年度数据!$A$1:$T$32,9,FALSE),
$C200=2017,
VLOOKUP($B200,[26]分省年度数据!$A$1:$T$32,8,FALSE),
$C200=2018,
VLOOKUP($B200,[26]分省年度数据!$A$1:$T$32,7,FALSE)
)</f>
        <v>90.8</v>
      </c>
      <c r="AM200" cm="1">
        <f t="array" ref="AM200">_xlfn.IFS(
$C200=2010,
VLOOKUP($B200,[22]分省年度数据!$A$1:$T$32,15,FALSE),
$C200=2011,
VLOOKUP($B200,[22]分省年度数据!$A$1:$T$32,14,FALSE),
$C200=2012,
VLOOKUP($B200,[22]分省年度数据!$A$1:$T$32,13,FALSE),
$C200=2013,
VLOOKUP($B200,[22]分省年度数据!$A$1:$T$32,12,FALSE),
$C200=2014,
VLOOKUP($B200,[22]分省年度数据!$A$1:$T$32,11,FALSE),
$C200=2015,
VLOOKUP($B200,[22]分省年度数据!$A$1:$T$32,10,FALSE),
$C200=2016,
VLOOKUP($B200,[22]分省年度数据!$A$1:$T$32,9,FALSE),
$C200=2017,
VLOOKUP($B200,[22]分省年度数据!$A$1:$T$32,8,FALSE),
$C200=2018,
VLOOKUP($B200,[22]分省年度数据!$A$1:$T$32,7,FALSE)
)</f>
        <v>84.39</v>
      </c>
      <c r="AN200" cm="1">
        <f t="array" ref="AN200">_xlfn.IFS(
$C200=2010,
VLOOKUP($B200,[23]分省年度数据!$A$1:$T$32,15,FALSE),
$C200=2011,
VLOOKUP($B200,[23]分省年度数据!$A$1:$T$32,14,FALSE),
$C200=2012,
VLOOKUP($B200,[23]分省年度数据!$A$1:$T$32,13,FALSE),
$C200=2013,
VLOOKUP($B200,[23]分省年度数据!$A$1:$T$32,12,FALSE),
$C200=2014,
VLOOKUP($B200,[23]分省年度数据!$A$1:$T$32,11,FALSE),
$C200=2015,
VLOOKUP($B200,[23]分省年度数据!$A$1:$T$32,10,FALSE),
$C200=2016,
VLOOKUP($B200,[23]分省年度数据!$A$1:$T$32,9,FALSE),
$C200=2017,
VLOOKUP($B200,[23]分省年度数据!$A$1:$T$32,8,FALSE),
$C200=2018,
VLOOKUP($B200,[23]分省年度数据!$A$1:$T$32,7,FALSE)
)</f>
        <v>9.65</v>
      </c>
      <c r="AO200" cm="1">
        <f t="array" ref="AO200">_xlfn.IFS(
$C200=2010,
VLOOKUP($B200,[24]分省年度数据!$A$1:$T$32,15,FALSE),
$C200=2011,
VLOOKUP($B200,[24]分省年度数据!$A$1:$T$32,14,FALSE),
$C200=2012,
VLOOKUP($B200,[24]分省年度数据!$A$1:$T$32,13,FALSE),
$C200=2013,
VLOOKUP($B200,[24]分省年度数据!$A$1:$T$32,12,FALSE),
$C200=2014,
VLOOKUP($B200,[24]分省年度数据!$A$1:$T$32,11,FALSE),
$C200=2015,
VLOOKUP($B200,[24]分省年度数据!$A$1:$T$32,10,FALSE),
$C200=2016,
VLOOKUP($B200,[24]分省年度数据!$A$1:$T$32,9,FALSE),
$C200=2017,
VLOOKUP($B200,[24]分省年度数据!$A$1:$T$32,8,FALSE),
$C200=2018,
VLOOKUP($B200,[24]分省年度数据!$A$1:$T$32,7,FALSE)
)</f>
        <v>2.93</v>
      </c>
      <c r="AP200" cm="1">
        <f t="array" ref="AP200">_xlfn.IFS(
$C200=2010,
VLOOKUP($B200,[25]分省年度数据!$A$1:$T$32,15,FALSE),
$C200=2011,
VLOOKUP($B200,[25]分省年度数据!$A$1:$T$32,14,FALSE),
$C200=2012,
VLOOKUP($B200,[25]分省年度数据!$A$1:$T$32,13,FALSE),
$C200=2013,
VLOOKUP($B200,[25]分省年度数据!$A$1:$T$32,12,FALSE),
$C200=2014,
VLOOKUP($B200,[25]分省年度数据!$A$1:$T$32,11,FALSE),
$C200=2015,
VLOOKUP($B200,[25]分省年度数据!$A$1:$T$32,10,FALSE),
$C200=2016,
VLOOKUP($B200,[25]分省年度数据!$A$1:$T$32,9,FALSE),
$C200=2017,
VLOOKUP($B200,[25]分省年度数据!$A$1:$T$32,8,FALSE),
$C200=2018,
VLOOKUP($B200,[25]分省年度数据!$A$1:$T$32,7,FALSE)
)</f>
        <v>10.19</v>
      </c>
    </row>
    <row r="201" spans="1:42">
      <c r="A201">
        <v>51</v>
      </c>
      <c r="B201" t="s">
        <v>23</v>
      </c>
      <c r="C201">
        <v>2011</v>
      </c>
      <c r="D201" t="str">
        <f t="shared" si="6"/>
        <v>四川省2011</v>
      </c>
      <c r="E201" t="s">
        <v>36</v>
      </c>
      <c r="F201" cm="1">
        <f t="array" ref="F201">_xlfn.IFS(
$C201=2010,
VLOOKUP($B201,[1]分省年度数据!$A$1:$T$32,15,FALSE),
$C201=2011,
VLOOKUP($B201,[1]分省年度数据!$A$1:$T$32,14,FALSE),
$C201=2012,
VLOOKUP($B201,[1]分省年度数据!$A$1:$T$32,13,FALSE),
$C201=2013,
VLOOKUP($B201,[1]分省年度数据!$A$1:$T$32,12,FALSE),
$C201=2014,
VLOOKUP($B201,[1]分省年度数据!$A$1:$T$32,11,FALSE),
$C201=2015,
VLOOKUP($B201,[1]分省年度数据!$A$1:$T$32,10,FALSE),
$C201=2016,
VLOOKUP($B201,[1]分省年度数据!$A$1:$T$32,9,FALSE),
$C201=2017,
VLOOKUP($B201,[1]分省年度数据!$A$1:$T$32,8,FALSE),
$C201=2018,
VLOOKUP($B201,[1]分省年度数据!$A$1:$T$32,7,FALSE)
)</f>
        <v>8064</v>
      </c>
      <c r="G201" cm="1">
        <f t="array" ref="G201">_xlfn.IFS(
$C201=2010,
VLOOKUP($B201,[2]分省年度数据!$A$1:$T$32,15,FALSE),
$C201=2011,
VLOOKUP($B201,[2]分省年度数据!$A$1:$T$32,14,FALSE),
$C201=2012,
VLOOKUP($B201,[2]分省年度数据!$A$1:$T$32,13,FALSE),
$C201=2013,
VLOOKUP($B201,[2]分省年度数据!$A$1:$T$32,12,FALSE),
$C201=2014,
VLOOKUP($B201,[2]分省年度数据!$A$1:$T$32,11,FALSE),
$C201=2015,
VLOOKUP($B201,[2]分省年度数据!$A$1:$T$32,10,FALSE),
$C201=2016,
VLOOKUP($B201,[2]分省年度数据!$A$1:$T$32,9,FALSE),
$C201=2017,
VLOOKUP($B201,[2]分省年度数据!$A$1:$T$32,8,FALSE),
$C201=2018,
VLOOKUP($B201,[2]分省年度数据!$A$1:$T$32,7,FALSE)
)</f>
        <v>11130</v>
      </c>
      <c r="H201" cm="1">
        <f t="array" ref="H201">_xlfn.IFS(
$C201=2010,
VLOOKUP($B201,[3]分省年度数据!$A$1:$T$32,15,FALSE),
$C201=2011,
VLOOKUP($B201,[3]分省年度数据!$A$1:$T$32,14,FALSE),
$C201=2012,
VLOOKUP($B201,[3]分省年度数据!$A$1:$T$32,13,FALSE),
$C201=2013,
VLOOKUP($B201,[3]分省年度数据!$A$1:$T$32,12,FALSE),
$C201=2014,
VLOOKUP($B201,[3]分省年度数据!$A$1:$T$32,11,FALSE),
$C201=2015,
VLOOKUP($B201,[3]分省年度数据!$A$1:$T$32,10,FALSE),
$C201=2016,
VLOOKUP($B201,[3]分省年度数据!$A$1:$T$32,9,FALSE),
$C201=2017,
VLOOKUP($B201,[3]分省年度数据!$A$1:$T$32,8,FALSE),
$C201=2018,
VLOOKUP($B201,[3]分省年度数据!$A$1:$T$32,7,FALSE)
)</f>
        <v>4652.3999999999996</v>
      </c>
      <c r="I201">
        <f>VLOOKUP($D201,[4]Sheet1!$C$1:$J$65536,2,FALSE)</f>
        <v>109.94694519042969</v>
      </c>
      <c r="J201">
        <f>VLOOKUP($D201,[4]Sheet1!$C$1:$J$65536,3,FALSE)</f>
        <v>28.409181594848633</v>
      </c>
      <c r="K201">
        <f>VLOOKUP($D201,[4]Sheet1!$C$1:$J$65536,4,FALSE)</f>
        <v>10147.0966796875</v>
      </c>
      <c r="L201">
        <f>VLOOKUP($D201,[4]Sheet1!$C$1:$J$65536,5,FALSE)</f>
        <v>151.69532775878906</v>
      </c>
      <c r="M201">
        <f>VLOOKUP($D201,[4]Sheet1!$C$1:$J$65536,6,FALSE)</f>
        <v>16.368707656860352</v>
      </c>
      <c r="N201">
        <f>VLOOKUP($D201,[4]Sheet1!$C$1:$J$65536,7,FALSE)</f>
        <v>4.953251838684082</v>
      </c>
      <c r="O201">
        <f>VLOOKUP($D201,[4]Sheet1!$C$1:$J$65536,8,FALSE)</f>
        <v>19.732185363769531</v>
      </c>
      <c r="P201" cm="1">
        <f t="array" ref="P201">_xlfn.IFS(
$C201=2010,
VLOOKUP($B201,[5]各省年均房价!$A$1:$T$32,11,FALSE),
$C201=2011,
VLOOKUP($B201,[5]各省年均房价!$A$1:$T$32,12,FALSE),
$C201=2012,
VLOOKUP($B201,[5]各省年均房价!$A$1:$T$32,13,FALSE),
$C201=2013,
VLOOKUP($B201,[5]各省年均房价!$A$1:$T$32,14,FALSE),
$C201=2014,
VLOOKUP($B201,[5]各省年均房价!$A$1:$T$32,15,FALSE),
$C201=2015,
VLOOKUP($B201,[5]各省年均房价!$A$1:$T$32,16,FALSE),
$C201=2016,
VLOOKUP($B201,[5]各省年均房价!$A$1:$T$32,17,FALSE),
$C201=2017,
VLOOKUP($B201,[5]各省年均房价!$A$1:$T$32,18,FALSE),
$C201=2018,
VLOOKUP($B201,[5]各省年均房价!$A$1:$T$32,19,FALSE)
)</f>
        <v>4207.0555555555557</v>
      </c>
      <c r="Q201">
        <f t="shared" si="7"/>
        <v>0.37799241289807328</v>
      </c>
      <c r="R201" cm="1">
        <f t="array" ref="R201">_xlfn.IFS(
$C201=2010,
VLOOKUP($B201,[27]分省年度数据!$A$1:$T$32,15,FALSE),
$C201=2011,
VLOOKUP($B201,[27]分省年度数据!$A$1:$T$32,14,FALSE),
$C201=2012,
VLOOKUP($B201,[27]分省年度数据!$A$1:$T$32,13,FALSE),
$C201=2013,
VLOOKUP($B201,[27]分省年度数据!$A$1:$T$32,12,FALSE),
$C201=2014,
VLOOKUP($B201,[27]分省年度数据!$A$1:$T$32,11,FALSE),
$C201=2015,
VLOOKUP($B201,[27]分省年度数据!$A$1:$T$32,10,FALSE),
$C201=2016,
VLOOKUP($B201,[27]分省年度数据!$A$1:$T$32,9,FALSE),
$C201=2017,
VLOOKUP($B201,[27]分省年度数据!$A$1:$T$32,8,FALSE),
$C201=2018,
VLOOKUP($B201,[27]分省年度数据!$A$1:$T$32,7,FALSE)
)</f>
        <v>59.89</v>
      </c>
      <c r="S201">
        <f>IFERROR(VLOOKUP(D201,[6]mu_jt_estimates_final!$C:$D,2,FALSE),"")</f>
        <v>-0.1716329</v>
      </c>
      <c r="T201" t="str">
        <f>VLOOKUP(B201,方言分布!A:B,2,FALSE)</f>
        <v>西南官话</v>
      </c>
      <c r="U201" cm="1">
        <f t="array" ref="U201">_xlfn.IFS(
$C201=2010,
VLOOKUP($B201,[7]分省年度数据!$A$1:$T$32,15,FALSE),
$C201=2011,
VLOOKUP($B201,[7]分省年度数据!$A$1:$T$32,14,FALSE),
$C201=2012,
VLOOKUP($B201,[7]分省年度数据!$A$1:$T$32,13,FALSE),
$C201=2013,
VLOOKUP($B201,[7]分省年度数据!$A$1:$T$32,12,FALSE),
$C201=2014,
VLOOKUP($B201,[7]分省年度数据!$A$1:$T$32,11,FALSE),
$C201=2015,
VLOOKUP($B201,[7]分省年度数据!$A$1:$T$32,10,FALSE),
$C201=2016,
VLOOKUP($B201,[7]分省年度数据!$A$1:$T$32,9,FALSE),
$C201=2017,
VLOOKUP($B201,[7]分省年度数据!$A$1:$T$32,8,FALSE),
$C201=2018,
VLOOKUP($B201,[7]分省年度数据!$A$1:$T$32,7,FALSE)
)</f>
        <v>75815</v>
      </c>
      <c r="V201" cm="1">
        <f t="array" ref="V201">_xlfn.IFS(
$C201=2010,
VLOOKUP($B201,[8]分省年度数据!$A$1:$T$32,15,FALSE),
$C201=2011,
VLOOKUP($B201,[8]分省年度数据!$A$1:$T$32,14,FALSE),
$C201=2012,
VLOOKUP($B201,[8]分省年度数据!$A$1:$T$32,13,FALSE),
$C201=2013,
VLOOKUP($B201,[8]分省年度数据!$A$1:$T$32,12,FALSE),
$C201=2014,
VLOOKUP($B201,[8]分省年度数据!$A$1:$T$32,11,FALSE),
$C201=2015,
VLOOKUP($B201,[8]分省年度数据!$A$1:$T$32,10,FALSE),
$C201=2016,
VLOOKUP($B201,[8]分省年度数据!$A$1:$T$32,9,FALSE),
$C201=2017,
VLOOKUP($B201,[8]分省年度数据!$A$1:$T$32,8,FALSE),
$C201=2018,
VLOOKUP($B201,[8]分省年度数据!$A$1:$T$32,7,FALSE)
)</f>
        <v>33.47</v>
      </c>
      <c r="W201" cm="1">
        <f t="array" ref="W201">_xlfn.IFS(
$C201=2010,
VLOOKUP($B201,[9]分省年度数据!$A$1:$T$32,15,FALSE),
$C201=2011,
VLOOKUP($B201,[9]分省年度数据!$A$1:$T$32,14,FALSE),
$C201=2012,
VLOOKUP($B201,[9]分省年度数据!$A$1:$T$32,13,FALSE),
$C201=2013,
VLOOKUP($B201,[9]分省年度数据!$A$1:$T$32,12,FALSE),
$C201=2014,
VLOOKUP($B201,[9]分省年度数据!$A$1:$T$32,11,FALSE),
$C201=2015,
VLOOKUP($B201,[9]分省年度数据!$A$1:$T$32,10,FALSE),
$C201=2016,
VLOOKUP($B201,[9]分省年度数据!$A$1:$T$32,9,FALSE),
$C201=2017,
VLOOKUP($B201,[9]分省年度数据!$A$1:$T$32,8,FALSE),
$C201=2018,
VLOOKUP($B201,[9]分省年度数据!$A$1:$T$32,7,FALSE)
)</f>
        <v>39</v>
      </c>
      <c r="X201" cm="1">
        <f t="array" ref="X201">_xlfn.IFS(
$C201=2010,
VLOOKUP($B201,[10]分省年度数据!$A$1:$T$32,15,FALSE),
$C201=2011,
VLOOKUP($B201,[10]分省年度数据!$A$1:$T$32,14,FALSE),
$C201=2012,
VLOOKUP($B201,[10]分省年度数据!$A$1:$T$32,13,FALSE),
$C201=2013,
VLOOKUP($B201,[10]分省年度数据!$A$1:$T$32,12,FALSE),
$C201=2014,
VLOOKUP($B201,[10]分省年度数据!$A$1:$T$32,11,FALSE),
$C201=2015,
VLOOKUP($B201,[10]分省年度数据!$A$1:$T$32,10,FALSE),
$C201=2016,
VLOOKUP($B201,[10]分省年度数据!$A$1:$T$32,9,FALSE),
$C201=2017,
VLOOKUP($B201,[10]分省年度数据!$A$1:$T$32,8,FALSE),
$C201=2018,
VLOOKUP($B201,[10]分省年度数据!$A$1:$T$32,7,FALSE)
)</f>
        <v>10.61</v>
      </c>
      <c r="Y201" cm="1">
        <f t="array" ref="Y201">_xlfn.IFS(
$C201=2010,
VLOOKUP($B201,[11]分省年度数据!$A$1:$T$32,15,FALSE),
$C201=2011,
VLOOKUP($B201,[11]分省年度数据!$A$1:$T$32,14,FALSE),
$C201=2012,
VLOOKUP($B201,[11]分省年度数据!$A$1:$T$32,13,FALSE),
$C201=2013,
VLOOKUP($B201,[11]分省年度数据!$A$1:$T$32,12,FALSE),
$C201=2014,
VLOOKUP($B201,[11]分省年度数据!$A$1:$T$32,11,FALSE),
$C201=2015,
VLOOKUP($B201,[11]分省年度数据!$A$1:$T$32,10,FALSE),
$C201=2016,
VLOOKUP($B201,[11]分省年度数据!$A$1:$T$32,9,FALSE),
$C201=2017,
VLOOKUP($B201,[11]分省年度数据!$A$1:$T$32,8,FALSE),
$C201=2018,
VLOOKUP($B201,[11]分省年度数据!$A$1:$T$32,7,FALSE)
)</f>
        <v>372.96</v>
      </c>
      <c r="Z201" cm="1">
        <f t="array" ref="Z201">_xlfn.IFS(
$C201=2010,
VLOOKUP($B201,[12]分省年度数据!$A$1:$T$32,15,FALSE),
$C201=2011,
VLOOKUP($B201,[12]分省年度数据!$A$1:$T$32,14,FALSE),
$C201=2012,
VLOOKUP($B201,[12]分省年度数据!$A$1:$T$32,13,FALSE),
$C201=2013,
VLOOKUP($B201,[12]分省年度数据!$A$1:$T$32,12,FALSE),
$C201=2014,
VLOOKUP($B201,[12]分省年度数据!$A$1:$T$32,11,FALSE),
$C201=2015,
VLOOKUP($B201,[12]分省年度数据!$A$1:$T$32,10,FALSE),
$C201=2016,
VLOOKUP($B201,[12]分省年度数据!$A$1:$T$32,9,FALSE),
$C201=2017,
VLOOKUP($B201,[12]分省年度数据!$A$1:$T$32,8,FALSE),
$C201=2018,
VLOOKUP($B201,[12]分省年度数据!$A$1:$T$32,7,FALSE)
)</f>
        <v>18.27</v>
      </c>
      <c r="AA201" cm="1">
        <f t="array" ref="AA201">_xlfn.IFS(
$C201=2010,
VLOOKUP($B201,[13]分省年度数据!$A$1:$T$32,15,FALSE),
$C201=2011,
VLOOKUP($B201,[13]分省年度数据!$A$1:$T$32,14,FALSE),
$C201=2012,
VLOOKUP($B201,[13]分省年度数据!$A$1:$T$32,13,FALSE),
$C201=2013,
VLOOKUP($B201,[13]分省年度数据!$A$1:$T$32,12,FALSE),
$C201=2014,
VLOOKUP($B201,[13]分省年度数据!$A$1:$T$32,11,FALSE),
$C201=2015,
VLOOKUP($B201,[13]分省年度数据!$A$1:$T$32,10,FALSE),
$C201=2016,
VLOOKUP($B201,[13]分省年度数据!$A$1:$T$32,9,FALSE),
$C201=2017,
VLOOKUP($B201,[13]分省年度数据!$A$1:$T$32,8,FALSE),
$C201=2018,
VLOOKUP($B201,[13]分省年度数据!$A$1:$T$32,7,FALSE)
)</f>
        <v>16.09</v>
      </c>
      <c r="AB201" cm="1">
        <f t="array" ref="AB201">_xlfn.IFS(
$C201=2010,
VLOOKUP($B201,[14]分省年度数据!$A$1:$T$32,15,FALSE),
$C201=2011,
VLOOKUP($B201,[14]分省年度数据!$A$1:$T$32,14,FALSE),
$C201=2012,
VLOOKUP($B201,[14]分省年度数据!$A$1:$T$32,13,FALSE),
$C201=2013,
VLOOKUP($B201,[14]分省年度数据!$A$1:$T$32,12,FALSE),
$C201=2014,
VLOOKUP($B201,[14]分省年度数据!$A$1:$T$32,11,FALSE),
$C201=2015,
VLOOKUP($B201,[14]分省年度数据!$A$1:$T$32,10,FALSE),
$C201=2016,
VLOOKUP($B201,[14]分省年度数据!$A$1:$T$32,9,FALSE),
$C201=2017,
VLOOKUP($B201,[14]分省年度数据!$A$1:$T$32,8,FALSE),
$C201=2018,
VLOOKUP($B201,[14]分省年度数据!$A$1:$T$32,7,FALSE)
)</f>
        <v>18.98</v>
      </c>
      <c r="AD201" cm="1">
        <f t="array" ref="AD201">_xlfn.IFS(
$C201=2010,
VLOOKUP($B201,[15]分省年度数据!$A$1:$T$32,15,FALSE),
$C201=2011,
VLOOKUP($B201,[15]分省年度数据!$A$1:$T$32,14,FALSE),
$C201=2012,
VLOOKUP($B201,[15]分省年度数据!$A$1:$T$32,13,FALSE),
$C201=2013,
VLOOKUP($B201,[15]分省年度数据!$A$1:$T$32,12,FALSE),
$C201=2014,
VLOOKUP($B201,[15]分省年度数据!$A$1:$T$32,11,FALSE),
$C201=2015,
VLOOKUP($B201,[15]分省年度数据!$A$1:$T$32,10,FALSE),
$C201=2016,
VLOOKUP($B201,[15]分省年度数据!$A$1:$T$32,9,FALSE),
$C201=2017,
VLOOKUP($B201,[15]分省年度数据!$A$1:$T$32,8,FALSE),
$C201=2018,
VLOOKUP($B201,[15]分省年度数据!$A$1:$T$32,7,FALSE)
)</f>
        <v>10244130</v>
      </c>
      <c r="AE201" cm="1">
        <f t="array" ref="AE201">_xlfn.IFS(
$C201=2010,
VLOOKUP($B201,[16]分省年度数据!$A$1:$T$32,15,FALSE),
$C201=2011,
VLOOKUP($B201,[16]分省年度数据!$A$1:$T$32,14,FALSE),
$C201=2012,
VLOOKUP($B201,[16]分省年度数据!$A$1:$T$32,13,FALSE),
$C201=2013,
VLOOKUP($B201,[16]分省年度数据!$A$1:$T$32,12,FALSE),
$C201=2014,
VLOOKUP($B201,[16]分省年度数据!$A$1:$T$32,11,FALSE),
$C201=2015,
VLOOKUP($B201,[16]分省年度数据!$A$1:$T$32,10,FALSE),
$C201=2016,
VLOOKUP($B201,[16]分省年度数据!$A$1:$T$32,9,FALSE),
$C201=2017,
VLOOKUP($B201,[16]分省年度数据!$A$1:$T$32,8,FALSE),
$C201=2018,
VLOOKUP($B201,[16]分省年度数据!$A$1:$T$32,7,FALSE)
)</f>
        <v>684.66</v>
      </c>
      <c r="AF201" cm="1">
        <f t="array" ref="AF201">_xlfn.IFS(
$C201=2010,
VLOOKUP($B201,[17]分省年度数据!$A$1:$T$32,15,FALSE),
$C201=2011,
VLOOKUP($B201,[17]分省年度数据!$A$1:$T$32,14,FALSE),
$C201=2012,
VLOOKUP($B201,[17]分省年度数据!$A$1:$T$32,13,FALSE),
$C201=2013,
VLOOKUP($B201,[17]分省年度数据!$A$1:$T$32,12,FALSE),
$C201=2014,
VLOOKUP($B201,[17]分省年度数据!$A$1:$T$32,11,FALSE),
$C201=2015,
VLOOKUP($B201,[17]分省年度数据!$A$1:$T$32,10,FALSE),
$C201=2016,
VLOOKUP($B201,[17]分省年度数据!$A$1:$T$32,9,FALSE),
$C201=2017,
VLOOKUP($B201,[17]分省年度数据!$A$1:$T$32,8,FALSE),
$C201=2018,
VLOOKUP($B201,[17]分省年度数据!$A$1:$T$32,7,FALSE)
)</f>
        <v>460</v>
      </c>
      <c r="AG201" cm="1">
        <f t="array" ref="AG201">_xlfn.IFS(
$C201=2010,
VLOOKUP($B201,[18]分省年度数据!$A$1:$T$32,15,FALSE),
$C201=2011,
VLOOKUP($B201,[18]分省年度数据!$A$1:$T$32,14,FALSE),
$C201=2012,
VLOOKUP($B201,[18]分省年度数据!$A$1:$T$32,13,FALSE),
$C201=2013,
VLOOKUP($B201,[18]分省年度数据!$A$1:$T$32,12,FALSE),
$C201=2014,
VLOOKUP($B201,[18]分省年度数据!$A$1:$T$32,11,FALSE),
$C201=2015,
VLOOKUP($B201,[18]分省年度数据!$A$1:$T$32,10,FALSE),
$C201=2016,
VLOOKUP($B201,[18]分省年度数据!$A$1:$T$32,9,FALSE),
$C201=2017,
VLOOKUP($B201,[18]分省年度数据!$A$1:$T$32,8,FALSE),
$C201=2018,
VLOOKUP($B201,[18]分省年度数据!$A$1:$T$32,7,FALSE)
)</f>
        <v>8290.7999999999993</v>
      </c>
      <c r="AJ201" cm="1">
        <f t="array" ref="AJ201">_xlfn.IFS(
$C201=2010,
VLOOKUP($B201,[19]分省年度数据!$A$1:$T$32,15,FALSE),
$C201=2011,
VLOOKUP($B201,[19]分省年度数据!$A$1:$T$32,14,FALSE),
$C201=2012,
VLOOKUP($B201,[19]分省年度数据!$A$1:$T$32,13,FALSE),
$C201=2013,
VLOOKUP($B201,[19]分省年度数据!$A$1:$T$32,12,FALSE),
$C201=2014,
VLOOKUP($B201,[19]分省年度数据!$A$1:$T$32,11,FALSE),
$C201=2015,
VLOOKUP($B201,[19]分省年度数据!$A$1:$T$32,10,FALSE),
$C201=2016,
VLOOKUP($B201,[19]分省年度数据!$A$1:$T$32,9,FALSE),
$C201=2017,
VLOOKUP($B201,[19]分省年度数据!$A$1:$T$32,8,FALSE),
$C201=2018,
VLOOKUP($B201,[19]分省年度数据!$A$1:$T$32,7,FALSE)
)</f>
        <v>11860</v>
      </c>
      <c r="AK201" cm="1">
        <f t="array" ref="AK201">_xlfn.IFS(
$C201=2010,
VLOOKUP($B201,[20]分省年度数据!$A$1:$T$32,15,FALSE),
$C201=2011,
VLOOKUP($B201,[20]分省年度数据!$A$1:$T$32,14,FALSE),
$C201=2012,
VLOOKUP($B201,[20]分省年度数据!$A$1:$T$32,13,FALSE),
$C201=2013,
VLOOKUP($B201,[20]分省年度数据!$A$1:$T$32,12,FALSE),
$C201=2014,
VLOOKUP($B201,[20]分省年度数据!$A$1:$T$32,11,FALSE),
$C201=2015,
VLOOKUP($B201,[20]分省年度数据!$A$1:$T$32,10,FALSE),
$C201=2016,
VLOOKUP($B201,[20]分省年度数据!$A$1:$T$32,9,FALSE),
$C201=2017,
VLOOKUP($B201,[20]分省年度数据!$A$1:$T$32,8,FALSE),
$C201=2018,
VLOOKUP($B201,[20]分省年度数据!$A$1:$T$32,7,FALSE)
)</f>
        <v>16729</v>
      </c>
      <c r="AL201" cm="1">
        <f t="array" ref="AL201">_xlfn.IFS(
$C201=2010,
VLOOKUP($B201,[26]分省年度数据!$A$1:$T$32,15,FALSE),
$C201=2011,
VLOOKUP($B201,[26]分省年度数据!$A$1:$T$32,14,FALSE),
$C201=2012,
VLOOKUP($B201,[26]分省年度数据!$A$1:$T$32,13,FALSE),
$C201=2013,
VLOOKUP($B201,[26]分省年度数据!$A$1:$T$32,12,FALSE),
$C201=2014,
VLOOKUP($B201,[26]分省年度数据!$A$1:$T$32,11,FALSE),
$C201=2015,
VLOOKUP($B201,[26]分省年度数据!$A$1:$T$32,10,FALSE),
$C201=2016,
VLOOKUP($B201,[26]分省年度数据!$A$1:$T$32,9,FALSE),
$C201=2017,
VLOOKUP($B201,[26]分省年度数据!$A$1:$T$32,8,FALSE),
$C201=2018,
VLOOKUP($B201,[26]分省年度数据!$A$1:$T$32,7,FALSE)
)</f>
        <v>91.83</v>
      </c>
      <c r="AM201" cm="1">
        <f t="array" ref="AM201">_xlfn.IFS(
$C201=2010,
VLOOKUP($B201,[22]分省年度数据!$A$1:$T$32,15,FALSE),
$C201=2011,
VLOOKUP($B201,[22]分省年度数据!$A$1:$T$32,14,FALSE),
$C201=2012,
VLOOKUP($B201,[22]分省年度数据!$A$1:$T$32,13,FALSE),
$C201=2013,
VLOOKUP($B201,[22]分省年度数据!$A$1:$T$32,12,FALSE),
$C201=2014,
VLOOKUP($B201,[22]分省年度数据!$A$1:$T$32,11,FALSE),
$C201=2015,
VLOOKUP($B201,[22]分省年度数据!$A$1:$T$32,10,FALSE),
$C201=2016,
VLOOKUP($B201,[22]分省年度数据!$A$1:$T$32,9,FALSE),
$C201=2017,
VLOOKUP($B201,[22]分省年度数据!$A$1:$T$32,8,FALSE),
$C201=2018,
VLOOKUP($B201,[22]分省年度数据!$A$1:$T$32,7,FALSE)
)</f>
        <v>87.09</v>
      </c>
      <c r="AN201" cm="1">
        <f t="array" ref="AN201">_xlfn.IFS(
$C201=2010,
VLOOKUP($B201,[23]分省年度数据!$A$1:$T$32,15,FALSE),
$C201=2011,
VLOOKUP($B201,[23]分省年度数据!$A$1:$T$32,14,FALSE),
$C201=2012,
VLOOKUP($B201,[23]分省年度数据!$A$1:$T$32,13,FALSE),
$C201=2013,
VLOOKUP($B201,[23]分省年度数据!$A$1:$T$32,12,FALSE),
$C201=2014,
VLOOKUP($B201,[23]分省年度数据!$A$1:$T$32,11,FALSE),
$C201=2015,
VLOOKUP($B201,[23]分省年度数据!$A$1:$T$32,10,FALSE),
$C201=2016,
VLOOKUP($B201,[23]分省年度数据!$A$1:$T$32,9,FALSE),
$C201=2017,
VLOOKUP($B201,[23]分省年度数据!$A$1:$T$32,8,FALSE),
$C201=2018,
VLOOKUP($B201,[23]分省年度数据!$A$1:$T$32,7,FALSE)
)</f>
        <v>12.6</v>
      </c>
      <c r="AO201" cm="1">
        <f t="array" ref="AO201">_xlfn.IFS(
$C201=2010,
VLOOKUP($B201,[24]分省年度数据!$A$1:$T$32,15,FALSE),
$C201=2011,
VLOOKUP($B201,[24]分省年度数据!$A$1:$T$32,14,FALSE),
$C201=2012,
VLOOKUP($B201,[24]分省年度数据!$A$1:$T$32,13,FALSE),
$C201=2013,
VLOOKUP($B201,[24]分省年度数据!$A$1:$T$32,12,FALSE),
$C201=2014,
VLOOKUP($B201,[24]分省年度数据!$A$1:$T$32,11,FALSE),
$C201=2015,
VLOOKUP($B201,[24]分省年度数据!$A$1:$T$32,10,FALSE),
$C201=2016,
VLOOKUP($B201,[24]分省年度数据!$A$1:$T$32,9,FALSE),
$C201=2017,
VLOOKUP($B201,[24]分省年度数据!$A$1:$T$32,8,FALSE),
$C201=2018,
VLOOKUP($B201,[24]分省年度数据!$A$1:$T$32,7,FALSE)
)</f>
        <v>2.82</v>
      </c>
      <c r="AP201" cm="1">
        <f t="array" ref="AP201">_xlfn.IFS(
$C201=2010,
VLOOKUP($B201,[25]分省年度数据!$A$1:$T$32,15,FALSE),
$C201=2011,
VLOOKUP($B201,[25]分省年度数据!$A$1:$T$32,14,FALSE),
$C201=2012,
VLOOKUP($B201,[25]分省年度数据!$A$1:$T$32,13,FALSE),
$C201=2013,
VLOOKUP($B201,[25]分省年度数据!$A$1:$T$32,12,FALSE),
$C201=2014,
VLOOKUP($B201,[25]分省年度数据!$A$1:$T$32,11,FALSE),
$C201=2015,
VLOOKUP($B201,[25]分省年度数据!$A$1:$T$32,10,FALSE),
$C201=2016,
VLOOKUP($B201,[25]分省年度数据!$A$1:$T$32,9,FALSE),
$C201=2017,
VLOOKUP($B201,[25]分省年度数据!$A$1:$T$32,8,FALSE),
$C201=2018,
VLOOKUP($B201,[25]分省年度数据!$A$1:$T$32,7,FALSE)
)</f>
        <v>10.73</v>
      </c>
    </row>
    <row r="202" spans="1:42">
      <c r="A202">
        <v>51</v>
      </c>
      <c r="B202" t="s">
        <v>23</v>
      </c>
      <c r="C202">
        <v>2012</v>
      </c>
      <c r="D202" t="str">
        <f t="shared" si="6"/>
        <v>四川省2012</v>
      </c>
      <c r="E202" t="s">
        <v>36</v>
      </c>
      <c r="F202" cm="1">
        <f t="array" ref="F202">_xlfn.IFS(
$C202=2010,
VLOOKUP($B202,[1]分省年度数据!$A$1:$T$32,15,FALSE),
$C202=2011,
VLOOKUP($B202,[1]分省年度数据!$A$1:$T$32,14,FALSE),
$C202=2012,
VLOOKUP($B202,[1]分省年度数据!$A$1:$T$32,13,FALSE),
$C202=2013,
VLOOKUP($B202,[1]分省年度数据!$A$1:$T$32,12,FALSE),
$C202=2014,
VLOOKUP($B202,[1]分省年度数据!$A$1:$T$32,11,FALSE),
$C202=2015,
VLOOKUP($B202,[1]分省年度数据!$A$1:$T$32,10,FALSE),
$C202=2016,
VLOOKUP($B202,[1]分省年度数据!$A$1:$T$32,9,FALSE),
$C202=2017,
VLOOKUP($B202,[1]分省年度数据!$A$1:$T$32,8,FALSE),
$C202=2018,
VLOOKUP($B202,[1]分省年度数据!$A$1:$T$32,7,FALSE)
)</f>
        <v>8085</v>
      </c>
      <c r="G202" cm="1">
        <f t="array" ref="G202">_xlfn.IFS(
$C202=2010,
VLOOKUP($B202,[2]分省年度数据!$A$1:$T$32,15,FALSE),
$C202=2011,
VLOOKUP($B202,[2]分省年度数据!$A$1:$T$32,14,FALSE),
$C202=2012,
VLOOKUP($B202,[2]分省年度数据!$A$1:$T$32,13,FALSE),
$C202=2013,
VLOOKUP($B202,[2]分省年度数据!$A$1:$T$32,12,FALSE),
$C202=2014,
VLOOKUP($B202,[2]分省年度数据!$A$1:$T$32,11,FALSE),
$C202=2015,
VLOOKUP($B202,[2]分省年度数据!$A$1:$T$32,10,FALSE),
$C202=2016,
VLOOKUP($B202,[2]分省年度数据!$A$1:$T$32,9,FALSE),
$C202=2017,
VLOOKUP($B202,[2]分省年度数据!$A$1:$T$32,8,FALSE),
$C202=2018,
VLOOKUP($B202,[2]分省年度数据!$A$1:$T$32,7,FALSE)
)</f>
        <v>12753</v>
      </c>
      <c r="H202" cm="1">
        <f t="array" ref="H202">_xlfn.IFS(
$C202=2010,
VLOOKUP($B202,[3]分省年度数据!$A$1:$T$32,15,FALSE),
$C202=2011,
VLOOKUP($B202,[3]分省年度数据!$A$1:$T$32,14,FALSE),
$C202=2012,
VLOOKUP($B202,[3]分省年度数据!$A$1:$T$32,13,FALSE),
$C202=2013,
VLOOKUP($B202,[3]分省年度数据!$A$1:$T$32,12,FALSE),
$C202=2014,
VLOOKUP($B202,[3]分省年度数据!$A$1:$T$32,11,FALSE),
$C202=2015,
VLOOKUP($B202,[3]分省年度数据!$A$1:$T$32,10,FALSE),
$C202=2016,
VLOOKUP($B202,[3]分省年度数据!$A$1:$T$32,9,FALSE),
$C202=2017,
VLOOKUP($B202,[3]分省年度数据!$A$1:$T$32,8,FALSE),
$C202=2018,
VLOOKUP($B202,[3]分省年度数据!$A$1:$T$32,7,FALSE)
)</f>
        <v>3655.1</v>
      </c>
      <c r="I202">
        <f>VLOOKUP($D202,[4]Sheet1!$C$1:$J$65536,2,FALSE)</f>
        <v>110.39022827148438</v>
      </c>
      <c r="J202">
        <f>VLOOKUP($D202,[4]Sheet1!$C$1:$J$65536,3,FALSE)</f>
        <v>29.194938659667969</v>
      </c>
      <c r="K202">
        <f>VLOOKUP($D202,[4]Sheet1!$C$1:$J$65536,4,FALSE)</f>
        <v>10136.9169921875</v>
      </c>
      <c r="L202">
        <f>VLOOKUP($D202,[4]Sheet1!$C$1:$J$65536,5,FALSE)</f>
        <v>149.26139831542969</v>
      </c>
      <c r="M202">
        <f>VLOOKUP($D202,[4]Sheet1!$C$1:$J$65536,6,FALSE)</f>
        <v>16.323003768920898</v>
      </c>
      <c r="N202">
        <f>VLOOKUP($D202,[4]Sheet1!$C$1:$J$65536,7,FALSE)</f>
        <v>5.1700096130371094</v>
      </c>
      <c r="O202">
        <f>VLOOKUP($D202,[4]Sheet1!$C$1:$J$65536,8,FALSE)</f>
        <v>18.32948112487793</v>
      </c>
      <c r="P202" cm="1">
        <f t="array" ref="P202">_xlfn.IFS(
$C202=2010,
VLOOKUP($B202,[5]各省年均房价!$A$1:$T$32,11,FALSE),
$C202=2011,
VLOOKUP($B202,[5]各省年均房价!$A$1:$T$32,12,FALSE),
$C202=2012,
VLOOKUP($B202,[5]各省年均房价!$A$1:$T$32,13,FALSE),
$C202=2013,
VLOOKUP($B202,[5]各省年均房价!$A$1:$T$32,14,FALSE),
$C202=2014,
VLOOKUP($B202,[5]各省年均房价!$A$1:$T$32,15,FALSE),
$C202=2015,
VLOOKUP($B202,[5]各省年均房价!$A$1:$T$32,16,FALSE),
$C202=2016,
VLOOKUP($B202,[5]各省年均房价!$A$1:$T$32,17,FALSE),
$C202=2017,
VLOOKUP($B202,[5]各省年均房价!$A$1:$T$32,18,FALSE),
$C202=2018,
VLOOKUP($B202,[5]各省年均房价!$A$1:$T$32,19,FALSE)
)</f>
        <v>4544.8411111111109</v>
      </c>
      <c r="Q202">
        <f t="shared" si="7"/>
        <v>0.35637427359139895</v>
      </c>
      <c r="R202" cm="1">
        <f t="array" ref="R202">_xlfn.IFS(
$C202=2010,
VLOOKUP($B202,[27]分省年度数据!$A$1:$T$32,15,FALSE),
$C202=2011,
VLOOKUP($B202,[27]分省年度数据!$A$1:$T$32,14,FALSE),
$C202=2012,
VLOOKUP($B202,[27]分省年度数据!$A$1:$T$32,13,FALSE),
$C202=2013,
VLOOKUP($B202,[27]分省年度数据!$A$1:$T$32,12,FALSE),
$C202=2014,
VLOOKUP($B202,[27]分省年度数据!$A$1:$T$32,11,FALSE),
$C202=2015,
VLOOKUP($B202,[27]分省年度数据!$A$1:$T$32,10,FALSE),
$C202=2016,
VLOOKUP($B202,[27]分省年度数据!$A$1:$T$32,9,FALSE),
$C202=2017,
VLOOKUP($B202,[27]分省年度数据!$A$1:$T$32,8,FALSE),
$C202=2018,
VLOOKUP($B202,[27]分省年度数据!$A$1:$T$32,7,FALSE)
)</f>
        <v>68.3</v>
      </c>
      <c r="S202">
        <f>IFERROR(VLOOKUP(D202,[6]mu_jt_estimates_final!$C:$D,2,FALSE),"")</f>
        <v>-0.1716329</v>
      </c>
      <c r="T202" t="str">
        <f>VLOOKUP(B202,方言分布!A:B,2,FALSE)</f>
        <v>西南官话</v>
      </c>
      <c r="U202" cm="1">
        <f t="array" ref="U202">_xlfn.IFS(
$C202=2010,
VLOOKUP($B202,[7]分省年度数据!$A$1:$T$32,15,FALSE),
$C202=2011,
VLOOKUP($B202,[7]分省年度数据!$A$1:$T$32,14,FALSE),
$C202=2012,
VLOOKUP($B202,[7]分省年度数据!$A$1:$T$32,13,FALSE),
$C202=2013,
VLOOKUP($B202,[7]分省年度数据!$A$1:$T$32,12,FALSE),
$C202=2014,
VLOOKUP($B202,[7]分省年度数据!$A$1:$T$32,11,FALSE),
$C202=2015,
VLOOKUP($B202,[7]分省年度数据!$A$1:$T$32,10,FALSE),
$C202=2016,
VLOOKUP($B202,[7]分省年度数据!$A$1:$T$32,9,FALSE),
$C202=2017,
VLOOKUP($B202,[7]分省年度数据!$A$1:$T$32,8,FALSE),
$C202=2018,
VLOOKUP($B202,[7]分省年度数据!$A$1:$T$32,7,FALSE)
)</f>
        <v>76557</v>
      </c>
      <c r="V202" cm="1">
        <f t="array" ref="V202">_xlfn.IFS(
$C202=2010,
VLOOKUP($B202,[8]分省年度数据!$A$1:$T$32,15,FALSE),
$C202=2011,
VLOOKUP($B202,[8]分省年度数据!$A$1:$T$32,14,FALSE),
$C202=2012,
VLOOKUP($B202,[8]分省年度数据!$A$1:$T$32,13,FALSE),
$C202=2013,
VLOOKUP($B202,[8]分省年度数据!$A$1:$T$32,12,FALSE),
$C202=2014,
VLOOKUP($B202,[8]分省年度数据!$A$1:$T$32,11,FALSE),
$C202=2015,
VLOOKUP($B202,[8]分省年度数据!$A$1:$T$32,10,FALSE),
$C202=2016,
VLOOKUP($B202,[8]分省年度数据!$A$1:$T$32,9,FALSE),
$C202=2017,
VLOOKUP($B202,[8]分省年度数据!$A$1:$T$32,8,FALSE),
$C202=2018,
VLOOKUP($B202,[8]分省年度数据!$A$1:$T$32,7,FALSE)
)</f>
        <v>39.01</v>
      </c>
      <c r="W202" cm="1">
        <f t="array" ref="W202">_xlfn.IFS(
$C202=2010,
VLOOKUP($B202,[9]分省年度数据!$A$1:$T$32,15,FALSE),
$C202=2011,
VLOOKUP($B202,[9]分省年度数据!$A$1:$T$32,14,FALSE),
$C202=2012,
VLOOKUP($B202,[9]分省年度数据!$A$1:$T$32,13,FALSE),
$C202=2013,
VLOOKUP($B202,[9]分省年度数据!$A$1:$T$32,12,FALSE),
$C202=2014,
VLOOKUP($B202,[9]分省年度数据!$A$1:$T$32,11,FALSE),
$C202=2015,
VLOOKUP($B202,[9]分省年度数据!$A$1:$T$32,10,FALSE),
$C202=2016,
VLOOKUP($B202,[9]分省年度数据!$A$1:$T$32,9,FALSE),
$C202=2017,
VLOOKUP($B202,[9]分省年度数据!$A$1:$T$32,8,FALSE),
$C202=2018,
VLOOKUP($B202,[9]分省年度数据!$A$1:$T$32,7,FALSE)
)</f>
        <v>48</v>
      </c>
      <c r="X202" cm="1">
        <f t="array" ref="X202">_xlfn.IFS(
$C202=2010,
VLOOKUP($B202,[10]分省年度数据!$A$1:$T$32,15,FALSE),
$C202=2011,
VLOOKUP($B202,[10]分省年度数据!$A$1:$T$32,14,FALSE),
$C202=2012,
VLOOKUP($B202,[10]分省年度数据!$A$1:$T$32,13,FALSE),
$C202=2013,
VLOOKUP($B202,[10]分省年度数据!$A$1:$T$32,12,FALSE),
$C202=2014,
VLOOKUP($B202,[10]分省年度数据!$A$1:$T$32,11,FALSE),
$C202=2015,
VLOOKUP($B202,[10]分省年度数据!$A$1:$T$32,10,FALSE),
$C202=2016,
VLOOKUP($B202,[10]分省年度数据!$A$1:$T$32,9,FALSE),
$C202=2017,
VLOOKUP($B202,[10]分省年度数据!$A$1:$T$32,8,FALSE),
$C202=2018,
VLOOKUP($B202,[10]分省年度数据!$A$1:$T$32,7,FALSE)
)</f>
        <v>10.35</v>
      </c>
      <c r="Y202" cm="1">
        <f t="array" ref="Y202">_xlfn.IFS(
$C202=2010,
VLOOKUP($B202,[11]分省年度数据!$A$1:$T$32,15,FALSE),
$C202=2011,
VLOOKUP($B202,[11]分省年度数据!$A$1:$T$32,14,FALSE),
$C202=2012,
VLOOKUP($B202,[11]分省年度数据!$A$1:$T$32,13,FALSE),
$C202=2013,
VLOOKUP($B202,[11]分省年度数据!$A$1:$T$32,12,FALSE),
$C202=2014,
VLOOKUP($B202,[11]分省年度数据!$A$1:$T$32,11,FALSE),
$C202=2015,
VLOOKUP($B202,[11]分省年度数据!$A$1:$T$32,10,FALSE),
$C202=2016,
VLOOKUP($B202,[11]分省年度数据!$A$1:$T$32,9,FALSE),
$C202=2017,
VLOOKUP($B202,[11]分省年度数据!$A$1:$T$32,8,FALSE),
$C202=2018,
VLOOKUP($B202,[11]分省年度数据!$A$1:$T$32,7,FALSE)
)</f>
        <v>424.26</v>
      </c>
      <c r="Z202" cm="1">
        <f t="array" ref="Z202">_xlfn.IFS(
$C202=2010,
VLOOKUP($B202,[12]分省年度数据!$A$1:$T$32,15,FALSE),
$C202=2011,
VLOOKUP($B202,[12]分省年度数据!$A$1:$T$32,14,FALSE),
$C202=2012,
VLOOKUP($B202,[12]分省年度数据!$A$1:$T$32,13,FALSE),
$C202=2013,
VLOOKUP($B202,[12]分省年度数据!$A$1:$T$32,12,FALSE),
$C202=2014,
VLOOKUP($B202,[12]分省年度数据!$A$1:$T$32,11,FALSE),
$C202=2015,
VLOOKUP($B202,[12]分省年度数据!$A$1:$T$32,10,FALSE),
$C202=2016,
VLOOKUP($B202,[12]分省年度数据!$A$1:$T$32,9,FALSE),
$C202=2017,
VLOOKUP($B202,[12]分省年度数据!$A$1:$T$32,8,FALSE),
$C202=2018,
VLOOKUP($B202,[12]分省年度数据!$A$1:$T$32,7,FALSE)
)</f>
        <v>17.54</v>
      </c>
      <c r="AA202" cm="1">
        <f t="array" ref="AA202">_xlfn.IFS(
$C202=2010,
VLOOKUP($B202,[13]分省年度数据!$A$1:$T$32,15,FALSE),
$C202=2011,
VLOOKUP($B202,[13]分省年度数据!$A$1:$T$32,14,FALSE),
$C202=2012,
VLOOKUP($B202,[13]分省年度数据!$A$1:$T$32,13,FALSE),
$C202=2013,
VLOOKUP($B202,[13]分省年度数据!$A$1:$T$32,12,FALSE),
$C202=2014,
VLOOKUP($B202,[13]分省年度数据!$A$1:$T$32,11,FALSE),
$C202=2015,
VLOOKUP($B202,[13]分省年度数据!$A$1:$T$32,10,FALSE),
$C202=2016,
VLOOKUP($B202,[13]分省年度数据!$A$1:$T$32,9,FALSE),
$C202=2017,
VLOOKUP($B202,[13]分省年度数据!$A$1:$T$32,8,FALSE),
$C202=2018,
VLOOKUP($B202,[13]分省年度数据!$A$1:$T$32,7,FALSE)
)</f>
        <v>14.92</v>
      </c>
      <c r="AB202" cm="1">
        <f t="array" ref="AB202">_xlfn.IFS(
$C202=2010,
VLOOKUP($B202,[14]分省年度数据!$A$1:$T$32,15,FALSE),
$C202=2011,
VLOOKUP($B202,[14]分省年度数据!$A$1:$T$32,14,FALSE),
$C202=2012,
VLOOKUP($B202,[14]分省年度数据!$A$1:$T$32,13,FALSE),
$C202=2013,
VLOOKUP($B202,[14]分省年度数据!$A$1:$T$32,12,FALSE),
$C202=2014,
VLOOKUP($B202,[14]分省年度数据!$A$1:$T$32,11,FALSE),
$C202=2015,
VLOOKUP($B202,[14]分省年度数据!$A$1:$T$32,10,FALSE),
$C202=2016,
VLOOKUP($B202,[14]分省年度数据!$A$1:$T$32,9,FALSE),
$C202=2017,
VLOOKUP($B202,[14]分省年度数据!$A$1:$T$32,8,FALSE),
$C202=2018,
VLOOKUP($B202,[14]分省年度数据!$A$1:$T$32,7,FALSE)
)</f>
        <v>18.39</v>
      </c>
      <c r="AD202" t="str" cm="1">
        <f t="array" ref="AD202">_xlfn.IFS(
$C202=2010,
VLOOKUP($B202,[15]分省年度数据!$A$1:$T$32,15,FALSE),
$C202=2011,
VLOOKUP($B202,[15]分省年度数据!$A$1:$T$32,14,FALSE),
$C202=2012,
VLOOKUP($B202,[15]分省年度数据!$A$1:$T$32,13,FALSE),
$C202=2013,
VLOOKUP($B202,[15]分省年度数据!$A$1:$T$32,12,FALSE),
$C202=2014,
VLOOKUP($B202,[15]分省年度数据!$A$1:$T$32,11,FALSE),
$C202=2015,
VLOOKUP($B202,[15]分省年度数据!$A$1:$T$32,10,FALSE),
$C202=2016,
VLOOKUP($B202,[15]分省年度数据!$A$1:$T$32,9,FALSE),
$C202=2017,
VLOOKUP($B202,[15]分省年度数据!$A$1:$T$32,8,FALSE),
$C202=2018,
VLOOKUP($B202,[15]分省年度数据!$A$1:$T$32,7,FALSE)
)</f>
        <v/>
      </c>
      <c r="AE202" cm="1">
        <f t="array" ref="AE202">_xlfn.IFS(
$C202=2010,
VLOOKUP($B202,[16]分省年度数据!$A$1:$T$32,15,FALSE),
$C202=2011,
VLOOKUP($B202,[16]分省年度数据!$A$1:$T$32,14,FALSE),
$C202=2012,
VLOOKUP($B202,[16]分省年度数据!$A$1:$T$32,13,FALSE),
$C202=2013,
VLOOKUP($B202,[16]分省年度数据!$A$1:$T$32,12,FALSE),
$C202=2014,
VLOOKUP($B202,[16]分省年度数据!$A$1:$T$32,11,FALSE),
$C202=2015,
VLOOKUP($B202,[16]分省年度数据!$A$1:$T$32,10,FALSE),
$C202=2016,
VLOOKUP($B202,[16]分省年度数据!$A$1:$T$32,9,FALSE),
$C202=2017,
VLOOKUP($B202,[16]分省年度数据!$A$1:$T$32,8,FALSE),
$C202=2018,
VLOOKUP($B202,[16]分省年度数据!$A$1:$T$32,7,FALSE)
)</f>
        <v>993.2</v>
      </c>
      <c r="AF202" cm="1">
        <f t="array" ref="AF202">_xlfn.IFS(
$C202=2010,
VLOOKUP($B202,[17]分省年度数据!$A$1:$T$32,15,FALSE),
$C202=2011,
VLOOKUP($B202,[17]分省年度数据!$A$1:$T$32,14,FALSE),
$C202=2012,
VLOOKUP($B202,[17]分省年度数据!$A$1:$T$32,13,FALSE),
$C202=2013,
VLOOKUP($B202,[17]分省年度数据!$A$1:$T$32,12,FALSE),
$C202=2014,
VLOOKUP($B202,[17]分省年度数据!$A$1:$T$32,11,FALSE),
$C202=2015,
VLOOKUP($B202,[17]分省年度数据!$A$1:$T$32,10,FALSE),
$C202=2016,
VLOOKUP($B202,[17]分省年度数据!$A$1:$T$32,9,FALSE),
$C202=2017,
VLOOKUP($B202,[17]分省年度数据!$A$1:$T$32,8,FALSE),
$C202=2018,
VLOOKUP($B202,[17]分省年度数据!$A$1:$T$32,7,FALSE)
)</f>
        <v>590</v>
      </c>
      <c r="AG202" cm="1">
        <f t="array" ref="AG202">_xlfn.IFS(
$C202=2010,
VLOOKUP($B202,[18]分省年度数据!$A$1:$T$32,15,FALSE),
$C202=2011,
VLOOKUP($B202,[18]分省年度数据!$A$1:$T$32,14,FALSE),
$C202=2012,
VLOOKUP($B202,[18]分省年度数据!$A$1:$T$32,13,FALSE),
$C202=2013,
VLOOKUP($B202,[18]分省年度数据!$A$1:$T$32,12,FALSE),
$C202=2014,
VLOOKUP($B202,[18]分省年度数据!$A$1:$T$32,11,FALSE),
$C202=2015,
VLOOKUP($B202,[18]分省年度数据!$A$1:$T$32,10,FALSE),
$C202=2016,
VLOOKUP($B202,[18]分省年度数据!$A$1:$T$32,9,FALSE),
$C202=2017,
VLOOKUP($B202,[18]分省年度数据!$A$1:$T$32,8,FALSE),
$C202=2018,
VLOOKUP($B202,[18]分省年度数据!$A$1:$T$32,7,FALSE)
)</f>
        <v>9622</v>
      </c>
      <c r="AJ202" cm="1">
        <f t="array" ref="AJ202">_xlfn.IFS(
$C202=2010,
VLOOKUP($B202,[19]分省年度数据!$A$1:$T$32,15,FALSE),
$C202=2011,
VLOOKUP($B202,[19]分省年度数据!$A$1:$T$32,14,FALSE),
$C202=2012,
VLOOKUP($B202,[19]分省年度数据!$A$1:$T$32,13,FALSE),
$C202=2013,
VLOOKUP($B202,[19]分省年度数据!$A$1:$T$32,12,FALSE),
$C202=2014,
VLOOKUP($B202,[19]分省年度数据!$A$1:$T$32,11,FALSE),
$C202=2015,
VLOOKUP($B202,[19]分省年度数据!$A$1:$T$32,10,FALSE),
$C202=2016,
VLOOKUP($B202,[19]分省年度数据!$A$1:$T$32,9,FALSE),
$C202=2017,
VLOOKUP($B202,[19]分省年度数据!$A$1:$T$32,8,FALSE),
$C202=2018,
VLOOKUP($B202,[19]分省年度数据!$A$1:$T$32,7,FALSE)
)</f>
        <v>10024</v>
      </c>
      <c r="AK202" cm="1">
        <f t="array" ref="AK202">_xlfn.IFS(
$C202=2010,
VLOOKUP($B202,[20]分省年度数据!$A$1:$T$32,15,FALSE),
$C202=2011,
VLOOKUP($B202,[20]分省年度数据!$A$1:$T$32,14,FALSE),
$C202=2012,
VLOOKUP($B202,[20]分省年度数据!$A$1:$T$32,13,FALSE),
$C202=2013,
VLOOKUP($B202,[20]分省年度数据!$A$1:$T$32,12,FALSE),
$C202=2014,
VLOOKUP($B202,[20]分省年度数据!$A$1:$T$32,11,FALSE),
$C202=2015,
VLOOKUP($B202,[20]分省年度数据!$A$1:$T$32,10,FALSE),
$C202=2016,
VLOOKUP($B202,[20]分省年度数据!$A$1:$T$32,9,FALSE),
$C202=2017,
VLOOKUP($B202,[20]分省年度数据!$A$1:$T$32,8,FALSE),
$C202=2018,
VLOOKUP($B202,[20]分省年度数据!$A$1:$T$32,7,FALSE)
)</f>
        <v>19140</v>
      </c>
      <c r="AL202" cm="1">
        <f t="array" ref="AL202">_xlfn.IFS(
$C202=2010,
VLOOKUP($B202,[26]分省年度数据!$A$1:$T$32,15,FALSE),
$C202=2011,
VLOOKUP($B202,[26]分省年度数据!$A$1:$T$32,14,FALSE),
$C202=2012,
VLOOKUP($B202,[26]分省年度数据!$A$1:$T$32,13,FALSE),
$C202=2013,
VLOOKUP($B202,[26]分省年度数据!$A$1:$T$32,12,FALSE),
$C202=2014,
VLOOKUP($B202,[26]分省年度数据!$A$1:$T$32,11,FALSE),
$C202=2015,
VLOOKUP($B202,[26]分省年度数据!$A$1:$T$32,10,FALSE),
$C202=2016,
VLOOKUP($B202,[26]分省年度数据!$A$1:$T$32,9,FALSE),
$C202=2017,
VLOOKUP($B202,[26]分省年度数据!$A$1:$T$32,8,FALSE),
$C202=2018,
VLOOKUP($B202,[26]分省年度数据!$A$1:$T$32,7,FALSE)
)</f>
        <v>92.04</v>
      </c>
      <c r="AM202" cm="1">
        <f t="array" ref="AM202">_xlfn.IFS(
$C202=2010,
VLOOKUP($B202,[22]分省年度数据!$A$1:$T$32,15,FALSE),
$C202=2011,
VLOOKUP($B202,[22]分省年度数据!$A$1:$T$32,14,FALSE),
$C202=2012,
VLOOKUP($B202,[22]分省年度数据!$A$1:$T$32,13,FALSE),
$C202=2013,
VLOOKUP($B202,[22]分省年度数据!$A$1:$T$32,12,FALSE),
$C202=2014,
VLOOKUP($B202,[22]分省年度数据!$A$1:$T$32,11,FALSE),
$C202=2015,
VLOOKUP($B202,[22]分省年度数据!$A$1:$T$32,10,FALSE),
$C202=2016,
VLOOKUP($B202,[22]分省年度数据!$A$1:$T$32,9,FALSE),
$C202=2017,
VLOOKUP($B202,[22]分省年度数据!$A$1:$T$32,8,FALSE),
$C202=2018,
VLOOKUP($B202,[22]分省年度数据!$A$1:$T$32,7,FALSE)
)</f>
        <v>87.96</v>
      </c>
      <c r="AN202" cm="1">
        <f t="array" ref="AN202">_xlfn.IFS(
$C202=2010,
VLOOKUP($B202,[23]分省年度数据!$A$1:$T$32,15,FALSE),
$C202=2011,
VLOOKUP($B202,[23]分省年度数据!$A$1:$T$32,14,FALSE),
$C202=2012,
VLOOKUP($B202,[23]分省年度数据!$A$1:$T$32,13,FALSE),
$C202=2013,
VLOOKUP($B202,[23]分省年度数据!$A$1:$T$32,12,FALSE),
$C202=2014,
VLOOKUP($B202,[23]分省年度数据!$A$1:$T$32,11,FALSE),
$C202=2015,
VLOOKUP($B202,[23]分省年度数据!$A$1:$T$32,10,FALSE),
$C202=2016,
VLOOKUP($B202,[23]分省年度数据!$A$1:$T$32,9,FALSE),
$C202=2017,
VLOOKUP($B202,[23]分省年度数据!$A$1:$T$32,8,FALSE),
$C202=2018,
VLOOKUP($B202,[23]分省年度数据!$A$1:$T$32,7,FALSE)
)</f>
        <v>13.34</v>
      </c>
      <c r="AO202" cm="1">
        <f t="array" ref="AO202">_xlfn.IFS(
$C202=2010,
VLOOKUP($B202,[24]分省年度数据!$A$1:$T$32,15,FALSE),
$C202=2011,
VLOOKUP($B202,[24]分省年度数据!$A$1:$T$32,14,FALSE),
$C202=2012,
VLOOKUP($B202,[24]分省年度数据!$A$1:$T$32,13,FALSE),
$C202=2013,
VLOOKUP($B202,[24]分省年度数据!$A$1:$T$32,12,FALSE),
$C202=2014,
VLOOKUP($B202,[24]分省年度数据!$A$1:$T$32,11,FALSE),
$C202=2015,
VLOOKUP($B202,[24]分省年度数据!$A$1:$T$32,10,FALSE),
$C202=2016,
VLOOKUP($B202,[24]分省年度数据!$A$1:$T$32,9,FALSE),
$C202=2017,
VLOOKUP($B202,[24]分省年度数据!$A$1:$T$32,8,FALSE),
$C202=2018,
VLOOKUP($B202,[24]分省年度数据!$A$1:$T$32,7,FALSE)
)</f>
        <v>2.89</v>
      </c>
      <c r="AP202" cm="1">
        <f t="array" ref="AP202">_xlfn.IFS(
$C202=2010,
VLOOKUP($B202,[25]分省年度数据!$A$1:$T$32,15,FALSE),
$C202=2011,
VLOOKUP($B202,[25]分省年度数据!$A$1:$T$32,14,FALSE),
$C202=2012,
VLOOKUP($B202,[25]分省年度数据!$A$1:$T$32,13,FALSE),
$C202=2013,
VLOOKUP($B202,[25]分省年度数据!$A$1:$T$32,12,FALSE),
$C202=2014,
VLOOKUP($B202,[25]分省年度数据!$A$1:$T$32,11,FALSE),
$C202=2015,
VLOOKUP($B202,[25]分省年度数据!$A$1:$T$32,10,FALSE),
$C202=2016,
VLOOKUP($B202,[25]分省年度数据!$A$1:$T$32,9,FALSE),
$C202=2017,
VLOOKUP($B202,[25]分省年度数据!$A$1:$T$32,8,FALSE),
$C202=2018,
VLOOKUP($B202,[25]分省年度数据!$A$1:$T$32,7,FALSE)
)</f>
        <v>10.79</v>
      </c>
    </row>
    <row r="203" spans="1:42">
      <c r="A203">
        <v>51</v>
      </c>
      <c r="B203" t="s">
        <v>23</v>
      </c>
      <c r="C203">
        <v>2013</v>
      </c>
      <c r="D203" t="str">
        <f t="shared" si="6"/>
        <v>四川省2013</v>
      </c>
      <c r="E203" t="s">
        <v>36</v>
      </c>
      <c r="F203" cm="1">
        <f t="array" ref="F203">_xlfn.IFS(
$C203=2010,
VLOOKUP($B203,[1]分省年度数据!$A$1:$T$32,15,FALSE),
$C203=2011,
VLOOKUP($B203,[1]分省年度数据!$A$1:$T$32,14,FALSE),
$C203=2012,
VLOOKUP($B203,[1]分省年度数据!$A$1:$T$32,13,FALSE),
$C203=2013,
VLOOKUP($B203,[1]分省年度数据!$A$1:$T$32,12,FALSE),
$C203=2014,
VLOOKUP($B203,[1]分省年度数据!$A$1:$T$32,11,FALSE),
$C203=2015,
VLOOKUP($B203,[1]分省年度数据!$A$1:$T$32,10,FALSE),
$C203=2016,
VLOOKUP($B203,[1]分省年度数据!$A$1:$T$32,9,FALSE),
$C203=2017,
VLOOKUP($B203,[1]分省年度数据!$A$1:$T$32,8,FALSE),
$C203=2018,
VLOOKUP($B203,[1]分省年度数据!$A$1:$T$32,7,FALSE)
)</f>
        <v>8109</v>
      </c>
      <c r="G203" cm="1">
        <f t="array" ref="G203">_xlfn.IFS(
$C203=2010,
VLOOKUP($B203,[2]分省年度数据!$A$1:$T$32,15,FALSE),
$C203=2011,
VLOOKUP($B203,[2]分省年度数据!$A$1:$T$32,14,FALSE),
$C203=2012,
VLOOKUP($B203,[2]分省年度数据!$A$1:$T$32,13,FALSE),
$C203=2013,
VLOOKUP($B203,[2]分省年度数据!$A$1:$T$32,12,FALSE),
$C203=2014,
VLOOKUP($B203,[2]分省年度数据!$A$1:$T$32,11,FALSE),
$C203=2015,
VLOOKUP($B203,[2]分省年度数据!$A$1:$T$32,10,FALSE),
$C203=2016,
VLOOKUP($B203,[2]分省年度数据!$A$1:$T$32,9,FALSE),
$C203=2017,
VLOOKUP($B203,[2]分省年度数据!$A$1:$T$32,8,FALSE),
$C203=2018,
VLOOKUP($B203,[2]分省年度数据!$A$1:$T$32,7,FALSE)
)</f>
        <v>14231</v>
      </c>
      <c r="H203" cm="1">
        <f t="array" ref="H203">_xlfn.IFS(
$C203=2010,
VLOOKUP($B203,[3]分省年度数据!$A$1:$T$32,15,FALSE),
$C203=2011,
VLOOKUP($B203,[3]分省年度数据!$A$1:$T$32,14,FALSE),
$C203=2012,
VLOOKUP($B203,[3]分省年度数据!$A$1:$T$32,13,FALSE),
$C203=2013,
VLOOKUP($B203,[3]分省年度数据!$A$1:$T$32,12,FALSE),
$C203=2014,
VLOOKUP($B203,[3]分省年度数据!$A$1:$T$32,11,FALSE),
$C203=2015,
VLOOKUP($B203,[3]分省年度数据!$A$1:$T$32,10,FALSE),
$C203=2016,
VLOOKUP($B203,[3]分省年度数据!$A$1:$T$32,9,FALSE),
$C203=2017,
VLOOKUP($B203,[3]分省年度数据!$A$1:$T$32,8,FALSE),
$C203=2018,
VLOOKUP($B203,[3]分省年度数据!$A$1:$T$32,7,FALSE)
)</f>
        <v>4555.5</v>
      </c>
      <c r="I203">
        <f>VLOOKUP($D203,[4]Sheet1!$C$1:$J$65536,2,FALSE)</f>
        <v>115.41408538818359</v>
      </c>
      <c r="J203">
        <f>VLOOKUP($D203,[4]Sheet1!$C$1:$J$65536,3,FALSE)</f>
        <v>30.48982048034668</v>
      </c>
      <c r="K203">
        <f>VLOOKUP($D203,[4]Sheet1!$C$1:$J$65536,4,FALSE)</f>
        <v>10135.9677734375</v>
      </c>
      <c r="L203">
        <f>VLOOKUP($D203,[4]Sheet1!$C$1:$J$65536,5,FALSE)</f>
        <v>159.41523742675781</v>
      </c>
      <c r="M203">
        <f>VLOOKUP($D203,[4]Sheet1!$C$1:$J$65536,6,FALSE)</f>
        <v>18.498838424682617</v>
      </c>
      <c r="N203">
        <f>VLOOKUP($D203,[4]Sheet1!$C$1:$J$65536,7,FALSE)</f>
        <v>4.9490022659301758</v>
      </c>
      <c r="O203">
        <f>VLOOKUP($D203,[4]Sheet1!$C$1:$J$65536,8,FALSE)</f>
        <v>22.794963836669922</v>
      </c>
      <c r="P203" cm="1">
        <f t="array" ref="P203">_xlfn.IFS(
$C203=2010,
VLOOKUP($B203,[5]各省年均房价!$A$1:$T$32,11,FALSE),
$C203=2011,
VLOOKUP($B203,[5]各省年均房价!$A$1:$T$32,12,FALSE),
$C203=2012,
VLOOKUP($B203,[5]各省年均房价!$A$1:$T$32,13,FALSE),
$C203=2013,
VLOOKUP($B203,[5]各省年均房价!$A$1:$T$32,14,FALSE),
$C203=2014,
VLOOKUP($B203,[5]各省年均房价!$A$1:$T$32,15,FALSE),
$C203=2015,
VLOOKUP($B203,[5]各省年均房价!$A$1:$T$32,16,FALSE),
$C203=2016,
VLOOKUP($B203,[5]各省年均房价!$A$1:$T$32,17,FALSE),
$C203=2017,
VLOOKUP($B203,[5]各省年均房价!$A$1:$T$32,18,FALSE),
$C203=2018,
VLOOKUP($B203,[5]各省年均房价!$A$1:$T$32,19,FALSE)
)</f>
        <v>4745.6783333333333</v>
      </c>
      <c r="Q203">
        <f t="shared" si="7"/>
        <v>0.33347469140140068</v>
      </c>
      <c r="R203" cm="1">
        <f t="array" ref="R203">_xlfn.IFS(
$C203=2010,
VLOOKUP($B203,[27]分省年度数据!$A$1:$T$32,15,FALSE),
$C203=2011,
VLOOKUP($B203,[27]分省年度数据!$A$1:$T$32,14,FALSE),
$C203=2012,
VLOOKUP($B203,[27]分省年度数据!$A$1:$T$32,13,FALSE),
$C203=2013,
VLOOKUP($B203,[27]分省年度数据!$A$1:$T$32,12,FALSE),
$C203=2014,
VLOOKUP($B203,[27]分省年度数据!$A$1:$T$32,11,FALSE),
$C203=2015,
VLOOKUP($B203,[27]分省年度数据!$A$1:$T$32,10,FALSE),
$C203=2016,
VLOOKUP($B203,[27]分省年度数据!$A$1:$T$32,9,FALSE),
$C203=2017,
VLOOKUP($B203,[27]分省年度数据!$A$1:$T$32,8,FALSE),
$C203=2018,
VLOOKUP($B203,[27]分省年度数据!$A$1:$T$32,7,FALSE)
)</f>
        <v>77.5</v>
      </c>
      <c r="S203">
        <f>IFERROR(VLOOKUP(D203,[6]mu_jt_estimates_final!$C:$D,2,FALSE),"")</f>
        <v>0.12391046</v>
      </c>
      <c r="T203" t="str">
        <f>VLOOKUP(B203,方言分布!A:B,2,FALSE)</f>
        <v>西南官话</v>
      </c>
      <c r="U203" cm="1">
        <f t="array" ref="U203">_xlfn.IFS(
$C203=2010,
VLOOKUP($B203,[7]分省年度数据!$A$1:$T$32,15,FALSE),
$C203=2011,
VLOOKUP($B203,[7]分省年度数据!$A$1:$T$32,14,FALSE),
$C203=2012,
VLOOKUP($B203,[7]分省年度数据!$A$1:$T$32,13,FALSE),
$C203=2013,
VLOOKUP($B203,[7]分省年度数据!$A$1:$T$32,12,FALSE),
$C203=2014,
VLOOKUP($B203,[7]分省年度数据!$A$1:$T$32,11,FALSE),
$C203=2015,
VLOOKUP($B203,[7]分省年度数据!$A$1:$T$32,10,FALSE),
$C203=2016,
VLOOKUP($B203,[7]分省年度数据!$A$1:$T$32,9,FALSE),
$C203=2017,
VLOOKUP($B203,[7]分省年度数据!$A$1:$T$32,8,FALSE),
$C203=2018,
VLOOKUP($B203,[7]分省年度数据!$A$1:$T$32,7,FALSE)
)</f>
        <v>80037</v>
      </c>
      <c r="V203" cm="1">
        <f t="array" ref="V203">_xlfn.IFS(
$C203=2010,
VLOOKUP($B203,[8]分省年度数据!$A$1:$T$32,15,FALSE),
$C203=2011,
VLOOKUP($B203,[8]分省年度数据!$A$1:$T$32,14,FALSE),
$C203=2012,
VLOOKUP($B203,[8]分省年度数据!$A$1:$T$32,13,FALSE),
$C203=2013,
VLOOKUP($B203,[8]分省年度数据!$A$1:$T$32,12,FALSE),
$C203=2014,
VLOOKUP($B203,[8]分省年度数据!$A$1:$T$32,11,FALSE),
$C203=2015,
VLOOKUP($B203,[8]分省年度数据!$A$1:$T$32,10,FALSE),
$C203=2016,
VLOOKUP($B203,[8]分省年度数据!$A$1:$T$32,9,FALSE),
$C203=2017,
VLOOKUP($B203,[8]分省年度数据!$A$1:$T$32,8,FALSE),
$C203=2018,
VLOOKUP($B203,[8]分省年度数据!$A$1:$T$32,7,FALSE)
)</f>
        <v>42.66</v>
      </c>
      <c r="W203" cm="1">
        <f t="array" ref="W203">_xlfn.IFS(
$C203=2010,
VLOOKUP($B203,[9]分省年度数据!$A$1:$T$32,15,FALSE),
$C203=2011,
VLOOKUP($B203,[9]分省年度数据!$A$1:$T$32,14,FALSE),
$C203=2012,
VLOOKUP($B203,[9]分省年度数据!$A$1:$T$32,13,FALSE),
$C203=2013,
VLOOKUP($B203,[9]分省年度数据!$A$1:$T$32,12,FALSE),
$C203=2014,
VLOOKUP($B203,[9]分省年度数据!$A$1:$T$32,11,FALSE),
$C203=2015,
VLOOKUP($B203,[9]分省年度数据!$A$1:$T$32,10,FALSE),
$C203=2016,
VLOOKUP($B203,[9]分省年度数据!$A$1:$T$32,9,FALSE),
$C203=2017,
VLOOKUP($B203,[9]分省年度数据!$A$1:$T$32,8,FALSE),
$C203=2018,
VLOOKUP($B203,[9]分省年度数据!$A$1:$T$32,7,FALSE)
)</f>
        <v>47</v>
      </c>
      <c r="X203" cm="1">
        <f t="array" ref="X203">_xlfn.IFS(
$C203=2010,
VLOOKUP($B203,[10]分省年度数据!$A$1:$T$32,15,FALSE),
$C203=2011,
VLOOKUP($B203,[10]分省年度数据!$A$1:$T$32,14,FALSE),
$C203=2012,
VLOOKUP($B203,[10]分省年度数据!$A$1:$T$32,13,FALSE),
$C203=2013,
VLOOKUP($B203,[10]分省年度数据!$A$1:$T$32,12,FALSE),
$C203=2014,
VLOOKUP($B203,[10]分省年度数据!$A$1:$T$32,11,FALSE),
$C203=2015,
VLOOKUP($B203,[10]分省年度数据!$A$1:$T$32,10,FALSE),
$C203=2016,
VLOOKUP($B203,[10]分省年度数据!$A$1:$T$32,9,FALSE),
$C203=2017,
VLOOKUP($B203,[10]分省年度数据!$A$1:$T$32,8,FALSE),
$C203=2018,
VLOOKUP($B203,[10]分省年度数据!$A$1:$T$32,7,FALSE)
)</f>
        <v>10.27</v>
      </c>
      <c r="Y203" cm="1">
        <f t="array" ref="Y203">_xlfn.IFS(
$C203=2010,
VLOOKUP($B203,[11]分省年度数据!$A$1:$T$32,15,FALSE),
$C203=2011,
VLOOKUP($B203,[11]分省年度数据!$A$1:$T$32,14,FALSE),
$C203=2012,
VLOOKUP($B203,[11]分省年度数据!$A$1:$T$32,13,FALSE),
$C203=2013,
VLOOKUP($B203,[11]分省年度数据!$A$1:$T$32,12,FALSE),
$C203=2014,
VLOOKUP($B203,[11]分省年度数据!$A$1:$T$32,11,FALSE),
$C203=2015,
VLOOKUP($B203,[11]分省年度数据!$A$1:$T$32,10,FALSE),
$C203=2016,
VLOOKUP($B203,[11]分省年度数据!$A$1:$T$32,9,FALSE),
$C203=2017,
VLOOKUP($B203,[11]分省年度数据!$A$1:$T$32,8,FALSE),
$C203=2018,
VLOOKUP($B203,[11]分省年度数据!$A$1:$T$32,7,FALSE)
)</f>
        <v>487.2</v>
      </c>
      <c r="Z203" cm="1">
        <f t="array" ref="Z203">_xlfn.IFS(
$C203=2010,
VLOOKUP($B203,[12]分省年度数据!$A$1:$T$32,15,FALSE),
$C203=2011,
VLOOKUP($B203,[12]分省年度数据!$A$1:$T$32,14,FALSE),
$C203=2012,
VLOOKUP($B203,[12]分省年度数据!$A$1:$T$32,13,FALSE),
$C203=2013,
VLOOKUP($B203,[12]分省年度数据!$A$1:$T$32,12,FALSE),
$C203=2014,
VLOOKUP($B203,[12]分省年度数据!$A$1:$T$32,11,FALSE),
$C203=2015,
VLOOKUP($B203,[12]分省年度数据!$A$1:$T$32,10,FALSE),
$C203=2016,
VLOOKUP($B203,[12]分省年度数据!$A$1:$T$32,9,FALSE),
$C203=2017,
VLOOKUP($B203,[12]分省年度数据!$A$1:$T$32,8,FALSE),
$C203=2018,
VLOOKUP($B203,[12]分省年度数据!$A$1:$T$32,7,FALSE)
)</f>
        <v>16.850000000000001</v>
      </c>
      <c r="AA203" cm="1">
        <f t="array" ref="AA203">_xlfn.IFS(
$C203=2010,
VLOOKUP($B203,[13]分省年度数据!$A$1:$T$32,15,FALSE),
$C203=2011,
VLOOKUP($B203,[13]分省年度数据!$A$1:$T$32,14,FALSE),
$C203=2012,
VLOOKUP($B203,[13]分省年度数据!$A$1:$T$32,13,FALSE),
$C203=2013,
VLOOKUP($B203,[13]分省年度数据!$A$1:$T$32,12,FALSE),
$C203=2014,
VLOOKUP($B203,[13]分省年度数据!$A$1:$T$32,11,FALSE),
$C203=2015,
VLOOKUP($B203,[13]分省年度数据!$A$1:$T$32,10,FALSE),
$C203=2016,
VLOOKUP($B203,[13]分省年度数据!$A$1:$T$32,9,FALSE),
$C203=2017,
VLOOKUP($B203,[13]分省年度数据!$A$1:$T$32,8,FALSE),
$C203=2018,
VLOOKUP($B203,[13]分省年度数据!$A$1:$T$32,7,FALSE)
)</f>
        <v>13.41</v>
      </c>
      <c r="AB203" cm="1">
        <f t="array" ref="AB203">_xlfn.IFS(
$C203=2010,
VLOOKUP($B203,[14]分省年度数据!$A$1:$T$32,15,FALSE),
$C203=2011,
VLOOKUP($B203,[14]分省年度数据!$A$1:$T$32,14,FALSE),
$C203=2012,
VLOOKUP($B203,[14]分省年度数据!$A$1:$T$32,13,FALSE),
$C203=2013,
VLOOKUP($B203,[14]分省年度数据!$A$1:$T$32,12,FALSE),
$C203=2014,
VLOOKUP($B203,[14]分省年度数据!$A$1:$T$32,11,FALSE),
$C203=2015,
VLOOKUP($B203,[14]分省年度数据!$A$1:$T$32,10,FALSE),
$C203=2016,
VLOOKUP($B203,[14]分省年度数据!$A$1:$T$32,9,FALSE),
$C203=2017,
VLOOKUP($B203,[14]分省年度数据!$A$1:$T$32,8,FALSE),
$C203=2018,
VLOOKUP($B203,[14]分省年度数据!$A$1:$T$32,7,FALSE)
)</f>
        <v>17.21</v>
      </c>
      <c r="AD203" cm="1">
        <f t="array" ref="AD203">_xlfn.IFS(
$C203=2010,
VLOOKUP($B203,[15]分省年度数据!$A$1:$T$32,15,FALSE),
$C203=2011,
VLOOKUP($B203,[15]分省年度数据!$A$1:$T$32,14,FALSE),
$C203=2012,
VLOOKUP($B203,[15]分省年度数据!$A$1:$T$32,13,FALSE),
$C203=2013,
VLOOKUP($B203,[15]分省年度数据!$A$1:$T$32,12,FALSE),
$C203=2014,
VLOOKUP($B203,[15]分省年度数据!$A$1:$T$32,11,FALSE),
$C203=2015,
VLOOKUP($B203,[15]分省年度数据!$A$1:$T$32,10,FALSE),
$C203=2016,
VLOOKUP($B203,[15]分省年度数据!$A$1:$T$32,9,FALSE),
$C203=2017,
VLOOKUP($B203,[15]分省年度数据!$A$1:$T$32,8,FALSE),
$C203=2018,
VLOOKUP($B203,[15]分省年度数据!$A$1:$T$32,7,FALSE)
)</f>
        <v>13805525</v>
      </c>
      <c r="AE203" cm="1">
        <f t="array" ref="AE203">_xlfn.IFS(
$C203=2010,
VLOOKUP($B203,[16]分省年度数据!$A$1:$T$32,15,FALSE),
$C203=2011,
VLOOKUP($B203,[16]分省年度数据!$A$1:$T$32,14,FALSE),
$C203=2012,
VLOOKUP($B203,[16]分省年度数据!$A$1:$T$32,13,FALSE),
$C203=2013,
VLOOKUP($B203,[16]分省年度数据!$A$1:$T$32,12,FALSE),
$C203=2014,
VLOOKUP($B203,[16]分省年度数据!$A$1:$T$32,11,FALSE),
$C203=2015,
VLOOKUP($B203,[16]分省年度数据!$A$1:$T$32,10,FALSE),
$C203=2016,
VLOOKUP($B203,[16]分省年度数据!$A$1:$T$32,9,FALSE),
$C203=2017,
VLOOKUP($B203,[16]分省年度数据!$A$1:$T$32,8,FALSE),
$C203=2018,
VLOOKUP($B203,[16]分省年度数据!$A$1:$T$32,7,FALSE)
)</f>
        <v>1036.4100000000001</v>
      </c>
      <c r="AF203" cm="1">
        <f t="array" ref="AF203">_xlfn.IFS(
$C203=2010,
VLOOKUP($B203,[17]分省年度数据!$A$1:$T$32,15,FALSE),
$C203=2011,
VLOOKUP($B203,[17]分省年度数据!$A$1:$T$32,14,FALSE),
$C203=2012,
VLOOKUP($B203,[17]分省年度数据!$A$1:$T$32,13,FALSE),
$C203=2013,
VLOOKUP($B203,[17]分省年度数据!$A$1:$T$32,12,FALSE),
$C203=2014,
VLOOKUP($B203,[17]分省年度数据!$A$1:$T$32,11,FALSE),
$C203=2015,
VLOOKUP($B203,[17]分省年度数据!$A$1:$T$32,10,FALSE),
$C203=2016,
VLOOKUP($B203,[17]分省年度数据!$A$1:$T$32,9,FALSE),
$C203=2017,
VLOOKUP($B203,[17]分省年度数据!$A$1:$T$32,8,FALSE),
$C203=2018,
VLOOKUP($B203,[17]分省年度数据!$A$1:$T$32,7,FALSE)
)</f>
        <v>741</v>
      </c>
      <c r="AG203" cm="1">
        <f t="array" ref="AG203">_xlfn.IFS(
$C203=2010,
VLOOKUP($B203,[18]分省年度数据!$A$1:$T$32,15,FALSE),
$C203=2011,
VLOOKUP($B203,[18]分省年度数据!$A$1:$T$32,14,FALSE),
$C203=2012,
VLOOKUP($B203,[18]分省年度数据!$A$1:$T$32,13,FALSE),
$C203=2013,
VLOOKUP($B203,[18]分省年度数据!$A$1:$T$32,12,FALSE),
$C203=2014,
VLOOKUP($B203,[18]分省年度数据!$A$1:$T$32,11,FALSE),
$C203=2015,
VLOOKUP($B203,[18]分省年度数据!$A$1:$T$32,10,FALSE),
$C203=2016,
VLOOKUP($B203,[18]分省年度数据!$A$1:$T$32,9,FALSE),
$C203=2017,
VLOOKUP($B203,[18]分省年度数据!$A$1:$T$32,8,FALSE),
$C203=2018,
VLOOKUP($B203,[18]分省年度数据!$A$1:$T$32,7,FALSE)
)</f>
        <v>11001</v>
      </c>
      <c r="AJ203" cm="1">
        <f t="array" ref="AJ203">_xlfn.IFS(
$C203=2010,
VLOOKUP($B203,[19]分省年度数据!$A$1:$T$32,15,FALSE),
$C203=2011,
VLOOKUP($B203,[19]分省年度数据!$A$1:$T$32,14,FALSE),
$C203=2012,
VLOOKUP($B203,[19]分省年度数据!$A$1:$T$32,13,FALSE),
$C203=2013,
VLOOKUP($B203,[19]分省年度数据!$A$1:$T$32,12,FALSE),
$C203=2014,
VLOOKUP($B203,[19]分省年度数据!$A$1:$T$32,11,FALSE),
$C203=2015,
VLOOKUP($B203,[19]分省年度数据!$A$1:$T$32,10,FALSE),
$C203=2016,
VLOOKUP($B203,[19]分省年度数据!$A$1:$T$32,9,FALSE),
$C203=2017,
VLOOKUP($B203,[19]分省年度数据!$A$1:$T$32,8,FALSE),
$C203=2018,
VLOOKUP($B203,[19]分省年度数据!$A$1:$T$32,7,FALSE)
)</f>
        <v>9571</v>
      </c>
      <c r="AK203" cm="1">
        <f t="array" ref="AK203">_xlfn.IFS(
$C203=2010,
VLOOKUP($B203,[20]分省年度数据!$A$1:$T$32,15,FALSE),
$C203=2011,
VLOOKUP($B203,[20]分省年度数据!$A$1:$T$32,14,FALSE),
$C203=2012,
VLOOKUP($B203,[20]分省年度数据!$A$1:$T$32,13,FALSE),
$C203=2013,
VLOOKUP($B203,[20]分省年度数据!$A$1:$T$32,12,FALSE),
$C203=2014,
VLOOKUP($B203,[20]分省年度数据!$A$1:$T$32,11,FALSE),
$C203=2015,
VLOOKUP($B203,[20]分省年度数据!$A$1:$T$32,10,FALSE),
$C203=2016,
VLOOKUP($B203,[20]分省年度数据!$A$1:$T$32,9,FALSE),
$C203=2017,
VLOOKUP($B203,[20]分省年度数据!$A$1:$T$32,8,FALSE),
$C203=2018,
VLOOKUP($B203,[20]分省年度数据!$A$1:$T$32,7,FALSE)
)</f>
        <v>19927</v>
      </c>
      <c r="AL203" cm="1">
        <f t="array" ref="AL203">_xlfn.IFS(
$C203=2010,
VLOOKUP($B203,[26]分省年度数据!$A$1:$T$32,15,FALSE),
$C203=2011,
VLOOKUP($B203,[26]分省年度数据!$A$1:$T$32,14,FALSE),
$C203=2012,
VLOOKUP($B203,[26]分省年度数据!$A$1:$T$32,13,FALSE),
$C203=2013,
VLOOKUP($B203,[26]分省年度数据!$A$1:$T$32,12,FALSE),
$C203=2014,
VLOOKUP($B203,[26]分省年度数据!$A$1:$T$32,11,FALSE),
$C203=2015,
VLOOKUP($B203,[26]分省年度数据!$A$1:$T$32,10,FALSE),
$C203=2016,
VLOOKUP($B203,[26]分省年度数据!$A$1:$T$32,9,FALSE),
$C203=2017,
VLOOKUP($B203,[26]分省年度数据!$A$1:$T$32,8,FALSE),
$C203=2018,
VLOOKUP($B203,[26]分省年度数据!$A$1:$T$32,7,FALSE)
)</f>
        <v>91.76</v>
      </c>
      <c r="AM203" cm="1">
        <f t="array" ref="AM203">_xlfn.IFS(
$C203=2010,
VLOOKUP($B203,[22]分省年度数据!$A$1:$T$32,15,FALSE),
$C203=2011,
VLOOKUP($B203,[22]分省年度数据!$A$1:$T$32,14,FALSE),
$C203=2012,
VLOOKUP($B203,[22]分省年度数据!$A$1:$T$32,13,FALSE),
$C203=2013,
VLOOKUP($B203,[22]分省年度数据!$A$1:$T$32,12,FALSE),
$C203=2014,
VLOOKUP($B203,[22]分省年度数据!$A$1:$T$32,11,FALSE),
$C203=2015,
VLOOKUP($B203,[22]分省年度数据!$A$1:$T$32,10,FALSE),
$C203=2016,
VLOOKUP($B203,[22]分省年度数据!$A$1:$T$32,9,FALSE),
$C203=2017,
VLOOKUP($B203,[22]分省年度数据!$A$1:$T$32,8,FALSE),
$C203=2018,
VLOOKUP($B203,[22]分省年度数据!$A$1:$T$32,7,FALSE)
)</f>
        <v>89.68</v>
      </c>
      <c r="AN203" cm="1">
        <f t="array" ref="AN203">_xlfn.IFS(
$C203=2010,
VLOOKUP($B203,[23]分省年度数据!$A$1:$T$32,15,FALSE),
$C203=2011,
VLOOKUP($B203,[23]分省年度数据!$A$1:$T$32,14,FALSE),
$C203=2012,
VLOOKUP($B203,[23]分省年度数据!$A$1:$T$32,13,FALSE),
$C203=2013,
VLOOKUP($B203,[23]分省年度数据!$A$1:$T$32,12,FALSE),
$C203=2014,
VLOOKUP($B203,[23]分省年度数据!$A$1:$T$32,11,FALSE),
$C203=2015,
VLOOKUP($B203,[23]分省年度数据!$A$1:$T$32,10,FALSE),
$C203=2016,
VLOOKUP($B203,[23]分省年度数据!$A$1:$T$32,9,FALSE),
$C203=2017,
VLOOKUP($B203,[23]分省年度数据!$A$1:$T$32,8,FALSE),
$C203=2018,
VLOOKUP($B203,[23]分省年度数据!$A$1:$T$32,7,FALSE)
)</f>
        <v>14.59</v>
      </c>
      <c r="AO203" cm="1">
        <f t="array" ref="AO203">_xlfn.IFS(
$C203=2010,
VLOOKUP($B203,[24]分省年度数据!$A$1:$T$32,15,FALSE),
$C203=2011,
VLOOKUP($B203,[24]分省年度数据!$A$1:$T$32,14,FALSE),
$C203=2012,
VLOOKUP($B203,[24]分省年度数据!$A$1:$T$32,13,FALSE),
$C203=2013,
VLOOKUP($B203,[24]分省年度数据!$A$1:$T$32,12,FALSE),
$C203=2014,
VLOOKUP($B203,[24]分省年度数据!$A$1:$T$32,11,FALSE),
$C203=2015,
VLOOKUP($B203,[24]分省年度数据!$A$1:$T$32,10,FALSE),
$C203=2016,
VLOOKUP($B203,[24]分省年度数据!$A$1:$T$32,9,FALSE),
$C203=2017,
VLOOKUP($B203,[24]分省年度数据!$A$1:$T$32,8,FALSE),
$C203=2018,
VLOOKUP($B203,[24]分省年度数据!$A$1:$T$32,7,FALSE)
)</f>
        <v>2.9</v>
      </c>
      <c r="AP203" cm="1">
        <f t="array" ref="AP203">_xlfn.IFS(
$C203=2010,
VLOOKUP($B203,[25]分省年度数据!$A$1:$T$32,15,FALSE),
$C203=2011,
VLOOKUP($B203,[25]分省年度数据!$A$1:$T$32,14,FALSE),
$C203=2012,
VLOOKUP($B203,[25]分省年度数据!$A$1:$T$32,13,FALSE),
$C203=2013,
VLOOKUP($B203,[25]分省年度数据!$A$1:$T$32,12,FALSE),
$C203=2014,
VLOOKUP($B203,[25]分省年度数据!$A$1:$T$32,11,FALSE),
$C203=2015,
VLOOKUP($B203,[25]分省年度数据!$A$1:$T$32,10,FALSE),
$C203=2016,
VLOOKUP($B203,[25]分省年度数据!$A$1:$T$32,9,FALSE),
$C203=2017,
VLOOKUP($B203,[25]分省年度数据!$A$1:$T$32,8,FALSE),
$C203=2018,
VLOOKUP($B203,[25]分省年度数据!$A$1:$T$32,7,FALSE)
)</f>
        <v>11.21</v>
      </c>
    </row>
    <row r="204" spans="1:42">
      <c r="A204">
        <v>51</v>
      </c>
      <c r="B204" t="s">
        <v>23</v>
      </c>
      <c r="C204">
        <v>2014</v>
      </c>
      <c r="D204" t="str">
        <f t="shared" si="6"/>
        <v>四川省2014</v>
      </c>
      <c r="E204" t="s">
        <v>36</v>
      </c>
      <c r="F204" cm="1">
        <f t="array" ref="F204">_xlfn.IFS(
$C204=2010,
VLOOKUP($B204,[1]分省年度数据!$A$1:$T$32,15,FALSE),
$C204=2011,
VLOOKUP($B204,[1]分省年度数据!$A$1:$T$32,14,FALSE),
$C204=2012,
VLOOKUP($B204,[1]分省年度数据!$A$1:$T$32,13,FALSE),
$C204=2013,
VLOOKUP($B204,[1]分省年度数据!$A$1:$T$32,12,FALSE),
$C204=2014,
VLOOKUP($B204,[1]分省年度数据!$A$1:$T$32,11,FALSE),
$C204=2015,
VLOOKUP($B204,[1]分省年度数据!$A$1:$T$32,10,FALSE),
$C204=2016,
VLOOKUP($B204,[1]分省年度数据!$A$1:$T$32,9,FALSE),
$C204=2017,
VLOOKUP($B204,[1]分省年度数据!$A$1:$T$32,8,FALSE),
$C204=2018,
VLOOKUP($B204,[1]分省年度数据!$A$1:$T$32,7,FALSE)
)</f>
        <v>8139</v>
      </c>
      <c r="G204" cm="1">
        <f t="array" ref="G204">_xlfn.IFS(
$C204=2010,
VLOOKUP($B204,[2]分省年度数据!$A$1:$T$32,15,FALSE),
$C204=2011,
VLOOKUP($B204,[2]分省年度数据!$A$1:$T$32,14,FALSE),
$C204=2012,
VLOOKUP($B204,[2]分省年度数据!$A$1:$T$32,13,FALSE),
$C204=2013,
VLOOKUP($B204,[2]分省年度数据!$A$1:$T$32,12,FALSE),
$C204=2014,
VLOOKUP($B204,[2]分省年度数据!$A$1:$T$32,11,FALSE),
$C204=2015,
VLOOKUP($B204,[2]分省年度数据!$A$1:$T$32,10,FALSE),
$C204=2016,
VLOOKUP($B204,[2]分省年度数据!$A$1:$T$32,9,FALSE),
$C204=2017,
VLOOKUP($B204,[2]分省年度数据!$A$1:$T$32,8,FALSE),
$C204=2018,
VLOOKUP($B204,[2]分省年度数据!$A$1:$T$32,7,FALSE)
)</f>
        <v>15749</v>
      </c>
      <c r="H204" cm="1">
        <f t="array" ref="H204">_xlfn.IFS(
$C204=2010,
VLOOKUP($B204,[3]分省年度数据!$A$1:$T$32,15,FALSE),
$C204=2011,
VLOOKUP($B204,[3]分省年度数据!$A$1:$T$32,14,FALSE),
$C204=2012,
VLOOKUP($B204,[3]分省年度数据!$A$1:$T$32,13,FALSE),
$C204=2013,
VLOOKUP($B204,[3]分省年度数据!$A$1:$T$32,12,FALSE),
$C204=2014,
VLOOKUP($B204,[3]分省年度数据!$A$1:$T$32,11,FALSE),
$C204=2015,
VLOOKUP($B204,[3]分省年度数据!$A$1:$T$32,10,FALSE),
$C204=2016,
VLOOKUP($B204,[3]分省年度数据!$A$1:$T$32,9,FALSE),
$C204=2017,
VLOOKUP($B204,[3]分省年度数据!$A$1:$T$32,8,FALSE),
$C204=2018,
VLOOKUP($B204,[3]分省年度数据!$A$1:$T$32,7,FALSE)
)</f>
        <v>1611.9</v>
      </c>
      <c r="I204">
        <f>VLOOKUP($D204,[4]Sheet1!$C$1:$J$65536,2,FALSE)</f>
        <v>113.89982604980469</v>
      </c>
      <c r="J204">
        <f>VLOOKUP($D204,[4]Sheet1!$C$1:$J$65536,3,FALSE)</f>
        <v>33.540348052978516</v>
      </c>
      <c r="K204">
        <f>VLOOKUP($D204,[4]Sheet1!$C$1:$J$65536,4,FALSE)</f>
        <v>10146.08203125</v>
      </c>
      <c r="L204">
        <f>VLOOKUP($D204,[4]Sheet1!$C$1:$J$65536,5,FALSE)</f>
        <v>167.65936279296875</v>
      </c>
      <c r="M204">
        <f>VLOOKUP($D204,[4]Sheet1!$C$1:$J$65536,6,FALSE)</f>
        <v>20.222421646118164</v>
      </c>
      <c r="N204">
        <f>VLOOKUP($D204,[4]Sheet1!$C$1:$J$65536,7,FALSE)</f>
        <v>6.4679384231567383</v>
      </c>
      <c r="O204">
        <f>VLOOKUP($D204,[4]Sheet1!$C$1:$J$65536,8,FALSE)</f>
        <v>22.5096435546875</v>
      </c>
      <c r="P204" cm="1">
        <f t="array" ref="P204">_xlfn.IFS(
$C204=2010,
VLOOKUP($B204,[5]各省年均房价!$A$1:$T$32,11,FALSE),
$C204=2011,
VLOOKUP($B204,[5]各省年均房价!$A$1:$T$32,12,FALSE),
$C204=2012,
VLOOKUP($B204,[5]各省年均房价!$A$1:$T$32,13,FALSE),
$C204=2013,
VLOOKUP($B204,[5]各省年均房价!$A$1:$T$32,14,FALSE),
$C204=2014,
VLOOKUP($B204,[5]各省年均房价!$A$1:$T$32,15,FALSE),
$C204=2015,
VLOOKUP($B204,[5]各省年均房价!$A$1:$T$32,16,FALSE),
$C204=2016,
VLOOKUP($B204,[5]各省年均房价!$A$1:$T$32,17,FALSE),
$C204=2017,
VLOOKUP($B204,[5]各省年均房价!$A$1:$T$32,18,FALSE),
$C204=2018,
VLOOKUP($B204,[5]各省年均房价!$A$1:$T$32,19,FALSE)
)</f>
        <v>4690.5966666666673</v>
      </c>
      <c r="Q204">
        <f t="shared" si="7"/>
        <v>0.29783457150718567</v>
      </c>
      <c r="R204" cm="1">
        <f t="array" ref="R204">_xlfn.IFS(
$C204=2010,
VLOOKUP($B204,[27]分省年度数据!$A$1:$T$32,15,FALSE),
$C204=2011,
VLOOKUP($B204,[27]分省年度数据!$A$1:$T$32,14,FALSE),
$C204=2012,
VLOOKUP($B204,[27]分省年度数据!$A$1:$T$32,13,FALSE),
$C204=2013,
VLOOKUP($B204,[27]分省年度数据!$A$1:$T$32,12,FALSE),
$C204=2014,
VLOOKUP($B204,[27]分省年度数据!$A$1:$T$32,11,FALSE),
$C204=2015,
VLOOKUP($B204,[27]分省年度数据!$A$1:$T$32,10,FALSE),
$C204=2016,
VLOOKUP($B204,[27]分省年度数据!$A$1:$T$32,9,FALSE),
$C204=2017,
VLOOKUP($B204,[27]分省年度数据!$A$1:$T$32,8,FALSE),
$C204=2018,
VLOOKUP($B204,[27]分省年度数据!$A$1:$T$32,7,FALSE)
)</f>
        <v>81.180000000000007</v>
      </c>
      <c r="S204">
        <f>IFERROR(VLOOKUP(D204,[6]mu_jt_estimates_final!$C:$D,2,FALSE),"")</f>
        <v>0.34919652000000001</v>
      </c>
      <c r="T204" t="str">
        <f>VLOOKUP(B204,方言分布!A:B,2,FALSE)</f>
        <v>西南官话</v>
      </c>
      <c r="U204" cm="1">
        <f t="array" ref="U204">_xlfn.IFS(
$C204=2010,
VLOOKUP($B204,[7]分省年度数据!$A$1:$T$32,15,FALSE),
$C204=2011,
VLOOKUP($B204,[7]分省年度数据!$A$1:$T$32,14,FALSE),
$C204=2012,
VLOOKUP($B204,[7]分省年度数据!$A$1:$T$32,13,FALSE),
$C204=2013,
VLOOKUP($B204,[7]分省年度数据!$A$1:$T$32,12,FALSE),
$C204=2014,
VLOOKUP($B204,[7]分省年度数据!$A$1:$T$32,11,FALSE),
$C204=2015,
VLOOKUP($B204,[7]分省年度数据!$A$1:$T$32,10,FALSE),
$C204=2016,
VLOOKUP($B204,[7]分省年度数据!$A$1:$T$32,9,FALSE),
$C204=2017,
VLOOKUP($B204,[7]分省年度数据!$A$1:$T$32,8,FALSE),
$C204=2018,
VLOOKUP($B204,[7]分省年度数据!$A$1:$T$32,7,FALSE)
)</f>
        <v>81070</v>
      </c>
      <c r="V204" cm="1">
        <f t="array" ref="V204">_xlfn.IFS(
$C204=2010,
VLOOKUP($B204,[8]分省年度数据!$A$1:$T$32,15,FALSE),
$C204=2011,
VLOOKUP($B204,[8]分省年度数据!$A$1:$T$32,14,FALSE),
$C204=2012,
VLOOKUP($B204,[8]分省年度数据!$A$1:$T$32,13,FALSE),
$C204=2013,
VLOOKUP($B204,[8]分省年度数据!$A$1:$T$32,12,FALSE),
$C204=2014,
VLOOKUP($B204,[8]分省年度数据!$A$1:$T$32,11,FALSE),
$C204=2015,
VLOOKUP($B204,[8]分省年度数据!$A$1:$T$32,10,FALSE),
$C204=2016,
VLOOKUP($B204,[8]分省年度数据!$A$1:$T$32,9,FALSE),
$C204=2017,
VLOOKUP($B204,[8]分省年度数据!$A$1:$T$32,8,FALSE),
$C204=2018,
VLOOKUP($B204,[8]分省年度数据!$A$1:$T$32,7,FALSE)
)</f>
        <v>45.96</v>
      </c>
      <c r="W204" cm="1">
        <f t="array" ref="W204">_xlfn.IFS(
$C204=2010,
VLOOKUP($B204,[9]分省年度数据!$A$1:$T$32,15,FALSE),
$C204=2011,
VLOOKUP($B204,[9]分省年度数据!$A$1:$T$32,14,FALSE),
$C204=2012,
VLOOKUP($B204,[9]分省年度数据!$A$1:$T$32,13,FALSE),
$C204=2013,
VLOOKUP($B204,[9]分省年度数据!$A$1:$T$32,12,FALSE),
$C204=2014,
VLOOKUP($B204,[9]分省年度数据!$A$1:$T$32,11,FALSE),
$C204=2015,
VLOOKUP($B204,[9]分省年度数据!$A$1:$T$32,10,FALSE),
$C204=2016,
VLOOKUP($B204,[9]分省年度数据!$A$1:$T$32,9,FALSE),
$C204=2017,
VLOOKUP($B204,[9]分省年度数据!$A$1:$T$32,8,FALSE),
$C204=2018,
VLOOKUP($B204,[9]分省年度数据!$A$1:$T$32,7,FALSE)
)</f>
        <v>56</v>
      </c>
      <c r="X204" cm="1">
        <f t="array" ref="X204">_xlfn.IFS(
$C204=2010,
VLOOKUP($B204,[10]分省年度数据!$A$1:$T$32,15,FALSE),
$C204=2011,
VLOOKUP($B204,[10]分省年度数据!$A$1:$T$32,14,FALSE),
$C204=2012,
VLOOKUP($B204,[10]分省年度数据!$A$1:$T$32,13,FALSE),
$C204=2013,
VLOOKUP($B204,[10]分省年度数据!$A$1:$T$32,12,FALSE),
$C204=2014,
VLOOKUP($B204,[10]分省年度数据!$A$1:$T$32,11,FALSE),
$C204=2015,
VLOOKUP($B204,[10]分省年度数据!$A$1:$T$32,10,FALSE),
$C204=2016,
VLOOKUP($B204,[10]分省年度数据!$A$1:$T$32,9,FALSE),
$C204=2017,
VLOOKUP($B204,[10]分省年度数据!$A$1:$T$32,8,FALSE),
$C204=2018,
VLOOKUP($B204,[10]分省年度数据!$A$1:$T$32,7,FALSE)
)</f>
        <v>10.02</v>
      </c>
      <c r="Y204" cm="1">
        <f t="array" ref="Y204">_xlfn.IFS(
$C204=2010,
VLOOKUP($B204,[11]分省年度数据!$A$1:$T$32,15,FALSE),
$C204=2011,
VLOOKUP($B204,[11]分省年度数据!$A$1:$T$32,14,FALSE),
$C204=2012,
VLOOKUP($B204,[11]分省年度数据!$A$1:$T$32,13,FALSE),
$C204=2013,
VLOOKUP($B204,[11]分省年度数据!$A$1:$T$32,12,FALSE),
$C204=2014,
VLOOKUP($B204,[11]分省年度数据!$A$1:$T$32,11,FALSE),
$C204=2015,
VLOOKUP($B204,[11]分省年度数据!$A$1:$T$32,10,FALSE),
$C204=2016,
VLOOKUP($B204,[11]分省年度数据!$A$1:$T$32,9,FALSE),
$C204=2017,
VLOOKUP($B204,[11]分省年度数据!$A$1:$T$32,8,FALSE),
$C204=2018,
VLOOKUP($B204,[11]分省年度数据!$A$1:$T$32,7,FALSE)
)</f>
        <v>584.1</v>
      </c>
      <c r="Z204" cm="1">
        <f t="array" ref="Z204">_xlfn.IFS(
$C204=2010,
VLOOKUP($B204,[12]分省年度数据!$A$1:$T$32,15,FALSE),
$C204=2011,
VLOOKUP($B204,[12]分省年度数据!$A$1:$T$32,14,FALSE),
$C204=2012,
VLOOKUP($B204,[12]分省年度数据!$A$1:$T$32,13,FALSE),
$C204=2013,
VLOOKUP($B204,[12]分省年度数据!$A$1:$T$32,12,FALSE),
$C204=2014,
VLOOKUP($B204,[12]分省年度数据!$A$1:$T$32,11,FALSE),
$C204=2015,
VLOOKUP($B204,[12]分省年度数据!$A$1:$T$32,10,FALSE),
$C204=2016,
VLOOKUP($B204,[12]分省年度数据!$A$1:$T$32,9,FALSE),
$C204=2017,
VLOOKUP($B204,[12]分省年度数据!$A$1:$T$32,8,FALSE),
$C204=2018,
VLOOKUP($B204,[12]分省年度数据!$A$1:$T$32,7,FALSE)
)</f>
        <v>16.18</v>
      </c>
      <c r="AA204" cm="1">
        <f t="array" ref="AA204">_xlfn.IFS(
$C204=2010,
VLOOKUP($B204,[13]分省年度数据!$A$1:$T$32,15,FALSE),
$C204=2011,
VLOOKUP($B204,[13]分省年度数据!$A$1:$T$32,14,FALSE),
$C204=2012,
VLOOKUP($B204,[13]分省年度数据!$A$1:$T$32,13,FALSE),
$C204=2013,
VLOOKUP($B204,[13]分省年度数据!$A$1:$T$32,12,FALSE),
$C204=2014,
VLOOKUP($B204,[13]分省年度数据!$A$1:$T$32,11,FALSE),
$C204=2015,
VLOOKUP($B204,[13]分省年度数据!$A$1:$T$32,10,FALSE),
$C204=2016,
VLOOKUP($B204,[13]分省年度数据!$A$1:$T$32,9,FALSE),
$C204=2017,
VLOOKUP($B204,[13]分省年度数据!$A$1:$T$32,8,FALSE),
$C204=2018,
VLOOKUP($B204,[13]分省年度数据!$A$1:$T$32,7,FALSE)
)</f>
        <v>12.86</v>
      </c>
      <c r="AB204" cm="1">
        <f t="array" ref="AB204">_xlfn.IFS(
$C204=2010,
VLOOKUP($B204,[14]分省年度数据!$A$1:$T$32,15,FALSE),
$C204=2011,
VLOOKUP($B204,[14]分省年度数据!$A$1:$T$32,14,FALSE),
$C204=2012,
VLOOKUP($B204,[14]分省年度数据!$A$1:$T$32,13,FALSE),
$C204=2013,
VLOOKUP($B204,[14]分省年度数据!$A$1:$T$32,12,FALSE),
$C204=2014,
VLOOKUP($B204,[14]分省年度数据!$A$1:$T$32,11,FALSE),
$C204=2015,
VLOOKUP($B204,[14]分省年度数据!$A$1:$T$32,10,FALSE),
$C204=2016,
VLOOKUP($B204,[14]分省年度数据!$A$1:$T$32,9,FALSE),
$C204=2017,
VLOOKUP($B204,[14]分省年度数据!$A$1:$T$32,8,FALSE),
$C204=2018,
VLOOKUP($B204,[14]分省年度数据!$A$1:$T$32,7,FALSE)
)</f>
        <v>17.43</v>
      </c>
      <c r="AD204" cm="1">
        <f t="array" ref="AD204">_xlfn.IFS(
$C204=2010,
VLOOKUP($B204,[15]分省年度数据!$A$1:$T$32,15,FALSE),
$C204=2011,
VLOOKUP($B204,[15]分省年度数据!$A$1:$T$32,14,FALSE),
$C204=2012,
VLOOKUP($B204,[15]分省年度数据!$A$1:$T$32,13,FALSE),
$C204=2013,
VLOOKUP($B204,[15]分省年度数据!$A$1:$T$32,12,FALSE),
$C204=2014,
VLOOKUP($B204,[15]分省年度数据!$A$1:$T$32,11,FALSE),
$C204=2015,
VLOOKUP($B204,[15]分省年度数据!$A$1:$T$32,10,FALSE),
$C204=2016,
VLOOKUP($B204,[15]分省年度数据!$A$1:$T$32,9,FALSE),
$C204=2017,
VLOOKUP($B204,[15]分省年度数据!$A$1:$T$32,8,FALSE),
$C204=2018,
VLOOKUP($B204,[15]分省年度数据!$A$1:$T$32,7,FALSE)
)</f>
        <v>14508458</v>
      </c>
      <c r="AE204" cm="1">
        <f t="array" ref="AE204">_xlfn.IFS(
$C204=2010,
VLOOKUP($B204,[16]分省年度数据!$A$1:$T$32,15,FALSE),
$C204=2011,
VLOOKUP($B204,[16]分省年度数据!$A$1:$T$32,14,FALSE),
$C204=2012,
VLOOKUP($B204,[16]分省年度数据!$A$1:$T$32,13,FALSE),
$C204=2013,
VLOOKUP($B204,[16]分省年度数据!$A$1:$T$32,12,FALSE),
$C204=2014,
VLOOKUP($B204,[16]分省年度数据!$A$1:$T$32,11,FALSE),
$C204=2015,
VLOOKUP($B204,[16]分省年度数据!$A$1:$T$32,10,FALSE),
$C204=2016,
VLOOKUP($B204,[16]分省年度数据!$A$1:$T$32,9,FALSE),
$C204=2017,
VLOOKUP($B204,[16]分省年度数据!$A$1:$T$32,8,FALSE),
$C204=2018,
VLOOKUP($B204,[16]分省年度数据!$A$1:$T$32,7,FALSE)
)</f>
        <v>1056.9100000000001</v>
      </c>
      <c r="AF204" cm="1">
        <f t="array" ref="AF204">_xlfn.IFS(
$C204=2010,
VLOOKUP($B204,[17]分省年度数据!$A$1:$T$32,15,FALSE),
$C204=2011,
VLOOKUP($B204,[17]分省年度数据!$A$1:$T$32,14,FALSE),
$C204=2012,
VLOOKUP($B204,[17]分省年度数据!$A$1:$T$32,13,FALSE),
$C204=2013,
VLOOKUP($B204,[17]分省年度数据!$A$1:$T$32,12,FALSE),
$C204=2014,
VLOOKUP($B204,[17]分省年度数据!$A$1:$T$32,11,FALSE),
$C204=2015,
VLOOKUP($B204,[17]分省年度数据!$A$1:$T$32,10,FALSE),
$C204=2016,
VLOOKUP($B204,[17]分省年度数据!$A$1:$T$32,9,FALSE),
$C204=2017,
VLOOKUP($B204,[17]分省年度数据!$A$1:$T$32,8,FALSE),
$C204=2018,
VLOOKUP($B204,[17]分省年度数据!$A$1:$T$32,7,FALSE)
)</f>
        <v>845</v>
      </c>
      <c r="AG204" cm="1">
        <f t="array" ref="AG204">_xlfn.IFS(
$C204=2010,
VLOOKUP($B204,[18]分省年度数据!$A$1:$T$32,15,FALSE),
$C204=2011,
VLOOKUP($B204,[18]分省年度数据!$A$1:$T$32,14,FALSE),
$C204=2012,
VLOOKUP($B204,[18]分省年度数据!$A$1:$T$32,13,FALSE),
$C204=2013,
VLOOKUP($B204,[18]分省年度数据!$A$1:$T$32,12,FALSE),
$C204=2014,
VLOOKUP($B204,[18]分省年度数据!$A$1:$T$32,11,FALSE),
$C204=2015,
VLOOKUP($B204,[18]分省年度数据!$A$1:$T$32,10,FALSE),
$C204=2016,
VLOOKUP($B204,[18]分省年度数据!$A$1:$T$32,9,FALSE),
$C204=2017,
VLOOKUP($B204,[18]分省年度数据!$A$1:$T$32,8,FALSE),
$C204=2018,
VLOOKUP($B204,[18]分省年度数据!$A$1:$T$32,7,FALSE)
)</f>
        <v>12393</v>
      </c>
      <c r="AJ204" cm="1">
        <f t="array" ref="AJ204">_xlfn.IFS(
$C204=2010,
VLOOKUP($B204,[19]分省年度数据!$A$1:$T$32,15,FALSE),
$C204=2011,
VLOOKUP($B204,[19]分省年度数据!$A$1:$T$32,14,FALSE),
$C204=2012,
VLOOKUP($B204,[19]分省年度数据!$A$1:$T$32,13,FALSE),
$C204=2013,
VLOOKUP($B204,[19]分省年度数据!$A$1:$T$32,12,FALSE),
$C204=2014,
VLOOKUP($B204,[19]分省年度数据!$A$1:$T$32,11,FALSE),
$C204=2015,
VLOOKUP($B204,[19]分省年度数据!$A$1:$T$32,10,FALSE),
$C204=2016,
VLOOKUP($B204,[19]分省年度数据!$A$1:$T$32,9,FALSE),
$C204=2017,
VLOOKUP($B204,[19]分省年度数据!$A$1:$T$32,8,FALSE),
$C204=2018,
VLOOKUP($B204,[19]分省年度数据!$A$1:$T$32,7,FALSE)
)</f>
        <v>9193</v>
      </c>
      <c r="AK204" cm="1">
        <f t="array" ref="AK204">_xlfn.IFS(
$C204=2010,
VLOOKUP($B204,[20]分省年度数据!$A$1:$T$32,15,FALSE),
$C204=2011,
VLOOKUP($B204,[20]分省年度数据!$A$1:$T$32,14,FALSE),
$C204=2012,
VLOOKUP($B204,[20]分省年度数据!$A$1:$T$32,13,FALSE),
$C204=2013,
VLOOKUP($B204,[20]分省年度数据!$A$1:$T$32,12,FALSE),
$C204=2014,
VLOOKUP($B204,[20]分省年度数据!$A$1:$T$32,11,FALSE),
$C204=2015,
VLOOKUP($B204,[20]分省年度数据!$A$1:$T$32,10,FALSE),
$C204=2016,
VLOOKUP($B204,[20]分省年度数据!$A$1:$T$32,9,FALSE),
$C204=2017,
VLOOKUP($B204,[20]分省年度数据!$A$1:$T$32,8,FALSE),
$C204=2018,
VLOOKUP($B204,[20]分省年度数据!$A$1:$T$32,7,FALSE)
)</f>
        <v>20824</v>
      </c>
      <c r="AL204" cm="1">
        <f t="array" ref="AL204">_xlfn.IFS(
$C204=2010,
VLOOKUP($B204,[26]分省年度数据!$A$1:$T$32,15,FALSE),
$C204=2011,
VLOOKUP($B204,[26]分省年度数据!$A$1:$T$32,14,FALSE),
$C204=2012,
VLOOKUP($B204,[26]分省年度数据!$A$1:$T$32,13,FALSE),
$C204=2013,
VLOOKUP($B204,[26]分省年度数据!$A$1:$T$32,12,FALSE),
$C204=2014,
VLOOKUP($B204,[26]分省年度数据!$A$1:$T$32,11,FALSE),
$C204=2015,
VLOOKUP($B204,[26]分省年度数据!$A$1:$T$32,10,FALSE),
$C204=2016,
VLOOKUP($B204,[26]分省年度数据!$A$1:$T$32,9,FALSE),
$C204=2017,
VLOOKUP($B204,[26]分省年度数据!$A$1:$T$32,8,FALSE),
$C204=2018,
VLOOKUP($B204,[26]分省年度数据!$A$1:$T$32,7,FALSE)
)</f>
        <v>91.12</v>
      </c>
      <c r="AM204" cm="1">
        <f t="array" ref="AM204">_xlfn.IFS(
$C204=2010,
VLOOKUP($B204,[22]分省年度数据!$A$1:$T$32,15,FALSE),
$C204=2011,
VLOOKUP($B204,[22]分省年度数据!$A$1:$T$32,14,FALSE),
$C204=2012,
VLOOKUP($B204,[22]分省年度数据!$A$1:$T$32,13,FALSE),
$C204=2013,
VLOOKUP($B204,[22]分省年度数据!$A$1:$T$32,12,FALSE),
$C204=2014,
VLOOKUP($B204,[22]分省年度数据!$A$1:$T$32,11,FALSE),
$C204=2015,
VLOOKUP($B204,[22]分省年度数据!$A$1:$T$32,10,FALSE),
$C204=2016,
VLOOKUP($B204,[22]分省年度数据!$A$1:$T$32,9,FALSE),
$C204=2017,
VLOOKUP($B204,[22]分省年度数据!$A$1:$T$32,8,FALSE),
$C204=2018,
VLOOKUP($B204,[22]分省年度数据!$A$1:$T$32,7,FALSE)
)</f>
        <v>90.89</v>
      </c>
      <c r="AN204" cm="1">
        <f t="array" ref="AN204">_xlfn.IFS(
$C204=2010,
VLOOKUP($B204,[23]分省年度数据!$A$1:$T$32,15,FALSE),
$C204=2011,
VLOOKUP($B204,[23]分省年度数据!$A$1:$T$32,14,FALSE),
$C204=2012,
VLOOKUP($B204,[23]分省年度数据!$A$1:$T$32,13,FALSE),
$C204=2013,
VLOOKUP($B204,[23]分省年度数据!$A$1:$T$32,12,FALSE),
$C204=2014,
VLOOKUP($B204,[23]分省年度数据!$A$1:$T$32,11,FALSE),
$C204=2015,
VLOOKUP($B204,[23]分省年度数据!$A$1:$T$32,10,FALSE),
$C204=2016,
VLOOKUP($B204,[23]分省年度数据!$A$1:$T$32,9,FALSE),
$C204=2017,
VLOOKUP($B204,[23]分省年度数据!$A$1:$T$32,8,FALSE),
$C204=2018,
VLOOKUP($B204,[23]分省年度数据!$A$1:$T$32,7,FALSE)
)</f>
        <v>14.22</v>
      </c>
      <c r="AO204" cm="1">
        <f t="array" ref="AO204">_xlfn.IFS(
$C204=2010,
VLOOKUP($B204,[24]分省年度数据!$A$1:$T$32,15,FALSE),
$C204=2011,
VLOOKUP($B204,[24]分省年度数据!$A$1:$T$32,14,FALSE),
$C204=2012,
VLOOKUP($B204,[24]分省年度数据!$A$1:$T$32,13,FALSE),
$C204=2013,
VLOOKUP($B204,[24]分省年度数据!$A$1:$T$32,12,FALSE),
$C204=2014,
VLOOKUP($B204,[24]分省年度数据!$A$1:$T$32,11,FALSE),
$C204=2015,
VLOOKUP($B204,[24]分省年度数据!$A$1:$T$32,10,FALSE),
$C204=2016,
VLOOKUP($B204,[24]分省年度数据!$A$1:$T$32,9,FALSE),
$C204=2017,
VLOOKUP($B204,[24]分省年度数据!$A$1:$T$32,8,FALSE),
$C204=2018,
VLOOKUP($B204,[24]分省年度数据!$A$1:$T$32,7,FALSE)
)</f>
        <v>2.17</v>
      </c>
      <c r="AP204" cm="1">
        <f t="array" ref="AP204">_xlfn.IFS(
$C204=2010,
VLOOKUP($B204,[25]分省年度数据!$A$1:$T$32,15,FALSE),
$C204=2011,
VLOOKUP($B204,[25]分省年度数据!$A$1:$T$32,14,FALSE),
$C204=2012,
VLOOKUP($B204,[25]分省年度数据!$A$1:$T$32,13,FALSE),
$C204=2013,
VLOOKUP($B204,[25]分省年度数据!$A$1:$T$32,12,FALSE),
$C204=2014,
VLOOKUP($B204,[25]分省年度数据!$A$1:$T$32,11,FALSE),
$C204=2015,
VLOOKUP($B204,[25]分省年度数据!$A$1:$T$32,10,FALSE),
$C204=2016,
VLOOKUP($B204,[25]分省年度数据!$A$1:$T$32,9,FALSE),
$C204=2017,
VLOOKUP($B204,[25]分省年度数据!$A$1:$T$32,8,FALSE),
$C204=2018,
VLOOKUP($B204,[25]分省年度数据!$A$1:$T$32,7,FALSE)
)</f>
        <v>11.26</v>
      </c>
    </row>
    <row r="205" spans="1:42">
      <c r="A205">
        <v>51</v>
      </c>
      <c r="B205" t="s">
        <v>23</v>
      </c>
      <c r="C205">
        <v>2015</v>
      </c>
      <c r="D205" t="str">
        <f t="shared" si="6"/>
        <v>四川省2015</v>
      </c>
      <c r="E205" t="s">
        <v>36</v>
      </c>
      <c r="F205" cm="1">
        <f t="array" ref="F205">_xlfn.IFS(
$C205=2010,
VLOOKUP($B205,[1]分省年度数据!$A$1:$T$32,15,FALSE),
$C205=2011,
VLOOKUP($B205,[1]分省年度数据!$A$1:$T$32,14,FALSE),
$C205=2012,
VLOOKUP($B205,[1]分省年度数据!$A$1:$T$32,13,FALSE),
$C205=2013,
VLOOKUP($B205,[1]分省年度数据!$A$1:$T$32,12,FALSE),
$C205=2014,
VLOOKUP($B205,[1]分省年度数据!$A$1:$T$32,11,FALSE),
$C205=2015,
VLOOKUP($B205,[1]分省年度数据!$A$1:$T$32,10,FALSE),
$C205=2016,
VLOOKUP($B205,[1]分省年度数据!$A$1:$T$32,9,FALSE),
$C205=2017,
VLOOKUP($B205,[1]分省年度数据!$A$1:$T$32,8,FALSE),
$C205=2018,
VLOOKUP($B205,[1]分省年度数据!$A$1:$T$32,7,FALSE)
)</f>
        <v>8196</v>
      </c>
      <c r="G205" cm="1">
        <f t="array" ref="G205">_xlfn.IFS(
$C205=2010,
VLOOKUP($B205,[2]分省年度数据!$A$1:$T$32,15,FALSE),
$C205=2011,
VLOOKUP($B205,[2]分省年度数据!$A$1:$T$32,14,FALSE),
$C205=2012,
VLOOKUP($B205,[2]分省年度数据!$A$1:$T$32,13,FALSE),
$C205=2013,
VLOOKUP($B205,[2]分省年度数据!$A$1:$T$32,12,FALSE),
$C205=2014,
VLOOKUP($B205,[2]分省年度数据!$A$1:$T$32,11,FALSE),
$C205=2015,
VLOOKUP($B205,[2]分省年度数据!$A$1:$T$32,10,FALSE),
$C205=2016,
VLOOKUP($B205,[2]分省年度数据!$A$1:$T$32,9,FALSE),
$C205=2017,
VLOOKUP($B205,[2]分省年度数据!$A$1:$T$32,8,FALSE),
$C205=2018,
VLOOKUP($B205,[2]分省年度数据!$A$1:$T$32,7,FALSE)
)</f>
        <v>17221</v>
      </c>
      <c r="H205" cm="1">
        <f t="array" ref="H205">_xlfn.IFS(
$C205=2010,
VLOOKUP($B205,[3]分省年度数据!$A$1:$T$32,15,FALSE),
$C205=2011,
VLOOKUP($B205,[3]分省年度数据!$A$1:$T$32,14,FALSE),
$C205=2012,
VLOOKUP($B205,[3]分省年度数据!$A$1:$T$32,13,FALSE),
$C205=2013,
VLOOKUP($B205,[3]分省年度数据!$A$1:$T$32,12,FALSE),
$C205=2014,
VLOOKUP($B205,[3]分省年度数据!$A$1:$T$32,11,FALSE),
$C205=2015,
VLOOKUP($B205,[3]分省年度数据!$A$1:$T$32,10,FALSE),
$C205=2016,
VLOOKUP($B205,[3]分省年度数据!$A$1:$T$32,9,FALSE),
$C205=2017,
VLOOKUP($B205,[3]分省年度数据!$A$1:$T$32,8,FALSE),
$C205=2018,
VLOOKUP($B205,[3]分省年度数据!$A$1:$T$32,7,FALSE)
)</f>
        <v>997.5</v>
      </c>
      <c r="I205">
        <f>VLOOKUP($D205,[4]Sheet1!$C$1:$J$65536,2,FALSE)</f>
        <v>115.44403076171875</v>
      </c>
      <c r="J205">
        <f>VLOOKUP($D205,[4]Sheet1!$C$1:$J$65536,3,FALSE)</f>
        <v>33.945529937744141</v>
      </c>
      <c r="K205">
        <f>VLOOKUP($D205,[4]Sheet1!$C$1:$J$65536,4,FALSE)</f>
        <v>10141.7646484375</v>
      </c>
      <c r="L205">
        <f>VLOOKUP($D205,[4]Sheet1!$C$1:$J$65536,5,FALSE)</f>
        <v>181.6959228515625</v>
      </c>
      <c r="M205">
        <f>VLOOKUP($D205,[4]Sheet1!$C$1:$J$65536,6,FALSE)</f>
        <v>19.452775955200195</v>
      </c>
      <c r="N205">
        <f>VLOOKUP($D205,[4]Sheet1!$C$1:$J$65536,7,FALSE)</f>
        <v>6.3190035820007324</v>
      </c>
      <c r="O205">
        <f>VLOOKUP($D205,[4]Sheet1!$C$1:$J$65536,8,FALSE)</f>
        <v>25.350528717041016</v>
      </c>
      <c r="P205" cm="1">
        <f t="array" ref="P205">_xlfn.IFS(
$C205=2010,
VLOOKUP($B205,[5]各省年均房价!$A$1:$T$32,11,FALSE),
$C205=2011,
VLOOKUP($B205,[5]各省年均房价!$A$1:$T$32,12,FALSE),
$C205=2012,
VLOOKUP($B205,[5]各省年均房价!$A$1:$T$32,13,FALSE),
$C205=2013,
VLOOKUP($B205,[5]各省年均房价!$A$1:$T$32,14,FALSE),
$C205=2014,
VLOOKUP($B205,[5]各省年均房价!$A$1:$T$32,15,FALSE),
$C205=2015,
VLOOKUP($B205,[5]各省年均房价!$A$1:$T$32,16,FALSE),
$C205=2016,
VLOOKUP($B205,[5]各省年均房价!$A$1:$T$32,17,FALSE),
$C205=2017,
VLOOKUP($B205,[5]各省年均房价!$A$1:$T$32,18,FALSE),
$C205=2018,
VLOOKUP($B205,[5]各省年均房价!$A$1:$T$32,19,FALSE)
)</f>
        <v>4709.37</v>
      </c>
      <c r="Q205">
        <f t="shared" si="7"/>
        <v>0.27346669763660647</v>
      </c>
      <c r="R205" cm="1">
        <f t="array" ref="R205">_xlfn.IFS(
$C205=2010,
VLOOKUP($B205,[27]分省年度数据!$A$1:$T$32,15,FALSE),
$C205=2011,
VLOOKUP($B205,[27]分省年度数据!$A$1:$T$32,14,FALSE),
$C205=2012,
VLOOKUP($B205,[27]分省年度数据!$A$1:$T$32,13,FALSE),
$C205=2013,
VLOOKUP($B205,[27]分省年度数据!$A$1:$T$32,12,FALSE),
$C205=2014,
VLOOKUP($B205,[27]分省年度数据!$A$1:$T$32,11,FALSE),
$C205=2015,
VLOOKUP($B205,[27]分省年度数据!$A$1:$T$32,10,FALSE),
$C205=2016,
VLOOKUP($B205,[27]分省年度数据!$A$1:$T$32,9,FALSE),
$C205=2017,
VLOOKUP($B205,[27]分省年度数据!$A$1:$T$32,8,FALSE),
$C205=2018,
VLOOKUP($B205,[27]分省年度数据!$A$1:$T$32,7,FALSE)
)</f>
        <v>82.87</v>
      </c>
      <c r="S205">
        <f>IFERROR(VLOOKUP(D205,[6]mu_jt_estimates_final!$C:$D,2,FALSE),"")</f>
        <v>0.46052464999999998</v>
      </c>
      <c r="T205" t="str">
        <f>VLOOKUP(B205,方言分布!A:B,2,FALSE)</f>
        <v>西南官话</v>
      </c>
      <c r="U205" cm="1">
        <f t="array" ref="U205">_xlfn.IFS(
$C205=2010,
VLOOKUP($B205,[7]分省年度数据!$A$1:$T$32,15,FALSE),
$C205=2011,
VLOOKUP($B205,[7]分省年度数据!$A$1:$T$32,14,FALSE),
$C205=2012,
VLOOKUP($B205,[7]分省年度数据!$A$1:$T$32,13,FALSE),
$C205=2013,
VLOOKUP($B205,[7]分省年度数据!$A$1:$T$32,12,FALSE),
$C205=2014,
VLOOKUP($B205,[7]分省年度数据!$A$1:$T$32,11,FALSE),
$C205=2015,
VLOOKUP($B205,[7]分省年度数据!$A$1:$T$32,10,FALSE),
$C205=2016,
VLOOKUP($B205,[7]分省年度数据!$A$1:$T$32,9,FALSE),
$C205=2017,
VLOOKUP($B205,[7]分省年度数据!$A$1:$T$32,8,FALSE),
$C205=2018,
VLOOKUP($B205,[7]分省年度数据!$A$1:$T$32,7,FALSE)
)</f>
        <v>80109</v>
      </c>
      <c r="V205" cm="1">
        <f t="array" ref="V205">_xlfn.IFS(
$C205=2010,
VLOOKUP($B205,[8]分省年度数据!$A$1:$T$32,15,FALSE),
$C205=2011,
VLOOKUP($B205,[8]分省年度数据!$A$1:$T$32,14,FALSE),
$C205=2012,
VLOOKUP($B205,[8]分省年度数据!$A$1:$T$32,13,FALSE),
$C205=2013,
VLOOKUP($B205,[8]分省年度数据!$A$1:$T$32,12,FALSE),
$C205=2014,
VLOOKUP($B205,[8]分省年度数据!$A$1:$T$32,11,FALSE),
$C205=2015,
VLOOKUP($B205,[8]分省年度数据!$A$1:$T$32,10,FALSE),
$C205=2016,
VLOOKUP($B205,[8]分省年度数据!$A$1:$T$32,9,FALSE),
$C205=2017,
VLOOKUP($B205,[8]分省年度数据!$A$1:$T$32,8,FALSE),
$C205=2018,
VLOOKUP($B205,[8]分省年度数据!$A$1:$T$32,7,FALSE)
)</f>
        <v>48.88</v>
      </c>
      <c r="W205" cm="1">
        <f t="array" ref="W205">_xlfn.IFS(
$C205=2010,
VLOOKUP($B205,[9]分省年度数据!$A$1:$T$32,15,FALSE),
$C205=2011,
VLOOKUP($B205,[9]分省年度数据!$A$1:$T$32,14,FALSE),
$C205=2012,
VLOOKUP($B205,[9]分省年度数据!$A$1:$T$32,13,FALSE),
$C205=2013,
VLOOKUP($B205,[9]分省年度数据!$A$1:$T$32,12,FALSE),
$C205=2014,
VLOOKUP($B205,[9]分省年度数据!$A$1:$T$32,11,FALSE),
$C205=2015,
VLOOKUP($B205,[9]分省年度数据!$A$1:$T$32,10,FALSE),
$C205=2016,
VLOOKUP($B205,[9]分省年度数据!$A$1:$T$32,9,FALSE),
$C205=2017,
VLOOKUP($B205,[9]分省年度数据!$A$1:$T$32,8,FALSE),
$C205=2018,
VLOOKUP($B205,[9]分省年度数据!$A$1:$T$32,7,FALSE)
)</f>
        <v>58</v>
      </c>
      <c r="X205" cm="1">
        <f t="array" ref="X205">_xlfn.IFS(
$C205=2010,
VLOOKUP($B205,[10]分省年度数据!$A$1:$T$32,15,FALSE),
$C205=2011,
VLOOKUP($B205,[10]分省年度数据!$A$1:$T$32,14,FALSE),
$C205=2012,
VLOOKUP($B205,[10]分省年度数据!$A$1:$T$32,13,FALSE),
$C205=2013,
VLOOKUP($B205,[10]分省年度数据!$A$1:$T$32,12,FALSE),
$C205=2014,
VLOOKUP($B205,[10]分省年度数据!$A$1:$T$32,11,FALSE),
$C205=2015,
VLOOKUP($B205,[10]分省年度数据!$A$1:$T$32,10,FALSE),
$C205=2016,
VLOOKUP($B205,[10]分省年度数据!$A$1:$T$32,9,FALSE),
$C205=2017,
VLOOKUP($B205,[10]分省年度数据!$A$1:$T$32,8,FALSE),
$C205=2018,
VLOOKUP($B205,[10]分省年度数据!$A$1:$T$32,7,FALSE)
)</f>
        <v>10.1</v>
      </c>
      <c r="Y205" cm="1">
        <f t="array" ref="Y205">_xlfn.IFS(
$C205=2010,
VLOOKUP($B205,[11]分省年度数据!$A$1:$T$32,15,FALSE),
$C205=2011,
VLOOKUP($B205,[11]分省年度数据!$A$1:$T$32,14,FALSE),
$C205=2012,
VLOOKUP($B205,[11]分省年度数据!$A$1:$T$32,13,FALSE),
$C205=2013,
VLOOKUP($B205,[11]分省年度数据!$A$1:$T$32,12,FALSE),
$C205=2014,
VLOOKUP($B205,[11]分省年度数据!$A$1:$T$32,11,FALSE),
$C205=2015,
VLOOKUP($B205,[11]分省年度数据!$A$1:$T$32,10,FALSE),
$C205=2016,
VLOOKUP($B205,[11]分省年度数据!$A$1:$T$32,9,FALSE),
$C205=2017,
VLOOKUP($B205,[11]分省年度数据!$A$1:$T$32,8,FALSE),
$C205=2018,
VLOOKUP($B205,[11]分省年度数据!$A$1:$T$32,7,FALSE)
)</f>
        <v>686.42</v>
      </c>
      <c r="Z205" cm="1">
        <f t="array" ref="Z205">_xlfn.IFS(
$C205=2010,
VLOOKUP($B205,[12]分省年度数据!$A$1:$T$32,15,FALSE),
$C205=2011,
VLOOKUP($B205,[12]分省年度数据!$A$1:$T$32,14,FALSE),
$C205=2012,
VLOOKUP($B205,[12]分省年度数据!$A$1:$T$32,13,FALSE),
$C205=2013,
VLOOKUP($B205,[12]分省年度数据!$A$1:$T$32,12,FALSE),
$C205=2014,
VLOOKUP($B205,[12]分省年度数据!$A$1:$T$32,11,FALSE),
$C205=2015,
VLOOKUP($B205,[12]分省年度数据!$A$1:$T$32,10,FALSE),
$C205=2016,
VLOOKUP($B205,[12]分省年度数据!$A$1:$T$32,9,FALSE),
$C205=2017,
VLOOKUP($B205,[12]分省年度数据!$A$1:$T$32,8,FALSE),
$C205=2018,
VLOOKUP($B205,[12]分省年度数据!$A$1:$T$32,7,FALSE)
)</f>
        <v>15.59</v>
      </c>
      <c r="AA205" cm="1">
        <f t="array" ref="AA205">_xlfn.IFS(
$C205=2010,
VLOOKUP($B205,[13]分省年度数据!$A$1:$T$32,15,FALSE),
$C205=2011,
VLOOKUP($B205,[13]分省年度数据!$A$1:$T$32,14,FALSE),
$C205=2012,
VLOOKUP($B205,[13]分省年度数据!$A$1:$T$32,13,FALSE),
$C205=2013,
VLOOKUP($B205,[13]分省年度数据!$A$1:$T$32,12,FALSE),
$C205=2014,
VLOOKUP($B205,[13]分省年度数据!$A$1:$T$32,11,FALSE),
$C205=2015,
VLOOKUP($B205,[13]分省年度数据!$A$1:$T$32,10,FALSE),
$C205=2016,
VLOOKUP($B205,[13]分省年度数据!$A$1:$T$32,9,FALSE),
$C205=2017,
VLOOKUP($B205,[13]分省年度数据!$A$1:$T$32,8,FALSE),
$C205=2018,
VLOOKUP($B205,[13]分省年度数据!$A$1:$T$32,7,FALSE)
)</f>
        <v>12.39</v>
      </c>
      <c r="AB205" cm="1">
        <f t="array" ref="AB205">_xlfn.IFS(
$C205=2010,
VLOOKUP($B205,[14]分省年度数据!$A$1:$T$32,15,FALSE),
$C205=2011,
VLOOKUP($B205,[14]分省年度数据!$A$1:$T$32,14,FALSE),
$C205=2012,
VLOOKUP($B205,[14]分省年度数据!$A$1:$T$32,13,FALSE),
$C205=2013,
VLOOKUP($B205,[14]分省年度数据!$A$1:$T$32,12,FALSE),
$C205=2014,
VLOOKUP($B205,[14]分省年度数据!$A$1:$T$32,11,FALSE),
$C205=2015,
VLOOKUP($B205,[14]分省年度数据!$A$1:$T$32,10,FALSE),
$C205=2016,
VLOOKUP($B205,[14]分省年度数据!$A$1:$T$32,9,FALSE),
$C205=2017,
VLOOKUP($B205,[14]分省年度数据!$A$1:$T$32,8,FALSE),
$C205=2018,
VLOOKUP($B205,[14]分省年度数据!$A$1:$T$32,7,FALSE)
)</f>
        <v>17.59</v>
      </c>
      <c r="AD205" cm="1">
        <f t="array" ref="AD205">_xlfn.IFS(
$C205=2010,
VLOOKUP($B205,[15]分省年度数据!$A$1:$T$32,15,FALSE),
$C205=2011,
VLOOKUP($B205,[15]分省年度数据!$A$1:$T$32,14,FALSE),
$C205=2012,
VLOOKUP($B205,[15]分省年度数据!$A$1:$T$32,13,FALSE),
$C205=2013,
VLOOKUP($B205,[15]分省年度数据!$A$1:$T$32,12,FALSE),
$C205=2014,
VLOOKUP($B205,[15]分省年度数据!$A$1:$T$32,11,FALSE),
$C205=2015,
VLOOKUP($B205,[15]分省年度数据!$A$1:$T$32,10,FALSE),
$C205=2016,
VLOOKUP($B205,[15]分省年度数据!$A$1:$T$32,9,FALSE),
$C205=2017,
VLOOKUP($B205,[15]分省年度数据!$A$1:$T$32,8,FALSE),
$C205=2018,
VLOOKUP($B205,[15]分省年度数据!$A$1:$T$32,7,FALSE)
)</f>
        <v>16409562</v>
      </c>
      <c r="AE205" cm="1">
        <f t="array" ref="AE205">_xlfn.IFS(
$C205=2010,
VLOOKUP($B205,[16]分省年度数据!$A$1:$T$32,15,FALSE),
$C205=2011,
VLOOKUP($B205,[16]分省年度数据!$A$1:$T$32,14,FALSE),
$C205=2012,
VLOOKUP($B205,[16]分省年度数据!$A$1:$T$32,13,FALSE),
$C205=2013,
VLOOKUP($B205,[16]分省年度数据!$A$1:$T$32,12,FALSE),
$C205=2014,
VLOOKUP($B205,[16]分省年度数据!$A$1:$T$32,11,FALSE),
$C205=2015,
VLOOKUP($B205,[16]分省年度数据!$A$1:$T$32,10,FALSE),
$C205=2016,
VLOOKUP($B205,[16]分省年度数据!$A$1:$T$32,9,FALSE),
$C205=2017,
VLOOKUP($B205,[16]分省年度数据!$A$1:$T$32,8,FALSE),
$C205=2018,
VLOOKUP($B205,[16]分省年度数据!$A$1:$T$32,7,FALSE)
)</f>
        <v>1252.33</v>
      </c>
      <c r="AF205" cm="1">
        <f t="array" ref="AF205">_xlfn.IFS(
$C205=2010,
VLOOKUP($B205,[17]分省年度数据!$A$1:$T$32,15,FALSE),
$C205=2011,
VLOOKUP($B205,[17]分省年度数据!$A$1:$T$32,14,FALSE),
$C205=2012,
VLOOKUP($B205,[17]分省年度数据!$A$1:$T$32,13,FALSE),
$C205=2013,
VLOOKUP($B205,[17]分省年度数据!$A$1:$T$32,12,FALSE),
$C205=2014,
VLOOKUP($B205,[17]分省年度数据!$A$1:$T$32,11,FALSE),
$C205=2015,
VLOOKUP($B205,[17]分省年度数据!$A$1:$T$32,10,FALSE),
$C205=2016,
VLOOKUP($B205,[17]分省年度数据!$A$1:$T$32,9,FALSE),
$C205=2017,
VLOOKUP($B205,[17]分省年度数据!$A$1:$T$32,8,FALSE),
$C205=2018,
VLOOKUP($B205,[17]分省年度数据!$A$1:$T$32,7,FALSE)
)</f>
        <v>959</v>
      </c>
      <c r="AG205" cm="1">
        <f t="array" ref="AG205">_xlfn.IFS(
$C205=2010,
VLOOKUP($B205,[18]分省年度数据!$A$1:$T$32,15,FALSE),
$C205=2011,
VLOOKUP($B205,[18]分省年度数据!$A$1:$T$32,14,FALSE),
$C205=2012,
VLOOKUP($B205,[18]分省年度数据!$A$1:$T$32,13,FALSE),
$C205=2013,
VLOOKUP($B205,[18]分省年度数据!$A$1:$T$32,12,FALSE),
$C205=2014,
VLOOKUP($B205,[18]分省年度数据!$A$1:$T$32,11,FALSE),
$C205=2015,
VLOOKUP($B205,[18]分省年度数据!$A$1:$T$32,10,FALSE),
$C205=2016,
VLOOKUP($B205,[18]分省年度数据!$A$1:$T$32,9,FALSE),
$C205=2017,
VLOOKUP($B205,[18]分省年度数据!$A$1:$T$32,8,FALSE),
$C205=2018,
VLOOKUP($B205,[18]分省年度数据!$A$1:$T$32,7,FALSE)
)</f>
        <v>13834.4</v>
      </c>
      <c r="AJ205" cm="1">
        <f t="array" ref="AJ205">_xlfn.IFS(
$C205=2010,
VLOOKUP($B205,[19]分省年度数据!$A$1:$T$32,15,FALSE),
$C205=2011,
VLOOKUP($B205,[19]分省年度数据!$A$1:$T$32,14,FALSE),
$C205=2012,
VLOOKUP($B205,[19]分省年度数据!$A$1:$T$32,13,FALSE),
$C205=2013,
VLOOKUP($B205,[19]分省年度数据!$A$1:$T$32,12,FALSE),
$C205=2014,
VLOOKUP($B205,[19]分省年度数据!$A$1:$T$32,11,FALSE),
$C205=2015,
VLOOKUP($B205,[19]分省年度数据!$A$1:$T$32,10,FALSE),
$C205=2016,
VLOOKUP($B205,[19]分省年度数据!$A$1:$T$32,9,FALSE),
$C205=2017,
VLOOKUP($B205,[19]分省年度数据!$A$1:$T$32,8,FALSE),
$C205=2018,
VLOOKUP($B205,[19]分省年度数据!$A$1:$T$32,7,FALSE)
)</f>
        <v>8571</v>
      </c>
      <c r="AK205" cm="1">
        <f t="array" ref="AK205">_xlfn.IFS(
$C205=2010,
VLOOKUP($B205,[20]分省年度数据!$A$1:$T$32,15,FALSE),
$C205=2011,
VLOOKUP($B205,[20]分省年度数据!$A$1:$T$32,14,FALSE),
$C205=2012,
VLOOKUP($B205,[20]分省年度数据!$A$1:$T$32,13,FALSE),
$C205=2013,
VLOOKUP($B205,[20]分省年度数据!$A$1:$T$32,12,FALSE),
$C205=2014,
VLOOKUP($B205,[20]分省年度数据!$A$1:$T$32,11,FALSE),
$C205=2015,
VLOOKUP($B205,[20]分省年度数据!$A$1:$T$32,10,FALSE),
$C205=2016,
VLOOKUP($B205,[20]分省年度数据!$A$1:$T$32,9,FALSE),
$C205=2017,
VLOOKUP($B205,[20]分省年度数据!$A$1:$T$32,8,FALSE),
$C205=2018,
VLOOKUP($B205,[20]分省年度数据!$A$1:$T$32,7,FALSE)
)</f>
        <v>22745</v>
      </c>
      <c r="AL205" cm="1">
        <f t="array" ref="AL205">_xlfn.IFS(
$C205=2010,
VLOOKUP($B205,[26]分省年度数据!$A$1:$T$32,15,FALSE),
$C205=2011,
VLOOKUP($B205,[26]分省年度数据!$A$1:$T$32,14,FALSE),
$C205=2012,
VLOOKUP($B205,[26]分省年度数据!$A$1:$T$32,13,FALSE),
$C205=2013,
VLOOKUP($B205,[26]分省年度数据!$A$1:$T$32,12,FALSE),
$C205=2014,
VLOOKUP($B205,[26]分省年度数据!$A$1:$T$32,11,FALSE),
$C205=2015,
VLOOKUP($B205,[26]分省年度数据!$A$1:$T$32,10,FALSE),
$C205=2016,
VLOOKUP($B205,[26]分省年度数据!$A$1:$T$32,9,FALSE),
$C205=2017,
VLOOKUP($B205,[26]分省年度数据!$A$1:$T$32,8,FALSE),
$C205=2018,
VLOOKUP($B205,[26]分省年度数据!$A$1:$T$32,7,FALSE)
)</f>
        <v>93.05</v>
      </c>
      <c r="AM205" cm="1">
        <f t="array" ref="AM205">_xlfn.IFS(
$C205=2010,
VLOOKUP($B205,[22]分省年度数据!$A$1:$T$32,15,FALSE),
$C205=2011,
VLOOKUP($B205,[22]分省年度数据!$A$1:$T$32,14,FALSE),
$C205=2012,
VLOOKUP($B205,[22]分省年度数据!$A$1:$T$32,13,FALSE),
$C205=2013,
VLOOKUP($B205,[22]分省年度数据!$A$1:$T$32,12,FALSE),
$C205=2014,
VLOOKUP($B205,[22]分省年度数据!$A$1:$T$32,11,FALSE),
$C205=2015,
VLOOKUP($B205,[22]分省年度数据!$A$1:$T$32,10,FALSE),
$C205=2016,
VLOOKUP($B205,[22]分省年度数据!$A$1:$T$32,9,FALSE),
$C205=2017,
VLOOKUP($B205,[22]分省年度数据!$A$1:$T$32,8,FALSE),
$C205=2018,
VLOOKUP($B205,[22]分省年度数据!$A$1:$T$32,7,FALSE)
)</f>
        <v>92.46</v>
      </c>
      <c r="AN205" cm="1">
        <f t="array" ref="AN205">_xlfn.IFS(
$C205=2010,
VLOOKUP($B205,[23]分省年度数据!$A$1:$T$32,15,FALSE),
$C205=2011,
VLOOKUP($B205,[23]分省年度数据!$A$1:$T$32,14,FALSE),
$C205=2012,
VLOOKUP($B205,[23]分省年度数据!$A$1:$T$32,13,FALSE),
$C205=2013,
VLOOKUP($B205,[23]分省年度数据!$A$1:$T$32,12,FALSE),
$C205=2014,
VLOOKUP($B205,[23]分省年度数据!$A$1:$T$32,11,FALSE),
$C205=2015,
VLOOKUP($B205,[23]分省年度数据!$A$1:$T$32,10,FALSE),
$C205=2016,
VLOOKUP($B205,[23]分省年度数据!$A$1:$T$32,9,FALSE),
$C205=2017,
VLOOKUP($B205,[23]分省年度数据!$A$1:$T$32,8,FALSE),
$C205=2018,
VLOOKUP($B205,[23]分省年度数据!$A$1:$T$32,7,FALSE)
)</f>
        <v>13.52</v>
      </c>
      <c r="AO205" cm="1">
        <f t="array" ref="AO205">_xlfn.IFS(
$C205=2010,
VLOOKUP($B205,[24]分省年度数据!$A$1:$T$32,15,FALSE),
$C205=2011,
VLOOKUP($B205,[24]分省年度数据!$A$1:$T$32,14,FALSE),
$C205=2012,
VLOOKUP($B205,[24]分省年度数据!$A$1:$T$32,13,FALSE),
$C205=2013,
VLOOKUP($B205,[24]分省年度数据!$A$1:$T$32,12,FALSE),
$C205=2014,
VLOOKUP($B205,[24]分省年度数据!$A$1:$T$32,11,FALSE),
$C205=2015,
VLOOKUP($B205,[24]分省年度数据!$A$1:$T$32,10,FALSE),
$C205=2016,
VLOOKUP($B205,[24]分省年度数据!$A$1:$T$32,9,FALSE),
$C205=2017,
VLOOKUP($B205,[24]分省年度数据!$A$1:$T$32,8,FALSE),
$C205=2018,
VLOOKUP($B205,[24]分省年度数据!$A$1:$T$32,7,FALSE)
)</f>
        <v>2.14</v>
      </c>
      <c r="AP205" cm="1">
        <f t="array" ref="AP205">_xlfn.IFS(
$C205=2010,
VLOOKUP($B205,[25]分省年度数据!$A$1:$T$32,15,FALSE),
$C205=2011,
VLOOKUP($B205,[25]分省年度数据!$A$1:$T$32,14,FALSE),
$C205=2012,
VLOOKUP($B205,[25]分省年度数据!$A$1:$T$32,13,FALSE),
$C205=2013,
VLOOKUP($B205,[25]分省年度数据!$A$1:$T$32,12,FALSE),
$C205=2014,
VLOOKUP($B205,[25]分省年度数据!$A$1:$T$32,11,FALSE),
$C205=2015,
VLOOKUP($B205,[25]分省年度数据!$A$1:$T$32,10,FALSE),
$C205=2016,
VLOOKUP($B205,[25]分省年度数据!$A$1:$T$32,9,FALSE),
$C205=2017,
VLOOKUP($B205,[25]分省年度数据!$A$1:$T$32,8,FALSE),
$C205=2018,
VLOOKUP($B205,[25]分省年度数据!$A$1:$T$32,7,FALSE)
)</f>
        <v>11.96</v>
      </c>
    </row>
    <row r="206" spans="1:42">
      <c r="A206">
        <v>51</v>
      </c>
      <c r="B206" t="s">
        <v>23</v>
      </c>
      <c r="C206">
        <v>2016</v>
      </c>
      <c r="D206" t="str">
        <f t="shared" si="6"/>
        <v>四川省2016</v>
      </c>
      <c r="E206" t="s">
        <v>36</v>
      </c>
      <c r="F206" cm="1">
        <f t="array" ref="F206">_xlfn.IFS(
$C206=2010,
VLOOKUP($B206,[1]分省年度数据!$A$1:$T$32,15,FALSE),
$C206=2011,
VLOOKUP($B206,[1]分省年度数据!$A$1:$T$32,14,FALSE),
$C206=2012,
VLOOKUP($B206,[1]分省年度数据!$A$1:$T$32,13,FALSE),
$C206=2013,
VLOOKUP($B206,[1]分省年度数据!$A$1:$T$32,12,FALSE),
$C206=2014,
VLOOKUP($B206,[1]分省年度数据!$A$1:$T$32,11,FALSE),
$C206=2015,
VLOOKUP($B206,[1]分省年度数据!$A$1:$T$32,10,FALSE),
$C206=2016,
VLOOKUP($B206,[1]分省年度数据!$A$1:$T$32,9,FALSE),
$C206=2017,
VLOOKUP($B206,[1]分省年度数据!$A$1:$T$32,8,FALSE),
$C206=2018,
VLOOKUP($B206,[1]分省年度数据!$A$1:$T$32,7,FALSE)
)</f>
        <v>8251</v>
      </c>
      <c r="G206" cm="1">
        <f t="array" ref="G206">_xlfn.IFS(
$C206=2010,
VLOOKUP($B206,[2]分省年度数据!$A$1:$T$32,15,FALSE),
$C206=2011,
VLOOKUP($B206,[2]分省年度数据!$A$1:$T$32,14,FALSE),
$C206=2012,
VLOOKUP($B206,[2]分省年度数据!$A$1:$T$32,13,FALSE),
$C206=2013,
VLOOKUP($B206,[2]分省年度数据!$A$1:$T$32,12,FALSE),
$C206=2014,
VLOOKUP($B206,[2]分省年度数据!$A$1:$T$32,11,FALSE),
$C206=2015,
VLOOKUP($B206,[2]分省年度数据!$A$1:$T$32,10,FALSE),
$C206=2016,
VLOOKUP($B206,[2]分省年度数据!$A$1:$T$32,9,FALSE),
$C206=2017,
VLOOKUP($B206,[2]分省年度数据!$A$1:$T$32,8,FALSE),
$C206=2018,
VLOOKUP($B206,[2]分省年度数据!$A$1:$T$32,7,FALSE)
)</f>
        <v>18808</v>
      </c>
      <c r="H206" cm="1">
        <f t="array" ref="H206">_xlfn.IFS(
$C206=2010,
VLOOKUP($B206,[3]分省年度数据!$A$1:$T$32,15,FALSE),
$C206=2011,
VLOOKUP($B206,[3]分省年度数据!$A$1:$T$32,14,FALSE),
$C206=2012,
VLOOKUP($B206,[3]分省年度数据!$A$1:$T$32,13,FALSE),
$C206=2013,
VLOOKUP($B206,[3]分省年度数据!$A$1:$T$32,12,FALSE),
$C206=2014,
VLOOKUP($B206,[3]分省年度数据!$A$1:$T$32,11,FALSE),
$C206=2015,
VLOOKUP($B206,[3]分省年度数据!$A$1:$T$32,10,FALSE),
$C206=2016,
VLOOKUP($B206,[3]分省年度数据!$A$1:$T$32,9,FALSE),
$C206=2017,
VLOOKUP($B206,[3]分省年度数据!$A$1:$T$32,8,FALSE),
$C206=2018,
VLOOKUP($B206,[3]分省年度数据!$A$1:$T$32,7,FALSE)
)</f>
        <v>741.7</v>
      </c>
      <c r="I206">
        <f>VLOOKUP($D206,[4]Sheet1!$C$1:$J$65536,2,FALSE)</f>
        <v>116.63563537597656</v>
      </c>
      <c r="J206">
        <f>VLOOKUP($D206,[4]Sheet1!$C$1:$J$65536,3,FALSE)</f>
        <v>37.839649200439453</v>
      </c>
      <c r="K206">
        <f>VLOOKUP($D206,[4]Sheet1!$C$1:$J$65536,4,FALSE)</f>
        <v>10142.84765625</v>
      </c>
      <c r="L206">
        <f>VLOOKUP($D206,[4]Sheet1!$C$1:$J$65536,5,FALSE)</f>
        <v>186.80174255371094</v>
      </c>
      <c r="M206">
        <f>VLOOKUP($D206,[4]Sheet1!$C$1:$J$65536,6,FALSE)</f>
        <v>19.915603637695312</v>
      </c>
      <c r="N206">
        <f>VLOOKUP($D206,[4]Sheet1!$C$1:$J$65536,7,FALSE)</f>
        <v>6.2883691787719727</v>
      </c>
      <c r="O206">
        <f>VLOOKUP($D206,[4]Sheet1!$C$1:$J$65536,8,FALSE)</f>
        <v>25.660406112670898</v>
      </c>
      <c r="P206" cm="1">
        <f t="array" ref="P206">_xlfn.IFS(
$C206=2010,
VLOOKUP($B206,[5]各省年均房价!$A$1:$T$32,11,FALSE),
$C206=2011,
VLOOKUP($B206,[5]各省年均房价!$A$1:$T$32,12,FALSE),
$C206=2012,
VLOOKUP($B206,[5]各省年均房价!$A$1:$T$32,13,FALSE),
$C206=2013,
VLOOKUP($B206,[5]各省年均房价!$A$1:$T$32,14,FALSE),
$C206=2014,
VLOOKUP($B206,[5]各省年均房价!$A$1:$T$32,15,FALSE),
$C206=2015,
VLOOKUP($B206,[5]各省年均房价!$A$1:$T$32,16,FALSE),
$C206=2016,
VLOOKUP($B206,[5]各省年均房价!$A$1:$T$32,17,FALSE),
$C206=2017,
VLOOKUP($B206,[5]各省年均房价!$A$1:$T$32,18,FALSE),
$C206=2018,
VLOOKUP($B206,[5]各省年均房价!$A$1:$T$32,19,FALSE)
)</f>
        <v>4942.778888888889</v>
      </c>
      <c r="Q206">
        <f t="shared" si="7"/>
        <v>0.26280194007278229</v>
      </c>
      <c r="R206" cm="1">
        <f t="array" ref="R206">_xlfn.IFS(
$C206=2010,
VLOOKUP($B206,[27]分省年度数据!$A$1:$T$32,15,FALSE),
$C206=2011,
VLOOKUP($B206,[27]分省年度数据!$A$1:$T$32,14,FALSE),
$C206=2012,
VLOOKUP($B206,[27]分省年度数据!$A$1:$T$32,13,FALSE),
$C206=2013,
VLOOKUP($B206,[27]分省年度数据!$A$1:$T$32,12,FALSE),
$C206=2014,
VLOOKUP($B206,[27]分省年度数据!$A$1:$T$32,11,FALSE),
$C206=2015,
VLOOKUP($B206,[27]分省年度数据!$A$1:$T$32,10,FALSE),
$C206=2016,
VLOOKUP($B206,[27]分省年度数据!$A$1:$T$32,9,FALSE),
$C206=2017,
VLOOKUP($B206,[27]分省年度数据!$A$1:$T$32,8,FALSE),
$C206=2018,
VLOOKUP($B206,[27]分省年度数据!$A$1:$T$32,7,FALSE)
)</f>
        <v>88.29</v>
      </c>
      <c r="S206">
        <f>IFERROR(VLOOKUP(D206,[6]mu_jt_estimates_final!$C:$D,2,FALSE),"")</f>
        <v>0.42131775999999999</v>
      </c>
      <c r="T206" t="str">
        <f>VLOOKUP(B206,方言分布!A:B,2,FALSE)</f>
        <v>西南官话</v>
      </c>
      <c r="U206" cm="1">
        <f t="array" ref="U206">_xlfn.IFS(
$C206=2010,
VLOOKUP($B206,[7]分省年度数据!$A$1:$T$32,15,FALSE),
$C206=2011,
VLOOKUP($B206,[7]分省年度数据!$A$1:$T$32,14,FALSE),
$C206=2012,
VLOOKUP($B206,[7]分省年度数据!$A$1:$T$32,13,FALSE),
$C206=2013,
VLOOKUP($B206,[7]分省年度数据!$A$1:$T$32,12,FALSE),
$C206=2014,
VLOOKUP($B206,[7]分省年度数据!$A$1:$T$32,11,FALSE),
$C206=2015,
VLOOKUP($B206,[7]分省年度数据!$A$1:$T$32,10,FALSE),
$C206=2016,
VLOOKUP($B206,[7]分省年度数据!$A$1:$T$32,9,FALSE),
$C206=2017,
VLOOKUP($B206,[7]分省年度数据!$A$1:$T$32,8,FALSE),
$C206=2018,
VLOOKUP($B206,[7]分省年度数据!$A$1:$T$32,7,FALSE)
)</f>
        <v>79513</v>
      </c>
      <c r="V206" cm="1">
        <f t="array" ref="V206">_xlfn.IFS(
$C206=2010,
VLOOKUP($B206,[8]分省年度数据!$A$1:$T$32,15,FALSE),
$C206=2011,
VLOOKUP($B206,[8]分省年度数据!$A$1:$T$32,14,FALSE),
$C206=2012,
VLOOKUP($B206,[8]分省年度数据!$A$1:$T$32,13,FALSE),
$C206=2013,
VLOOKUP($B206,[8]分省年度数据!$A$1:$T$32,12,FALSE),
$C206=2014,
VLOOKUP($B206,[8]分省年度数据!$A$1:$T$32,11,FALSE),
$C206=2015,
VLOOKUP($B206,[8]分省年度数据!$A$1:$T$32,10,FALSE),
$C206=2016,
VLOOKUP($B206,[8]分省年度数据!$A$1:$T$32,9,FALSE),
$C206=2017,
VLOOKUP($B206,[8]分省年度数据!$A$1:$T$32,8,FALSE),
$C206=2018,
VLOOKUP($B206,[8]分省年度数据!$A$1:$T$32,7,FALSE)
)</f>
        <v>51.92</v>
      </c>
      <c r="W206" cm="1">
        <f t="array" ref="W206">_xlfn.IFS(
$C206=2010,
VLOOKUP($B206,[9]分省年度数据!$A$1:$T$32,15,FALSE),
$C206=2011,
VLOOKUP($B206,[9]分省年度数据!$A$1:$T$32,14,FALSE),
$C206=2012,
VLOOKUP($B206,[9]分省年度数据!$A$1:$T$32,13,FALSE),
$C206=2013,
VLOOKUP($B206,[9]分省年度数据!$A$1:$T$32,12,FALSE),
$C206=2014,
VLOOKUP($B206,[9]分省年度数据!$A$1:$T$32,11,FALSE),
$C206=2015,
VLOOKUP($B206,[9]分省年度数据!$A$1:$T$32,10,FALSE),
$C206=2016,
VLOOKUP($B206,[9]分省年度数据!$A$1:$T$32,9,FALSE),
$C206=2017,
VLOOKUP($B206,[9]分省年度数据!$A$1:$T$32,8,FALSE),
$C206=2018,
VLOOKUP($B206,[9]分省年度数据!$A$1:$T$32,7,FALSE)
)</f>
        <v>60</v>
      </c>
      <c r="X206" cm="1">
        <f t="array" ref="X206">_xlfn.IFS(
$C206=2010,
VLOOKUP($B206,[10]分省年度数据!$A$1:$T$32,15,FALSE),
$C206=2011,
VLOOKUP($B206,[10]分省年度数据!$A$1:$T$32,14,FALSE),
$C206=2012,
VLOOKUP($B206,[10]分省年度数据!$A$1:$T$32,13,FALSE),
$C206=2013,
VLOOKUP($B206,[10]分省年度数据!$A$1:$T$32,12,FALSE),
$C206=2014,
VLOOKUP($B206,[10]分省年度数据!$A$1:$T$32,11,FALSE),
$C206=2015,
VLOOKUP($B206,[10]分省年度数据!$A$1:$T$32,10,FALSE),
$C206=2016,
VLOOKUP($B206,[10]分省年度数据!$A$1:$T$32,9,FALSE),
$C206=2017,
VLOOKUP($B206,[10]分省年度数据!$A$1:$T$32,8,FALSE),
$C206=2018,
VLOOKUP($B206,[10]分省年度数据!$A$1:$T$32,7,FALSE)
)</f>
        <v>10.07</v>
      </c>
      <c r="Y206" cm="1">
        <f t="array" ref="Y206">_xlfn.IFS(
$C206=2010,
VLOOKUP($B206,[11]分省年度数据!$A$1:$T$32,15,FALSE),
$C206=2011,
VLOOKUP($B206,[11]分省年度数据!$A$1:$T$32,14,FALSE),
$C206=2012,
VLOOKUP($B206,[11]分省年度数据!$A$1:$T$32,13,FALSE),
$C206=2013,
VLOOKUP($B206,[11]分省年度数据!$A$1:$T$32,12,FALSE),
$C206=2014,
VLOOKUP($B206,[11]分省年度数据!$A$1:$T$32,11,FALSE),
$C206=2015,
VLOOKUP($B206,[11]分省年度数据!$A$1:$T$32,10,FALSE),
$C206=2016,
VLOOKUP($B206,[11]分省年度数据!$A$1:$T$32,9,FALSE),
$C206=2017,
VLOOKUP($B206,[11]分省年度数据!$A$1:$T$32,8,FALSE),
$C206=2018,
VLOOKUP($B206,[11]分省年度数据!$A$1:$T$32,7,FALSE)
)</f>
        <v>772.24</v>
      </c>
      <c r="Z206" cm="1">
        <f t="array" ref="Z206">_xlfn.IFS(
$C206=2010,
VLOOKUP($B206,[12]分省年度数据!$A$1:$T$32,15,FALSE),
$C206=2011,
VLOOKUP($B206,[12]分省年度数据!$A$1:$T$32,14,FALSE),
$C206=2012,
VLOOKUP($B206,[12]分省年度数据!$A$1:$T$32,13,FALSE),
$C206=2013,
VLOOKUP($B206,[12]分省年度数据!$A$1:$T$32,12,FALSE),
$C206=2014,
VLOOKUP($B206,[12]分省年度数据!$A$1:$T$32,11,FALSE),
$C206=2015,
VLOOKUP($B206,[12]分省年度数据!$A$1:$T$32,10,FALSE),
$C206=2016,
VLOOKUP($B206,[12]分省年度数据!$A$1:$T$32,9,FALSE),
$C206=2017,
VLOOKUP($B206,[12]分省年度数据!$A$1:$T$32,8,FALSE),
$C206=2018,
VLOOKUP($B206,[12]分省年度数据!$A$1:$T$32,7,FALSE)
)</f>
        <v>15.04</v>
      </c>
      <c r="AA206" cm="1">
        <f t="array" ref="AA206">_xlfn.IFS(
$C206=2010,
VLOOKUP($B206,[13]分省年度数据!$A$1:$T$32,15,FALSE),
$C206=2011,
VLOOKUP($B206,[13]分省年度数据!$A$1:$T$32,14,FALSE),
$C206=2012,
VLOOKUP($B206,[13]分省年度数据!$A$1:$T$32,13,FALSE),
$C206=2013,
VLOOKUP($B206,[13]分省年度数据!$A$1:$T$32,12,FALSE),
$C206=2014,
VLOOKUP($B206,[13]分省年度数据!$A$1:$T$32,11,FALSE),
$C206=2015,
VLOOKUP($B206,[13]分省年度数据!$A$1:$T$32,10,FALSE),
$C206=2016,
VLOOKUP($B206,[13]分省年度数据!$A$1:$T$32,9,FALSE),
$C206=2017,
VLOOKUP($B206,[13]分省年度数据!$A$1:$T$32,8,FALSE),
$C206=2018,
VLOOKUP($B206,[13]分省年度数据!$A$1:$T$32,7,FALSE)
)</f>
        <v>12.34</v>
      </c>
      <c r="AB206" cm="1">
        <f t="array" ref="AB206">_xlfn.IFS(
$C206=2010,
VLOOKUP($B206,[14]分省年度数据!$A$1:$T$32,15,FALSE),
$C206=2011,
VLOOKUP($B206,[14]分省年度数据!$A$1:$T$32,14,FALSE),
$C206=2012,
VLOOKUP($B206,[14]分省年度数据!$A$1:$T$32,13,FALSE),
$C206=2013,
VLOOKUP($B206,[14]分省年度数据!$A$1:$T$32,12,FALSE),
$C206=2014,
VLOOKUP($B206,[14]分省年度数据!$A$1:$T$32,11,FALSE),
$C206=2015,
VLOOKUP($B206,[14]分省年度数据!$A$1:$T$32,10,FALSE),
$C206=2016,
VLOOKUP($B206,[14]分省年度数据!$A$1:$T$32,9,FALSE),
$C206=2017,
VLOOKUP($B206,[14]分省年度数据!$A$1:$T$32,8,FALSE),
$C206=2018,
VLOOKUP($B206,[14]分省年度数据!$A$1:$T$32,7,FALSE)
)</f>
        <v>17.48</v>
      </c>
      <c r="AD206" cm="1">
        <f t="array" ref="AD206">_xlfn.IFS(
$C206=2010,
VLOOKUP($B206,[15]分省年度数据!$A$1:$T$32,15,FALSE),
$C206=2011,
VLOOKUP($B206,[15]分省年度数据!$A$1:$T$32,14,FALSE),
$C206=2012,
VLOOKUP($B206,[15]分省年度数据!$A$1:$T$32,13,FALSE),
$C206=2013,
VLOOKUP($B206,[15]分省年度数据!$A$1:$T$32,12,FALSE),
$C206=2014,
VLOOKUP($B206,[15]分省年度数据!$A$1:$T$32,11,FALSE),
$C206=2015,
VLOOKUP($B206,[15]分省年度数据!$A$1:$T$32,10,FALSE),
$C206=2016,
VLOOKUP($B206,[15]分省年度数据!$A$1:$T$32,9,FALSE),
$C206=2017,
VLOOKUP($B206,[15]分省年度数据!$A$1:$T$32,8,FALSE),
$C206=2018,
VLOOKUP($B206,[15]分省年度数据!$A$1:$T$32,7,FALSE)
)</f>
        <v>17620946</v>
      </c>
      <c r="AE206" cm="1">
        <f t="array" ref="AE206">_xlfn.IFS(
$C206=2010,
VLOOKUP($B206,[16]分省年度数据!$A$1:$T$32,15,FALSE),
$C206=2011,
VLOOKUP($B206,[16]分省年度数据!$A$1:$T$32,14,FALSE),
$C206=2012,
VLOOKUP($B206,[16]分省年度数据!$A$1:$T$32,13,FALSE),
$C206=2013,
VLOOKUP($B206,[16]分省年度数据!$A$1:$T$32,12,FALSE),
$C206=2014,
VLOOKUP($B206,[16]分省年度数据!$A$1:$T$32,11,FALSE),
$C206=2015,
VLOOKUP($B206,[16]分省年度数据!$A$1:$T$32,10,FALSE),
$C206=2016,
VLOOKUP($B206,[16]分省年度数据!$A$1:$T$32,9,FALSE),
$C206=2017,
VLOOKUP($B206,[16]分省年度数据!$A$1:$T$32,8,FALSE),
$C206=2018,
VLOOKUP($B206,[16]分省年度数据!$A$1:$T$32,7,FALSE)
)</f>
        <v>1301.8499999999999</v>
      </c>
      <c r="AF206" cm="1">
        <f t="array" ref="AF206">_xlfn.IFS(
$C206=2010,
VLOOKUP($B206,[17]分省年度数据!$A$1:$T$32,15,FALSE),
$C206=2011,
VLOOKUP($B206,[17]分省年度数据!$A$1:$T$32,14,FALSE),
$C206=2012,
VLOOKUP($B206,[17]分省年度数据!$A$1:$T$32,13,FALSE),
$C206=2013,
VLOOKUP($B206,[17]分省年度数据!$A$1:$T$32,12,FALSE),
$C206=2014,
VLOOKUP($B206,[17]分省年度数据!$A$1:$T$32,11,FALSE),
$C206=2015,
VLOOKUP($B206,[17]分省年度数据!$A$1:$T$32,10,FALSE),
$C206=2016,
VLOOKUP($B206,[17]分省年度数据!$A$1:$T$32,9,FALSE),
$C206=2017,
VLOOKUP($B206,[17]分省年度数据!$A$1:$T$32,8,FALSE),
$C206=2018,
VLOOKUP($B206,[17]分省年度数据!$A$1:$T$32,7,FALSE)
)</f>
        <v>951</v>
      </c>
      <c r="AG206" cm="1">
        <f t="array" ref="AG206">_xlfn.IFS(
$C206=2010,
VLOOKUP($B206,[18]分省年度数据!$A$1:$T$32,15,FALSE),
$C206=2011,
VLOOKUP($B206,[18]分省年度数据!$A$1:$T$32,14,FALSE),
$C206=2012,
VLOOKUP($B206,[18]分省年度数据!$A$1:$T$32,13,FALSE),
$C206=2013,
VLOOKUP($B206,[18]分省年度数据!$A$1:$T$32,12,FALSE),
$C206=2014,
VLOOKUP($B206,[18]分省年度数据!$A$1:$T$32,11,FALSE),
$C206=2015,
VLOOKUP($B206,[18]分省年度数据!$A$1:$T$32,10,FALSE),
$C206=2016,
VLOOKUP($B206,[18]分省年度数据!$A$1:$T$32,9,FALSE),
$C206=2017,
VLOOKUP($B206,[18]分省年度数据!$A$1:$T$32,8,FALSE),
$C206=2018,
VLOOKUP($B206,[18]分省年度数据!$A$1:$T$32,7,FALSE)
)</f>
        <v>15519.7</v>
      </c>
      <c r="AJ206" cm="1">
        <f t="array" ref="AJ206">_xlfn.IFS(
$C206=2010,
VLOOKUP($B206,[19]分省年度数据!$A$1:$T$32,15,FALSE),
$C206=2011,
VLOOKUP($B206,[19]分省年度数据!$A$1:$T$32,14,FALSE),
$C206=2012,
VLOOKUP($B206,[19]分省年度数据!$A$1:$T$32,13,FALSE),
$C206=2013,
VLOOKUP($B206,[19]分省年度数据!$A$1:$T$32,12,FALSE),
$C206=2014,
VLOOKUP($B206,[19]分省年度数据!$A$1:$T$32,11,FALSE),
$C206=2015,
VLOOKUP($B206,[19]分省年度数据!$A$1:$T$32,10,FALSE),
$C206=2016,
VLOOKUP($B206,[19]分省年度数据!$A$1:$T$32,9,FALSE),
$C206=2017,
VLOOKUP($B206,[19]分省年度数据!$A$1:$T$32,8,FALSE),
$C206=2018,
VLOOKUP($B206,[19]分省年度数据!$A$1:$T$32,7,FALSE)
)</f>
        <v>7527</v>
      </c>
      <c r="AK206" cm="1">
        <f t="array" ref="AK206">_xlfn.IFS(
$C206=2010,
VLOOKUP($B206,[20]分省年度数据!$A$1:$T$32,15,FALSE),
$C206=2011,
VLOOKUP($B206,[20]分省年度数据!$A$1:$T$32,14,FALSE),
$C206=2012,
VLOOKUP($B206,[20]分省年度数据!$A$1:$T$32,13,FALSE),
$C206=2013,
VLOOKUP($B206,[20]分省年度数据!$A$1:$T$32,12,FALSE),
$C206=2014,
VLOOKUP($B206,[20]分省年度数据!$A$1:$T$32,11,FALSE),
$C206=2015,
VLOOKUP($B206,[20]分省年度数据!$A$1:$T$32,10,FALSE),
$C206=2016,
VLOOKUP($B206,[20]分省年度数据!$A$1:$T$32,9,FALSE),
$C206=2017,
VLOOKUP($B206,[20]分省年度数据!$A$1:$T$32,8,FALSE),
$C206=2018,
VLOOKUP($B206,[20]分省年度数据!$A$1:$T$32,7,FALSE)
)</f>
        <v>24804</v>
      </c>
      <c r="AL206" cm="1">
        <f t="array" ref="AL206">_xlfn.IFS(
$C206=2010,
VLOOKUP($B206,[26]分省年度数据!$A$1:$T$32,15,FALSE),
$C206=2011,
VLOOKUP($B206,[26]分省年度数据!$A$1:$T$32,14,FALSE),
$C206=2012,
VLOOKUP($B206,[26]分省年度数据!$A$1:$T$32,13,FALSE),
$C206=2013,
VLOOKUP($B206,[26]分省年度数据!$A$1:$T$32,12,FALSE),
$C206=2014,
VLOOKUP($B206,[26]分省年度数据!$A$1:$T$32,11,FALSE),
$C206=2015,
VLOOKUP($B206,[26]分省年度数据!$A$1:$T$32,10,FALSE),
$C206=2016,
VLOOKUP($B206,[26]分省年度数据!$A$1:$T$32,9,FALSE),
$C206=2017,
VLOOKUP($B206,[26]分省年度数据!$A$1:$T$32,8,FALSE),
$C206=2018,
VLOOKUP($B206,[26]分省年度数据!$A$1:$T$32,7,FALSE)
)</f>
        <v>93.07</v>
      </c>
      <c r="AM206" cm="1">
        <f t="array" ref="AM206">_xlfn.IFS(
$C206=2010,
VLOOKUP($B206,[22]分省年度数据!$A$1:$T$32,15,FALSE),
$C206=2011,
VLOOKUP($B206,[22]分省年度数据!$A$1:$T$32,14,FALSE),
$C206=2012,
VLOOKUP($B206,[22]分省年度数据!$A$1:$T$32,13,FALSE),
$C206=2013,
VLOOKUP($B206,[22]分省年度数据!$A$1:$T$32,12,FALSE),
$C206=2014,
VLOOKUP($B206,[22]分省年度数据!$A$1:$T$32,11,FALSE),
$C206=2015,
VLOOKUP($B206,[22]分省年度数据!$A$1:$T$32,10,FALSE),
$C206=2016,
VLOOKUP($B206,[22]分省年度数据!$A$1:$T$32,9,FALSE),
$C206=2017,
VLOOKUP($B206,[22]分省年度数据!$A$1:$T$32,8,FALSE),
$C206=2018,
VLOOKUP($B206,[22]分省年度数据!$A$1:$T$32,7,FALSE)
)</f>
        <v>91.78</v>
      </c>
      <c r="AN206" cm="1">
        <f t="array" ref="AN206">_xlfn.IFS(
$C206=2010,
VLOOKUP($B206,[23]分省年度数据!$A$1:$T$32,15,FALSE),
$C206=2011,
VLOOKUP($B206,[23]分省年度数据!$A$1:$T$32,14,FALSE),
$C206=2012,
VLOOKUP($B206,[23]分省年度数据!$A$1:$T$32,13,FALSE),
$C206=2013,
VLOOKUP($B206,[23]分省年度数据!$A$1:$T$32,12,FALSE),
$C206=2014,
VLOOKUP($B206,[23]分省年度数据!$A$1:$T$32,11,FALSE),
$C206=2015,
VLOOKUP($B206,[23]分省年度数据!$A$1:$T$32,10,FALSE),
$C206=2016,
VLOOKUP($B206,[23]分省年度数据!$A$1:$T$32,9,FALSE),
$C206=2017,
VLOOKUP($B206,[23]分省年度数据!$A$1:$T$32,8,FALSE),
$C206=2018,
VLOOKUP($B206,[23]分省年度数据!$A$1:$T$32,7,FALSE)
)</f>
        <v>12.9</v>
      </c>
      <c r="AO206" cm="1">
        <f t="array" ref="AO206">_xlfn.IFS(
$C206=2010,
VLOOKUP($B206,[24]分省年度数据!$A$1:$T$32,15,FALSE),
$C206=2011,
VLOOKUP($B206,[24]分省年度数据!$A$1:$T$32,14,FALSE),
$C206=2012,
VLOOKUP($B206,[24]分省年度数据!$A$1:$T$32,13,FALSE),
$C206=2013,
VLOOKUP($B206,[24]分省年度数据!$A$1:$T$32,12,FALSE),
$C206=2014,
VLOOKUP($B206,[24]分省年度数据!$A$1:$T$32,11,FALSE),
$C206=2015,
VLOOKUP($B206,[24]分省年度数据!$A$1:$T$32,10,FALSE),
$C206=2016,
VLOOKUP($B206,[24]分省年度数据!$A$1:$T$32,9,FALSE),
$C206=2017,
VLOOKUP($B206,[24]分省年度数据!$A$1:$T$32,8,FALSE),
$C206=2018,
VLOOKUP($B206,[24]分省年度数据!$A$1:$T$32,7,FALSE)
)</f>
        <v>2.1800000000000002</v>
      </c>
      <c r="AP206" cm="1">
        <f t="array" ref="AP206">_xlfn.IFS(
$C206=2010,
VLOOKUP($B206,[25]分省年度数据!$A$1:$T$32,15,FALSE),
$C206=2011,
VLOOKUP($B206,[25]分省年度数据!$A$1:$T$32,14,FALSE),
$C206=2012,
VLOOKUP($B206,[25]分省年度数据!$A$1:$T$32,13,FALSE),
$C206=2013,
VLOOKUP($B206,[25]分省年度数据!$A$1:$T$32,12,FALSE),
$C206=2014,
VLOOKUP($B206,[25]分省年度数据!$A$1:$T$32,11,FALSE),
$C206=2015,
VLOOKUP($B206,[25]分省年度数据!$A$1:$T$32,10,FALSE),
$C206=2016,
VLOOKUP($B206,[25]分省年度数据!$A$1:$T$32,9,FALSE),
$C206=2017,
VLOOKUP($B206,[25]分省年度数据!$A$1:$T$32,8,FALSE),
$C206=2018,
VLOOKUP($B206,[25]分省年度数据!$A$1:$T$32,7,FALSE)
)</f>
        <v>12.47</v>
      </c>
    </row>
    <row r="207" spans="1:42">
      <c r="A207">
        <v>51</v>
      </c>
      <c r="B207" t="s">
        <v>23</v>
      </c>
      <c r="C207">
        <v>2017</v>
      </c>
      <c r="D207" t="str">
        <f t="shared" si="6"/>
        <v>四川省2017</v>
      </c>
      <c r="E207" t="s">
        <v>36</v>
      </c>
      <c r="F207" cm="1">
        <f t="array" ref="F207">_xlfn.IFS(
$C207=2010,
VLOOKUP($B207,[1]分省年度数据!$A$1:$T$32,15,FALSE),
$C207=2011,
VLOOKUP($B207,[1]分省年度数据!$A$1:$T$32,14,FALSE),
$C207=2012,
VLOOKUP($B207,[1]分省年度数据!$A$1:$T$32,13,FALSE),
$C207=2013,
VLOOKUP($B207,[1]分省年度数据!$A$1:$T$32,12,FALSE),
$C207=2014,
VLOOKUP($B207,[1]分省年度数据!$A$1:$T$32,11,FALSE),
$C207=2015,
VLOOKUP($B207,[1]分省年度数据!$A$1:$T$32,10,FALSE),
$C207=2016,
VLOOKUP($B207,[1]分省年度数据!$A$1:$T$32,9,FALSE),
$C207=2017,
VLOOKUP($B207,[1]分省年度数据!$A$1:$T$32,8,FALSE),
$C207=2018,
VLOOKUP($B207,[1]分省年度数据!$A$1:$T$32,7,FALSE)
)</f>
        <v>8289</v>
      </c>
      <c r="G207" cm="1">
        <f t="array" ref="G207">_xlfn.IFS(
$C207=2010,
VLOOKUP($B207,[2]分省年度数据!$A$1:$T$32,15,FALSE),
$C207=2011,
VLOOKUP($B207,[2]分省年度数据!$A$1:$T$32,14,FALSE),
$C207=2012,
VLOOKUP($B207,[2]分省年度数据!$A$1:$T$32,13,FALSE),
$C207=2013,
VLOOKUP($B207,[2]分省年度数据!$A$1:$T$32,12,FALSE),
$C207=2014,
VLOOKUP($B207,[2]分省年度数据!$A$1:$T$32,11,FALSE),
$C207=2015,
VLOOKUP($B207,[2]分省年度数据!$A$1:$T$32,10,FALSE),
$C207=2016,
VLOOKUP($B207,[2]分省年度数据!$A$1:$T$32,9,FALSE),
$C207=2017,
VLOOKUP($B207,[2]分省年度数据!$A$1:$T$32,8,FALSE),
$C207=2018,
VLOOKUP($B207,[2]分省年度数据!$A$1:$T$32,7,FALSE)
)</f>
        <v>20580</v>
      </c>
      <c r="H207" cm="1">
        <f t="array" ref="H207">_xlfn.IFS(
$C207=2010,
VLOOKUP($B207,[3]分省年度数据!$A$1:$T$32,15,FALSE),
$C207=2011,
VLOOKUP($B207,[3]分省年度数据!$A$1:$T$32,14,FALSE),
$C207=2012,
VLOOKUP($B207,[3]分省年度数据!$A$1:$T$32,13,FALSE),
$C207=2013,
VLOOKUP($B207,[3]分省年度数据!$A$1:$T$32,12,FALSE),
$C207=2014,
VLOOKUP($B207,[3]分省年度数据!$A$1:$T$32,11,FALSE),
$C207=2015,
VLOOKUP($B207,[3]分省年度数据!$A$1:$T$32,10,FALSE),
$C207=2016,
VLOOKUP($B207,[3]分省年度数据!$A$1:$T$32,9,FALSE),
$C207=2017,
VLOOKUP($B207,[3]分省年度数据!$A$1:$T$32,8,FALSE),
$C207=2018,
VLOOKUP($B207,[3]分省年度数据!$A$1:$T$32,7,FALSE)
)</f>
        <v>421.8</v>
      </c>
      <c r="I207">
        <f>VLOOKUP($D207,[4]Sheet1!$C$1:$J$65536,2,FALSE)</f>
        <v>116.10514068603516</v>
      </c>
      <c r="J207">
        <f>VLOOKUP($D207,[4]Sheet1!$C$1:$J$65536,3,FALSE)</f>
        <v>39.107173919677734</v>
      </c>
      <c r="K207">
        <f>VLOOKUP($D207,[4]Sheet1!$C$1:$J$65536,4,FALSE)</f>
        <v>10148.53125</v>
      </c>
      <c r="L207">
        <f>VLOOKUP($D207,[4]Sheet1!$C$1:$J$65536,5,FALSE)</f>
        <v>187.93154907226562</v>
      </c>
      <c r="M207">
        <f>VLOOKUP($D207,[4]Sheet1!$C$1:$J$65536,6,FALSE)</f>
        <v>19.605865478515625</v>
      </c>
      <c r="N207">
        <f>VLOOKUP($D207,[4]Sheet1!$C$1:$J$65536,7,FALSE)</f>
        <v>6.1376080513000488</v>
      </c>
      <c r="O207">
        <f>VLOOKUP($D207,[4]Sheet1!$C$1:$J$65536,8,FALSE)</f>
        <v>25.910129547119141</v>
      </c>
      <c r="P207" cm="1">
        <f t="array" ref="P207">_xlfn.IFS(
$C207=2010,
VLOOKUP($B207,[5]各省年均房价!$A$1:$T$32,11,FALSE),
$C207=2011,
VLOOKUP($B207,[5]各省年均房价!$A$1:$T$32,12,FALSE),
$C207=2012,
VLOOKUP($B207,[5]各省年均房价!$A$1:$T$32,13,FALSE),
$C207=2013,
VLOOKUP($B207,[5]各省年均房价!$A$1:$T$32,14,FALSE),
$C207=2014,
VLOOKUP($B207,[5]各省年均房价!$A$1:$T$32,15,FALSE),
$C207=2015,
VLOOKUP($B207,[5]各省年均房价!$A$1:$T$32,16,FALSE),
$C207=2016,
VLOOKUP($B207,[5]各省年均房价!$A$1:$T$32,17,FALSE),
$C207=2017,
VLOOKUP($B207,[5]各省年均房价!$A$1:$T$32,18,FALSE),
$C207=2018,
VLOOKUP($B207,[5]各省年均房价!$A$1:$T$32,19,FALSE)
)</f>
        <v>4907.6019607843127</v>
      </c>
      <c r="Q207">
        <f t="shared" si="7"/>
        <v>0.23846462394481596</v>
      </c>
      <c r="R207" cm="1">
        <f t="array" ref="R207">_xlfn.IFS(
$C207=2010,
VLOOKUP($B207,[27]分省年度数据!$A$1:$T$32,15,FALSE),
$C207=2011,
VLOOKUP($B207,[27]分省年度数据!$A$1:$T$32,14,FALSE),
$C207=2012,
VLOOKUP($B207,[27]分省年度数据!$A$1:$T$32,13,FALSE),
$C207=2013,
VLOOKUP($B207,[27]分省年度数据!$A$1:$T$32,12,FALSE),
$C207=2014,
VLOOKUP($B207,[27]分省年度数据!$A$1:$T$32,11,FALSE),
$C207=2015,
VLOOKUP($B207,[27]分省年度数据!$A$1:$T$32,10,FALSE),
$C207=2016,
VLOOKUP($B207,[27]分省年度数据!$A$1:$T$32,9,FALSE),
$C207=2017,
VLOOKUP($B207,[27]分省年度数据!$A$1:$T$32,8,FALSE),
$C207=2018,
VLOOKUP($B207,[27]分省年度数据!$A$1:$T$32,7,FALSE)
)</f>
        <v>92.67</v>
      </c>
      <c r="S207">
        <f>IFERROR(VLOOKUP(D207,[6]mu_jt_estimates_final!$C:$D,2,FALSE),"")</f>
        <v>0.70575100000000002</v>
      </c>
      <c r="T207" t="str">
        <f>VLOOKUP(B207,方言分布!A:B,2,FALSE)</f>
        <v>西南官话</v>
      </c>
      <c r="U207" cm="1">
        <f t="array" ref="U207">_xlfn.IFS(
$C207=2010,
VLOOKUP($B207,[7]分省年度数据!$A$1:$T$32,15,FALSE),
$C207=2011,
VLOOKUP($B207,[7]分省年度数据!$A$1:$T$32,14,FALSE),
$C207=2012,
VLOOKUP($B207,[7]分省年度数据!$A$1:$T$32,13,FALSE),
$C207=2013,
VLOOKUP($B207,[7]分省年度数据!$A$1:$T$32,12,FALSE),
$C207=2014,
VLOOKUP($B207,[7]分省年度数据!$A$1:$T$32,11,FALSE),
$C207=2015,
VLOOKUP($B207,[7]分省年度数据!$A$1:$T$32,10,FALSE),
$C207=2016,
VLOOKUP($B207,[7]分省年度数据!$A$1:$T$32,9,FALSE),
$C207=2017,
VLOOKUP($B207,[7]分省年度数据!$A$1:$T$32,8,FALSE),
$C207=2018,
VLOOKUP($B207,[7]分省年度数据!$A$1:$T$32,7,FALSE)
)</f>
        <v>80481</v>
      </c>
      <c r="V207" cm="1">
        <f t="array" ref="V207">_xlfn.IFS(
$C207=2010,
VLOOKUP($B207,[8]分省年度数据!$A$1:$T$32,15,FALSE),
$C207=2011,
VLOOKUP($B207,[8]分省年度数据!$A$1:$T$32,14,FALSE),
$C207=2012,
VLOOKUP($B207,[8]分省年度数据!$A$1:$T$32,13,FALSE),
$C207=2013,
VLOOKUP($B207,[8]分省年度数据!$A$1:$T$32,12,FALSE),
$C207=2014,
VLOOKUP($B207,[8]分省年度数据!$A$1:$T$32,11,FALSE),
$C207=2015,
VLOOKUP($B207,[8]分省年度数据!$A$1:$T$32,10,FALSE),
$C207=2016,
VLOOKUP($B207,[8]分省年度数据!$A$1:$T$32,9,FALSE),
$C207=2017,
VLOOKUP($B207,[8]分省年度数据!$A$1:$T$32,8,FALSE),
$C207=2018,
VLOOKUP($B207,[8]分省年度数据!$A$1:$T$32,7,FALSE)
)</f>
        <v>56.35</v>
      </c>
      <c r="W207" cm="1">
        <f t="array" ref="W207">_xlfn.IFS(
$C207=2010,
VLOOKUP($B207,[9]分省年度数据!$A$1:$T$32,15,FALSE),
$C207=2011,
VLOOKUP($B207,[9]分省年度数据!$A$1:$T$32,14,FALSE),
$C207=2012,
VLOOKUP($B207,[9]分省年度数据!$A$1:$T$32,13,FALSE),
$C207=2013,
VLOOKUP($B207,[9]分省年度数据!$A$1:$T$32,12,FALSE),
$C207=2014,
VLOOKUP($B207,[9]分省年度数据!$A$1:$T$32,11,FALSE),
$C207=2015,
VLOOKUP($B207,[9]分省年度数据!$A$1:$T$32,10,FALSE),
$C207=2016,
VLOOKUP($B207,[9]分省年度数据!$A$1:$T$32,9,FALSE),
$C207=2017,
VLOOKUP($B207,[9]分省年度数据!$A$1:$T$32,8,FALSE),
$C207=2018,
VLOOKUP($B207,[9]分省年度数据!$A$1:$T$32,7,FALSE)
)</f>
        <v>64</v>
      </c>
      <c r="X207" cm="1">
        <f t="array" ref="X207">_xlfn.IFS(
$C207=2010,
VLOOKUP($B207,[10]分省年度数据!$A$1:$T$32,15,FALSE),
$C207=2011,
VLOOKUP($B207,[10]分省年度数据!$A$1:$T$32,14,FALSE),
$C207=2012,
VLOOKUP($B207,[10]分省年度数据!$A$1:$T$32,13,FALSE),
$C207=2013,
VLOOKUP($B207,[10]分省年度数据!$A$1:$T$32,12,FALSE),
$C207=2014,
VLOOKUP($B207,[10]分省年度数据!$A$1:$T$32,11,FALSE),
$C207=2015,
VLOOKUP($B207,[10]分省年度数据!$A$1:$T$32,10,FALSE),
$C207=2016,
VLOOKUP($B207,[10]分省年度数据!$A$1:$T$32,9,FALSE),
$C207=2017,
VLOOKUP($B207,[10]分省年度数据!$A$1:$T$32,8,FALSE),
$C207=2018,
VLOOKUP($B207,[10]分省年度数据!$A$1:$T$32,7,FALSE)
)</f>
        <v>10.45</v>
      </c>
      <c r="Y207" cm="1">
        <f t="array" ref="Y207">_xlfn.IFS(
$C207=2010,
VLOOKUP($B207,[11]分省年度数据!$A$1:$T$32,15,FALSE),
$C207=2011,
VLOOKUP($B207,[11]分省年度数据!$A$1:$T$32,14,FALSE),
$C207=2012,
VLOOKUP($B207,[11]分省年度数据!$A$1:$T$32,13,FALSE),
$C207=2013,
VLOOKUP($B207,[11]分省年度数据!$A$1:$T$32,12,FALSE),
$C207=2014,
VLOOKUP($B207,[11]分省年度数据!$A$1:$T$32,11,FALSE),
$C207=2015,
VLOOKUP($B207,[11]分省年度数据!$A$1:$T$32,10,FALSE),
$C207=2016,
VLOOKUP($B207,[11]分省年度数据!$A$1:$T$32,9,FALSE),
$C207=2017,
VLOOKUP($B207,[11]分省年度数据!$A$1:$T$32,8,FALSE),
$C207=2018,
VLOOKUP($B207,[11]分省年度数据!$A$1:$T$32,7,FALSE)
)</f>
        <v>831.46</v>
      </c>
      <c r="Z207" cm="1">
        <f t="array" ref="Z207">_xlfn.IFS(
$C207=2010,
VLOOKUP($B207,[12]分省年度数据!$A$1:$T$32,15,FALSE),
$C207=2011,
VLOOKUP($B207,[12]分省年度数据!$A$1:$T$32,14,FALSE),
$C207=2012,
VLOOKUP($B207,[12]分省年度数据!$A$1:$T$32,13,FALSE),
$C207=2013,
VLOOKUP($B207,[12]分省年度数据!$A$1:$T$32,12,FALSE),
$C207=2014,
VLOOKUP($B207,[12]分省年度数据!$A$1:$T$32,11,FALSE),
$C207=2015,
VLOOKUP($B207,[12]分省年度数据!$A$1:$T$32,10,FALSE),
$C207=2016,
VLOOKUP($B207,[12]分省年度数据!$A$1:$T$32,9,FALSE),
$C207=2017,
VLOOKUP($B207,[12]分省年度数据!$A$1:$T$32,8,FALSE),
$C207=2018,
VLOOKUP($B207,[12]分省年度数据!$A$1:$T$32,7,FALSE)
)</f>
        <v>14.5</v>
      </c>
      <c r="AA207" cm="1">
        <f t="array" ref="AA207">_xlfn.IFS(
$C207=2010,
VLOOKUP($B207,[13]分省年度数据!$A$1:$T$32,15,FALSE),
$C207=2011,
VLOOKUP($B207,[13]分省年度数据!$A$1:$T$32,14,FALSE),
$C207=2012,
VLOOKUP($B207,[13]分省年度数据!$A$1:$T$32,13,FALSE),
$C207=2013,
VLOOKUP($B207,[13]分省年度数据!$A$1:$T$32,12,FALSE),
$C207=2014,
VLOOKUP($B207,[13]分省年度数据!$A$1:$T$32,11,FALSE),
$C207=2015,
VLOOKUP($B207,[13]分省年度数据!$A$1:$T$32,10,FALSE),
$C207=2016,
VLOOKUP($B207,[13]分省年度数据!$A$1:$T$32,9,FALSE),
$C207=2017,
VLOOKUP($B207,[13]分省年度数据!$A$1:$T$32,8,FALSE),
$C207=2018,
VLOOKUP($B207,[13]分省年度数据!$A$1:$T$32,7,FALSE)
)</f>
        <v>12.37</v>
      </c>
      <c r="AB207" cm="1">
        <f t="array" ref="AB207">_xlfn.IFS(
$C207=2010,
VLOOKUP($B207,[14]分省年度数据!$A$1:$T$32,15,FALSE),
$C207=2011,
VLOOKUP($B207,[14]分省年度数据!$A$1:$T$32,14,FALSE),
$C207=2012,
VLOOKUP($B207,[14]分省年度数据!$A$1:$T$32,13,FALSE),
$C207=2013,
VLOOKUP($B207,[14]分省年度数据!$A$1:$T$32,12,FALSE),
$C207=2014,
VLOOKUP($B207,[14]分省年度数据!$A$1:$T$32,11,FALSE),
$C207=2015,
VLOOKUP($B207,[14]分省年度数据!$A$1:$T$32,10,FALSE),
$C207=2016,
VLOOKUP($B207,[14]分省年度数据!$A$1:$T$32,9,FALSE),
$C207=2017,
VLOOKUP($B207,[14]分省年度数据!$A$1:$T$32,8,FALSE),
$C207=2018,
VLOOKUP($B207,[14]分省年度数据!$A$1:$T$32,7,FALSE)
)</f>
        <v>16.98</v>
      </c>
      <c r="AD207" cm="1">
        <f t="array" ref="AD207">_xlfn.IFS(
$C207=2010,
VLOOKUP($B207,[15]分省年度数据!$A$1:$T$32,15,FALSE),
$C207=2011,
VLOOKUP($B207,[15]分省年度数据!$A$1:$T$32,14,FALSE),
$C207=2012,
VLOOKUP($B207,[15]分省年度数据!$A$1:$T$32,13,FALSE),
$C207=2013,
VLOOKUP($B207,[15]分省年度数据!$A$1:$T$32,12,FALSE),
$C207=2014,
VLOOKUP($B207,[15]分省年度数据!$A$1:$T$32,11,FALSE),
$C207=2015,
VLOOKUP($B207,[15]分省年度数据!$A$1:$T$32,10,FALSE),
$C207=2016,
VLOOKUP($B207,[15]分省年度数据!$A$1:$T$32,9,FALSE),
$C207=2017,
VLOOKUP($B207,[15]分省年度数据!$A$1:$T$32,8,FALSE),
$C207=2018,
VLOOKUP($B207,[15]分省年度数据!$A$1:$T$32,7,FALSE)
)</f>
        <v>19274514</v>
      </c>
      <c r="AE207" cm="1">
        <f t="array" ref="AE207">_xlfn.IFS(
$C207=2010,
VLOOKUP($B207,[16]分省年度数据!$A$1:$T$32,15,FALSE),
$C207=2011,
VLOOKUP($B207,[16]分省年度数据!$A$1:$T$32,14,FALSE),
$C207=2012,
VLOOKUP($B207,[16]分省年度数据!$A$1:$T$32,13,FALSE),
$C207=2013,
VLOOKUP($B207,[16]分省年度数据!$A$1:$T$32,12,FALSE),
$C207=2014,
VLOOKUP($B207,[16]分省年度数据!$A$1:$T$32,11,FALSE),
$C207=2015,
VLOOKUP($B207,[16]分省年度数据!$A$1:$T$32,10,FALSE),
$C207=2016,
VLOOKUP($B207,[16]分省年度数据!$A$1:$T$32,9,FALSE),
$C207=2017,
VLOOKUP($B207,[16]分省年度数据!$A$1:$T$32,8,FALSE),
$C207=2018,
VLOOKUP($B207,[16]分省年度数据!$A$1:$T$32,7,FALSE)
)</f>
        <v>1389.2</v>
      </c>
      <c r="AF207" cm="1">
        <f t="array" ref="AF207">_xlfn.IFS(
$C207=2010,
VLOOKUP($B207,[17]分省年度数据!$A$1:$T$32,15,FALSE),
$C207=2011,
VLOOKUP($B207,[17]分省年度数据!$A$1:$T$32,14,FALSE),
$C207=2012,
VLOOKUP($B207,[17]分省年度数据!$A$1:$T$32,13,FALSE),
$C207=2013,
VLOOKUP($B207,[17]分省年度数据!$A$1:$T$32,12,FALSE),
$C207=2014,
VLOOKUP($B207,[17]分省年度数据!$A$1:$T$32,11,FALSE),
$C207=2015,
VLOOKUP($B207,[17]分省年度数据!$A$1:$T$32,10,FALSE),
$C207=2016,
VLOOKUP($B207,[17]分省年度数据!$A$1:$T$32,9,FALSE),
$C207=2017,
VLOOKUP($B207,[17]分省年度数据!$A$1:$T$32,8,FALSE),
$C207=2018,
VLOOKUP($B207,[17]分省年度数据!$A$1:$T$32,7,FALSE)
)</f>
        <v>973</v>
      </c>
      <c r="AG207" cm="1">
        <f t="array" ref="AG207">_xlfn.IFS(
$C207=2010,
VLOOKUP($B207,[18]分省年度数据!$A$1:$T$32,15,FALSE),
$C207=2011,
VLOOKUP($B207,[18]分省年度数据!$A$1:$T$32,14,FALSE),
$C207=2012,
VLOOKUP($B207,[18]分省年度数据!$A$1:$T$32,13,FALSE),
$C207=2013,
VLOOKUP($B207,[18]分省年度数据!$A$1:$T$32,12,FALSE),
$C207=2014,
VLOOKUP($B207,[18]分省年度数据!$A$1:$T$32,11,FALSE),
$C207=2015,
VLOOKUP($B207,[18]分省年度数据!$A$1:$T$32,10,FALSE),
$C207=2016,
VLOOKUP($B207,[18]分省年度数据!$A$1:$T$32,9,FALSE),
$C207=2017,
VLOOKUP($B207,[18]分省年度数据!$A$1:$T$32,8,FALSE),
$C207=2018,
VLOOKUP($B207,[18]分省年度数据!$A$1:$T$32,7,FALSE)
)</f>
        <v>17404.400000000001</v>
      </c>
      <c r="AJ207" cm="1">
        <f t="array" ref="AJ207">_xlfn.IFS(
$C207=2010,
VLOOKUP($B207,[19]分省年度数据!$A$1:$T$32,15,FALSE),
$C207=2011,
VLOOKUP($B207,[19]分省年度数据!$A$1:$T$32,14,FALSE),
$C207=2012,
VLOOKUP($B207,[19]分省年度数据!$A$1:$T$32,13,FALSE),
$C207=2013,
VLOOKUP($B207,[19]分省年度数据!$A$1:$T$32,12,FALSE),
$C207=2014,
VLOOKUP($B207,[19]分省年度数据!$A$1:$T$32,11,FALSE),
$C207=2015,
VLOOKUP($B207,[19]分省年度数据!$A$1:$T$32,10,FALSE),
$C207=2016,
VLOOKUP($B207,[19]分省年度数据!$A$1:$T$32,9,FALSE),
$C207=2017,
VLOOKUP($B207,[19]分省年度数据!$A$1:$T$32,8,FALSE),
$C207=2018,
VLOOKUP($B207,[19]分省年度数据!$A$1:$T$32,7,FALSE)
)</f>
        <v>6947</v>
      </c>
      <c r="AK207" cm="1">
        <f t="array" ref="AK207">_xlfn.IFS(
$C207=2010,
VLOOKUP($B207,[20]分省年度数据!$A$1:$T$32,15,FALSE),
$C207=2011,
VLOOKUP($B207,[20]分省年度数据!$A$1:$T$32,14,FALSE),
$C207=2012,
VLOOKUP($B207,[20]分省年度数据!$A$1:$T$32,13,FALSE),
$C207=2013,
VLOOKUP($B207,[20]分省年度数据!$A$1:$T$32,12,FALSE),
$C207=2014,
VLOOKUP($B207,[20]分省年度数据!$A$1:$T$32,11,FALSE),
$C207=2015,
VLOOKUP($B207,[20]分省年度数据!$A$1:$T$32,10,FALSE),
$C207=2016,
VLOOKUP($B207,[20]分省年度数据!$A$1:$T$32,9,FALSE),
$C207=2017,
VLOOKUP($B207,[20]分省年度数据!$A$1:$T$32,8,FALSE),
$C207=2018,
VLOOKUP($B207,[20]分省年度数据!$A$1:$T$32,7,FALSE)
)</f>
        <v>31041</v>
      </c>
      <c r="AL207" cm="1">
        <f t="array" ref="AL207">_xlfn.IFS(
$C207=2010,
VLOOKUP($B207,[26]分省年度数据!$A$1:$T$32,15,FALSE),
$C207=2011,
VLOOKUP($B207,[26]分省年度数据!$A$1:$T$32,14,FALSE),
$C207=2012,
VLOOKUP($B207,[26]分省年度数据!$A$1:$T$32,13,FALSE),
$C207=2013,
VLOOKUP($B207,[26]分省年度数据!$A$1:$T$32,12,FALSE),
$C207=2014,
VLOOKUP($B207,[26]分省年度数据!$A$1:$T$32,11,FALSE),
$C207=2015,
VLOOKUP($B207,[26]分省年度数据!$A$1:$T$32,10,FALSE),
$C207=2016,
VLOOKUP($B207,[26]分省年度数据!$A$1:$T$32,9,FALSE),
$C207=2017,
VLOOKUP($B207,[26]分省年度数据!$A$1:$T$32,8,FALSE),
$C207=2018,
VLOOKUP($B207,[26]分省年度数据!$A$1:$T$32,7,FALSE)
)</f>
        <v>94.91</v>
      </c>
      <c r="AM207" cm="1">
        <f t="array" ref="AM207">_xlfn.IFS(
$C207=2010,
VLOOKUP($B207,[22]分省年度数据!$A$1:$T$32,15,FALSE),
$C207=2011,
VLOOKUP($B207,[22]分省年度数据!$A$1:$T$32,14,FALSE),
$C207=2012,
VLOOKUP($B207,[22]分省年度数据!$A$1:$T$32,13,FALSE),
$C207=2013,
VLOOKUP($B207,[22]分省年度数据!$A$1:$T$32,12,FALSE),
$C207=2014,
VLOOKUP($B207,[22]分省年度数据!$A$1:$T$32,11,FALSE),
$C207=2015,
VLOOKUP($B207,[22]分省年度数据!$A$1:$T$32,10,FALSE),
$C207=2016,
VLOOKUP($B207,[22]分省年度数据!$A$1:$T$32,9,FALSE),
$C207=2017,
VLOOKUP($B207,[22]分省年度数据!$A$1:$T$32,8,FALSE),
$C207=2018,
VLOOKUP($B207,[22]分省年度数据!$A$1:$T$32,7,FALSE)
)</f>
        <v>91.22</v>
      </c>
      <c r="AN207" cm="1">
        <f t="array" ref="AN207">_xlfn.IFS(
$C207=2010,
VLOOKUP($B207,[23]分省年度数据!$A$1:$T$32,15,FALSE),
$C207=2011,
VLOOKUP($B207,[23]分省年度数据!$A$1:$T$32,14,FALSE),
$C207=2012,
VLOOKUP($B207,[23]分省年度数据!$A$1:$T$32,13,FALSE),
$C207=2013,
VLOOKUP($B207,[23]分省年度数据!$A$1:$T$32,12,FALSE),
$C207=2014,
VLOOKUP($B207,[23]分省年度数据!$A$1:$T$32,11,FALSE),
$C207=2015,
VLOOKUP($B207,[23]分省年度数据!$A$1:$T$32,10,FALSE),
$C207=2016,
VLOOKUP($B207,[23]分省年度数据!$A$1:$T$32,9,FALSE),
$C207=2017,
VLOOKUP($B207,[23]分省年度数据!$A$1:$T$32,8,FALSE),
$C207=2018,
VLOOKUP($B207,[23]分省年度数据!$A$1:$T$32,7,FALSE)
)</f>
        <v>14.46</v>
      </c>
      <c r="AO207" cm="1">
        <f t="array" ref="AO207">_xlfn.IFS(
$C207=2010,
VLOOKUP($B207,[24]分省年度数据!$A$1:$T$32,15,FALSE),
$C207=2011,
VLOOKUP($B207,[24]分省年度数据!$A$1:$T$32,14,FALSE),
$C207=2012,
VLOOKUP($B207,[24]分省年度数据!$A$1:$T$32,13,FALSE),
$C207=2013,
VLOOKUP($B207,[24]分省年度数据!$A$1:$T$32,12,FALSE),
$C207=2014,
VLOOKUP($B207,[24]分省年度数据!$A$1:$T$32,11,FALSE),
$C207=2015,
VLOOKUP($B207,[24]分省年度数据!$A$1:$T$32,10,FALSE),
$C207=2016,
VLOOKUP($B207,[24]分省年度数据!$A$1:$T$32,9,FALSE),
$C207=2017,
VLOOKUP($B207,[24]分省年度数据!$A$1:$T$32,8,FALSE),
$C207=2018,
VLOOKUP($B207,[24]分省年度数据!$A$1:$T$32,7,FALSE)
)</f>
        <v>2.38</v>
      </c>
      <c r="AP207" cm="1">
        <f t="array" ref="AP207">_xlfn.IFS(
$C207=2010,
VLOOKUP($B207,[25]分省年度数据!$A$1:$T$32,15,FALSE),
$C207=2011,
VLOOKUP($B207,[25]分省年度数据!$A$1:$T$32,14,FALSE),
$C207=2012,
VLOOKUP($B207,[25]分省年度数据!$A$1:$T$32,13,FALSE),
$C207=2013,
VLOOKUP($B207,[25]分省年度数据!$A$1:$T$32,12,FALSE),
$C207=2014,
VLOOKUP($B207,[25]分省年度数据!$A$1:$T$32,11,FALSE),
$C207=2015,
VLOOKUP($B207,[25]分省年度数据!$A$1:$T$32,10,FALSE),
$C207=2016,
VLOOKUP($B207,[25]分省年度数据!$A$1:$T$32,9,FALSE),
$C207=2017,
VLOOKUP($B207,[25]分省年度数据!$A$1:$T$32,8,FALSE),
$C207=2018,
VLOOKUP($B207,[25]分省年度数据!$A$1:$T$32,7,FALSE)
)</f>
        <v>12.48</v>
      </c>
    </row>
    <row r="208" spans="1:42">
      <c r="A208">
        <v>51</v>
      </c>
      <c r="B208" t="s">
        <v>23</v>
      </c>
      <c r="C208">
        <v>2018</v>
      </c>
      <c r="D208" t="str">
        <f t="shared" si="6"/>
        <v>四川省2018</v>
      </c>
      <c r="E208" t="s">
        <v>36</v>
      </c>
      <c r="F208" cm="1">
        <f t="array" ref="F208">_xlfn.IFS(
$C208=2010,
VLOOKUP($B208,[1]分省年度数据!$A$1:$T$32,15,FALSE),
$C208=2011,
VLOOKUP($B208,[1]分省年度数据!$A$1:$T$32,14,FALSE),
$C208=2012,
VLOOKUP($B208,[1]分省年度数据!$A$1:$T$32,13,FALSE),
$C208=2013,
VLOOKUP($B208,[1]分省年度数据!$A$1:$T$32,12,FALSE),
$C208=2014,
VLOOKUP($B208,[1]分省年度数据!$A$1:$T$32,11,FALSE),
$C208=2015,
VLOOKUP($B208,[1]分省年度数据!$A$1:$T$32,10,FALSE),
$C208=2016,
VLOOKUP($B208,[1]分省年度数据!$A$1:$T$32,9,FALSE),
$C208=2017,
VLOOKUP($B208,[1]分省年度数据!$A$1:$T$32,8,FALSE),
$C208=2018,
VLOOKUP($B208,[1]分省年度数据!$A$1:$T$32,7,FALSE)
)</f>
        <v>8321</v>
      </c>
      <c r="G208" cm="1">
        <f t="array" ref="G208">_xlfn.IFS(
$C208=2010,
VLOOKUP($B208,[2]分省年度数据!$A$1:$T$32,15,FALSE),
$C208=2011,
VLOOKUP($B208,[2]分省年度数据!$A$1:$T$32,14,FALSE),
$C208=2012,
VLOOKUP($B208,[2]分省年度数据!$A$1:$T$32,13,FALSE),
$C208=2013,
VLOOKUP($B208,[2]分省年度数据!$A$1:$T$32,12,FALSE),
$C208=2014,
VLOOKUP($B208,[2]分省年度数据!$A$1:$T$32,11,FALSE),
$C208=2015,
VLOOKUP($B208,[2]分省年度数据!$A$1:$T$32,10,FALSE),
$C208=2016,
VLOOKUP($B208,[2]分省年度数据!$A$1:$T$32,9,FALSE),
$C208=2017,
VLOOKUP($B208,[2]分省年度数据!$A$1:$T$32,8,FALSE),
$C208=2018,
VLOOKUP($B208,[2]分省年度数据!$A$1:$T$32,7,FALSE)
)</f>
        <v>22461</v>
      </c>
      <c r="H208" cm="1">
        <f t="array" ref="H208">_xlfn.IFS(
$C208=2010,
VLOOKUP($B208,[3]分省年度数据!$A$1:$T$32,15,FALSE),
$C208=2011,
VLOOKUP($B208,[3]分省年度数据!$A$1:$T$32,14,FALSE),
$C208=2012,
VLOOKUP($B208,[3]分省年度数据!$A$1:$T$32,13,FALSE),
$C208=2013,
VLOOKUP($B208,[3]分省年度数据!$A$1:$T$32,12,FALSE),
$C208=2014,
VLOOKUP($B208,[3]分省年度数据!$A$1:$T$32,11,FALSE),
$C208=2015,
VLOOKUP($B208,[3]分省年度数据!$A$1:$T$32,10,FALSE),
$C208=2016,
VLOOKUP($B208,[3]分省年度数据!$A$1:$T$32,9,FALSE),
$C208=2017,
VLOOKUP($B208,[3]分省年度数据!$A$1:$T$32,8,FALSE),
$C208=2018,
VLOOKUP($B208,[3]分省年度数据!$A$1:$T$32,7,FALSE)
)</f>
        <v>836.8</v>
      </c>
      <c r="I208">
        <f>VLOOKUP($D208,[4]Sheet1!$C$1:$J$65536,2,FALSE)</f>
        <v>114.30466461181641</v>
      </c>
      <c r="J208">
        <f>VLOOKUP($D208,[4]Sheet1!$C$1:$J$65536,3,FALSE)</f>
        <v>37.439846038818359</v>
      </c>
      <c r="K208">
        <f>VLOOKUP($D208,[4]Sheet1!$C$1:$J$65536,4,FALSE)</f>
        <v>10139.578125</v>
      </c>
      <c r="L208">
        <f>VLOOKUP($D208,[4]Sheet1!$C$1:$J$65536,5,FALSE)</f>
        <v>189.82405090332031</v>
      </c>
      <c r="M208">
        <f>VLOOKUP($D208,[4]Sheet1!$C$1:$J$65536,6,FALSE)</f>
        <v>20.823501586914062</v>
      </c>
      <c r="N208">
        <f>VLOOKUP($D208,[4]Sheet1!$C$1:$J$65536,7,FALSE)</f>
        <v>6.1877450942993164</v>
      </c>
      <c r="O208">
        <f>VLOOKUP($D208,[4]Sheet1!$C$1:$J$65536,8,FALSE)</f>
        <v>25.48283576965332</v>
      </c>
      <c r="P208" cm="1">
        <f t="array" ref="P208">_xlfn.IFS(
$C208=2010,
VLOOKUP($B208,[5]各省年均房价!$A$1:$T$32,11,FALSE),
$C208=2011,
VLOOKUP($B208,[5]各省年均房价!$A$1:$T$32,12,FALSE),
$C208=2012,
VLOOKUP($B208,[5]各省年均房价!$A$1:$T$32,13,FALSE),
$C208=2013,
VLOOKUP($B208,[5]各省年均房价!$A$1:$T$32,14,FALSE),
$C208=2014,
VLOOKUP($B208,[5]各省年均房价!$A$1:$T$32,15,FALSE),
$C208=2015,
VLOOKUP($B208,[5]各省年均房价!$A$1:$T$32,16,FALSE),
$C208=2016,
VLOOKUP($B208,[5]各省年均房价!$A$1:$T$32,17,FALSE),
$C208=2017,
VLOOKUP($B208,[5]各省年均房价!$A$1:$T$32,18,FALSE),
$C208=2018,
VLOOKUP($B208,[5]各省年均房价!$A$1:$T$32,19,FALSE)
)</f>
        <v>5529.5490196078417</v>
      </c>
      <c r="Q208">
        <f t="shared" si="7"/>
        <v>0.24618445392492952</v>
      </c>
      <c r="R208" cm="1">
        <f t="array" ref="R208">_xlfn.IFS(
$C208=2010,
VLOOKUP($B208,[27]分省年度数据!$A$1:$T$32,15,FALSE),
$C208=2011,
VLOOKUP($B208,[27]分省年度数据!$A$1:$T$32,14,FALSE),
$C208=2012,
VLOOKUP($B208,[27]分省年度数据!$A$1:$T$32,13,FALSE),
$C208=2013,
VLOOKUP($B208,[27]分省年度数据!$A$1:$T$32,12,FALSE),
$C208=2014,
VLOOKUP($B208,[27]分省年度数据!$A$1:$T$32,11,FALSE),
$C208=2015,
VLOOKUP($B208,[27]分省年度数据!$A$1:$T$32,10,FALSE),
$C208=2016,
VLOOKUP($B208,[27]分省年度数据!$A$1:$T$32,9,FALSE),
$C208=2017,
VLOOKUP($B208,[27]分省年度数据!$A$1:$T$32,8,FALSE),
$C208=2018,
VLOOKUP($B208,[27]分省年度数据!$A$1:$T$32,7,FALSE)
)</f>
        <v>108.72</v>
      </c>
      <c r="S208">
        <f>IFERROR(VLOOKUP(D208,[6]mu_jt_estimates_final!$C:$D,2,FALSE),"")</f>
        <v>0.83610708</v>
      </c>
      <c r="T208" t="str">
        <f>VLOOKUP(B208,方言分布!A:B,2,FALSE)</f>
        <v>西南官话</v>
      </c>
      <c r="U208" cm="1">
        <f t="array" ref="U208">_xlfn.IFS(
$C208=2010,
VLOOKUP($B208,[7]分省年度数据!$A$1:$T$32,15,FALSE),
$C208=2011,
VLOOKUP($B208,[7]分省年度数据!$A$1:$T$32,14,FALSE),
$C208=2012,
VLOOKUP($B208,[7]分省年度数据!$A$1:$T$32,13,FALSE),
$C208=2013,
VLOOKUP($B208,[7]分省年度数据!$A$1:$T$32,12,FALSE),
$C208=2014,
VLOOKUP($B208,[7]分省年度数据!$A$1:$T$32,11,FALSE),
$C208=2015,
VLOOKUP($B208,[7]分省年度数据!$A$1:$T$32,10,FALSE),
$C208=2016,
VLOOKUP($B208,[7]分省年度数据!$A$1:$T$32,9,FALSE),
$C208=2017,
VLOOKUP($B208,[7]分省年度数据!$A$1:$T$32,8,FALSE),
$C208=2018,
VLOOKUP($B208,[7]分省年度数据!$A$1:$T$32,7,FALSE)
)</f>
        <v>81537</v>
      </c>
      <c r="V208" cm="1">
        <f t="array" ref="V208">_xlfn.IFS(
$C208=2010,
VLOOKUP($B208,[8]分省年度数据!$A$1:$T$32,15,FALSE),
$C208=2011,
VLOOKUP($B208,[8]分省年度数据!$A$1:$T$32,14,FALSE),
$C208=2012,
VLOOKUP($B208,[8]分省年度数据!$A$1:$T$32,13,FALSE),
$C208=2013,
VLOOKUP($B208,[8]分省年度数据!$A$1:$T$32,12,FALSE),
$C208=2014,
VLOOKUP($B208,[8]分省年度数据!$A$1:$T$32,11,FALSE),
$C208=2015,
VLOOKUP($B208,[8]分省年度数据!$A$1:$T$32,10,FALSE),
$C208=2016,
VLOOKUP($B208,[8]分省年度数据!$A$1:$T$32,9,FALSE),
$C208=2017,
VLOOKUP($B208,[8]分省年度数据!$A$1:$T$32,8,FALSE),
$C208=2018,
VLOOKUP($B208,[8]分省年度数据!$A$1:$T$32,7,FALSE)
)</f>
        <v>59.89</v>
      </c>
      <c r="W208" cm="1">
        <f t="array" ref="W208">_xlfn.IFS(
$C208=2010,
VLOOKUP($B208,[9]分省年度数据!$A$1:$T$32,15,FALSE),
$C208=2011,
VLOOKUP($B208,[9]分省年度数据!$A$1:$T$32,14,FALSE),
$C208=2012,
VLOOKUP($B208,[9]分省年度数据!$A$1:$T$32,13,FALSE),
$C208=2013,
VLOOKUP($B208,[9]分省年度数据!$A$1:$T$32,12,FALSE),
$C208=2014,
VLOOKUP($B208,[9]分省年度数据!$A$1:$T$32,11,FALSE),
$C208=2015,
VLOOKUP($B208,[9]分省年度数据!$A$1:$T$32,10,FALSE),
$C208=2016,
VLOOKUP($B208,[9]分省年度数据!$A$1:$T$32,9,FALSE),
$C208=2017,
VLOOKUP($B208,[9]分省年度数据!$A$1:$T$32,8,FALSE),
$C208=2018,
VLOOKUP($B208,[9]分省年度数据!$A$1:$T$32,7,FALSE)
)</f>
        <v>67</v>
      </c>
      <c r="X208" cm="1">
        <f t="array" ref="X208">_xlfn.IFS(
$C208=2010,
VLOOKUP($B208,[10]分省年度数据!$A$1:$T$32,15,FALSE),
$C208=2011,
VLOOKUP($B208,[10]分省年度数据!$A$1:$T$32,14,FALSE),
$C208=2012,
VLOOKUP($B208,[10]分省年度数据!$A$1:$T$32,13,FALSE),
$C208=2013,
VLOOKUP($B208,[10]分省年度数据!$A$1:$T$32,12,FALSE),
$C208=2014,
VLOOKUP($B208,[10]分省年度数据!$A$1:$T$32,11,FALSE),
$C208=2015,
VLOOKUP($B208,[10]分省年度数据!$A$1:$T$32,10,FALSE),
$C208=2016,
VLOOKUP($B208,[10]分省年度数据!$A$1:$T$32,9,FALSE),
$C208=2017,
VLOOKUP($B208,[10]分省年度数据!$A$1:$T$32,8,FALSE),
$C208=2018,
VLOOKUP($B208,[10]分省年度数据!$A$1:$T$32,7,FALSE)
)</f>
        <v>10.5</v>
      </c>
      <c r="Y208" cm="1">
        <f t="array" ref="Y208">_xlfn.IFS(
$C208=2010,
VLOOKUP($B208,[11]分省年度数据!$A$1:$T$32,15,FALSE),
$C208=2011,
VLOOKUP($B208,[11]分省年度数据!$A$1:$T$32,14,FALSE),
$C208=2012,
VLOOKUP($B208,[11]分省年度数据!$A$1:$T$32,13,FALSE),
$C208=2013,
VLOOKUP($B208,[11]分省年度数据!$A$1:$T$32,12,FALSE),
$C208=2014,
VLOOKUP($B208,[11]分省年度数据!$A$1:$T$32,11,FALSE),
$C208=2015,
VLOOKUP($B208,[11]分省年度数据!$A$1:$T$32,10,FALSE),
$C208=2016,
VLOOKUP($B208,[11]分省年度数据!$A$1:$T$32,9,FALSE),
$C208=2017,
VLOOKUP($B208,[11]分省年度数据!$A$1:$T$32,8,FALSE),
$C208=2018,
VLOOKUP($B208,[11]分省年度数据!$A$1:$T$32,7,FALSE)
)</f>
        <v>880.89</v>
      </c>
      <c r="Z208" cm="1">
        <f t="array" ref="Z208">_xlfn.IFS(
$C208=2010,
VLOOKUP($B208,[12]分省年度数据!$A$1:$T$32,15,FALSE),
$C208=2011,
VLOOKUP($B208,[12]分省年度数据!$A$1:$T$32,14,FALSE),
$C208=2012,
VLOOKUP($B208,[12]分省年度数据!$A$1:$T$32,13,FALSE),
$C208=2013,
VLOOKUP($B208,[12]分省年度数据!$A$1:$T$32,12,FALSE),
$C208=2014,
VLOOKUP($B208,[12]分省年度数据!$A$1:$T$32,11,FALSE),
$C208=2015,
VLOOKUP($B208,[12]分省年度数据!$A$1:$T$32,10,FALSE),
$C208=2016,
VLOOKUP($B208,[12]分省年度数据!$A$1:$T$32,9,FALSE),
$C208=2017,
VLOOKUP($B208,[12]分省年度数据!$A$1:$T$32,8,FALSE),
$C208=2018,
VLOOKUP($B208,[12]分省年度数据!$A$1:$T$32,7,FALSE)
)</f>
        <v>13.94</v>
      </c>
      <c r="AA208" cm="1">
        <f t="array" ref="AA208">_xlfn.IFS(
$C208=2010,
VLOOKUP($B208,[13]分省年度数据!$A$1:$T$32,15,FALSE),
$C208=2011,
VLOOKUP($B208,[13]分省年度数据!$A$1:$T$32,14,FALSE),
$C208=2012,
VLOOKUP($B208,[13]分省年度数据!$A$1:$T$32,13,FALSE),
$C208=2013,
VLOOKUP($B208,[13]分省年度数据!$A$1:$T$32,12,FALSE),
$C208=2014,
VLOOKUP($B208,[13]分省年度数据!$A$1:$T$32,11,FALSE),
$C208=2015,
VLOOKUP($B208,[13]分省年度数据!$A$1:$T$32,10,FALSE),
$C208=2016,
VLOOKUP($B208,[13]分省年度数据!$A$1:$T$32,9,FALSE),
$C208=2017,
VLOOKUP($B208,[13]分省年度数据!$A$1:$T$32,8,FALSE),
$C208=2018,
VLOOKUP($B208,[13]分省年度数据!$A$1:$T$32,7,FALSE)
)</f>
        <v>12.78</v>
      </c>
      <c r="AB208" cm="1">
        <f t="array" ref="AB208">_xlfn.IFS(
$C208=2010,
VLOOKUP($B208,[14]分省年度数据!$A$1:$T$32,15,FALSE),
$C208=2011,
VLOOKUP($B208,[14]分省年度数据!$A$1:$T$32,14,FALSE),
$C208=2012,
VLOOKUP($B208,[14]分省年度数据!$A$1:$T$32,13,FALSE),
$C208=2013,
VLOOKUP($B208,[14]分省年度数据!$A$1:$T$32,12,FALSE),
$C208=2014,
VLOOKUP($B208,[14]分省年度数据!$A$1:$T$32,11,FALSE),
$C208=2015,
VLOOKUP($B208,[14]分省年度数据!$A$1:$T$32,10,FALSE),
$C208=2016,
VLOOKUP($B208,[14]分省年度数据!$A$1:$T$32,9,FALSE),
$C208=2017,
VLOOKUP($B208,[14]分省年度数据!$A$1:$T$32,8,FALSE),
$C208=2018,
VLOOKUP($B208,[14]分省年度数据!$A$1:$T$32,7,FALSE)
)</f>
        <v>16.84</v>
      </c>
      <c r="AD208" cm="1">
        <f t="array" ref="AD208">_xlfn.IFS(
$C208=2010,
VLOOKUP($B208,[15]分省年度数据!$A$1:$T$32,15,FALSE),
$C208=2011,
VLOOKUP($B208,[15]分省年度数据!$A$1:$T$32,14,FALSE),
$C208=2012,
VLOOKUP($B208,[15]分省年度数据!$A$1:$T$32,13,FALSE),
$C208=2013,
VLOOKUP($B208,[15]分省年度数据!$A$1:$T$32,12,FALSE),
$C208=2014,
VLOOKUP($B208,[15]分省年度数据!$A$1:$T$32,11,FALSE),
$C208=2015,
VLOOKUP($B208,[15]分省年度数据!$A$1:$T$32,10,FALSE),
$C208=2016,
VLOOKUP($B208,[15]分省年度数据!$A$1:$T$32,9,FALSE),
$C208=2017,
VLOOKUP($B208,[15]分省年度数据!$A$1:$T$32,8,FALSE),
$C208=2018,
VLOOKUP($B208,[15]分省年度数据!$A$1:$T$32,7,FALSE)
)</f>
        <v>20767987</v>
      </c>
      <c r="AE208" cm="1">
        <f t="array" ref="AE208">_xlfn.IFS(
$C208=2010,
VLOOKUP($B208,[16]分省年度数据!$A$1:$T$32,15,FALSE),
$C208=2011,
VLOOKUP($B208,[16]分省年度数据!$A$1:$T$32,14,FALSE),
$C208=2012,
VLOOKUP($B208,[16]分省年度数据!$A$1:$T$32,13,FALSE),
$C208=2013,
VLOOKUP($B208,[16]分省年度数据!$A$1:$T$32,12,FALSE),
$C208=2014,
VLOOKUP($B208,[16]分省年度数据!$A$1:$T$32,11,FALSE),
$C208=2015,
VLOOKUP($B208,[16]分省年度数据!$A$1:$T$32,10,FALSE),
$C208=2016,
VLOOKUP($B208,[16]分省年度数据!$A$1:$T$32,9,FALSE),
$C208=2017,
VLOOKUP($B208,[16]分省年度数据!$A$1:$T$32,8,FALSE),
$C208=2018,
VLOOKUP($B208,[16]分省年度数据!$A$1:$T$32,7,FALSE)
)</f>
        <v>1461.78</v>
      </c>
      <c r="AF208" cm="1">
        <f t="array" ref="AF208">_xlfn.IFS(
$C208=2010,
VLOOKUP($B208,[17]分省年度数据!$A$1:$T$32,15,FALSE),
$C208=2011,
VLOOKUP($B208,[17]分省年度数据!$A$1:$T$32,14,FALSE),
$C208=2012,
VLOOKUP($B208,[17]分省年度数据!$A$1:$T$32,13,FALSE),
$C208=2013,
VLOOKUP($B208,[17]分省年度数据!$A$1:$T$32,12,FALSE),
$C208=2014,
VLOOKUP($B208,[17]分省年度数据!$A$1:$T$32,11,FALSE),
$C208=2015,
VLOOKUP($B208,[17]分省年度数据!$A$1:$T$32,10,FALSE),
$C208=2016,
VLOOKUP($B208,[17]分省年度数据!$A$1:$T$32,9,FALSE),
$C208=2017,
VLOOKUP($B208,[17]分省年度数据!$A$1:$T$32,8,FALSE),
$C208=2018,
VLOOKUP($B208,[17]分省年度数据!$A$1:$T$32,7,FALSE)
)</f>
        <v>1162</v>
      </c>
      <c r="AG208" cm="1">
        <f t="array" ref="AG208">_xlfn.IFS(
$C208=2010,
VLOOKUP($B208,[18]分省年度数据!$A$1:$T$32,15,FALSE),
$C208=2011,
VLOOKUP($B208,[18]分省年度数据!$A$1:$T$32,14,FALSE),
$C208=2012,
VLOOKUP($B208,[18]分省年度数据!$A$1:$T$32,13,FALSE),
$C208=2013,
VLOOKUP($B208,[18]分省年度数据!$A$1:$T$32,12,FALSE),
$C208=2014,
VLOOKUP($B208,[18]分省年度数据!$A$1:$T$32,11,FALSE),
$C208=2015,
VLOOKUP($B208,[18]分省年度数据!$A$1:$T$32,10,FALSE),
$C208=2016,
VLOOKUP($B208,[18]分省年度数据!$A$1:$T$32,9,FALSE),
$C208=2017,
VLOOKUP($B208,[18]分省年度数据!$A$1:$T$32,8,FALSE),
$C208=2018,
VLOOKUP($B208,[18]分省年度数据!$A$1:$T$32,7,FALSE)
)</f>
        <v>19340.7</v>
      </c>
      <c r="AJ208" cm="1">
        <f t="array" ref="AJ208">_xlfn.IFS(
$C208=2010,
VLOOKUP($B208,[19]分省年度数据!$A$1:$T$32,15,FALSE),
$C208=2011,
VLOOKUP($B208,[19]分省年度数据!$A$1:$T$32,14,FALSE),
$C208=2012,
VLOOKUP($B208,[19]分省年度数据!$A$1:$T$32,13,FALSE),
$C208=2013,
VLOOKUP($B208,[19]分省年度数据!$A$1:$T$32,12,FALSE),
$C208=2014,
VLOOKUP($B208,[19]分省年度数据!$A$1:$T$32,11,FALSE),
$C208=2015,
VLOOKUP($B208,[19]分省年度数据!$A$1:$T$32,10,FALSE),
$C208=2016,
VLOOKUP($B208,[19]分省年度数据!$A$1:$T$32,9,FALSE),
$C208=2017,
VLOOKUP($B208,[19]分省年度数据!$A$1:$T$32,8,FALSE),
$C208=2018,
VLOOKUP($B208,[19]分省年度数据!$A$1:$T$32,7,FALSE)
)</f>
        <v>8804</v>
      </c>
      <c r="AK208" cm="1">
        <f t="array" ref="AK208">_xlfn.IFS(
$C208=2010,
VLOOKUP($B208,[20]分省年度数据!$A$1:$T$32,15,FALSE),
$C208=2011,
VLOOKUP($B208,[20]分省年度数据!$A$1:$T$32,14,FALSE),
$C208=2012,
VLOOKUP($B208,[20]分省年度数据!$A$1:$T$32,13,FALSE),
$C208=2013,
VLOOKUP($B208,[20]分省年度数据!$A$1:$T$32,12,FALSE),
$C208=2014,
VLOOKUP($B208,[20]分省年度数据!$A$1:$T$32,11,FALSE),
$C208=2015,
VLOOKUP($B208,[20]分省年度数据!$A$1:$T$32,10,FALSE),
$C208=2016,
VLOOKUP($B208,[20]分省年度数据!$A$1:$T$32,9,FALSE),
$C208=2017,
VLOOKUP($B208,[20]分省年度数据!$A$1:$T$32,8,FALSE),
$C208=2018,
VLOOKUP($B208,[20]分省年度数据!$A$1:$T$32,7,FALSE)
)</f>
        <v>34213</v>
      </c>
      <c r="AL208" cm="1">
        <f t="array" ref="AL208">_xlfn.IFS(
$C208=2010,
VLOOKUP($B208,[26]分省年度数据!$A$1:$T$32,15,FALSE),
$C208=2011,
VLOOKUP($B208,[26]分省年度数据!$A$1:$T$32,14,FALSE),
$C208=2012,
VLOOKUP($B208,[26]分省年度数据!$A$1:$T$32,13,FALSE),
$C208=2013,
VLOOKUP($B208,[26]分省年度数据!$A$1:$T$32,12,FALSE),
$C208=2014,
VLOOKUP($B208,[26]分省年度数据!$A$1:$T$32,11,FALSE),
$C208=2015,
VLOOKUP($B208,[26]分省年度数据!$A$1:$T$32,10,FALSE),
$C208=2016,
VLOOKUP($B208,[26]分省年度数据!$A$1:$T$32,9,FALSE),
$C208=2017,
VLOOKUP($B208,[26]分省年度数据!$A$1:$T$32,8,FALSE),
$C208=2018,
VLOOKUP($B208,[26]分省年度数据!$A$1:$T$32,7,FALSE)
)</f>
        <v>95.7</v>
      </c>
      <c r="AM208" cm="1">
        <f t="array" ref="AM208">_xlfn.IFS(
$C208=2010,
VLOOKUP($B208,[22]分省年度数据!$A$1:$T$32,15,FALSE),
$C208=2011,
VLOOKUP($B208,[22]分省年度数据!$A$1:$T$32,14,FALSE),
$C208=2012,
VLOOKUP($B208,[22]分省年度数据!$A$1:$T$32,13,FALSE),
$C208=2013,
VLOOKUP($B208,[22]分省年度数据!$A$1:$T$32,12,FALSE),
$C208=2014,
VLOOKUP($B208,[22]分省年度数据!$A$1:$T$32,11,FALSE),
$C208=2015,
VLOOKUP($B208,[22]分省年度数据!$A$1:$T$32,10,FALSE),
$C208=2016,
VLOOKUP($B208,[22]分省年度数据!$A$1:$T$32,9,FALSE),
$C208=2017,
VLOOKUP($B208,[22]分省年度数据!$A$1:$T$32,8,FALSE),
$C208=2018,
VLOOKUP($B208,[22]分省年度数据!$A$1:$T$32,7,FALSE)
)</f>
        <v>93.7</v>
      </c>
      <c r="AN208" cm="1">
        <f t="array" ref="AN208">_xlfn.IFS(
$C208=2010,
VLOOKUP($B208,[23]分省年度数据!$A$1:$T$32,15,FALSE),
$C208=2011,
VLOOKUP($B208,[23]分省年度数据!$A$1:$T$32,14,FALSE),
$C208=2012,
VLOOKUP($B208,[23]分省年度数据!$A$1:$T$32,13,FALSE),
$C208=2013,
VLOOKUP($B208,[23]分省年度数据!$A$1:$T$32,12,FALSE),
$C208=2014,
VLOOKUP($B208,[23]分省年度数据!$A$1:$T$32,11,FALSE),
$C208=2015,
VLOOKUP($B208,[23]分省年度数据!$A$1:$T$32,10,FALSE),
$C208=2016,
VLOOKUP($B208,[23]分省年度数据!$A$1:$T$32,9,FALSE),
$C208=2017,
VLOOKUP($B208,[23]分省年度数据!$A$1:$T$32,8,FALSE),
$C208=2018,
VLOOKUP($B208,[23]分省年度数据!$A$1:$T$32,7,FALSE)
)</f>
        <v>13.18</v>
      </c>
      <c r="AO208" cm="1">
        <f t="array" ref="AO208">_xlfn.IFS(
$C208=2010,
VLOOKUP($B208,[24]分省年度数据!$A$1:$T$32,15,FALSE),
$C208=2011,
VLOOKUP($B208,[24]分省年度数据!$A$1:$T$32,14,FALSE),
$C208=2012,
VLOOKUP($B208,[24]分省年度数据!$A$1:$T$32,13,FALSE),
$C208=2013,
VLOOKUP($B208,[24]分省年度数据!$A$1:$T$32,12,FALSE),
$C208=2014,
VLOOKUP($B208,[24]分省年度数据!$A$1:$T$32,11,FALSE),
$C208=2015,
VLOOKUP($B208,[24]分省年度数据!$A$1:$T$32,10,FALSE),
$C208=2016,
VLOOKUP($B208,[24]分省年度数据!$A$1:$T$32,9,FALSE),
$C208=2017,
VLOOKUP($B208,[24]分省年度数据!$A$1:$T$32,8,FALSE),
$C208=2018,
VLOOKUP($B208,[24]分省年度数据!$A$1:$T$32,7,FALSE)
)</f>
        <v>2.36</v>
      </c>
      <c r="AP208" cm="1">
        <f t="array" ref="AP208">_xlfn.IFS(
$C208=2010,
VLOOKUP($B208,[25]分省年度数据!$A$1:$T$32,15,FALSE),
$C208=2011,
VLOOKUP($B208,[25]分省年度数据!$A$1:$T$32,14,FALSE),
$C208=2012,
VLOOKUP($B208,[25]分省年度数据!$A$1:$T$32,13,FALSE),
$C208=2013,
VLOOKUP($B208,[25]分省年度数据!$A$1:$T$32,12,FALSE),
$C208=2014,
VLOOKUP($B208,[25]分省年度数据!$A$1:$T$32,11,FALSE),
$C208=2015,
VLOOKUP($B208,[25]分省年度数据!$A$1:$T$32,10,FALSE),
$C208=2016,
VLOOKUP($B208,[25]分省年度数据!$A$1:$T$32,9,FALSE),
$C208=2017,
VLOOKUP($B208,[25]分省年度数据!$A$1:$T$32,8,FALSE),
$C208=2018,
VLOOKUP($B208,[25]分省年度数据!$A$1:$T$32,7,FALSE)
)</f>
        <v>12.97</v>
      </c>
    </row>
    <row r="209" spans="1:42">
      <c r="A209">
        <v>52</v>
      </c>
      <c r="B209" t="s">
        <v>24</v>
      </c>
      <c r="C209">
        <v>2010</v>
      </c>
      <c r="D209" t="str">
        <f t="shared" si="6"/>
        <v>贵州省2010</v>
      </c>
      <c r="E209" t="s">
        <v>36</v>
      </c>
      <c r="F209" cm="1">
        <f t="array" ref="F209">_xlfn.IFS(
$C209=2010,
VLOOKUP($B209,[1]分省年度数据!$A$1:$T$32,15,FALSE),
$C209=2011,
VLOOKUP($B209,[1]分省年度数据!$A$1:$T$32,14,FALSE),
$C209=2012,
VLOOKUP($B209,[1]分省年度数据!$A$1:$T$32,13,FALSE),
$C209=2013,
VLOOKUP($B209,[1]分省年度数据!$A$1:$T$32,12,FALSE),
$C209=2014,
VLOOKUP($B209,[1]分省年度数据!$A$1:$T$32,11,FALSE),
$C209=2015,
VLOOKUP($B209,[1]分省年度数据!$A$1:$T$32,10,FALSE),
$C209=2016,
VLOOKUP($B209,[1]分省年度数据!$A$1:$T$32,9,FALSE),
$C209=2017,
VLOOKUP($B209,[1]分省年度数据!$A$1:$T$32,8,FALSE),
$C209=2018,
VLOOKUP($B209,[1]分省年度数据!$A$1:$T$32,7,FALSE)
)</f>
        <v>3479</v>
      </c>
      <c r="G209" cm="1">
        <f t="array" ref="G209">_xlfn.IFS(
$C209=2010,
VLOOKUP($B209,[2]分省年度数据!$A$1:$T$32,15,FALSE),
$C209=2011,
VLOOKUP($B209,[2]分省年度数据!$A$1:$T$32,14,FALSE),
$C209=2012,
VLOOKUP($B209,[2]分省年度数据!$A$1:$T$32,13,FALSE),
$C209=2013,
VLOOKUP($B209,[2]分省年度数据!$A$1:$T$32,12,FALSE),
$C209=2014,
VLOOKUP($B209,[2]分省年度数据!$A$1:$T$32,11,FALSE),
$C209=2015,
VLOOKUP($B209,[2]分省年度数据!$A$1:$T$32,10,FALSE),
$C209=2016,
VLOOKUP($B209,[2]分省年度数据!$A$1:$T$32,9,FALSE),
$C209=2017,
VLOOKUP($B209,[2]分省年度数据!$A$1:$T$32,8,FALSE),
$C209=2018,
VLOOKUP($B209,[2]分省年度数据!$A$1:$T$32,7,FALSE)
)</f>
        <v>7226</v>
      </c>
      <c r="H209" cm="1">
        <f t="array" ref="H209">_xlfn.IFS(
$C209=2010,
VLOOKUP($B209,[3]分省年度数据!$A$1:$T$32,15,FALSE),
$C209=2011,
VLOOKUP($B209,[3]分省年度数据!$A$1:$T$32,14,FALSE),
$C209=2012,
VLOOKUP($B209,[3]分省年度数据!$A$1:$T$32,13,FALSE),
$C209=2013,
VLOOKUP($B209,[3]分省年度数据!$A$1:$T$32,12,FALSE),
$C209=2014,
VLOOKUP($B209,[3]分省年度数据!$A$1:$T$32,11,FALSE),
$C209=2015,
VLOOKUP($B209,[3]分省年度数据!$A$1:$T$32,10,FALSE),
$C209=2016,
VLOOKUP($B209,[3]分省年度数据!$A$1:$T$32,9,FALSE),
$C209=2017,
VLOOKUP($B209,[3]分省年度数据!$A$1:$T$32,8,FALSE),
$C209=2018,
VLOOKUP($B209,[3]分省年度数据!$A$1:$T$32,7,FALSE)
)</f>
        <v>3082.1</v>
      </c>
      <c r="I209">
        <f>VLOOKUP($D209,[4]Sheet1!$C$1:$J$65536,2,FALSE)</f>
        <v>161.71708679199219</v>
      </c>
      <c r="J209">
        <f>VLOOKUP($D209,[4]Sheet1!$C$1:$J$65536,3,FALSE)</f>
        <v>113.25499725341797</v>
      </c>
      <c r="K209">
        <f>VLOOKUP($D209,[4]Sheet1!$C$1:$J$65536,4,FALSE)</f>
        <v>10132.4013671875</v>
      </c>
      <c r="L209">
        <f>VLOOKUP($D209,[4]Sheet1!$C$1:$J$65536,5,FALSE)</f>
        <v>141.132568359375</v>
      </c>
      <c r="M209">
        <f>VLOOKUP($D209,[4]Sheet1!$C$1:$J$65536,6,FALSE)</f>
        <v>17.134862899780273</v>
      </c>
      <c r="N209">
        <f>VLOOKUP($D209,[4]Sheet1!$C$1:$J$65536,7,FALSE)</f>
        <v>5.9458479881286621</v>
      </c>
      <c r="O209">
        <f>VLOOKUP($D209,[4]Sheet1!$C$1:$J$65536,8,FALSE)</f>
        <v>21.587982177734375</v>
      </c>
      <c r="P209" cm="1">
        <f t="array" ref="P209">_xlfn.IFS(
$C209=2010,
VLOOKUP($B209,[5]各省年均房价!$A$1:$T$32,11,FALSE),
$C209=2011,
VLOOKUP($B209,[5]各省年均房价!$A$1:$T$32,12,FALSE),
$C209=2012,
VLOOKUP($B209,[5]各省年均房价!$A$1:$T$32,13,FALSE),
$C209=2013,
VLOOKUP($B209,[5]各省年均房价!$A$1:$T$32,14,FALSE),
$C209=2014,
VLOOKUP($B209,[5]各省年均房价!$A$1:$T$32,15,FALSE),
$C209=2015,
VLOOKUP($B209,[5]各省年均房价!$A$1:$T$32,16,FALSE),
$C209=2016,
VLOOKUP($B209,[5]各省年均房价!$A$1:$T$32,17,FALSE),
$C209=2017,
VLOOKUP($B209,[5]各省年均房价!$A$1:$T$32,18,FALSE),
$C209=2018,
VLOOKUP($B209,[5]各省年均房价!$A$1:$T$32,19,FALSE)
)</f>
        <v>3491.4524999999999</v>
      </c>
      <c r="Q209">
        <f t="shared" si="7"/>
        <v>0.48317914475505119</v>
      </c>
      <c r="R209" cm="1">
        <f t="array" ref="R209">_xlfn.IFS(
$C209=2010,
VLOOKUP($B209,[27]分省年度数据!$A$1:$T$32,15,FALSE),
$C209=2011,
VLOOKUP($B209,[27]分省年度数据!$A$1:$T$32,14,FALSE),
$C209=2012,
VLOOKUP($B209,[27]分省年度数据!$A$1:$T$32,13,FALSE),
$C209=2013,
VLOOKUP($B209,[27]分省年度数据!$A$1:$T$32,12,FALSE),
$C209=2014,
VLOOKUP($B209,[27]分省年度数据!$A$1:$T$32,11,FALSE),
$C209=2015,
VLOOKUP($B209,[27]分省年度数据!$A$1:$T$32,10,FALSE),
$C209=2016,
VLOOKUP($B209,[27]分省年度数据!$A$1:$T$32,9,FALSE),
$C209=2017,
VLOOKUP($B209,[27]分省年度数据!$A$1:$T$32,8,FALSE),
$C209=2018,
VLOOKUP($B209,[27]分省年度数据!$A$1:$T$32,7,FALSE)
)</f>
        <v>47.41</v>
      </c>
      <c r="S209">
        <f>IFERROR(VLOOKUP(D209,[6]mu_jt_estimates_final!$C:$D,2,FALSE),"")</f>
        <v>-0.82330424000000002</v>
      </c>
      <c r="T209" t="str">
        <f>VLOOKUP(B209,方言分布!A:B,2,FALSE)</f>
        <v>西南官话</v>
      </c>
      <c r="U209" cm="1">
        <f t="array" ref="U209">_xlfn.IFS(
$C209=2010,
VLOOKUP($B209,[7]分省年度数据!$A$1:$T$32,15,FALSE),
$C209=2011,
VLOOKUP($B209,[7]分省年度数据!$A$1:$T$32,14,FALSE),
$C209=2012,
VLOOKUP($B209,[7]分省年度数据!$A$1:$T$32,13,FALSE),
$C209=2013,
VLOOKUP($B209,[7]分省年度数据!$A$1:$T$32,12,FALSE),
$C209=2014,
VLOOKUP($B209,[7]分省年度数据!$A$1:$T$32,11,FALSE),
$C209=2015,
VLOOKUP($B209,[7]分省年度数据!$A$1:$T$32,10,FALSE),
$C209=2016,
VLOOKUP($B209,[7]分省年度数据!$A$1:$T$32,9,FALSE),
$C209=2017,
VLOOKUP($B209,[7]分省年度数据!$A$1:$T$32,8,FALSE),
$C209=2018,
VLOOKUP($B209,[7]分省年度数据!$A$1:$T$32,7,FALSE)
)</f>
        <v>25420</v>
      </c>
      <c r="V209" cm="1">
        <f t="array" ref="V209">_xlfn.IFS(
$C209=2010,
VLOOKUP($B209,[8]分省年度数据!$A$1:$T$32,15,FALSE),
$C209=2011,
VLOOKUP($B209,[8]分省年度数据!$A$1:$T$32,14,FALSE),
$C209=2012,
VLOOKUP($B209,[8]分省年度数据!$A$1:$T$32,13,FALSE),
$C209=2013,
VLOOKUP($B209,[8]分省年度数据!$A$1:$T$32,12,FALSE),
$C209=2014,
VLOOKUP($B209,[8]分省年度数据!$A$1:$T$32,11,FALSE),
$C209=2015,
VLOOKUP($B209,[8]分省年度数据!$A$1:$T$32,10,FALSE),
$C209=2016,
VLOOKUP($B209,[8]分省年度数据!$A$1:$T$32,9,FALSE),
$C209=2017,
VLOOKUP($B209,[8]分省年度数据!$A$1:$T$32,8,FALSE),
$C209=2018,
VLOOKUP($B209,[8]分省年度数据!$A$1:$T$32,7,FALSE)
)</f>
        <v>10.53</v>
      </c>
      <c r="W209" cm="1">
        <f t="array" ref="W209">_xlfn.IFS(
$C209=2010,
VLOOKUP($B209,[9]分省年度数据!$A$1:$T$32,15,FALSE),
$C209=2011,
VLOOKUP($B209,[9]分省年度数据!$A$1:$T$32,14,FALSE),
$C209=2012,
VLOOKUP($B209,[9]分省年度数据!$A$1:$T$32,13,FALSE),
$C209=2013,
VLOOKUP($B209,[9]分省年度数据!$A$1:$T$32,12,FALSE),
$C209=2014,
VLOOKUP($B209,[9]分省年度数据!$A$1:$T$32,11,FALSE),
$C209=2015,
VLOOKUP($B209,[9]分省年度数据!$A$1:$T$32,10,FALSE),
$C209=2016,
VLOOKUP($B209,[9]分省年度数据!$A$1:$T$32,9,FALSE),
$C209=2017,
VLOOKUP($B209,[9]分省年度数据!$A$1:$T$32,8,FALSE),
$C209=2018,
VLOOKUP($B209,[9]分省年度数据!$A$1:$T$32,7,FALSE)
)</f>
        <v>25</v>
      </c>
      <c r="X209" cm="1">
        <f t="array" ref="X209">_xlfn.IFS(
$C209=2010,
VLOOKUP($B209,[10]分省年度数据!$A$1:$T$32,15,FALSE),
$C209=2011,
VLOOKUP($B209,[10]分省年度数据!$A$1:$T$32,14,FALSE),
$C209=2012,
VLOOKUP($B209,[10]分省年度数据!$A$1:$T$32,13,FALSE),
$C209=2013,
VLOOKUP($B209,[10]分省年度数据!$A$1:$T$32,12,FALSE),
$C209=2014,
VLOOKUP($B209,[10]分省年度数据!$A$1:$T$32,11,FALSE),
$C209=2015,
VLOOKUP($B209,[10]分省年度数据!$A$1:$T$32,10,FALSE),
$C209=2016,
VLOOKUP($B209,[10]分省年度数据!$A$1:$T$32,9,FALSE),
$C209=2017,
VLOOKUP($B209,[10]分省年度数据!$A$1:$T$32,8,FALSE),
$C209=2018,
VLOOKUP($B209,[10]分省年度数据!$A$1:$T$32,7,FALSE)
)</f>
        <v>9.68</v>
      </c>
      <c r="Y209" cm="1">
        <f t="array" ref="Y209">_xlfn.IFS(
$C209=2010,
VLOOKUP($B209,[11]分省年度数据!$A$1:$T$32,15,FALSE),
$C209=2011,
VLOOKUP($B209,[11]分省年度数据!$A$1:$T$32,14,FALSE),
$C209=2012,
VLOOKUP($B209,[11]分省年度数据!$A$1:$T$32,13,FALSE),
$C209=2013,
VLOOKUP($B209,[11]分省年度数据!$A$1:$T$32,12,FALSE),
$C209=2014,
VLOOKUP($B209,[11]分省年度数据!$A$1:$T$32,11,FALSE),
$C209=2015,
VLOOKUP($B209,[11]分省年度数据!$A$1:$T$32,10,FALSE),
$C209=2016,
VLOOKUP($B209,[11]分省年度数据!$A$1:$T$32,9,FALSE),
$C209=2017,
VLOOKUP($B209,[11]分省年度数据!$A$1:$T$32,8,FALSE),
$C209=2018,
VLOOKUP($B209,[11]分省年度数据!$A$1:$T$32,7,FALSE)
)</f>
        <v>127.68</v>
      </c>
      <c r="Z209" cm="1">
        <f t="array" ref="Z209">_xlfn.IFS(
$C209=2010,
VLOOKUP($B209,[12]分省年度数据!$A$1:$T$32,15,FALSE),
$C209=2011,
VLOOKUP($B209,[12]分省年度数据!$A$1:$T$32,14,FALSE),
$C209=2012,
VLOOKUP($B209,[12]分省年度数据!$A$1:$T$32,13,FALSE),
$C209=2013,
VLOOKUP($B209,[12]分省年度数据!$A$1:$T$32,12,FALSE),
$C209=2014,
VLOOKUP($B209,[12]分省年度数据!$A$1:$T$32,11,FALSE),
$C209=2015,
VLOOKUP($B209,[12]分省年度数据!$A$1:$T$32,10,FALSE),
$C209=2016,
VLOOKUP($B209,[12]分省年度数据!$A$1:$T$32,9,FALSE),
$C209=2017,
VLOOKUP($B209,[12]分省年度数据!$A$1:$T$32,8,FALSE),
$C209=2018,
VLOOKUP($B209,[12]分省年度数据!$A$1:$T$32,7,FALSE)
)</f>
        <v>18.75</v>
      </c>
      <c r="AA209" cm="1">
        <f t="array" ref="AA209">_xlfn.IFS(
$C209=2010,
VLOOKUP($B209,[13]分省年度数据!$A$1:$T$32,15,FALSE),
$C209=2011,
VLOOKUP($B209,[13]分省年度数据!$A$1:$T$32,14,FALSE),
$C209=2012,
VLOOKUP($B209,[13]分省年度数据!$A$1:$T$32,13,FALSE),
$C209=2013,
VLOOKUP($B209,[13]分省年度数据!$A$1:$T$32,12,FALSE),
$C209=2014,
VLOOKUP($B209,[13]分省年度数据!$A$1:$T$32,11,FALSE),
$C209=2015,
VLOOKUP($B209,[13]分省年度数据!$A$1:$T$32,10,FALSE),
$C209=2016,
VLOOKUP($B209,[13]分省年度数据!$A$1:$T$32,9,FALSE),
$C209=2017,
VLOOKUP($B209,[13]分省年度数据!$A$1:$T$32,8,FALSE),
$C209=2018,
VLOOKUP($B209,[13]分省年度数据!$A$1:$T$32,7,FALSE)
)</f>
        <v>19.510000000000002</v>
      </c>
      <c r="AB209" cm="1">
        <f t="array" ref="AB209">_xlfn.IFS(
$C209=2010,
VLOOKUP($B209,[14]分省年度数据!$A$1:$T$32,15,FALSE),
$C209=2011,
VLOOKUP($B209,[14]分省年度数据!$A$1:$T$32,14,FALSE),
$C209=2012,
VLOOKUP($B209,[14]分省年度数据!$A$1:$T$32,13,FALSE),
$C209=2013,
VLOOKUP($B209,[14]分省年度数据!$A$1:$T$32,12,FALSE),
$C209=2014,
VLOOKUP($B209,[14]分省年度数据!$A$1:$T$32,11,FALSE),
$C209=2015,
VLOOKUP($B209,[14]分省年度数据!$A$1:$T$32,10,FALSE),
$C209=2016,
VLOOKUP($B209,[14]分省年度数据!$A$1:$T$32,9,FALSE),
$C209=2017,
VLOOKUP($B209,[14]分省年度数据!$A$1:$T$32,8,FALSE),
$C209=2018,
VLOOKUP($B209,[14]分省年度数据!$A$1:$T$32,7,FALSE)
)</f>
        <v>21.9</v>
      </c>
      <c r="AD209" cm="1">
        <f t="array" ref="AD209">_xlfn.IFS(
$C209=2010,
VLOOKUP($B209,[15]分省年度数据!$A$1:$T$32,15,FALSE),
$C209=2011,
VLOOKUP($B209,[15]分省年度数据!$A$1:$T$32,14,FALSE),
$C209=2012,
VLOOKUP($B209,[15]分省年度数据!$A$1:$T$32,13,FALSE),
$C209=2013,
VLOOKUP($B209,[15]分省年度数据!$A$1:$T$32,12,FALSE),
$C209=2014,
VLOOKUP($B209,[15]分省年度数据!$A$1:$T$32,11,FALSE),
$C209=2015,
VLOOKUP($B209,[15]分省年度数据!$A$1:$T$32,10,FALSE),
$C209=2016,
VLOOKUP($B209,[15]分省年度数据!$A$1:$T$32,9,FALSE),
$C209=2017,
VLOOKUP($B209,[15]分省年度数据!$A$1:$T$32,8,FALSE),
$C209=2018,
VLOOKUP($B209,[15]分省年度数据!$A$1:$T$32,7,FALSE)
)</f>
        <v>3669550</v>
      </c>
      <c r="AE209" cm="1">
        <f t="array" ref="AE209">_xlfn.IFS(
$C209=2010,
VLOOKUP($B209,[16]分省年度数据!$A$1:$T$32,15,FALSE),
$C209=2011,
VLOOKUP($B209,[16]分省年度数据!$A$1:$T$32,14,FALSE),
$C209=2012,
VLOOKUP($B209,[16]分省年度数据!$A$1:$T$32,13,FALSE),
$C209=2013,
VLOOKUP($B209,[16]分省年度数据!$A$1:$T$32,12,FALSE),
$C209=2014,
VLOOKUP($B209,[16]分省年度数据!$A$1:$T$32,11,FALSE),
$C209=2015,
VLOOKUP($B209,[16]分省年度数据!$A$1:$T$32,10,FALSE),
$C209=2016,
VLOOKUP($B209,[16]分省年度数据!$A$1:$T$32,9,FALSE),
$C209=2017,
VLOOKUP($B209,[16]分省年度数据!$A$1:$T$32,8,FALSE),
$C209=2018,
VLOOKUP($B209,[16]分省年度数据!$A$1:$T$32,7,FALSE)
)</f>
        <v>292.06</v>
      </c>
      <c r="AF209" cm="1">
        <f t="array" ref="AF209">_xlfn.IFS(
$C209=2010,
VLOOKUP($B209,[17]分省年度数据!$A$1:$T$32,15,FALSE),
$C209=2011,
VLOOKUP($B209,[17]分省年度数据!$A$1:$T$32,14,FALSE),
$C209=2012,
VLOOKUP($B209,[17]分省年度数据!$A$1:$T$32,13,FALSE),
$C209=2013,
VLOOKUP($B209,[17]分省年度数据!$A$1:$T$32,12,FALSE),
$C209=2014,
VLOOKUP($B209,[17]分省年度数据!$A$1:$T$32,11,FALSE),
$C209=2015,
VLOOKUP($B209,[17]分省年度数据!$A$1:$T$32,10,FALSE),
$C209=2016,
VLOOKUP($B209,[17]分省年度数据!$A$1:$T$32,9,FALSE),
$C209=2017,
VLOOKUP($B209,[17]分省年度数据!$A$1:$T$32,8,FALSE),
$C209=2018,
VLOOKUP($B209,[17]分省年度数据!$A$1:$T$32,7,FALSE)
)</f>
        <v>10</v>
      </c>
      <c r="AG209" cm="1">
        <f t="array" ref="AG209">_xlfn.IFS(
$C209=2010,
VLOOKUP($B209,[18]分省年度数据!$A$1:$T$32,15,FALSE),
$C209=2011,
VLOOKUP($B209,[18]分省年度数据!$A$1:$T$32,14,FALSE),
$C209=2012,
VLOOKUP($B209,[18]分省年度数据!$A$1:$T$32,13,FALSE),
$C209=2013,
VLOOKUP($B209,[18]分省年度数据!$A$1:$T$32,12,FALSE),
$C209=2014,
VLOOKUP($B209,[18]分省年度数据!$A$1:$T$32,11,FALSE),
$C209=2015,
VLOOKUP($B209,[18]分省年度数据!$A$1:$T$32,10,FALSE),
$C209=2016,
VLOOKUP($B209,[18]分省年度数据!$A$1:$T$32,9,FALSE),
$C209=2017,
VLOOKUP($B209,[18]分省年度数据!$A$1:$T$32,8,FALSE),
$C209=2018,
VLOOKUP($B209,[18]分省年度数据!$A$1:$T$32,7,FALSE)
)</f>
        <v>1531.6</v>
      </c>
      <c r="AJ209" cm="1">
        <f t="array" ref="AJ209">_xlfn.IFS(
$C209=2010,
VLOOKUP($B209,[19]分省年度数据!$A$1:$T$32,15,FALSE),
$C209=2011,
VLOOKUP($B209,[19]分省年度数据!$A$1:$T$32,14,FALSE),
$C209=2012,
VLOOKUP($B209,[19]分省年度数据!$A$1:$T$32,13,FALSE),
$C209=2013,
VLOOKUP($B209,[19]分省年度数据!$A$1:$T$32,12,FALSE),
$C209=2014,
VLOOKUP($B209,[19]分省年度数据!$A$1:$T$32,11,FALSE),
$C209=2015,
VLOOKUP($B209,[19]分省年度数据!$A$1:$T$32,10,FALSE),
$C209=2016,
VLOOKUP($B209,[19]分省年度数据!$A$1:$T$32,9,FALSE),
$C209=2017,
VLOOKUP($B209,[19]分省年度数据!$A$1:$T$32,8,FALSE),
$C209=2018,
VLOOKUP($B209,[19]分省年度数据!$A$1:$T$32,7,FALSE)
)</f>
        <v>1764</v>
      </c>
      <c r="AK209" cm="1">
        <f t="array" ref="AK209">_xlfn.IFS(
$C209=2010,
VLOOKUP($B209,[20]分省年度数据!$A$1:$T$32,15,FALSE),
$C209=2011,
VLOOKUP($B209,[20]分省年度数据!$A$1:$T$32,14,FALSE),
$C209=2012,
VLOOKUP($B209,[20]分省年度数据!$A$1:$T$32,13,FALSE),
$C209=2013,
VLOOKUP($B209,[20]分省年度数据!$A$1:$T$32,12,FALSE),
$C209=2014,
VLOOKUP($B209,[20]分省年度数据!$A$1:$T$32,11,FALSE),
$C209=2015,
VLOOKUP($B209,[20]分省年度数据!$A$1:$T$32,10,FALSE),
$C209=2016,
VLOOKUP($B209,[20]分省年度数据!$A$1:$T$32,9,FALSE),
$C209=2017,
VLOOKUP($B209,[20]分省年度数据!$A$1:$T$32,8,FALSE),
$C209=2018,
VLOOKUP($B209,[20]分省年度数据!$A$1:$T$32,7,FALSE)
)</f>
        <v>5143</v>
      </c>
      <c r="AL209" cm="1">
        <f t="array" ref="AL209">_xlfn.IFS(
$C209=2010,
VLOOKUP($B209,[26]分省年度数据!$A$1:$T$32,15,FALSE),
$C209=2011,
VLOOKUP($B209,[26]分省年度数据!$A$1:$T$32,14,FALSE),
$C209=2012,
VLOOKUP($B209,[26]分省年度数据!$A$1:$T$32,13,FALSE),
$C209=2013,
VLOOKUP($B209,[26]分省年度数据!$A$1:$T$32,12,FALSE),
$C209=2014,
VLOOKUP($B209,[26]分省年度数据!$A$1:$T$32,11,FALSE),
$C209=2015,
VLOOKUP($B209,[26]分省年度数据!$A$1:$T$32,10,FALSE),
$C209=2016,
VLOOKUP($B209,[26]分省年度数据!$A$1:$T$32,9,FALSE),
$C209=2017,
VLOOKUP($B209,[26]分省年度数据!$A$1:$T$32,8,FALSE),
$C209=2018,
VLOOKUP($B209,[26]分省年度数据!$A$1:$T$32,7,FALSE)
)</f>
        <v>94.1</v>
      </c>
      <c r="AM209" cm="1">
        <f t="array" ref="AM209">_xlfn.IFS(
$C209=2010,
VLOOKUP($B209,[22]分省年度数据!$A$1:$T$32,15,FALSE),
$C209=2011,
VLOOKUP($B209,[22]分省年度数据!$A$1:$T$32,14,FALSE),
$C209=2012,
VLOOKUP($B209,[22]分省年度数据!$A$1:$T$32,13,FALSE),
$C209=2013,
VLOOKUP($B209,[22]分省年度数据!$A$1:$T$32,12,FALSE),
$C209=2014,
VLOOKUP($B209,[22]分省年度数据!$A$1:$T$32,11,FALSE),
$C209=2015,
VLOOKUP($B209,[22]分省年度数据!$A$1:$T$32,10,FALSE),
$C209=2016,
VLOOKUP($B209,[22]分省年度数据!$A$1:$T$32,9,FALSE),
$C209=2017,
VLOOKUP($B209,[22]分省年度数据!$A$1:$T$32,8,FALSE),
$C209=2018,
VLOOKUP($B209,[22]分省年度数据!$A$1:$T$32,7,FALSE)
)</f>
        <v>69.72</v>
      </c>
      <c r="AN209" cm="1">
        <f t="array" ref="AN209">_xlfn.IFS(
$C209=2010,
VLOOKUP($B209,[23]分省年度数据!$A$1:$T$32,15,FALSE),
$C209=2011,
VLOOKUP($B209,[23]分省年度数据!$A$1:$T$32,14,FALSE),
$C209=2012,
VLOOKUP($B209,[23]分省年度数据!$A$1:$T$32,13,FALSE),
$C209=2013,
VLOOKUP($B209,[23]分省年度数据!$A$1:$T$32,12,FALSE),
$C209=2014,
VLOOKUP($B209,[23]分省年度数据!$A$1:$T$32,11,FALSE),
$C209=2015,
VLOOKUP($B209,[23]分省年度数据!$A$1:$T$32,10,FALSE),
$C209=2016,
VLOOKUP($B209,[23]分省年度数据!$A$1:$T$32,9,FALSE),
$C209=2017,
VLOOKUP($B209,[23]分省年度数据!$A$1:$T$32,8,FALSE),
$C209=2018,
VLOOKUP($B209,[23]分省年度数据!$A$1:$T$32,7,FALSE)
)</f>
        <v>8.4600000000000009</v>
      </c>
      <c r="AO209" cm="1">
        <f t="array" ref="AO209">_xlfn.IFS(
$C209=2010,
VLOOKUP($B209,[24]分省年度数据!$A$1:$T$32,15,FALSE),
$C209=2011,
VLOOKUP($B209,[24]分省年度数据!$A$1:$T$32,14,FALSE),
$C209=2012,
VLOOKUP($B209,[24]分省年度数据!$A$1:$T$32,13,FALSE),
$C209=2013,
VLOOKUP($B209,[24]分省年度数据!$A$1:$T$32,12,FALSE),
$C209=2014,
VLOOKUP($B209,[24]分省年度数据!$A$1:$T$32,11,FALSE),
$C209=2015,
VLOOKUP($B209,[24]分省年度数据!$A$1:$T$32,10,FALSE),
$C209=2016,
VLOOKUP($B209,[24]分省年度数据!$A$1:$T$32,9,FALSE),
$C209=2017,
VLOOKUP($B209,[24]分省年度数据!$A$1:$T$32,8,FALSE),
$C209=2018,
VLOOKUP($B209,[24]分省年度数据!$A$1:$T$32,7,FALSE)
)</f>
        <v>2.21</v>
      </c>
      <c r="AP209" cm="1">
        <f t="array" ref="AP209">_xlfn.IFS(
$C209=2010,
VLOOKUP($B209,[25]分省年度数据!$A$1:$T$32,15,FALSE),
$C209=2011,
VLOOKUP($B209,[25]分省年度数据!$A$1:$T$32,14,FALSE),
$C209=2012,
VLOOKUP($B209,[25]分省年度数据!$A$1:$T$32,13,FALSE),
$C209=2013,
VLOOKUP($B209,[25]分省年度数据!$A$1:$T$32,12,FALSE),
$C209=2014,
VLOOKUP($B209,[25]分省年度数据!$A$1:$T$32,11,FALSE),
$C209=2015,
VLOOKUP($B209,[25]分省年度数据!$A$1:$T$32,10,FALSE),
$C209=2016,
VLOOKUP($B209,[25]分省年度数据!$A$1:$T$32,9,FALSE),
$C209=2017,
VLOOKUP($B209,[25]分省年度数据!$A$1:$T$32,8,FALSE),
$C209=2018,
VLOOKUP($B209,[25]分省年度数据!$A$1:$T$32,7,FALSE)
)</f>
        <v>7.33</v>
      </c>
    </row>
    <row r="210" spans="1:42">
      <c r="A210">
        <v>52</v>
      </c>
      <c r="B210" t="s">
        <v>24</v>
      </c>
      <c r="C210">
        <v>2011</v>
      </c>
      <c r="D210" t="str">
        <f t="shared" si="6"/>
        <v>贵州省2011</v>
      </c>
      <c r="E210" t="s">
        <v>36</v>
      </c>
      <c r="F210" cm="1">
        <f t="array" ref="F210">_xlfn.IFS(
$C210=2010,
VLOOKUP($B210,[1]分省年度数据!$A$1:$T$32,15,FALSE),
$C210=2011,
VLOOKUP($B210,[1]分省年度数据!$A$1:$T$32,14,FALSE),
$C210=2012,
VLOOKUP($B210,[1]分省年度数据!$A$1:$T$32,13,FALSE),
$C210=2013,
VLOOKUP($B210,[1]分省年度数据!$A$1:$T$32,12,FALSE),
$C210=2014,
VLOOKUP($B210,[1]分省年度数据!$A$1:$T$32,11,FALSE),
$C210=2015,
VLOOKUP($B210,[1]分省年度数据!$A$1:$T$32,10,FALSE),
$C210=2016,
VLOOKUP($B210,[1]分省年度数据!$A$1:$T$32,9,FALSE),
$C210=2017,
VLOOKUP($B210,[1]分省年度数据!$A$1:$T$32,8,FALSE),
$C210=2018,
VLOOKUP($B210,[1]分省年度数据!$A$1:$T$32,7,FALSE)
)</f>
        <v>3530</v>
      </c>
      <c r="G210" cm="1">
        <f t="array" ref="G210">_xlfn.IFS(
$C210=2010,
VLOOKUP($B210,[2]分省年度数据!$A$1:$T$32,15,FALSE),
$C210=2011,
VLOOKUP($B210,[2]分省年度数据!$A$1:$T$32,14,FALSE),
$C210=2012,
VLOOKUP($B210,[2]分省年度数据!$A$1:$T$32,13,FALSE),
$C210=2013,
VLOOKUP($B210,[2]分省年度数据!$A$1:$T$32,12,FALSE),
$C210=2014,
VLOOKUP($B210,[2]分省年度数据!$A$1:$T$32,11,FALSE),
$C210=2015,
VLOOKUP($B210,[2]分省年度数据!$A$1:$T$32,10,FALSE),
$C210=2016,
VLOOKUP($B210,[2]分省年度数据!$A$1:$T$32,9,FALSE),
$C210=2017,
VLOOKUP($B210,[2]分省年度数据!$A$1:$T$32,8,FALSE),
$C210=2018,
VLOOKUP($B210,[2]分省年度数据!$A$1:$T$32,7,FALSE)
)</f>
        <v>8594</v>
      </c>
      <c r="H210" cm="1">
        <f t="array" ref="H210">_xlfn.IFS(
$C210=2010,
VLOOKUP($B210,[3]分省年度数据!$A$1:$T$32,15,FALSE),
$C210=2011,
VLOOKUP($B210,[3]分省年度数据!$A$1:$T$32,14,FALSE),
$C210=2012,
VLOOKUP($B210,[3]分省年度数据!$A$1:$T$32,13,FALSE),
$C210=2013,
VLOOKUP($B210,[3]分省年度数据!$A$1:$T$32,12,FALSE),
$C210=2014,
VLOOKUP($B210,[3]分省年度数据!$A$1:$T$32,11,FALSE),
$C210=2015,
VLOOKUP($B210,[3]分省年度数据!$A$1:$T$32,10,FALSE),
$C210=2016,
VLOOKUP($B210,[3]分省年度数据!$A$1:$T$32,9,FALSE),
$C210=2017,
VLOOKUP($B210,[3]分省年度数据!$A$1:$T$32,8,FALSE),
$C210=2018,
VLOOKUP($B210,[3]分省年度数据!$A$1:$T$32,7,FALSE)
)</f>
        <v>3479.2</v>
      </c>
      <c r="I210">
        <f>VLOOKUP($D210,[4]Sheet1!$C$1:$J$65536,2,FALSE)</f>
        <v>155.18339538574219</v>
      </c>
      <c r="J210">
        <f>VLOOKUP($D210,[4]Sheet1!$C$1:$J$65536,3,FALSE)</f>
        <v>108.63316345214844</v>
      </c>
      <c r="K210">
        <f>VLOOKUP($D210,[4]Sheet1!$C$1:$J$65536,4,FALSE)</f>
        <v>10145.06640625</v>
      </c>
      <c r="L210">
        <f>VLOOKUP($D210,[4]Sheet1!$C$1:$J$65536,5,FALSE)</f>
        <v>145.10983276367188</v>
      </c>
      <c r="M210">
        <f>VLOOKUP($D210,[4]Sheet1!$C$1:$J$65536,6,FALSE)</f>
        <v>17.020591735839844</v>
      </c>
      <c r="N210">
        <f>VLOOKUP($D210,[4]Sheet1!$C$1:$J$65536,7,FALSE)</f>
        <v>6.0909781455993652</v>
      </c>
      <c r="O210">
        <f>VLOOKUP($D210,[4]Sheet1!$C$1:$J$65536,8,FALSE)</f>
        <v>18.056997299194336</v>
      </c>
      <c r="P210" cm="1">
        <f t="array" ref="P210">_xlfn.IFS(
$C210=2010,
VLOOKUP($B210,[5]各省年均房价!$A$1:$T$32,11,FALSE),
$C210=2011,
VLOOKUP($B210,[5]各省年均房价!$A$1:$T$32,12,FALSE),
$C210=2012,
VLOOKUP($B210,[5]各省年均房价!$A$1:$T$32,13,FALSE),
$C210=2013,
VLOOKUP($B210,[5]各省年均房价!$A$1:$T$32,14,FALSE),
$C210=2014,
VLOOKUP($B210,[5]各省年均房价!$A$1:$T$32,15,FALSE),
$C210=2015,
VLOOKUP($B210,[5]各省年均房价!$A$1:$T$32,16,FALSE),
$C210=2016,
VLOOKUP($B210,[5]各省年均房价!$A$1:$T$32,17,FALSE),
$C210=2017,
VLOOKUP($B210,[5]各省年均房价!$A$1:$T$32,18,FALSE),
$C210=2018,
VLOOKUP($B210,[5]各省年均房价!$A$1:$T$32,19,FALSE)
)</f>
        <v>3865.1824999999999</v>
      </c>
      <c r="Q210">
        <f t="shared" si="7"/>
        <v>0.44975360716779145</v>
      </c>
      <c r="R210" cm="1">
        <f t="array" ref="R210">_xlfn.IFS(
$C210=2010,
VLOOKUP($B210,[27]分省年度数据!$A$1:$T$32,15,FALSE),
$C210=2011,
VLOOKUP($B210,[27]分省年度数据!$A$1:$T$32,14,FALSE),
$C210=2012,
VLOOKUP($B210,[27]分省年度数据!$A$1:$T$32,13,FALSE),
$C210=2013,
VLOOKUP($B210,[27]分省年度数据!$A$1:$T$32,12,FALSE),
$C210=2014,
VLOOKUP($B210,[27]分省年度数据!$A$1:$T$32,11,FALSE),
$C210=2015,
VLOOKUP($B210,[27]分省年度数据!$A$1:$T$32,10,FALSE),
$C210=2016,
VLOOKUP($B210,[27]分省年度数据!$A$1:$T$32,9,FALSE),
$C210=2017,
VLOOKUP($B210,[27]分省年度数据!$A$1:$T$32,8,FALSE),
$C210=2018,
VLOOKUP($B210,[27]分省年度数据!$A$1:$T$32,7,FALSE)
)</f>
        <v>58.76</v>
      </c>
      <c r="S210">
        <f>IFERROR(VLOOKUP(D210,[6]mu_jt_estimates_final!$C:$D,2,FALSE),"")</f>
        <v>-0.82330424000000002</v>
      </c>
      <c r="T210" t="str">
        <f>VLOOKUP(B210,方言分布!A:B,2,FALSE)</f>
        <v>西南官话</v>
      </c>
      <c r="U210" cm="1">
        <f t="array" ref="U210">_xlfn.IFS(
$C210=2010,
VLOOKUP($B210,[7]分省年度数据!$A$1:$T$32,15,FALSE),
$C210=2011,
VLOOKUP($B210,[7]分省年度数据!$A$1:$T$32,14,FALSE),
$C210=2012,
VLOOKUP($B210,[7]分省年度数据!$A$1:$T$32,13,FALSE),
$C210=2013,
VLOOKUP($B210,[7]分省年度数据!$A$1:$T$32,12,FALSE),
$C210=2014,
VLOOKUP($B210,[7]分省年度数据!$A$1:$T$32,11,FALSE),
$C210=2015,
VLOOKUP($B210,[7]分省年度数据!$A$1:$T$32,10,FALSE),
$C210=2016,
VLOOKUP($B210,[7]分省年度数据!$A$1:$T$32,9,FALSE),
$C210=2017,
VLOOKUP($B210,[7]分省年度数据!$A$1:$T$32,8,FALSE),
$C210=2018,
VLOOKUP($B210,[7]分省年度数据!$A$1:$T$32,7,FALSE)
)</f>
        <v>25943</v>
      </c>
      <c r="V210" cm="1">
        <f t="array" ref="V210">_xlfn.IFS(
$C210=2010,
VLOOKUP($B210,[8]分省年度数据!$A$1:$T$32,15,FALSE),
$C210=2011,
VLOOKUP($B210,[8]分省年度数据!$A$1:$T$32,14,FALSE),
$C210=2012,
VLOOKUP($B210,[8]分省年度数据!$A$1:$T$32,13,FALSE),
$C210=2013,
VLOOKUP($B210,[8]分省年度数据!$A$1:$T$32,12,FALSE),
$C210=2014,
VLOOKUP($B210,[8]分省年度数据!$A$1:$T$32,11,FALSE),
$C210=2015,
VLOOKUP($B210,[8]分省年度数据!$A$1:$T$32,10,FALSE),
$C210=2016,
VLOOKUP($B210,[8]分省年度数据!$A$1:$T$32,9,FALSE),
$C210=2017,
VLOOKUP($B210,[8]分省年度数据!$A$1:$T$32,8,FALSE),
$C210=2018,
VLOOKUP($B210,[8]分省年度数据!$A$1:$T$32,7,FALSE)
)</f>
        <v>11.75</v>
      </c>
      <c r="W210" cm="1">
        <f t="array" ref="W210">_xlfn.IFS(
$C210=2010,
VLOOKUP($B210,[9]分省年度数据!$A$1:$T$32,15,FALSE),
$C210=2011,
VLOOKUP($B210,[9]分省年度数据!$A$1:$T$32,14,FALSE),
$C210=2012,
VLOOKUP($B210,[9]分省年度数据!$A$1:$T$32,13,FALSE),
$C210=2013,
VLOOKUP($B210,[9]分省年度数据!$A$1:$T$32,12,FALSE),
$C210=2014,
VLOOKUP($B210,[9]分省年度数据!$A$1:$T$32,11,FALSE),
$C210=2015,
VLOOKUP($B210,[9]分省年度数据!$A$1:$T$32,10,FALSE),
$C210=2016,
VLOOKUP($B210,[9]分省年度数据!$A$1:$T$32,9,FALSE),
$C210=2017,
VLOOKUP($B210,[9]分省年度数据!$A$1:$T$32,8,FALSE),
$C210=2018,
VLOOKUP($B210,[9]分省年度数据!$A$1:$T$32,7,FALSE)
)</f>
        <v>27</v>
      </c>
      <c r="X210" cm="1">
        <f t="array" ref="X210">_xlfn.IFS(
$C210=2010,
VLOOKUP($B210,[10]分省年度数据!$A$1:$T$32,15,FALSE),
$C210=2011,
VLOOKUP($B210,[10]分省年度数据!$A$1:$T$32,14,FALSE),
$C210=2012,
VLOOKUP($B210,[10]分省年度数据!$A$1:$T$32,13,FALSE),
$C210=2013,
VLOOKUP($B210,[10]分省年度数据!$A$1:$T$32,12,FALSE),
$C210=2014,
VLOOKUP($B210,[10]分省年度数据!$A$1:$T$32,11,FALSE),
$C210=2015,
VLOOKUP($B210,[10]分省年度数据!$A$1:$T$32,10,FALSE),
$C210=2016,
VLOOKUP($B210,[10]分省年度数据!$A$1:$T$32,9,FALSE),
$C210=2017,
VLOOKUP($B210,[10]分省年度数据!$A$1:$T$32,8,FALSE),
$C210=2018,
VLOOKUP($B210,[10]分省年度数据!$A$1:$T$32,7,FALSE)
)</f>
        <v>9.24</v>
      </c>
      <c r="Y210" cm="1">
        <f t="array" ref="Y210">_xlfn.IFS(
$C210=2010,
VLOOKUP($B210,[11]分省年度数据!$A$1:$T$32,15,FALSE),
$C210=2011,
VLOOKUP($B210,[11]分省年度数据!$A$1:$T$32,14,FALSE),
$C210=2012,
VLOOKUP($B210,[11]分省年度数据!$A$1:$T$32,13,FALSE),
$C210=2013,
VLOOKUP($B210,[11]分省年度数据!$A$1:$T$32,12,FALSE),
$C210=2014,
VLOOKUP($B210,[11]分省年度数据!$A$1:$T$32,11,FALSE),
$C210=2015,
VLOOKUP($B210,[11]分省年度数据!$A$1:$T$32,10,FALSE),
$C210=2016,
VLOOKUP($B210,[11]分省年度数据!$A$1:$T$32,9,FALSE),
$C210=2017,
VLOOKUP($B210,[11]分省年度数据!$A$1:$T$32,8,FALSE),
$C210=2018,
VLOOKUP($B210,[11]分省年度数据!$A$1:$T$32,7,FALSE)
)</f>
        <v>173.26</v>
      </c>
      <c r="Z210" cm="1">
        <f t="array" ref="Z210">_xlfn.IFS(
$C210=2010,
VLOOKUP($B210,[12]分省年度数据!$A$1:$T$32,15,FALSE),
$C210=2011,
VLOOKUP($B210,[12]分省年度数据!$A$1:$T$32,14,FALSE),
$C210=2012,
VLOOKUP($B210,[12]分省年度数据!$A$1:$T$32,13,FALSE),
$C210=2013,
VLOOKUP($B210,[12]分省年度数据!$A$1:$T$32,12,FALSE),
$C210=2014,
VLOOKUP($B210,[12]分省年度数据!$A$1:$T$32,11,FALSE),
$C210=2015,
VLOOKUP($B210,[12]分省年度数据!$A$1:$T$32,10,FALSE),
$C210=2016,
VLOOKUP($B210,[12]分省年度数据!$A$1:$T$32,9,FALSE),
$C210=2017,
VLOOKUP($B210,[12]分省年度数据!$A$1:$T$32,8,FALSE),
$C210=2018,
VLOOKUP($B210,[12]分省年度数据!$A$1:$T$32,7,FALSE)
)</f>
        <v>19.02</v>
      </c>
      <c r="AA210" cm="1">
        <f t="array" ref="AA210">_xlfn.IFS(
$C210=2010,
VLOOKUP($B210,[13]分省年度数据!$A$1:$T$32,15,FALSE),
$C210=2011,
VLOOKUP($B210,[13]分省年度数据!$A$1:$T$32,14,FALSE),
$C210=2012,
VLOOKUP($B210,[13]分省年度数据!$A$1:$T$32,13,FALSE),
$C210=2013,
VLOOKUP($B210,[13]分省年度数据!$A$1:$T$32,12,FALSE),
$C210=2014,
VLOOKUP($B210,[13]分省年度数据!$A$1:$T$32,11,FALSE),
$C210=2015,
VLOOKUP($B210,[13]分省年度数据!$A$1:$T$32,10,FALSE),
$C210=2016,
VLOOKUP($B210,[13]分省年度数据!$A$1:$T$32,9,FALSE),
$C210=2017,
VLOOKUP($B210,[13]分省年度数据!$A$1:$T$32,8,FALSE),
$C210=2018,
VLOOKUP($B210,[13]分省年度数据!$A$1:$T$32,7,FALSE)
)</f>
        <v>19.23</v>
      </c>
      <c r="AB210" cm="1">
        <f t="array" ref="AB210">_xlfn.IFS(
$C210=2010,
VLOOKUP($B210,[14]分省年度数据!$A$1:$T$32,15,FALSE),
$C210=2011,
VLOOKUP($B210,[14]分省年度数据!$A$1:$T$32,14,FALSE),
$C210=2012,
VLOOKUP($B210,[14]分省年度数据!$A$1:$T$32,13,FALSE),
$C210=2013,
VLOOKUP($B210,[14]分省年度数据!$A$1:$T$32,12,FALSE),
$C210=2014,
VLOOKUP($B210,[14]分省年度数据!$A$1:$T$32,11,FALSE),
$C210=2015,
VLOOKUP($B210,[14]分省年度数据!$A$1:$T$32,10,FALSE),
$C210=2016,
VLOOKUP($B210,[14]分省年度数据!$A$1:$T$32,9,FALSE),
$C210=2017,
VLOOKUP($B210,[14]分省年度数据!$A$1:$T$32,8,FALSE),
$C210=2018,
VLOOKUP($B210,[14]分省年度数据!$A$1:$T$32,7,FALSE)
)</f>
        <v>20.74</v>
      </c>
      <c r="AD210" cm="1">
        <f t="array" ref="AD210">_xlfn.IFS(
$C210=2010,
VLOOKUP($B210,[15]分省年度数据!$A$1:$T$32,15,FALSE),
$C210=2011,
VLOOKUP($B210,[15]分省年度数据!$A$1:$T$32,14,FALSE),
$C210=2012,
VLOOKUP($B210,[15]分省年度数据!$A$1:$T$32,13,FALSE),
$C210=2013,
VLOOKUP($B210,[15]分省年度数据!$A$1:$T$32,12,FALSE),
$C210=2014,
VLOOKUP($B210,[15]分省年度数据!$A$1:$T$32,11,FALSE),
$C210=2015,
VLOOKUP($B210,[15]分省年度数据!$A$1:$T$32,10,FALSE),
$C210=2016,
VLOOKUP($B210,[15]分省年度数据!$A$1:$T$32,9,FALSE),
$C210=2017,
VLOOKUP($B210,[15]分省年度数据!$A$1:$T$32,8,FALSE),
$C210=2018,
VLOOKUP($B210,[15]分省年度数据!$A$1:$T$32,7,FALSE)
)</f>
        <v>4510531</v>
      </c>
      <c r="AE210" cm="1">
        <f t="array" ref="AE210">_xlfn.IFS(
$C210=2010,
VLOOKUP($B210,[16]分省年度数据!$A$1:$T$32,15,FALSE),
$C210=2011,
VLOOKUP($B210,[16]分省年度数据!$A$1:$T$32,14,FALSE),
$C210=2012,
VLOOKUP($B210,[16]分省年度数据!$A$1:$T$32,13,FALSE),
$C210=2013,
VLOOKUP($B210,[16]分省年度数据!$A$1:$T$32,12,FALSE),
$C210=2014,
VLOOKUP($B210,[16]分省年度数据!$A$1:$T$32,11,FALSE),
$C210=2015,
VLOOKUP($B210,[16]分省年度数据!$A$1:$T$32,10,FALSE),
$C210=2016,
VLOOKUP($B210,[16]分省年度数据!$A$1:$T$32,9,FALSE),
$C210=2017,
VLOOKUP($B210,[16]分省年度数据!$A$1:$T$32,8,FALSE),
$C210=2018,
VLOOKUP($B210,[16]分省年度数据!$A$1:$T$32,7,FALSE)
)</f>
        <v>376.86</v>
      </c>
      <c r="AF210" cm="1">
        <f t="array" ref="AF210">_xlfn.IFS(
$C210=2010,
VLOOKUP($B210,[17]分省年度数据!$A$1:$T$32,15,FALSE),
$C210=2011,
VLOOKUP($B210,[17]分省年度数据!$A$1:$T$32,14,FALSE),
$C210=2012,
VLOOKUP($B210,[17]分省年度数据!$A$1:$T$32,13,FALSE),
$C210=2013,
VLOOKUP($B210,[17]分省年度数据!$A$1:$T$32,12,FALSE),
$C210=2014,
VLOOKUP($B210,[17]分省年度数据!$A$1:$T$32,11,FALSE),
$C210=2015,
VLOOKUP($B210,[17]分省年度数据!$A$1:$T$32,10,FALSE),
$C210=2016,
VLOOKUP($B210,[17]分省年度数据!$A$1:$T$32,9,FALSE),
$C210=2017,
VLOOKUP($B210,[17]分省年度数据!$A$1:$T$32,8,FALSE),
$C210=2018,
VLOOKUP($B210,[17]分省年度数据!$A$1:$T$32,7,FALSE)
)</f>
        <v>10</v>
      </c>
      <c r="AG210" cm="1">
        <f t="array" ref="AG210">_xlfn.IFS(
$C210=2010,
VLOOKUP($B210,[18]分省年度数据!$A$1:$T$32,15,FALSE),
$C210=2011,
VLOOKUP($B210,[18]分省年度数据!$A$1:$T$32,14,FALSE),
$C210=2012,
VLOOKUP($B210,[18]分省年度数据!$A$1:$T$32,13,FALSE),
$C210=2013,
VLOOKUP($B210,[18]分省年度数据!$A$1:$T$32,12,FALSE),
$C210=2014,
VLOOKUP($B210,[18]分省年度数据!$A$1:$T$32,11,FALSE),
$C210=2015,
VLOOKUP($B210,[18]分省年度数据!$A$1:$T$32,10,FALSE),
$C210=2016,
VLOOKUP($B210,[18]分省年度数据!$A$1:$T$32,9,FALSE),
$C210=2017,
VLOOKUP($B210,[18]分省年度数据!$A$1:$T$32,8,FALSE),
$C210=2018,
VLOOKUP($B210,[18]分省年度数据!$A$1:$T$32,7,FALSE)
)</f>
        <v>1899.9</v>
      </c>
      <c r="AJ210" cm="1">
        <f t="array" ref="AJ210">_xlfn.IFS(
$C210=2010,
VLOOKUP($B210,[19]分省年度数据!$A$1:$T$32,15,FALSE),
$C210=2011,
VLOOKUP($B210,[19]分省年度数据!$A$1:$T$32,14,FALSE),
$C210=2012,
VLOOKUP($B210,[19]分省年度数据!$A$1:$T$32,13,FALSE),
$C210=2013,
VLOOKUP($B210,[19]分省年度数据!$A$1:$T$32,12,FALSE),
$C210=2014,
VLOOKUP($B210,[19]分省年度数据!$A$1:$T$32,11,FALSE),
$C210=2015,
VLOOKUP($B210,[19]分省年度数据!$A$1:$T$32,10,FALSE),
$C210=2016,
VLOOKUP($B210,[19]分省年度数据!$A$1:$T$32,9,FALSE),
$C210=2017,
VLOOKUP($B210,[19]分省年度数据!$A$1:$T$32,8,FALSE),
$C210=2018,
VLOOKUP($B210,[19]分省年度数据!$A$1:$T$32,7,FALSE)
)</f>
        <v>1566</v>
      </c>
      <c r="AK210" cm="1">
        <f t="array" ref="AK210">_xlfn.IFS(
$C210=2010,
VLOOKUP($B210,[20]分省年度数据!$A$1:$T$32,15,FALSE),
$C210=2011,
VLOOKUP($B210,[20]分省年度数据!$A$1:$T$32,14,FALSE),
$C210=2012,
VLOOKUP($B210,[20]分省年度数据!$A$1:$T$32,13,FALSE),
$C210=2013,
VLOOKUP($B210,[20]分省年度数据!$A$1:$T$32,12,FALSE),
$C210=2014,
VLOOKUP($B210,[20]分省年度数据!$A$1:$T$32,11,FALSE),
$C210=2015,
VLOOKUP($B210,[20]分省年度数据!$A$1:$T$32,10,FALSE),
$C210=2016,
VLOOKUP($B210,[20]分省年度数据!$A$1:$T$32,9,FALSE),
$C210=2017,
VLOOKUP($B210,[20]分省年度数据!$A$1:$T$32,8,FALSE),
$C210=2018,
VLOOKUP($B210,[20]分省年度数据!$A$1:$T$32,7,FALSE)
)</f>
        <v>5201</v>
      </c>
      <c r="AL210" cm="1">
        <f t="array" ref="AL210">_xlfn.IFS(
$C210=2010,
VLOOKUP($B210,[26]分省年度数据!$A$1:$T$32,15,FALSE),
$C210=2011,
VLOOKUP($B210,[26]分省年度数据!$A$1:$T$32,14,FALSE),
$C210=2012,
VLOOKUP($B210,[26]分省年度数据!$A$1:$T$32,13,FALSE),
$C210=2013,
VLOOKUP($B210,[26]分省年度数据!$A$1:$T$32,12,FALSE),
$C210=2014,
VLOOKUP($B210,[26]分省年度数据!$A$1:$T$32,11,FALSE),
$C210=2015,
VLOOKUP($B210,[26]分省年度数据!$A$1:$T$32,10,FALSE),
$C210=2016,
VLOOKUP($B210,[26]分省年度数据!$A$1:$T$32,9,FALSE),
$C210=2017,
VLOOKUP($B210,[26]分省年度数据!$A$1:$T$32,8,FALSE),
$C210=2018,
VLOOKUP($B210,[26]分省年度数据!$A$1:$T$32,7,FALSE)
)</f>
        <v>91.55</v>
      </c>
      <c r="AM210" cm="1">
        <f t="array" ref="AM210">_xlfn.IFS(
$C210=2010,
VLOOKUP($B210,[22]分省年度数据!$A$1:$T$32,15,FALSE),
$C210=2011,
VLOOKUP($B210,[22]分省年度数据!$A$1:$T$32,14,FALSE),
$C210=2012,
VLOOKUP($B210,[22]分省年度数据!$A$1:$T$32,13,FALSE),
$C210=2013,
VLOOKUP($B210,[22]分省年度数据!$A$1:$T$32,12,FALSE),
$C210=2014,
VLOOKUP($B210,[22]分省年度数据!$A$1:$T$32,11,FALSE),
$C210=2015,
VLOOKUP($B210,[22]分省年度数据!$A$1:$T$32,10,FALSE),
$C210=2016,
VLOOKUP($B210,[22]分省年度数据!$A$1:$T$32,9,FALSE),
$C210=2017,
VLOOKUP($B210,[22]分省年度数据!$A$1:$T$32,8,FALSE),
$C210=2018,
VLOOKUP($B210,[22]分省年度数据!$A$1:$T$32,7,FALSE)
)</f>
        <v>71.56</v>
      </c>
      <c r="AN210" cm="1">
        <f t="array" ref="AN210">_xlfn.IFS(
$C210=2010,
VLOOKUP($B210,[23]分省年度数据!$A$1:$T$32,15,FALSE),
$C210=2011,
VLOOKUP($B210,[23]分省年度数据!$A$1:$T$32,14,FALSE),
$C210=2012,
VLOOKUP($B210,[23]分省年度数据!$A$1:$T$32,13,FALSE),
$C210=2013,
VLOOKUP($B210,[23]分省年度数据!$A$1:$T$32,12,FALSE),
$C210=2014,
VLOOKUP($B210,[23]分省年度数据!$A$1:$T$32,11,FALSE),
$C210=2015,
VLOOKUP($B210,[23]分省年度数据!$A$1:$T$32,10,FALSE),
$C210=2016,
VLOOKUP($B210,[23]分省年度数据!$A$1:$T$32,9,FALSE),
$C210=2017,
VLOOKUP($B210,[23]分省年度数据!$A$1:$T$32,8,FALSE),
$C210=2018,
VLOOKUP($B210,[23]分省年度数据!$A$1:$T$32,7,FALSE)
)</f>
        <v>8.6999999999999993</v>
      </c>
      <c r="AO210" cm="1">
        <f t="array" ref="AO210">_xlfn.IFS(
$C210=2010,
VLOOKUP($B210,[24]分省年度数据!$A$1:$T$32,15,FALSE),
$C210=2011,
VLOOKUP($B210,[24]分省年度数据!$A$1:$T$32,14,FALSE),
$C210=2012,
VLOOKUP($B210,[24]分省年度数据!$A$1:$T$32,13,FALSE),
$C210=2013,
VLOOKUP($B210,[24]分省年度数据!$A$1:$T$32,12,FALSE),
$C210=2014,
VLOOKUP($B210,[24]分省年度数据!$A$1:$T$32,11,FALSE),
$C210=2015,
VLOOKUP($B210,[24]分省年度数据!$A$1:$T$32,10,FALSE),
$C210=2016,
VLOOKUP($B210,[24]分省年度数据!$A$1:$T$32,9,FALSE),
$C210=2017,
VLOOKUP($B210,[24]分省年度数据!$A$1:$T$32,8,FALSE),
$C210=2018,
VLOOKUP($B210,[24]分省年度数据!$A$1:$T$32,7,FALSE)
)</f>
        <v>2.0499999999999998</v>
      </c>
      <c r="AP210" cm="1">
        <f t="array" ref="AP210">_xlfn.IFS(
$C210=2010,
VLOOKUP($B210,[25]分省年度数据!$A$1:$T$32,15,FALSE),
$C210=2011,
VLOOKUP($B210,[25]分省年度数据!$A$1:$T$32,14,FALSE),
$C210=2012,
VLOOKUP($B210,[25]分省年度数据!$A$1:$T$32,13,FALSE),
$C210=2013,
VLOOKUP($B210,[25]分省年度数据!$A$1:$T$32,12,FALSE),
$C210=2014,
VLOOKUP($B210,[25]分省年度数据!$A$1:$T$32,11,FALSE),
$C210=2015,
VLOOKUP($B210,[25]分省年度数据!$A$1:$T$32,10,FALSE),
$C210=2016,
VLOOKUP($B210,[25]分省年度数据!$A$1:$T$32,9,FALSE),
$C210=2017,
VLOOKUP($B210,[25]分省年度数据!$A$1:$T$32,8,FALSE),
$C210=2018,
VLOOKUP($B210,[25]分省年度数据!$A$1:$T$32,7,FALSE)
)</f>
        <v>7.26</v>
      </c>
    </row>
    <row r="211" spans="1:42">
      <c r="A211">
        <v>52</v>
      </c>
      <c r="B211" t="s">
        <v>24</v>
      </c>
      <c r="C211">
        <v>2012</v>
      </c>
      <c r="D211" t="str">
        <f t="shared" si="6"/>
        <v>贵州省2012</v>
      </c>
      <c r="E211" t="s">
        <v>36</v>
      </c>
      <c r="F211" cm="1">
        <f t="array" ref="F211">_xlfn.IFS(
$C211=2010,
VLOOKUP($B211,[1]分省年度数据!$A$1:$T$32,15,FALSE),
$C211=2011,
VLOOKUP($B211,[1]分省年度数据!$A$1:$T$32,14,FALSE),
$C211=2012,
VLOOKUP($B211,[1]分省年度数据!$A$1:$T$32,13,FALSE),
$C211=2013,
VLOOKUP($B211,[1]分省年度数据!$A$1:$T$32,12,FALSE),
$C211=2014,
VLOOKUP($B211,[1]分省年度数据!$A$1:$T$32,11,FALSE),
$C211=2015,
VLOOKUP($B211,[1]分省年度数据!$A$1:$T$32,10,FALSE),
$C211=2016,
VLOOKUP($B211,[1]分省年度数据!$A$1:$T$32,9,FALSE),
$C211=2017,
VLOOKUP($B211,[1]分省年度数据!$A$1:$T$32,8,FALSE),
$C211=2018,
VLOOKUP($B211,[1]分省年度数据!$A$1:$T$32,7,FALSE)
)</f>
        <v>3587</v>
      </c>
      <c r="G211" cm="1">
        <f t="array" ref="G211">_xlfn.IFS(
$C211=2010,
VLOOKUP($B211,[2]分省年度数据!$A$1:$T$32,15,FALSE),
$C211=2011,
VLOOKUP($B211,[2]分省年度数据!$A$1:$T$32,14,FALSE),
$C211=2012,
VLOOKUP($B211,[2]分省年度数据!$A$1:$T$32,13,FALSE),
$C211=2013,
VLOOKUP($B211,[2]分省年度数据!$A$1:$T$32,12,FALSE),
$C211=2014,
VLOOKUP($B211,[2]分省年度数据!$A$1:$T$32,11,FALSE),
$C211=2015,
VLOOKUP($B211,[2]分省年度数据!$A$1:$T$32,10,FALSE),
$C211=2016,
VLOOKUP($B211,[2]分省年度数据!$A$1:$T$32,9,FALSE),
$C211=2017,
VLOOKUP($B211,[2]分省年度数据!$A$1:$T$32,8,FALSE),
$C211=2018,
VLOOKUP($B211,[2]分省年度数据!$A$1:$T$32,7,FALSE)
)</f>
        <v>9850</v>
      </c>
      <c r="H211" cm="1">
        <f t="array" ref="H211">_xlfn.IFS(
$C211=2010,
VLOOKUP($B211,[3]分省年度数据!$A$1:$T$32,15,FALSE),
$C211=2011,
VLOOKUP($B211,[3]分省年度数据!$A$1:$T$32,14,FALSE),
$C211=2012,
VLOOKUP($B211,[3]分省年度数据!$A$1:$T$32,13,FALSE),
$C211=2013,
VLOOKUP($B211,[3]分省年度数据!$A$1:$T$32,12,FALSE),
$C211=2014,
VLOOKUP($B211,[3]分省年度数据!$A$1:$T$32,11,FALSE),
$C211=2015,
VLOOKUP($B211,[3]分省年度数据!$A$1:$T$32,10,FALSE),
$C211=2016,
VLOOKUP($B211,[3]分省年度数据!$A$1:$T$32,9,FALSE),
$C211=2017,
VLOOKUP($B211,[3]分省年度数据!$A$1:$T$32,8,FALSE),
$C211=2018,
VLOOKUP($B211,[3]分省年度数据!$A$1:$T$32,7,FALSE)
)</f>
        <v>1194.8</v>
      </c>
      <c r="I211">
        <f>VLOOKUP($D211,[4]Sheet1!$C$1:$J$65536,2,FALSE)</f>
        <v>153.12236022949219</v>
      </c>
      <c r="J211">
        <f>VLOOKUP($D211,[4]Sheet1!$C$1:$J$65536,3,FALSE)</f>
        <v>117.65135192871094</v>
      </c>
      <c r="K211">
        <f>VLOOKUP($D211,[4]Sheet1!$C$1:$J$65536,4,FALSE)</f>
        <v>10130.2490234375</v>
      </c>
      <c r="L211">
        <f>VLOOKUP($D211,[4]Sheet1!$C$1:$J$65536,5,FALSE)</f>
        <v>135.77597045898438</v>
      </c>
      <c r="M211">
        <f>VLOOKUP($D211,[4]Sheet1!$C$1:$J$65536,6,FALSE)</f>
        <v>16.245088577270508</v>
      </c>
      <c r="N211">
        <f>VLOOKUP($D211,[4]Sheet1!$C$1:$J$65536,7,FALSE)</f>
        <v>6.5839262008666992</v>
      </c>
      <c r="O211">
        <f>VLOOKUP($D211,[4]Sheet1!$C$1:$J$65536,8,FALSE)</f>
        <v>15.741016387939453</v>
      </c>
      <c r="P211" cm="1">
        <f t="array" ref="P211">_xlfn.IFS(
$C211=2010,
VLOOKUP($B211,[5]各省年均房价!$A$1:$T$32,11,FALSE),
$C211=2011,
VLOOKUP($B211,[5]各省年均房价!$A$1:$T$32,12,FALSE),
$C211=2012,
VLOOKUP($B211,[5]各省年均房价!$A$1:$T$32,13,FALSE),
$C211=2013,
VLOOKUP($B211,[5]各省年均房价!$A$1:$T$32,14,FALSE),
$C211=2014,
VLOOKUP($B211,[5]各省年均房价!$A$1:$T$32,15,FALSE),
$C211=2015,
VLOOKUP($B211,[5]各省年均房价!$A$1:$T$32,16,FALSE),
$C211=2016,
VLOOKUP($B211,[5]各省年均房价!$A$1:$T$32,17,FALSE),
$C211=2017,
VLOOKUP($B211,[5]各省年均房价!$A$1:$T$32,18,FALSE),
$C211=2018,
VLOOKUP($B211,[5]各省年均房价!$A$1:$T$32,19,FALSE)
)</f>
        <v>4210.8924999999999</v>
      </c>
      <c r="Q211">
        <f t="shared" si="7"/>
        <v>0.4275017766497462</v>
      </c>
      <c r="R211" cm="1">
        <f t="array" ref="R211">_xlfn.IFS(
$C211=2010,
VLOOKUP($B211,[27]分省年度数据!$A$1:$T$32,15,FALSE),
$C211=2011,
VLOOKUP($B211,[27]分省年度数据!$A$1:$T$32,14,FALSE),
$C211=2012,
VLOOKUP($B211,[27]分省年度数据!$A$1:$T$32,13,FALSE),
$C211=2013,
VLOOKUP($B211,[27]分省年度数据!$A$1:$T$32,12,FALSE),
$C211=2014,
VLOOKUP($B211,[27]分省年度数据!$A$1:$T$32,11,FALSE),
$C211=2015,
VLOOKUP($B211,[27]分省年度数据!$A$1:$T$32,10,FALSE),
$C211=2016,
VLOOKUP($B211,[27]分省年度数据!$A$1:$T$32,9,FALSE),
$C211=2017,
VLOOKUP($B211,[27]分省年度数据!$A$1:$T$32,8,FALSE),
$C211=2018,
VLOOKUP($B211,[27]分省年度数据!$A$1:$T$32,7,FALSE)
)</f>
        <v>66.900000000000006</v>
      </c>
      <c r="S211">
        <f>IFERROR(VLOOKUP(D211,[6]mu_jt_estimates_final!$C:$D,2,FALSE),"")</f>
        <v>-0.28086302000000002</v>
      </c>
      <c r="T211" t="str">
        <f>VLOOKUP(B211,方言分布!A:B,2,FALSE)</f>
        <v>西南官话</v>
      </c>
      <c r="U211" cm="1">
        <f t="array" ref="U211">_xlfn.IFS(
$C211=2010,
VLOOKUP($B211,[7]分省年度数据!$A$1:$T$32,15,FALSE),
$C211=2011,
VLOOKUP($B211,[7]分省年度数据!$A$1:$T$32,14,FALSE),
$C211=2012,
VLOOKUP($B211,[7]分省年度数据!$A$1:$T$32,13,FALSE),
$C211=2013,
VLOOKUP($B211,[7]分省年度数据!$A$1:$T$32,12,FALSE),
$C211=2014,
VLOOKUP($B211,[7]分省年度数据!$A$1:$T$32,11,FALSE),
$C211=2015,
VLOOKUP($B211,[7]分省年度数据!$A$1:$T$32,10,FALSE),
$C211=2016,
VLOOKUP($B211,[7]分省年度数据!$A$1:$T$32,9,FALSE),
$C211=2017,
VLOOKUP($B211,[7]分省年度数据!$A$1:$T$32,8,FALSE),
$C211=2018,
VLOOKUP($B211,[7]分省年度数据!$A$1:$T$32,7,FALSE)
)</f>
        <v>27404</v>
      </c>
      <c r="V211" cm="1">
        <f t="array" ref="V211">_xlfn.IFS(
$C211=2010,
VLOOKUP($B211,[8]分省年度数据!$A$1:$T$32,15,FALSE),
$C211=2011,
VLOOKUP($B211,[8]分省年度数据!$A$1:$T$32,14,FALSE),
$C211=2012,
VLOOKUP($B211,[8]分省年度数据!$A$1:$T$32,13,FALSE),
$C211=2013,
VLOOKUP($B211,[8]分省年度数据!$A$1:$T$32,12,FALSE),
$C211=2014,
VLOOKUP($B211,[8]分省年度数据!$A$1:$T$32,11,FALSE),
$C211=2015,
VLOOKUP($B211,[8]分省年度数据!$A$1:$T$32,10,FALSE),
$C211=2016,
VLOOKUP($B211,[8]分省年度数据!$A$1:$T$32,9,FALSE),
$C211=2017,
VLOOKUP($B211,[8]分省年度数据!$A$1:$T$32,8,FALSE),
$C211=2018,
VLOOKUP($B211,[8]分省年度数据!$A$1:$T$32,7,FALSE)
)</f>
        <v>13.92</v>
      </c>
      <c r="W211" cm="1">
        <f t="array" ref="W211">_xlfn.IFS(
$C211=2010,
VLOOKUP($B211,[9]分省年度数据!$A$1:$T$32,15,FALSE),
$C211=2011,
VLOOKUP($B211,[9]分省年度数据!$A$1:$T$32,14,FALSE),
$C211=2012,
VLOOKUP($B211,[9]分省年度数据!$A$1:$T$32,13,FALSE),
$C211=2013,
VLOOKUP($B211,[9]分省年度数据!$A$1:$T$32,12,FALSE),
$C211=2014,
VLOOKUP($B211,[9]分省年度数据!$A$1:$T$32,11,FALSE),
$C211=2015,
VLOOKUP($B211,[9]分省年度数据!$A$1:$T$32,10,FALSE),
$C211=2016,
VLOOKUP($B211,[9]分省年度数据!$A$1:$T$32,9,FALSE),
$C211=2017,
VLOOKUP($B211,[9]分省年度数据!$A$1:$T$32,8,FALSE),
$C211=2018,
VLOOKUP($B211,[9]分省年度数据!$A$1:$T$32,7,FALSE)
)</f>
        <v>37</v>
      </c>
      <c r="X211" cm="1">
        <f t="array" ref="X211">_xlfn.IFS(
$C211=2010,
VLOOKUP($B211,[10]分省年度数据!$A$1:$T$32,15,FALSE),
$C211=2011,
VLOOKUP($B211,[10]分省年度数据!$A$1:$T$32,14,FALSE),
$C211=2012,
VLOOKUP($B211,[10]分省年度数据!$A$1:$T$32,13,FALSE),
$C211=2013,
VLOOKUP($B211,[10]分省年度数据!$A$1:$T$32,12,FALSE),
$C211=2014,
VLOOKUP($B211,[10]分省年度数据!$A$1:$T$32,11,FALSE),
$C211=2015,
VLOOKUP($B211,[10]分省年度数据!$A$1:$T$32,10,FALSE),
$C211=2016,
VLOOKUP($B211,[10]分省年度数据!$A$1:$T$32,9,FALSE),
$C211=2017,
VLOOKUP($B211,[10]分省年度数据!$A$1:$T$32,8,FALSE),
$C211=2018,
VLOOKUP($B211,[10]分省年度数据!$A$1:$T$32,7,FALSE)
)</f>
        <v>8.8699999999999992</v>
      </c>
      <c r="Y211" cm="1">
        <f t="array" ref="Y211">_xlfn.IFS(
$C211=2010,
VLOOKUP($B211,[11]分省年度数据!$A$1:$T$32,15,FALSE),
$C211=2011,
VLOOKUP($B211,[11]分省年度数据!$A$1:$T$32,14,FALSE),
$C211=2012,
VLOOKUP($B211,[11]分省年度数据!$A$1:$T$32,13,FALSE),
$C211=2013,
VLOOKUP($B211,[11]分省年度数据!$A$1:$T$32,12,FALSE),
$C211=2014,
VLOOKUP($B211,[11]分省年度数据!$A$1:$T$32,11,FALSE),
$C211=2015,
VLOOKUP($B211,[11]分省年度数据!$A$1:$T$32,10,FALSE),
$C211=2016,
VLOOKUP($B211,[11]分省年度数据!$A$1:$T$32,9,FALSE),
$C211=2017,
VLOOKUP($B211,[11]分省年度数据!$A$1:$T$32,8,FALSE),
$C211=2018,
VLOOKUP($B211,[11]分省年度数据!$A$1:$T$32,7,FALSE)
)</f>
        <v>201.05</v>
      </c>
      <c r="Z211" cm="1">
        <f t="array" ref="Z211">_xlfn.IFS(
$C211=2010,
VLOOKUP($B211,[12]分省年度数据!$A$1:$T$32,15,FALSE),
$C211=2011,
VLOOKUP($B211,[12]分省年度数据!$A$1:$T$32,14,FALSE),
$C211=2012,
VLOOKUP($B211,[12]分省年度数据!$A$1:$T$32,13,FALSE),
$C211=2013,
VLOOKUP($B211,[12]分省年度数据!$A$1:$T$32,12,FALSE),
$C211=2014,
VLOOKUP($B211,[12]分省年度数据!$A$1:$T$32,11,FALSE),
$C211=2015,
VLOOKUP($B211,[12]分省年度数据!$A$1:$T$32,10,FALSE),
$C211=2016,
VLOOKUP($B211,[12]分省年度数据!$A$1:$T$32,9,FALSE),
$C211=2017,
VLOOKUP($B211,[12]分省年度数据!$A$1:$T$32,8,FALSE),
$C211=2018,
VLOOKUP($B211,[12]分省年度数据!$A$1:$T$32,7,FALSE)
)</f>
        <v>18.59</v>
      </c>
      <c r="AA211" cm="1">
        <f t="array" ref="AA211">_xlfn.IFS(
$C211=2010,
VLOOKUP($B211,[13]分省年度数据!$A$1:$T$32,15,FALSE),
$C211=2011,
VLOOKUP($B211,[13]分省年度数据!$A$1:$T$32,14,FALSE),
$C211=2012,
VLOOKUP($B211,[13]分省年度数据!$A$1:$T$32,13,FALSE),
$C211=2013,
VLOOKUP($B211,[13]分省年度数据!$A$1:$T$32,12,FALSE),
$C211=2014,
VLOOKUP($B211,[13]分省年度数据!$A$1:$T$32,11,FALSE),
$C211=2015,
VLOOKUP($B211,[13]分省年度数据!$A$1:$T$32,10,FALSE),
$C211=2016,
VLOOKUP($B211,[13]分省年度数据!$A$1:$T$32,9,FALSE),
$C211=2017,
VLOOKUP($B211,[13]分省年度数据!$A$1:$T$32,8,FALSE),
$C211=2018,
VLOOKUP($B211,[13]分省年度数据!$A$1:$T$32,7,FALSE)
)</f>
        <v>18.309999999999999</v>
      </c>
      <c r="AB211" cm="1">
        <f t="array" ref="AB211">_xlfn.IFS(
$C211=2010,
VLOOKUP($B211,[14]分省年度数据!$A$1:$T$32,15,FALSE),
$C211=2011,
VLOOKUP($B211,[14]分省年度数据!$A$1:$T$32,14,FALSE),
$C211=2012,
VLOOKUP($B211,[14]分省年度数据!$A$1:$T$32,13,FALSE),
$C211=2013,
VLOOKUP($B211,[14]分省年度数据!$A$1:$T$32,12,FALSE),
$C211=2014,
VLOOKUP($B211,[14]分省年度数据!$A$1:$T$32,11,FALSE),
$C211=2015,
VLOOKUP($B211,[14]分省年度数据!$A$1:$T$32,10,FALSE),
$C211=2016,
VLOOKUP($B211,[14]分省年度数据!$A$1:$T$32,9,FALSE),
$C211=2017,
VLOOKUP($B211,[14]分省年度数据!$A$1:$T$32,8,FALSE),
$C211=2018,
VLOOKUP($B211,[14]分省年度数据!$A$1:$T$32,7,FALSE)
)</f>
        <v>19.2</v>
      </c>
      <c r="AD211" t="str" cm="1">
        <f t="array" ref="AD211">_xlfn.IFS(
$C211=2010,
VLOOKUP($B211,[15]分省年度数据!$A$1:$T$32,15,FALSE),
$C211=2011,
VLOOKUP($B211,[15]分省年度数据!$A$1:$T$32,14,FALSE),
$C211=2012,
VLOOKUP($B211,[15]分省年度数据!$A$1:$T$32,13,FALSE),
$C211=2013,
VLOOKUP($B211,[15]分省年度数据!$A$1:$T$32,12,FALSE),
$C211=2014,
VLOOKUP($B211,[15]分省年度数据!$A$1:$T$32,11,FALSE),
$C211=2015,
VLOOKUP($B211,[15]分省年度数据!$A$1:$T$32,10,FALSE),
$C211=2016,
VLOOKUP($B211,[15]分省年度数据!$A$1:$T$32,9,FALSE),
$C211=2017,
VLOOKUP($B211,[15]分省年度数据!$A$1:$T$32,8,FALSE),
$C211=2018,
VLOOKUP($B211,[15]分省年度数据!$A$1:$T$32,7,FALSE)
)</f>
        <v/>
      </c>
      <c r="AE211" cm="1">
        <f t="array" ref="AE211">_xlfn.IFS(
$C211=2010,
VLOOKUP($B211,[16]分省年度数据!$A$1:$T$32,15,FALSE),
$C211=2011,
VLOOKUP($B211,[16]分省年度数据!$A$1:$T$32,14,FALSE),
$C211=2012,
VLOOKUP($B211,[16]分省年度数据!$A$1:$T$32,13,FALSE),
$C211=2013,
VLOOKUP($B211,[16]分省年度数据!$A$1:$T$32,12,FALSE),
$C211=2014,
VLOOKUP($B211,[16]分省年度数据!$A$1:$T$32,11,FALSE),
$C211=2015,
VLOOKUP($B211,[16]分省年度数据!$A$1:$T$32,10,FALSE),
$C211=2016,
VLOOKUP($B211,[16]分省年度数据!$A$1:$T$32,9,FALSE),
$C211=2017,
VLOOKUP($B211,[16]分省年度数据!$A$1:$T$32,8,FALSE),
$C211=2018,
VLOOKUP($B211,[16]分省年度数据!$A$1:$T$32,7,FALSE)
)</f>
        <v>500.51</v>
      </c>
      <c r="AF211" cm="1">
        <f t="array" ref="AF211">_xlfn.IFS(
$C211=2010,
VLOOKUP($B211,[17]分省年度数据!$A$1:$T$32,15,FALSE),
$C211=2011,
VLOOKUP($B211,[17]分省年度数据!$A$1:$T$32,14,FALSE),
$C211=2012,
VLOOKUP($B211,[17]分省年度数据!$A$1:$T$32,13,FALSE),
$C211=2013,
VLOOKUP($B211,[17]分省年度数据!$A$1:$T$32,12,FALSE),
$C211=2014,
VLOOKUP($B211,[17]分省年度数据!$A$1:$T$32,11,FALSE),
$C211=2015,
VLOOKUP($B211,[17]分省年度数据!$A$1:$T$32,10,FALSE),
$C211=2016,
VLOOKUP($B211,[17]分省年度数据!$A$1:$T$32,9,FALSE),
$C211=2017,
VLOOKUP($B211,[17]分省年度数据!$A$1:$T$32,8,FALSE),
$C211=2018,
VLOOKUP($B211,[17]分省年度数据!$A$1:$T$32,7,FALSE)
)</f>
        <v>20</v>
      </c>
      <c r="AG211" cm="1">
        <f t="array" ref="AG211">_xlfn.IFS(
$C211=2010,
VLOOKUP($B211,[18]分省年度数据!$A$1:$T$32,15,FALSE),
$C211=2011,
VLOOKUP($B211,[18]分省年度数据!$A$1:$T$32,14,FALSE),
$C211=2012,
VLOOKUP($B211,[18]分省年度数据!$A$1:$T$32,13,FALSE),
$C211=2013,
VLOOKUP($B211,[18]分省年度数据!$A$1:$T$32,12,FALSE),
$C211=2014,
VLOOKUP($B211,[18]分省年度数据!$A$1:$T$32,11,FALSE),
$C211=2015,
VLOOKUP($B211,[18]分省年度数据!$A$1:$T$32,10,FALSE),
$C211=2016,
VLOOKUP($B211,[18]分省年度数据!$A$1:$T$32,9,FALSE),
$C211=2017,
VLOOKUP($B211,[18]分省年度数据!$A$1:$T$32,8,FALSE),
$C211=2018,
VLOOKUP($B211,[18]分省年度数据!$A$1:$T$32,7,FALSE)
)</f>
        <v>2266.3000000000002</v>
      </c>
      <c r="AJ211" cm="1">
        <f t="array" ref="AJ211">_xlfn.IFS(
$C211=2010,
VLOOKUP($B211,[19]分省年度数据!$A$1:$T$32,15,FALSE),
$C211=2011,
VLOOKUP($B211,[19]分省年度数据!$A$1:$T$32,14,FALSE),
$C211=2012,
VLOOKUP($B211,[19]分省年度数据!$A$1:$T$32,13,FALSE),
$C211=2013,
VLOOKUP($B211,[19]分省年度数据!$A$1:$T$32,12,FALSE),
$C211=2014,
VLOOKUP($B211,[19]分省年度数据!$A$1:$T$32,11,FALSE),
$C211=2015,
VLOOKUP($B211,[19]分省年度数据!$A$1:$T$32,10,FALSE),
$C211=2016,
VLOOKUP($B211,[19]分省年度数据!$A$1:$T$32,9,FALSE),
$C211=2017,
VLOOKUP($B211,[19]分省年度数据!$A$1:$T$32,8,FALSE),
$C211=2018,
VLOOKUP($B211,[19]分省年度数据!$A$1:$T$32,7,FALSE)
)</f>
        <v>1360</v>
      </c>
      <c r="AK211" cm="1">
        <f t="array" ref="AK211">_xlfn.IFS(
$C211=2010,
VLOOKUP($B211,[20]分省年度数据!$A$1:$T$32,15,FALSE),
$C211=2011,
VLOOKUP($B211,[20]分省年度数据!$A$1:$T$32,14,FALSE),
$C211=2012,
VLOOKUP($B211,[20]分省年度数据!$A$1:$T$32,13,FALSE),
$C211=2013,
VLOOKUP($B211,[20]分省年度数据!$A$1:$T$32,12,FALSE),
$C211=2014,
VLOOKUP($B211,[20]分省年度数据!$A$1:$T$32,11,FALSE),
$C211=2015,
VLOOKUP($B211,[20]分省年度数据!$A$1:$T$32,10,FALSE),
$C211=2016,
VLOOKUP($B211,[20]分省年度数据!$A$1:$T$32,9,FALSE),
$C211=2017,
VLOOKUP($B211,[20]分省年度数据!$A$1:$T$32,8,FALSE),
$C211=2018,
VLOOKUP($B211,[20]分省年度数据!$A$1:$T$32,7,FALSE)
)</f>
        <v>5305</v>
      </c>
      <c r="AL211" cm="1">
        <f t="array" ref="AL211">_xlfn.IFS(
$C211=2010,
VLOOKUP($B211,[26]分省年度数据!$A$1:$T$32,15,FALSE),
$C211=2011,
VLOOKUP($B211,[26]分省年度数据!$A$1:$T$32,14,FALSE),
$C211=2012,
VLOOKUP($B211,[26]分省年度数据!$A$1:$T$32,13,FALSE),
$C211=2013,
VLOOKUP($B211,[26]分省年度数据!$A$1:$T$32,12,FALSE),
$C211=2014,
VLOOKUP($B211,[26]分省年度数据!$A$1:$T$32,11,FALSE),
$C211=2015,
VLOOKUP($B211,[26]分省年度数据!$A$1:$T$32,10,FALSE),
$C211=2016,
VLOOKUP($B211,[26]分省年度数据!$A$1:$T$32,9,FALSE),
$C211=2017,
VLOOKUP($B211,[26]分省年度数据!$A$1:$T$32,8,FALSE),
$C211=2018,
VLOOKUP($B211,[26]分省年度数据!$A$1:$T$32,7,FALSE)
)</f>
        <v>92.07</v>
      </c>
      <c r="AM211" cm="1">
        <f t="array" ref="AM211">_xlfn.IFS(
$C211=2010,
VLOOKUP($B211,[22]分省年度数据!$A$1:$T$32,15,FALSE),
$C211=2011,
VLOOKUP($B211,[22]分省年度数据!$A$1:$T$32,14,FALSE),
$C211=2012,
VLOOKUP($B211,[22]分省年度数据!$A$1:$T$32,13,FALSE),
$C211=2013,
VLOOKUP($B211,[22]分省年度数据!$A$1:$T$32,12,FALSE),
$C211=2014,
VLOOKUP($B211,[22]分省年度数据!$A$1:$T$32,11,FALSE),
$C211=2015,
VLOOKUP($B211,[22]分省年度数据!$A$1:$T$32,10,FALSE),
$C211=2016,
VLOOKUP($B211,[22]分省年度数据!$A$1:$T$32,9,FALSE),
$C211=2017,
VLOOKUP($B211,[22]分省年度数据!$A$1:$T$32,8,FALSE),
$C211=2018,
VLOOKUP($B211,[22]分省年度数据!$A$1:$T$32,7,FALSE)
)</f>
        <v>71.349999999999994</v>
      </c>
      <c r="AN211" cm="1">
        <f t="array" ref="AN211">_xlfn.IFS(
$C211=2010,
VLOOKUP($B211,[23]分省年度数据!$A$1:$T$32,15,FALSE),
$C211=2011,
VLOOKUP($B211,[23]分省年度数据!$A$1:$T$32,14,FALSE),
$C211=2012,
VLOOKUP($B211,[23]分省年度数据!$A$1:$T$32,13,FALSE),
$C211=2013,
VLOOKUP($B211,[23]分省年度数据!$A$1:$T$32,12,FALSE),
$C211=2014,
VLOOKUP($B211,[23]分省年度数据!$A$1:$T$32,11,FALSE),
$C211=2015,
VLOOKUP($B211,[23]分省年度数据!$A$1:$T$32,10,FALSE),
$C211=2016,
VLOOKUP($B211,[23]分省年度数据!$A$1:$T$32,9,FALSE),
$C211=2017,
VLOOKUP($B211,[23]分省年度数据!$A$1:$T$32,8,FALSE),
$C211=2018,
VLOOKUP($B211,[23]分省年度数据!$A$1:$T$32,7,FALSE)
)</f>
        <v>8.8000000000000007</v>
      </c>
      <c r="AO211" cm="1">
        <f t="array" ref="AO211">_xlfn.IFS(
$C211=2010,
VLOOKUP($B211,[24]分省年度数据!$A$1:$T$32,15,FALSE),
$C211=2011,
VLOOKUP($B211,[24]分省年度数据!$A$1:$T$32,14,FALSE),
$C211=2012,
VLOOKUP($B211,[24]分省年度数据!$A$1:$T$32,13,FALSE),
$C211=2013,
VLOOKUP($B211,[24]分省年度数据!$A$1:$T$32,12,FALSE),
$C211=2014,
VLOOKUP($B211,[24]分省年度数据!$A$1:$T$32,11,FALSE),
$C211=2015,
VLOOKUP($B211,[24]分省年度数据!$A$1:$T$32,10,FALSE),
$C211=2016,
VLOOKUP($B211,[24]分省年度数据!$A$1:$T$32,9,FALSE),
$C211=2017,
VLOOKUP($B211,[24]分省年度数据!$A$1:$T$32,8,FALSE),
$C211=2018,
VLOOKUP($B211,[24]分省年度数据!$A$1:$T$32,7,FALSE)
)</f>
        <v>2.09</v>
      </c>
      <c r="AP211" cm="1">
        <f t="array" ref="AP211">_xlfn.IFS(
$C211=2010,
VLOOKUP($B211,[25]分省年度数据!$A$1:$T$32,15,FALSE),
$C211=2011,
VLOOKUP($B211,[25]分省年度数据!$A$1:$T$32,14,FALSE),
$C211=2012,
VLOOKUP($B211,[25]分省年度数据!$A$1:$T$32,13,FALSE),
$C211=2013,
VLOOKUP($B211,[25]分省年度数据!$A$1:$T$32,12,FALSE),
$C211=2014,
VLOOKUP($B211,[25]分省年度数据!$A$1:$T$32,11,FALSE),
$C211=2015,
VLOOKUP($B211,[25]分省年度数据!$A$1:$T$32,10,FALSE),
$C211=2016,
VLOOKUP($B211,[25]分省年度数据!$A$1:$T$32,9,FALSE),
$C211=2017,
VLOOKUP($B211,[25]分省年度数据!$A$1:$T$32,8,FALSE),
$C211=2018,
VLOOKUP($B211,[25]分省年度数据!$A$1:$T$32,7,FALSE)
)</f>
        <v>9.3800000000000008</v>
      </c>
    </row>
    <row r="212" spans="1:42">
      <c r="A212">
        <v>52</v>
      </c>
      <c r="B212" t="s">
        <v>24</v>
      </c>
      <c r="C212">
        <v>2013</v>
      </c>
      <c r="D212" t="str">
        <f t="shared" si="6"/>
        <v>贵州省2013</v>
      </c>
      <c r="E212" t="s">
        <v>36</v>
      </c>
      <c r="F212" cm="1">
        <f t="array" ref="F212">_xlfn.IFS(
$C212=2010,
VLOOKUP($B212,[1]分省年度数据!$A$1:$T$32,15,FALSE),
$C212=2011,
VLOOKUP($B212,[1]分省年度数据!$A$1:$T$32,14,FALSE),
$C212=2012,
VLOOKUP($B212,[1]分省年度数据!$A$1:$T$32,13,FALSE),
$C212=2013,
VLOOKUP($B212,[1]分省年度数据!$A$1:$T$32,12,FALSE),
$C212=2014,
VLOOKUP($B212,[1]分省年度数据!$A$1:$T$32,11,FALSE),
$C212=2015,
VLOOKUP($B212,[1]分省年度数据!$A$1:$T$32,10,FALSE),
$C212=2016,
VLOOKUP($B212,[1]分省年度数据!$A$1:$T$32,9,FALSE),
$C212=2017,
VLOOKUP($B212,[1]分省年度数据!$A$1:$T$32,8,FALSE),
$C212=2018,
VLOOKUP($B212,[1]分省年度数据!$A$1:$T$32,7,FALSE)
)</f>
        <v>3632</v>
      </c>
      <c r="G212" cm="1">
        <f t="array" ref="G212">_xlfn.IFS(
$C212=2010,
VLOOKUP($B212,[2]分省年度数据!$A$1:$T$32,15,FALSE),
$C212=2011,
VLOOKUP($B212,[2]分省年度数据!$A$1:$T$32,14,FALSE),
$C212=2012,
VLOOKUP($B212,[2]分省年度数据!$A$1:$T$32,13,FALSE),
$C212=2013,
VLOOKUP($B212,[2]分省年度数据!$A$1:$T$32,12,FALSE),
$C212=2014,
VLOOKUP($B212,[2]分省年度数据!$A$1:$T$32,11,FALSE),
$C212=2015,
VLOOKUP($B212,[2]分省年度数据!$A$1:$T$32,10,FALSE),
$C212=2016,
VLOOKUP($B212,[2]分省年度数据!$A$1:$T$32,9,FALSE),
$C212=2017,
VLOOKUP($B212,[2]分省年度数据!$A$1:$T$32,8,FALSE),
$C212=2018,
VLOOKUP($B212,[2]分省年度数据!$A$1:$T$32,7,FALSE)
)</f>
        <v>11083</v>
      </c>
      <c r="H212" cm="1">
        <f t="array" ref="H212">_xlfn.IFS(
$C212=2010,
VLOOKUP($B212,[3]分省年度数据!$A$1:$T$32,15,FALSE),
$C212=2011,
VLOOKUP($B212,[3]分省年度数据!$A$1:$T$32,14,FALSE),
$C212=2012,
VLOOKUP($B212,[3]分省年度数据!$A$1:$T$32,13,FALSE),
$C212=2013,
VLOOKUP($B212,[3]分省年度数据!$A$1:$T$32,12,FALSE),
$C212=2014,
VLOOKUP($B212,[3]分省年度数据!$A$1:$T$32,11,FALSE),
$C212=2015,
VLOOKUP($B212,[3]分省年度数据!$A$1:$T$32,10,FALSE),
$C212=2016,
VLOOKUP($B212,[3]分省年度数据!$A$1:$T$32,9,FALSE),
$C212=2017,
VLOOKUP($B212,[3]分省年度数据!$A$1:$T$32,8,FALSE),
$C212=2018,
VLOOKUP($B212,[3]分省年度数据!$A$1:$T$32,7,FALSE)
)</f>
        <v>2278.1</v>
      </c>
      <c r="I212">
        <f>VLOOKUP($D212,[4]Sheet1!$C$1:$J$65536,2,FALSE)</f>
        <v>165.49124145507812</v>
      </c>
      <c r="J212">
        <f>VLOOKUP($D212,[4]Sheet1!$C$1:$J$65536,3,FALSE)</f>
        <v>119.51746368408203</v>
      </c>
      <c r="K212">
        <f>VLOOKUP($D212,[4]Sheet1!$C$1:$J$65536,4,FALSE)</f>
        <v>10133.81640625</v>
      </c>
      <c r="L212">
        <f>VLOOKUP($D212,[4]Sheet1!$C$1:$J$65536,5,FALSE)</f>
        <v>141.52920532226562</v>
      </c>
      <c r="M212">
        <f>VLOOKUP($D212,[4]Sheet1!$C$1:$J$65536,6,FALSE)</f>
        <v>18.330572128295898</v>
      </c>
      <c r="N212">
        <f>VLOOKUP($D212,[4]Sheet1!$C$1:$J$65536,7,FALSE)</f>
        <v>5.9516172409057617</v>
      </c>
      <c r="O212">
        <f>VLOOKUP($D212,[4]Sheet1!$C$1:$J$65536,8,FALSE)</f>
        <v>19.451396942138672</v>
      </c>
      <c r="P212" cm="1">
        <f t="array" ref="P212">_xlfn.IFS(
$C212=2010,
VLOOKUP($B212,[5]各省年均房价!$A$1:$T$32,11,FALSE),
$C212=2011,
VLOOKUP($B212,[5]各省年均房价!$A$1:$T$32,12,FALSE),
$C212=2012,
VLOOKUP($B212,[5]各省年均房价!$A$1:$T$32,13,FALSE),
$C212=2013,
VLOOKUP($B212,[5]各省年均房价!$A$1:$T$32,14,FALSE),
$C212=2014,
VLOOKUP($B212,[5]各省年均房价!$A$1:$T$32,15,FALSE),
$C212=2015,
VLOOKUP($B212,[5]各省年均房价!$A$1:$T$32,16,FALSE),
$C212=2016,
VLOOKUP($B212,[5]各省年均房价!$A$1:$T$32,17,FALSE),
$C212=2017,
VLOOKUP($B212,[5]各省年均房价!$A$1:$T$32,18,FALSE),
$C212=2018,
VLOOKUP($B212,[5]各省年均房价!$A$1:$T$32,19,FALSE)
)</f>
        <v>4263.2749999999996</v>
      </c>
      <c r="Q212">
        <f t="shared" si="7"/>
        <v>0.38466795993864472</v>
      </c>
      <c r="R212" cm="1">
        <f t="array" ref="R212">_xlfn.IFS(
$C212=2010,
VLOOKUP($B212,[27]分省年度数据!$A$1:$T$32,15,FALSE),
$C212=2011,
VLOOKUP($B212,[27]分省年度数据!$A$1:$T$32,14,FALSE),
$C212=2012,
VLOOKUP($B212,[27]分省年度数据!$A$1:$T$32,13,FALSE),
$C212=2013,
VLOOKUP($B212,[27]分省年度数据!$A$1:$T$32,12,FALSE),
$C212=2014,
VLOOKUP($B212,[27]分省年度数据!$A$1:$T$32,11,FALSE),
$C212=2015,
VLOOKUP($B212,[27]分省年度数据!$A$1:$T$32,10,FALSE),
$C212=2016,
VLOOKUP($B212,[27]分省年度数据!$A$1:$T$32,9,FALSE),
$C212=2017,
VLOOKUP($B212,[27]分省年度数据!$A$1:$T$32,8,FALSE),
$C212=2018,
VLOOKUP($B212,[27]分省年度数据!$A$1:$T$32,7,FALSE)
)</f>
        <v>76.03</v>
      </c>
      <c r="S212">
        <f>IFERROR(VLOOKUP(D212,[6]mu_jt_estimates_final!$C:$D,2,FALSE),"")</f>
        <v>-0.10150068</v>
      </c>
      <c r="T212" t="str">
        <f>VLOOKUP(B212,方言分布!A:B,2,FALSE)</f>
        <v>西南官话</v>
      </c>
      <c r="U212" cm="1">
        <f t="array" ref="U212">_xlfn.IFS(
$C212=2010,
VLOOKUP($B212,[7]分省年度数据!$A$1:$T$32,15,FALSE),
$C212=2011,
VLOOKUP($B212,[7]分省年度数据!$A$1:$T$32,14,FALSE),
$C212=2012,
VLOOKUP($B212,[7]分省年度数据!$A$1:$T$32,13,FALSE),
$C212=2013,
VLOOKUP($B212,[7]分省年度数据!$A$1:$T$32,12,FALSE),
$C212=2014,
VLOOKUP($B212,[7]分省年度数据!$A$1:$T$32,11,FALSE),
$C212=2015,
VLOOKUP($B212,[7]分省年度数据!$A$1:$T$32,10,FALSE),
$C212=2016,
VLOOKUP($B212,[7]分省年度数据!$A$1:$T$32,9,FALSE),
$C212=2017,
VLOOKUP($B212,[7]分省年度数据!$A$1:$T$32,8,FALSE),
$C212=2018,
VLOOKUP($B212,[7]分省年度数据!$A$1:$T$32,7,FALSE)
)</f>
        <v>29177</v>
      </c>
      <c r="V212" cm="1">
        <f t="array" ref="V212">_xlfn.IFS(
$C212=2010,
VLOOKUP($B212,[8]分省年度数据!$A$1:$T$32,15,FALSE),
$C212=2011,
VLOOKUP($B212,[8]分省年度数据!$A$1:$T$32,14,FALSE),
$C212=2012,
VLOOKUP($B212,[8]分省年度数据!$A$1:$T$32,13,FALSE),
$C212=2013,
VLOOKUP($B212,[8]分省年度数据!$A$1:$T$32,12,FALSE),
$C212=2014,
VLOOKUP($B212,[8]分省年度数据!$A$1:$T$32,11,FALSE),
$C212=2015,
VLOOKUP($B212,[8]分省年度数据!$A$1:$T$32,10,FALSE),
$C212=2016,
VLOOKUP($B212,[8]分省年度数据!$A$1:$T$32,9,FALSE),
$C212=2017,
VLOOKUP($B212,[8]分省年度数据!$A$1:$T$32,8,FALSE),
$C212=2018,
VLOOKUP($B212,[8]分省年度数据!$A$1:$T$32,7,FALSE)
)</f>
        <v>16.670000000000002</v>
      </c>
      <c r="W212" cm="1">
        <f t="array" ref="W212">_xlfn.IFS(
$C212=2010,
VLOOKUP($B212,[9]分省年度数据!$A$1:$T$32,15,FALSE),
$C212=2011,
VLOOKUP($B212,[9]分省年度数据!$A$1:$T$32,14,FALSE),
$C212=2012,
VLOOKUP($B212,[9]分省年度数据!$A$1:$T$32,13,FALSE),
$C212=2013,
VLOOKUP($B212,[9]分省年度数据!$A$1:$T$32,12,FALSE),
$C212=2014,
VLOOKUP($B212,[9]分省年度数据!$A$1:$T$32,11,FALSE),
$C212=2015,
VLOOKUP($B212,[9]分省年度数据!$A$1:$T$32,10,FALSE),
$C212=2016,
VLOOKUP($B212,[9]分省年度数据!$A$1:$T$32,9,FALSE),
$C212=2017,
VLOOKUP($B212,[9]分省年度数据!$A$1:$T$32,8,FALSE),
$C212=2018,
VLOOKUP($B212,[9]分省年度数据!$A$1:$T$32,7,FALSE)
)</f>
        <v>36</v>
      </c>
      <c r="X212" cm="1">
        <f t="array" ref="X212">_xlfn.IFS(
$C212=2010,
VLOOKUP($B212,[10]分省年度数据!$A$1:$T$32,15,FALSE),
$C212=2011,
VLOOKUP($B212,[10]分省年度数据!$A$1:$T$32,14,FALSE),
$C212=2012,
VLOOKUP($B212,[10]分省年度数据!$A$1:$T$32,13,FALSE),
$C212=2013,
VLOOKUP($B212,[10]分省年度数据!$A$1:$T$32,12,FALSE),
$C212=2014,
VLOOKUP($B212,[10]分省年度数据!$A$1:$T$32,11,FALSE),
$C212=2015,
VLOOKUP($B212,[10]分省年度数据!$A$1:$T$32,10,FALSE),
$C212=2016,
VLOOKUP($B212,[10]分省年度数据!$A$1:$T$32,9,FALSE),
$C212=2017,
VLOOKUP($B212,[10]分省年度数据!$A$1:$T$32,8,FALSE),
$C212=2018,
VLOOKUP($B212,[10]分省年度数据!$A$1:$T$32,7,FALSE)
)</f>
        <v>8.5299999999999994</v>
      </c>
      <c r="Y212" cm="1">
        <f t="array" ref="Y212">_xlfn.IFS(
$C212=2010,
VLOOKUP($B212,[11]分省年度数据!$A$1:$T$32,15,FALSE),
$C212=2011,
VLOOKUP($B212,[11]分省年度数据!$A$1:$T$32,14,FALSE),
$C212=2012,
VLOOKUP($B212,[11]分省年度数据!$A$1:$T$32,13,FALSE),
$C212=2013,
VLOOKUP($B212,[11]分省年度数据!$A$1:$T$32,12,FALSE),
$C212=2014,
VLOOKUP($B212,[11]分省年度数据!$A$1:$T$32,11,FALSE),
$C212=2015,
VLOOKUP($B212,[11]分省年度数据!$A$1:$T$32,10,FALSE),
$C212=2016,
VLOOKUP($B212,[11]分省年度数据!$A$1:$T$32,9,FALSE),
$C212=2017,
VLOOKUP($B212,[11]分省年度数据!$A$1:$T$32,8,FALSE),
$C212=2018,
VLOOKUP($B212,[11]分省年度数据!$A$1:$T$32,7,FALSE)
)</f>
        <v>228.71</v>
      </c>
      <c r="Z212" cm="1">
        <f t="array" ref="Z212">_xlfn.IFS(
$C212=2010,
VLOOKUP($B212,[12]分省年度数据!$A$1:$T$32,15,FALSE),
$C212=2011,
VLOOKUP($B212,[12]分省年度数据!$A$1:$T$32,14,FALSE),
$C212=2012,
VLOOKUP($B212,[12]分省年度数据!$A$1:$T$32,13,FALSE),
$C212=2013,
VLOOKUP($B212,[12]分省年度数据!$A$1:$T$32,12,FALSE),
$C212=2014,
VLOOKUP($B212,[12]分省年度数据!$A$1:$T$32,11,FALSE),
$C212=2015,
VLOOKUP($B212,[12]分省年度数据!$A$1:$T$32,10,FALSE),
$C212=2016,
VLOOKUP($B212,[12]分省年度数据!$A$1:$T$32,9,FALSE),
$C212=2017,
VLOOKUP($B212,[12]分省年度数据!$A$1:$T$32,8,FALSE),
$C212=2018,
VLOOKUP($B212,[12]分省年度数据!$A$1:$T$32,7,FALSE)
)</f>
        <v>18.25</v>
      </c>
      <c r="AA212" cm="1">
        <f t="array" ref="AA212">_xlfn.IFS(
$C212=2010,
VLOOKUP($B212,[13]分省年度数据!$A$1:$T$32,15,FALSE),
$C212=2011,
VLOOKUP($B212,[13]分省年度数据!$A$1:$T$32,14,FALSE),
$C212=2012,
VLOOKUP($B212,[13]分省年度数据!$A$1:$T$32,13,FALSE),
$C212=2013,
VLOOKUP($B212,[13]分省年度数据!$A$1:$T$32,12,FALSE),
$C212=2014,
VLOOKUP($B212,[13]分省年度数据!$A$1:$T$32,11,FALSE),
$C212=2015,
VLOOKUP($B212,[13]分省年度数据!$A$1:$T$32,10,FALSE),
$C212=2016,
VLOOKUP($B212,[13]分省年度数据!$A$1:$T$32,9,FALSE),
$C212=2017,
VLOOKUP($B212,[13]分省年度数据!$A$1:$T$32,8,FALSE),
$C212=2018,
VLOOKUP($B212,[13]分省年度数据!$A$1:$T$32,7,FALSE)
)</f>
        <v>18.23</v>
      </c>
      <c r="AB212" cm="1">
        <f t="array" ref="AB212">_xlfn.IFS(
$C212=2010,
VLOOKUP($B212,[14]分省年度数据!$A$1:$T$32,15,FALSE),
$C212=2011,
VLOOKUP($B212,[14]分省年度数据!$A$1:$T$32,14,FALSE),
$C212=2012,
VLOOKUP($B212,[14]分省年度数据!$A$1:$T$32,13,FALSE),
$C212=2013,
VLOOKUP($B212,[14]分省年度数据!$A$1:$T$32,12,FALSE),
$C212=2014,
VLOOKUP($B212,[14]分省年度数据!$A$1:$T$32,11,FALSE),
$C212=2015,
VLOOKUP($B212,[14]分省年度数据!$A$1:$T$32,10,FALSE),
$C212=2016,
VLOOKUP($B212,[14]分省年度数据!$A$1:$T$32,9,FALSE),
$C212=2017,
VLOOKUP($B212,[14]分省年度数据!$A$1:$T$32,8,FALSE),
$C212=2018,
VLOOKUP($B212,[14]分省年度数据!$A$1:$T$32,7,FALSE)
)</f>
        <v>18.43</v>
      </c>
      <c r="AD212" cm="1">
        <f t="array" ref="AD212">_xlfn.IFS(
$C212=2010,
VLOOKUP($B212,[15]分省年度数据!$A$1:$T$32,15,FALSE),
$C212=2011,
VLOOKUP($B212,[15]分省年度数据!$A$1:$T$32,14,FALSE),
$C212=2012,
VLOOKUP($B212,[15]分省年度数据!$A$1:$T$32,13,FALSE),
$C212=2013,
VLOOKUP($B212,[15]分省年度数据!$A$1:$T$32,12,FALSE),
$C212=2014,
VLOOKUP($B212,[15]分省年度数据!$A$1:$T$32,11,FALSE),
$C212=2015,
VLOOKUP($B212,[15]分省年度数据!$A$1:$T$32,10,FALSE),
$C212=2016,
VLOOKUP($B212,[15]分省年度数据!$A$1:$T$32,9,FALSE),
$C212=2017,
VLOOKUP($B212,[15]分省年度数据!$A$1:$T$32,8,FALSE),
$C212=2018,
VLOOKUP($B212,[15]分省年度数据!$A$1:$T$32,7,FALSE)
)</f>
        <v>6799795</v>
      </c>
      <c r="AE212" cm="1">
        <f t="array" ref="AE212">_xlfn.IFS(
$C212=2010,
VLOOKUP($B212,[16]分省年度数据!$A$1:$T$32,15,FALSE),
$C212=2011,
VLOOKUP($B212,[16]分省年度数据!$A$1:$T$32,14,FALSE),
$C212=2012,
VLOOKUP($B212,[16]分省年度数据!$A$1:$T$32,13,FALSE),
$C212=2013,
VLOOKUP($B212,[16]分省年度数据!$A$1:$T$32,12,FALSE),
$C212=2014,
VLOOKUP($B212,[16]分省年度数据!$A$1:$T$32,11,FALSE),
$C212=2015,
VLOOKUP($B212,[16]分省年度数据!$A$1:$T$32,10,FALSE),
$C212=2016,
VLOOKUP($B212,[16]分省年度数据!$A$1:$T$32,9,FALSE),
$C212=2017,
VLOOKUP($B212,[16]分省年度数据!$A$1:$T$32,8,FALSE),
$C212=2018,
VLOOKUP($B212,[16]分省年度数据!$A$1:$T$32,7,FALSE)
)</f>
        <v>560.66999999999996</v>
      </c>
      <c r="AF212" cm="1">
        <f t="array" ref="AF212">_xlfn.IFS(
$C212=2010,
VLOOKUP($B212,[17]分省年度数据!$A$1:$T$32,15,FALSE),
$C212=2011,
VLOOKUP($B212,[17]分省年度数据!$A$1:$T$32,14,FALSE),
$C212=2012,
VLOOKUP($B212,[17]分省年度数据!$A$1:$T$32,13,FALSE),
$C212=2013,
VLOOKUP($B212,[17]分省年度数据!$A$1:$T$32,12,FALSE),
$C212=2014,
VLOOKUP($B212,[17]分省年度数据!$A$1:$T$32,11,FALSE),
$C212=2015,
VLOOKUP($B212,[17]分省年度数据!$A$1:$T$32,10,FALSE),
$C212=2016,
VLOOKUP($B212,[17]分省年度数据!$A$1:$T$32,9,FALSE),
$C212=2017,
VLOOKUP($B212,[17]分省年度数据!$A$1:$T$32,8,FALSE),
$C212=2018,
VLOOKUP($B212,[17]分省年度数据!$A$1:$T$32,7,FALSE)
)</f>
        <v>20</v>
      </c>
      <c r="AG212" cm="1">
        <f t="array" ref="AG212">_xlfn.IFS(
$C212=2010,
VLOOKUP($B212,[18]分省年度数据!$A$1:$T$32,15,FALSE),
$C212=2011,
VLOOKUP($B212,[18]分省年度数据!$A$1:$T$32,14,FALSE),
$C212=2012,
VLOOKUP($B212,[18]分省年度数据!$A$1:$T$32,13,FALSE),
$C212=2013,
VLOOKUP($B212,[18]分省年度数据!$A$1:$T$32,12,FALSE),
$C212=2014,
VLOOKUP($B212,[18]分省年度数据!$A$1:$T$32,11,FALSE),
$C212=2015,
VLOOKUP($B212,[18]分省年度数据!$A$1:$T$32,10,FALSE),
$C212=2016,
VLOOKUP($B212,[18]分省年度数据!$A$1:$T$32,9,FALSE),
$C212=2017,
VLOOKUP($B212,[18]分省年度数据!$A$1:$T$32,8,FALSE),
$C212=2018,
VLOOKUP($B212,[18]分省年度数据!$A$1:$T$32,7,FALSE)
)</f>
        <v>2601.1999999999998</v>
      </c>
      <c r="AJ212" cm="1">
        <f t="array" ref="AJ212">_xlfn.IFS(
$C212=2010,
VLOOKUP($B212,[19]分省年度数据!$A$1:$T$32,15,FALSE),
$C212=2011,
VLOOKUP($B212,[19]分省年度数据!$A$1:$T$32,14,FALSE),
$C212=2012,
VLOOKUP($B212,[19]分省年度数据!$A$1:$T$32,13,FALSE),
$C212=2013,
VLOOKUP($B212,[19]分省年度数据!$A$1:$T$32,12,FALSE),
$C212=2014,
VLOOKUP($B212,[19]分省年度数据!$A$1:$T$32,11,FALSE),
$C212=2015,
VLOOKUP($B212,[19]分省年度数据!$A$1:$T$32,10,FALSE),
$C212=2016,
VLOOKUP($B212,[19]分省年度数据!$A$1:$T$32,9,FALSE),
$C212=2017,
VLOOKUP($B212,[19]分省年度数据!$A$1:$T$32,8,FALSE),
$C212=2018,
VLOOKUP($B212,[19]分省年度数据!$A$1:$T$32,7,FALSE)
)</f>
        <v>1241</v>
      </c>
      <c r="AK212" cm="1">
        <f t="array" ref="AK212">_xlfn.IFS(
$C212=2010,
VLOOKUP($B212,[20]分省年度数据!$A$1:$T$32,15,FALSE),
$C212=2011,
VLOOKUP($B212,[20]分省年度数据!$A$1:$T$32,14,FALSE),
$C212=2012,
VLOOKUP($B212,[20]分省年度数据!$A$1:$T$32,13,FALSE),
$C212=2013,
VLOOKUP($B212,[20]分省年度数据!$A$1:$T$32,12,FALSE),
$C212=2014,
VLOOKUP($B212,[20]分省年度数据!$A$1:$T$32,11,FALSE),
$C212=2015,
VLOOKUP($B212,[20]分省年度数据!$A$1:$T$32,10,FALSE),
$C212=2016,
VLOOKUP($B212,[20]分省年度数据!$A$1:$T$32,9,FALSE),
$C212=2017,
VLOOKUP($B212,[20]分省年度数据!$A$1:$T$32,8,FALSE),
$C212=2018,
VLOOKUP($B212,[20]分省年度数据!$A$1:$T$32,7,FALSE)
)</f>
        <v>5300</v>
      </c>
      <c r="AL212" cm="1">
        <f t="array" ref="AL212">_xlfn.IFS(
$C212=2010,
VLOOKUP($B212,[26]分省年度数据!$A$1:$T$32,15,FALSE),
$C212=2011,
VLOOKUP($B212,[26]分省年度数据!$A$1:$T$32,14,FALSE),
$C212=2012,
VLOOKUP($B212,[26]分省年度数据!$A$1:$T$32,13,FALSE),
$C212=2013,
VLOOKUP($B212,[26]分省年度数据!$A$1:$T$32,12,FALSE),
$C212=2014,
VLOOKUP($B212,[26]分省年度数据!$A$1:$T$32,11,FALSE),
$C212=2015,
VLOOKUP($B212,[26]分省年度数据!$A$1:$T$32,10,FALSE),
$C212=2016,
VLOOKUP($B212,[26]分省年度数据!$A$1:$T$32,9,FALSE),
$C212=2017,
VLOOKUP($B212,[26]分省年度数据!$A$1:$T$32,8,FALSE),
$C212=2018,
VLOOKUP($B212,[26]分省年度数据!$A$1:$T$32,7,FALSE)
)</f>
        <v>92.86</v>
      </c>
      <c r="AM212" cm="1">
        <f t="array" ref="AM212">_xlfn.IFS(
$C212=2010,
VLOOKUP($B212,[22]分省年度数据!$A$1:$T$32,15,FALSE),
$C212=2011,
VLOOKUP($B212,[22]分省年度数据!$A$1:$T$32,14,FALSE),
$C212=2012,
VLOOKUP($B212,[22]分省年度数据!$A$1:$T$32,13,FALSE),
$C212=2013,
VLOOKUP($B212,[22]分省年度数据!$A$1:$T$32,12,FALSE),
$C212=2014,
VLOOKUP($B212,[22]分省年度数据!$A$1:$T$32,11,FALSE),
$C212=2015,
VLOOKUP($B212,[22]分省年度数据!$A$1:$T$32,10,FALSE),
$C212=2016,
VLOOKUP($B212,[22]分省年度数据!$A$1:$T$32,9,FALSE),
$C212=2017,
VLOOKUP($B212,[22]分省年度数据!$A$1:$T$32,8,FALSE),
$C212=2018,
VLOOKUP($B212,[22]分省年度数据!$A$1:$T$32,7,FALSE)
)</f>
        <v>74.86</v>
      </c>
      <c r="AN212" cm="1">
        <f t="array" ref="AN212">_xlfn.IFS(
$C212=2010,
VLOOKUP($B212,[23]分省年度数据!$A$1:$T$32,15,FALSE),
$C212=2011,
VLOOKUP($B212,[23]分省年度数据!$A$1:$T$32,14,FALSE),
$C212=2012,
VLOOKUP($B212,[23]分省年度数据!$A$1:$T$32,13,FALSE),
$C212=2013,
VLOOKUP($B212,[23]分省年度数据!$A$1:$T$32,12,FALSE),
$C212=2014,
VLOOKUP($B212,[23]分省年度数据!$A$1:$T$32,11,FALSE),
$C212=2015,
VLOOKUP($B212,[23]分省年度数据!$A$1:$T$32,10,FALSE),
$C212=2016,
VLOOKUP($B212,[23]分省年度数据!$A$1:$T$32,9,FALSE),
$C212=2017,
VLOOKUP($B212,[23]分省年度数据!$A$1:$T$32,8,FALSE),
$C212=2018,
VLOOKUP($B212,[23]分省年度数据!$A$1:$T$32,7,FALSE)
)</f>
        <v>9.6</v>
      </c>
      <c r="AO212" cm="1">
        <f t="array" ref="AO212">_xlfn.IFS(
$C212=2010,
VLOOKUP($B212,[24]分省年度数据!$A$1:$T$32,15,FALSE),
$C212=2011,
VLOOKUP($B212,[24]分省年度数据!$A$1:$T$32,14,FALSE),
$C212=2012,
VLOOKUP($B212,[24]分省年度数据!$A$1:$T$32,13,FALSE),
$C212=2013,
VLOOKUP($B212,[24]分省年度数据!$A$1:$T$32,12,FALSE),
$C212=2014,
VLOOKUP($B212,[24]分省年度数据!$A$1:$T$32,11,FALSE),
$C212=2015,
VLOOKUP($B212,[24]分省年度数据!$A$1:$T$32,10,FALSE),
$C212=2016,
VLOOKUP($B212,[24]分省年度数据!$A$1:$T$32,9,FALSE),
$C212=2017,
VLOOKUP($B212,[24]分省年度数据!$A$1:$T$32,8,FALSE),
$C212=2018,
VLOOKUP($B212,[24]分省年度数据!$A$1:$T$32,7,FALSE)
)</f>
        <v>2.06</v>
      </c>
      <c r="AP212" cm="1">
        <f t="array" ref="AP212">_xlfn.IFS(
$C212=2010,
VLOOKUP($B212,[25]分省年度数据!$A$1:$T$32,15,FALSE),
$C212=2011,
VLOOKUP($B212,[25]分省年度数据!$A$1:$T$32,14,FALSE),
$C212=2012,
VLOOKUP($B212,[25]分省年度数据!$A$1:$T$32,13,FALSE),
$C212=2013,
VLOOKUP($B212,[25]分省年度数据!$A$1:$T$32,12,FALSE),
$C212=2014,
VLOOKUP($B212,[25]分省年度数据!$A$1:$T$32,11,FALSE),
$C212=2015,
VLOOKUP($B212,[25]分省年度数据!$A$1:$T$32,10,FALSE),
$C212=2016,
VLOOKUP($B212,[25]分省年度数据!$A$1:$T$32,9,FALSE),
$C212=2017,
VLOOKUP($B212,[25]分省年度数据!$A$1:$T$32,8,FALSE),
$C212=2018,
VLOOKUP($B212,[25]分省年度数据!$A$1:$T$32,7,FALSE)
)</f>
        <v>11.41</v>
      </c>
    </row>
    <row r="213" spans="1:42">
      <c r="A213">
        <v>52</v>
      </c>
      <c r="B213" t="s">
        <v>24</v>
      </c>
      <c r="C213">
        <v>2014</v>
      </c>
      <c r="D213" t="str">
        <f t="shared" si="6"/>
        <v>贵州省2014</v>
      </c>
      <c r="E213" t="s">
        <v>36</v>
      </c>
      <c r="F213" cm="1">
        <f t="array" ref="F213">_xlfn.IFS(
$C213=2010,
VLOOKUP($B213,[1]分省年度数据!$A$1:$T$32,15,FALSE),
$C213=2011,
VLOOKUP($B213,[1]分省年度数据!$A$1:$T$32,14,FALSE),
$C213=2012,
VLOOKUP($B213,[1]分省年度数据!$A$1:$T$32,13,FALSE),
$C213=2013,
VLOOKUP($B213,[1]分省年度数据!$A$1:$T$32,12,FALSE),
$C213=2014,
VLOOKUP($B213,[1]分省年度数据!$A$1:$T$32,11,FALSE),
$C213=2015,
VLOOKUP($B213,[1]分省年度数据!$A$1:$T$32,10,FALSE),
$C213=2016,
VLOOKUP($B213,[1]分省年度数据!$A$1:$T$32,9,FALSE),
$C213=2017,
VLOOKUP($B213,[1]分省年度数据!$A$1:$T$32,8,FALSE),
$C213=2018,
VLOOKUP($B213,[1]分省年度数据!$A$1:$T$32,7,FALSE)
)</f>
        <v>3677</v>
      </c>
      <c r="G213" cm="1">
        <f t="array" ref="G213">_xlfn.IFS(
$C213=2010,
VLOOKUP($B213,[2]分省年度数据!$A$1:$T$32,15,FALSE),
$C213=2011,
VLOOKUP($B213,[2]分省年度数据!$A$1:$T$32,14,FALSE),
$C213=2012,
VLOOKUP($B213,[2]分省年度数据!$A$1:$T$32,13,FALSE),
$C213=2013,
VLOOKUP($B213,[2]分省年度数据!$A$1:$T$32,12,FALSE),
$C213=2014,
VLOOKUP($B213,[2]分省年度数据!$A$1:$T$32,11,FALSE),
$C213=2015,
VLOOKUP($B213,[2]分省年度数据!$A$1:$T$32,10,FALSE),
$C213=2016,
VLOOKUP($B213,[2]分省年度数据!$A$1:$T$32,9,FALSE),
$C213=2017,
VLOOKUP($B213,[2]分省年度数据!$A$1:$T$32,8,FALSE),
$C213=2018,
VLOOKUP($B213,[2]分省年度数据!$A$1:$T$32,7,FALSE)
)</f>
        <v>12371</v>
      </c>
      <c r="H213" cm="1">
        <f t="array" ref="H213">_xlfn.IFS(
$C213=2010,
VLOOKUP($B213,[3]分省年度数据!$A$1:$T$32,15,FALSE),
$C213=2011,
VLOOKUP($B213,[3]分省年度数据!$A$1:$T$32,14,FALSE),
$C213=2012,
VLOOKUP($B213,[3]分省年度数据!$A$1:$T$32,13,FALSE),
$C213=2013,
VLOOKUP($B213,[3]分省年度数据!$A$1:$T$32,12,FALSE),
$C213=2014,
VLOOKUP($B213,[3]分省年度数据!$A$1:$T$32,11,FALSE),
$C213=2015,
VLOOKUP($B213,[3]分省年度数据!$A$1:$T$32,10,FALSE),
$C213=2016,
VLOOKUP($B213,[3]分省年度数据!$A$1:$T$32,9,FALSE),
$C213=2017,
VLOOKUP($B213,[3]分省年度数据!$A$1:$T$32,8,FALSE),
$C213=2018,
VLOOKUP($B213,[3]分省年度数据!$A$1:$T$32,7,FALSE)
)</f>
        <v>1493.8</v>
      </c>
      <c r="I213">
        <f>VLOOKUP($D213,[4]Sheet1!$C$1:$J$65536,2,FALSE)</f>
        <v>162.15716552734375</v>
      </c>
      <c r="J213">
        <f>VLOOKUP($D213,[4]Sheet1!$C$1:$J$65536,3,FALSE)</f>
        <v>121.85514068603516</v>
      </c>
      <c r="K213">
        <f>VLOOKUP($D213,[4]Sheet1!$C$1:$J$65536,4,FALSE)</f>
        <v>10137.48046875</v>
      </c>
      <c r="L213">
        <f>VLOOKUP($D213,[4]Sheet1!$C$1:$J$65536,5,FALSE)</f>
        <v>136.42826843261719</v>
      </c>
      <c r="M213">
        <f>VLOOKUP($D213,[4]Sheet1!$C$1:$J$65536,6,FALSE)</f>
        <v>18.184543609619141</v>
      </c>
      <c r="N213">
        <f>VLOOKUP($D213,[4]Sheet1!$C$1:$J$65536,7,FALSE)</f>
        <v>7.0354876518249512</v>
      </c>
      <c r="O213">
        <f>VLOOKUP($D213,[4]Sheet1!$C$1:$J$65536,8,FALSE)</f>
        <v>29.955604553222656</v>
      </c>
      <c r="P213" cm="1">
        <f t="array" ref="P213">_xlfn.IFS(
$C213=2010,
VLOOKUP($B213,[5]各省年均房价!$A$1:$T$32,11,FALSE),
$C213=2011,
VLOOKUP($B213,[5]各省年均房价!$A$1:$T$32,12,FALSE),
$C213=2012,
VLOOKUP($B213,[5]各省年均房价!$A$1:$T$32,13,FALSE),
$C213=2013,
VLOOKUP($B213,[5]各省年均房价!$A$1:$T$32,14,FALSE),
$C213=2014,
VLOOKUP($B213,[5]各省年均房价!$A$1:$T$32,15,FALSE),
$C213=2015,
VLOOKUP($B213,[5]各省年均房价!$A$1:$T$32,16,FALSE),
$C213=2016,
VLOOKUP($B213,[5]各省年均房价!$A$1:$T$32,17,FALSE),
$C213=2017,
VLOOKUP($B213,[5]各省年均房价!$A$1:$T$32,18,FALSE),
$C213=2018,
VLOOKUP($B213,[5]各省年均房价!$A$1:$T$32,19,FALSE)
)</f>
        <v>4353.8625000000002</v>
      </c>
      <c r="Q213">
        <f t="shared" si="7"/>
        <v>0.35194103144450734</v>
      </c>
      <c r="R213" cm="1">
        <f t="array" ref="R213">_xlfn.IFS(
$C213=2010,
VLOOKUP($B213,[27]分省年度数据!$A$1:$T$32,15,FALSE),
$C213=2011,
VLOOKUP($B213,[27]分省年度数据!$A$1:$T$32,14,FALSE),
$C213=2012,
VLOOKUP($B213,[27]分省年度数据!$A$1:$T$32,13,FALSE),
$C213=2013,
VLOOKUP($B213,[27]分省年度数据!$A$1:$T$32,12,FALSE),
$C213=2014,
VLOOKUP($B213,[27]分省年度数据!$A$1:$T$32,11,FALSE),
$C213=2015,
VLOOKUP($B213,[27]分省年度数据!$A$1:$T$32,10,FALSE),
$C213=2016,
VLOOKUP($B213,[27]分省年度数据!$A$1:$T$32,9,FALSE),
$C213=2017,
VLOOKUP($B213,[27]分省年度数据!$A$1:$T$32,8,FALSE),
$C213=2018,
VLOOKUP($B213,[27]分省年度数据!$A$1:$T$32,7,FALSE)
)</f>
        <v>82.25</v>
      </c>
      <c r="S213">
        <f>IFERROR(VLOOKUP(D213,[6]mu_jt_estimates_final!$C:$D,2,FALSE),"")</f>
        <v>0.15974363999999999</v>
      </c>
      <c r="T213" t="str">
        <f>VLOOKUP(B213,方言分布!A:B,2,FALSE)</f>
        <v>西南官话</v>
      </c>
      <c r="U213" cm="1">
        <f t="array" ref="U213">_xlfn.IFS(
$C213=2010,
VLOOKUP($B213,[7]分省年度数据!$A$1:$T$32,15,FALSE),
$C213=2011,
VLOOKUP($B213,[7]分省年度数据!$A$1:$T$32,14,FALSE),
$C213=2012,
VLOOKUP($B213,[7]分省年度数据!$A$1:$T$32,13,FALSE),
$C213=2013,
VLOOKUP($B213,[7]分省年度数据!$A$1:$T$32,12,FALSE),
$C213=2014,
VLOOKUP($B213,[7]分省年度数据!$A$1:$T$32,11,FALSE),
$C213=2015,
VLOOKUP($B213,[7]分省年度数据!$A$1:$T$32,10,FALSE),
$C213=2016,
VLOOKUP($B213,[7]分省年度数据!$A$1:$T$32,9,FALSE),
$C213=2017,
VLOOKUP($B213,[7]分省年度数据!$A$1:$T$32,8,FALSE),
$C213=2018,
VLOOKUP($B213,[7]分省年度数据!$A$1:$T$32,7,FALSE)
)</f>
        <v>28995</v>
      </c>
      <c r="V213" cm="1">
        <f t="array" ref="V213">_xlfn.IFS(
$C213=2010,
VLOOKUP($B213,[8]分省年度数据!$A$1:$T$32,15,FALSE),
$C213=2011,
VLOOKUP($B213,[8]分省年度数据!$A$1:$T$32,14,FALSE),
$C213=2012,
VLOOKUP($B213,[8]分省年度数据!$A$1:$T$32,13,FALSE),
$C213=2013,
VLOOKUP($B213,[8]分省年度数据!$A$1:$T$32,12,FALSE),
$C213=2014,
VLOOKUP($B213,[8]分省年度数据!$A$1:$T$32,11,FALSE),
$C213=2015,
VLOOKUP($B213,[8]分省年度数据!$A$1:$T$32,10,FALSE),
$C213=2016,
VLOOKUP($B213,[8]分省年度数据!$A$1:$T$32,9,FALSE),
$C213=2017,
VLOOKUP($B213,[8]分省年度数据!$A$1:$T$32,8,FALSE),
$C213=2018,
VLOOKUP($B213,[8]分省年度数据!$A$1:$T$32,7,FALSE)
)</f>
        <v>18.22</v>
      </c>
      <c r="W213" cm="1">
        <f t="array" ref="W213">_xlfn.IFS(
$C213=2010,
VLOOKUP($B213,[9]分省年度数据!$A$1:$T$32,15,FALSE),
$C213=2011,
VLOOKUP($B213,[9]分省年度数据!$A$1:$T$32,14,FALSE),
$C213=2012,
VLOOKUP($B213,[9]分省年度数据!$A$1:$T$32,13,FALSE),
$C213=2013,
VLOOKUP($B213,[9]分省年度数据!$A$1:$T$32,12,FALSE),
$C213=2014,
VLOOKUP($B213,[9]分省年度数据!$A$1:$T$32,11,FALSE),
$C213=2015,
VLOOKUP($B213,[9]分省年度数据!$A$1:$T$32,10,FALSE),
$C213=2016,
VLOOKUP($B213,[9]分省年度数据!$A$1:$T$32,9,FALSE),
$C213=2017,
VLOOKUP($B213,[9]分省年度数据!$A$1:$T$32,8,FALSE),
$C213=2018,
VLOOKUP($B213,[9]分省年度数据!$A$1:$T$32,7,FALSE)
)</f>
        <v>48</v>
      </c>
      <c r="X213" cm="1">
        <f t="array" ref="X213">_xlfn.IFS(
$C213=2010,
VLOOKUP($B213,[10]分省年度数据!$A$1:$T$32,15,FALSE),
$C213=2011,
VLOOKUP($B213,[10]分省年度数据!$A$1:$T$32,14,FALSE),
$C213=2012,
VLOOKUP($B213,[10]分省年度数据!$A$1:$T$32,13,FALSE),
$C213=2013,
VLOOKUP($B213,[10]分省年度数据!$A$1:$T$32,12,FALSE),
$C213=2014,
VLOOKUP($B213,[10]分省年度数据!$A$1:$T$32,11,FALSE),
$C213=2015,
VLOOKUP($B213,[10]分省年度数据!$A$1:$T$32,10,FALSE),
$C213=2016,
VLOOKUP($B213,[10]分省年度数据!$A$1:$T$32,9,FALSE),
$C213=2017,
VLOOKUP($B213,[10]分省年度数据!$A$1:$T$32,8,FALSE),
$C213=2018,
VLOOKUP($B213,[10]分省年度数据!$A$1:$T$32,7,FALSE)
)</f>
        <v>8.4499999999999993</v>
      </c>
      <c r="Y213" cm="1">
        <f t="array" ref="Y213">_xlfn.IFS(
$C213=2010,
VLOOKUP($B213,[11]分省年度数据!$A$1:$T$32,15,FALSE),
$C213=2011,
VLOOKUP($B213,[11]分省年度数据!$A$1:$T$32,14,FALSE),
$C213=2012,
VLOOKUP($B213,[11]分省年度数据!$A$1:$T$32,13,FALSE),
$C213=2013,
VLOOKUP($B213,[11]分省年度数据!$A$1:$T$32,12,FALSE),
$C213=2014,
VLOOKUP($B213,[11]分省年度数据!$A$1:$T$32,11,FALSE),
$C213=2015,
VLOOKUP($B213,[11]分省年度数据!$A$1:$T$32,10,FALSE),
$C213=2016,
VLOOKUP($B213,[11]分省年度数据!$A$1:$T$32,9,FALSE),
$C213=2017,
VLOOKUP($B213,[11]分省年度数据!$A$1:$T$32,8,FALSE),
$C213=2018,
VLOOKUP($B213,[11]分省年度数据!$A$1:$T$32,7,FALSE)
)</f>
        <v>303.25</v>
      </c>
      <c r="Z213" cm="1">
        <f t="array" ref="Z213">_xlfn.IFS(
$C213=2010,
VLOOKUP($B213,[12]分省年度数据!$A$1:$T$32,15,FALSE),
$C213=2011,
VLOOKUP($B213,[12]分省年度数据!$A$1:$T$32,14,FALSE),
$C213=2012,
VLOOKUP($B213,[12]分省年度数据!$A$1:$T$32,13,FALSE),
$C213=2013,
VLOOKUP($B213,[12]分省年度数据!$A$1:$T$32,12,FALSE),
$C213=2014,
VLOOKUP($B213,[12]分省年度数据!$A$1:$T$32,11,FALSE),
$C213=2015,
VLOOKUP($B213,[12]分省年度数据!$A$1:$T$32,10,FALSE),
$C213=2016,
VLOOKUP($B213,[12]分省年度数据!$A$1:$T$32,9,FALSE),
$C213=2017,
VLOOKUP($B213,[12]分省年度数据!$A$1:$T$32,8,FALSE),
$C213=2018,
VLOOKUP($B213,[12]分省年度数据!$A$1:$T$32,7,FALSE)
)</f>
        <v>18</v>
      </c>
      <c r="AA213" cm="1">
        <f t="array" ref="AA213">_xlfn.IFS(
$C213=2010,
VLOOKUP($B213,[13]分省年度数据!$A$1:$T$32,15,FALSE),
$C213=2011,
VLOOKUP($B213,[13]分省年度数据!$A$1:$T$32,14,FALSE),
$C213=2012,
VLOOKUP($B213,[13]分省年度数据!$A$1:$T$32,13,FALSE),
$C213=2013,
VLOOKUP($B213,[13]分省年度数据!$A$1:$T$32,12,FALSE),
$C213=2014,
VLOOKUP($B213,[13]分省年度数据!$A$1:$T$32,11,FALSE),
$C213=2015,
VLOOKUP($B213,[13]分省年度数据!$A$1:$T$32,10,FALSE),
$C213=2016,
VLOOKUP($B213,[13]分省年度数据!$A$1:$T$32,9,FALSE),
$C213=2017,
VLOOKUP($B213,[13]分省年度数据!$A$1:$T$32,8,FALSE),
$C213=2018,
VLOOKUP($B213,[13]分省年度数据!$A$1:$T$32,7,FALSE)
)</f>
        <v>17.29</v>
      </c>
      <c r="AB213" cm="1">
        <f t="array" ref="AB213">_xlfn.IFS(
$C213=2010,
VLOOKUP($B213,[14]分省年度数据!$A$1:$T$32,15,FALSE),
$C213=2011,
VLOOKUP($B213,[14]分省年度数据!$A$1:$T$32,14,FALSE),
$C213=2012,
VLOOKUP($B213,[14]分省年度数据!$A$1:$T$32,13,FALSE),
$C213=2013,
VLOOKUP($B213,[14]分省年度数据!$A$1:$T$32,12,FALSE),
$C213=2014,
VLOOKUP($B213,[14]分省年度数据!$A$1:$T$32,11,FALSE),
$C213=2015,
VLOOKUP($B213,[14]分省年度数据!$A$1:$T$32,10,FALSE),
$C213=2016,
VLOOKUP($B213,[14]分省年度数据!$A$1:$T$32,9,FALSE),
$C213=2017,
VLOOKUP($B213,[14]分省年度数据!$A$1:$T$32,8,FALSE),
$C213=2018,
VLOOKUP($B213,[14]分省年度数据!$A$1:$T$32,7,FALSE)
)</f>
        <v>17.96</v>
      </c>
      <c r="AD213" cm="1">
        <f t="array" ref="AD213">_xlfn.IFS(
$C213=2010,
VLOOKUP($B213,[15]分省年度数据!$A$1:$T$32,15,FALSE),
$C213=2011,
VLOOKUP($B213,[15]分省年度数据!$A$1:$T$32,14,FALSE),
$C213=2012,
VLOOKUP($B213,[15]分省年度数据!$A$1:$T$32,13,FALSE),
$C213=2013,
VLOOKUP($B213,[15]分省年度数据!$A$1:$T$32,12,FALSE),
$C213=2014,
VLOOKUP($B213,[15]分省年度数据!$A$1:$T$32,11,FALSE),
$C213=2015,
VLOOKUP($B213,[15]分省年度数据!$A$1:$T$32,10,FALSE),
$C213=2016,
VLOOKUP($B213,[15]分省年度数据!$A$1:$T$32,9,FALSE),
$C213=2017,
VLOOKUP($B213,[15]分省年度数据!$A$1:$T$32,8,FALSE),
$C213=2018,
VLOOKUP($B213,[15]分省年度数据!$A$1:$T$32,7,FALSE)
)</f>
        <v>7700061</v>
      </c>
      <c r="AE213" cm="1">
        <f t="array" ref="AE213">_xlfn.IFS(
$C213=2010,
VLOOKUP($B213,[16]分省年度数据!$A$1:$T$32,15,FALSE),
$C213=2011,
VLOOKUP($B213,[16]分省年度数据!$A$1:$T$32,14,FALSE),
$C213=2012,
VLOOKUP($B213,[16]分省年度数据!$A$1:$T$32,13,FALSE),
$C213=2013,
VLOOKUP($B213,[16]分省年度数据!$A$1:$T$32,12,FALSE),
$C213=2014,
VLOOKUP($B213,[16]分省年度数据!$A$1:$T$32,11,FALSE),
$C213=2015,
VLOOKUP($B213,[16]分省年度数据!$A$1:$T$32,10,FALSE),
$C213=2016,
VLOOKUP($B213,[16]分省年度数据!$A$1:$T$32,9,FALSE),
$C213=2017,
VLOOKUP($B213,[16]分省年度数据!$A$1:$T$32,8,FALSE),
$C213=2018,
VLOOKUP($B213,[16]分省年度数据!$A$1:$T$32,7,FALSE)
)</f>
        <v>637.03</v>
      </c>
      <c r="AF213" cm="1">
        <f t="array" ref="AF213">_xlfn.IFS(
$C213=2010,
VLOOKUP($B213,[17]分省年度数据!$A$1:$T$32,15,FALSE),
$C213=2011,
VLOOKUP($B213,[17]分省年度数据!$A$1:$T$32,14,FALSE),
$C213=2012,
VLOOKUP($B213,[17]分省年度数据!$A$1:$T$32,13,FALSE),
$C213=2013,
VLOOKUP($B213,[17]分省年度数据!$A$1:$T$32,12,FALSE),
$C213=2014,
VLOOKUP($B213,[17]分省年度数据!$A$1:$T$32,11,FALSE),
$C213=2015,
VLOOKUP($B213,[17]分省年度数据!$A$1:$T$32,10,FALSE),
$C213=2016,
VLOOKUP($B213,[17]分省年度数据!$A$1:$T$32,9,FALSE),
$C213=2017,
VLOOKUP($B213,[17]分省年度数据!$A$1:$T$32,8,FALSE),
$C213=2018,
VLOOKUP($B213,[17]分省年度数据!$A$1:$T$32,7,FALSE)
)</f>
        <v>18</v>
      </c>
      <c r="AG213" cm="1">
        <f t="array" ref="AG213">_xlfn.IFS(
$C213=2010,
VLOOKUP($B213,[18]分省年度数据!$A$1:$T$32,15,FALSE),
$C213=2011,
VLOOKUP($B213,[18]分省年度数据!$A$1:$T$32,14,FALSE),
$C213=2012,
VLOOKUP($B213,[18]分省年度数据!$A$1:$T$32,13,FALSE),
$C213=2013,
VLOOKUP($B213,[18]分省年度数据!$A$1:$T$32,12,FALSE),
$C213=2014,
VLOOKUP($B213,[18]分省年度数据!$A$1:$T$32,11,FALSE),
$C213=2015,
VLOOKUP($B213,[18]分省年度数据!$A$1:$T$32,10,FALSE),
$C213=2016,
VLOOKUP($B213,[18]分省年度数据!$A$1:$T$32,9,FALSE),
$C213=2017,
VLOOKUP($B213,[18]分省年度数据!$A$1:$T$32,8,FALSE),
$C213=2018,
VLOOKUP($B213,[18]分省年度数据!$A$1:$T$32,7,FALSE)
)</f>
        <v>2936.9</v>
      </c>
      <c r="AJ213" cm="1">
        <f t="array" ref="AJ213">_xlfn.IFS(
$C213=2010,
VLOOKUP($B213,[19]分省年度数据!$A$1:$T$32,15,FALSE),
$C213=2011,
VLOOKUP($B213,[19]分省年度数据!$A$1:$T$32,14,FALSE),
$C213=2012,
VLOOKUP($B213,[19]分省年度数据!$A$1:$T$32,13,FALSE),
$C213=2013,
VLOOKUP($B213,[19]分省年度数据!$A$1:$T$32,12,FALSE),
$C213=2014,
VLOOKUP($B213,[19]分省年度数据!$A$1:$T$32,11,FALSE),
$C213=2015,
VLOOKUP($B213,[19]分省年度数据!$A$1:$T$32,10,FALSE),
$C213=2016,
VLOOKUP($B213,[19]分省年度数据!$A$1:$T$32,9,FALSE),
$C213=2017,
VLOOKUP($B213,[19]分省年度数据!$A$1:$T$32,8,FALSE),
$C213=2018,
VLOOKUP($B213,[19]分省年度数据!$A$1:$T$32,7,FALSE)
)</f>
        <v>1145</v>
      </c>
      <c r="AK213" cm="1">
        <f t="array" ref="AK213">_xlfn.IFS(
$C213=2010,
VLOOKUP($B213,[20]分省年度数据!$A$1:$T$32,15,FALSE),
$C213=2011,
VLOOKUP($B213,[20]分省年度数据!$A$1:$T$32,14,FALSE),
$C213=2012,
VLOOKUP($B213,[20]分省年度数据!$A$1:$T$32,13,FALSE),
$C213=2013,
VLOOKUP($B213,[20]分省年度数据!$A$1:$T$32,12,FALSE),
$C213=2014,
VLOOKUP($B213,[20]分省年度数据!$A$1:$T$32,11,FALSE),
$C213=2015,
VLOOKUP($B213,[20]分省年度数据!$A$1:$T$32,10,FALSE),
$C213=2016,
VLOOKUP($B213,[20]分省年度数据!$A$1:$T$32,9,FALSE),
$C213=2017,
VLOOKUP($B213,[20]分省年度数据!$A$1:$T$32,8,FALSE),
$C213=2018,
VLOOKUP($B213,[20]分省年度数据!$A$1:$T$32,7,FALSE)
)</f>
        <v>6269</v>
      </c>
      <c r="AL213" cm="1">
        <f t="array" ref="AL213">_xlfn.IFS(
$C213=2010,
VLOOKUP($B213,[26]分省年度数据!$A$1:$T$32,15,FALSE),
$C213=2011,
VLOOKUP($B213,[26]分省年度数据!$A$1:$T$32,14,FALSE),
$C213=2012,
VLOOKUP($B213,[26]分省年度数据!$A$1:$T$32,13,FALSE),
$C213=2013,
VLOOKUP($B213,[26]分省年度数据!$A$1:$T$32,12,FALSE),
$C213=2014,
VLOOKUP($B213,[26]分省年度数据!$A$1:$T$32,11,FALSE),
$C213=2015,
VLOOKUP($B213,[26]分省年度数据!$A$1:$T$32,10,FALSE),
$C213=2016,
VLOOKUP($B213,[26]分省年度数据!$A$1:$T$32,9,FALSE),
$C213=2017,
VLOOKUP($B213,[26]分省年度数据!$A$1:$T$32,8,FALSE),
$C213=2018,
VLOOKUP($B213,[26]分省年度数据!$A$1:$T$32,7,FALSE)
)</f>
        <v>94.47</v>
      </c>
      <c r="AM213" cm="1">
        <f t="array" ref="AM213">_xlfn.IFS(
$C213=2010,
VLOOKUP($B213,[22]分省年度数据!$A$1:$T$32,15,FALSE),
$C213=2011,
VLOOKUP($B213,[22]分省年度数据!$A$1:$T$32,14,FALSE),
$C213=2012,
VLOOKUP($B213,[22]分省年度数据!$A$1:$T$32,13,FALSE),
$C213=2013,
VLOOKUP($B213,[22]分省年度数据!$A$1:$T$32,12,FALSE),
$C213=2014,
VLOOKUP($B213,[22]分省年度数据!$A$1:$T$32,11,FALSE),
$C213=2015,
VLOOKUP($B213,[22]分省年度数据!$A$1:$T$32,10,FALSE),
$C213=2016,
VLOOKUP($B213,[22]分省年度数据!$A$1:$T$32,9,FALSE),
$C213=2017,
VLOOKUP($B213,[22]分省年度数据!$A$1:$T$32,8,FALSE),
$C213=2018,
VLOOKUP($B213,[22]分省年度数据!$A$1:$T$32,7,FALSE)
)</f>
        <v>76.3</v>
      </c>
      <c r="AN213" cm="1">
        <f t="array" ref="AN213">_xlfn.IFS(
$C213=2010,
VLOOKUP($B213,[23]分省年度数据!$A$1:$T$32,15,FALSE),
$C213=2011,
VLOOKUP($B213,[23]分省年度数据!$A$1:$T$32,14,FALSE),
$C213=2012,
VLOOKUP($B213,[23]分省年度数据!$A$1:$T$32,13,FALSE),
$C213=2013,
VLOOKUP($B213,[23]分省年度数据!$A$1:$T$32,12,FALSE),
$C213=2014,
VLOOKUP($B213,[23]分省年度数据!$A$1:$T$32,11,FALSE),
$C213=2015,
VLOOKUP($B213,[23]分省年度数据!$A$1:$T$32,10,FALSE),
$C213=2016,
VLOOKUP($B213,[23]分省年度数据!$A$1:$T$32,9,FALSE),
$C213=2017,
VLOOKUP($B213,[23]分省年度数据!$A$1:$T$32,8,FALSE),
$C213=2018,
VLOOKUP($B213,[23]分省年度数据!$A$1:$T$32,7,FALSE)
)</f>
        <v>10.61</v>
      </c>
      <c r="AO213" cm="1">
        <f t="array" ref="AO213">_xlfn.IFS(
$C213=2010,
VLOOKUP($B213,[24]分省年度数据!$A$1:$T$32,15,FALSE),
$C213=2011,
VLOOKUP($B213,[24]分省年度数据!$A$1:$T$32,14,FALSE),
$C213=2012,
VLOOKUP($B213,[24]分省年度数据!$A$1:$T$32,13,FALSE),
$C213=2013,
VLOOKUP($B213,[24]分省年度数据!$A$1:$T$32,12,FALSE),
$C213=2014,
VLOOKUP($B213,[24]分省年度数据!$A$1:$T$32,11,FALSE),
$C213=2015,
VLOOKUP($B213,[24]分省年度数据!$A$1:$T$32,10,FALSE),
$C213=2016,
VLOOKUP($B213,[24]分省年度数据!$A$1:$T$32,9,FALSE),
$C213=2017,
VLOOKUP($B213,[24]分省年度数据!$A$1:$T$32,8,FALSE),
$C213=2018,
VLOOKUP($B213,[24]分省年度数据!$A$1:$T$32,7,FALSE)
)</f>
        <v>2.17</v>
      </c>
      <c r="AP213" cm="1">
        <f t="array" ref="AP213">_xlfn.IFS(
$C213=2010,
VLOOKUP($B213,[25]分省年度数据!$A$1:$T$32,15,FALSE),
$C213=2011,
VLOOKUP($B213,[25]分省年度数据!$A$1:$T$32,14,FALSE),
$C213=2012,
VLOOKUP($B213,[25]分省年度数据!$A$1:$T$32,13,FALSE),
$C213=2013,
VLOOKUP($B213,[25]分省年度数据!$A$1:$T$32,12,FALSE),
$C213=2014,
VLOOKUP($B213,[25]分省年度数据!$A$1:$T$32,11,FALSE),
$C213=2015,
VLOOKUP($B213,[25]分省年度数据!$A$1:$T$32,10,FALSE),
$C213=2016,
VLOOKUP($B213,[25]分省年度数据!$A$1:$T$32,9,FALSE),
$C213=2017,
VLOOKUP($B213,[25]分省年度数据!$A$1:$T$32,8,FALSE),
$C213=2018,
VLOOKUP($B213,[25]分省年度数据!$A$1:$T$32,7,FALSE)
)</f>
        <v>12.5</v>
      </c>
    </row>
    <row r="214" spans="1:42">
      <c r="A214">
        <v>52</v>
      </c>
      <c r="B214" t="s">
        <v>24</v>
      </c>
      <c r="C214">
        <v>2015</v>
      </c>
      <c r="D214" t="str">
        <f t="shared" si="6"/>
        <v>贵州省2015</v>
      </c>
      <c r="E214" t="s">
        <v>36</v>
      </c>
      <c r="F214" cm="1">
        <f t="array" ref="F214">_xlfn.IFS(
$C214=2010,
VLOOKUP($B214,[1]分省年度数据!$A$1:$T$32,15,FALSE),
$C214=2011,
VLOOKUP($B214,[1]分省年度数据!$A$1:$T$32,14,FALSE),
$C214=2012,
VLOOKUP($B214,[1]分省年度数据!$A$1:$T$32,13,FALSE),
$C214=2013,
VLOOKUP($B214,[1]分省年度数据!$A$1:$T$32,12,FALSE),
$C214=2014,
VLOOKUP($B214,[1]分省年度数据!$A$1:$T$32,11,FALSE),
$C214=2015,
VLOOKUP($B214,[1]分省年度数据!$A$1:$T$32,10,FALSE),
$C214=2016,
VLOOKUP($B214,[1]分省年度数据!$A$1:$T$32,9,FALSE),
$C214=2017,
VLOOKUP($B214,[1]分省年度数据!$A$1:$T$32,8,FALSE),
$C214=2018,
VLOOKUP($B214,[1]分省年度数据!$A$1:$T$32,7,FALSE)
)</f>
        <v>3708</v>
      </c>
      <c r="G214" cm="1">
        <f t="array" ref="G214">_xlfn.IFS(
$C214=2010,
VLOOKUP($B214,[2]分省年度数据!$A$1:$T$32,15,FALSE),
$C214=2011,
VLOOKUP($B214,[2]分省年度数据!$A$1:$T$32,14,FALSE),
$C214=2012,
VLOOKUP($B214,[2]分省年度数据!$A$1:$T$32,13,FALSE),
$C214=2013,
VLOOKUP($B214,[2]分省年度数据!$A$1:$T$32,12,FALSE),
$C214=2014,
VLOOKUP($B214,[2]分省年度数据!$A$1:$T$32,11,FALSE),
$C214=2015,
VLOOKUP($B214,[2]分省年度数据!$A$1:$T$32,10,FALSE),
$C214=2016,
VLOOKUP($B214,[2]分省年度数据!$A$1:$T$32,9,FALSE),
$C214=2017,
VLOOKUP($B214,[2]分省年度数据!$A$1:$T$32,8,FALSE),
$C214=2018,
VLOOKUP($B214,[2]分省年度数据!$A$1:$T$32,7,FALSE)
)</f>
        <v>13697</v>
      </c>
      <c r="H214" cm="1">
        <f t="array" ref="H214">_xlfn.IFS(
$C214=2010,
VLOOKUP($B214,[3]分省年度数据!$A$1:$T$32,15,FALSE),
$C214=2011,
VLOOKUP($B214,[3]分省年度数据!$A$1:$T$32,14,FALSE),
$C214=2012,
VLOOKUP($B214,[3]分省年度数据!$A$1:$T$32,13,FALSE),
$C214=2013,
VLOOKUP($B214,[3]分省年度数据!$A$1:$T$32,12,FALSE),
$C214=2014,
VLOOKUP($B214,[3]分省年度数据!$A$1:$T$32,11,FALSE),
$C214=2015,
VLOOKUP($B214,[3]分省年度数据!$A$1:$T$32,10,FALSE),
$C214=2016,
VLOOKUP($B214,[3]分省年度数据!$A$1:$T$32,9,FALSE),
$C214=2017,
VLOOKUP($B214,[3]分省年度数据!$A$1:$T$32,8,FALSE),
$C214=2018,
VLOOKUP($B214,[3]分省年度数据!$A$1:$T$32,7,FALSE)
)</f>
        <v>588</v>
      </c>
      <c r="I214">
        <f>VLOOKUP($D214,[4]Sheet1!$C$1:$J$65536,2,FALSE)</f>
        <v>166.63290405273438</v>
      </c>
      <c r="J214">
        <f>VLOOKUP($D214,[4]Sheet1!$C$1:$J$65536,3,FALSE)</f>
        <v>127.04599761962891</v>
      </c>
      <c r="K214">
        <f>VLOOKUP($D214,[4]Sheet1!$C$1:$J$65536,4,FALSE)</f>
        <v>10136.6904296875</v>
      </c>
      <c r="L214">
        <f>VLOOKUP($D214,[4]Sheet1!$C$1:$J$65536,5,FALSE)</f>
        <v>138.82125854492188</v>
      </c>
      <c r="M214">
        <f>VLOOKUP($D214,[4]Sheet1!$C$1:$J$65536,6,FALSE)</f>
        <v>18.291984558105469</v>
      </c>
      <c r="N214">
        <f>VLOOKUP($D214,[4]Sheet1!$C$1:$J$65536,7,FALSE)</f>
        <v>7.1133599281311035</v>
      </c>
      <c r="O214">
        <f>VLOOKUP($D214,[4]Sheet1!$C$1:$J$65536,8,FALSE)</f>
        <v>27.268795013427734</v>
      </c>
      <c r="P214" cm="1">
        <f t="array" ref="P214">_xlfn.IFS(
$C214=2010,
VLOOKUP($B214,[5]各省年均房价!$A$1:$T$32,11,FALSE),
$C214=2011,
VLOOKUP($B214,[5]各省年均房价!$A$1:$T$32,12,FALSE),
$C214=2012,
VLOOKUP($B214,[5]各省年均房价!$A$1:$T$32,13,FALSE),
$C214=2013,
VLOOKUP($B214,[5]各省年均房价!$A$1:$T$32,14,FALSE),
$C214=2014,
VLOOKUP($B214,[5]各省年均房价!$A$1:$T$32,15,FALSE),
$C214=2015,
VLOOKUP($B214,[5]各省年均房价!$A$1:$T$32,16,FALSE),
$C214=2016,
VLOOKUP($B214,[5]各省年均房价!$A$1:$T$32,17,FALSE),
$C214=2017,
VLOOKUP($B214,[5]各省年均房价!$A$1:$T$32,18,FALSE),
$C214=2018,
VLOOKUP($B214,[5]各省年均房价!$A$1:$T$32,19,FALSE)
)</f>
        <v>4244.9375</v>
      </c>
      <c r="Q214">
        <f t="shared" si="7"/>
        <v>0.30991731766080166</v>
      </c>
      <c r="R214" cm="1">
        <f t="array" ref="R214">_xlfn.IFS(
$C214=2010,
VLOOKUP($B214,[27]分省年度数据!$A$1:$T$32,15,FALSE),
$C214=2011,
VLOOKUP($B214,[27]分省年度数据!$A$1:$T$32,14,FALSE),
$C214=2012,
VLOOKUP($B214,[27]分省年度数据!$A$1:$T$32,13,FALSE),
$C214=2013,
VLOOKUP($B214,[27]分省年度数据!$A$1:$T$32,12,FALSE),
$C214=2014,
VLOOKUP($B214,[27]分省年度数据!$A$1:$T$32,11,FALSE),
$C214=2015,
VLOOKUP($B214,[27]分省年度数据!$A$1:$T$32,10,FALSE),
$C214=2016,
VLOOKUP($B214,[27]分省年度数据!$A$1:$T$32,9,FALSE),
$C214=2017,
VLOOKUP($B214,[27]分省年度数据!$A$1:$T$32,8,FALSE),
$C214=2018,
VLOOKUP($B214,[27]分省年度数据!$A$1:$T$32,7,FALSE)
)</f>
        <v>83.34</v>
      </c>
      <c r="S214">
        <f>IFERROR(VLOOKUP(D214,[6]mu_jt_estimates_final!$C:$D,2,FALSE),"")</f>
        <v>0.27966908000000001</v>
      </c>
      <c r="T214" t="str">
        <f>VLOOKUP(B214,方言分布!A:B,2,FALSE)</f>
        <v>西南官话</v>
      </c>
      <c r="U214" cm="1">
        <f t="array" ref="U214">_xlfn.IFS(
$C214=2010,
VLOOKUP($B214,[7]分省年度数据!$A$1:$T$32,15,FALSE),
$C214=2011,
VLOOKUP($B214,[7]分省年度数据!$A$1:$T$32,14,FALSE),
$C214=2012,
VLOOKUP($B214,[7]分省年度数据!$A$1:$T$32,13,FALSE),
$C214=2013,
VLOOKUP($B214,[7]分省年度数据!$A$1:$T$32,12,FALSE),
$C214=2014,
VLOOKUP($B214,[7]分省年度数据!$A$1:$T$32,11,FALSE),
$C214=2015,
VLOOKUP($B214,[7]分省年度数据!$A$1:$T$32,10,FALSE),
$C214=2016,
VLOOKUP($B214,[7]分省年度数据!$A$1:$T$32,9,FALSE),
$C214=2017,
VLOOKUP($B214,[7]分省年度数据!$A$1:$T$32,8,FALSE),
$C214=2018,
VLOOKUP($B214,[7]分省年度数据!$A$1:$T$32,7,FALSE)
)</f>
        <v>28712</v>
      </c>
      <c r="V214" cm="1">
        <f t="array" ref="V214">_xlfn.IFS(
$C214=2010,
VLOOKUP($B214,[8]分省年度数据!$A$1:$T$32,15,FALSE),
$C214=2011,
VLOOKUP($B214,[8]分省年度数据!$A$1:$T$32,14,FALSE),
$C214=2012,
VLOOKUP($B214,[8]分省年度数据!$A$1:$T$32,13,FALSE),
$C214=2013,
VLOOKUP($B214,[8]分省年度数据!$A$1:$T$32,12,FALSE),
$C214=2014,
VLOOKUP($B214,[8]分省年度数据!$A$1:$T$32,11,FALSE),
$C214=2015,
VLOOKUP($B214,[8]分省年度数据!$A$1:$T$32,10,FALSE),
$C214=2016,
VLOOKUP($B214,[8]分省年度数据!$A$1:$T$32,9,FALSE),
$C214=2017,
VLOOKUP($B214,[8]分省年度数据!$A$1:$T$32,8,FALSE),
$C214=2018,
VLOOKUP($B214,[8]分省年度数据!$A$1:$T$32,7,FALSE)
)</f>
        <v>19.64</v>
      </c>
      <c r="W214" cm="1">
        <f t="array" ref="W214">_xlfn.IFS(
$C214=2010,
VLOOKUP($B214,[9]分省年度数据!$A$1:$T$32,15,FALSE),
$C214=2011,
VLOOKUP($B214,[9]分省年度数据!$A$1:$T$32,14,FALSE),
$C214=2012,
VLOOKUP($B214,[9]分省年度数据!$A$1:$T$32,13,FALSE),
$C214=2013,
VLOOKUP($B214,[9]分省年度数据!$A$1:$T$32,12,FALSE),
$C214=2014,
VLOOKUP($B214,[9]分省年度数据!$A$1:$T$32,11,FALSE),
$C214=2015,
VLOOKUP($B214,[9]分省年度数据!$A$1:$T$32,10,FALSE),
$C214=2016,
VLOOKUP($B214,[9]分省年度数据!$A$1:$T$32,9,FALSE),
$C214=2017,
VLOOKUP($B214,[9]分省年度数据!$A$1:$T$32,8,FALSE),
$C214=2018,
VLOOKUP($B214,[9]分省年度数据!$A$1:$T$32,7,FALSE)
)</f>
        <v>53</v>
      </c>
      <c r="X214" cm="1">
        <f t="array" ref="X214">_xlfn.IFS(
$C214=2010,
VLOOKUP($B214,[10]分省年度数据!$A$1:$T$32,15,FALSE),
$C214=2011,
VLOOKUP($B214,[10]分省年度数据!$A$1:$T$32,14,FALSE),
$C214=2012,
VLOOKUP($B214,[10]分省年度数据!$A$1:$T$32,13,FALSE),
$C214=2013,
VLOOKUP($B214,[10]分省年度数据!$A$1:$T$32,12,FALSE),
$C214=2014,
VLOOKUP($B214,[10]分省年度数据!$A$1:$T$32,11,FALSE),
$C214=2015,
VLOOKUP($B214,[10]分省年度数据!$A$1:$T$32,10,FALSE),
$C214=2016,
VLOOKUP($B214,[10]分省年度数据!$A$1:$T$32,9,FALSE),
$C214=2017,
VLOOKUP($B214,[10]分省年度数据!$A$1:$T$32,8,FALSE),
$C214=2018,
VLOOKUP($B214,[10]分省年度数据!$A$1:$T$32,7,FALSE)
)</f>
        <v>8.3000000000000007</v>
      </c>
      <c r="Y214" cm="1">
        <f t="array" ref="Y214">_xlfn.IFS(
$C214=2010,
VLOOKUP($B214,[11]分省年度数据!$A$1:$T$32,15,FALSE),
$C214=2011,
VLOOKUP($B214,[11]分省年度数据!$A$1:$T$32,14,FALSE),
$C214=2012,
VLOOKUP($B214,[11]分省年度数据!$A$1:$T$32,13,FALSE),
$C214=2013,
VLOOKUP($B214,[11]分省年度数据!$A$1:$T$32,12,FALSE),
$C214=2014,
VLOOKUP($B214,[11]分省年度数据!$A$1:$T$32,11,FALSE),
$C214=2015,
VLOOKUP($B214,[11]分省年度数据!$A$1:$T$32,10,FALSE),
$C214=2016,
VLOOKUP($B214,[11]分省年度数据!$A$1:$T$32,9,FALSE),
$C214=2017,
VLOOKUP($B214,[11]分省年度数据!$A$1:$T$32,8,FALSE),
$C214=2018,
VLOOKUP($B214,[11]分省年度数据!$A$1:$T$32,7,FALSE)
)</f>
        <v>360.8</v>
      </c>
      <c r="Z214" cm="1">
        <f t="array" ref="Z214">_xlfn.IFS(
$C214=2010,
VLOOKUP($B214,[12]分省年度数据!$A$1:$T$32,15,FALSE),
$C214=2011,
VLOOKUP($B214,[12]分省年度数据!$A$1:$T$32,14,FALSE),
$C214=2012,
VLOOKUP($B214,[12]分省年度数据!$A$1:$T$32,13,FALSE),
$C214=2013,
VLOOKUP($B214,[12]分省年度数据!$A$1:$T$32,12,FALSE),
$C214=2014,
VLOOKUP($B214,[12]分省年度数据!$A$1:$T$32,11,FALSE),
$C214=2015,
VLOOKUP($B214,[12]分省年度数据!$A$1:$T$32,10,FALSE),
$C214=2016,
VLOOKUP($B214,[12]分省年度数据!$A$1:$T$32,9,FALSE),
$C214=2017,
VLOOKUP($B214,[12]分省年度数据!$A$1:$T$32,8,FALSE),
$C214=2018,
VLOOKUP($B214,[12]分省年度数据!$A$1:$T$32,7,FALSE)
)</f>
        <v>17.420000000000002</v>
      </c>
      <c r="AA214" cm="1">
        <f t="array" ref="AA214">_xlfn.IFS(
$C214=2010,
VLOOKUP($B214,[13]分省年度数据!$A$1:$T$32,15,FALSE),
$C214=2011,
VLOOKUP($B214,[13]分省年度数据!$A$1:$T$32,14,FALSE),
$C214=2012,
VLOOKUP($B214,[13]分省年度数据!$A$1:$T$32,13,FALSE),
$C214=2013,
VLOOKUP($B214,[13]分省年度数据!$A$1:$T$32,12,FALSE),
$C214=2014,
VLOOKUP($B214,[13]分省年度数据!$A$1:$T$32,11,FALSE),
$C214=2015,
VLOOKUP($B214,[13]分省年度数据!$A$1:$T$32,10,FALSE),
$C214=2016,
VLOOKUP($B214,[13]分省年度数据!$A$1:$T$32,9,FALSE),
$C214=2017,
VLOOKUP($B214,[13]分省年度数据!$A$1:$T$32,8,FALSE),
$C214=2018,
VLOOKUP($B214,[13]分省年度数据!$A$1:$T$32,7,FALSE)
)</f>
        <v>16.010000000000002</v>
      </c>
      <c r="AB214" cm="1">
        <f t="array" ref="AB214">_xlfn.IFS(
$C214=2010,
VLOOKUP($B214,[14]分省年度数据!$A$1:$T$32,15,FALSE),
$C214=2011,
VLOOKUP($B214,[14]分省年度数据!$A$1:$T$32,14,FALSE),
$C214=2012,
VLOOKUP($B214,[14]分省年度数据!$A$1:$T$32,13,FALSE),
$C214=2013,
VLOOKUP($B214,[14]分省年度数据!$A$1:$T$32,12,FALSE),
$C214=2014,
VLOOKUP($B214,[14]分省年度数据!$A$1:$T$32,11,FALSE),
$C214=2015,
VLOOKUP($B214,[14]分省年度数据!$A$1:$T$32,10,FALSE),
$C214=2016,
VLOOKUP($B214,[14]分省年度数据!$A$1:$T$32,9,FALSE),
$C214=2017,
VLOOKUP($B214,[14]分省年度数据!$A$1:$T$32,8,FALSE),
$C214=2018,
VLOOKUP($B214,[14]分省年度数据!$A$1:$T$32,7,FALSE)
)</f>
        <v>17.899999999999999</v>
      </c>
      <c r="AD214" cm="1">
        <f t="array" ref="AD214">_xlfn.IFS(
$C214=2010,
VLOOKUP($B214,[15]分省年度数据!$A$1:$T$32,15,FALSE),
$C214=2011,
VLOOKUP($B214,[15]分省年度数据!$A$1:$T$32,14,FALSE),
$C214=2012,
VLOOKUP($B214,[15]分省年度数据!$A$1:$T$32,13,FALSE),
$C214=2013,
VLOOKUP($B214,[15]分省年度数据!$A$1:$T$32,12,FALSE),
$C214=2014,
VLOOKUP($B214,[15]分省年度数据!$A$1:$T$32,11,FALSE),
$C214=2015,
VLOOKUP($B214,[15]分省年度数据!$A$1:$T$32,10,FALSE),
$C214=2016,
VLOOKUP($B214,[15]分省年度数据!$A$1:$T$32,9,FALSE),
$C214=2017,
VLOOKUP($B214,[15]分省年度数据!$A$1:$T$32,8,FALSE),
$C214=2018,
VLOOKUP($B214,[15]分省年度数据!$A$1:$T$32,7,FALSE)
)</f>
        <v>9277347</v>
      </c>
      <c r="AE214" cm="1">
        <f t="array" ref="AE214">_xlfn.IFS(
$C214=2010,
VLOOKUP($B214,[16]分省年度数据!$A$1:$T$32,15,FALSE),
$C214=2011,
VLOOKUP($B214,[16]分省年度数据!$A$1:$T$32,14,FALSE),
$C214=2012,
VLOOKUP($B214,[16]分省年度数据!$A$1:$T$32,13,FALSE),
$C214=2013,
VLOOKUP($B214,[16]分省年度数据!$A$1:$T$32,12,FALSE),
$C214=2014,
VLOOKUP($B214,[16]分省年度数据!$A$1:$T$32,11,FALSE),
$C214=2015,
VLOOKUP($B214,[16]分省年度数据!$A$1:$T$32,10,FALSE),
$C214=2016,
VLOOKUP($B214,[16]分省年度数据!$A$1:$T$32,9,FALSE),
$C214=2017,
VLOOKUP($B214,[16]分省年度数据!$A$1:$T$32,8,FALSE),
$C214=2018,
VLOOKUP($B214,[16]分省年度数据!$A$1:$T$32,7,FALSE)
)</f>
        <v>772.91</v>
      </c>
      <c r="AF214" cm="1">
        <f t="array" ref="AF214">_xlfn.IFS(
$C214=2010,
VLOOKUP($B214,[17]分省年度数据!$A$1:$T$32,15,FALSE),
$C214=2011,
VLOOKUP($B214,[17]分省年度数据!$A$1:$T$32,14,FALSE),
$C214=2012,
VLOOKUP($B214,[17]分省年度数据!$A$1:$T$32,13,FALSE),
$C214=2013,
VLOOKUP($B214,[17]分省年度数据!$A$1:$T$32,12,FALSE),
$C214=2014,
VLOOKUP($B214,[17]分省年度数据!$A$1:$T$32,11,FALSE),
$C214=2015,
VLOOKUP($B214,[17]分省年度数据!$A$1:$T$32,10,FALSE),
$C214=2016,
VLOOKUP($B214,[17]分省年度数据!$A$1:$T$32,9,FALSE),
$C214=2017,
VLOOKUP($B214,[17]分省年度数据!$A$1:$T$32,8,FALSE),
$C214=2018,
VLOOKUP($B214,[17]分省年度数据!$A$1:$T$32,7,FALSE)
)</f>
        <v>17</v>
      </c>
      <c r="AG214" cm="1">
        <f t="array" ref="AG214">_xlfn.IFS(
$C214=2010,
VLOOKUP($B214,[18]分省年度数据!$A$1:$T$32,15,FALSE),
$C214=2011,
VLOOKUP($B214,[18]分省年度数据!$A$1:$T$32,14,FALSE),
$C214=2012,
VLOOKUP($B214,[18]分省年度数据!$A$1:$T$32,13,FALSE),
$C214=2013,
VLOOKUP($B214,[18]分省年度数据!$A$1:$T$32,12,FALSE),
$C214=2014,
VLOOKUP($B214,[18]分省年度数据!$A$1:$T$32,11,FALSE),
$C214=2015,
VLOOKUP($B214,[18]分省年度数据!$A$1:$T$32,10,FALSE),
$C214=2016,
VLOOKUP($B214,[18]分省年度数据!$A$1:$T$32,9,FALSE),
$C214=2017,
VLOOKUP($B214,[18]分省年度数据!$A$1:$T$32,8,FALSE),
$C214=2018,
VLOOKUP($B214,[18]分省年度数据!$A$1:$T$32,7,FALSE)
)</f>
        <v>4925.2</v>
      </c>
      <c r="AJ214" cm="1">
        <f t="array" ref="AJ214">_xlfn.IFS(
$C214=2010,
VLOOKUP($B214,[19]分省年度数据!$A$1:$T$32,15,FALSE),
$C214=2011,
VLOOKUP($B214,[19]分省年度数据!$A$1:$T$32,14,FALSE),
$C214=2012,
VLOOKUP($B214,[19]分省年度数据!$A$1:$T$32,13,FALSE),
$C214=2013,
VLOOKUP($B214,[19]分省年度数据!$A$1:$T$32,12,FALSE),
$C214=2014,
VLOOKUP($B214,[19]分省年度数据!$A$1:$T$32,11,FALSE),
$C214=2015,
VLOOKUP($B214,[19]分省年度数据!$A$1:$T$32,10,FALSE),
$C214=2016,
VLOOKUP($B214,[19]分省年度数据!$A$1:$T$32,9,FALSE),
$C214=2017,
VLOOKUP($B214,[19]分省年度数据!$A$1:$T$32,8,FALSE),
$C214=2018,
VLOOKUP($B214,[19]分省年度数据!$A$1:$T$32,7,FALSE)
)</f>
        <v>1035</v>
      </c>
      <c r="AK214" cm="1">
        <f t="array" ref="AK214">_xlfn.IFS(
$C214=2010,
VLOOKUP($B214,[20]分省年度数据!$A$1:$T$32,15,FALSE),
$C214=2011,
VLOOKUP($B214,[20]分省年度数据!$A$1:$T$32,14,FALSE),
$C214=2012,
VLOOKUP($B214,[20]分省年度数据!$A$1:$T$32,13,FALSE),
$C214=2013,
VLOOKUP($B214,[20]分省年度数据!$A$1:$T$32,12,FALSE),
$C214=2014,
VLOOKUP($B214,[20]分省年度数据!$A$1:$T$32,11,FALSE),
$C214=2015,
VLOOKUP($B214,[20]分省年度数据!$A$1:$T$32,10,FALSE),
$C214=2016,
VLOOKUP($B214,[20]分省年度数据!$A$1:$T$32,9,FALSE),
$C214=2017,
VLOOKUP($B214,[20]分省年度数据!$A$1:$T$32,8,FALSE),
$C214=2018,
VLOOKUP($B214,[20]分省年度数据!$A$1:$T$32,7,FALSE)
)</f>
        <v>6990</v>
      </c>
      <c r="AL214" cm="1">
        <f t="array" ref="AL214">_xlfn.IFS(
$C214=2010,
VLOOKUP($B214,[26]分省年度数据!$A$1:$T$32,15,FALSE),
$C214=2011,
VLOOKUP($B214,[26]分省年度数据!$A$1:$T$32,14,FALSE),
$C214=2012,
VLOOKUP($B214,[26]分省年度数据!$A$1:$T$32,13,FALSE),
$C214=2013,
VLOOKUP($B214,[26]分省年度数据!$A$1:$T$32,12,FALSE),
$C214=2014,
VLOOKUP($B214,[26]分省年度数据!$A$1:$T$32,11,FALSE),
$C214=2015,
VLOOKUP($B214,[26]分省年度数据!$A$1:$T$32,10,FALSE),
$C214=2016,
VLOOKUP($B214,[26]分省年度数据!$A$1:$T$32,9,FALSE),
$C214=2017,
VLOOKUP($B214,[26]分省年度数据!$A$1:$T$32,8,FALSE),
$C214=2018,
VLOOKUP($B214,[26]分省年度数据!$A$1:$T$32,7,FALSE)
)</f>
        <v>95.43</v>
      </c>
      <c r="AM214" cm="1">
        <f t="array" ref="AM214">_xlfn.IFS(
$C214=2010,
VLOOKUP($B214,[22]分省年度数据!$A$1:$T$32,15,FALSE),
$C214=2011,
VLOOKUP($B214,[22]分省年度数据!$A$1:$T$32,14,FALSE),
$C214=2012,
VLOOKUP($B214,[22]分省年度数据!$A$1:$T$32,13,FALSE),
$C214=2013,
VLOOKUP($B214,[22]分省年度数据!$A$1:$T$32,12,FALSE),
$C214=2014,
VLOOKUP($B214,[22]分省年度数据!$A$1:$T$32,11,FALSE),
$C214=2015,
VLOOKUP($B214,[22]分省年度数据!$A$1:$T$32,10,FALSE),
$C214=2016,
VLOOKUP($B214,[22]分省年度数据!$A$1:$T$32,9,FALSE),
$C214=2017,
VLOOKUP($B214,[22]分省年度数据!$A$1:$T$32,8,FALSE),
$C214=2018,
VLOOKUP($B214,[22]分省年度数据!$A$1:$T$32,7,FALSE)
)</f>
        <v>84.06</v>
      </c>
      <c r="AN214" cm="1">
        <f t="array" ref="AN214">_xlfn.IFS(
$C214=2010,
VLOOKUP($B214,[23]分省年度数据!$A$1:$T$32,15,FALSE),
$C214=2011,
VLOOKUP($B214,[23]分省年度数据!$A$1:$T$32,14,FALSE),
$C214=2012,
VLOOKUP($B214,[23]分省年度数据!$A$1:$T$32,13,FALSE),
$C214=2013,
VLOOKUP($B214,[23]分省年度数据!$A$1:$T$32,12,FALSE),
$C214=2014,
VLOOKUP($B214,[23]分省年度数据!$A$1:$T$32,11,FALSE),
$C214=2015,
VLOOKUP($B214,[23]分省年度数据!$A$1:$T$32,10,FALSE),
$C214=2016,
VLOOKUP($B214,[23]分省年度数据!$A$1:$T$32,9,FALSE),
$C214=2017,
VLOOKUP($B214,[23]分省年度数据!$A$1:$T$32,8,FALSE),
$C214=2018,
VLOOKUP($B214,[23]分省年度数据!$A$1:$T$32,7,FALSE)
)</f>
        <v>11.27</v>
      </c>
      <c r="AO214" cm="1">
        <f t="array" ref="AO214">_xlfn.IFS(
$C214=2010,
VLOOKUP($B214,[24]分省年度数据!$A$1:$T$32,15,FALSE),
$C214=2011,
VLOOKUP($B214,[24]分省年度数据!$A$1:$T$32,14,FALSE),
$C214=2012,
VLOOKUP($B214,[24]分省年度数据!$A$1:$T$32,13,FALSE),
$C214=2013,
VLOOKUP($B214,[24]分省年度数据!$A$1:$T$32,12,FALSE),
$C214=2014,
VLOOKUP($B214,[24]分省年度数据!$A$1:$T$32,11,FALSE),
$C214=2015,
VLOOKUP($B214,[24]分省年度数据!$A$1:$T$32,10,FALSE),
$C214=2016,
VLOOKUP($B214,[24]分省年度数据!$A$1:$T$32,9,FALSE),
$C214=2017,
VLOOKUP($B214,[24]分省年度数据!$A$1:$T$32,8,FALSE),
$C214=2018,
VLOOKUP($B214,[24]分省年度数据!$A$1:$T$32,7,FALSE)
)</f>
        <v>2.2400000000000002</v>
      </c>
      <c r="AP214" cm="1">
        <f t="array" ref="AP214">_xlfn.IFS(
$C214=2010,
VLOOKUP($B214,[25]分省年度数据!$A$1:$T$32,15,FALSE),
$C214=2011,
VLOOKUP($B214,[25]分省年度数据!$A$1:$T$32,14,FALSE),
$C214=2012,
VLOOKUP($B214,[25]分省年度数据!$A$1:$T$32,13,FALSE),
$C214=2013,
VLOOKUP($B214,[25]分省年度数据!$A$1:$T$32,12,FALSE),
$C214=2014,
VLOOKUP($B214,[25]分省年度数据!$A$1:$T$32,11,FALSE),
$C214=2015,
VLOOKUP($B214,[25]分省年度数据!$A$1:$T$32,10,FALSE),
$C214=2016,
VLOOKUP($B214,[25]分省年度数据!$A$1:$T$32,9,FALSE),
$C214=2017,
VLOOKUP($B214,[25]分省年度数据!$A$1:$T$32,8,FALSE),
$C214=2018,
VLOOKUP($B214,[25]分省年度数据!$A$1:$T$32,7,FALSE)
)</f>
        <v>12.94</v>
      </c>
    </row>
    <row r="215" spans="1:42">
      <c r="A215">
        <v>52</v>
      </c>
      <c r="B215" t="s">
        <v>24</v>
      </c>
      <c r="C215">
        <v>2016</v>
      </c>
      <c r="D215" t="str">
        <f t="shared" si="6"/>
        <v>贵州省2016</v>
      </c>
      <c r="E215" t="s">
        <v>36</v>
      </c>
      <c r="F215" cm="1">
        <f t="array" ref="F215">_xlfn.IFS(
$C215=2010,
VLOOKUP($B215,[1]分省年度数据!$A$1:$T$32,15,FALSE),
$C215=2011,
VLOOKUP($B215,[1]分省年度数据!$A$1:$T$32,14,FALSE),
$C215=2012,
VLOOKUP($B215,[1]分省年度数据!$A$1:$T$32,13,FALSE),
$C215=2013,
VLOOKUP($B215,[1]分省年度数据!$A$1:$T$32,12,FALSE),
$C215=2014,
VLOOKUP($B215,[1]分省年度数据!$A$1:$T$32,11,FALSE),
$C215=2015,
VLOOKUP($B215,[1]分省年度数据!$A$1:$T$32,10,FALSE),
$C215=2016,
VLOOKUP($B215,[1]分省年度数据!$A$1:$T$32,9,FALSE),
$C215=2017,
VLOOKUP($B215,[1]分省年度数据!$A$1:$T$32,8,FALSE),
$C215=2018,
VLOOKUP($B215,[1]分省年度数据!$A$1:$T$32,7,FALSE)
)</f>
        <v>3758</v>
      </c>
      <c r="G215" cm="1">
        <f t="array" ref="G215">_xlfn.IFS(
$C215=2010,
VLOOKUP($B215,[2]分省年度数据!$A$1:$T$32,15,FALSE),
$C215=2011,
VLOOKUP($B215,[2]分省年度数据!$A$1:$T$32,14,FALSE),
$C215=2012,
VLOOKUP($B215,[2]分省年度数据!$A$1:$T$32,13,FALSE),
$C215=2013,
VLOOKUP($B215,[2]分省年度数据!$A$1:$T$32,12,FALSE),
$C215=2014,
VLOOKUP($B215,[2]分省年度数据!$A$1:$T$32,11,FALSE),
$C215=2015,
VLOOKUP($B215,[2]分省年度数据!$A$1:$T$32,10,FALSE),
$C215=2016,
VLOOKUP($B215,[2]分省年度数据!$A$1:$T$32,9,FALSE),
$C215=2017,
VLOOKUP($B215,[2]分省年度数据!$A$1:$T$32,8,FALSE),
$C215=2018,
VLOOKUP($B215,[2]分省年度数据!$A$1:$T$32,7,FALSE)
)</f>
        <v>15121</v>
      </c>
      <c r="H215" cm="1">
        <f t="array" ref="H215">_xlfn.IFS(
$C215=2010,
VLOOKUP($B215,[3]分省年度数据!$A$1:$T$32,15,FALSE),
$C215=2011,
VLOOKUP($B215,[3]分省年度数据!$A$1:$T$32,14,FALSE),
$C215=2012,
VLOOKUP($B215,[3]分省年度数据!$A$1:$T$32,13,FALSE),
$C215=2013,
VLOOKUP($B215,[3]分省年度数据!$A$1:$T$32,12,FALSE),
$C215=2014,
VLOOKUP($B215,[3]分省年度数据!$A$1:$T$32,11,FALSE),
$C215=2015,
VLOOKUP($B215,[3]分省年度数据!$A$1:$T$32,10,FALSE),
$C215=2016,
VLOOKUP($B215,[3]分省年度数据!$A$1:$T$32,9,FALSE),
$C215=2017,
VLOOKUP($B215,[3]分省年度数据!$A$1:$T$32,8,FALSE),
$C215=2018,
VLOOKUP($B215,[3]分省年度数据!$A$1:$T$32,7,FALSE)
)</f>
        <v>661.7</v>
      </c>
      <c r="I215">
        <f>VLOOKUP($D215,[4]Sheet1!$C$1:$J$65536,2,FALSE)</f>
        <v>165.94760131835938</v>
      </c>
      <c r="J215">
        <f>VLOOKUP($D215,[4]Sheet1!$C$1:$J$65536,3,FALSE)</f>
        <v>123.35897827148438</v>
      </c>
      <c r="K215">
        <f>VLOOKUP($D215,[4]Sheet1!$C$1:$J$65536,4,FALSE)</f>
        <v>10136.5224609375</v>
      </c>
      <c r="L215">
        <f>VLOOKUP($D215,[4]Sheet1!$C$1:$J$65536,5,FALSE)</f>
        <v>136.63816833496094</v>
      </c>
      <c r="M215">
        <f>VLOOKUP($D215,[4]Sheet1!$C$1:$J$65536,6,FALSE)</f>
        <v>18.33082389831543</v>
      </c>
      <c r="N215">
        <f>VLOOKUP($D215,[4]Sheet1!$C$1:$J$65536,7,FALSE)</f>
        <v>6.9504661560058594</v>
      </c>
      <c r="O215">
        <f>VLOOKUP($D215,[4]Sheet1!$C$1:$J$65536,8,FALSE)</f>
        <v>29.5672607421875</v>
      </c>
      <c r="P215" cm="1">
        <f t="array" ref="P215">_xlfn.IFS(
$C215=2010,
VLOOKUP($B215,[5]各省年均房价!$A$1:$T$32,11,FALSE),
$C215=2011,
VLOOKUP($B215,[5]各省年均房价!$A$1:$T$32,12,FALSE),
$C215=2012,
VLOOKUP($B215,[5]各省年均房价!$A$1:$T$32,13,FALSE),
$C215=2013,
VLOOKUP($B215,[5]各省年均房价!$A$1:$T$32,14,FALSE),
$C215=2014,
VLOOKUP($B215,[5]各省年均房价!$A$1:$T$32,15,FALSE),
$C215=2015,
VLOOKUP($B215,[5]各省年均房价!$A$1:$T$32,16,FALSE),
$C215=2016,
VLOOKUP($B215,[5]各省年均房价!$A$1:$T$32,17,FALSE),
$C215=2017,
VLOOKUP($B215,[5]各省年均房价!$A$1:$T$32,18,FALSE),
$C215=2018,
VLOOKUP($B215,[5]各省年均房价!$A$1:$T$32,19,FALSE)
)</f>
        <v>4735.2250000000004</v>
      </c>
      <c r="Q215">
        <f t="shared" si="7"/>
        <v>0.31315554526817013</v>
      </c>
      <c r="R215" cm="1">
        <f t="array" ref="R215">_xlfn.IFS(
$C215=2010,
VLOOKUP($B215,[27]分省年度数据!$A$1:$T$32,15,FALSE),
$C215=2011,
VLOOKUP($B215,[27]分省年度数据!$A$1:$T$32,14,FALSE),
$C215=2012,
VLOOKUP($B215,[27]分省年度数据!$A$1:$T$32,13,FALSE),
$C215=2013,
VLOOKUP($B215,[27]分省年度数据!$A$1:$T$32,12,FALSE),
$C215=2014,
VLOOKUP($B215,[27]分省年度数据!$A$1:$T$32,11,FALSE),
$C215=2015,
VLOOKUP($B215,[27]分省年度数据!$A$1:$T$32,10,FALSE),
$C215=2016,
VLOOKUP($B215,[27]分省年度数据!$A$1:$T$32,9,FALSE),
$C215=2017,
VLOOKUP($B215,[27]分省年度数据!$A$1:$T$32,8,FALSE),
$C215=2018,
VLOOKUP($B215,[27]分省年度数据!$A$1:$T$32,7,FALSE)
)</f>
        <v>86.71</v>
      </c>
      <c r="S215">
        <f>IFERROR(VLOOKUP(D215,[6]mu_jt_estimates_final!$C:$D,2,FALSE),"")</f>
        <v>0.39774671</v>
      </c>
      <c r="T215" t="str">
        <f>VLOOKUP(B215,方言分布!A:B,2,FALSE)</f>
        <v>西南官话</v>
      </c>
      <c r="U215" cm="1">
        <f t="array" ref="U215">_xlfn.IFS(
$C215=2010,
VLOOKUP($B215,[7]分省年度数据!$A$1:$T$32,15,FALSE),
$C215=2011,
VLOOKUP($B215,[7]分省年度数据!$A$1:$T$32,14,FALSE),
$C215=2012,
VLOOKUP($B215,[7]分省年度数据!$A$1:$T$32,13,FALSE),
$C215=2013,
VLOOKUP($B215,[7]分省年度数据!$A$1:$T$32,12,FALSE),
$C215=2014,
VLOOKUP($B215,[7]分省年度数据!$A$1:$T$32,11,FALSE),
$C215=2015,
VLOOKUP($B215,[7]分省年度数据!$A$1:$T$32,10,FALSE),
$C215=2016,
VLOOKUP($B215,[7]分省年度数据!$A$1:$T$32,9,FALSE),
$C215=2017,
VLOOKUP($B215,[7]分省年度数据!$A$1:$T$32,8,FALSE),
$C215=2018,
VLOOKUP($B215,[7]分省年度数据!$A$1:$T$32,7,FALSE)
)</f>
        <v>28017</v>
      </c>
      <c r="V215" cm="1">
        <f t="array" ref="V215">_xlfn.IFS(
$C215=2010,
VLOOKUP($B215,[8]分省年度数据!$A$1:$T$32,15,FALSE),
$C215=2011,
VLOOKUP($B215,[8]分省年度数据!$A$1:$T$32,14,FALSE),
$C215=2012,
VLOOKUP($B215,[8]分省年度数据!$A$1:$T$32,13,FALSE),
$C215=2013,
VLOOKUP($B215,[8]分省年度数据!$A$1:$T$32,12,FALSE),
$C215=2014,
VLOOKUP($B215,[8]分省年度数据!$A$1:$T$32,11,FALSE),
$C215=2015,
VLOOKUP($B215,[8]分省年度数据!$A$1:$T$32,10,FALSE),
$C215=2016,
VLOOKUP($B215,[8]分省年度数据!$A$1:$T$32,9,FALSE),
$C215=2017,
VLOOKUP($B215,[8]分省年度数据!$A$1:$T$32,8,FALSE),
$C215=2018,
VLOOKUP($B215,[8]分省年度数据!$A$1:$T$32,7,FALSE)
)</f>
        <v>21.03</v>
      </c>
      <c r="W215" cm="1">
        <f t="array" ref="W215">_xlfn.IFS(
$C215=2010,
VLOOKUP($B215,[9]分省年度数据!$A$1:$T$32,15,FALSE),
$C215=2011,
VLOOKUP($B215,[9]分省年度数据!$A$1:$T$32,14,FALSE),
$C215=2012,
VLOOKUP($B215,[9]分省年度数据!$A$1:$T$32,13,FALSE),
$C215=2013,
VLOOKUP($B215,[9]分省年度数据!$A$1:$T$32,12,FALSE),
$C215=2014,
VLOOKUP($B215,[9]分省年度数据!$A$1:$T$32,11,FALSE),
$C215=2015,
VLOOKUP($B215,[9]分省年度数据!$A$1:$T$32,10,FALSE),
$C215=2016,
VLOOKUP($B215,[9]分省年度数据!$A$1:$T$32,9,FALSE),
$C215=2017,
VLOOKUP($B215,[9]分省年度数据!$A$1:$T$32,8,FALSE),
$C215=2018,
VLOOKUP($B215,[9]分省年度数据!$A$1:$T$32,7,FALSE)
)</f>
        <v>58</v>
      </c>
      <c r="X215" cm="1">
        <f t="array" ref="X215">_xlfn.IFS(
$C215=2010,
VLOOKUP($B215,[10]分省年度数据!$A$1:$T$32,15,FALSE),
$C215=2011,
VLOOKUP($B215,[10]分省年度数据!$A$1:$T$32,14,FALSE),
$C215=2012,
VLOOKUP($B215,[10]分省年度数据!$A$1:$T$32,13,FALSE),
$C215=2013,
VLOOKUP($B215,[10]分省年度数据!$A$1:$T$32,12,FALSE),
$C215=2014,
VLOOKUP($B215,[10]分省年度数据!$A$1:$T$32,11,FALSE),
$C215=2015,
VLOOKUP($B215,[10]分省年度数据!$A$1:$T$32,10,FALSE),
$C215=2016,
VLOOKUP($B215,[10]分省年度数据!$A$1:$T$32,9,FALSE),
$C215=2017,
VLOOKUP($B215,[10]分省年度数据!$A$1:$T$32,8,FALSE),
$C215=2018,
VLOOKUP($B215,[10]分省年度数据!$A$1:$T$32,7,FALSE)
)</f>
        <v>8.5399999999999991</v>
      </c>
      <c r="Y215" cm="1">
        <f t="array" ref="Y215">_xlfn.IFS(
$C215=2010,
VLOOKUP($B215,[11]分省年度数据!$A$1:$T$32,15,FALSE),
$C215=2011,
VLOOKUP($B215,[11]分省年度数据!$A$1:$T$32,14,FALSE),
$C215=2012,
VLOOKUP($B215,[11]分省年度数据!$A$1:$T$32,13,FALSE),
$C215=2013,
VLOOKUP($B215,[11]分省年度数据!$A$1:$T$32,12,FALSE),
$C215=2014,
VLOOKUP($B215,[11]分省年度数据!$A$1:$T$32,11,FALSE),
$C215=2015,
VLOOKUP($B215,[11]分省年度数据!$A$1:$T$32,10,FALSE),
$C215=2016,
VLOOKUP($B215,[11]分省年度数据!$A$1:$T$32,9,FALSE),
$C215=2017,
VLOOKUP($B215,[11]分省年度数据!$A$1:$T$32,8,FALSE),
$C215=2018,
VLOOKUP($B215,[11]分省年度数据!$A$1:$T$32,7,FALSE)
)</f>
        <v>392.51</v>
      </c>
      <c r="Z215" cm="1">
        <f t="array" ref="Z215">_xlfn.IFS(
$C215=2010,
VLOOKUP($B215,[12]分省年度数据!$A$1:$T$32,15,FALSE),
$C215=2011,
VLOOKUP($B215,[12]分省年度数据!$A$1:$T$32,14,FALSE),
$C215=2012,
VLOOKUP($B215,[12]分省年度数据!$A$1:$T$32,13,FALSE),
$C215=2013,
VLOOKUP($B215,[12]分省年度数据!$A$1:$T$32,12,FALSE),
$C215=2014,
VLOOKUP($B215,[12]分省年度数据!$A$1:$T$32,11,FALSE),
$C215=2015,
VLOOKUP($B215,[12]分省年度数据!$A$1:$T$32,10,FALSE),
$C215=2016,
VLOOKUP($B215,[12]分省年度数据!$A$1:$T$32,9,FALSE),
$C215=2017,
VLOOKUP($B215,[12]分省年度数据!$A$1:$T$32,8,FALSE),
$C215=2018,
VLOOKUP($B215,[12]分省年度数据!$A$1:$T$32,7,FALSE)
)</f>
        <v>16.28</v>
      </c>
      <c r="AA215" cm="1">
        <f t="array" ref="AA215">_xlfn.IFS(
$C215=2010,
VLOOKUP($B215,[13]分省年度数据!$A$1:$T$32,15,FALSE),
$C215=2011,
VLOOKUP($B215,[13]分省年度数据!$A$1:$T$32,14,FALSE),
$C215=2012,
VLOOKUP($B215,[13]分省年度数据!$A$1:$T$32,13,FALSE),
$C215=2013,
VLOOKUP($B215,[13]分省年度数据!$A$1:$T$32,12,FALSE),
$C215=2014,
VLOOKUP($B215,[13]分省年度数据!$A$1:$T$32,11,FALSE),
$C215=2015,
VLOOKUP($B215,[13]分省年度数据!$A$1:$T$32,10,FALSE),
$C215=2016,
VLOOKUP($B215,[13]分省年度数据!$A$1:$T$32,9,FALSE),
$C215=2017,
VLOOKUP($B215,[13]分省年度数据!$A$1:$T$32,8,FALSE),
$C215=2018,
VLOOKUP($B215,[13]分省年度数据!$A$1:$T$32,7,FALSE)
)</f>
        <v>14.88</v>
      </c>
      <c r="AB215" cm="1">
        <f t="array" ref="AB215">_xlfn.IFS(
$C215=2010,
VLOOKUP($B215,[14]分省年度数据!$A$1:$T$32,15,FALSE),
$C215=2011,
VLOOKUP($B215,[14]分省年度数据!$A$1:$T$32,14,FALSE),
$C215=2012,
VLOOKUP($B215,[14]分省年度数据!$A$1:$T$32,13,FALSE),
$C215=2013,
VLOOKUP($B215,[14]分省年度数据!$A$1:$T$32,12,FALSE),
$C215=2014,
VLOOKUP($B215,[14]分省年度数据!$A$1:$T$32,11,FALSE),
$C215=2015,
VLOOKUP($B215,[14]分省年度数据!$A$1:$T$32,10,FALSE),
$C215=2016,
VLOOKUP($B215,[14]分省年度数据!$A$1:$T$32,9,FALSE),
$C215=2017,
VLOOKUP($B215,[14]分省年度数据!$A$1:$T$32,8,FALSE),
$C215=2018,
VLOOKUP($B215,[14]分省年度数据!$A$1:$T$32,7,FALSE)
)</f>
        <v>17.93</v>
      </c>
      <c r="AD215" cm="1">
        <f t="array" ref="AD215">_xlfn.IFS(
$C215=2010,
VLOOKUP($B215,[15]分省年度数据!$A$1:$T$32,15,FALSE),
$C215=2011,
VLOOKUP($B215,[15]分省年度数据!$A$1:$T$32,14,FALSE),
$C215=2012,
VLOOKUP($B215,[15]分省年度数据!$A$1:$T$32,13,FALSE),
$C215=2013,
VLOOKUP($B215,[15]分省年度数据!$A$1:$T$32,12,FALSE),
$C215=2014,
VLOOKUP($B215,[15]分省年度数据!$A$1:$T$32,11,FALSE),
$C215=2015,
VLOOKUP($B215,[15]分省年度数据!$A$1:$T$32,10,FALSE),
$C215=2016,
VLOOKUP($B215,[15]分省年度数据!$A$1:$T$32,9,FALSE),
$C215=2017,
VLOOKUP($B215,[15]分省年度数据!$A$1:$T$32,8,FALSE),
$C215=2018,
VLOOKUP($B215,[15]分省年度数据!$A$1:$T$32,7,FALSE)
)</f>
        <v>10335342</v>
      </c>
      <c r="AE215" cm="1">
        <f t="array" ref="AE215">_xlfn.IFS(
$C215=2010,
VLOOKUP($B215,[16]分省年度数据!$A$1:$T$32,15,FALSE),
$C215=2011,
VLOOKUP($B215,[16]分省年度数据!$A$1:$T$32,14,FALSE),
$C215=2012,
VLOOKUP($B215,[16]分省年度数据!$A$1:$T$32,13,FALSE),
$C215=2013,
VLOOKUP($B215,[16]分省年度数据!$A$1:$T$32,12,FALSE),
$C215=2014,
VLOOKUP($B215,[16]分省年度数据!$A$1:$T$32,11,FALSE),
$C215=2015,
VLOOKUP($B215,[16]分省年度数据!$A$1:$T$32,10,FALSE),
$C215=2016,
VLOOKUP($B215,[16]分省年度数据!$A$1:$T$32,9,FALSE),
$C215=2017,
VLOOKUP($B215,[16]分省年度数据!$A$1:$T$32,8,FALSE),
$C215=2018,
VLOOKUP($B215,[16]分省年度数据!$A$1:$T$32,7,FALSE)
)</f>
        <v>843.54</v>
      </c>
      <c r="AF215" cm="1">
        <f t="array" ref="AF215">_xlfn.IFS(
$C215=2010,
VLOOKUP($B215,[17]分省年度数据!$A$1:$T$32,15,FALSE),
$C215=2011,
VLOOKUP($B215,[17]分省年度数据!$A$1:$T$32,14,FALSE),
$C215=2012,
VLOOKUP($B215,[17]分省年度数据!$A$1:$T$32,13,FALSE),
$C215=2013,
VLOOKUP($B215,[17]分省年度数据!$A$1:$T$32,12,FALSE),
$C215=2014,
VLOOKUP($B215,[17]分省年度数据!$A$1:$T$32,11,FALSE),
$C215=2015,
VLOOKUP($B215,[17]分省年度数据!$A$1:$T$32,10,FALSE),
$C215=2016,
VLOOKUP($B215,[17]分省年度数据!$A$1:$T$32,9,FALSE),
$C215=2017,
VLOOKUP($B215,[17]分省年度数据!$A$1:$T$32,8,FALSE),
$C215=2018,
VLOOKUP($B215,[17]分省年度数据!$A$1:$T$32,7,FALSE)
)</f>
        <v>13</v>
      </c>
      <c r="AG215" cm="1">
        <f t="array" ref="AG215">_xlfn.IFS(
$C215=2010,
VLOOKUP($B215,[18]分省年度数据!$A$1:$T$32,15,FALSE),
$C215=2011,
VLOOKUP($B215,[18]分省年度数据!$A$1:$T$32,14,FALSE),
$C215=2012,
VLOOKUP($B215,[18]分省年度数据!$A$1:$T$32,13,FALSE),
$C215=2013,
VLOOKUP($B215,[18]分省年度数据!$A$1:$T$32,12,FALSE),
$C215=2014,
VLOOKUP($B215,[18]分省年度数据!$A$1:$T$32,11,FALSE),
$C215=2015,
VLOOKUP($B215,[18]分省年度数据!$A$1:$T$32,10,FALSE),
$C215=2016,
VLOOKUP($B215,[18]分省年度数据!$A$1:$T$32,9,FALSE),
$C215=2017,
VLOOKUP($B215,[18]分省年度数据!$A$1:$T$32,8,FALSE),
$C215=2018,
VLOOKUP($B215,[18]分省年度数据!$A$1:$T$32,7,FALSE)
)</f>
        <v>5651.9</v>
      </c>
      <c r="AJ215" cm="1">
        <f t="array" ref="AJ215">_xlfn.IFS(
$C215=2010,
VLOOKUP($B215,[19]分省年度数据!$A$1:$T$32,15,FALSE),
$C215=2011,
VLOOKUP($B215,[19]分省年度数据!$A$1:$T$32,14,FALSE),
$C215=2012,
VLOOKUP($B215,[19]分省年度数据!$A$1:$T$32,13,FALSE),
$C215=2013,
VLOOKUP($B215,[19]分省年度数据!$A$1:$T$32,12,FALSE),
$C215=2014,
VLOOKUP($B215,[19]分省年度数据!$A$1:$T$32,11,FALSE),
$C215=2015,
VLOOKUP($B215,[19]分省年度数据!$A$1:$T$32,10,FALSE),
$C215=2016,
VLOOKUP($B215,[19]分省年度数据!$A$1:$T$32,9,FALSE),
$C215=2017,
VLOOKUP($B215,[19]分省年度数据!$A$1:$T$32,8,FALSE),
$C215=2018,
VLOOKUP($B215,[19]分省年度数据!$A$1:$T$32,7,FALSE)
)</f>
        <v>12579</v>
      </c>
      <c r="AK215" cm="1">
        <f t="array" ref="AK215">_xlfn.IFS(
$C215=2010,
VLOOKUP($B215,[20]分省年度数据!$A$1:$T$32,15,FALSE),
$C215=2011,
VLOOKUP($B215,[20]分省年度数据!$A$1:$T$32,14,FALSE),
$C215=2012,
VLOOKUP($B215,[20]分省年度数据!$A$1:$T$32,13,FALSE),
$C215=2013,
VLOOKUP($B215,[20]分省年度数据!$A$1:$T$32,12,FALSE),
$C215=2014,
VLOOKUP($B215,[20]分省年度数据!$A$1:$T$32,11,FALSE),
$C215=2015,
VLOOKUP($B215,[20]分省年度数据!$A$1:$T$32,10,FALSE),
$C215=2016,
VLOOKUP($B215,[20]分省年度数据!$A$1:$T$32,9,FALSE),
$C215=2017,
VLOOKUP($B215,[20]分省年度数据!$A$1:$T$32,8,FALSE),
$C215=2018,
VLOOKUP($B215,[20]分省年度数据!$A$1:$T$32,7,FALSE)
)</f>
        <v>8656</v>
      </c>
      <c r="AL215" cm="1">
        <f t="array" ref="AL215">_xlfn.IFS(
$C215=2010,
VLOOKUP($B215,[26]分省年度数据!$A$1:$T$32,15,FALSE),
$C215=2011,
VLOOKUP($B215,[26]分省年度数据!$A$1:$T$32,14,FALSE),
$C215=2012,
VLOOKUP($B215,[26]分省年度数据!$A$1:$T$32,13,FALSE),
$C215=2013,
VLOOKUP($B215,[26]分省年度数据!$A$1:$T$32,12,FALSE),
$C215=2014,
VLOOKUP($B215,[26]分省年度数据!$A$1:$T$32,11,FALSE),
$C215=2015,
VLOOKUP($B215,[26]分省年度数据!$A$1:$T$32,10,FALSE),
$C215=2016,
VLOOKUP($B215,[26]分省年度数据!$A$1:$T$32,9,FALSE),
$C215=2017,
VLOOKUP($B215,[26]分省年度数据!$A$1:$T$32,8,FALSE),
$C215=2018,
VLOOKUP($B215,[26]分省年度数据!$A$1:$T$32,7,FALSE)
)</f>
        <v>96.03</v>
      </c>
      <c r="AM215" cm="1">
        <f t="array" ref="AM215">_xlfn.IFS(
$C215=2010,
VLOOKUP($B215,[22]分省年度数据!$A$1:$T$32,15,FALSE),
$C215=2011,
VLOOKUP($B215,[22]分省年度数据!$A$1:$T$32,14,FALSE),
$C215=2012,
VLOOKUP($B215,[22]分省年度数据!$A$1:$T$32,13,FALSE),
$C215=2013,
VLOOKUP($B215,[22]分省年度数据!$A$1:$T$32,12,FALSE),
$C215=2014,
VLOOKUP($B215,[22]分省年度数据!$A$1:$T$32,11,FALSE),
$C215=2015,
VLOOKUP($B215,[22]分省年度数据!$A$1:$T$32,10,FALSE),
$C215=2016,
VLOOKUP($B215,[22]分省年度数据!$A$1:$T$32,9,FALSE),
$C215=2017,
VLOOKUP($B215,[22]分省年度数据!$A$1:$T$32,8,FALSE),
$C215=2018,
VLOOKUP($B215,[22]分省年度数据!$A$1:$T$32,7,FALSE)
)</f>
        <v>85.66</v>
      </c>
      <c r="AN215" cm="1">
        <f t="array" ref="AN215">_xlfn.IFS(
$C215=2010,
VLOOKUP($B215,[23]分省年度数据!$A$1:$T$32,15,FALSE),
$C215=2011,
VLOOKUP($B215,[23]分省年度数据!$A$1:$T$32,14,FALSE),
$C215=2012,
VLOOKUP($B215,[23]分省年度数据!$A$1:$T$32,13,FALSE),
$C215=2013,
VLOOKUP($B215,[23]分省年度数据!$A$1:$T$32,12,FALSE),
$C215=2014,
VLOOKUP($B215,[23]分省年度数据!$A$1:$T$32,11,FALSE),
$C215=2015,
VLOOKUP($B215,[23]分省年度数据!$A$1:$T$32,10,FALSE),
$C215=2016,
VLOOKUP($B215,[23]分省年度数据!$A$1:$T$32,9,FALSE),
$C215=2017,
VLOOKUP($B215,[23]分省年度数据!$A$1:$T$32,8,FALSE),
$C215=2018,
VLOOKUP($B215,[23]分省年度数据!$A$1:$T$32,7,FALSE)
)</f>
        <v>11.36</v>
      </c>
      <c r="AO215" cm="1">
        <f t="array" ref="AO215">_xlfn.IFS(
$C215=2010,
VLOOKUP($B215,[24]分省年度数据!$A$1:$T$32,15,FALSE),
$C215=2011,
VLOOKUP($B215,[24]分省年度数据!$A$1:$T$32,14,FALSE),
$C215=2012,
VLOOKUP($B215,[24]分省年度数据!$A$1:$T$32,13,FALSE),
$C215=2013,
VLOOKUP($B215,[24]分省年度数据!$A$1:$T$32,12,FALSE),
$C215=2014,
VLOOKUP($B215,[24]分省年度数据!$A$1:$T$32,11,FALSE),
$C215=2015,
VLOOKUP($B215,[24]分省年度数据!$A$1:$T$32,10,FALSE),
$C215=2016,
VLOOKUP($B215,[24]分省年度数据!$A$1:$T$32,9,FALSE),
$C215=2017,
VLOOKUP($B215,[24]分省年度数据!$A$1:$T$32,8,FALSE),
$C215=2018,
VLOOKUP($B215,[24]分省年度数据!$A$1:$T$32,7,FALSE)
)</f>
        <v>2.0099999999999998</v>
      </c>
      <c r="AP215" cm="1">
        <f t="array" ref="AP215">_xlfn.IFS(
$C215=2010,
VLOOKUP($B215,[25]分省年度数据!$A$1:$T$32,15,FALSE),
$C215=2011,
VLOOKUP($B215,[25]分省年度数据!$A$1:$T$32,14,FALSE),
$C215=2012,
VLOOKUP($B215,[25]分省年度数据!$A$1:$T$32,13,FALSE),
$C215=2013,
VLOOKUP($B215,[25]分省年度数据!$A$1:$T$32,12,FALSE),
$C215=2014,
VLOOKUP($B215,[25]分省年度数据!$A$1:$T$32,11,FALSE),
$C215=2015,
VLOOKUP($B215,[25]分省年度数据!$A$1:$T$32,10,FALSE),
$C215=2016,
VLOOKUP($B215,[25]分省年度数据!$A$1:$T$32,9,FALSE),
$C215=2017,
VLOOKUP($B215,[25]分省年度数据!$A$1:$T$32,8,FALSE),
$C215=2018,
VLOOKUP($B215,[25]分省年度数据!$A$1:$T$32,7,FALSE)
)</f>
        <v>14.98</v>
      </c>
    </row>
    <row r="216" spans="1:42">
      <c r="A216">
        <v>52</v>
      </c>
      <c r="B216" t="s">
        <v>24</v>
      </c>
      <c r="C216">
        <v>2017</v>
      </c>
      <c r="D216" t="str">
        <f t="shared" si="6"/>
        <v>贵州省2017</v>
      </c>
      <c r="E216" t="s">
        <v>36</v>
      </c>
      <c r="F216" cm="1">
        <f t="array" ref="F216">_xlfn.IFS(
$C216=2010,
VLOOKUP($B216,[1]分省年度数据!$A$1:$T$32,15,FALSE),
$C216=2011,
VLOOKUP($B216,[1]分省年度数据!$A$1:$T$32,14,FALSE),
$C216=2012,
VLOOKUP($B216,[1]分省年度数据!$A$1:$T$32,13,FALSE),
$C216=2013,
VLOOKUP($B216,[1]分省年度数据!$A$1:$T$32,12,FALSE),
$C216=2014,
VLOOKUP($B216,[1]分省年度数据!$A$1:$T$32,11,FALSE),
$C216=2015,
VLOOKUP($B216,[1]分省年度数据!$A$1:$T$32,10,FALSE),
$C216=2016,
VLOOKUP($B216,[1]分省年度数据!$A$1:$T$32,9,FALSE),
$C216=2017,
VLOOKUP($B216,[1]分省年度数据!$A$1:$T$32,8,FALSE),
$C216=2018,
VLOOKUP($B216,[1]分省年度数据!$A$1:$T$32,7,FALSE)
)</f>
        <v>3803</v>
      </c>
      <c r="G216" cm="1">
        <f t="array" ref="G216">_xlfn.IFS(
$C216=2010,
VLOOKUP($B216,[2]分省年度数据!$A$1:$T$32,15,FALSE),
$C216=2011,
VLOOKUP($B216,[2]分省年度数据!$A$1:$T$32,14,FALSE),
$C216=2012,
VLOOKUP($B216,[2]分省年度数据!$A$1:$T$32,13,FALSE),
$C216=2013,
VLOOKUP($B216,[2]分省年度数据!$A$1:$T$32,12,FALSE),
$C216=2014,
VLOOKUP($B216,[2]分省年度数据!$A$1:$T$32,11,FALSE),
$C216=2015,
VLOOKUP($B216,[2]分省年度数据!$A$1:$T$32,10,FALSE),
$C216=2016,
VLOOKUP($B216,[2]分省年度数据!$A$1:$T$32,9,FALSE),
$C216=2017,
VLOOKUP($B216,[2]分省年度数据!$A$1:$T$32,8,FALSE),
$C216=2018,
VLOOKUP($B216,[2]分省年度数据!$A$1:$T$32,7,FALSE)
)</f>
        <v>16704</v>
      </c>
      <c r="H216" cm="1">
        <f t="array" ref="H216">_xlfn.IFS(
$C216=2010,
VLOOKUP($B216,[3]分省年度数据!$A$1:$T$32,15,FALSE),
$C216=2011,
VLOOKUP($B216,[3]分省年度数据!$A$1:$T$32,14,FALSE),
$C216=2012,
VLOOKUP($B216,[3]分省年度数据!$A$1:$T$32,13,FALSE),
$C216=2013,
VLOOKUP($B216,[3]分省年度数据!$A$1:$T$32,12,FALSE),
$C216=2014,
VLOOKUP($B216,[3]分省年度数据!$A$1:$T$32,11,FALSE),
$C216=2015,
VLOOKUP($B216,[3]分省年度数据!$A$1:$T$32,10,FALSE),
$C216=2016,
VLOOKUP($B216,[3]分省年度数据!$A$1:$T$32,9,FALSE),
$C216=2017,
VLOOKUP($B216,[3]分省年度数据!$A$1:$T$32,8,FALSE),
$C216=2018,
VLOOKUP($B216,[3]分省年度数据!$A$1:$T$32,7,FALSE)
)</f>
        <v>531.4</v>
      </c>
      <c r="I216">
        <f>VLOOKUP($D216,[4]Sheet1!$C$1:$J$65536,2,FALSE)</f>
        <v>165.51448059082031</v>
      </c>
      <c r="J216">
        <f>VLOOKUP($D216,[4]Sheet1!$C$1:$J$65536,3,FALSE)</f>
        <v>122.82743072509766</v>
      </c>
      <c r="K216">
        <f>VLOOKUP($D216,[4]Sheet1!$C$1:$J$65536,4,FALSE)</f>
        <v>10141.8408203125</v>
      </c>
      <c r="L216">
        <f>VLOOKUP($D216,[4]Sheet1!$C$1:$J$65536,5,FALSE)</f>
        <v>138.792724609375</v>
      </c>
      <c r="M216">
        <f>VLOOKUP($D216,[4]Sheet1!$C$1:$J$65536,6,FALSE)</f>
        <v>17.68773078918457</v>
      </c>
      <c r="N216">
        <f>VLOOKUP($D216,[4]Sheet1!$C$1:$J$65536,7,FALSE)</f>
        <v>6.9773635864257812</v>
      </c>
      <c r="O216">
        <f>VLOOKUP($D216,[4]Sheet1!$C$1:$J$65536,8,FALSE)</f>
        <v>24.835369110107422</v>
      </c>
      <c r="P216" cm="1">
        <f t="array" ref="P216">_xlfn.IFS(
$C216=2010,
VLOOKUP($B216,[5]各省年均房价!$A$1:$T$32,11,FALSE),
$C216=2011,
VLOOKUP($B216,[5]各省年均房价!$A$1:$T$32,12,FALSE),
$C216=2012,
VLOOKUP($B216,[5]各省年均房价!$A$1:$T$32,13,FALSE),
$C216=2013,
VLOOKUP($B216,[5]各省年均房价!$A$1:$T$32,14,FALSE),
$C216=2014,
VLOOKUP($B216,[5]各省年均房价!$A$1:$T$32,15,FALSE),
$C216=2015,
VLOOKUP($B216,[5]各省年均房价!$A$1:$T$32,16,FALSE),
$C216=2016,
VLOOKUP($B216,[5]各省年均房价!$A$1:$T$32,17,FALSE),
$C216=2017,
VLOOKUP($B216,[5]各省年均房价!$A$1:$T$32,18,FALSE),
$C216=2018,
VLOOKUP($B216,[5]各省年均房价!$A$1:$T$32,19,FALSE)
)</f>
        <v>4848.3611111111104</v>
      </c>
      <c r="Q216">
        <f t="shared" si="7"/>
        <v>0.29025150329927624</v>
      </c>
      <c r="R216" cm="1">
        <f t="array" ref="R216">_xlfn.IFS(
$C216=2010,
VLOOKUP($B216,[27]分省年度数据!$A$1:$T$32,15,FALSE),
$C216=2011,
VLOOKUP($B216,[27]分省年度数据!$A$1:$T$32,14,FALSE),
$C216=2012,
VLOOKUP($B216,[27]分省年度数据!$A$1:$T$32,13,FALSE),
$C216=2013,
VLOOKUP($B216,[27]分省年度数据!$A$1:$T$32,12,FALSE),
$C216=2014,
VLOOKUP($B216,[27]分省年度数据!$A$1:$T$32,11,FALSE),
$C216=2015,
VLOOKUP($B216,[27]分省年度数据!$A$1:$T$32,10,FALSE),
$C216=2016,
VLOOKUP($B216,[27]分省年度数据!$A$1:$T$32,9,FALSE),
$C216=2017,
VLOOKUP($B216,[27]分省年度数据!$A$1:$T$32,8,FALSE),
$C216=2018,
VLOOKUP($B216,[27]分省年度数据!$A$1:$T$32,7,FALSE)
)</f>
        <v>97.36</v>
      </c>
      <c r="S216">
        <f>IFERROR(VLOOKUP(D216,[6]mu_jt_estimates_final!$C:$D,2,FALSE),"")</f>
        <v>0.64887846000000005</v>
      </c>
      <c r="T216" t="str">
        <f>VLOOKUP(B216,方言分布!A:B,2,FALSE)</f>
        <v>西南官话</v>
      </c>
      <c r="U216" cm="1">
        <f t="array" ref="U216">_xlfn.IFS(
$C216=2010,
VLOOKUP($B216,[7]分省年度数据!$A$1:$T$32,15,FALSE),
$C216=2011,
VLOOKUP($B216,[7]分省年度数据!$A$1:$T$32,14,FALSE),
$C216=2012,
VLOOKUP($B216,[7]分省年度数据!$A$1:$T$32,13,FALSE),
$C216=2013,
VLOOKUP($B216,[7]分省年度数据!$A$1:$T$32,12,FALSE),
$C216=2014,
VLOOKUP($B216,[7]分省年度数据!$A$1:$T$32,11,FALSE),
$C216=2015,
VLOOKUP($B216,[7]分省年度数据!$A$1:$T$32,10,FALSE),
$C216=2016,
VLOOKUP($B216,[7]分省年度数据!$A$1:$T$32,9,FALSE),
$C216=2017,
VLOOKUP($B216,[7]分省年度数据!$A$1:$T$32,8,FALSE),
$C216=2018,
VLOOKUP($B216,[7]分省年度数据!$A$1:$T$32,7,FALSE)
)</f>
        <v>28034</v>
      </c>
      <c r="V216" cm="1">
        <f t="array" ref="V216">_xlfn.IFS(
$C216=2010,
VLOOKUP($B216,[8]分省年度数据!$A$1:$T$32,15,FALSE),
$C216=2011,
VLOOKUP($B216,[8]分省年度数据!$A$1:$T$32,14,FALSE),
$C216=2012,
VLOOKUP($B216,[8]分省年度数据!$A$1:$T$32,13,FALSE),
$C216=2013,
VLOOKUP($B216,[8]分省年度数据!$A$1:$T$32,12,FALSE),
$C216=2014,
VLOOKUP($B216,[8]分省年度数据!$A$1:$T$32,11,FALSE),
$C216=2015,
VLOOKUP($B216,[8]分省年度数据!$A$1:$T$32,10,FALSE),
$C216=2016,
VLOOKUP($B216,[8]分省年度数据!$A$1:$T$32,9,FALSE),
$C216=2017,
VLOOKUP($B216,[8]分省年度数据!$A$1:$T$32,8,FALSE),
$C216=2018,
VLOOKUP($B216,[8]分省年度数据!$A$1:$T$32,7,FALSE)
)</f>
        <v>23.3</v>
      </c>
      <c r="W216" cm="1">
        <f t="array" ref="W216">_xlfn.IFS(
$C216=2010,
VLOOKUP($B216,[9]分省年度数据!$A$1:$T$32,15,FALSE),
$C216=2011,
VLOOKUP($B216,[9]分省年度数据!$A$1:$T$32,14,FALSE),
$C216=2012,
VLOOKUP($B216,[9]分省年度数据!$A$1:$T$32,13,FALSE),
$C216=2013,
VLOOKUP($B216,[9]分省年度数据!$A$1:$T$32,12,FALSE),
$C216=2014,
VLOOKUP($B216,[9]分省年度数据!$A$1:$T$32,11,FALSE),
$C216=2015,
VLOOKUP($B216,[9]分省年度数据!$A$1:$T$32,10,FALSE),
$C216=2016,
VLOOKUP($B216,[9]分省年度数据!$A$1:$T$32,9,FALSE),
$C216=2017,
VLOOKUP($B216,[9]分省年度数据!$A$1:$T$32,8,FALSE),
$C216=2018,
VLOOKUP($B216,[9]分省年度数据!$A$1:$T$32,7,FALSE)
)</f>
        <v>63</v>
      </c>
      <c r="X216" cm="1">
        <f t="array" ref="X216">_xlfn.IFS(
$C216=2010,
VLOOKUP($B216,[10]分省年度数据!$A$1:$T$32,15,FALSE),
$C216=2011,
VLOOKUP($B216,[10]分省年度数据!$A$1:$T$32,14,FALSE),
$C216=2012,
VLOOKUP($B216,[10]分省年度数据!$A$1:$T$32,13,FALSE),
$C216=2013,
VLOOKUP($B216,[10]分省年度数据!$A$1:$T$32,12,FALSE),
$C216=2014,
VLOOKUP($B216,[10]分省年度数据!$A$1:$T$32,11,FALSE),
$C216=2015,
VLOOKUP($B216,[10]分省年度数据!$A$1:$T$32,10,FALSE),
$C216=2016,
VLOOKUP($B216,[10]分省年度数据!$A$1:$T$32,9,FALSE),
$C216=2017,
VLOOKUP($B216,[10]分省年度数据!$A$1:$T$32,8,FALSE),
$C216=2018,
VLOOKUP($B216,[10]分省年度数据!$A$1:$T$32,7,FALSE)
)</f>
        <v>8.15</v>
      </c>
      <c r="Y216" cm="1">
        <f t="array" ref="Y216">_xlfn.IFS(
$C216=2010,
VLOOKUP($B216,[11]分省年度数据!$A$1:$T$32,15,FALSE),
$C216=2011,
VLOOKUP($B216,[11]分省年度数据!$A$1:$T$32,14,FALSE),
$C216=2012,
VLOOKUP($B216,[11]分省年度数据!$A$1:$T$32,13,FALSE),
$C216=2013,
VLOOKUP($B216,[11]分省年度数据!$A$1:$T$32,12,FALSE),
$C216=2014,
VLOOKUP($B216,[11]分省年度数据!$A$1:$T$32,11,FALSE),
$C216=2015,
VLOOKUP($B216,[11]分省年度数据!$A$1:$T$32,10,FALSE),
$C216=2016,
VLOOKUP($B216,[11]分省年度数据!$A$1:$T$32,9,FALSE),
$C216=2017,
VLOOKUP($B216,[11]分省年度数据!$A$1:$T$32,8,FALSE),
$C216=2018,
VLOOKUP($B216,[11]分省年度数据!$A$1:$T$32,7,FALSE)
)</f>
        <v>436.21</v>
      </c>
      <c r="Z216" cm="1">
        <f t="array" ref="Z216">_xlfn.IFS(
$C216=2010,
VLOOKUP($B216,[12]分省年度数据!$A$1:$T$32,15,FALSE),
$C216=2011,
VLOOKUP($B216,[12]分省年度数据!$A$1:$T$32,14,FALSE),
$C216=2012,
VLOOKUP($B216,[12]分省年度数据!$A$1:$T$32,13,FALSE),
$C216=2013,
VLOOKUP($B216,[12]分省年度数据!$A$1:$T$32,12,FALSE),
$C216=2014,
VLOOKUP($B216,[12]分省年度数据!$A$1:$T$32,11,FALSE),
$C216=2015,
VLOOKUP($B216,[12]分省年度数据!$A$1:$T$32,10,FALSE),
$C216=2016,
VLOOKUP($B216,[12]分省年度数据!$A$1:$T$32,9,FALSE),
$C216=2017,
VLOOKUP($B216,[12]分省年度数据!$A$1:$T$32,8,FALSE),
$C216=2018,
VLOOKUP($B216,[12]分省年度数据!$A$1:$T$32,7,FALSE)
)</f>
        <v>15.77</v>
      </c>
      <c r="AA216" cm="1">
        <f t="array" ref="AA216">_xlfn.IFS(
$C216=2010,
VLOOKUP($B216,[13]分省年度数据!$A$1:$T$32,15,FALSE),
$C216=2011,
VLOOKUP($B216,[13]分省年度数据!$A$1:$T$32,14,FALSE),
$C216=2012,
VLOOKUP($B216,[13]分省年度数据!$A$1:$T$32,13,FALSE),
$C216=2013,
VLOOKUP($B216,[13]分省年度数据!$A$1:$T$32,12,FALSE),
$C216=2014,
VLOOKUP($B216,[13]分省年度数据!$A$1:$T$32,11,FALSE),
$C216=2015,
VLOOKUP($B216,[13]分省年度数据!$A$1:$T$32,10,FALSE),
$C216=2016,
VLOOKUP($B216,[13]分省年度数据!$A$1:$T$32,9,FALSE),
$C216=2017,
VLOOKUP($B216,[13]分省年度数据!$A$1:$T$32,8,FALSE),
$C216=2018,
VLOOKUP($B216,[13]分省年度数据!$A$1:$T$32,7,FALSE)
)</f>
        <v>14.35</v>
      </c>
      <c r="AB216" cm="1">
        <f t="array" ref="AB216">_xlfn.IFS(
$C216=2010,
VLOOKUP($B216,[14]分省年度数据!$A$1:$T$32,15,FALSE),
$C216=2011,
VLOOKUP($B216,[14]分省年度数据!$A$1:$T$32,14,FALSE),
$C216=2012,
VLOOKUP($B216,[14]分省年度数据!$A$1:$T$32,13,FALSE),
$C216=2013,
VLOOKUP($B216,[14]分省年度数据!$A$1:$T$32,12,FALSE),
$C216=2014,
VLOOKUP($B216,[14]分省年度数据!$A$1:$T$32,11,FALSE),
$C216=2015,
VLOOKUP($B216,[14]分省年度数据!$A$1:$T$32,10,FALSE),
$C216=2016,
VLOOKUP($B216,[14]分省年度数据!$A$1:$T$32,9,FALSE),
$C216=2017,
VLOOKUP($B216,[14]分省年度数据!$A$1:$T$32,8,FALSE),
$C216=2018,
VLOOKUP($B216,[14]分省年度数据!$A$1:$T$32,7,FALSE)
)</f>
        <v>17.920000000000002</v>
      </c>
      <c r="AD216" cm="1">
        <f t="array" ref="AD216">_xlfn.IFS(
$C216=2010,
VLOOKUP($B216,[15]分省年度数据!$A$1:$T$32,15,FALSE),
$C216=2011,
VLOOKUP($B216,[15]分省年度数据!$A$1:$T$32,14,FALSE),
$C216=2012,
VLOOKUP($B216,[15]分省年度数据!$A$1:$T$32,13,FALSE),
$C216=2013,
VLOOKUP($B216,[15]分省年度数据!$A$1:$T$32,12,FALSE),
$C216=2014,
VLOOKUP($B216,[15]分省年度数据!$A$1:$T$32,11,FALSE),
$C216=2015,
VLOOKUP($B216,[15]分省年度数据!$A$1:$T$32,10,FALSE),
$C216=2016,
VLOOKUP($B216,[15]分省年度数据!$A$1:$T$32,9,FALSE),
$C216=2017,
VLOOKUP($B216,[15]分省年度数据!$A$1:$T$32,8,FALSE),
$C216=2018,
VLOOKUP($B216,[15]分省年度数据!$A$1:$T$32,7,FALSE)
)</f>
        <v>12488005</v>
      </c>
      <c r="AE216" cm="1">
        <f t="array" ref="AE216">_xlfn.IFS(
$C216=2010,
VLOOKUP($B216,[16]分省年度数据!$A$1:$T$32,15,FALSE),
$C216=2011,
VLOOKUP($B216,[16]分省年度数据!$A$1:$T$32,14,FALSE),
$C216=2012,
VLOOKUP($B216,[16]分省年度数据!$A$1:$T$32,13,FALSE),
$C216=2013,
VLOOKUP($B216,[16]分省年度数据!$A$1:$T$32,12,FALSE),
$C216=2014,
VLOOKUP($B216,[16]分省年度数据!$A$1:$T$32,11,FALSE),
$C216=2015,
VLOOKUP($B216,[16]分省年度数据!$A$1:$T$32,10,FALSE),
$C216=2016,
VLOOKUP($B216,[16]分省年度数据!$A$1:$T$32,9,FALSE),
$C216=2017,
VLOOKUP($B216,[16]分省年度数据!$A$1:$T$32,8,FALSE),
$C216=2018,
VLOOKUP($B216,[16]分省年度数据!$A$1:$T$32,7,FALSE)
)</f>
        <v>901.96</v>
      </c>
      <c r="AF216" cm="1">
        <f t="array" ref="AF216">_xlfn.IFS(
$C216=2010,
VLOOKUP($B216,[17]分省年度数据!$A$1:$T$32,15,FALSE),
$C216=2011,
VLOOKUP($B216,[17]分省年度数据!$A$1:$T$32,14,FALSE),
$C216=2012,
VLOOKUP($B216,[17]分省年度数据!$A$1:$T$32,13,FALSE),
$C216=2013,
VLOOKUP($B216,[17]分省年度数据!$A$1:$T$32,12,FALSE),
$C216=2014,
VLOOKUP($B216,[17]分省年度数据!$A$1:$T$32,11,FALSE),
$C216=2015,
VLOOKUP($B216,[17]分省年度数据!$A$1:$T$32,10,FALSE),
$C216=2016,
VLOOKUP($B216,[17]分省年度数据!$A$1:$T$32,9,FALSE),
$C216=2017,
VLOOKUP($B216,[17]分省年度数据!$A$1:$T$32,8,FALSE),
$C216=2018,
VLOOKUP($B216,[17]分省年度数据!$A$1:$T$32,7,FALSE)
)</f>
        <v>18</v>
      </c>
      <c r="AG216" cm="1">
        <f t="array" ref="AG216">_xlfn.IFS(
$C216=2010,
VLOOKUP($B216,[18]分省年度数据!$A$1:$T$32,15,FALSE),
$C216=2011,
VLOOKUP($B216,[18]分省年度数据!$A$1:$T$32,14,FALSE),
$C216=2012,
VLOOKUP($B216,[18]分省年度数据!$A$1:$T$32,13,FALSE),
$C216=2013,
VLOOKUP($B216,[18]分省年度数据!$A$1:$T$32,12,FALSE),
$C216=2014,
VLOOKUP($B216,[18]分省年度数据!$A$1:$T$32,11,FALSE),
$C216=2015,
VLOOKUP($B216,[18]分省年度数据!$A$1:$T$32,10,FALSE),
$C216=2016,
VLOOKUP($B216,[18]分省年度数据!$A$1:$T$32,9,FALSE),
$C216=2017,
VLOOKUP($B216,[18]分省年度数据!$A$1:$T$32,8,FALSE),
$C216=2018,
VLOOKUP($B216,[18]分省年度数据!$A$1:$T$32,7,FALSE)
)</f>
        <v>6449.4</v>
      </c>
      <c r="AJ216" cm="1">
        <f t="array" ref="AJ216">_xlfn.IFS(
$C216=2010,
VLOOKUP($B216,[19]分省年度数据!$A$1:$T$32,15,FALSE),
$C216=2011,
VLOOKUP($B216,[19]分省年度数据!$A$1:$T$32,14,FALSE),
$C216=2012,
VLOOKUP($B216,[19]分省年度数据!$A$1:$T$32,13,FALSE),
$C216=2013,
VLOOKUP($B216,[19]分省年度数据!$A$1:$T$32,12,FALSE),
$C216=2014,
VLOOKUP($B216,[19]分省年度数据!$A$1:$T$32,11,FALSE),
$C216=2015,
VLOOKUP($B216,[19]分省年度数据!$A$1:$T$32,10,FALSE),
$C216=2016,
VLOOKUP($B216,[19]分省年度数据!$A$1:$T$32,9,FALSE),
$C216=2017,
VLOOKUP($B216,[19]分省年度数据!$A$1:$T$32,8,FALSE),
$C216=2018,
VLOOKUP($B216,[19]分省年度数据!$A$1:$T$32,7,FALSE)
)</f>
        <v>14711</v>
      </c>
      <c r="AK216" cm="1">
        <f t="array" ref="AK216">_xlfn.IFS(
$C216=2010,
VLOOKUP($B216,[20]分省年度数据!$A$1:$T$32,15,FALSE),
$C216=2011,
VLOOKUP($B216,[20]分省年度数据!$A$1:$T$32,14,FALSE),
$C216=2012,
VLOOKUP($B216,[20]分省年度数据!$A$1:$T$32,13,FALSE),
$C216=2013,
VLOOKUP($B216,[20]分省年度数据!$A$1:$T$32,12,FALSE),
$C216=2014,
VLOOKUP($B216,[20]分省年度数据!$A$1:$T$32,11,FALSE),
$C216=2015,
VLOOKUP($B216,[20]分省年度数据!$A$1:$T$32,10,FALSE),
$C216=2016,
VLOOKUP($B216,[20]分省年度数据!$A$1:$T$32,9,FALSE),
$C216=2017,
VLOOKUP($B216,[20]分省年度数据!$A$1:$T$32,8,FALSE),
$C216=2018,
VLOOKUP($B216,[20]分省年度数据!$A$1:$T$32,7,FALSE)
)</f>
        <v>10277</v>
      </c>
      <c r="AL216" cm="1">
        <f t="array" ref="AL216">_xlfn.IFS(
$C216=2010,
VLOOKUP($B216,[26]分省年度数据!$A$1:$T$32,15,FALSE),
$C216=2011,
VLOOKUP($B216,[26]分省年度数据!$A$1:$T$32,14,FALSE),
$C216=2012,
VLOOKUP($B216,[26]分省年度数据!$A$1:$T$32,13,FALSE),
$C216=2013,
VLOOKUP($B216,[26]分省年度数据!$A$1:$T$32,12,FALSE),
$C216=2014,
VLOOKUP($B216,[26]分省年度数据!$A$1:$T$32,11,FALSE),
$C216=2015,
VLOOKUP($B216,[26]分省年度数据!$A$1:$T$32,10,FALSE),
$C216=2016,
VLOOKUP($B216,[26]分省年度数据!$A$1:$T$32,9,FALSE),
$C216=2017,
VLOOKUP($B216,[26]分省年度数据!$A$1:$T$32,8,FALSE),
$C216=2018,
VLOOKUP($B216,[26]分省年度数据!$A$1:$T$32,7,FALSE)
)</f>
        <v>96.54</v>
      </c>
      <c r="AM216" cm="1">
        <f t="array" ref="AM216">_xlfn.IFS(
$C216=2010,
VLOOKUP($B216,[22]分省年度数据!$A$1:$T$32,15,FALSE),
$C216=2011,
VLOOKUP($B216,[22]分省年度数据!$A$1:$T$32,14,FALSE),
$C216=2012,
VLOOKUP($B216,[22]分省年度数据!$A$1:$T$32,13,FALSE),
$C216=2013,
VLOOKUP($B216,[22]分省年度数据!$A$1:$T$32,12,FALSE),
$C216=2014,
VLOOKUP($B216,[22]分省年度数据!$A$1:$T$32,11,FALSE),
$C216=2015,
VLOOKUP($B216,[22]分省年度数据!$A$1:$T$32,10,FALSE),
$C216=2016,
VLOOKUP($B216,[22]分省年度数据!$A$1:$T$32,9,FALSE),
$C216=2017,
VLOOKUP($B216,[22]分省年度数据!$A$1:$T$32,8,FALSE),
$C216=2018,
VLOOKUP($B216,[22]分省年度数据!$A$1:$T$32,7,FALSE)
)</f>
        <v>87.74</v>
      </c>
      <c r="AN216" cm="1">
        <f t="array" ref="AN216">_xlfn.IFS(
$C216=2010,
VLOOKUP($B216,[23]分省年度数据!$A$1:$T$32,15,FALSE),
$C216=2011,
VLOOKUP($B216,[23]分省年度数据!$A$1:$T$32,14,FALSE),
$C216=2012,
VLOOKUP($B216,[23]分省年度数据!$A$1:$T$32,13,FALSE),
$C216=2013,
VLOOKUP($B216,[23]分省年度数据!$A$1:$T$32,12,FALSE),
$C216=2014,
VLOOKUP($B216,[23]分省年度数据!$A$1:$T$32,11,FALSE),
$C216=2015,
VLOOKUP($B216,[23]分省年度数据!$A$1:$T$32,10,FALSE),
$C216=2016,
VLOOKUP($B216,[23]分省年度数据!$A$1:$T$32,9,FALSE),
$C216=2017,
VLOOKUP($B216,[23]分省年度数据!$A$1:$T$32,8,FALSE),
$C216=2018,
VLOOKUP($B216,[23]分省年度数据!$A$1:$T$32,7,FALSE)
)</f>
        <v>11.02</v>
      </c>
      <c r="AO216" cm="1">
        <f t="array" ref="AO216">_xlfn.IFS(
$C216=2010,
VLOOKUP($B216,[24]分省年度数据!$A$1:$T$32,15,FALSE),
$C216=2011,
VLOOKUP($B216,[24]分省年度数据!$A$1:$T$32,14,FALSE),
$C216=2012,
VLOOKUP($B216,[24]分省年度数据!$A$1:$T$32,13,FALSE),
$C216=2013,
VLOOKUP($B216,[24]分省年度数据!$A$1:$T$32,12,FALSE),
$C216=2014,
VLOOKUP($B216,[24]分省年度数据!$A$1:$T$32,11,FALSE),
$C216=2015,
VLOOKUP($B216,[24]分省年度数据!$A$1:$T$32,10,FALSE),
$C216=2016,
VLOOKUP($B216,[24]分省年度数据!$A$1:$T$32,9,FALSE),
$C216=2017,
VLOOKUP($B216,[24]分省年度数据!$A$1:$T$32,8,FALSE),
$C216=2018,
VLOOKUP($B216,[24]分省年度数据!$A$1:$T$32,7,FALSE)
)</f>
        <v>2.88</v>
      </c>
      <c r="AP216" cm="1">
        <f t="array" ref="AP216">_xlfn.IFS(
$C216=2010,
VLOOKUP($B216,[25]分省年度数据!$A$1:$T$32,15,FALSE),
$C216=2011,
VLOOKUP($B216,[25]分省年度数据!$A$1:$T$32,14,FALSE),
$C216=2012,
VLOOKUP($B216,[25]分省年度数据!$A$1:$T$32,13,FALSE),
$C216=2013,
VLOOKUP($B216,[25]分省年度数据!$A$1:$T$32,12,FALSE),
$C216=2014,
VLOOKUP($B216,[25]分省年度数据!$A$1:$T$32,11,FALSE),
$C216=2015,
VLOOKUP($B216,[25]分省年度数据!$A$1:$T$32,10,FALSE),
$C216=2016,
VLOOKUP($B216,[25]分省年度数据!$A$1:$T$32,9,FALSE),
$C216=2017,
VLOOKUP($B216,[25]分省年度数据!$A$1:$T$32,8,FALSE),
$C216=2018,
VLOOKUP($B216,[25]分省年度数据!$A$1:$T$32,7,FALSE)
)</f>
        <v>15.25</v>
      </c>
    </row>
    <row r="217" spans="1:42">
      <c r="A217">
        <v>52</v>
      </c>
      <c r="B217" t="s">
        <v>24</v>
      </c>
      <c r="C217">
        <v>2018</v>
      </c>
      <c r="D217" t="str">
        <f t="shared" si="6"/>
        <v>贵州省2018</v>
      </c>
      <c r="E217" t="s">
        <v>36</v>
      </c>
      <c r="F217" cm="1">
        <f t="array" ref="F217">_xlfn.IFS(
$C217=2010,
VLOOKUP($B217,[1]分省年度数据!$A$1:$T$32,15,FALSE),
$C217=2011,
VLOOKUP($B217,[1]分省年度数据!$A$1:$T$32,14,FALSE),
$C217=2012,
VLOOKUP($B217,[1]分省年度数据!$A$1:$T$32,13,FALSE),
$C217=2013,
VLOOKUP($B217,[1]分省年度数据!$A$1:$T$32,12,FALSE),
$C217=2014,
VLOOKUP($B217,[1]分省年度数据!$A$1:$T$32,11,FALSE),
$C217=2015,
VLOOKUP($B217,[1]分省年度数据!$A$1:$T$32,10,FALSE),
$C217=2016,
VLOOKUP($B217,[1]分省年度数据!$A$1:$T$32,9,FALSE),
$C217=2017,
VLOOKUP($B217,[1]分省年度数据!$A$1:$T$32,8,FALSE),
$C217=2018,
VLOOKUP($B217,[1]分省年度数据!$A$1:$T$32,7,FALSE)
)</f>
        <v>3822</v>
      </c>
      <c r="G217" cm="1">
        <f t="array" ref="G217">_xlfn.IFS(
$C217=2010,
VLOOKUP($B217,[2]分省年度数据!$A$1:$T$32,15,FALSE),
$C217=2011,
VLOOKUP($B217,[2]分省年度数据!$A$1:$T$32,14,FALSE),
$C217=2012,
VLOOKUP($B217,[2]分省年度数据!$A$1:$T$32,13,FALSE),
$C217=2013,
VLOOKUP($B217,[2]分省年度数据!$A$1:$T$32,12,FALSE),
$C217=2014,
VLOOKUP($B217,[2]分省年度数据!$A$1:$T$32,11,FALSE),
$C217=2015,
VLOOKUP($B217,[2]分省年度数据!$A$1:$T$32,10,FALSE),
$C217=2016,
VLOOKUP($B217,[2]分省年度数据!$A$1:$T$32,9,FALSE),
$C217=2017,
VLOOKUP($B217,[2]分省年度数据!$A$1:$T$32,8,FALSE),
$C217=2018,
VLOOKUP($B217,[2]分省年度数据!$A$1:$T$32,7,FALSE)
)</f>
        <v>18430</v>
      </c>
      <c r="H217" cm="1">
        <f t="array" ref="H217">_xlfn.IFS(
$C217=2010,
VLOOKUP($B217,[3]分省年度数据!$A$1:$T$32,15,FALSE),
$C217=2011,
VLOOKUP($B217,[3]分省年度数据!$A$1:$T$32,14,FALSE),
$C217=2012,
VLOOKUP($B217,[3]分省年度数据!$A$1:$T$32,13,FALSE),
$C217=2013,
VLOOKUP($B217,[3]分省年度数据!$A$1:$T$32,12,FALSE),
$C217=2014,
VLOOKUP($B217,[3]分省年度数据!$A$1:$T$32,11,FALSE),
$C217=2015,
VLOOKUP($B217,[3]分省年度数据!$A$1:$T$32,10,FALSE),
$C217=2016,
VLOOKUP($B217,[3]分省年度数据!$A$1:$T$32,9,FALSE),
$C217=2017,
VLOOKUP($B217,[3]分省年度数据!$A$1:$T$32,8,FALSE),
$C217=2018,
VLOOKUP($B217,[3]分省年度数据!$A$1:$T$32,7,FALSE)
)</f>
        <v>508.2</v>
      </c>
      <c r="I217">
        <f>VLOOKUP($D217,[4]Sheet1!$C$1:$J$65536,2,FALSE)</f>
        <v>164.97148132324219</v>
      </c>
      <c r="J217">
        <f>VLOOKUP($D217,[4]Sheet1!$C$1:$J$65536,3,FALSE)</f>
        <v>123.045654296875</v>
      </c>
      <c r="K217">
        <f>VLOOKUP($D217,[4]Sheet1!$C$1:$J$65536,4,FALSE)</f>
        <v>10133.064453125</v>
      </c>
      <c r="L217">
        <f>VLOOKUP($D217,[4]Sheet1!$C$1:$J$65536,5,FALSE)</f>
        <v>147.77449035644531</v>
      </c>
      <c r="M217">
        <f>VLOOKUP($D217,[4]Sheet1!$C$1:$J$65536,6,FALSE)</f>
        <v>17.836433410644531</v>
      </c>
      <c r="N217">
        <f>VLOOKUP($D217,[4]Sheet1!$C$1:$J$65536,7,FALSE)</f>
        <v>7.0225958824157715</v>
      </c>
      <c r="O217">
        <f>VLOOKUP($D217,[4]Sheet1!$C$1:$J$65536,8,FALSE)</f>
        <v>26.178176879882812</v>
      </c>
      <c r="P217" cm="1">
        <f t="array" ref="P217">_xlfn.IFS(
$C217=2010,
VLOOKUP($B217,[5]各省年均房价!$A$1:$T$32,11,FALSE),
$C217=2011,
VLOOKUP($B217,[5]各省年均房价!$A$1:$T$32,12,FALSE),
$C217=2012,
VLOOKUP($B217,[5]各省年均房价!$A$1:$T$32,13,FALSE),
$C217=2013,
VLOOKUP($B217,[5]各省年均房价!$A$1:$T$32,14,FALSE),
$C217=2014,
VLOOKUP($B217,[5]各省年均房价!$A$1:$T$32,15,FALSE),
$C217=2015,
VLOOKUP($B217,[5]各省年均房价!$A$1:$T$32,16,FALSE),
$C217=2016,
VLOOKUP($B217,[5]各省年均房价!$A$1:$T$32,17,FALSE),
$C217=2017,
VLOOKUP($B217,[5]各省年均房价!$A$1:$T$32,18,FALSE),
$C217=2018,
VLOOKUP($B217,[5]各省年均房价!$A$1:$T$32,19,FALSE)
)</f>
        <v>5189.7222222222199</v>
      </c>
      <c r="Q217">
        <f t="shared" si="7"/>
        <v>0.28159100500391859</v>
      </c>
      <c r="R217" cm="1">
        <f t="array" ref="R217">_xlfn.IFS(
$C217=2010,
VLOOKUP($B217,[27]分省年度数据!$A$1:$T$32,15,FALSE),
$C217=2011,
VLOOKUP($B217,[27]分省年度数据!$A$1:$T$32,14,FALSE),
$C217=2012,
VLOOKUP($B217,[27]分省年度数据!$A$1:$T$32,13,FALSE),
$C217=2013,
VLOOKUP($B217,[27]分省年度数据!$A$1:$T$32,12,FALSE),
$C217=2014,
VLOOKUP($B217,[27]分省年度数据!$A$1:$T$32,11,FALSE),
$C217=2015,
VLOOKUP($B217,[27]分省年度数据!$A$1:$T$32,10,FALSE),
$C217=2016,
VLOOKUP($B217,[27]分省年度数据!$A$1:$T$32,9,FALSE),
$C217=2017,
VLOOKUP($B217,[27]分省年度数据!$A$1:$T$32,8,FALSE),
$C217=2018,
VLOOKUP($B217,[27]分省年度数据!$A$1:$T$32,7,FALSE)
)</f>
        <v>109.46</v>
      </c>
      <c r="S217">
        <f>IFERROR(VLOOKUP(D217,[6]mu_jt_estimates_final!$C:$D,2,FALSE),"")</f>
        <v>0.77710599000000002</v>
      </c>
      <c r="T217" t="str">
        <f>VLOOKUP(B217,方言分布!A:B,2,FALSE)</f>
        <v>西南官话</v>
      </c>
      <c r="U217" cm="1">
        <f t="array" ref="U217">_xlfn.IFS(
$C217=2010,
VLOOKUP($B217,[7]分省年度数据!$A$1:$T$32,15,FALSE),
$C217=2011,
VLOOKUP($B217,[7]分省年度数据!$A$1:$T$32,14,FALSE),
$C217=2012,
VLOOKUP($B217,[7]分省年度数据!$A$1:$T$32,13,FALSE),
$C217=2013,
VLOOKUP($B217,[7]分省年度数据!$A$1:$T$32,12,FALSE),
$C217=2014,
VLOOKUP($B217,[7]分省年度数据!$A$1:$T$32,11,FALSE),
$C217=2015,
VLOOKUP($B217,[7]分省年度数据!$A$1:$T$32,10,FALSE),
$C217=2016,
VLOOKUP($B217,[7]分省年度数据!$A$1:$T$32,9,FALSE),
$C217=2017,
VLOOKUP($B217,[7]分省年度数据!$A$1:$T$32,8,FALSE),
$C217=2018,
VLOOKUP($B217,[7]分省年度数据!$A$1:$T$32,7,FALSE)
)</f>
        <v>28066</v>
      </c>
      <c r="V217" cm="1">
        <f t="array" ref="V217">_xlfn.IFS(
$C217=2010,
VLOOKUP($B217,[8]分省年度数据!$A$1:$T$32,15,FALSE),
$C217=2011,
VLOOKUP($B217,[8]分省年度数据!$A$1:$T$32,14,FALSE),
$C217=2012,
VLOOKUP($B217,[8]分省年度数据!$A$1:$T$32,13,FALSE),
$C217=2013,
VLOOKUP($B217,[8]分省年度数据!$A$1:$T$32,12,FALSE),
$C217=2014,
VLOOKUP($B217,[8]分省年度数据!$A$1:$T$32,11,FALSE),
$C217=2015,
VLOOKUP($B217,[8]分省年度数据!$A$1:$T$32,10,FALSE),
$C217=2016,
VLOOKUP($B217,[8]分省年度数据!$A$1:$T$32,9,FALSE),
$C217=2017,
VLOOKUP($B217,[8]分省年度数据!$A$1:$T$32,8,FALSE),
$C217=2018,
VLOOKUP($B217,[8]分省年度数据!$A$1:$T$32,7,FALSE)
)</f>
        <v>24.56</v>
      </c>
      <c r="W217" cm="1">
        <f t="array" ref="W217">_xlfn.IFS(
$C217=2010,
VLOOKUP($B217,[9]分省年度数据!$A$1:$T$32,15,FALSE),
$C217=2011,
VLOOKUP($B217,[9]分省年度数据!$A$1:$T$32,14,FALSE),
$C217=2012,
VLOOKUP($B217,[9]分省年度数据!$A$1:$T$32,13,FALSE),
$C217=2013,
VLOOKUP($B217,[9]分省年度数据!$A$1:$T$32,12,FALSE),
$C217=2014,
VLOOKUP($B217,[9]分省年度数据!$A$1:$T$32,11,FALSE),
$C217=2015,
VLOOKUP($B217,[9]分省年度数据!$A$1:$T$32,10,FALSE),
$C217=2016,
VLOOKUP($B217,[9]分省年度数据!$A$1:$T$32,9,FALSE),
$C217=2017,
VLOOKUP($B217,[9]分省年度数据!$A$1:$T$32,8,FALSE),
$C217=2018,
VLOOKUP($B217,[9]分省年度数据!$A$1:$T$32,7,FALSE)
)</f>
        <v>68</v>
      </c>
      <c r="X217" cm="1">
        <f t="array" ref="X217">_xlfn.IFS(
$C217=2010,
VLOOKUP($B217,[10]分省年度数据!$A$1:$T$32,15,FALSE),
$C217=2011,
VLOOKUP($B217,[10]分省年度数据!$A$1:$T$32,14,FALSE),
$C217=2012,
VLOOKUP($B217,[10]分省年度数据!$A$1:$T$32,13,FALSE),
$C217=2013,
VLOOKUP($B217,[10]分省年度数据!$A$1:$T$32,12,FALSE),
$C217=2014,
VLOOKUP($B217,[10]分省年度数据!$A$1:$T$32,11,FALSE),
$C217=2015,
VLOOKUP($B217,[10]分省年度数据!$A$1:$T$32,10,FALSE),
$C217=2016,
VLOOKUP($B217,[10]分省年度数据!$A$1:$T$32,9,FALSE),
$C217=2017,
VLOOKUP($B217,[10]分省年度数据!$A$1:$T$32,8,FALSE),
$C217=2018,
VLOOKUP($B217,[10]分省年度数据!$A$1:$T$32,7,FALSE)
)</f>
        <v>8.1</v>
      </c>
      <c r="Y217" cm="1">
        <f t="array" ref="Y217">_xlfn.IFS(
$C217=2010,
VLOOKUP($B217,[11]分省年度数据!$A$1:$T$32,15,FALSE),
$C217=2011,
VLOOKUP($B217,[11]分省年度数据!$A$1:$T$32,14,FALSE),
$C217=2012,
VLOOKUP($B217,[11]分省年度数据!$A$1:$T$32,13,FALSE),
$C217=2013,
VLOOKUP($B217,[11]分省年度数据!$A$1:$T$32,12,FALSE),
$C217=2014,
VLOOKUP($B217,[11]分省年度数据!$A$1:$T$32,11,FALSE),
$C217=2015,
VLOOKUP($B217,[11]分省年度数据!$A$1:$T$32,10,FALSE),
$C217=2016,
VLOOKUP($B217,[11]分省年度数据!$A$1:$T$32,9,FALSE),
$C217=2017,
VLOOKUP($B217,[11]分省年度数据!$A$1:$T$32,8,FALSE),
$C217=2018,
VLOOKUP($B217,[11]分省年度数据!$A$1:$T$32,7,FALSE)
)</f>
        <v>481.8</v>
      </c>
      <c r="Z217" cm="1">
        <f t="array" ref="Z217">_xlfn.IFS(
$C217=2010,
VLOOKUP($B217,[12]分省年度数据!$A$1:$T$32,15,FALSE),
$C217=2011,
VLOOKUP($B217,[12]分省年度数据!$A$1:$T$32,14,FALSE),
$C217=2012,
VLOOKUP($B217,[12]分省年度数据!$A$1:$T$32,13,FALSE),
$C217=2013,
VLOOKUP($B217,[12]分省年度数据!$A$1:$T$32,12,FALSE),
$C217=2014,
VLOOKUP($B217,[12]分省年度数据!$A$1:$T$32,11,FALSE),
$C217=2015,
VLOOKUP($B217,[12]分省年度数据!$A$1:$T$32,10,FALSE),
$C217=2016,
VLOOKUP($B217,[12]分省年度数据!$A$1:$T$32,9,FALSE),
$C217=2017,
VLOOKUP($B217,[12]分省年度数据!$A$1:$T$32,8,FALSE),
$C217=2018,
VLOOKUP($B217,[12]分省年度数据!$A$1:$T$32,7,FALSE)
)</f>
        <v>15.13</v>
      </c>
      <c r="AA217" cm="1">
        <f t="array" ref="AA217">_xlfn.IFS(
$C217=2010,
VLOOKUP($B217,[13]分省年度数据!$A$1:$T$32,15,FALSE),
$C217=2011,
VLOOKUP($B217,[13]分省年度数据!$A$1:$T$32,14,FALSE),
$C217=2012,
VLOOKUP($B217,[13]分省年度数据!$A$1:$T$32,13,FALSE),
$C217=2013,
VLOOKUP($B217,[13]分省年度数据!$A$1:$T$32,12,FALSE),
$C217=2014,
VLOOKUP($B217,[13]分省年度数据!$A$1:$T$32,11,FALSE),
$C217=2015,
VLOOKUP($B217,[13]分省年度数据!$A$1:$T$32,10,FALSE),
$C217=2016,
VLOOKUP($B217,[13]分省年度数据!$A$1:$T$32,9,FALSE),
$C217=2017,
VLOOKUP($B217,[13]分省年度数据!$A$1:$T$32,8,FALSE),
$C217=2018,
VLOOKUP($B217,[13]分省年度数据!$A$1:$T$32,7,FALSE)
)</f>
        <v>14.1</v>
      </c>
      <c r="AB217" cm="1">
        <f t="array" ref="AB217">_xlfn.IFS(
$C217=2010,
VLOOKUP($B217,[14]分省年度数据!$A$1:$T$32,15,FALSE),
$C217=2011,
VLOOKUP($B217,[14]分省年度数据!$A$1:$T$32,14,FALSE),
$C217=2012,
VLOOKUP($B217,[14]分省年度数据!$A$1:$T$32,13,FALSE),
$C217=2013,
VLOOKUP($B217,[14]分省年度数据!$A$1:$T$32,12,FALSE),
$C217=2014,
VLOOKUP($B217,[14]分省年度数据!$A$1:$T$32,11,FALSE),
$C217=2015,
VLOOKUP($B217,[14]分省年度数据!$A$1:$T$32,10,FALSE),
$C217=2016,
VLOOKUP($B217,[14]分省年度数据!$A$1:$T$32,9,FALSE),
$C217=2017,
VLOOKUP($B217,[14]分省年度数据!$A$1:$T$32,8,FALSE),
$C217=2018,
VLOOKUP($B217,[14]分省年度数据!$A$1:$T$32,7,FALSE)
)</f>
        <v>17.89</v>
      </c>
      <c r="AD217" cm="1">
        <f t="array" ref="AD217">_xlfn.IFS(
$C217=2010,
VLOOKUP($B217,[15]分省年度数据!$A$1:$T$32,15,FALSE),
$C217=2011,
VLOOKUP($B217,[15]分省年度数据!$A$1:$T$32,14,FALSE),
$C217=2012,
VLOOKUP($B217,[15]分省年度数据!$A$1:$T$32,13,FALSE),
$C217=2013,
VLOOKUP($B217,[15]分省年度数据!$A$1:$T$32,12,FALSE),
$C217=2014,
VLOOKUP($B217,[15]分省年度数据!$A$1:$T$32,11,FALSE),
$C217=2015,
VLOOKUP($B217,[15]分省年度数据!$A$1:$T$32,10,FALSE),
$C217=2016,
VLOOKUP($B217,[15]分省年度数据!$A$1:$T$32,9,FALSE),
$C217=2017,
VLOOKUP($B217,[15]分省年度数据!$A$1:$T$32,8,FALSE),
$C217=2018,
VLOOKUP($B217,[15]分省年度数据!$A$1:$T$32,7,FALSE)
)</f>
        <v>12732768</v>
      </c>
      <c r="AE217" cm="1">
        <f t="array" ref="AE217">_xlfn.IFS(
$C217=2010,
VLOOKUP($B217,[16]分省年度数据!$A$1:$T$32,15,FALSE),
$C217=2011,
VLOOKUP($B217,[16]分省年度数据!$A$1:$T$32,14,FALSE),
$C217=2012,
VLOOKUP($B217,[16]分省年度数据!$A$1:$T$32,13,FALSE),
$C217=2013,
VLOOKUP($B217,[16]分省年度数据!$A$1:$T$32,12,FALSE),
$C217=2014,
VLOOKUP($B217,[16]分省年度数据!$A$1:$T$32,11,FALSE),
$C217=2015,
VLOOKUP($B217,[16]分省年度数据!$A$1:$T$32,10,FALSE),
$C217=2016,
VLOOKUP($B217,[16]分省年度数据!$A$1:$T$32,9,FALSE),
$C217=2017,
VLOOKUP($B217,[16]分省年度数据!$A$1:$T$32,8,FALSE),
$C217=2018,
VLOOKUP($B217,[16]分省年度数据!$A$1:$T$32,7,FALSE)
)</f>
        <v>985.95</v>
      </c>
      <c r="AF217" cm="1">
        <f t="array" ref="AF217">_xlfn.IFS(
$C217=2010,
VLOOKUP($B217,[17]分省年度数据!$A$1:$T$32,15,FALSE),
$C217=2011,
VLOOKUP($B217,[17]分省年度数据!$A$1:$T$32,14,FALSE),
$C217=2012,
VLOOKUP($B217,[17]分省年度数据!$A$1:$T$32,13,FALSE),
$C217=2013,
VLOOKUP($B217,[17]分省年度数据!$A$1:$T$32,12,FALSE),
$C217=2014,
VLOOKUP($B217,[17]分省年度数据!$A$1:$T$32,11,FALSE),
$C217=2015,
VLOOKUP($B217,[17]分省年度数据!$A$1:$T$32,10,FALSE),
$C217=2016,
VLOOKUP($B217,[17]分省年度数据!$A$1:$T$32,9,FALSE),
$C217=2017,
VLOOKUP($B217,[17]分省年度数据!$A$1:$T$32,8,FALSE),
$C217=2018,
VLOOKUP($B217,[17]分省年度数据!$A$1:$T$32,7,FALSE)
)</f>
        <v>16</v>
      </c>
      <c r="AG217" cm="1">
        <f t="array" ref="AG217">_xlfn.IFS(
$C217=2010,
VLOOKUP($B217,[18]分省年度数据!$A$1:$T$32,15,FALSE),
$C217=2011,
VLOOKUP($B217,[18]分省年度数据!$A$1:$T$32,14,FALSE),
$C217=2012,
VLOOKUP($B217,[18]分省年度数据!$A$1:$T$32,13,FALSE),
$C217=2013,
VLOOKUP($B217,[18]分省年度数据!$A$1:$T$32,12,FALSE),
$C217=2014,
VLOOKUP($B217,[18]分省年度数据!$A$1:$T$32,11,FALSE),
$C217=2015,
VLOOKUP($B217,[18]分省年度数据!$A$1:$T$32,10,FALSE),
$C217=2016,
VLOOKUP($B217,[18]分省年度数据!$A$1:$T$32,9,FALSE),
$C217=2017,
VLOOKUP($B217,[18]分省年度数据!$A$1:$T$32,8,FALSE),
$C217=2018,
VLOOKUP($B217,[18]分省年度数据!$A$1:$T$32,7,FALSE)
)</f>
        <v>7105</v>
      </c>
      <c r="AJ217" cm="1">
        <f t="array" ref="AJ217">_xlfn.IFS(
$C217=2010,
VLOOKUP($B217,[19]分省年度数据!$A$1:$T$32,15,FALSE),
$C217=2011,
VLOOKUP($B217,[19]分省年度数据!$A$1:$T$32,14,FALSE),
$C217=2012,
VLOOKUP($B217,[19]分省年度数据!$A$1:$T$32,13,FALSE),
$C217=2013,
VLOOKUP($B217,[19]分省年度数据!$A$1:$T$32,12,FALSE),
$C217=2014,
VLOOKUP($B217,[19]分省年度数据!$A$1:$T$32,11,FALSE),
$C217=2015,
VLOOKUP($B217,[19]分省年度数据!$A$1:$T$32,10,FALSE),
$C217=2016,
VLOOKUP($B217,[19]分省年度数据!$A$1:$T$32,9,FALSE),
$C217=2017,
VLOOKUP($B217,[19]分省年度数据!$A$1:$T$32,8,FALSE),
$C217=2018,
VLOOKUP($B217,[19]分省年度数据!$A$1:$T$32,7,FALSE)
)</f>
        <v>12199</v>
      </c>
      <c r="AK217" cm="1">
        <f t="array" ref="AK217">_xlfn.IFS(
$C217=2010,
VLOOKUP($B217,[20]分省年度数据!$A$1:$T$32,15,FALSE),
$C217=2011,
VLOOKUP($B217,[20]分省年度数据!$A$1:$T$32,14,FALSE),
$C217=2012,
VLOOKUP($B217,[20]分省年度数据!$A$1:$T$32,13,FALSE),
$C217=2013,
VLOOKUP($B217,[20]分省年度数据!$A$1:$T$32,12,FALSE),
$C217=2014,
VLOOKUP($B217,[20]分省年度数据!$A$1:$T$32,11,FALSE),
$C217=2015,
VLOOKUP($B217,[20]分省年度数据!$A$1:$T$32,10,FALSE),
$C217=2016,
VLOOKUP($B217,[20]分省年度数据!$A$1:$T$32,9,FALSE),
$C217=2017,
VLOOKUP($B217,[20]分省年度数据!$A$1:$T$32,8,FALSE),
$C217=2018,
VLOOKUP($B217,[20]分省年度数据!$A$1:$T$32,7,FALSE)
)</f>
        <v>11767</v>
      </c>
      <c r="AL217" cm="1">
        <f t="array" ref="AL217">_xlfn.IFS(
$C217=2010,
VLOOKUP($B217,[26]分省年度数据!$A$1:$T$32,15,FALSE),
$C217=2011,
VLOOKUP($B217,[26]分省年度数据!$A$1:$T$32,14,FALSE),
$C217=2012,
VLOOKUP($B217,[26]分省年度数据!$A$1:$T$32,13,FALSE),
$C217=2013,
VLOOKUP($B217,[26]分省年度数据!$A$1:$T$32,12,FALSE),
$C217=2014,
VLOOKUP($B217,[26]分省年度数据!$A$1:$T$32,11,FALSE),
$C217=2015,
VLOOKUP($B217,[26]分省年度数据!$A$1:$T$32,10,FALSE),
$C217=2016,
VLOOKUP($B217,[26]分省年度数据!$A$1:$T$32,9,FALSE),
$C217=2017,
VLOOKUP($B217,[26]分省年度数据!$A$1:$T$32,8,FALSE),
$C217=2018,
VLOOKUP($B217,[26]分省年度数据!$A$1:$T$32,7,FALSE)
)</f>
        <v>96.68</v>
      </c>
      <c r="AM217" cm="1">
        <f t="array" ref="AM217">_xlfn.IFS(
$C217=2010,
VLOOKUP($B217,[22]分省年度数据!$A$1:$T$32,15,FALSE),
$C217=2011,
VLOOKUP($B217,[22]分省年度数据!$A$1:$T$32,14,FALSE),
$C217=2012,
VLOOKUP($B217,[22]分省年度数据!$A$1:$T$32,13,FALSE),
$C217=2013,
VLOOKUP($B217,[22]分省年度数据!$A$1:$T$32,12,FALSE),
$C217=2014,
VLOOKUP($B217,[22]分省年度数据!$A$1:$T$32,11,FALSE),
$C217=2015,
VLOOKUP($B217,[22]分省年度数据!$A$1:$T$32,10,FALSE),
$C217=2016,
VLOOKUP($B217,[22]分省年度数据!$A$1:$T$32,9,FALSE),
$C217=2017,
VLOOKUP($B217,[22]分省年度数据!$A$1:$T$32,8,FALSE),
$C217=2018,
VLOOKUP($B217,[22]分省年度数据!$A$1:$T$32,7,FALSE)
)</f>
        <v>87.25</v>
      </c>
      <c r="AN217" cm="1">
        <f t="array" ref="AN217">_xlfn.IFS(
$C217=2010,
VLOOKUP($B217,[23]分省年度数据!$A$1:$T$32,15,FALSE),
$C217=2011,
VLOOKUP($B217,[23]分省年度数据!$A$1:$T$32,14,FALSE),
$C217=2012,
VLOOKUP($B217,[23]分省年度数据!$A$1:$T$32,13,FALSE),
$C217=2013,
VLOOKUP($B217,[23]分省年度数据!$A$1:$T$32,12,FALSE),
$C217=2014,
VLOOKUP($B217,[23]分省年度数据!$A$1:$T$32,11,FALSE),
$C217=2015,
VLOOKUP($B217,[23]分省年度数据!$A$1:$T$32,10,FALSE),
$C217=2016,
VLOOKUP($B217,[23]分省年度数据!$A$1:$T$32,9,FALSE),
$C217=2017,
VLOOKUP($B217,[23]分省年度数据!$A$1:$T$32,8,FALSE),
$C217=2018,
VLOOKUP($B217,[23]分省年度数据!$A$1:$T$32,7,FALSE)
)</f>
        <v>10.96</v>
      </c>
      <c r="AO217" cm="1">
        <f t="array" ref="AO217">_xlfn.IFS(
$C217=2010,
VLOOKUP($B217,[24]分省年度数据!$A$1:$T$32,15,FALSE),
$C217=2011,
VLOOKUP($B217,[24]分省年度数据!$A$1:$T$32,14,FALSE),
$C217=2012,
VLOOKUP($B217,[24]分省年度数据!$A$1:$T$32,13,FALSE),
$C217=2013,
VLOOKUP($B217,[24]分省年度数据!$A$1:$T$32,12,FALSE),
$C217=2014,
VLOOKUP($B217,[24]分省年度数据!$A$1:$T$32,11,FALSE),
$C217=2015,
VLOOKUP($B217,[24]分省年度数据!$A$1:$T$32,10,FALSE),
$C217=2016,
VLOOKUP($B217,[24]分省年度数据!$A$1:$T$32,9,FALSE),
$C217=2017,
VLOOKUP($B217,[24]分省年度数据!$A$1:$T$32,8,FALSE),
$C217=2018,
VLOOKUP($B217,[24]分省年度数据!$A$1:$T$32,7,FALSE)
)</f>
        <v>2.86</v>
      </c>
      <c r="AP217" cm="1">
        <f t="array" ref="AP217">_xlfn.IFS(
$C217=2010,
VLOOKUP($B217,[25]分省年度数据!$A$1:$T$32,15,FALSE),
$C217=2011,
VLOOKUP($B217,[25]分省年度数据!$A$1:$T$32,14,FALSE),
$C217=2012,
VLOOKUP($B217,[25]分省年度数据!$A$1:$T$32,13,FALSE),
$C217=2013,
VLOOKUP($B217,[25]分省年度数据!$A$1:$T$32,12,FALSE),
$C217=2014,
VLOOKUP($B217,[25]分省年度数据!$A$1:$T$32,11,FALSE),
$C217=2015,
VLOOKUP($B217,[25]分省年度数据!$A$1:$T$32,10,FALSE),
$C217=2016,
VLOOKUP($B217,[25]分省年度数据!$A$1:$T$32,9,FALSE),
$C217=2017,
VLOOKUP($B217,[25]分省年度数据!$A$1:$T$32,8,FALSE),
$C217=2018,
VLOOKUP($B217,[25]分省年度数据!$A$1:$T$32,7,FALSE)
)</f>
        <v>15.51</v>
      </c>
    </row>
    <row r="218" spans="1:42">
      <c r="A218">
        <v>53</v>
      </c>
      <c r="B218" t="s">
        <v>25</v>
      </c>
      <c r="C218">
        <v>2010</v>
      </c>
      <c r="D218" t="str">
        <f t="shared" si="6"/>
        <v>云南省2010</v>
      </c>
      <c r="E218" t="s">
        <v>36</v>
      </c>
      <c r="F218" cm="1">
        <f t="array" ref="F218">_xlfn.IFS(
$C218=2010,
VLOOKUP($B218,[1]分省年度数据!$A$1:$T$32,15,FALSE),
$C218=2011,
VLOOKUP($B218,[1]分省年度数据!$A$1:$T$32,14,FALSE),
$C218=2012,
VLOOKUP($B218,[1]分省年度数据!$A$1:$T$32,13,FALSE),
$C218=2013,
VLOOKUP($B218,[1]分省年度数据!$A$1:$T$32,12,FALSE),
$C218=2014,
VLOOKUP($B218,[1]分省年度数据!$A$1:$T$32,11,FALSE),
$C218=2015,
VLOOKUP($B218,[1]分省年度数据!$A$1:$T$32,10,FALSE),
$C218=2016,
VLOOKUP($B218,[1]分省年度数据!$A$1:$T$32,9,FALSE),
$C218=2017,
VLOOKUP($B218,[1]分省年度数据!$A$1:$T$32,8,FALSE),
$C218=2018,
VLOOKUP($B218,[1]分省年度数据!$A$1:$T$32,7,FALSE)
)</f>
        <v>4602</v>
      </c>
      <c r="G218" cm="1">
        <f t="array" ref="G218">_xlfn.IFS(
$C218=2010,
VLOOKUP($B218,[2]分省年度数据!$A$1:$T$32,15,FALSE),
$C218=2011,
VLOOKUP($B218,[2]分省年度数据!$A$1:$T$32,14,FALSE),
$C218=2012,
VLOOKUP($B218,[2]分省年度数据!$A$1:$T$32,13,FALSE),
$C218=2013,
VLOOKUP($B218,[2]分省年度数据!$A$1:$T$32,12,FALSE),
$C218=2014,
VLOOKUP($B218,[2]分省年度数据!$A$1:$T$32,11,FALSE),
$C218=2015,
VLOOKUP($B218,[2]分省年度数据!$A$1:$T$32,10,FALSE),
$C218=2016,
VLOOKUP($B218,[2]分省年度数据!$A$1:$T$32,9,FALSE),
$C218=2017,
VLOOKUP($B218,[2]分省年度数据!$A$1:$T$32,8,FALSE),
$C218=2018,
VLOOKUP($B218,[2]分省年度数据!$A$1:$T$32,7,FALSE)
)</f>
        <v>8184</v>
      </c>
      <c r="H218" cm="1">
        <f t="array" ref="H218">_xlfn.IFS(
$C218=2010,
VLOOKUP($B218,[3]分省年度数据!$A$1:$T$32,15,FALSE),
$C218=2011,
VLOOKUP($B218,[3]分省年度数据!$A$1:$T$32,14,FALSE),
$C218=2012,
VLOOKUP($B218,[3]分省年度数据!$A$1:$T$32,13,FALSE),
$C218=2013,
VLOOKUP($B218,[3]分省年度数据!$A$1:$T$32,12,FALSE),
$C218=2014,
VLOOKUP($B218,[3]分省年度数据!$A$1:$T$32,11,FALSE),
$C218=2015,
VLOOKUP($B218,[3]分省年度数据!$A$1:$T$32,10,FALSE),
$C218=2016,
VLOOKUP($B218,[3]分省年度数据!$A$1:$T$32,9,FALSE),
$C218=2017,
VLOOKUP($B218,[3]分省年度数据!$A$1:$T$32,8,FALSE),
$C218=2018,
VLOOKUP($B218,[3]分省年度数据!$A$1:$T$32,7,FALSE)
)</f>
        <v>3119.6</v>
      </c>
      <c r="I218">
        <f>VLOOKUP($D218,[4]Sheet1!$C$1:$J$65536,2,FALSE)</f>
        <v>176.25750732421875</v>
      </c>
      <c r="J218">
        <f>VLOOKUP($D218,[4]Sheet1!$C$1:$J$65536,3,FALSE)</f>
        <v>106.33895111083984</v>
      </c>
      <c r="K218">
        <f>VLOOKUP($D218,[4]Sheet1!$C$1:$J$65536,4,FALSE)</f>
        <v>10098.7412109375</v>
      </c>
      <c r="L218">
        <f>VLOOKUP($D218,[4]Sheet1!$C$1:$J$65536,5,FALSE)</f>
        <v>165.03971862792969</v>
      </c>
      <c r="M218">
        <f>VLOOKUP($D218,[4]Sheet1!$C$1:$J$65536,6,FALSE)</f>
        <v>19.306877136230469</v>
      </c>
      <c r="N218">
        <f>VLOOKUP($D218,[4]Sheet1!$C$1:$J$65536,7,FALSE)</f>
        <v>4.6741628646850586</v>
      </c>
      <c r="O218">
        <f>VLOOKUP($D218,[4]Sheet1!$C$1:$J$65536,8,FALSE)</f>
        <v>26.559047698974609</v>
      </c>
      <c r="P218" cm="1">
        <f t="array" ref="P218">_xlfn.IFS(
$C218=2010,
VLOOKUP($B218,[5]各省年均房价!$A$1:$T$32,11,FALSE),
$C218=2011,
VLOOKUP($B218,[5]各省年均房价!$A$1:$T$32,12,FALSE),
$C218=2012,
VLOOKUP($B218,[5]各省年均房价!$A$1:$T$32,13,FALSE),
$C218=2013,
VLOOKUP($B218,[5]各省年均房价!$A$1:$T$32,14,FALSE),
$C218=2014,
VLOOKUP($B218,[5]各省年均房价!$A$1:$T$32,15,FALSE),
$C218=2015,
VLOOKUP($B218,[5]各省年均房价!$A$1:$T$32,16,FALSE),
$C218=2016,
VLOOKUP($B218,[5]各省年均房价!$A$1:$T$32,17,FALSE),
$C218=2017,
VLOOKUP($B218,[5]各省年均房价!$A$1:$T$32,18,FALSE),
$C218=2018,
VLOOKUP($B218,[5]各省年均房价!$A$1:$T$32,19,FALSE)
)</f>
        <v>3180.6662500000002</v>
      </c>
      <c r="Q218">
        <f t="shared" si="7"/>
        <v>0.38864445869990227</v>
      </c>
      <c r="R218" cm="1">
        <f t="array" ref="R218">_xlfn.IFS(
$C218=2010,
VLOOKUP($B218,[27]分省年度数据!$A$1:$T$32,15,FALSE),
$C218=2011,
VLOOKUP($B218,[27]分省年度数据!$A$1:$T$32,14,FALSE),
$C218=2012,
VLOOKUP($B218,[27]分省年度数据!$A$1:$T$32,13,FALSE),
$C218=2013,
VLOOKUP($B218,[27]分省年度数据!$A$1:$T$32,12,FALSE),
$C218=2014,
VLOOKUP($B218,[27]分省年度数据!$A$1:$T$32,11,FALSE),
$C218=2015,
VLOOKUP($B218,[27]分省年度数据!$A$1:$T$32,10,FALSE),
$C218=2016,
VLOOKUP($B218,[27]分省年度数据!$A$1:$T$32,9,FALSE),
$C218=2017,
VLOOKUP($B218,[27]分省年度数据!$A$1:$T$32,8,FALSE),
$C218=2018,
VLOOKUP($B218,[27]分省年度数据!$A$1:$T$32,7,FALSE)
)</f>
        <v>49.1</v>
      </c>
      <c r="S218">
        <f>IFERROR(VLOOKUP(D218,[6]mu_jt_estimates_final!$C:$D,2,FALSE),"")</f>
        <v>-0.74505012999999998</v>
      </c>
      <c r="T218" t="str">
        <f>VLOOKUP(B218,方言分布!A:B,2,FALSE)</f>
        <v>西南官话</v>
      </c>
      <c r="U218" cm="1">
        <f t="array" ref="U218">_xlfn.IFS(
$C218=2010,
VLOOKUP($B218,[7]分省年度数据!$A$1:$T$32,15,FALSE),
$C218=2011,
VLOOKUP($B218,[7]分省年度数据!$A$1:$T$32,14,FALSE),
$C218=2012,
VLOOKUP($B218,[7]分省年度数据!$A$1:$T$32,13,FALSE),
$C218=2013,
VLOOKUP($B218,[7]分省年度数据!$A$1:$T$32,12,FALSE),
$C218=2014,
VLOOKUP($B218,[7]分省年度数据!$A$1:$T$32,11,FALSE),
$C218=2015,
VLOOKUP($B218,[7]分省年度数据!$A$1:$T$32,10,FALSE),
$C218=2016,
VLOOKUP($B218,[7]分省年度数据!$A$1:$T$32,9,FALSE),
$C218=2017,
VLOOKUP($B218,[7]分省年度数据!$A$1:$T$32,8,FALSE),
$C218=2018,
VLOOKUP($B218,[7]分省年度数据!$A$1:$T$32,7,FALSE)
)</f>
        <v>22888</v>
      </c>
      <c r="V218" cm="1">
        <f t="array" ref="V218">_xlfn.IFS(
$C218=2010,
VLOOKUP($B218,[8]分省年度数据!$A$1:$T$32,15,FALSE),
$C218=2011,
VLOOKUP($B218,[8]分省年度数据!$A$1:$T$32,14,FALSE),
$C218=2012,
VLOOKUP($B218,[8]分省年度数据!$A$1:$T$32,13,FALSE),
$C218=2013,
VLOOKUP($B218,[8]分省年度数据!$A$1:$T$32,12,FALSE),
$C218=2014,
VLOOKUP($B218,[8]分省年度数据!$A$1:$T$32,11,FALSE),
$C218=2015,
VLOOKUP($B218,[8]分省年度数据!$A$1:$T$32,10,FALSE),
$C218=2016,
VLOOKUP($B218,[8]分省年度数据!$A$1:$T$32,9,FALSE),
$C218=2017,
VLOOKUP($B218,[8]分省年度数据!$A$1:$T$32,8,FALSE),
$C218=2018,
VLOOKUP($B218,[8]分省年度数据!$A$1:$T$32,7,FALSE)
)</f>
        <v>15.71</v>
      </c>
      <c r="W218" cm="1">
        <f t="array" ref="W218">_xlfn.IFS(
$C218=2010,
VLOOKUP($B218,[9]分省年度数据!$A$1:$T$32,15,FALSE),
$C218=2011,
VLOOKUP($B218,[9]分省年度数据!$A$1:$T$32,14,FALSE),
$C218=2012,
VLOOKUP($B218,[9]分省年度数据!$A$1:$T$32,13,FALSE),
$C218=2013,
VLOOKUP($B218,[9]分省年度数据!$A$1:$T$32,12,FALSE),
$C218=2014,
VLOOKUP($B218,[9]分省年度数据!$A$1:$T$32,11,FALSE),
$C218=2015,
VLOOKUP($B218,[9]分省年度数据!$A$1:$T$32,10,FALSE),
$C218=2016,
VLOOKUP($B218,[9]分省年度数据!$A$1:$T$32,9,FALSE),
$C218=2017,
VLOOKUP($B218,[9]分省年度数据!$A$1:$T$32,8,FALSE),
$C218=2018,
VLOOKUP($B218,[9]分省年度数据!$A$1:$T$32,7,FALSE)
)</f>
        <v>32</v>
      </c>
      <c r="X218" cm="1">
        <f t="array" ref="X218">_xlfn.IFS(
$C218=2010,
VLOOKUP($B218,[10]分省年度数据!$A$1:$T$32,15,FALSE),
$C218=2011,
VLOOKUP($B218,[10]分省年度数据!$A$1:$T$32,14,FALSE),
$C218=2012,
VLOOKUP($B218,[10]分省年度数据!$A$1:$T$32,13,FALSE),
$C218=2013,
VLOOKUP($B218,[10]分省年度数据!$A$1:$T$32,12,FALSE),
$C218=2014,
VLOOKUP($B218,[10]分省年度数据!$A$1:$T$32,11,FALSE),
$C218=2015,
VLOOKUP($B218,[10]分省年度数据!$A$1:$T$32,10,FALSE),
$C218=2016,
VLOOKUP($B218,[10]分省年度数据!$A$1:$T$32,9,FALSE),
$C218=2017,
VLOOKUP($B218,[10]分省年度数据!$A$1:$T$32,8,FALSE),
$C218=2018,
VLOOKUP($B218,[10]分省年度数据!$A$1:$T$32,7,FALSE)
)</f>
        <v>10.02</v>
      </c>
      <c r="Y218" cm="1">
        <f t="array" ref="Y218">_xlfn.IFS(
$C218=2010,
VLOOKUP($B218,[11]分省年度数据!$A$1:$T$32,15,FALSE),
$C218=2011,
VLOOKUP($B218,[11]分省年度数据!$A$1:$T$32,14,FALSE),
$C218=2012,
VLOOKUP($B218,[11]分省年度数据!$A$1:$T$32,13,FALSE),
$C218=2013,
VLOOKUP($B218,[11]分省年度数据!$A$1:$T$32,12,FALSE),
$C218=2014,
VLOOKUP($B218,[11]分省年度数据!$A$1:$T$32,11,FALSE),
$C218=2015,
VLOOKUP($B218,[11]分省年度数据!$A$1:$T$32,10,FALSE),
$C218=2016,
VLOOKUP($B218,[11]分省年度数据!$A$1:$T$32,9,FALSE),
$C218=2017,
VLOOKUP($B218,[11]分省年度数据!$A$1:$T$32,8,FALSE),
$C218=2018,
VLOOKUP($B218,[11]分省年度数据!$A$1:$T$32,7,FALSE)
)</f>
        <v>183.7</v>
      </c>
      <c r="Z218" cm="1">
        <f t="array" ref="Z218">_xlfn.IFS(
$C218=2010,
VLOOKUP($B218,[12]分省年度数据!$A$1:$T$32,15,FALSE),
$C218=2011,
VLOOKUP($B218,[12]分省年度数据!$A$1:$T$32,14,FALSE),
$C218=2012,
VLOOKUP($B218,[12]分省年度数据!$A$1:$T$32,13,FALSE),
$C218=2013,
VLOOKUP($B218,[12]分省年度数据!$A$1:$T$32,12,FALSE),
$C218=2014,
VLOOKUP($B218,[12]分省年度数据!$A$1:$T$32,11,FALSE),
$C218=2015,
VLOOKUP($B218,[12]分省年度数据!$A$1:$T$32,10,FALSE),
$C218=2016,
VLOOKUP($B218,[12]分省年度数据!$A$1:$T$32,9,FALSE),
$C218=2017,
VLOOKUP($B218,[12]分省年度数据!$A$1:$T$32,8,FALSE),
$C218=2018,
VLOOKUP($B218,[12]分省年度数据!$A$1:$T$32,7,FALSE)
)</f>
        <v>15.37</v>
      </c>
      <c r="AA218" cm="1">
        <f t="array" ref="AA218">_xlfn.IFS(
$C218=2010,
VLOOKUP($B218,[13]分省年度数据!$A$1:$T$32,15,FALSE),
$C218=2011,
VLOOKUP($B218,[13]分省年度数据!$A$1:$T$32,14,FALSE),
$C218=2012,
VLOOKUP($B218,[13]分省年度数据!$A$1:$T$32,13,FALSE),
$C218=2013,
VLOOKUP($B218,[13]分省年度数据!$A$1:$T$32,12,FALSE),
$C218=2014,
VLOOKUP($B218,[13]分省年度数据!$A$1:$T$32,11,FALSE),
$C218=2015,
VLOOKUP($B218,[13]分省年度数据!$A$1:$T$32,10,FALSE),
$C218=2016,
VLOOKUP($B218,[13]分省年度数据!$A$1:$T$32,9,FALSE),
$C218=2017,
VLOOKUP($B218,[13]分省年度数据!$A$1:$T$32,8,FALSE),
$C218=2018,
VLOOKUP($B218,[13]分省年度数据!$A$1:$T$32,7,FALSE)
)</f>
        <v>17.32</v>
      </c>
      <c r="AB218" cm="1">
        <f t="array" ref="AB218">_xlfn.IFS(
$C218=2010,
VLOOKUP($B218,[14]分省年度数据!$A$1:$T$32,15,FALSE),
$C218=2011,
VLOOKUP($B218,[14]分省年度数据!$A$1:$T$32,14,FALSE),
$C218=2012,
VLOOKUP($B218,[14]分省年度数据!$A$1:$T$32,13,FALSE),
$C218=2013,
VLOOKUP($B218,[14]分省年度数据!$A$1:$T$32,12,FALSE),
$C218=2014,
VLOOKUP($B218,[14]分省年度数据!$A$1:$T$32,11,FALSE),
$C218=2015,
VLOOKUP($B218,[14]分省年度数据!$A$1:$T$32,10,FALSE),
$C218=2016,
VLOOKUP($B218,[14]分省年度数据!$A$1:$T$32,9,FALSE),
$C218=2017,
VLOOKUP($B218,[14]分省年度数据!$A$1:$T$32,8,FALSE),
$C218=2018,
VLOOKUP($B218,[14]分省年度数据!$A$1:$T$32,7,FALSE)
)</f>
        <v>18.32</v>
      </c>
      <c r="AD218" cm="1">
        <f t="array" ref="AD218">_xlfn.IFS(
$C218=2010,
VLOOKUP($B218,[15]分省年度数据!$A$1:$T$32,15,FALSE),
$C218=2011,
VLOOKUP($B218,[15]分省年度数据!$A$1:$T$32,14,FALSE),
$C218=2012,
VLOOKUP($B218,[15]分省年度数据!$A$1:$T$32,13,FALSE),
$C218=2013,
VLOOKUP($B218,[15]分省年度数据!$A$1:$T$32,12,FALSE),
$C218=2014,
VLOOKUP($B218,[15]分省年度数据!$A$1:$T$32,11,FALSE),
$C218=2015,
VLOOKUP($B218,[15]分省年度数据!$A$1:$T$32,10,FALSE),
$C218=2016,
VLOOKUP($B218,[15]分省年度数据!$A$1:$T$32,9,FALSE),
$C218=2017,
VLOOKUP($B218,[15]分省年度数据!$A$1:$T$32,8,FALSE),
$C218=2018,
VLOOKUP($B218,[15]分省年度数据!$A$1:$T$32,7,FALSE)
)</f>
        <v>5336317</v>
      </c>
      <c r="AE218" cm="1">
        <f t="array" ref="AE218">_xlfn.IFS(
$C218=2010,
VLOOKUP($B218,[16]分省年度数据!$A$1:$T$32,15,FALSE),
$C218=2011,
VLOOKUP($B218,[16]分省年度数据!$A$1:$T$32,14,FALSE),
$C218=2012,
VLOOKUP($B218,[16]分省年度数据!$A$1:$T$32,13,FALSE),
$C218=2013,
VLOOKUP($B218,[16]分省年度数据!$A$1:$T$32,12,FALSE),
$C218=2014,
VLOOKUP($B218,[16]分省年度数据!$A$1:$T$32,11,FALSE),
$C218=2015,
VLOOKUP($B218,[16]分省年度数据!$A$1:$T$32,10,FALSE),
$C218=2016,
VLOOKUP($B218,[16]分省年度数据!$A$1:$T$32,9,FALSE),
$C218=2017,
VLOOKUP($B218,[16]分省年度数据!$A$1:$T$32,8,FALSE),
$C218=2018,
VLOOKUP($B218,[16]分省年度数据!$A$1:$T$32,7,FALSE)
)</f>
        <v>374.79</v>
      </c>
      <c r="AF218" cm="1">
        <f t="array" ref="AF218">_xlfn.IFS(
$C218=2010,
VLOOKUP($B218,[17]分省年度数据!$A$1:$T$32,15,FALSE),
$C218=2011,
VLOOKUP($B218,[17]分省年度数据!$A$1:$T$32,14,FALSE),
$C218=2012,
VLOOKUP($B218,[17]分省年度数据!$A$1:$T$32,13,FALSE),
$C218=2013,
VLOOKUP($B218,[17]分省年度数据!$A$1:$T$32,12,FALSE),
$C218=2014,
VLOOKUP($B218,[17]分省年度数据!$A$1:$T$32,11,FALSE),
$C218=2015,
VLOOKUP($B218,[17]分省年度数据!$A$1:$T$32,10,FALSE),
$C218=2016,
VLOOKUP($B218,[17]分省年度数据!$A$1:$T$32,9,FALSE),
$C218=2017,
VLOOKUP($B218,[17]分省年度数据!$A$1:$T$32,8,FALSE),
$C218=2018,
VLOOKUP($B218,[17]分省年度数据!$A$1:$T$32,7,FALSE)
)</f>
        <v>213</v>
      </c>
      <c r="AG218" cm="1">
        <f t="array" ref="AG218">_xlfn.IFS(
$C218=2010,
VLOOKUP($B218,[18]分省年度数据!$A$1:$T$32,15,FALSE),
$C218=2011,
VLOOKUP($B218,[18]分省年度数据!$A$1:$T$32,14,FALSE),
$C218=2012,
VLOOKUP($B218,[18]分省年度数据!$A$1:$T$32,13,FALSE),
$C218=2013,
VLOOKUP($B218,[18]分省年度数据!$A$1:$T$32,12,FALSE),
$C218=2014,
VLOOKUP($B218,[18]分省年度数据!$A$1:$T$32,11,FALSE),
$C218=2015,
VLOOKUP($B218,[18]分省年度数据!$A$1:$T$32,10,FALSE),
$C218=2016,
VLOOKUP($B218,[18]分省年度数据!$A$1:$T$32,9,FALSE),
$C218=2017,
VLOOKUP($B218,[18]分省年度数据!$A$1:$T$32,8,FALSE),
$C218=2018,
VLOOKUP($B218,[18]分省年度数据!$A$1:$T$32,7,FALSE)
)</f>
        <v>2555.8000000000002</v>
      </c>
      <c r="AJ218" cm="1">
        <f t="array" ref="AJ218">_xlfn.IFS(
$C218=2010,
VLOOKUP($B218,[19]分省年度数据!$A$1:$T$32,15,FALSE),
$C218=2011,
VLOOKUP($B218,[19]分省年度数据!$A$1:$T$32,14,FALSE),
$C218=2012,
VLOOKUP($B218,[19]分省年度数据!$A$1:$T$32,13,FALSE),
$C218=2013,
VLOOKUP($B218,[19]分省年度数据!$A$1:$T$32,12,FALSE),
$C218=2014,
VLOOKUP($B218,[19]分省年度数据!$A$1:$T$32,11,FALSE),
$C218=2015,
VLOOKUP($B218,[19]分省年度数据!$A$1:$T$32,10,FALSE),
$C218=2016,
VLOOKUP($B218,[19]分省年度数据!$A$1:$T$32,9,FALSE),
$C218=2017,
VLOOKUP($B218,[19]分省年度数据!$A$1:$T$32,8,FALSE),
$C218=2018,
VLOOKUP($B218,[19]分省年度数据!$A$1:$T$32,7,FALSE)
)</f>
        <v>4739</v>
      </c>
      <c r="AK218" cm="1">
        <f t="array" ref="AK218">_xlfn.IFS(
$C218=2010,
VLOOKUP($B218,[20]分省年度数据!$A$1:$T$32,15,FALSE),
$C218=2011,
VLOOKUP($B218,[20]分省年度数据!$A$1:$T$32,14,FALSE),
$C218=2012,
VLOOKUP($B218,[20]分省年度数据!$A$1:$T$32,13,FALSE),
$C218=2013,
VLOOKUP($B218,[20]分省年度数据!$A$1:$T$32,12,FALSE),
$C218=2014,
VLOOKUP($B218,[20]分省年度数据!$A$1:$T$32,11,FALSE),
$C218=2015,
VLOOKUP($B218,[20]分省年度数据!$A$1:$T$32,10,FALSE),
$C218=2016,
VLOOKUP($B218,[20]分省年度数据!$A$1:$T$32,9,FALSE),
$C218=2017,
VLOOKUP($B218,[20]分省年度数据!$A$1:$T$32,8,FALSE),
$C218=2018,
VLOOKUP($B218,[20]分省年度数据!$A$1:$T$32,7,FALSE)
)</f>
        <v>13218</v>
      </c>
      <c r="AL218" cm="1">
        <f t="array" ref="AL218">_xlfn.IFS(
$C218=2010,
VLOOKUP($B218,[26]分省年度数据!$A$1:$T$32,15,FALSE),
$C218=2011,
VLOOKUP($B218,[26]分省年度数据!$A$1:$T$32,14,FALSE),
$C218=2012,
VLOOKUP($B218,[26]分省年度数据!$A$1:$T$32,13,FALSE),
$C218=2013,
VLOOKUP($B218,[26]分省年度数据!$A$1:$T$32,12,FALSE),
$C218=2014,
VLOOKUP($B218,[26]分省年度数据!$A$1:$T$32,11,FALSE),
$C218=2015,
VLOOKUP($B218,[26]分省年度数据!$A$1:$T$32,10,FALSE),
$C218=2016,
VLOOKUP($B218,[26]分省年度数据!$A$1:$T$32,9,FALSE),
$C218=2017,
VLOOKUP($B218,[26]分省年度数据!$A$1:$T$32,8,FALSE),
$C218=2018,
VLOOKUP($B218,[26]分省年度数据!$A$1:$T$32,7,FALSE)
)</f>
        <v>96.5</v>
      </c>
      <c r="AM218" cm="1">
        <f t="array" ref="AM218">_xlfn.IFS(
$C218=2010,
VLOOKUP($B218,[22]分省年度数据!$A$1:$T$32,15,FALSE),
$C218=2011,
VLOOKUP($B218,[22]分省年度数据!$A$1:$T$32,14,FALSE),
$C218=2012,
VLOOKUP($B218,[22]分省年度数据!$A$1:$T$32,13,FALSE),
$C218=2013,
VLOOKUP($B218,[22]分省年度数据!$A$1:$T$32,12,FALSE),
$C218=2014,
VLOOKUP($B218,[22]分省年度数据!$A$1:$T$32,11,FALSE),
$C218=2015,
VLOOKUP($B218,[22]分省年度数据!$A$1:$T$32,10,FALSE),
$C218=2016,
VLOOKUP($B218,[22]分省年度数据!$A$1:$T$32,9,FALSE),
$C218=2017,
VLOOKUP($B218,[22]分省年度数据!$A$1:$T$32,8,FALSE),
$C218=2018,
VLOOKUP($B218,[22]分省年度数据!$A$1:$T$32,7,FALSE)
)</f>
        <v>76.400000000000006</v>
      </c>
      <c r="AN218" cm="1">
        <f t="array" ref="AN218">_xlfn.IFS(
$C218=2010,
VLOOKUP($B218,[23]分省年度数据!$A$1:$T$32,15,FALSE),
$C218=2011,
VLOOKUP($B218,[23]分省年度数据!$A$1:$T$32,14,FALSE),
$C218=2012,
VLOOKUP($B218,[23]分省年度数据!$A$1:$T$32,13,FALSE),
$C218=2013,
VLOOKUP($B218,[23]分省年度数据!$A$1:$T$32,12,FALSE),
$C218=2014,
VLOOKUP($B218,[23]分省年度数据!$A$1:$T$32,11,FALSE),
$C218=2015,
VLOOKUP($B218,[23]分省年度数据!$A$1:$T$32,10,FALSE),
$C218=2016,
VLOOKUP($B218,[23]分省年度数据!$A$1:$T$32,9,FALSE),
$C218=2017,
VLOOKUP($B218,[23]分省年度数据!$A$1:$T$32,8,FALSE),
$C218=2018,
VLOOKUP($B218,[23]分省年度数据!$A$1:$T$32,7,FALSE)
)</f>
        <v>9.74</v>
      </c>
      <c r="AO218" cm="1">
        <f t="array" ref="AO218">_xlfn.IFS(
$C218=2010,
VLOOKUP($B218,[24]分省年度数据!$A$1:$T$32,15,FALSE),
$C218=2011,
VLOOKUP($B218,[24]分省年度数据!$A$1:$T$32,14,FALSE),
$C218=2012,
VLOOKUP($B218,[24]分省年度数据!$A$1:$T$32,13,FALSE),
$C218=2013,
VLOOKUP($B218,[24]分省年度数据!$A$1:$T$32,12,FALSE),
$C218=2014,
VLOOKUP($B218,[24]分省年度数据!$A$1:$T$32,11,FALSE),
$C218=2015,
VLOOKUP($B218,[24]分省年度数据!$A$1:$T$32,10,FALSE),
$C218=2016,
VLOOKUP($B218,[24]分省年度数据!$A$1:$T$32,9,FALSE),
$C218=2017,
VLOOKUP($B218,[24]分省年度数据!$A$1:$T$32,8,FALSE),
$C218=2018,
VLOOKUP($B218,[24]分省年度数据!$A$1:$T$32,7,FALSE)
)</f>
        <v>2.2599999999999998</v>
      </c>
      <c r="AP218" cm="1">
        <f t="array" ref="AP218">_xlfn.IFS(
$C218=2010,
VLOOKUP($B218,[25]分省年度数据!$A$1:$T$32,15,FALSE),
$C218=2011,
VLOOKUP($B218,[25]分省年度数据!$A$1:$T$32,14,FALSE),
$C218=2012,
VLOOKUP($B218,[25]分省年度数据!$A$1:$T$32,13,FALSE),
$C218=2013,
VLOOKUP($B218,[25]分省年度数据!$A$1:$T$32,12,FALSE),
$C218=2014,
VLOOKUP($B218,[25]分省年度数据!$A$1:$T$32,11,FALSE),
$C218=2015,
VLOOKUP($B218,[25]分省年度数据!$A$1:$T$32,10,FALSE),
$C218=2016,
VLOOKUP($B218,[25]分省年度数据!$A$1:$T$32,9,FALSE),
$C218=2017,
VLOOKUP($B218,[25]分省年度数据!$A$1:$T$32,8,FALSE),
$C218=2018,
VLOOKUP($B218,[25]分省年度数据!$A$1:$T$32,7,FALSE)
)</f>
        <v>9.3000000000000007</v>
      </c>
    </row>
    <row r="219" spans="1:42">
      <c r="A219">
        <v>53</v>
      </c>
      <c r="B219" t="s">
        <v>25</v>
      </c>
      <c r="C219">
        <v>2011</v>
      </c>
      <c r="D219" t="str">
        <f t="shared" si="6"/>
        <v>云南省2011</v>
      </c>
      <c r="E219" t="s">
        <v>36</v>
      </c>
      <c r="F219" cm="1">
        <f t="array" ref="F219">_xlfn.IFS(
$C219=2010,
VLOOKUP($B219,[1]分省年度数据!$A$1:$T$32,15,FALSE),
$C219=2011,
VLOOKUP($B219,[1]分省年度数据!$A$1:$T$32,14,FALSE),
$C219=2012,
VLOOKUP($B219,[1]分省年度数据!$A$1:$T$32,13,FALSE),
$C219=2013,
VLOOKUP($B219,[1]分省年度数据!$A$1:$T$32,12,FALSE),
$C219=2014,
VLOOKUP($B219,[1]分省年度数据!$A$1:$T$32,11,FALSE),
$C219=2015,
VLOOKUP($B219,[1]分省年度数据!$A$1:$T$32,10,FALSE),
$C219=2016,
VLOOKUP($B219,[1]分省年度数据!$A$1:$T$32,9,FALSE),
$C219=2017,
VLOOKUP($B219,[1]分省年度数据!$A$1:$T$32,8,FALSE),
$C219=2018,
VLOOKUP($B219,[1]分省年度数据!$A$1:$T$32,7,FALSE)
)</f>
        <v>4620</v>
      </c>
      <c r="G219" cm="1">
        <f t="array" ref="G219">_xlfn.IFS(
$C219=2010,
VLOOKUP($B219,[2]分省年度数据!$A$1:$T$32,15,FALSE),
$C219=2011,
VLOOKUP($B219,[2]分省年度数据!$A$1:$T$32,14,FALSE),
$C219=2012,
VLOOKUP($B219,[2]分省年度数据!$A$1:$T$32,13,FALSE),
$C219=2013,
VLOOKUP($B219,[2]分省年度数据!$A$1:$T$32,12,FALSE),
$C219=2014,
VLOOKUP($B219,[2]分省年度数据!$A$1:$T$32,11,FALSE),
$C219=2015,
VLOOKUP($B219,[2]分省年度数据!$A$1:$T$32,10,FALSE),
$C219=2016,
VLOOKUP($B219,[2]分省年度数据!$A$1:$T$32,9,FALSE),
$C219=2017,
VLOOKUP($B219,[2]分省年度数据!$A$1:$T$32,8,FALSE),
$C219=2018,
VLOOKUP($B219,[2]分省年度数据!$A$1:$T$32,7,FALSE)
)</f>
        <v>9739</v>
      </c>
      <c r="H219" cm="1">
        <f t="array" ref="H219">_xlfn.IFS(
$C219=2010,
VLOOKUP($B219,[3]分省年度数据!$A$1:$T$32,15,FALSE),
$C219=2011,
VLOOKUP($B219,[3]分省年度数据!$A$1:$T$32,14,FALSE),
$C219=2012,
VLOOKUP($B219,[3]分省年度数据!$A$1:$T$32,13,FALSE),
$C219=2013,
VLOOKUP($B219,[3]分省年度数据!$A$1:$T$32,12,FALSE),
$C219=2014,
VLOOKUP($B219,[3]分省年度数据!$A$1:$T$32,11,FALSE),
$C219=2015,
VLOOKUP($B219,[3]分省年度数据!$A$1:$T$32,10,FALSE),
$C219=2016,
VLOOKUP($B219,[3]分省年度数据!$A$1:$T$32,9,FALSE),
$C219=2017,
VLOOKUP($B219,[3]分省年度数据!$A$1:$T$32,8,FALSE),
$C219=2018,
VLOOKUP($B219,[3]分省年度数据!$A$1:$T$32,7,FALSE)
)</f>
        <v>2163.1999999999998</v>
      </c>
      <c r="I219">
        <f>VLOOKUP($D219,[4]Sheet1!$C$1:$J$65536,2,FALSE)</f>
        <v>168.24089050292969</v>
      </c>
      <c r="J219">
        <f>VLOOKUP($D219,[4]Sheet1!$C$1:$J$65536,3,FALSE)</f>
        <v>107.54855346679688</v>
      </c>
      <c r="K219">
        <f>VLOOKUP($D219,[4]Sheet1!$C$1:$J$65536,4,FALSE)</f>
        <v>10103.16015625</v>
      </c>
      <c r="L219">
        <f>VLOOKUP($D219,[4]Sheet1!$C$1:$J$65536,5,FALSE)</f>
        <v>159.67500305175781</v>
      </c>
      <c r="M219">
        <f>VLOOKUP($D219,[4]Sheet1!$C$1:$J$65536,6,FALSE)</f>
        <v>18.54298210144043</v>
      </c>
      <c r="N219">
        <f>VLOOKUP($D219,[4]Sheet1!$C$1:$J$65536,7,FALSE)</f>
        <v>4.913236141204834</v>
      </c>
      <c r="O219">
        <f>VLOOKUP($D219,[4]Sheet1!$C$1:$J$65536,8,FALSE)</f>
        <v>22.947380065917969</v>
      </c>
      <c r="P219" cm="1">
        <f t="array" ref="P219">_xlfn.IFS(
$C219=2010,
VLOOKUP($B219,[5]各省年均房价!$A$1:$T$32,11,FALSE),
$C219=2011,
VLOOKUP($B219,[5]各省年均房价!$A$1:$T$32,12,FALSE),
$C219=2012,
VLOOKUP($B219,[5]各省年均房价!$A$1:$T$32,13,FALSE),
$C219=2013,
VLOOKUP($B219,[5]各省年均房价!$A$1:$T$32,14,FALSE),
$C219=2014,
VLOOKUP($B219,[5]各省年均房价!$A$1:$T$32,15,FALSE),
$C219=2015,
VLOOKUP($B219,[5]各省年均房价!$A$1:$T$32,16,FALSE),
$C219=2016,
VLOOKUP($B219,[5]各省年均房价!$A$1:$T$32,17,FALSE),
$C219=2017,
VLOOKUP($B219,[5]各省年均房价!$A$1:$T$32,18,FALSE),
$C219=2018,
VLOOKUP($B219,[5]各省年均房价!$A$1:$T$32,19,FALSE)
)</f>
        <v>3863.6025</v>
      </c>
      <c r="Q219">
        <f t="shared" si="7"/>
        <v>0.39671449840846085</v>
      </c>
      <c r="R219" cm="1">
        <f t="array" ref="R219">_xlfn.IFS(
$C219=2010,
VLOOKUP($B219,[27]分省年度数据!$A$1:$T$32,15,FALSE),
$C219=2011,
VLOOKUP($B219,[27]分省年度数据!$A$1:$T$32,14,FALSE),
$C219=2012,
VLOOKUP($B219,[27]分省年度数据!$A$1:$T$32,13,FALSE),
$C219=2013,
VLOOKUP($B219,[27]分省年度数据!$A$1:$T$32,12,FALSE),
$C219=2014,
VLOOKUP($B219,[27]分省年度数据!$A$1:$T$32,11,FALSE),
$C219=2015,
VLOOKUP($B219,[27]分省年度数据!$A$1:$T$32,10,FALSE),
$C219=2016,
VLOOKUP($B219,[27]分省年度数据!$A$1:$T$32,9,FALSE),
$C219=2017,
VLOOKUP($B219,[27]分省年度数据!$A$1:$T$32,8,FALSE),
$C219=2018,
VLOOKUP($B219,[27]分省年度数据!$A$1:$T$32,7,FALSE)
)</f>
        <v>56.27</v>
      </c>
      <c r="S219">
        <f>IFERROR(VLOOKUP(D219,[6]mu_jt_estimates_final!$C:$D,2,FALSE),"")</f>
        <v>-0.97205704000000004</v>
      </c>
      <c r="T219" t="str">
        <f>VLOOKUP(B219,方言分布!A:B,2,FALSE)</f>
        <v>西南官话</v>
      </c>
      <c r="U219" cm="1">
        <f t="array" ref="U219">_xlfn.IFS(
$C219=2010,
VLOOKUP($B219,[7]分省年度数据!$A$1:$T$32,15,FALSE),
$C219=2011,
VLOOKUP($B219,[7]分省年度数据!$A$1:$T$32,14,FALSE),
$C219=2012,
VLOOKUP($B219,[7]分省年度数据!$A$1:$T$32,13,FALSE),
$C219=2013,
VLOOKUP($B219,[7]分省年度数据!$A$1:$T$32,12,FALSE),
$C219=2014,
VLOOKUP($B219,[7]分省年度数据!$A$1:$T$32,11,FALSE),
$C219=2015,
VLOOKUP($B219,[7]分省年度数据!$A$1:$T$32,10,FALSE),
$C219=2016,
VLOOKUP($B219,[7]分省年度数据!$A$1:$T$32,9,FALSE),
$C219=2017,
VLOOKUP($B219,[7]分省年度数据!$A$1:$T$32,8,FALSE),
$C219=2018,
VLOOKUP($B219,[7]分省年度数据!$A$1:$T$32,7,FALSE)
)</f>
        <v>23248</v>
      </c>
      <c r="V219" cm="1">
        <f t="array" ref="V219">_xlfn.IFS(
$C219=2010,
VLOOKUP($B219,[8]分省年度数据!$A$1:$T$32,15,FALSE),
$C219=2011,
VLOOKUP($B219,[8]分省年度数据!$A$1:$T$32,14,FALSE),
$C219=2012,
VLOOKUP($B219,[8]分省年度数据!$A$1:$T$32,13,FALSE),
$C219=2013,
VLOOKUP($B219,[8]分省年度数据!$A$1:$T$32,12,FALSE),
$C219=2014,
VLOOKUP($B219,[8]分省年度数据!$A$1:$T$32,11,FALSE),
$C219=2015,
VLOOKUP($B219,[8]分省年度数据!$A$1:$T$32,10,FALSE),
$C219=2016,
VLOOKUP($B219,[8]分省年度数据!$A$1:$T$32,9,FALSE),
$C219=2017,
VLOOKUP($B219,[8]分省年度数据!$A$1:$T$32,8,FALSE),
$C219=2018,
VLOOKUP($B219,[8]分省年度数据!$A$1:$T$32,7,FALSE)
)</f>
        <v>17.34</v>
      </c>
      <c r="W219" cm="1">
        <f t="array" ref="W219">_xlfn.IFS(
$C219=2010,
VLOOKUP($B219,[9]分省年度数据!$A$1:$T$32,15,FALSE),
$C219=2011,
VLOOKUP($B219,[9]分省年度数据!$A$1:$T$32,14,FALSE),
$C219=2012,
VLOOKUP($B219,[9]分省年度数据!$A$1:$T$32,13,FALSE),
$C219=2013,
VLOOKUP($B219,[9]分省年度数据!$A$1:$T$32,12,FALSE),
$C219=2014,
VLOOKUP($B219,[9]分省年度数据!$A$1:$T$32,11,FALSE),
$C219=2015,
VLOOKUP($B219,[9]分省年度数据!$A$1:$T$32,10,FALSE),
$C219=2016,
VLOOKUP($B219,[9]分省年度数据!$A$1:$T$32,9,FALSE),
$C219=2017,
VLOOKUP($B219,[9]分省年度数据!$A$1:$T$32,8,FALSE),
$C219=2018,
VLOOKUP($B219,[9]分省年度数据!$A$1:$T$32,7,FALSE)
)</f>
        <v>33</v>
      </c>
      <c r="X219" cm="1">
        <f t="array" ref="X219">_xlfn.IFS(
$C219=2010,
VLOOKUP($B219,[10]分省年度数据!$A$1:$T$32,15,FALSE),
$C219=2011,
VLOOKUP($B219,[10]分省年度数据!$A$1:$T$32,14,FALSE),
$C219=2012,
VLOOKUP($B219,[10]分省年度数据!$A$1:$T$32,13,FALSE),
$C219=2013,
VLOOKUP($B219,[10]分省年度数据!$A$1:$T$32,12,FALSE),
$C219=2014,
VLOOKUP($B219,[10]分省年度数据!$A$1:$T$32,11,FALSE),
$C219=2015,
VLOOKUP($B219,[10]分省年度数据!$A$1:$T$32,10,FALSE),
$C219=2016,
VLOOKUP($B219,[10]分省年度数据!$A$1:$T$32,9,FALSE),
$C219=2017,
VLOOKUP($B219,[10]分省年度数据!$A$1:$T$32,8,FALSE),
$C219=2018,
VLOOKUP($B219,[10]分省年度数据!$A$1:$T$32,7,FALSE)
)</f>
        <v>9.92</v>
      </c>
      <c r="Y219" cm="1">
        <f t="array" ref="Y219">_xlfn.IFS(
$C219=2010,
VLOOKUP($B219,[11]分省年度数据!$A$1:$T$32,15,FALSE),
$C219=2011,
VLOOKUP($B219,[11]分省年度数据!$A$1:$T$32,14,FALSE),
$C219=2012,
VLOOKUP($B219,[11]分省年度数据!$A$1:$T$32,13,FALSE),
$C219=2013,
VLOOKUP($B219,[11]分省年度数据!$A$1:$T$32,12,FALSE),
$C219=2014,
VLOOKUP($B219,[11]分省年度数据!$A$1:$T$32,11,FALSE),
$C219=2015,
VLOOKUP($B219,[11]分省年度数据!$A$1:$T$32,10,FALSE),
$C219=2016,
VLOOKUP($B219,[11]分省年度数据!$A$1:$T$32,9,FALSE),
$C219=2017,
VLOOKUP($B219,[11]分省年度数据!$A$1:$T$32,8,FALSE),
$C219=2018,
VLOOKUP($B219,[11]分省年度数据!$A$1:$T$32,7,FALSE)
)</f>
        <v>236.98</v>
      </c>
      <c r="Z219" cm="1">
        <f t="array" ref="Z219">_xlfn.IFS(
$C219=2010,
VLOOKUP($B219,[12]分省年度数据!$A$1:$T$32,15,FALSE),
$C219=2011,
VLOOKUP($B219,[12]分省年度数据!$A$1:$T$32,14,FALSE),
$C219=2012,
VLOOKUP($B219,[12]分省年度数据!$A$1:$T$32,13,FALSE),
$C219=2013,
VLOOKUP($B219,[12]分省年度数据!$A$1:$T$32,12,FALSE),
$C219=2014,
VLOOKUP($B219,[12]分省年度数据!$A$1:$T$32,11,FALSE),
$C219=2015,
VLOOKUP($B219,[12]分省年度数据!$A$1:$T$32,10,FALSE),
$C219=2016,
VLOOKUP($B219,[12]分省年度数据!$A$1:$T$32,9,FALSE),
$C219=2017,
VLOOKUP($B219,[12]分省年度数据!$A$1:$T$32,8,FALSE),
$C219=2018,
VLOOKUP($B219,[12]分省年度数据!$A$1:$T$32,7,FALSE)
)</f>
        <v>15.38</v>
      </c>
      <c r="AA219" cm="1">
        <f t="array" ref="AA219">_xlfn.IFS(
$C219=2010,
VLOOKUP($B219,[13]分省年度数据!$A$1:$T$32,15,FALSE),
$C219=2011,
VLOOKUP($B219,[13]分省年度数据!$A$1:$T$32,14,FALSE),
$C219=2012,
VLOOKUP($B219,[13]分省年度数据!$A$1:$T$32,13,FALSE),
$C219=2013,
VLOOKUP($B219,[13]分省年度数据!$A$1:$T$32,12,FALSE),
$C219=2014,
VLOOKUP($B219,[13]分省年度数据!$A$1:$T$32,11,FALSE),
$C219=2015,
VLOOKUP($B219,[13]分省年度数据!$A$1:$T$32,10,FALSE),
$C219=2016,
VLOOKUP($B219,[13]分省年度数据!$A$1:$T$32,9,FALSE),
$C219=2017,
VLOOKUP($B219,[13]分省年度数据!$A$1:$T$32,8,FALSE),
$C219=2018,
VLOOKUP($B219,[13]分省年度数据!$A$1:$T$32,7,FALSE)
)</f>
        <v>17.21</v>
      </c>
      <c r="AB219" cm="1">
        <f t="array" ref="AB219">_xlfn.IFS(
$C219=2010,
VLOOKUP($B219,[14]分省年度数据!$A$1:$T$32,15,FALSE),
$C219=2011,
VLOOKUP($B219,[14]分省年度数据!$A$1:$T$32,14,FALSE),
$C219=2012,
VLOOKUP($B219,[14]分省年度数据!$A$1:$T$32,13,FALSE),
$C219=2013,
VLOOKUP($B219,[14]分省年度数据!$A$1:$T$32,12,FALSE),
$C219=2014,
VLOOKUP($B219,[14]分省年度数据!$A$1:$T$32,11,FALSE),
$C219=2015,
VLOOKUP($B219,[14]分省年度数据!$A$1:$T$32,10,FALSE),
$C219=2016,
VLOOKUP($B219,[14]分省年度数据!$A$1:$T$32,9,FALSE),
$C219=2017,
VLOOKUP($B219,[14]分省年度数据!$A$1:$T$32,8,FALSE),
$C219=2018,
VLOOKUP($B219,[14]分省年度数据!$A$1:$T$32,7,FALSE)
)</f>
        <v>18.059999999999999</v>
      </c>
      <c r="AD219" cm="1">
        <f t="array" ref="AD219">_xlfn.IFS(
$C219=2010,
VLOOKUP($B219,[15]分省年度数据!$A$1:$T$32,15,FALSE),
$C219=2011,
VLOOKUP($B219,[15]分省年度数据!$A$1:$T$32,14,FALSE),
$C219=2012,
VLOOKUP($B219,[15]分省年度数据!$A$1:$T$32,13,FALSE),
$C219=2013,
VLOOKUP($B219,[15]分省年度数据!$A$1:$T$32,12,FALSE),
$C219=2014,
VLOOKUP($B219,[15]分省年度数据!$A$1:$T$32,11,FALSE),
$C219=2015,
VLOOKUP($B219,[15]分省年度数据!$A$1:$T$32,10,FALSE),
$C219=2016,
VLOOKUP($B219,[15]分省年度数据!$A$1:$T$32,9,FALSE),
$C219=2017,
VLOOKUP($B219,[15]分省年度数据!$A$1:$T$32,8,FALSE),
$C219=2018,
VLOOKUP($B219,[15]分省年度数据!$A$1:$T$32,7,FALSE)
)</f>
        <v>6582935</v>
      </c>
      <c r="AE219" cm="1">
        <f t="array" ref="AE219">_xlfn.IFS(
$C219=2010,
VLOOKUP($B219,[16]分省年度数据!$A$1:$T$32,15,FALSE),
$C219=2011,
VLOOKUP($B219,[16]分省年度数据!$A$1:$T$32,14,FALSE),
$C219=2012,
VLOOKUP($B219,[16]分省年度数据!$A$1:$T$32,13,FALSE),
$C219=2013,
VLOOKUP($B219,[16]分省年度数据!$A$1:$T$32,12,FALSE),
$C219=2014,
VLOOKUP($B219,[16]分省年度数据!$A$1:$T$32,11,FALSE),
$C219=2015,
VLOOKUP($B219,[16]分省年度数据!$A$1:$T$32,10,FALSE),
$C219=2016,
VLOOKUP($B219,[16]分省年度数据!$A$1:$T$32,9,FALSE),
$C219=2017,
VLOOKUP($B219,[16]分省年度数据!$A$1:$T$32,8,FALSE),
$C219=2018,
VLOOKUP($B219,[16]分省年度数据!$A$1:$T$32,7,FALSE)
)</f>
        <v>483</v>
      </c>
      <c r="AF219" cm="1">
        <f t="array" ref="AF219">_xlfn.IFS(
$C219=2010,
VLOOKUP($B219,[17]分省年度数据!$A$1:$T$32,15,FALSE),
$C219=2011,
VLOOKUP($B219,[17]分省年度数据!$A$1:$T$32,14,FALSE),
$C219=2012,
VLOOKUP($B219,[17]分省年度数据!$A$1:$T$32,13,FALSE),
$C219=2013,
VLOOKUP($B219,[17]分省年度数据!$A$1:$T$32,12,FALSE),
$C219=2014,
VLOOKUP($B219,[17]分省年度数据!$A$1:$T$32,11,FALSE),
$C219=2015,
VLOOKUP($B219,[17]分省年度数据!$A$1:$T$32,10,FALSE),
$C219=2016,
VLOOKUP($B219,[17]分省年度数据!$A$1:$T$32,9,FALSE),
$C219=2017,
VLOOKUP($B219,[17]分省年度数据!$A$1:$T$32,8,FALSE),
$C219=2018,
VLOOKUP($B219,[17]分省年度数据!$A$1:$T$32,7,FALSE)
)</f>
        <v>212</v>
      </c>
      <c r="AG219" cm="1">
        <f t="array" ref="AG219">_xlfn.IFS(
$C219=2010,
VLOOKUP($B219,[18]分省年度数据!$A$1:$T$32,15,FALSE),
$C219=2011,
VLOOKUP($B219,[18]分省年度数据!$A$1:$T$32,14,FALSE),
$C219=2012,
VLOOKUP($B219,[18]分省年度数据!$A$1:$T$32,13,FALSE),
$C219=2013,
VLOOKUP($B219,[18]分省年度数据!$A$1:$T$32,12,FALSE),
$C219=2014,
VLOOKUP($B219,[18]分省年度数据!$A$1:$T$32,11,FALSE),
$C219=2015,
VLOOKUP($B219,[18]分省年度数据!$A$1:$T$32,10,FALSE),
$C219=2016,
VLOOKUP($B219,[18]分省年度数据!$A$1:$T$32,9,FALSE),
$C219=2017,
VLOOKUP($B219,[18]分省年度数据!$A$1:$T$32,8,FALSE),
$C219=2018,
VLOOKUP($B219,[18]分省年度数据!$A$1:$T$32,7,FALSE)
)</f>
        <v>3105.9</v>
      </c>
      <c r="AJ219" cm="1">
        <f t="array" ref="AJ219">_xlfn.IFS(
$C219=2010,
VLOOKUP($B219,[19]分省年度数据!$A$1:$T$32,15,FALSE),
$C219=2011,
VLOOKUP($B219,[19]分省年度数据!$A$1:$T$32,14,FALSE),
$C219=2012,
VLOOKUP($B219,[19]分省年度数据!$A$1:$T$32,13,FALSE),
$C219=2013,
VLOOKUP($B219,[19]分省年度数据!$A$1:$T$32,12,FALSE),
$C219=2014,
VLOOKUP($B219,[19]分省年度数据!$A$1:$T$32,11,FALSE),
$C219=2015,
VLOOKUP($B219,[19]分省年度数据!$A$1:$T$32,10,FALSE),
$C219=2016,
VLOOKUP($B219,[19]分省年度数据!$A$1:$T$32,9,FALSE),
$C219=2017,
VLOOKUP($B219,[19]分省年度数据!$A$1:$T$32,8,FALSE),
$C219=2018,
VLOOKUP($B219,[19]分省年度数据!$A$1:$T$32,7,FALSE)
)</f>
        <v>5022</v>
      </c>
      <c r="AK219" cm="1">
        <f t="array" ref="AK219">_xlfn.IFS(
$C219=2010,
VLOOKUP($B219,[20]分省年度数据!$A$1:$T$32,15,FALSE),
$C219=2011,
VLOOKUP($B219,[20]分省年度数据!$A$1:$T$32,14,FALSE),
$C219=2012,
VLOOKUP($B219,[20]分省年度数据!$A$1:$T$32,13,FALSE),
$C219=2013,
VLOOKUP($B219,[20]分省年度数据!$A$1:$T$32,12,FALSE),
$C219=2014,
VLOOKUP($B219,[20]分省年度数据!$A$1:$T$32,11,FALSE),
$C219=2015,
VLOOKUP($B219,[20]分省年度数据!$A$1:$T$32,10,FALSE),
$C219=2016,
VLOOKUP($B219,[20]分省年度数据!$A$1:$T$32,9,FALSE),
$C219=2017,
VLOOKUP($B219,[20]分省年度数据!$A$1:$T$32,8,FALSE),
$C219=2018,
VLOOKUP($B219,[20]分省年度数据!$A$1:$T$32,7,FALSE)
)</f>
        <v>16240</v>
      </c>
      <c r="AL219" cm="1">
        <f t="array" ref="AL219">_xlfn.IFS(
$C219=2010,
VLOOKUP($B219,[26]分省年度数据!$A$1:$T$32,15,FALSE),
$C219=2011,
VLOOKUP($B219,[26]分省年度数据!$A$1:$T$32,14,FALSE),
$C219=2012,
VLOOKUP($B219,[26]分省年度数据!$A$1:$T$32,13,FALSE),
$C219=2013,
VLOOKUP($B219,[26]分省年度数据!$A$1:$T$32,12,FALSE),
$C219=2014,
VLOOKUP($B219,[26]分省年度数据!$A$1:$T$32,11,FALSE),
$C219=2015,
VLOOKUP($B219,[26]分省年度数据!$A$1:$T$32,10,FALSE),
$C219=2016,
VLOOKUP($B219,[26]分省年度数据!$A$1:$T$32,9,FALSE),
$C219=2017,
VLOOKUP($B219,[26]分省年度数据!$A$1:$T$32,8,FALSE),
$C219=2018,
VLOOKUP($B219,[26]分省年度数据!$A$1:$T$32,7,FALSE)
)</f>
        <v>95.09</v>
      </c>
      <c r="AM219" cm="1">
        <f t="array" ref="AM219">_xlfn.IFS(
$C219=2010,
VLOOKUP($B219,[22]分省年度数据!$A$1:$T$32,15,FALSE),
$C219=2011,
VLOOKUP($B219,[22]分省年度数据!$A$1:$T$32,14,FALSE),
$C219=2012,
VLOOKUP($B219,[22]分省年度数据!$A$1:$T$32,13,FALSE),
$C219=2013,
VLOOKUP($B219,[22]分省年度数据!$A$1:$T$32,12,FALSE),
$C219=2014,
VLOOKUP($B219,[22]分省年度数据!$A$1:$T$32,11,FALSE),
$C219=2015,
VLOOKUP($B219,[22]分省年度数据!$A$1:$T$32,10,FALSE),
$C219=2016,
VLOOKUP($B219,[22]分省年度数据!$A$1:$T$32,9,FALSE),
$C219=2017,
VLOOKUP($B219,[22]分省年度数据!$A$1:$T$32,8,FALSE),
$C219=2018,
VLOOKUP($B219,[22]分省年度数据!$A$1:$T$32,7,FALSE)
)</f>
        <v>74.209999999999994</v>
      </c>
      <c r="AN219" cm="1">
        <f t="array" ref="AN219">_xlfn.IFS(
$C219=2010,
VLOOKUP($B219,[23]分省年度数据!$A$1:$T$32,15,FALSE),
$C219=2011,
VLOOKUP($B219,[23]分省年度数据!$A$1:$T$32,14,FALSE),
$C219=2012,
VLOOKUP($B219,[23]分省年度数据!$A$1:$T$32,13,FALSE),
$C219=2013,
VLOOKUP($B219,[23]分省年度数据!$A$1:$T$32,12,FALSE),
$C219=2014,
VLOOKUP($B219,[23]分省年度数据!$A$1:$T$32,11,FALSE),
$C219=2015,
VLOOKUP($B219,[23]分省年度数据!$A$1:$T$32,10,FALSE),
$C219=2016,
VLOOKUP($B219,[23]分省年度数据!$A$1:$T$32,9,FALSE),
$C219=2017,
VLOOKUP($B219,[23]分省年度数据!$A$1:$T$32,8,FALSE),
$C219=2018,
VLOOKUP($B219,[23]分省年度数据!$A$1:$T$32,7,FALSE)
)</f>
        <v>10.06</v>
      </c>
      <c r="AO219" cm="1">
        <f t="array" ref="AO219">_xlfn.IFS(
$C219=2010,
VLOOKUP($B219,[24]分省年度数据!$A$1:$T$32,15,FALSE),
$C219=2011,
VLOOKUP($B219,[24]分省年度数据!$A$1:$T$32,14,FALSE),
$C219=2012,
VLOOKUP($B219,[24]分省年度数据!$A$1:$T$32,13,FALSE),
$C219=2013,
VLOOKUP($B219,[24]分省年度数据!$A$1:$T$32,12,FALSE),
$C219=2014,
VLOOKUP($B219,[24]分省年度数据!$A$1:$T$32,11,FALSE),
$C219=2015,
VLOOKUP($B219,[24]分省年度数据!$A$1:$T$32,10,FALSE),
$C219=2016,
VLOOKUP($B219,[24]分省年度数据!$A$1:$T$32,9,FALSE),
$C219=2017,
VLOOKUP($B219,[24]分省年度数据!$A$1:$T$32,8,FALSE),
$C219=2018,
VLOOKUP($B219,[24]分省年度数据!$A$1:$T$32,7,FALSE)
)</f>
        <v>2.19</v>
      </c>
      <c r="AP219" cm="1">
        <f t="array" ref="AP219">_xlfn.IFS(
$C219=2010,
VLOOKUP($B219,[25]分省年度数据!$A$1:$T$32,15,FALSE),
$C219=2011,
VLOOKUP($B219,[25]分省年度数据!$A$1:$T$32,14,FALSE),
$C219=2012,
VLOOKUP($B219,[25]分省年度数据!$A$1:$T$32,13,FALSE),
$C219=2013,
VLOOKUP($B219,[25]分省年度数据!$A$1:$T$32,12,FALSE),
$C219=2014,
VLOOKUP($B219,[25]分省年度数据!$A$1:$T$32,11,FALSE),
$C219=2015,
VLOOKUP($B219,[25]分省年度数据!$A$1:$T$32,10,FALSE),
$C219=2016,
VLOOKUP($B219,[25]分省年度数据!$A$1:$T$32,9,FALSE),
$C219=2017,
VLOOKUP($B219,[25]分省年度数据!$A$1:$T$32,8,FALSE),
$C219=2018,
VLOOKUP($B219,[25]分省年度数据!$A$1:$T$32,7,FALSE)
)</f>
        <v>10.26</v>
      </c>
    </row>
    <row r="220" spans="1:42">
      <c r="A220">
        <v>53</v>
      </c>
      <c r="B220" t="s">
        <v>25</v>
      </c>
      <c r="C220">
        <v>2012</v>
      </c>
      <c r="D220" t="str">
        <f t="shared" si="6"/>
        <v>云南省2012</v>
      </c>
      <c r="E220" t="s">
        <v>36</v>
      </c>
      <c r="F220" cm="1">
        <f t="array" ref="F220">_xlfn.IFS(
$C220=2010,
VLOOKUP($B220,[1]分省年度数据!$A$1:$T$32,15,FALSE),
$C220=2011,
VLOOKUP($B220,[1]分省年度数据!$A$1:$T$32,14,FALSE),
$C220=2012,
VLOOKUP($B220,[1]分省年度数据!$A$1:$T$32,13,FALSE),
$C220=2013,
VLOOKUP($B220,[1]分省年度数据!$A$1:$T$32,12,FALSE),
$C220=2014,
VLOOKUP($B220,[1]分省年度数据!$A$1:$T$32,11,FALSE),
$C220=2015,
VLOOKUP($B220,[1]分省年度数据!$A$1:$T$32,10,FALSE),
$C220=2016,
VLOOKUP($B220,[1]分省年度数据!$A$1:$T$32,9,FALSE),
$C220=2017,
VLOOKUP($B220,[1]分省年度数据!$A$1:$T$32,8,FALSE),
$C220=2018,
VLOOKUP($B220,[1]分省年度数据!$A$1:$T$32,7,FALSE)
)</f>
        <v>4631</v>
      </c>
      <c r="G220" cm="1">
        <f t="array" ref="G220">_xlfn.IFS(
$C220=2010,
VLOOKUP($B220,[2]分省年度数据!$A$1:$T$32,15,FALSE),
$C220=2011,
VLOOKUP($B220,[2]分省年度数据!$A$1:$T$32,14,FALSE),
$C220=2012,
VLOOKUP($B220,[2]分省年度数据!$A$1:$T$32,13,FALSE),
$C220=2013,
VLOOKUP($B220,[2]分省年度数据!$A$1:$T$32,12,FALSE),
$C220=2014,
VLOOKUP($B220,[2]分省年度数据!$A$1:$T$32,11,FALSE),
$C220=2015,
VLOOKUP($B220,[2]分省年度数据!$A$1:$T$32,10,FALSE),
$C220=2016,
VLOOKUP($B220,[2]分省年度数据!$A$1:$T$32,9,FALSE),
$C220=2017,
VLOOKUP($B220,[2]分省年度数据!$A$1:$T$32,8,FALSE),
$C220=2018,
VLOOKUP($B220,[2]分省年度数据!$A$1:$T$32,7,FALSE)
)</f>
        <v>11233</v>
      </c>
      <c r="H220" cm="1">
        <f t="array" ref="H220">_xlfn.IFS(
$C220=2010,
VLOOKUP($B220,[3]分省年度数据!$A$1:$T$32,15,FALSE),
$C220=2011,
VLOOKUP($B220,[3]分省年度数据!$A$1:$T$32,14,FALSE),
$C220=2012,
VLOOKUP($B220,[3]分省年度数据!$A$1:$T$32,13,FALSE),
$C220=2013,
VLOOKUP($B220,[3]分省年度数据!$A$1:$T$32,12,FALSE),
$C220=2014,
VLOOKUP($B220,[3]分省年度数据!$A$1:$T$32,11,FALSE),
$C220=2015,
VLOOKUP($B220,[3]分省年度数据!$A$1:$T$32,10,FALSE),
$C220=2016,
VLOOKUP($B220,[3]分省年度数据!$A$1:$T$32,9,FALSE),
$C220=2017,
VLOOKUP($B220,[3]分省年度数据!$A$1:$T$32,8,FALSE),
$C220=2018,
VLOOKUP($B220,[3]分省年度数据!$A$1:$T$32,7,FALSE)
)</f>
        <v>1760</v>
      </c>
      <c r="I220">
        <f>VLOOKUP($D220,[4]Sheet1!$C$1:$J$65536,2,FALSE)</f>
        <v>174.66764831542969</v>
      </c>
      <c r="J220">
        <f>VLOOKUP($D220,[4]Sheet1!$C$1:$J$65536,3,FALSE)</f>
        <v>105.15721893310547</v>
      </c>
      <c r="K220">
        <f>VLOOKUP($D220,[4]Sheet1!$C$1:$J$65536,4,FALSE)</f>
        <v>10088.12890625</v>
      </c>
      <c r="L220">
        <f>VLOOKUP($D220,[4]Sheet1!$C$1:$J$65536,5,FALSE)</f>
        <v>165.14775085449219</v>
      </c>
      <c r="M220">
        <f>VLOOKUP($D220,[4]Sheet1!$C$1:$J$65536,6,FALSE)</f>
        <v>19.736635208129883</v>
      </c>
      <c r="N220">
        <f>VLOOKUP($D220,[4]Sheet1!$C$1:$J$65536,7,FALSE)</f>
        <v>4.5225276947021484</v>
      </c>
      <c r="O220">
        <f>VLOOKUP($D220,[4]Sheet1!$C$1:$J$65536,8,FALSE)</f>
        <v>23.060937881469727</v>
      </c>
      <c r="P220" cm="1">
        <f t="array" ref="P220">_xlfn.IFS(
$C220=2010,
VLOOKUP($B220,[5]各省年均房价!$A$1:$T$32,11,FALSE),
$C220=2011,
VLOOKUP($B220,[5]各省年均房价!$A$1:$T$32,12,FALSE),
$C220=2012,
VLOOKUP($B220,[5]各省年均房价!$A$1:$T$32,13,FALSE),
$C220=2013,
VLOOKUP($B220,[5]各省年均房价!$A$1:$T$32,14,FALSE),
$C220=2014,
VLOOKUP($B220,[5]各省年均房价!$A$1:$T$32,15,FALSE),
$C220=2015,
VLOOKUP($B220,[5]各省年均房价!$A$1:$T$32,16,FALSE),
$C220=2016,
VLOOKUP($B220,[5]各省年均房价!$A$1:$T$32,17,FALSE),
$C220=2017,
VLOOKUP($B220,[5]各省年均房价!$A$1:$T$32,18,FALSE),
$C220=2018,
VLOOKUP($B220,[5]各省年均房价!$A$1:$T$32,19,FALSE)
)</f>
        <v>4167.93</v>
      </c>
      <c r="Q220">
        <f t="shared" si="7"/>
        <v>0.37104335440220781</v>
      </c>
      <c r="R220" cm="1">
        <f t="array" ref="R220">_xlfn.IFS(
$C220=2010,
VLOOKUP($B220,[27]分省年度数据!$A$1:$T$32,15,FALSE),
$C220=2011,
VLOOKUP($B220,[27]分省年度数据!$A$1:$T$32,14,FALSE),
$C220=2012,
VLOOKUP($B220,[27]分省年度数据!$A$1:$T$32,13,FALSE),
$C220=2013,
VLOOKUP($B220,[27]分省年度数据!$A$1:$T$32,12,FALSE),
$C220=2014,
VLOOKUP($B220,[27]分省年度数据!$A$1:$T$32,11,FALSE),
$C220=2015,
VLOOKUP($B220,[27]分省年度数据!$A$1:$T$32,10,FALSE),
$C220=2016,
VLOOKUP($B220,[27]分省年度数据!$A$1:$T$32,9,FALSE),
$C220=2017,
VLOOKUP($B220,[27]分省年度数据!$A$1:$T$32,8,FALSE),
$C220=2018,
VLOOKUP($B220,[27]分省年度数据!$A$1:$T$32,7,FALSE)
)</f>
        <v>62.5</v>
      </c>
      <c r="S220">
        <f>IFERROR(VLOOKUP(D220,[6]mu_jt_estimates_final!$C:$D,2,FALSE),"")</f>
        <v>-0.79348039999999997</v>
      </c>
      <c r="T220" t="str">
        <f>VLOOKUP(B220,方言分布!A:B,2,FALSE)</f>
        <v>西南官话</v>
      </c>
      <c r="U220" cm="1">
        <f t="array" ref="U220">_xlfn.IFS(
$C220=2010,
VLOOKUP($B220,[7]分省年度数据!$A$1:$T$32,15,FALSE),
$C220=2011,
VLOOKUP($B220,[7]分省年度数据!$A$1:$T$32,14,FALSE),
$C220=2012,
VLOOKUP($B220,[7]分省年度数据!$A$1:$T$32,13,FALSE),
$C220=2013,
VLOOKUP($B220,[7]分省年度数据!$A$1:$T$32,12,FALSE),
$C220=2014,
VLOOKUP($B220,[7]分省年度数据!$A$1:$T$32,11,FALSE),
$C220=2015,
VLOOKUP($B220,[7]分省年度数据!$A$1:$T$32,10,FALSE),
$C220=2016,
VLOOKUP($B220,[7]分省年度数据!$A$1:$T$32,9,FALSE),
$C220=2017,
VLOOKUP($B220,[7]分省年度数据!$A$1:$T$32,8,FALSE),
$C220=2018,
VLOOKUP($B220,[7]分省年度数据!$A$1:$T$32,7,FALSE)
)</f>
        <v>23395</v>
      </c>
      <c r="V220" cm="1">
        <f t="array" ref="V220">_xlfn.IFS(
$C220=2010,
VLOOKUP($B220,[8]分省年度数据!$A$1:$T$32,15,FALSE),
$C220=2011,
VLOOKUP($B220,[8]分省年度数据!$A$1:$T$32,14,FALSE),
$C220=2012,
VLOOKUP($B220,[8]分省年度数据!$A$1:$T$32,13,FALSE),
$C220=2013,
VLOOKUP($B220,[8]分省年度数据!$A$1:$T$32,12,FALSE),
$C220=2014,
VLOOKUP($B220,[8]分省年度数据!$A$1:$T$32,11,FALSE),
$C220=2015,
VLOOKUP($B220,[8]分省年度数据!$A$1:$T$32,10,FALSE),
$C220=2016,
VLOOKUP($B220,[8]分省年度数据!$A$1:$T$32,9,FALSE),
$C220=2017,
VLOOKUP($B220,[8]分省年度数据!$A$1:$T$32,8,FALSE),
$C220=2018,
VLOOKUP($B220,[8]分省年度数据!$A$1:$T$32,7,FALSE)
)</f>
        <v>19.47</v>
      </c>
      <c r="W220" cm="1">
        <f t="array" ref="W220">_xlfn.IFS(
$C220=2010,
VLOOKUP($B220,[9]分省年度数据!$A$1:$T$32,15,FALSE),
$C220=2011,
VLOOKUP($B220,[9]分省年度数据!$A$1:$T$32,14,FALSE),
$C220=2012,
VLOOKUP($B220,[9]分省年度数据!$A$1:$T$32,13,FALSE),
$C220=2013,
VLOOKUP($B220,[9]分省年度数据!$A$1:$T$32,12,FALSE),
$C220=2014,
VLOOKUP($B220,[9]分省年度数据!$A$1:$T$32,11,FALSE),
$C220=2015,
VLOOKUP($B220,[9]分省年度数据!$A$1:$T$32,10,FALSE),
$C220=2016,
VLOOKUP($B220,[9]分省年度数据!$A$1:$T$32,9,FALSE),
$C220=2017,
VLOOKUP($B220,[9]分省年度数据!$A$1:$T$32,8,FALSE),
$C220=2018,
VLOOKUP($B220,[9]分省年度数据!$A$1:$T$32,7,FALSE)
)</f>
        <v>36</v>
      </c>
      <c r="X220" cm="1">
        <f t="array" ref="X220">_xlfn.IFS(
$C220=2010,
VLOOKUP($B220,[10]分省年度数据!$A$1:$T$32,15,FALSE),
$C220=2011,
VLOOKUP($B220,[10]分省年度数据!$A$1:$T$32,14,FALSE),
$C220=2012,
VLOOKUP($B220,[10]分省年度数据!$A$1:$T$32,13,FALSE),
$C220=2013,
VLOOKUP($B220,[10]分省年度数据!$A$1:$T$32,12,FALSE),
$C220=2014,
VLOOKUP($B220,[10]分省年度数据!$A$1:$T$32,11,FALSE),
$C220=2015,
VLOOKUP($B220,[10]分省年度数据!$A$1:$T$32,10,FALSE),
$C220=2016,
VLOOKUP($B220,[10]分省年度数据!$A$1:$T$32,9,FALSE),
$C220=2017,
VLOOKUP($B220,[10]分省年度数据!$A$1:$T$32,8,FALSE),
$C220=2018,
VLOOKUP($B220,[10]分省年度数据!$A$1:$T$32,7,FALSE)
)</f>
        <v>9.66</v>
      </c>
      <c r="Y220" cm="1">
        <f t="array" ref="Y220">_xlfn.IFS(
$C220=2010,
VLOOKUP($B220,[11]分省年度数据!$A$1:$T$32,15,FALSE),
$C220=2011,
VLOOKUP($B220,[11]分省年度数据!$A$1:$T$32,14,FALSE),
$C220=2012,
VLOOKUP($B220,[11]分省年度数据!$A$1:$T$32,13,FALSE),
$C220=2013,
VLOOKUP($B220,[11]分省年度数据!$A$1:$T$32,12,FALSE),
$C220=2014,
VLOOKUP($B220,[11]分省年度数据!$A$1:$T$32,11,FALSE),
$C220=2015,
VLOOKUP($B220,[11]分省年度数据!$A$1:$T$32,10,FALSE),
$C220=2016,
VLOOKUP($B220,[11]分省年度数据!$A$1:$T$32,9,FALSE),
$C220=2017,
VLOOKUP($B220,[11]分省年度数据!$A$1:$T$32,8,FALSE),
$C220=2018,
VLOOKUP($B220,[11]分省年度数据!$A$1:$T$32,7,FALSE)
)</f>
        <v>266.94</v>
      </c>
      <c r="Z220" cm="1">
        <f t="array" ref="Z220">_xlfn.IFS(
$C220=2010,
VLOOKUP($B220,[12]分省年度数据!$A$1:$T$32,15,FALSE),
$C220=2011,
VLOOKUP($B220,[12]分省年度数据!$A$1:$T$32,14,FALSE),
$C220=2012,
VLOOKUP($B220,[12]分省年度数据!$A$1:$T$32,13,FALSE),
$C220=2013,
VLOOKUP($B220,[12]分省年度数据!$A$1:$T$32,12,FALSE),
$C220=2014,
VLOOKUP($B220,[12]分省年度数据!$A$1:$T$32,11,FALSE),
$C220=2015,
VLOOKUP($B220,[12]分省年度数据!$A$1:$T$32,10,FALSE),
$C220=2016,
VLOOKUP($B220,[12]分省年度数据!$A$1:$T$32,9,FALSE),
$C220=2017,
VLOOKUP($B220,[12]分省年度数据!$A$1:$T$32,8,FALSE),
$C220=2018,
VLOOKUP($B220,[12]分省年度数据!$A$1:$T$32,7,FALSE)
)</f>
        <v>15.6</v>
      </c>
      <c r="AA220" cm="1">
        <f t="array" ref="AA220">_xlfn.IFS(
$C220=2010,
VLOOKUP($B220,[13]分省年度数据!$A$1:$T$32,15,FALSE),
$C220=2011,
VLOOKUP($B220,[13]分省年度数据!$A$1:$T$32,14,FALSE),
$C220=2012,
VLOOKUP($B220,[13]分省年度数据!$A$1:$T$32,13,FALSE),
$C220=2013,
VLOOKUP($B220,[13]分省年度数据!$A$1:$T$32,12,FALSE),
$C220=2014,
VLOOKUP($B220,[13]分省年度数据!$A$1:$T$32,11,FALSE),
$C220=2015,
VLOOKUP($B220,[13]分省年度数据!$A$1:$T$32,10,FALSE),
$C220=2016,
VLOOKUP($B220,[13]分省年度数据!$A$1:$T$32,9,FALSE),
$C220=2017,
VLOOKUP($B220,[13]分省年度数据!$A$1:$T$32,8,FALSE),
$C220=2018,
VLOOKUP($B220,[13]分省年度数据!$A$1:$T$32,7,FALSE)
)</f>
        <v>16.18</v>
      </c>
      <c r="AB220" cm="1">
        <f t="array" ref="AB220">_xlfn.IFS(
$C220=2010,
VLOOKUP($B220,[14]分省年度数据!$A$1:$T$32,15,FALSE),
$C220=2011,
VLOOKUP($B220,[14]分省年度数据!$A$1:$T$32,14,FALSE),
$C220=2012,
VLOOKUP($B220,[14]分省年度数据!$A$1:$T$32,13,FALSE),
$C220=2013,
VLOOKUP($B220,[14]分省年度数据!$A$1:$T$32,12,FALSE),
$C220=2014,
VLOOKUP($B220,[14]分省年度数据!$A$1:$T$32,11,FALSE),
$C220=2015,
VLOOKUP($B220,[14]分省年度数据!$A$1:$T$32,10,FALSE),
$C220=2016,
VLOOKUP($B220,[14]分省年度数据!$A$1:$T$32,9,FALSE),
$C220=2017,
VLOOKUP($B220,[14]分省年度数据!$A$1:$T$32,8,FALSE),
$C220=2018,
VLOOKUP($B220,[14]分省年度数据!$A$1:$T$32,7,FALSE)
)</f>
        <v>17.399999999999999</v>
      </c>
      <c r="AD220" t="str" cm="1">
        <f t="array" ref="AD220">_xlfn.IFS(
$C220=2010,
VLOOKUP($B220,[15]分省年度数据!$A$1:$T$32,15,FALSE),
$C220=2011,
VLOOKUP($B220,[15]分省年度数据!$A$1:$T$32,14,FALSE),
$C220=2012,
VLOOKUP($B220,[15]分省年度数据!$A$1:$T$32,13,FALSE),
$C220=2013,
VLOOKUP($B220,[15]分省年度数据!$A$1:$T$32,12,FALSE),
$C220=2014,
VLOOKUP($B220,[15]分省年度数据!$A$1:$T$32,11,FALSE),
$C220=2015,
VLOOKUP($B220,[15]分省年度数据!$A$1:$T$32,10,FALSE),
$C220=2016,
VLOOKUP($B220,[15]分省年度数据!$A$1:$T$32,9,FALSE),
$C220=2017,
VLOOKUP($B220,[15]分省年度数据!$A$1:$T$32,8,FALSE),
$C220=2018,
VLOOKUP($B220,[15]分省年度数据!$A$1:$T$32,7,FALSE)
)</f>
        <v/>
      </c>
      <c r="AE220" cm="1">
        <f t="array" ref="AE220">_xlfn.IFS(
$C220=2010,
VLOOKUP($B220,[16]分省年度数据!$A$1:$T$32,15,FALSE),
$C220=2011,
VLOOKUP($B220,[16]分省年度数据!$A$1:$T$32,14,FALSE),
$C220=2012,
VLOOKUP($B220,[16]分省年度数据!$A$1:$T$32,13,FALSE),
$C220=2013,
VLOOKUP($B220,[16]分省年度数据!$A$1:$T$32,12,FALSE),
$C220=2014,
VLOOKUP($B220,[16]分省年度数据!$A$1:$T$32,11,FALSE),
$C220=2015,
VLOOKUP($B220,[16]分省年度数据!$A$1:$T$32,10,FALSE),
$C220=2016,
VLOOKUP($B220,[16]分省年度数据!$A$1:$T$32,9,FALSE),
$C220=2017,
VLOOKUP($B220,[16]分省年度数据!$A$1:$T$32,8,FALSE),
$C220=2018,
VLOOKUP($B220,[16]分省年度数据!$A$1:$T$32,7,FALSE)
)</f>
        <v>674.82</v>
      </c>
      <c r="AF220" cm="1">
        <f t="array" ref="AF220">_xlfn.IFS(
$C220=2010,
VLOOKUP($B220,[17]分省年度数据!$A$1:$T$32,15,FALSE),
$C220=2011,
VLOOKUP($B220,[17]分省年度数据!$A$1:$T$32,14,FALSE),
$C220=2012,
VLOOKUP($B220,[17]分省年度数据!$A$1:$T$32,13,FALSE),
$C220=2013,
VLOOKUP($B220,[17]分省年度数据!$A$1:$T$32,12,FALSE),
$C220=2014,
VLOOKUP($B220,[17]分省年度数据!$A$1:$T$32,11,FALSE),
$C220=2015,
VLOOKUP($B220,[17]分省年度数据!$A$1:$T$32,10,FALSE),
$C220=2016,
VLOOKUP($B220,[17]分省年度数据!$A$1:$T$32,9,FALSE),
$C220=2017,
VLOOKUP($B220,[17]分省年度数据!$A$1:$T$32,8,FALSE),
$C220=2018,
VLOOKUP($B220,[17]分省年度数据!$A$1:$T$32,7,FALSE)
)</f>
        <v>214</v>
      </c>
      <c r="AG220" cm="1">
        <f t="array" ref="AG220">_xlfn.IFS(
$C220=2010,
VLOOKUP($B220,[18]分省年度数据!$A$1:$T$32,15,FALSE),
$C220=2011,
VLOOKUP($B220,[18]分省年度数据!$A$1:$T$32,14,FALSE),
$C220=2012,
VLOOKUP($B220,[18]分省年度数据!$A$1:$T$32,13,FALSE),
$C220=2013,
VLOOKUP($B220,[18]分省年度数据!$A$1:$T$32,12,FALSE),
$C220=2014,
VLOOKUP($B220,[18]分省年度数据!$A$1:$T$32,11,FALSE),
$C220=2015,
VLOOKUP($B220,[18]分省年度数据!$A$1:$T$32,10,FALSE),
$C220=2016,
VLOOKUP($B220,[18]分省年度数据!$A$1:$T$32,9,FALSE),
$C220=2017,
VLOOKUP($B220,[18]分省年度数据!$A$1:$T$32,8,FALSE),
$C220=2018,
VLOOKUP($B220,[18]分省年度数据!$A$1:$T$32,7,FALSE)
)</f>
        <v>3597.9</v>
      </c>
      <c r="AJ220" cm="1">
        <f t="array" ref="AJ220">_xlfn.IFS(
$C220=2010,
VLOOKUP($B220,[19]分省年度数据!$A$1:$T$32,15,FALSE),
$C220=2011,
VLOOKUP($B220,[19]分省年度数据!$A$1:$T$32,14,FALSE),
$C220=2012,
VLOOKUP($B220,[19]分省年度数据!$A$1:$T$32,13,FALSE),
$C220=2013,
VLOOKUP($B220,[19]分省年度数据!$A$1:$T$32,12,FALSE),
$C220=2014,
VLOOKUP($B220,[19]分省年度数据!$A$1:$T$32,11,FALSE),
$C220=2015,
VLOOKUP($B220,[19]分省年度数据!$A$1:$T$32,10,FALSE),
$C220=2016,
VLOOKUP($B220,[19]分省年度数据!$A$1:$T$32,9,FALSE),
$C220=2017,
VLOOKUP($B220,[19]分省年度数据!$A$1:$T$32,8,FALSE),
$C220=2018,
VLOOKUP($B220,[19]分省年度数据!$A$1:$T$32,7,FALSE)
)</f>
        <v>3941</v>
      </c>
      <c r="AK220" cm="1">
        <f t="array" ref="AK220">_xlfn.IFS(
$C220=2010,
VLOOKUP($B220,[20]分省年度数据!$A$1:$T$32,15,FALSE),
$C220=2011,
VLOOKUP($B220,[20]分省年度数据!$A$1:$T$32,14,FALSE),
$C220=2012,
VLOOKUP($B220,[20]分省年度数据!$A$1:$T$32,13,FALSE),
$C220=2013,
VLOOKUP($B220,[20]分省年度数据!$A$1:$T$32,12,FALSE),
$C220=2014,
VLOOKUP($B220,[20]分省年度数据!$A$1:$T$32,11,FALSE),
$C220=2015,
VLOOKUP($B220,[20]分省年度数据!$A$1:$T$32,10,FALSE),
$C220=2016,
VLOOKUP($B220,[20]分省年度数据!$A$1:$T$32,9,FALSE),
$C220=2017,
VLOOKUP($B220,[20]分省年度数据!$A$1:$T$32,8,FALSE),
$C220=2018,
VLOOKUP($B220,[20]分省年度数据!$A$1:$T$32,7,FALSE)
)</f>
        <v>16329</v>
      </c>
      <c r="AL220" cm="1">
        <f t="array" ref="AL220">_xlfn.IFS(
$C220=2010,
VLOOKUP($B220,[26]分省年度数据!$A$1:$T$32,15,FALSE),
$C220=2011,
VLOOKUP($B220,[26]分省年度数据!$A$1:$T$32,14,FALSE),
$C220=2012,
VLOOKUP($B220,[26]分省年度数据!$A$1:$T$32,13,FALSE),
$C220=2013,
VLOOKUP($B220,[26]分省年度数据!$A$1:$T$32,12,FALSE),
$C220=2014,
VLOOKUP($B220,[26]分省年度数据!$A$1:$T$32,11,FALSE),
$C220=2015,
VLOOKUP($B220,[26]分省年度数据!$A$1:$T$32,10,FALSE),
$C220=2016,
VLOOKUP($B220,[26]分省年度数据!$A$1:$T$32,9,FALSE),
$C220=2017,
VLOOKUP($B220,[26]分省年度数据!$A$1:$T$32,8,FALSE),
$C220=2018,
VLOOKUP($B220,[26]分省年度数据!$A$1:$T$32,7,FALSE)
)</f>
        <v>94.32</v>
      </c>
      <c r="AM220" cm="1">
        <f t="array" ref="AM220">_xlfn.IFS(
$C220=2010,
VLOOKUP($B220,[22]分省年度数据!$A$1:$T$32,15,FALSE),
$C220=2011,
VLOOKUP($B220,[22]分省年度数据!$A$1:$T$32,14,FALSE),
$C220=2012,
VLOOKUP($B220,[22]分省年度数据!$A$1:$T$32,13,FALSE),
$C220=2013,
VLOOKUP($B220,[22]分省年度数据!$A$1:$T$32,12,FALSE),
$C220=2014,
VLOOKUP($B220,[22]分省年度数据!$A$1:$T$32,11,FALSE),
$C220=2015,
VLOOKUP($B220,[22]分省年度数据!$A$1:$T$32,10,FALSE),
$C220=2016,
VLOOKUP($B220,[22]分省年度数据!$A$1:$T$32,9,FALSE),
$C220=2017,
VLOOKUP($B220,[22]分省年度数据!$A$1:$T$32,8,FALSE),
$C220=2018,
VLOOKUP($B220,[22]分省年度数据!$A$1:$T$32,7,FALSE)
)</f>
        <v>66.459999999999994</v>
      </c>
      <c r="AN220" cm="1">
        <f t="array" ref="AN220">_xlfn.IFS(
$C220=2010,
VLOOKUP($B220,[23]分省年度数据!$A$1:$T$32,15,FALSE),
$C220=2011,
VLOOKUP($B220,[23]分省年度数据!$A$1:$T$32,14,FALSE),
$C220=2012,
VLOOKUP($B220,[23]分省年度数据!$A$1:$T$32,13,FALSE),
$C220=2013,
VLOOKUP($B220,[23]分省年度数据!$A$1:$T$32,12,FALSE),
$C220=2014,
VLOOKUP($B220,[23]分省年度数据!$A$1:$T$32,11,FALSE),
$C220=2015,
VLOOKUP($B220,[23]分省年度数据!$A$1:$T$32,10,FALSE),
$C220=2016,
VLOOKUP($B220,[23]分省年度数据!$A$1:$T$32,9,FALSE),
$C220=2017,
VLOOKUP($B220,[23]分省年度数据!$A$1:$T$32,8,FALSE),
$C220=2018,
VLOOKUP($B220,[23]分省年度数据!$A$1:$T$32,7,FALSE)
)</f>
        <v>10.25</v>
      </c>
      <c r="AO220" cm="1">
        <f t="array" ref="AO220">_xlfn.IFS(
$C220=2010,
VLOOKUP($B220,[24]分省年度数据!$A$1:$T$32,15,FALSE),
$C220=2011,
VLOOKUP($B220,[24]分省年度数据!$A$1:$T$32,14,FALSE),
$C220=2012,
VLOOKUP($B220,[24]分省年度数据!$A$1:$T$32,13,FALSE),
$C220=2013,
VLOOKUP($B220,[24]分省年度数据!$A$1:$T$32,12,FALSE),
$C220=2014,
VLOOKUP($B220,[24]分省年度数据!$A$1:$T$32,11,FALSE),
$C220=2015,
VLOOKUP($B220,[24]分省年度数据!$A$1:$T$32,10,FALSE),
$C220=2016,
VLOOKUP($B220,[24]分省年度数据!$A$1:$T$32,9,FALSE),
$C220=2017,
VLOOKUP($B220,[24]分省年度数据!$A$1:$T$32,8,FALSE),
$C220=2018,
VLOOKUP($B220,[24]分省年度数据!$A$1:$T$32,7,FALSE)
)</f>
        <v>2.79</v>
      </c>
      <c r="AP220" cm="1">
        <f t="array" ref="AP220">_xlfn.IFS(
$C220=2010,
VLOOKUP($B220,[25]分省年度数据!$A$1:$T$32,15,FALSE),
$C220=2011,
VLOOKUP($B220,[25]分省年度数据!$A$1:$T$32,14,FALSE),
$C220=2012,
VLOOKUP($B220,[25]分省年度数据!$A$1:$T$32,13,FALSE),
$C220=2013,
VLOOKUP($B220,[25]分省年度数据!$A$1:$T$32,12,FALSE),
$C220=2014,
VLOOKUP($B220,[25]分省年度数据!$A$1:$T$32,11,FALSE),
$C220=2015,
VLOOKUP($B220,[25]分省年度数据!$A$1:$T$32,10,FALSE),
$C220=2016,
VLOOKUP($B220,[25]分省年度数据!$A$1:$T$32,9,FALSE),
$C220=2017,
VLOOKUP($B220,[25]分省年度数据!$A$1:$T$32,8,FALSE),
$C220=2018,
VLOOKUP($B220,[25]分省年度数据!$A$1:$T$32,7,FALSE)
)</f>
        <v>10.43</v>
      </c>
    </row>
    <row r="221" spans="1:42">
      <c r="A221">
        <v>53</v>
      </c>
      <c r="B221" t="s">
        <v>25</v>
      </c>
      <c r="C221">
        <v>2013</v>
      </c>
      <c r="D221" t="str">
        <f t="shared" si="6"/>
        <v>云南省2013</v>
      </c>
      <c r="E221" t="s">
        <v>36</v>
      </c>
      <c r="F221" cm="1">
        <f t="array" ref="F221">_xlfn.IFS(
$C221=2010,
VLOOKUP($B221,[1]分省年度数据!$A$1:$T$32,15,FALSE),
$C221=2011,
VLOOKUP($B221,[1]分省年度数据!$A$1:$T$32,14,FALSE),
$C221=2012,
VLOOKUP($B221,[1]分省年度数据!$A$1:$T$32,13,FALSE),
$C221=2013,
VLOOKUP($B221,[1]分省年度数据!$A$1:$T$32,12,FALSE),
$C221=2014,
VLOOKUP($B221,[1]分省年度数据!$A$1:$T$32,11,FALSE),
$C221=2015,
VLOOKUP($B221,[1]分省年度数据!$A$1:$T$32,10,FALSE),
$C221=2016,
VLOOKUP($B221,[1]分省年度数据!$A$1:$T$32,9,FALSE),
$C221=2017,
VLOOKUP($B221,[1]分省年度数据!$A$1:$T$32,8,FALSE),
$C221=2018,
VLOOKUP($B221,[1]分省年度数据!$A$1:$T$32,7,FALSE)
)</f>
        <v>4641</v>
      </c>
      <c r="G221" cm="1">
        <f t="array" ref="G221">_xlfn.IFS(
$C221=2010,
VLOOKUP($B221,[2]分省年度数据!$A$1:$T$32,15,FALSE),
$C221=2011,
VLOOKUP($B221,[2]分省年度数据!$A$1:$T$32,14,FALSE),
$C221=2012,
VLOOKUP($B221,[2]分省年度数据!$A$1:$T$32,13,FALSE),
$C221=2013,
VLOOKUP($B221,[2]分省年度数据!$A$1:$T$32,12,FALSE),
$C221=2014,
VLOOKUP($B221,[2]分省年度数据!$A$1:$T$32,11,FALSE),
$C221=2015,
VLOOKUP($B221,[2]分省年度数据!$A$1:$T$32,10,FALSE),
$C221=2016,
VLOOKUP($B221,[2]分省年度数据!$A$1:$T$32,9,FALSE),
$C221=2017,
VLOOKUP($B221,[2]分省年度数据!$A$1:$T$32,8,FALSE),
$C221=2018,
VLOOKUP($B221,[2]分省年度数据!$A$1:$T$32,7,FALSE)
)</f>
        <v>12578</v>
      </c>
      <c r="H221" cm="1">
        <f t="array" ref="H221">_xlfn.IFS(
$C221=2010,
VLOOKUP($B221,[3]分省年度数据!$A$1:$T$32,15,FALSE),
$C221=2011,
VLOOKUP($B221,[3]分省年度数据!$A$1:$T$32,14,FALSE),
$C221=2012,
VLOOKUP($B221,[3]分省年度数据!$A$1:$T$32,13,FALSE),
$C221=2013,
VLOOKUP($B221,[3]分省年度数据!$A$1:$T$32,12,FALSE),
$C221=2014,
VLOOKUP($B221,[3]分省年度数据!$A$1:$T$32,11,FALSE),
$C221=2015,
VLOOKUP($B221,[3]分省年度数据!$A$1:$T$32,10,FALSE),
$C221=2016,
VLOOKUP($B221,[3]分省年度数据!$A$1:$T$32,9,FALSE),
$C221=2017,
VLOOKUP($B221,[3]分省年度数据!$A$1:$T$32,8,FALSE),
$C221=2018,
VLOOKUP($B221,[3]分省年度数据!$A$1:$T$32,7,FALSE)
)</f>
        <v>1984.2</v>
      </c>
      <c r="I221">
        <f>VLOOKUP($D221,[4]Sheet1!$C$1:$J$65536,2,FALSE)</f>
        <v>172.98576354980469</v>
      </c>
      <c r="J221">
        <f>VLOOKUP($D221,[4]Sheet1!$C$1:$J$65536,3,FALSE)</f>
        <v>103.84642028808594</v>
      </c>
      <c r="K221">
        <f>VLOOKUP($D221,[4]Sheet1!$C$1:$J$65536,4,FALSE)</f>
        <v>10100.197265625</v>
      </c>
      <c r="L221">
        <f>VLOOKUP($D221,[4]Sheet1!$C$1:$J$65536,5,FALSE)</f>
        <v>167.66032409667969</v>
      </c>
      <c r="M221">
        <f>VLOOKUP($D221,[4]Sheet1!$C$1:$J$65536,6,FALSE)</f>
        <v>19.98835563659668</v>
      </c>
      <c r="N221">
        <f>VLOOKUP($D221,[4]Sheet1!$C$1:$J$65536,7,FALSE)</f>
        <v>4.6326565742492676</v>
      </c>
      <c r="O221">
        <f>VLOOKUP($D221,[4]Sheet1!$C$1:$J$65536,8,FALSE)</f>
        <v>27.66712760925293</v>
      </c>
      <c r="P221" cm="1">
        <f t="array" ref="P221">_xlfn.IFS(
$C221=2010,
VLOOKUP($B221,[5]各省年均房价!$A$1:$T$32,11,FALSE),
$C221=2011,
VLOOKUP($B221,[5]各省年均房价!$A$1:$T$32,12,FALSE),
$C221=2012,
VLOOKUP($B221,[5]各省年均房价!$A$1:$T$32,13,FALSE),
$C221=2013,
VLOOKUP($B221,[5]各省年均房价!$A$1:$T$32,14,FALSE),
$C221=2014,
VLOOKUP($B221,[5]各省年均房价!$A$1:$T$32,15,FALSE),
$C221=2015,
VLOOKUP($B221,[5]各省年均房价!$A$1:$T$32,16,FALSE),
$C221=2016,
VLOOKUP($B221,[5]各省年均房价!$A$1:$T$32,17,FALSE),
$C221=2017,
VLOOKUP($B221,[5]各省年均房价!$A$1:$T$32,18,FALSE),
$C221=2018,
VLOOKUP($B221,[5]各省年均房价!$A$1:$T$32,19,FALSE)
)</f>
        <v>4064.65</v>
      </c>
      <c r="Q221">
        <f t="shared" si="7"/>
        <v>0.32315550961997136</v>
      </c>
      <c r="R221" cm="1">
        <f t="array" ref="R221">_xlfn.IFS(
$C221=2010,
VLOOKUP($B221,[27]分省年度数据!$A$1:$T$32,15,FALSE),
$C221=2011,
VLOOKUP($B221,[27]分省年度数据!$A$1:$T$32,14,FALSE),
$C221=2012,
VLOOKUP($B221,[27]分省年度数据!$A$1:$T$32,13,FALSE),
$C221=2013,
VLOOKUP($B221,[27]分省年度数据!$A$1:$T$32,12,FALSE),
$C221=2014,
VLOOKUP($B221,[27]分省年度数据!$A$1:$T$32,11,FALSE),
$C221=2015,
VLOOKUP($B221,[27]分省年度数据!$A$1:$T$32,10,FALSE),
$C221=2016,
VLOOKUP($B221,[27]分省年度数据!$A$1:$T$32,9,FALSE),
$C221=2017,
VLOOKUP($B221,[27]分省年度数据!$A$1:$T$32,8,FALSE),
$C221=2018,
VLOOKUP($B221,[27]分省年度数据!$A$1:$T$32,7,FALSE)
)</f>
        <v>72.459999999999994</v>
      </c>
      <c r="S221">
        <f>IFERROR(VLOOKUP(D221,[6]mu_jt_estimates_final!$C:$D,2,FALSE),"")</f>
        <v>-0.61396366000000002</v>
      </c>
      <c r="T221" t="str">
        <f>VLOOKUP(B221,方言分布!A:B,2,FALSE)</f>
        <v>西南官话</v>
      </c>
      <c r="U221" cm="1">
        <f t="array" ref="U221">_xlfn.IFS(
$C221=2010,
VLOOKUP($B221,[7]分省年度数据!$A$1:$T$32,15,FALSE),
$C221=2011,
VLOOKUP($B221,[7]分省年度数据!$A$1:$T$32,14,FALSE),
$C221=2012,
VLOOKUP($B221,[7]分省年度数据!$A$1:$T$32,13,FALSE),
$C221=2013,
VLOOKUP($B221,[7]分省年度数据!$A$1:$T$32,12,FALSE),
$C221=2014,
VLOOKUP($B221,[7]分省年度数据!$A$1:$T$32,11,FALSE),
$C221=2015,
VLOOKUP($B221,[7]分省年度数据!$A$1:$T$32,10,FALSE),
$C221=2016,
VLOOKUP($B221,[7]分省年度数据!$A$1:$T$32,9,FALSE),
$C221=2017,
VLOOKUP($B221,[7]分省年度数据!$A$1:$T$32,8,FALSE),
$C221=2018,
VLOOKUP($B221,[7]分省年度数据!$A$1:$T$32,7,FALSE)
)</f>
        <v>24264</v>
      </c>
      <c r="V221" cm="1">
        <f t="array" ref="V221">_xlfn.IFS(
$C221=2010,
VLOOKUP($B221,[8]分省年度数据!$A$1:$T$32,15,FALSE),
$C221=2011,
VLOOKUP($B221,[8]分省年度数据!$A$1:$T$32,14,FALSE),
$C221=2012,
VLOOKUP($B221,[8]分省年度数据!$A$1:$T$32,13,FALSE),
$C221=2013,
VLOOKUP($B221,[8]分省年度数据!$A$1:$T$32,12,FALSE),
$C221=2014,
VLOOKUP($B221,[8]分省年度数据!$A$1:$T$32,11,FALSE),
$C221=2015,
VLOOKUP($B221,[8]分省年度数据!$A$1:$T$32,10,FALSE),
$C221=2016,
VLOOKUP($B221,[8]分省年度数据!$A$1:$T$32,9,FALSE),
$C221=2017,
VLOOKUP($B221,[8]分省年度数据!$A$1:$T$32,8,FALSE),
$C221=2018,
VLOOKUP($B221,[8]分省年度数据!$A$1:$T$32,7,FALSE)
)</f>
        <v>21.01</v>
      </c>
      <c r="W221" cm="1">
        <f t="array" ref="W221">_xlfn.IFS(
$C221=2010,
VLOOKUP($B221,[9]分省年度数据!$A$1:$T$32,15,FALSE),
$C221=2011,
VLOOKUP($B221,[9]分省年度数据!$A$1:$T$32,14,FALSE),
$C221=2012,
VLOOKUP($B221,[9]分省年度数据!$A$1:$T$32,13,FALSE),
$C221=2013,
VLOOKUP($B221,[9]分省年度数据!$A$1:$T$32,12,FALSE),
$C221=2014,
VLOOKUP($B221,[9]分省年度数据!$A$1:$T$32,11,FALSE),
$C221=2015,
VLOOKUP($B221,[9]分省年度数据!$A$1:$T$32,10,FALSE),
$C221=2016,
VLOOKUP($B221,[9]分省年度数据!$A$1:$T$32,9,FALSE),
$C221=2017,
VLOOKUP($B221,[9]分省年度数据!$A$1:$T$32,8,FALSE),
$C221=2018,
VLOOKUP($B221,[9]分省年度数据!$A$1:$T$32,7,FALSE)
)</f>
        <v>42</v>
      </c>
      <c r="X221" cm="1">
        <f t="array" ref="X221">_xlfn.IFS(
$C221=2010,
VLOOKUP($B221,[10]分省年度数据!$A$1:$T$32,15,FALSE),
$C221=2011,
VLOOKUP($B221,[10]分省年度数据!$A$1:$T$32,14,FALSE),
$C221=2012,
VLOOKUP($B221,[10]分省年度数据!$A$1:$T$32,13,FALSE),
$C221=2013,
VLOOKUP($B221,[10]分省年度数据!$A$1:$T$32,12,FALSE),
$C221=2014,
VLOOKUP($B221,[10]分省年度数据!$A$1:$T$32,11,FALSE),
$C221=2015,
VLOOKUP($B221,[10]分省年度数据!$A$1:$T$32,10,FALSE),
$C221=2016,
VLOOKUP($B221,[10]分省年度数据!$A$1:$T$32,9,FALSE),
$C221=2017,
VLOOKUP($B221,[10]分省年度数据!$A$1:$T$32,8,FALSE),
$C221=2018,
VLOOKUP($B221,[10]分省年度数据!$A$1:$T$32,7,FALSE)
)</f>
        <v>9.34</v>
      </c>
      <c r="Y221" cm="1">
        <f t="array" ref="Y221">_xlfn.IFS(
$C221=2010,
VLOOKUP($B221,[11]分省年度数据!$A$1:$T$32,15,FALSE),
$C221=2011,
VLOOKUP($B221,[11]分省年度数据!$A$1:$T$32,14,FALSE),
$C221=2012,
VLOOKUP($B221,[11]分省年度数据!$A$1:$T$32,13,FALSE),
$C221=2013,
VLOOKUP($B221,[11]分省年度数据!$A$1:$T$32,12,FALSE),
$C221=2014,
VLOOKUP($B221,[11]分省年度数据!$A$1:$T$32,11,FALSE),
$C221=2015,
VLOOKUP($B221,[11]分省年度数据!$A$1:$T$32,10,FALSE),
$C221=2016,
VLOOKUP($B221,[11]分省年度数据!$A$1:$T$32,9,FALSE),
$C221=2017,
VLOOKUP($B221,[11]分省年度数据!$A$1:$T$32,8,FALSE),
$C221=2018,
VLOOKUP($B221,[11]分省年度数据!$A$1:$T$32,7,FALSE)
)</f>
        <v>300.57</v>
      </c>
      <c r="Z221" cm="1">
        <f t="array" ref="Z221">_xlfn.IFS(
$C221=2010,
VLOOKUP($B221,[12]分省年度数据!$A$1:$T$32,15,FALSE),
$C221=2011,
VLOOKUP($B221,[12]分省年度数据!$A$1:$T$32,14,FALSE),
$C221=2012,
VLOOKUP($B221,[12]分省年度数据!$A$1:$T$32,13,FALSE),
$C221=2013,
VLOOKUP($B221,[12]分省年度数据!$A$1:$T$32,12,FALSE),
$C221=2014,
VLOOKUP($B221,[12]分省年度数据!$A$1:$T$32,11,FALSE),
$C221=2015,
VLOOKUP($B221,[12]分省年度数据!$A$1:$T$32,10,FALSE),
$C221=2016,
VLOOKUP($B221,[12]分省年度数据!$A$1:$T$32,9,FALSE),
$C221=2017,
VLOOKUP($B221,[12]分省年度数据!$A$1:$T$32,8,FALSE),
$C221=2018,
VLOOKUP($B221,[12]分省年度数据!$A$1:$T$32,7,FALSE)
)</f>
        <v>15.6</v>
      </c>
      <c r="AA221" cm="1">
        <f t="array" ref="AA221">_xlfn.IFS(
$C221=2010,
VLOOKUP($B221,[13]分省年度数据!$A$1:$T$32,15,FALSE),
$C221=2011,
VLOOKUP($B221,[13]分省年度数据!$A$1:$T$32,14,FALSE),
$C221=2012,
VLOOKUP($B221,[13]分省年度数据!$A$1:$T$32,13,FALSE),
$C221=2013,
VLOOKUP($B221,[13]分省年度数据!$A$1:$T$32,12,FALSE),
$C221=2014,
VLOOKUP($B221,[13]分省年度数据!$A$1:$T$32,11,FALSE),
$C221=2015,
VLOOKUP($B221,[13]分省年度数据!$A$1:$T$32,10,FALSE),
$C221=2016,
VLOOKUP($B221,[13]分省年度数据!$A$1:$T$32,9,FALSE),
$C221=2017,
VLOOKUP($B221,[13]分省年度数据!$A$1:$T$32,8,FALSE),
$C221=2018,
VLOOKUP($B221,[13]分省年度数据!$A$1:$T$32,7,FALSE)
)</f>
        <v>15.38</v>
      </c>
      <c r="AB221" cm="1">
        <f t="array" ref="AB221">_xlfn.IFS(
$C221=2010,
VLOOKUP($B221,[14]分省年度数据!$A$1:$T$32,15,FALSE),
$C221=2011,
VLOOKUP($B221,[14]分省年度数据!$A$1:$T$32,14,FALSE),
$C221=2012,
VLOOKUP($B221,[14]分省年度数据!$A$1:$T$32,13,FALSE),
$C221=2013,
VLOOKUP($B221,[14]分省年度数据!$A$1:$T$32,12,FALSE),
$C221=2014,
VLOOKUP($B221,[14]分省年度数据!$A$1:$T$32,11,FALSE),
$C221=2015,
VLOOKUP($B221,[14]分省年度数据!$A$1:$T$32,10,FALSE),
$C221=2016,
VLOOKUP($B221,[14]分省年度数据!$A$1:$T$32,9,FALSE),
$C221=2017,
VLOOKUP($B221,[14]分省年度数据!$A$1:$T$32,8,FALSE),
$C221=2018,
VLOOKUP($B221,[14]分省年度数据!$A$1:$T$32,7,FALSE)
)</f>
        <v>17.03</v>
      </c>
      <c r="AD221" cm="1">
        <f t="array" ref="AD221">_xlfn.IFS(
$C221=2010,
VLOOKUP($B221,[15]分省年度数据!$A$1:$T$32,15,FALSE),
$C221=2011,
VLOOKUP($B221,[15]分省年度数据!$A$1:$T$32,14,FALSE),
$C221=2012,
VLOOKUP($B221,[15]分省年度数据!$A$1:$T$32,13,FALSE),
$C221=2013,
VLOOKUP($B221,[15]分省年度数据!$A$1:$T$32,12,FALSE),
$C221=2014,
VLOOKUP($B221,[15]分省年度数据!$A$1:$T$32,11,FALSE),
$C221=2015,
VLOOKUP($B221,[15]分省年度数据!$A$1:$T$32,10,FALSE),
$C221=2016,
VLOOKUP($B221,[15]分省年度数据!$A$1:$T$32,9,FALSE),
$C221=2017,
VLOOKUP($B221,[15]分省年度数据!$A$1:$T$32,8,FALSE),
$C221=2018,
VLOOKUP($B221,[15]分省年度数据!$A$1:$T$32,7,FALSE)
)</f>
        <v>9006912</v>
      </c>
      <c r="AE221" cm="1">
        <f t="array" ref="AE221">_xlfn.IFS(
$C221=2010,
VLOOKUP($B221,[16]分省年度数据!$A$1:$T$32,15,FALSE),
$C221=2011,
VLOOKUP($B221,[16]分省年度数据!$A$1:$T$32,14,FALSE),
$C221=2012,
VLOOKUP($B221,[16]分省年度数据!$A$1:$T$32,13,FALSE),
$C221=2013,
VLOOKUP($B221,[16]分省年度数据!$A$1:$T$32,12,FALSE),
$C221=2014,
VLOOKUP($B221,[16]分省年度数据!$A$1:$T$32,11,FALSE),
$C221=2015,
VLOOKUP($B221,[16]分省年度数据!$A$1:$T$32,10,FALSE),
$C221=2016,
VLOOKUP($B221,[16]分省年度数据!$A$1:$T$32,9,FALSE),
$C221=2017,
VLOOKUP($B221,[16]分省年度数据!$A$1:$T$32,8,FALSE),
$C221=2018,
VLOOKUP($B221,[16]分省年度数据!$A$1:$T$32,7,FALSE)
)</f>
        <v>685.97</v>
      </c>
      <c r="AF221" cm="1">
        <f t="array" ref="AF221">_xlfn.IFS(
$C221=2010,
VLOOKUP($B221,[17]分省年度数据!$A$1:$T$32,15,FALSE),
$C221=2011,
VLOOKUP($B221,[17]分省年度数据!$A$1:$T$32,14,FALSE),
$C221=2012,
VLOOKUP($B221,[17]分省年度数据!$A$1:$T$32,13,FALSE),
$C221=2013,
VLOOKUP($B221,[17]分省年度数据!$A$1:$T$32,12,FALSE),
$C221=2014,
VLOOKUP($B221,[17]分省年度数据!$A$1:$T$32,11,FALSE),
$C221=2015,
VLOOKUP($B221,[17]分省年度数据!$A$1:$T$32,10,FALSE),
$C221=2016,
VLOOKUP($B221,[17]分省年度数据!$A$1:$T$32,9,FALSE),
$C221=2017,
VLOOKUP($B221,[17]分省年度数据!$A$1:$T$32,8,FALSE),
$C221=2018,
VLOOKUP($B221,[17]分省年度数据!$A$1:$T$32,7,FALSE)
)</f>
        <v>277</v>
      </c>
      <c r="AG221" cm="1">
        <f t="array" ref="AG221">_xlfn.IFS(
$C221=2010,
VLOOKUP($B221,[18]分省年度数据!$A$1:$T$32,15,FALSE),
$C221=2011,
VLOOKUP($B221,[18]分省年度数据!$A$1:$T$32,14,FALSE),
$C221=2012,
VLOOKUP($B221,[18]分省年度数据!$A$1:$T$32,13,FALSE),
$C221=2013,
VLOOKUP($B221,[18]分省年度数据!$A$1:$T$32,12,FALSE),
$C221=2014,
VLOOKUP($B221,[18]分省年度数据!$A$1:$T$32,11,FALSE),
$C221=2015,
VLOOKUP($B221,[18]分省年度数据!$A$1:$T$32,10,FALSE),
$C221=2016,
VLOOKUP($B221,[18]分省年度数据!$A$1:$T$32,9,FALSE),
$C221=2017,
VLOOKUP($B221,[18]分省年度数据!$A$1:$T$32,8,FALSE),
$C221=2018,
VLOOKUP($B221,[18]分省年度数据!$A$1:$T$32,7,FALSE)
)</f>
        <v>4112.6000000000004</v>
      </c>
      <c r="AJ221" cm="1">
        <f t="array" ref="AJ221">_xlfn.IFS(
$C221=2010,
VLOOKUP($B221,[19]分省年度数据!$A$1:$T$32,15,FALSE),
$C221=2011,
VLOOKUP($B221,[19]分省年度数据!$A$1:$T$32,14,FALSE),
$C221=2012,
VLOOKUP($B221,[19]分省年度数据!$A$1:$T$32,13,FALSE),
$C221=2013,
VLOOKUP($B221,[19]分省年度数据!$A$1:$T$32,12,FALSE),
$C221=2014,
VLOOKUP($B221,[19]分省年度数据!$A$1:$T$32,11,FALSE),
$C221=2015,
VLOOKUP($B221,[19]分省年度数据!$A$1:$T$32,10,FALSE),
$C221=2016,
VLOOKUP($B221,[19]分省年度数据!$A$1:$T$32,9,FALSE),
$C221=2017,
VLOOKUP($B221,[19]分省年度数据!$A$1:$T$32,8,FALSE),
$C221=2018,
VLOOKUP($B221,[19]分省年度数据!$A$1:$T$32,7,FALSE)
)</f>
        <v>3748</v>
      </c>
      <c r="AK221" cm="1">
        <f t="array" ref="AK221">_xlfn.IFS(
$C221=2010,
VLOOKUP($B221,[20]分省年度数据!$A$1:$T$32,15,FALSE),
$C221=2011,
VLOOKUP($B221,[20]分省年度数据!$A$1:$T$32,14,FALSE),
$C221=2012,
VLOOKUP($B221,[20]分省年度数据!$A$1:$T$32,13,FALSE),
$C221=2013,
VLOOKUP($B221,[20]分省年度数据!$A$1:$T$32,12,FALSE),
$C221=2014,
VLOOKUP($B221,[20]分省年度数据!$A$1:$T$32,11,FALSE),
$C221=2015,
VLOOKUP($B221,[20]分省年度数据!$A$1:$T$32,10,FALSE),
$C221=2016,
VLOOKUP($B221,[20]分省年度数据!$A$1:$T$32,9,FALSE),
$C221=2017,
VLOOKUP($B221,[20]分省年度数据!$A$1:$T$32,8,FALSE),
$C221=2018,
VLOOKUP($B221,[20]分省年度数据!$A$1:$T$32,7,FALSE)
)</f>
        <v>15086</v>
      </c>
      <c r="AL221" cm="1">
        <f t="array" ref="AL221">_xlfn.IFS(
$C221=2010,
VLOOKUP($B221,[26]分省年度数据!$A$1:$T$32,15,FALSE),
$C221=2011,
VLOOKUP($B221,[26]分省年度数据!$A$1:$T$32,14,FALSE),
$C221=2012,
VLOOKUP($B221,[26]分省年度数据!$A$1:$T$32,13,FALSE),
$C221=2013,
VLOOKUP($B221,[26]分省年度数据!$A$1:$T$32,12,FALSE),
$C221=2014,
VLOOKUP($B221,[26]分省年度数据!$A$1:$T$32,11,FALSE),
$C221=2015,
VLOOKUP($B221,[26]分省年度数据!$A$1:$T$32,10,FALSE),
$C221=2016,
VLOOKUP($B221,[26]分省年度数据!$A$1:$T$32,9,FALSE),
$C221=2017,
VLOOKUP($B221,[26]分省年度数据!$A$1:$T$32,8,FALSE),
$C221=2018,
VLOOKUP($B221,[26]分省年度数据!$A$1:$T$32,7,FALSE)
)</f>
        <v>97.92</v>
      </c>
      <c r="AM221" cm="1">
        <f t="array" ref="AM221">_xlfn.IFS(
$C221=2010,
VLOOKUP($B221,[22]分省年度数据!$A$1:$T$32,15,FALSE),
$C221=2011,
VLOOKUP($B221,[22]分省年度数据!$A$1:$T$32,14,FALSE),
$C221=2012,
VLOOKUP($B221,[22]分省年度数据!$A$1:$T$32,13,FALSE),
$C221=2013,
VLOOKUP($B221,[22]分省年度数据!$A$1:$T$32,12,FALSE),
$C221=2014,
VLOOKUP($B221,[22]分省年度数据!$A$1:$T$32,11,FALSE),
$C221=2015,
VLOOKUP($B221,[22]分省年度数据!$A$1:$T$32,10,FALSE),
$C221=2016,
VLOOKUP($B221,[22]分省年度数据!$A$1:$T$32,9,FALSE),
$C221=2017,
VLOOKUP($B221,[22]分省年度数据!$A$1:$T$32,8,FALSE),
$C221=2018,
VLOOKUP($B221,[22]分省年度数据!$A$1:$T$32,7,FALSE)
)</f>
        <v>71.53</v>
      </c>
      <c r="AN221" cm="1">
        <f t="array" ref="AN221">_xlfn.IFS(
$C221=2010,
VLOOKUP($B221,[23]分省年度数据!$A$1:$T$32,15,FALSE),
$C221=2011,
VLOOKUP($B221,[23]分省年度数据!$A$1:$T$32,14,FALSE),
$C221=2012,
VLOOKUP($B221,[23]分省年度数据!$A$1:$T$32,13,FALSE),
$C221=2013,
VLOOKUP($B221,[23]分省年度数据!$A$1:$T$32,12,FALSE),
$C221=2014,
VLOOKUP($B221,[23]分省年度数据!$A$1:$T$32,11,FALSE),
$C221=2015,
VLOOKUP($B221,[23]分省年度数据!$A$1:$T$32,10,FALSE),
$C221=2016,
VLOOKUP($B221,[23]分省年度数据!$A$1:$T$32,9,FALSE),
$C221=2017,
VLOOKUP($B221,[23]分省年度数据!$A$1:$T$32,8,FALSE),
$C221=2018,
VLOOKUP($B221,[23]分省年度数据!$A$1:$T$32,7,FALSE)
)</f>
        <v>11.61</v>
      </c>
      <c r="AO221" cm="1">
        <f t="array" ref="AO221">_xlfn.IFS(
$C221=2010,
VLOOKUP($B221,[24]分省年度数据!$A$1:$T$32,15,FALSE),
$C221=2011,
VLOOKUP($B221,[24]分省年度数据!$A$1:$T$32,14,FALSE),
$C221=2012,
VLOOKUP($B221,[24]分省年度数据!$A$1:$T$32,13,FALSE),
$C221=2013,
VLOOKUP($B221,[24]分省年度数据!$A$1:$T$32,12,FALSE),
$C221=2014,
VLOOKUP($B221,[24]分省年度数据!$A$1:$T$32,11,FALSE),
$C221=2015,
VLOOKUP($B221,[24]分省年度数据!$A$1:$T$32,10,FALSE),
$C221=2016,
VLOOKUP($B221,[24]分省年度数据!$A$1:$T$32,9,FALSE),
$C221=2017,
VLOOKUP($B221,[24]分省年度数据!$A$1:$T$32,8,FALSE),
$C221=2018,
VLOOKUP($B221,[24]分省年度数据!$A$1:$T$32,7,FALSE)
)</f>
        <v>3.14</v>
      </c>
      <c r="AP221" cm="1">
        <f t="array" ref="AP221">_xlfn.IFS(
$C221=2010,
VLOOKUP($B221,[25]分省年度数据!$A$1:$T$32,15,FALSE),
$C221=2011,
VLOOKUP($B221,[25]分省年度数据!$A$1:$T$32,14,FALSE),
$C221=2012,
VLOOKUP($B221,[25]分省年度数据!$A$1:$T$32,13,FALSE),
$C221=2013,
VLOOKUP($B221,[25]分省年度数据!$A$1:$T$32,12,FALSE),
$C221=2014,
VLOOKUP($B221,[25]分省年度数据!$A$1:$T$32,11,FALSE),
$C221=2015,
VLOOKUP($B221,[25]分省年度数据!$A$1:$T$32,10,FALSE),
$C221=2016,
VLOOKUP($B221,[25]分省年度数据!$A$1:$T$32,9,FALSE),
$C221=2017,
VLOOKUP($B221,[25]分省年度数据!$A$1:$T$32,8,FALSE),
$C221=2018,
VLOOKUP($B221,[25]分省年度数据!$A$1:$T$32,7,FALSE)
)</f>
        <v>10.56</v>
      </c>
    </row>
    <row r="222" spans="1:42">
      <c r="A222">
        <v>53</v>
      </c>
      <c r="B222" t="s">
        <v>25</v>
      </c>
      <c r="C222">
        <v>2014</v>
      </c>
      <c r="D222" t="str">
        <f t="shared" si="6"/>
        <v>云南省2014</v>
      </c>
      <c r="E222" t="s">
        <v>36</v>
      </c>
      <c r="F222" cm="1">
        <f t="array" ref="F222">_xlfn.IFS(
$C222=2010,
VLOOKUP($B222,[1]分省年度数据!$A$1:$T$32,15,FALSE),
$C222=2011,
VLOOKUP($B222,[1]分省年度数据!$A$1:$T$32,14,FALSE),
$C222=2012,
VLOOKUP($B222,[1]分省年度数据!$A$1:$T$32,13,FALSE),
$C222=2013,
VLOOKUP($B222,[1]分省年度数据!$A$1:$T$32,12,FALSE),
$C222=2014,
VLOOKUP($B222,[1]分省年度数据!$A$1:$T$32,11,FALSE),
$C222=2015,
VLOOKUP($B222,[1]分省年度数据!$A$1:$T$32,10,FALSE),
$C222=2016,
VLOOKUP($B222,[1]分省年度数据!$A$1:$T$32,9,FALSE),
$C222=2017,
VLOOKUP($B222,[1]分省年度数据!$A$1:$T$32,8,FALSE),
$C222=2018,
VLOOKUP($B222,[1]分省年度数据!$A$1:$T$32,7,FALSE)
)</f>
        <v>4653</v>
      </c>
      <c r="G222" cm="1">
        <f t="array" ref="G222">_xlfn.IFS(
$C222=2010,
VLOOKUP($B222,[2]分省年度数据!$A$1:$T$32,15,FALSE),
$C222=2011,
VLOOKUP($B222,[2]分省年度数据!$A$1:$T$32,14,FALSE),
$C222=2012,
VLOOKUP($B222,[2]分省年度数据!$A$1:$T$32,13,FALSE),
$C222=2013,
VLOOKUP($B222,[2]分省年度数据!$A$1:$T$32,12,FALSE),
$C222=2014,
VLOOKUP($B222,[2]分省年度数据!$A$1:$T$32,11,FALSE),
$C222=2015,
VLOOKUP($B222,[2]分省年度数据!$A$1:$T$32,10,FALSE),
$C222=2016,
VLOOKUP($B222,[2]分省年度数据!$A$1:$T$32,9,FALSE),
$C222=2017,
VLOOKUP($B222,[2]分省年度数据!$A$1:$T$32,8,FALSE),
$C222=2018,
VLOOKUP($B222,[2]分省年度数据!$A$1:$T$32,7,FALSE)
)</f>
        <v>13772</v>
      </c>
      <c r="H222" cm="1">
        <f t="array" ref="H222">_xlfn.IFS(
$C222=2010,
VLOOKUP($B222,[3]分省年度数据!$A$1:$T$32,15,FALSE),
$C222=2011,
VLOOKUP($B222,[3]分省年度数据!$A$1:$T$32,14,FALSE),
$C222=2012,
VLOOKUP($B222,[3]分省年度数据!$A$1:$T$32,13,FALSE),
$C222=2013,
VLOOKUP($B222,[3]分省年度数据!$A$1:$T$32,12,FALSE),
$C222=2014,
VLOOKUP($B222,[3]分省年度数据!$A$1:$T$32,11,FALSE),
$C222=2015,
VLOOKUP($B222,[3]分省年度数据!$A$1:$T$32,10,FALSE),
$C222=2016,
VLOOKUP($B222,[3]分省年度数据!$A$1:$T$32,9,FALSE),
$C222=2017,
VLOOKUP($B222,[3]分省年度数据!$A$1:$T$32,8,FALSE),
$C222=2018,
VLOOKUP($B222,[3]分省年度数据!$A$1:$T$32,7,FALSE)
)</f>
        <v>1414.8</v>
      </c>
      <c r="I222">
        <f>VLOOKUP($D222,[4]Sheet1!$C$1:$J$65536,2,FALSE)</f>
        <v>174.19303894042969</v>
      </c>
      <c r="J222">
        <f>VLOOKUP($D222,[4]Sheet1!$C$1:$J$65536,3,FALSE)</f>
        <v>106.38851165771484</v>
      </c>
      <c r="K222">
        <f>VLOOKUP($D222,[4]Sheet1!$C$1:$J$65536,4,FALSE)</f>
        <v>10100.841796875</v>
      </c>
      <c r="L222">
        <f>VLOOKUP($D222,[4]Sheet1!$C$1:$J$65536,5,FALSE)</f>
        <v>169.40031433105469</v>
      </c>
      <c r="M222">
        <f>VLOOKUP($D222,[4]Sheet1!$C$1:$J$65536,6,FALSE)</f>
        <v>22.734706878662109</v>
      </c>
      <c r="N222">
        <f>VLOOKUP($D222,[4]Sheet1!$C$1:$J$65536,7,FALSE)</f>
        <v>6.0174202919006348</v>
      </c>
      <c r="O222">
        <f>VLOOKUP($D222,[4]Sheet1!$C$1:$J$65536,8,FALSE)</f>
        <v>31.769268035888672</v>
      </c>
      <c r="P222" cm="1">
        <f t="array" ref="P222">_xlfn.IFS(
$C222=2010,
VLOOKUP($B222,[5]各省年均房价!$A$1:$T$32,11,FALSE),
$C222=2011,
VLOOKUP($B222,[5]各省年均房价!$A$1:$T$32,12,FALSE),
$C222=2012,
VLOOKUP($B222,[5]各省年均房价!$A$1:$T$32,13,FALSE),
$C222=2013,
VLOOKUP($B222,[5]各省年均房价!$A$1:$T$32,14,FALSE),
$C222=2014,
VLOOKUP($B222,[5]各省年均房价!$A$1:$T$32,15,FALSE),
$C222=2015,
VLOOKUP($B222,[5]各省年均房价!$A$1:$T$32,16,FALSE),
$C222=2016,
VLOOKUP($B222,[5]各省年均房价!$A$1:$T$32,17,FALSE),
$C222=2017,
VLOOKUP($B222,[5]各省年均房价!$A$1:$T$32,18,FALSE),
$C222=2018,
VLOOKUP($B222,[5]各省年均房价!$A$1:$T$32,19,FALSE)
)</f>
        <v>4425.3137500000003</v>
      </c>
      <c r="Q222">
        <f t="shared" si="7"/>
        <v>0.32132687699680512</v>
      </c>
      <c r="R222" cm="1">
        <f t="array" ref="R222">_xlfn.IFS(
$C222=2010,
VLOOKUP($B222,[27]分省年度数据!$A$1:$T$32,15,FALSE),
$C222=2011,
VLOOKUP($B222,[27]分省年度数据!$A$1:$T$32,14,FALSE),
$C222=2012,
VLOOKUP($B222,[27]分省年度数据!$A$1:$T$32,13,FALSE),
$C222=2013,
VLOOKUP($B222,[27]分省年度数据!$A$1:$T$32,12,FALSE),
$C222=2014,
VLOOKUP($B222,[27]分省年度数据!$A$1:$T$32,11,FALSE),
$C222=2015,
VLOOKUP($B222,[27]分省年度数据!$A$1:$T$32,10,FALSE),
$C222=2016,
VLOOKUP($B222,[27]分省年度数据!$A$1:$T$32,9,FALSE),
$C222=2017,
VLOOKUP($B222,[27]分省年度数据!$A$1:$T$32,8,FALSE),
$C222=2018,
VLOOKUP($B222,[27]分省年度数据!$A$1:$T$32,7,FALSE)
)</f>
        <v>79.52</v>
      </c>
      <c r="S222">
        <f>IFERROR(VLOOKUP(D222,[6]mu_jt_estimates_final!$C:$D,2,FALSE),"")</f>
        <v>-0.64522862000000003</v>
      </c>
      <c r="T222" t="str">
        <f>VLOOKUP(B222,方言分布!A:B,2,FALSE)</f>
        <v>西南官话</v>
      </c>
      <c r="U222" cm="1">
        <f t="array" ref="U222">_xlfn.IFS(
$C222=2010,
VLOOKUP($B222,[7]分省年度数据!$A$1:$T$32,15,FALSE),
$C222=2011,
VLOOKUP($B222,[7]分省年度数据!$A$1:$T$32,14,FALSE),
$C222=2012,
VLOOKUP($B222,[7]分省年度数据!$A$1:$T$32,13,FALSE),
$C222=2013,
VLOOKUP($B222,[7]分省年度数据!$A$1:$T$32,12,FALSE),
$C222=2014,
VLOOKUP($B222,[7]分省年度数据!$A$1:$T$32,11,FALSE),
$C222=2015,
VLOOKUP($B222,[7]分省年度数据!$A$1:$T$32,10,FALSE),
$C222=2016,
VLOOKUP($B222,[7]分省年度数据!$A$1:$T$32,9,FALSE),
$C222=2017,
VLOOKUP($B222,[7]分省年度数据!$A$1:$T$32,8,FALSE),
$C222=2018,
VLOOKUP($B222,[7]分省年度数据!$A$1:$T$32,7,FALSE)
)</f>
        <v>24281</v>
      </c>
      <c r="V222" cm="1">
        <f t="array" ref="V222">_xlfn.IFS(
$C222=2010,
VLOOKUP($B222,[8]分省年度数据!$A$1:$T$32,15,FALSE),
$C222=2011,
VLOOKUP($B222,[8]分省年度数据!$A$1:$T$32,14,FALSE),
$C222=2012,
VLOOKUP($B222,[8]分省年度数据!$A$1:$T$32,13,FALSE),
$C222=2013,
VLOOKUP($B222,[8]分省年度数据!$A$1:$T$32,12,FALSE),
$C222=2014,
VLOOKUP($B222,[8]分省年度数据!$A$1:$T$32,11,FALSE),
$C222=2015,
VLOOKUP($B222,[8]分省年度数据!$A$1:$T$32,10,FALSE),
$C222=2016,
VLOOKUP($B222,[8]分省年度数据!$A$1:$T$32,9,FALSE),
$C222=2017,
VLOOKUP($B222,[8]分省年度数据!$A$1:$T$32,8,FALSE),
$C222=2018,
VLOOKUP($B222,[8]分省年度数据!$A$1:$T$32,7,FALSE)
)</f>
        <v>22.49</v>
      </c>
      <c r="W222" cm="1">
        <f t="array" ref="W222">_xlfn.IFS(
$C222=2010,
VLOOKUP($B222,[9]分省年度数据!$A$1:$T$32,15,FALSE),
$C222=2011,
VLOOKUP($B222,[9]分省年度数据!$A$1:$T$32,14,FALSE),
$C222=2012,
VLOOKUP($B222,[9]分省年度数据!$A$1:$T$32,13,FALSE),
$C222=2013,
VLOOKUP($B222,[9]分省年度数据!$A$1:$T$32,12,FALSE),
$C222=2014,
VLOOKUP($B222,[9]分省年度数据!$A$1:$T$32,11,FALSE),
$C222=2015,
VLOOKUP($B222,[9]分省年度数据!$A$1:$T$32,10,FALSE),
$C222=2016,
VLOOKUP($B222,[9]分省年度数据!$A$1:$T$32,9,FALSE),
$C222=2017,
VLOOKUP($B222,[9]分省年度数据!$A$1:$T$32,8,FALSE),
$C222=2018,
VLOOKUP($B222,[9]分省年度数据!$A$1:$T$32,7,FALSE)
)</f>
        <v>44</v>
      </c>
      <c r="X222" cm="1">
        <f t="array" ref="X222">_xlfn.IFS(
$C222=2010,
VLOOKUP($B222,[10]分省年度数据!$A$1:$T$32,15,FALSE),
$C222=2011,
VLOOKUP($B222,[10]分省年度数据!$A$1:$T$32,14,FALSE),
$C222=2012,
VLOOKUP($B222,[10]分省年度数据!$A$1:$T$32,13,FALSE),
$C222=2013,
VLOOKUP($B222,[10]分省年度数据!$A$1:$T$32,12,FALSE),
$C222=2014,
VLOOKUP($B222,[10]分省年度数据!$A$1:$T$32,11,FALSE),
$C222=2015,
VLOOKUP($B222,[10]分省年度数据!$A$1:$T$32,10,FALSE),
$C222=2016,
VLOOKUP($B222,[10]分省年度数据!$A$1:$T$32,9,FALSE),
$C222=2017,
VLOOKUP($B222,[10]分省年度数据!$A$1:$T$32,8,FALSE),
$C222=2018,
VLOOKUP($B222,[10]分省年度数据!$A$1:$T$32,7,FALSE)
)</f>
        <v>9.01</v>
      </c>
      <c r="Y222" cm="1">
        <f t="array" ref="Y222">_xlfn.IFS(
$C222=2010,
VLOOKUP($B222,[11]分省年度数据!$A$1:$T$32,15,FALSE),
$C222=2011,
VLOOKUP($B222,[11]分省年度数据!$A$1:$T$32,14,FALSE),
$C222=2012,
VLOOKUP($B222,[11]分省年度数据!$A$1:$T$32,13,FALSE),
$C222=2013,
VLOOKUP($B222,[11]分省年度数据!$A$1:$T$32,12,FALSE),
$C222=2014,
VLOOKUP($B222,[11]分省年度数据!$A$1:$T$32,11,FALSE),
$C222=2015,
VLOOKUP($B222,[11]分省年度数据!$A$1:$T$32,10,FALSE),
$C222=2016,
VLOOKUP($B222,[11]分省年度数据!$A$1:$T$32,9,FALSE),
$C222=2017,
VLOOKUP($B222,[11]分省年度数据!$A$1:$T$32,8,FALSE),
$C222=2018,
VLOOKUP($B222,[11]分省年度数据!$A$1:$T$32,7,FALSE)
)</f>
        <v>352.41</v>
      </c>
      <c r="Z222" cm="1">
        <f t="array" ref="Z222">_xlfn.IFS(
$C222=2010,
VLOOKUP($B222,[12]分省年度数据!$A$1:$T$32,15,FALSE),
$C222=2011,
VLOOKUP($B222,[12]分省年度数据!$A$1:$T$32,14,FALSE),
$C222=2012,
VLOOKUP($B222,[12]分省年度数据!$A$1:$T$32,13,FALSE),
$C222=2013,
VLOOKUP($B222,[12]分省年度数据!$A$1:$T$32,12,FALSE),
$C222=2014,
VLOOKUP($B222,[12]分省年度数据!$A$1:$T$32,11,FALSE),
$C222=2015,
VLOOKUP($B222,[12]分省年度数据!$A$1:$T$32,10,FALSE),
$C222=2016,
VLOOKUP($B222,[12]分省年度数据!$A$1:$T$32,9,FALSE),
$C222=2017,
VLOOKUP($B222,[12]分省年度数据!$A$1:$T$32,8,FALSE),
$C222=2018,
VLOOKUP($B222,[12]分省年度数据!$A$1:$T$32,7,FALSE)
)</f>
        <v>15.53</v>
      </c>
      <c r="AA222" cm="1">
        <f t="array" ref="AA222">_xlfn.IFS(
$C222=2010,
VLOOKUP($B222,[13]分省年度数据!$A$1:$T$32,15,FALSE),
$C222=2011,
VLOOKUP($B222,[13]分省年度数据!$A$1:$T$32,14,FALSE),
$C222=2012,
VLOOKUP($B222,[13]分省年度数据!$A$1:$T$32,13,FALSE),
$C222=2013,
VLOOKUP($B222,[13]分省年度数据!$A$1:$T$32,12,FALSE),
$C222=2014,
VLOOKUP($B222,[13]分省年度数据!$A$1:$T$32,11,FALSE),
$C222=2015,
VLOOKUP($B222,[13]分省年度数据!$A$1:$T$32,10,FALSE),
$C222=2016,
VLOOKUP($B222,[13]分省年度数据!$A$1:$T$32,9,FALSE),
$C222=2017,
VLOOKUP($B222,[13]分省年度数据!$A$1:$T$32,8,FALSE),
$C222=2018,
VLOOKUP($B222,[13]分省年度数据!$A$1:$T$32,7,FALSE)
)</f>
        <v>15.49</v>
      </c>
      <c r="AB222" cm="1">
        <f t="array" ref="AB222">_xlfn.IFS(
$C222=2010,
VLOOKUP($B222,[14]分省年度数据!$A$1:$T$32,15,FALSE),
$C222=2011,
VLOOKUP($B222,[14]分省年度数据!$A$1:$T$32,14,FALSE),
$C222=2012,
VLOOKUP($B222,[14]分省年度数据!$A$1:$T$32,13,FALSE),
$C222=2013,
VLOOKUP($B222,[14]分省年度数据!$A$1:$T$32,12,FALSE),
$C222=2014,
VLOOKUP($B222,[14]分省年度数据!$A$1:$T$32,11,FALSE),
$C222=2015,
VLOOKUP($B222,[14]分省年度数据!$A$1:$T$32,10,FALSE),
$C222=2016,
VLOOKUP($B222,[14]分省年度数据!$A$1:$T$32,9,FALSE),
$C222=2017,
VLOOKUP($B222,[14]分省年度数据!$A$1:$T$32,8,FALSE),
$C222=2018,
VLOOKUP($B222,[14]分省年度数据!$A$1:$T$32,7,FALSE)
)</f>
        <v>16.940000000000001</v>
      </c>
      <c r="AD222" cm="1">
        <f t="array" ref="AD222">_xlfn.IFS(
$C222=2010,
VLOOKUP($B222,[15]分省年度数据!$A$1:$T$32,15,FALSE),
$C222=2011,
VLOOKUP($B222,[15]分省年度数据!$A$1:$T$32,14,FALSE),
$C222=2012,
VLOOKUP($B222,[15]分省年度数据!$A$1:$T$32,13,FALSE),
$C222=2013,
VLOOKUP($B222,[15]分省年度数据!$A$1:$T$32,12,FALSE),
$C222=2014,
VLOOKUP($B222,[15]分省年度数据!$A$1:$T$32,11,FALSE),
$C222=2015,
VLOOKUP($B222,[15]分省年度数据!$A$1:$T$32,10,FALSE),
$C222=2016,
VLOOKUP($B222,[15]分省年度数据!$A$1:$T$32,9,FALSE),
$C222=2017,
VLOOKUP($B222,[15]分省年度数据!$A$1:$T$32,8,FALSE),
$C222=2018,
VLOOKUP($B222,[15]分省年度数据!$A$1:$T$32,7,FALSE)
)</f>
        <v>9199396</v>
      </c>
      <c r="AE222" cm="1">
        <f t="array" ref="AE222">_xlfn.IFS(
$C222=2010,
VLOOKUP($B222,[16]分省年度数据!$A$1:$T$32,15,FALSE),
$C222=2011,
VLOOKUP($B222,[16]分省年度数据!$A$1:$T$32,14,FALSE),
$C222=2012,
VLOOKUP($B222,[16]分省年度数据!$A$1:$T$32,13,FALSE),
$C222=2013,
VLOOKUP($B222,[16]分省年度数据!$A$1:$T$32,12,FALSE),
$C222=2014,
VLOOKUP($B222,[16]分省年度数据!$A$1:$T$32,11,FALSE),
$C222=2015,
VLOOKUP($B222,[16]分省年度数据!$A$1:$T$32,10,FALSE),
$C222=2016,
VLOOKUP($B222,[16]分省年度数据!$A$1:$T$32,9,FALSE),
$C222=2017,
VLOOKUP($B222,[16]分省年度数据!$A$1:$T$32,8,FALSE),
$C222=2018,
VLOOKUP($B222,[16]分省年度数据!$A$1:$T$32,7,FALSE)
)</f>
        <v>674.94</v>
      </c>
      <c r="AF222" cm="1">
        <f t="array" ref="AF222">_xlfn.IFS(
$C222=2010,
VLOOKUP($B222,[17]分省年度数据!$A$1:$T$32,15,FALSE),
$C222=2011,
VLOOKUP($B222,[17]分省年度数据!$A$1:$T$32,14,FALSE),
$C222=2012,
VLOOKUP($B222,[17]分省年度数据!$A$1:$T$32,13,FALSE),
$C222=2013,
VLOOKUP($B222,[17]分省年度数据!$A$1:$T$32,12,FALSE),
$C222=2014,
VLOOKUP($B222,[17]分省年度数据!$A$1:$T$32,11,FALSE),
$C222=2015,
VLOOKUP($B222,[17]分省年度数据!$A$1:$T$32,10,FALSE),
$C222=2016,
VLOOKUP($B222,[17]分省年度数据!$A$1:$T$32,9,FALSE),
$C222=2017,
VLOOKUP($B222,[17]分省年度数据!$A$1:$T$32,8,FALSE),
$C222=2018,
VLOOKUP($B222,[17]分省年度数据!$A$1:$T$32,7,FALSE)
)</f>
        <v>295</v>
      </c>
      <c r="AG222" cm="1">
        <f t="array" ref="AG222">_xlfn.IFS(
$C222=2010,
VLOOKUP($B222,[18]分省年度数据!$A$1:$T$32,15,FALSE),
$C222=2011,
VLOOKUP($B222,[18]分省年度数据!$A$1:$T$32,14,FALSE),
$C222=2012,
VLOOKUP($B222,[18]分省年度数据!$A$1:$T$32,13,FALSE),
$C222=2013,
VLOOKUP($B222,[18]分省年度数据!$A$1:$T$32,12,FALSE),
$C222=2014,
VLOOKUP($B222,[18]分省年度数据!$A$1:$T$32,11,FALSE),
$C222=2015,
VLOOKUP($B222,[18]分省年度数据!$A$1:$T$32,10,FALSE),
$C222=2016,
VLOOKUP($B222,[18]分省年度数据!$A$1:$T$32,9,FALSE),
$C222=2017,
VLOOKUP($B222,[18]分省年度数据!$A$1:$T$32,8,FALSE),
$C222=2018,
VLOOKUP($B222,[18]分省年度数据!$A$1:$T$32,7,FALSE)
)</f>
        <v>4632.8999999999996</v>
      </c>
      <c r="AJ222" cm="1">
        <f t="array" ref="AJ222">_xlfn.IFS(
$C222=2010,
VLOOKUP($B222,[19]分省年度数据!$A$1:$T$32,15,FALSE),
$C222=2011,
VLOOKUP($B222,[19]分省年度数据!$A$1:$T$32,14,FALSE),
$C222=2012,
VLOOKUP($B222,[19]分省年度数据!$A$1:$T$32,13,FALSE),
$C222=2013,
VLOOKUP($B222,[19]分省年度数据!$A$1:$T$32,12,FALSE),
$C222=2014,
VLOOKUP($B222,[19]分省年度数据!$A$1:$T$32,11,FALSE),
$C222=2015,
VLOOKUP($B222,[19]分省年度数据!$A$1:$T$32,10,FALSE),
$C222=2016,
VLOOKUP($B222,[19]分省年度数据!$A$1:$T$32,9,FALSE),
$C222=2017,
VLOOKUP($B222,[19]分省年度数据!$A$1:$T$32,8,FALSE),
$C222=2018,
VLOOKUP($B222,[19]分省年度数据!$A$1:$T$32,7,FALSE)
)</f>
        <v>5725</v>
      </c>
      <c r="AK222" cm="1">
        <f t="array" ref="AK222">_xlfn.IFS(
$C222=2010,
VLOOKUP($B222,[20]分省年度数据!$A$1:$T$32,15,FALSE),
$C222=2011,
VLOOKUP($B222,[20]分省年度数据!$A$1:$T$32,14,FALSE),
$C222=2012,
VLOOKUP($B222,[20]分省年度数据!$A$1:$T$32,13,FALSE),
$C222=2013,
VLOOKUP($B222,[20]分省年度数据!$A$1:$T$32,12,FALSE),
$C222=2014,
VLOOKUP($B222,[20]分省年度数据!$A$1:$T$32,11,FALSE),
$C222=2015,
VLOOKUP($B222,[20]分省年度数据!$A$1:$T$32,10,FALSE),
$C222=2016,
VLOOKUP($B222,[20]分省年度数据!$A$1:$T$32,9,FALSE),
$C222=2017,
VLOOKUP($B222,[20]分省年度数据!$A$1:$T$32,8,FALSE),
$C222=2018,
VLOOKUP($B222,[20]分省年度数据!$A$1:$T$32,7,FALSE)
)</f>
        <v>16620</v>
      </c>
      <c r="AL222" cm="1">
        <f t="array" ref="AL222">_xlfn.IFS(
$C222=2010,
VLOOKUP($B222,[26]分省年度数据!$A$1:$T$32,15,FALSE),
$C222=2011,
VLOOKUP($B222,[26]分省年度数据!$A$1:$T$32,14,FALSE),
$C222=2012,
VLOOKUP($B222,[26]分省年度数据!$A$1:$T$32,13,FALSE),
$C222=2013,
VLOOKUP($B222,[26]分省年度数据!$A$1:$T$32,12,FALSE),
$C222=2014,
VLOOKUP($B222,[26]分省年度数据!$A$1:$T$32,11,FALSE),
$C222=2015,
VLOOKUP($B222,[26]分省年度数据!$A$1:$T$32,10,FALSE),
$C222=2016,
VLOOKUP($B222,[26]分省年度数据!$A$1:$T$32,9,FALSE),
$C222=2017,
VLOOKUP($B222,[26]分省年度数据!$A$1:$T$32,8,FALSE),
$C222=2018,
VLOOKUP($B222,[26]分省年度数据!$A$1:$T$32,7,FALSE)
)</f>
        <v>97.85</v>
      </c>
      <c r="AM222" cm="1">
        <f t="array" ref="AM222">_xlfn.IFS(
$C222=2010,
VLOOKUP($B222,[22]分省年度数据!$A$1:$T$32,15,FALSE),
$C222=2011,
VLOOKUP($B222,[22]分省年度数据!$A$1:$T$32,14,FALSE),
$C222=2012,
VLOOKUP($B222,[22]分省年度数据!$A$1:$T$32,13,FALSE),
$C222=2013,
VLOOKUP($B222,[22]分省年度数据!$A$1:$T$32,12,FALSE),
$C222=2014,
VLOOKUP($B222,[22]分省年度数据!$A$1:$T$32,11,FALSE),
$C222=2015,
VLOOKUP($B222,[22]分省年度数据!$A$1:$T$32,10,FALSE),
$C222=2016,
VLOOKUP($B222,[22]分省年度数据!$A$1:$T$32,9,FALSE),
$C222=2017,
VLOOKUP($B222,[22]分省年度数据!$A$1:$T$32,8,FALSE),
$C222=2018,
VLOOKUP($B222,[22]分省年度数据!$A$1:$T$32,7,FALSE)
)</f>
        <v>76.180000000000007</v>
      </c>
      <c r="AN222" cm="1">
        <f t="array" ref="AN222">_xlfn.IFS(
$C222=2010,
VLOOKUP($B222,[23]分省年度数据!$A$1:$T$32,15,FALSE),
$C222=2011,
VLOOKUP($B222,[23]分省年度数据!$A$1:$T$32,14,FALSE),
$C222=2012,
VLOOKUP($B222,[23]分省年度数据!$A$1:$T$32,13,FALSE),
$C222=2013,
VLOOKUP($B222,[23]分省年度数据!$A$1:$T$32,12,FALSE),
$C222=2014,
VLOOKUP($B222,[23]分省年度数据!$A$1:$T$32,11,FALSE),
$C222=2015,
VLOOKUP($B222,[23]分省年度数据!$A$1:$T$32,10,FALSE),
$C222=2016,
VLOOKUP($B222,[23]分省年度数据!$A$1:$T$32,9,FALSE),
$C222=2017,
VLOOKUP($B222,[23]分省年度数据!$A$1:$T$32,8,FALSE),
$C222=2018,
VLOOKUP($B222,[23]分省年度数据!$A$1:$T$32,7,FALSE)
)</f>
        <v>12.36</v>
      </c>
      <c r="AO222" cm="1">
        <f t="array" ref="AO222">_xlfn.IFS(
$C222=2010,
VLOOKUP($B222,[24]分省年度数据!$A$1:$T$32,15,FALSE),
$C222=2011,
VLOOKUP($B222,[24]分省年度数据!$A$1:$T$32,14,FALSE),
$C222=2012,
VLOOKUP($B222,[24]分省年度数据!$A$1:$T$32,13,FALSE),
$C222=2013,
VLOOKUP($B222,[24]分省年度数据!$A$1:$T$32,12,FALSE),
$C222=2014,
VLOOKUP($B222,[24]分省年度数据!$A$1:$T$32,11,FALSE),
$C222=2015,
VLOOKUP($B222,[24]分省年度数据!$A$1:$T$32,10,FALSE),
$C222=2016,
VLOOKUP($B222,[24]分省年度数据!$A$1:$T$32,9,FALSE),
$C222=2017,
VLOOKUP($B222,[24]分省年度数据!$A$1:$T$32,8,FALSE),
$C222=2018,
VLOOKUP($B222,[24]分省年度数据!$A$1:$T$32,7,FALSE)
)</f>
        <v>2.87</v>
      </c>
      <c r="AP222" cm="1">
        <f t="array" ref="AP222">_xlfn.IFS(
$C222=2010,
VLOOKUP($B222,[25]分省年度数据!$A$1:$T$32,15,FALSE),
$C222=2011,
VLOOKUP($B222,[25]分省年度数据!$A$1:$T$32,14,FALSE),
$C222=2012,
VLOOKUP($B222,[25]分省年度数据!$A$1:$T$32,13,FALSE),
$C222=2013,
VLOOKUP($B222,[25]分省年度数据!$A$1:$T$32,12,FALSE),
$C222=2014,
VLOOKUP($B222,[25]分省年度数据!$A$1:$T$32,11,FALSE),
$C222=2015,
VLOOKUP($B222,[25]分省年度数据!$A$1:$T$32,10,FALSE),
$C222=2016,
VLOOKUP($B222,[25]分省年度数据!$A$1:$T$32,9,FALSE),
$C222=2017,
VLOOKUP($B222,[25]分省年度数据!$A$1:$T$32,8,FALSE),
$C222=2018,
VLOOKUP($B222,[25]分省年度数据!$A$1:$T$32,7,FALSE)
)</f>
        <v>11</v>
      </c>
    </row>
    <row r="223" spans="1:42">
      <c r="A223">
        <v>53</v>
      </c>
      <c r="B223" t="s">
        <v>25</v>
      </c>
      <c r="C223">
        <v>2015</v>
      </c>
      <c r="D223" t="str">
        <f t="shared" si="6"/>
        <v>云南省2015</v>
      </c>
      <c r="E223" t="s">
        <v>36</v>
      </c>
      <c r="F223" cm="1">
        <f t="array" ref="F223">_xlfn.IFS(
$C223=2010,
VLOOKUP($B223,[1]分省年度数据!$A$1:$T$32,15,FALSE),
$C223=2011,
VLOOKUP($B223,[1]分省年度数据!$A$1:$T$32,14,FALSE),
$C223=2012,
VLOOKUP($B223,[1]分省年度数据!$A$1:$T$32,13,FALSE),
$C223=2013,
VLOOKUP($B223,[1]分省年度数据!$A$1:$T$32,12,FALSE),
$C223=2014,
VLOOKUP($B223,[1]分省年度数据!$A$1:$T$32,11,FALSE),
$C223=2015,
VLOOKUP($B223,[1]分省年度数据!$A$1:$T$32,10,FALSE),
$C223=2016,
VLOOKUP($B223,[1]分省年度数据!$A$1:$T$32,9,FALSE),
$C223=2017,
VLOOKUP($B223,[1]分省年度数据!$A$1:$T$32,8,FALSE),
$C223=2018,
VLOOKUP($B223,[1]分省年度数据!$A$1:$T$32,7,FALSE)
)</f>
        <v>4663</v>
      </c>
      <c r="G223" cm="1">
        <f t="array" ref="G223">_xlfn.IFS(
$C223=2010,
VLOOKUP($B223,[2]分省年度数据!$A$1:$T$32,15,FALSE),
$C223=2011,
VLOOKUP($B223,[2]分省年度数据!$A$1:$T$32,14,FALSE),
$C223=2012,
VLOOKUP($B223,[2]分省年度数据!$A$1:$T$32,13,FALSE),
$C223=2013,
VLOOKUP($B223,[2]分省年度数据!$A$1:$T$32,12,FALSE),
$C223=2014,
VLOOKUP($B223,[2]分省年度数据!$A$1:$T$32,11,FALSE),
$C223=2015,
VLOOKUP($B223,[2]分省年度数据!$A$1:$T$32,10,FALSE),
$C223=2016,
VLOOKUP($B223,[2]分省年度数据!$A$1:$T$32,9,FALSE),
$C223=2017,
VLOOKUP($B223,[2]分省年度数据!$A$1:$T$32,8,FALSE),
$C223=2018,
VLOOKUP($B223,[2]分省年度数据!$A$1:$T$32,7,FALSE)
)</f>
        <v>15223</v>
      </c>
      <c r="H223" cm="1">
        <f t="array" ref="H223">_xlfn.IFS(
$C223=2010,
VLOOKUP($B223,[3]分省年度数据!$A$1:$T$32,15,FALSE),
$C223=2011,
VLOOKUP($B223,[3]分省年度数据!$A$1:$T$32,14,FALSE),
$C223=2012,
VLOOKUP($B223,[3]分省年度数据!$A$1:$T$32,13,FALSE),
$C223=2013,
VLOOKUP($B223,[3]分省年度数据!$A$1:$T$32,12,FALSE),
$C223=2014,
VLOOKUP($B223,[3]分省年度数据!$A$1:$T$32,11,FALSE),
$C223=2015,
VLOOKUP($B223,[3]分省年度数据!$A$1:$T$32,10,FALSE),
$C223=2016,
VLOOKUP($B223,[3]分省年度数据!$A$1:$T$32,9,FALSE),
$C223=2017,
VLOOKUP($B223,[3]分省年度数据!$A$1:$T$32,8,FALSE),
$C223=2018,
VLOOKUP($B223,[3]分省年度数据!$A$1:$T$32,7,FALSE)
)</f>
        <v>1279.2</v>
      </c>
      <c r="I223">
        <f>VLOOKUP($D223,[4]Sheet1!$C$1:$J$65536,2,FALSE)</f>
        <v>173.48371887207031</v>
      </c>
      <c r="J223">
        <f>VLOOKUP($D223,[4]Sheet1!$C$1:$J$65536,3,FALSE)</f>
        <v>111.45016479492188</v>
      </c>
      <c r="K223">
        <f>VLOOKUP($D223,[4]Sheet1!$C$1:$J$65536,4,FALSE)</f>
        <v>10108.9482421875</v>
      </c>
      <c r="L223">
        <f>VLOOKUP($D223,[4]Sheet1!$C$1:$J$65536,5,FALSE)</f>
        <v>169.9737548828125</v>
      </c>
      <c r="M223">
        <f>VLOOKUP($D223,[4]Sheet1!$C$1:$J$65536,6,FALSE)</f>
        <v>21.912075042724609</v>
      </c>
      <c r="N223">
        <f>VLOOKUP($D223,[4]Sheet1!$C$1:$J$65536,7,FALSE)</f>
        <v>6.0887503623962402</v>
      </c>
      <c r="O223">
        <f>VLOOKUP($D223,[4]Sheet1!$C$1:$J$65536,8,FALSE)</f>
        <v>31.595905303955078</v>
      </c>
      <c r="P223" cm="1">
        <f t="array" ref="P223">_xlfn.IFS(
$C223=2010,
VLOOKUP($B223,[5]各省年均房价!$A$1:$T$32,11,FALSE),
$C223=2011,
VLOOKUP($B223,[5]各省年均房价!$A$1:$T$32,12,FALSE),
$C223=2012,
VLOOKUP($B223,[5]各省年均房价!$A$1:$T$32,13,FALSE),
$C223=2013,
VLOOKUP($B223,[5]各省年均房价!$A$1:$T$32,14,FALSE),
$C223=2014,
VLOOKUP($B223,[5]各省年均房价!$A$1:$T$32,15,FALSE),
$C223=2015,
VLOOKUP($B223,[5]各省年均房价!$A$1:$T$32,16,FALSE),
$C223=2016,
VLOOKUP($B223,[5]各省年均房价!$A$1:$T$32,17,FALSE),
$C223=2017,
VLOOKUP($B223,[5]各省年均房价!$A$1:$T$32,18,FALSE),
$C223=2018,
VLOOKUP($B223,[5]各省年均房价!$A$1:$T$32,19,FALSE)
)</f>
        <v>4763.3824999999997</v>
      </c>
      <c r="Q223">
        <f t="shared" si="7"/>
        <v>0.31290695000985347</v>
      </c>
      <c r="R223" cm="1">
        <f t="array" ref="R223">_xlfn.IFS(
$C223=2010,
VLOOKUP($B223,[27]分省年度数据!$A$1:$T$32,15,FALSE),
$C223=2011,
VLOOKUP($B223,[27]分省年度数据!$A$1:$T$32,14,FALSE),
$C223=2012,
VLOOKUP($B223,[27]分省年度数据!$A$1:$T$32,13,FALSE),
$C223=2013,
VLOOKUP($B223,[27]分省年度数据!$A$1:$T$32,12,FALSE),
$C223=2014,
VLOOKUP($B223,[27]分省年度数据!$A$1:$T$32,11,FALSE),
$C223=2015,
VLOOKUP($B223,[27]分省年度数据!$A$1:$T$32,10,FALSE),
$C223=2016,
VLOOKUP($B223,[27]分省年度数据!$A$1:$T$32,9,FALSE),
$C223=2017,
VLOOKUP($B223,[27]分省年度数据!$A$1:$T$32,8,FALSE),
$C223=2018,
VLOOKUP($B223,[27]分省年度数据!$A$1:$T$32,7,FALSE)
)</f>
        <v>78.87</v>
      </c>
      <c r="S223">
        <f>IFERROR(VLOOKUP(D223,[6]mu_jt_estimates_final!$C:$D,2,FALSE),"")</f>
        <v>-0.42068942999999998</v>
      </c>
      <c r="T223" t="str">
        <f>VLOOKUP(B223,方言分布!A:B,2,FALSE)</f>
        <v>西南官话</v>
      </c>
      <c r="U223" cm="1">
        <f t="array" ref="U223">_xlfn.IFS(
$C223=2010,
VLOOKUP($B223,[7]分省年度数据!$A$1:$T$32,15,FALSE),
$C223=2011,
VLOOKUP($B223,[7]分省年度数据!$A$1:$T$32,14,FALSE),
$C223=2012,
VLOOKUP($B223,[7]分省年度数据!$A$1:$T$32,13,FALSE),
$C223=2013,
VLOOKUP($B223,[7]分省年度数据!$A$1:$T$32,12,FALSE),
$C223=2014,
VLOOKUP($B223,[7]分省年度数据!$A$1:$T$32,11,FALSE),
$C223=2015,
VLOOKUP($B223,[7]分省年度数据!$A$1:$T$32,10,FALSE),
$C223=2016,
VLOOKUP($B223,[7]分省年度数据!$A$1:$T$32,9,FALSE),
$C223=2017,
VLOOKUP($B223,[7]分省年度数据!$A$1:$T$32,8,FALSE),
$C223=2018,
VLOOKUP($B223,[7]分省年度数据!$A$1:$T$32,7,FALSE)
)</f>
        <v>24181</v>
      </c>
      <c r="V223" cm="1">
        <f t="array" ref="V223">_xlfn.IFS(
$C223=2010,
VLOOKUP($B223,[8]分省年度数据!$A$1:$T$32,15,FALSE),
$C223=2011,
VLOOKUP($B223,[8]分省年度数据!$A$1:$T$32,14,FALSE),
$C223=2012,
VLOOKUP($B223,[8]分省年度数据!$A$1:$T$32,13,FALSE),
$C223=2013,
VLOOKUP($B223,[8]分省年度数据!$A$1:$T$32,12,FALSE),
$C223=2014,
VLOOKUP($B223,[8]分省年度数据!$A$1:$T$32,11,FALSE),
$C223=2015,
VLOOKUP($B223,[8]分省年度数据!$A$1:$T$32,10,FALSE),
$C223=2016,
VLOOKUP($B223,[8]分省年度数据!$A$1:$T$32,9,FALSE),
$C223=2017,
VLOOKUP($B223,[8]分省年度数据!$A$1:$T$32,8,FALSE),
$C223=2018,
VLOOKUP($B223,[8]分省年度数据!$A$1:$T$32,7,FALSE)
)</f>
        <v>23.76</v>
      </c>
      <c r="W223" cm="1">
        <f t="array" ref="W223">_xlfn.IFS(
$C223=2010,
VLOOKUP($B223,[9]分省年度数据!$A$1:$T$32,15,FALSE),
$C223=2011,
VLOOKUP($B223,[9]分省年度数据!$A$1:$T$32,14,FALSE),
$C223=2012,
VLOOKUP($B223,[9]分省年度数据!$A$1:$T$32,13,FALSE),
$C223=2013,
VLOOKUP($B223,[9]分省年度数据!$A$1:$T$32,12,FALSE),
$C223=2014,
VLOOKUP($B223,[9]分省年度数据!$A$1:$T$32,11,FALSE),
$C223=2015,
VLOOKUP($B223,[9]分省年度数据!$A$1:$T$32,10,FALSE),
$C223=2016,
VLOOKUP($B223,[9]分省年度数据!$A$1:$T$32,9,FALSE),
$C223=2017,
VLOOKUP($B223,[9]分省年度数据!$A$1:$T$32,8,FALSE),
$C223=2018,
VLOOKUP($B223,[9]分省年度数据!$A$1:$T$32,7,FALSE)
)</f>
        <v>48</v>
      </c>
      <c r="X223" cm="1">
        <f t="array" ref="X223">_xlfn.IFS(
$C223=2010,
VLOOKUP($B223,[10]分省年度数据!$A$1:$T$32,15,FALSE),
$C223=2011,
VLOOKUP($B223,[10]分省年度数据!$A$1:$T$32,14,FALSE),
$C223=2012,
VLOOKUP($B223,[10]分省年度数据!$A$1:$T$32,13,FALSE),
$C223=2013,
VLOOKUP($B223,[10]分省年度数据!$A$1:$T$32,12,FALSE),
$C223=2014,
VLOOKUP($B223,[10]分省年度数据!$A$1:$T$32,11,FALSE),
$C223=2015,
VLOOKUP($B223,[10]分省年度数据!$A$1:$T$32,10,FALSE),
$C223=2016,
VLOOKUP($B223,[10]分省年度数据!$A$1:$T$32,9,FALSE),
$C223=2017,
VLOOKUP($B223,[10]分省年度数据!$A$1:$T$32,8,FALSE),
$C223=2018,
VLOOKUP($B223,[10]分省年度数据!$A$1:$T$32,7,FALSE)
)</f>
        <v>8.8000000000000007</v>
      </c>
      <c r="Y223" cm="1">
        <f t="array" ref="Y223">_xlfn.IFS(
$C223=2010,
VLOOKUP($B223,[11]分省年度数据!$A$1:$T$32,15,FALSE),
$C223=2011,
VLOOKUP($B223,[11]分省年度数据!$A$1:$T$32,14,FALSE),
$C223=2012,
VLOOKUP($B223,[11]分省年度数据!$A$1:$T$32,13,FALSE),
$C223=2013,
VLOOKUP($B223,[11]分省年度数据!$A$1:$T$32,12,FALSE),
$C223=2014,
VLOOKUP($B223,[11]分省年度数据!$A$1:$T$32,11,FALSE),
$C223=2015,
VLOOKUP($B223,[11]分省年度数据!$A$1:$T$32,10,FALSE),
$C223=2016,
VLOOKUP($B223,[11]分省年度数据!$A$1:$T$32,9,FALSE),
$C223=2017,
VLOOKUP($B223,[11]分省年度数据!$A$1:$T$32,8,FALSE),
$C223=2018,
VLOOKUP($B223,[11]分省年度数据!$A$1:$T$32,7,FALSE)
)</f>
        <v>422.66</v>
      </c>
      <c r="Z223" cm="1">
        <f t="array" ref="Z223">_xlfn.IFS(
$C223=2010,
VLOOKUP($B223,[12]分省年度数据!$A$1:$T$32,15,FALSE),
$C223=2011,
VLOOKUP($B223,[12]分省年度数据!$A$1:$T$32,14,FALSE),
$C223=2012,
VLOOKUP($B223,[12]分省年度数据!$A$1:$T$32,13,FALSE),
$C223=2013,
VLOOKUP($B223,[12]分省年度数据!$A$1:$T$32,12,FALSE),
$C223=2014,
VLOOKUP($B223,[12]分省年度数据!$A$1:$T$32,11,FALSE),
$C223=2015,
VLOOKUP($B223,[12]分省年度数据!$A$1:$T$32,10,FALSE),
$C223=2016,
VLOOKUP($B223,[12]分省年度数据!$A$1:$T$32,9,FALSE),
$C223=2017,
VLOOKUP($B223,[12]分省年度数据!$A$1:$T$32,8,FALSE),
$C223=2018,
VLOOKUP($B223,[12]分省年度数据!$A$1:$T$32,7,FALSE)
)</f>
        <v>15.2</v>
      </c>
      <c r="AA223" cm="1">
        <f t="array" ref="AA223">_xlfn.IFS(
$C223=2010,
VLOOKUP($B223,[13]分省年度数据!$A$1:$T$32,15,FALSE),
$C223=2011,
VLOOKUP($B223,[13]分省年度数据!$A$1:$T$32,14,FALSE),
$C223=2012,
VLOOKUP($B223,[13]分省年度数据!$A$1:$T$32,13,FALSE),
$C223=2013,
VLOOKUP($B223,[13]分省年度数据!$A$1:$T$32,12,FALSE),
$C223=2014,
VLOOKUP($B223,[13]分省年度数据!$A$1:$T$32,11,FALSE),
$C223=2015,
VLOOKUP($B223,[13]分省年度数据!$A$1:$T$32,10,FALSE),
$C223=2016,
VLOOKUP($B223,[13]分省年度数据!$A$1:$T$32,9,FALSE),
$C223=2017,
VLOOKUP($B223,[13]分省年度数据!$A$1:$T$32,8,FALSE),
$C223=2018,
VLOOKUP($B223,[13]分省年度数据!$A$1:$T$32,7,FALSE)
)</f>
        <v>15.29</v>
      </c>
      <c r="AB223" cm="1">
        <f t="array" ref="AB223">_xlfn.IFS(
$C223=2010,
VLOOKUP($B223,[14]分省年度数据!$A$1:$T$32,15,FALSE),
$C223=2011,
VLOOKUP($B223,[14]分省年度数据!$A$1:$T$32,14,FALSE),
$C223=2012,
VLOOKUP($B223,[14]分省年度数据!$A$1:$T$32,13,FALSE),
$C223=2013,
VLOOKUP($B223,[14]分省年度数据!$A$1:$T$32,12,FALSE),
$C223=2014,
VLOOKUP($B223,[14]分省年度数据!$A$1:$T$32,11,FALSE),
$C223=2015,
VLOOKUP($B223,[14]分省年度数据!$A$1:$T$32,10,FALSE),
$C223=2016,
VLOOKUP($B223,[14]分省年度数据!$A$1:$T$32,9,FALSE),
$C223=2017,
VLOOKUP($B223,[14]分省年度数据!$A$1:$T$32,8,FALSE),
$C223=2018,
VLOOKUP($B223,[14]分省年度数据!$A$1:$T$32,7,FALSE)
)</f>
        <v>16.8</v>
      </c>
      <c r="AD223" cm="1">
        <f t="array" ref="AD223">_xlfn.IFS(
$C223=2010,
VLOOKUP($B223,[15]分省年度数据!$A$1:$T$32,15,FALSE),
$C223=2011,
VLOOKUP($B223,[15]分省年度数据!$A$1:$T$32,14,FALSE),
$C223=2012,
VLOOKUP($B223,[15]分省年度数据!$A$1:$T$32,13,FALSE),
$C223=2013,
VLOOKUP($B223,[15]分省年度数据!$A$1:$T$32,12,FALSE),
$C223=2014,
VLOOKUP($B223,[15]分省年度数据!$A$1:$T$32,11,FALSE),
$C223=2015,
VLOOKUP($B223,[15]分省年度数据!$A$1:$T$32,10,FALSE),
$C223=2016,
VLOOKUP($B223,[15]分省年度数据!$A$1:$T$32,9,FALSE),
$C223=2017,
VLOOKUP($B223,[15]分省年度数据!$A$1:$T$32,8,FALSE),
$C223=2018,
VLOOKUP($B223,[15]分省年度数据!$A$1:$T$32,7,FALSE)
)</f>
        <v>10455388</v>
      </c>
      <c r="AE223" cm="1">
        <f t="array" ref="AE223">_xlfn.IFS(
$C223=2010,
VLOOKUP($B223,[16]分省年度数据!$A$1:$T$32,15,FALSE),
$C223=2011,
VLOOKUP($B223,[16]分省年度数据!$A$1:$T$32,14,FALSE),
$C223=2012,
VLOOKUP($B223,[16]分省年度数据!$A$1:$T$32,13,FALSE),
$C223=2013,
VLOOKUP($B223,[16]分省年度数据!$A$1:$T$32,12,FALSE),
$C223=2014,
VLOOKUP($B223,[16]分省年度数据!$A$1:$T$32,11,FALSE),
$C223=2015,
VLOOKUP($B223,[16]分省年度数据!$A$1:$T$32,10,FALSE),
$C223=2016,
VLOOKUP($B223,[16]分省年度数据!$A$1:$T$32,9,FALSE),
$C223=2017,
VLOOKUP($B223,[16]分省年度数据!$A$1:$T$32,8,FALSE),
$C223=2018,
VLOOKUP($B223,[16]分省年度数据!$A$1:$T$32,7,FALSE)
)</f>
        <v>767.46</v>
      </c>
      <c r="AF223" cm="1">
        <f t="array" ref="AF223">_xlfn.IFS(
$C223=2010,
VLOOKUP($B223,[17]分省年度数据!$A$1:$T$32,15,FALSE),
$C223=2011,
VLOOKUP($B223,[17]分省年度数据!$A$1:$T$32,14,FALSE),
$C223=2012,
VLOOKUP($B223,[17]分省年度数据!$A$1:$T$32,13,FALSE),
$C223=2013,
VLOOKUP($B223,[17]分省年度数据!$A$1:$T$32,12,FALSE),
$C223=2014,
VLOOKUP($B223,[17]分省年度数据!$A$1:$T$32,11,FALSE),
$C223=2015,
VLOOKUP($B223,[17]分省年度数据!$A$1:$T$32,10,FALSE),
$C223=2016,
VLOOKUP($B223,[17]分省年度数据!$A$1:$T$32,9,FALSE),
$C223=2017,
VLOOKUP($B223,[17]分省年度数据!$A$1:$T$32,8,FALSE),
$C223=2018,
VLOOKUP($B223,[17]分省年度数据!$A$1:$T$32,7,FALSE)
)</f>
        <v>319</v>
      </c>
      <c r="AG223" cm="1">
        <f t="array" ref="AG223">_xlfn.IFS(
$C223=2010,
VLOOKUP($B223,[18]分省年度数据!$A$1:$T$32,15,FALSE),
$C223=2011,
VLOOKUP($B223,[18]分省年度数据!$A$1:$T$32,14,FALSE),
$C223=2012,
VLOOKUP($B223,[18]分省年度数据!$A$1:$T$32,13,FALSE),
$C223=2013,
VLOOKUP($B223,[18]分省年度数据!$A$1:$T$32,12,FALSE),
$C223=2014,
VLOOKUP($B223,[18]分省年度数据!$A$1:$T$32,11,FALSE),
$C223=2015,
VLOOKUP($B223,[18]分省年度数据!$A$1:$T$32,10,FALSE),
$C223=2016,
VLOOKUP($B223,[18]分省年度数据!$A$1:$T$32,9,FALSE),
$C223=2017,
VLOOKUP($B223,[18]分省年度数据!$A$1:$T$32,8,FALSE),
$C223=2018,
VLOOKUP($B223,[18]分省年度数据!$A$1:$T$32,7,FALSE)
)</f>
        <v>6390.8</v>
      </c>
      <c r="AJ223" cm="1">
        <f t="array" ref="AJ223">_xlfn.IFS(
$C223=2010,
VLOOKUP($B223,[19]分省年度数据!$A$1:$T$32,15,FALSE),
$C223=2011,
VLOOKUP($B223,[19]分省年度数据!$A$1:$T$32,14,FALSE),
$C223=2012,
VLOOKUP($B223,[19]分省年度数据!$A$1:$T$32,13,FALSE),
$C223=2013,
VLOOKUP($B223,[19]分省年度数据!$A$1:$T$32,12,FALSE),
$C223=2014,
VLOOKUP($B223,[19]分省年度数据!$A$1:$T$32,11,FALSE),
$C223=2015,
VLOOKUP($B223,[19]分省年度数据!$A$1:$T$32,10,FALSE),
$C223=2016,
VLOOKUP($B223,[19]分省年度数据!$A$1:$T$32,9,FALSE),
$C223=2017,
VLOOKUP($B223,[19]分省年度数据!$A$1:$T$32,8,FALSE),
$C223=2018,
VLOOKUP($B223,[19]分省年度数据!$A$1:$T$32,7,FALSE)
)</f>
        <v>5375</v>
      </c>
      <c r="AK223" cm="1">
        <f t="array" ref="AK223">_xlfn.IFS(
$C223=2010,
VLOOKUP($B223,[20]分省年度数据!$A$1:$T$32,15,FALSE),
$C223=2011,
VLOOKUP($B223,[20]分省年度数据!$A$1:$T$32,14,FALSE),
$C223=2012,
VLOOKUP($B223,[20]分省年度数据!$A$1:$T$32,13,FALSE),
$C223=2013,
VLOOKUP($B223,[20]分省年度数据!$A$1:$T$32,12,FALSE),
$C223=2014,
VLOOKUP($B223,[20]分省年度数据!$A$1:$T$32,11,FALSE),
$C223=2015,
VLOOKUP($B223,[20]分省年度数据!$A$1:$T$32,10,FALSE),
$C223=2016,
VLOOKUP($B223,[20]分省年度数据!$A$1:$T$32,9,FALSE),
$C223=2017,
VLOOKUP($B223,[20]分省年度数据!$A$1:$T$32,8,FALSE),
$C223=2018,
VLOOKUP($B223,[20]分省年度数据!$A$1:$T$32,7,FALSE)
)</f>
        <v>19824</v>
      </c>
      <c r="AL223" cm="1">
        <f t="array" ref="AL223">_xlfn.IFS(
$C223=2010,
VLOOKUP($B223,[26]分省年度数据!$A$1:$T$32,15,FALSE),
$C223=2011,
VLOOKUP($B223,[26]分省年度数据!$A$1:$T$32,14,FALSE),
$C223=2012,
VLOOKUP($B223,[26]分省年度数据!$A$1:$T$32,13,FALSE),
$C223=2013,
VLOOKUP($B223,[26]分省年度数据!$A$1:$T$32,12,FALSE),
$C223=2014,
VLOOKUP($B223,[26]分省年度数据!$A$1:$T$32,11,FALSE),
$C223=2015,
VLOOKUP($B223,[26]分省年度数据!$A$1:$T$32,10,FALSE),
$C223=2016,
VLOOKUP($B223,[26]分省年度数据!$A$1:$T$32,9,FALSE),
$C223=2017,
VLOOKUP($B223,[26]分省年度数据!$A$1:$T$32,8,FALSE),
$C223=2018,
VLOOKUP($B223,[26]分省年度数据!$A$1:$T$32,7,FALSE)
)</f>
        <v>97.33</v>
      </c>
      <c r="AM223" cm="1">
        <f t="array" ref="AM223">_xlfn.IFS(
$C223=2010,
VLOOKUP($B223,[22]分省年度数据!$A$1:$T$32,15,FALSE),
$C223=2011,
VLOOKUP($B223,[22]分省年度数据!$A$1:$T$32,14,FALSE),
$C223=2012,
VLOOKUP($B223,[22]分省年度数据!$A$1:$T$32,13,FALSE),
$C223=2013,
VLOOKUP($B223,[22]分省年度数据!$A$1:$T$32,12,FALSE),
$C223=2014,
VLOOKUP($B223,[22]分省年度数据!$A$1:$T$32,11,FALSE),
$C223=2015,
VLOOKUP($B223,[22]分省年度数据!$A$1:$T$32,10,FALSE),
$C223=2016,
VLOOKUP($B223,[22]分省年度数据!$A$1:$T$32,9,FALSE),
$C223=2017,
VLOOKUP($B223,[22]分省年度数据!$A$1:$T$32,8,FALSE),
$C223=2018,
VLOOKUP($B223,[22]分省年度数据!$A$1:$T$32,7,FALSE)
)</f>
        <v>76.790000000000006</v>
      </c>
      <c r="AN223" cm="1">
        <f t="array" ref="AN223">_xlfn.IFS(
$C223=2010,
VLOOKUP($B223,[23]分省年度数据!$A$1:$T$32,15,FALSE),
$C223=2011,
VLOOKUP($B223,[23]分省年度数据!$A$1:$T$32,14,FALSE),
$C223=2012,
VLOOKUP($B223,[23]分省年度数据!$A$1:$T$32,13,FALSE),
$C223=2013,
VLOOKUP($B223,[23]分省年度数据!$A$1:$T$32,12,FALSE),
$C223=2014,
VLOOKUP($B223,[23]分省年度数据!$A$1:$T$32,11,FALSE),
$C223=2015,
VLOOKUP($B223,[23]分省年度数据!$A$1:$T$32,10,FALSE),
$C223=2016,
VLOOKUP($B223,[23]分省年度数据!$A$1:$T$32,9,FALSE),
$C223=2017,
VLOOKUP($B223,[23]分省年度数据!$A$1:$T$32,8,FALSE),
$C223=2018,
VLOOKUP($B223,[23]分省年度数据!$A$1:$T$32,7,FALSE)
)</f>
        <v>12.62</v>
      </c>
      <c r="AO223" cm="1">
        <f t="array" ref="AO223">_xlfn.IFS(
$C223=2010,
VLOOKUP($B223,[24]分省年度数据!$A$1:$T$32,15,FALSE),
$C223=2011,
VLOOKUP($B223,[24]分省年度数据!$A$1:$T$32,14,FALSE),
$C223=2012,
VLOOKUP($B223,[24]分省年度数据!$A$1:$T$32,13,FALSE),
$C223=2013,
VLOOKUP($B223,[24]分省年度数据!$A$1:$T$32,12,FALSE),
$C223=2014,
VLOOKUP($B223,[24]分省年度数据!$A$1:$T$32,11,FALSE),
$C223=2015,
VLOOKUP($B223,[24]分省年度数据!$A$1:$T$32,10,FALSE),
$C223=2016,
VLOOKUP($B223,[24]分省年度数据!$A$1:$T$32,9,FALSE),
$C223=2017,
VLOOKUP($B223,[24]分省年度数据!$A$1:$T$32,8,FALSE),
$C223=2018,
VLOOKUP($B223,[24]分省年度数据!$A$1:$T$32,7,FALSE)
)</f>
        <v>2.94</v>
      </c>
      <c r="AP223" cm="1">
        <f t="array" ref="AP223">_xlfn.IFS(
$C223=2010,
VLOOKUP($B223,[25]分省年度数据!$A$1:$T$32,15,FALSE),
$C223=2011,
VLOOKUP($B223,[25]分省年度数据!$A$1:$T$32,14,FALSE),
$C223=2012,
VLOOKUP($B223,[25]分省年度数据!$A$1:$T$32,13,FALSE),
$C223=2013,
VLOOKUP($B223,[25]分省年度数据!$A$1:$T$32,12,FALSE),
$C223=2014,
VLOOKUP($B223,[25]分省年度数据!$A$1:$T$32,11,FALSE),
$C223=2015,
VLOOKUP($B223,[25]分省年度数据!$A$1:$T$32,10,FALSE),
$C223=2016,
VLOOKUP($B223,[25]分省年度数据!$A$1:$T$32,9,FALSE),
$C223=2017,
VLOOKUP($B223,[25]分省年度数据!$A$1:$T$32,8,FALSE),
$C223=2018,
VLOOKUP($B223,[25]分省年度数据!$A$1:$T$32,7,FALSE)
)</f>
        <v>10.57</v>
      </c>
    </row>
    <row r="224" spans="1:42">
      <c r="A224">
        <v>53</v>
      </c>
      <c r="B224" t="s">
        <v>25</v>
      </c>
      <c r="C224">
        <v>2016</v>
      </c>
      <c r="D224" t="str">
        <f t="shared" si="6"/>
        <v>云南省2016</v>
      </c>
      <c r="E224" t="s">
        <v>36</v>
      </c>
      <c r="F224" cm="1">
        <f t="array" ref="F224">_xlfn.IFS(
$C224=2010,
VLOOKUP($B224,[1]分省年度数据!$A$1:$T$32,15,FALSE),
$C224=2011,
VLOOKUP($B224,[1]分省年度数据!$A$1:$T$32,14,FALSE),
$C224=2012,
VLOOKUP($B224,[1]分省年度数据!$A$1:$T$32,13,FALSE),
$C224=2013,
VLOOKUP($B224,[1]分省年度数据!$A$1:$T$32,12,FALSE),
$C224=2014,
VLOOKUP($B224,[1]分省年度数据!$A$1:$T$32,11,FALSE),
$C224=2015,
VLOOKUP($B224,[1]分省年度数据!$A$1:$T$32,10,FALSE),
$C224=2016,
VLOOKUP($B224,[1]分省年度数据!$A$1:$T$32,9,FALSE),
$C224=2017,
VLOOKUP($B224,[1]分省年度数据!$A$1:$T$32,8,FALSE),
$C224=2018,
VLOOKUP($B224,[1]分省年度数据!$A$1:$T$32,7,FALSE)
)</f>
        <v>4677</v>
      </c>
      <c r="G224" cm="1">
        <f t="array" ref="G224">_xlfn.IFS(
$C224=2010,
VLOOKUP($B224,[2]分省年度数据!$A$1:$T$32,15,FALSE),
$C224=2011,
VLOOKUP($B224,[2]分省年度数据!$A$1:$T$32,14,FALSE),
$C224=2012,
VLOOKUP($B224,[2]分省年度数据!$A$1:$T$32,13,FALSE),
$C224=2013,
VLOOKUP($B224,[2]分省年度数据!$A$1:$T$32,12,FALSE),
$C224=2014,
VLOOKUP($B224,[2]分省年度数据!$A$1:$T$32,11,FALSE),
$C224=2015,
VLOOKUP($B224,[2]分省年度数据!$A$1:$T$32,10,FALSE),
$C224=2016,
VLOOKUP($B224,[2]分省年度数据!$A$1:$T$32,9,FALSE),
$C224=2017,
VLOOKUP($B224,[2]分省年度数据!$A$1:$T$32,8,FALSE),
$C224=2018,
VLOOKUP($B224,[2]分省年度数据!$A$1:$T$32,7,FALSE)
)</f>
        <v>16720</v>
      </c>
      <c r="H224" cm="1">
        <f t="array" ref="H224">_xlfn.IFS(
$C224=2010,
VLOOKUP($B224,[3]分省年度数据!$A$1:$T$32,15,FALSE),
$C224=2011,
VLOOKUP($B224,[3]分省年度数据!$A$1:$T$32,14,FALSE),
$C224=2012,
VLOOKUP($B224,[3]分省年度数据!$A$1:$T$32,13,FALSE),
$C224=2013,
VLOOKUP($B224,[3]分省年度数据!$A$1:$T$32,12,FALSE),
$C224=2014,
VLOOKUP($B224,[3]分省年度数据!$A$1:$T$32,11,FALSE),
$C224=2015,
VLOOKUP($B224,[3]分省年度数据!$A$1:$T$32,10,FALSE),
$C224=2016,
VLOOKUP($B224,[3]分省年度数据!$A$1:$T$32,9,FALSE),
$C224=2017,
VLOOKUP($B224,[3]分省年度数据!$A$1:$T$32,8,FALSE),
$C224=2018,
VLOOKUP($B224,[3]分省年度数据!$A$1:$T$32,7,FALSE)
)</f>
        <v>1168.7</v>
      </c>
      <c r="I224">
        <f>VLOOKUP($D224,[4]Sheet1!$C$1:$J$65536,2,FALSE)</f>
        <v>172.34388732910156</v>
      </c>
      <c r="J224">
        <f>VLOOKUP($D224,[4]Sheet1!$C$1:$J$65536,3,FALSE)</f>
        <v>115.95454406738281</v>
      </c>
      <c r="K224">
        <f>VLOOKUP($D224,[4]Sheet1!$C$1:$J$65536,4,FALSE)</f>
        <v>10106.201171875</v>
      </c>
      <c r="L224">
        <f>VLOOKUP($D224,[4]Sheet1!$C$1:$J$65536,5,FALSE)</f>
        <v>164.88760375976562</v>
      </c>
      <c r="M224">
        <f>VLOOKUP($D224,[4]Sheet1!$C$1:$J$65536,6,FALSE)</f>
        <v>21.398292541503906</v>
      </c>
      <c r="N224">
        <f>VLOOKUP($D224,[4]Sheet1!$C$1:$J$65536,7,FALSE)</f>
        <v>6.2059240341186523</v>
      </c>
      <c r="O224">
        <f>VLOOKUP($D224,[4]Sheet1!$C$1:$J$65536,8,FALSE)</f>
        <v>30.61390495300293</v>
      </c>
      <c r="P224" cm="1">
        <f t="array" ref="P224">_xlfn.IFS(
$C224=2010,
VLOOKUP($B224,[5]各省年均房价!$A$1:$T$32,11,FALSE),
$C224=2011,
VLOOKUP($B224,[5]各省年均房价!$A$1:$T$32,12,FALSE),
$C224=2012,
VLOOKUP($B224,[5]各省年均房价!$A$1:$T$32,13,FALSE),
$C224=2013,
VLOOKUP($B224,[5]各省年均房价!$A$1:$T$32,14,FALSE),
$C224=2014,
VLOOKUP($B224,[5]各省年均房价!$A$1:$T$32,15,FALSE),
$C224=2015,
VLOOKUP($B224,[5]各省年均房价!$A$1:$T$32,16,FALSE),
$C224=2016,
VLOOKUP($B224,[5]各省年均房价!$A$1:$T$32,17,FALSE),
$C224=2017,
VLOOKUP($B224,[5]各省年均房价!$A$1:$T$32,18,FALSE),
$C224=2018,
VLOOKUP($B224,[5]各省年均房价!$A$1:$T$32,19,FALSE)
)</f>
        <v>4724.6949999999997</v>
      </c>
      <c r="Q224">
        <f t="shared" si="7"/>
        <v>0.28257745215311003</v>
      </c>
      <c r="R224" cm="1">
        <f t="array" ref="R224">_xlfn.IFS(
$C224=2010,
VLOOKUP($B224,[27]分省年度数据!$A$1:$T$32,15,FALSE),
$C224=2011,
VLOOKUP($B224,[27]分省年度数据!$A$1:$T$32,14,FALSE),
$C224=2012,
VLOOKUP($B224,[27]分省年度数据!$A$1:$T$32,13,FALSE),
$C224=2013,
VLOOKUP($B224,[27]分省年度数据!$A$1:$T$32,12,FALSE),
$C224=2014,
VLOOKUP($B224,[27]分省年度数据!$A$1:$T$32,11,FALSE),
$C224=2015,
VLOOKUP($B224,[27]分省年度数据!$A$1:$T$32,10,FALSE),
$C224=2016,
VLOOKUP($B224,[27]分省年度数据!$A$1:$T$32,9,FALSE),
$C224=2017,
VLOOKUP($B224,[27]分省年度数据!$A$1:$T$32,8,FALSE),
$C224=2018,
VLOOKUP($B224,[27]分省年度数据!$A$1:$T$32,7,FALSE)
)</f>
        <v>82.65</v>
      </c>
      <c r="S224">
        <f>IFERROR(VLOOKUP(D224,[6]mu_jt_estimates_final!$C:$D,2,FALSE),"")</f>
        <v>-0.34893283000000003</v>
      </c>
      <c r="T224" t="str">
        <f>VLOOKUP(B224,方言分布!A:B,2,FALSE)</f>
        <v>西南官话</v>
      </c>
      <c r="U224" cm="1">
        <f t="array" ref="U224">_xlfn.IFS(
$C224=2010,
VLOOKUP($B224,[7]分省年度数据!$A$1:$T$32,15,FALSE),
$C224=2011,
VLOOKUP($B224,[7]分省年度数据!$A$1:$T$32,14,FALSE),
$C224=2012,
VLOOKUP($B224,[7]分省年度数据!$A$1:$T$32,13,FALSE),
$C224=2013,
VLOOKUP($B224,[7]分省年度数据!$A$1:$T$32,12,FALSE),
$C224=2014,
VLOOKUP($B224,[7]分省年度数据!$A$1:$T$32,11,FALSE),
$C224=2015,
VLOOKUP($B224,[7]分省年度数据!$A$1:$T$32,10,FALSE),
$C224=2016,
VLOOKUP($B224,[7]分省年度数据!$A$1:$T$32,9,FALSE),
$C224=2017,
VLOOKUP($B224,[7]分省年度数据!$A$1:$T$32,8,FALSE),
$C224=2018,
VLOOKUP($B224,[7]分省年度数据!$A$1:$T$32,7,FALSE)
)</f>
        <v>24234</v>
      </c>
      <c r="V224" cm="1">
        <f t="array" ref="V224">_xlfn.IFS(
$C224=2010,
VLOOKUP($B224,[8]分省年度数据!$A$1:$T$32,15,FALSE),
$C224=2011,
VLOOKUP($B224,[8]分省年度数据!$A$1:$T$32,14,FALSE),
$C224=2012,
VLOOKUP($B224,[8]分省年度数据!$A$1:$T$32,13,FALSE),
$C224=2013,
VLOOKUP($B224,[8]分省年度数据!$A$1:$T$32,12,FALSE),
$C224=2014,
VLOOKUP($B224,[8]分省年度数据!$A$1:$T$32,11,FALSE),
$C224=2015,
VLOOKUP($B224,[8]分省年度数据!$A$1:$T$32,10,FALSE),
$C224=2016,
VLOOKUP($B224,[8]分省年度数据!$A$1:$T$32,9,FALSE),
$C224=2017,
VLOOKUP($B224,[8]分省年度数据!$A$1:$T$32,8,FALSE),
$C224=2018,
VLOOKUP($B224,[8]分省年度数据!$A$1:$T$32,7,FALSE)
)</f>
        <v>25.36</v>
      </c>
      <c r="W224" cm="1">
        <f t="array" ref="W224">_xlfn.IFS(
$C224=2010,
VLOOKUP($B224,[9]分省年度数据!$A$1:$T$32,15,FALSE),
$C224=2011,
VLOOKUP($B224,[9]分省年度数据!$A$1:$T$32,14,FALSE),
$C224=2012,
VLOOKUP($B224,[9]分省年度数据!$A$1:$T$32,13,FALSE),
$C224=2013,
VLOOKUP($B224,[9]分省年度数据!$A$1:$T$32,12,FALSE),
$C224=2014,
VLOOKUP($B224,[9]分省年度数据!$A$1:$T$32,11,FALSE),
$C224=2015,
VLOOKUP($B224,[9]分省年度数据!$A$1:$T$32,10,FALSE),
$C224=2016,
VLOOKUP($B224,[9]分省年度数据!$A$1:$T$32,9,FALSE),
$C224=2017,
VLOOKUP($B224,[9]分省年度数据!$A$1:$T$32,8,FALSE),
$C224=2018,
VLOOKUP($B224,[9]分省年度数据!$A$1:$T$32,7,FALSE)
)</f>
        <v>52</v>
      </c>
      <c r="X224" cm="1">
        <f t="array" ref="X224">_xlfn.IFS(
$C224=2010,
VLOOKUP($B224,[10]分省年度数据!$A$1:$T$32,15,FALSE),
$C224=2011,
VLOOKUP($B224,[10]分省年度数据!$A$1:$T$32,14,FALSE),
$C224=2012,
VLOOKUP($B224,[10]分省年度数据!$A$1:$T$32,13,FALSE),
$C224=2013,
VLOOKUP($B224,[10]分省年度数据!$A$1:$T$32,12,FALSE),
$C224=2014,
VLOOKUP($B224,[10]分省年度数据!$A$1:$T$32,11,FALSE),
$C224=2015,
VLOOKUP($B224,[10]分省年度数据!$A$1:$T$32,10,FALSE),
$C224=2016,
VLOOKUP($B224,[10]分省年度数据!$A$1:$T$32,9,FALSE),
$C224=2017,
VLOOKUP($B224,[10]分省年度数据!$A$1:$T$32,8,FALSE),
$C224=2018,
VLOOKUP($B224,[10]分省年度数据!$A$1:$T$32,7,FALSE)
)</f>
        <v>8.5500000000000007</v>
      </c>
      <c r="Y224" cm="1">
        <f t="array" ref="Y224">_xlfn.IFS(
$C224=2010,
VLOOKUP($B224,[11]分省年度数据!$A$1:$T$32,15,FALSE),
$C224=2011,
VLOOKUP($B224,[11]分省年度数据!$A$1:$T$32,14,FALSE),
$C224=2012,
VLOOKUP($B224,[11]分省年度数据!$A$1:$T$32,13,FALSE),
$C224=2013,
VLOOKUP($B224,[11]分省年度数据!$A$1:$T$32,12,FALSE),
$C224=2014,
VLOOKUP($B224,[11]分省年度数据!$A$1:$T$32,11,FALSE),
$C224=2015,
VLOOKUP($B224,[11]分省年度数据!$A$1:$T$32,10,FALSE),
$C224=2016,
VLOOKUP($B224,[11]分省年度数据!$A$1:$T$32,9,FALSE),
$C224=2017,
VLOOKUP($B224,[11]分省年度数据!$A$1:$T$32,8,FALSE),
$C224=2018,
VLOOKUP($B224,[11]分省年度数据!$A$1:$T$32,7,FALSE)
)</f>
        <v>466.98</v>
      </c>
      <c r="Z224" cm="1">
        <f t="array" ref="Z224">_xlfn.IFS(
$C224=2010,
VLOOKUP($B224,[12]分省年度数据!$A$1:$T$32,15,FALSE),
$C224=2011,
VLOOKUP($B224,[12]分省年度数据!$A$1:$T$32,14,FALSE),
$C224=2012,
VLOOKUP($B224,[12]分省年度数据!$A$1:$T$32,13,FALSE),
$C224=2013,
VLOOKUP($B224,[12]分省年度数据!$A$1:$T$32,12,FALSE),
$C224=2014,
VLOOKUP($B224,[12]分省年度数据!$A$1:$T$32,11,FALSE),
$C224=2015,
VLOOKUP($B224,[12]分省年度数据!$A$1:$T$32,10,FALSE),
$C224=2016,
VLOOKUP($B224,[12]分省年度数据!$A$1:$T$32,9,FALSE),
$C224=2017,
VLOOKUP($B224,[12]分省年度数据!$A$1:$T$32,8,FALSE),
$C224=2018,
VLOOKUP($B224,[12]分省年度数据!$A$1:$T$32,7,FALSE)
)</f>
        <v>14.96</v>
      </c>
      <c r="AA224" cm="1">
        <f t="array" ref="AA224">_xlfn.IFS(
$C224=2010,
VLOOKUP($B224,[13]分省年度数据!$A$1:$T$32,15,FALSE),
$C224=2011,
VLOOKUP($B224,[13]分省年度数据!$A$1:$T$32,14,FALSE),
$C224=2012,
VLOOKUP($B224,[13]分省年度数据!$A$1:$T$32,13,FALSE),
$C224=2013,
VLOOKUP($B224,[13]分省年度数据!$A$1:$T$32,12,FALSE),
$C224=2014,
VLOOKUP($B224,[13]分省年度数据!$A$1:$T$32,11,FALSE),
$C224=2015,
VLOOKUP($B224,[13]分省年度数据!$A$1:$T$32,10,FALSE),
$C224=2016,
VLOOKUP($B224,[13]分省年度数据!$A$1:$T$32,9,FALSE),
$C224=2017,
VLOOKUP($B224,[13]分省年度数据!$A$1:$T$32,8,FALSE),
$C224=2018,
VLOOKUP($B224,[13]分省年度数据!$A$1:$T$32,7,FALSE)
)</f>
        <v>14.81</v>
      </c>
      <c r="AB224" cm="1">
        <f t="array" ref="AB224">_xlfn.IFS(
$C224=2010,
VLOOKUP($B224,[14]分省年度数据!$A$1:$T$32,15,FALSE),
$C224=2011,
VLOOKUP($B224,[14]分省年度数据!$A$1:$T$32,14,FALSE),
$C224=2012,
VLOOKUP($B224,[14]分省年度数据!$A$1:$T$32,13,FALSE),
$C224=2013,
VLOOKUP($B224,[14]分省年度数据!$A$1:$T$32,12,FALSE),
$C224=2014,
VLOOKUP($B224,[14]分省年度数据!$A$1:$T$32,11,FALSE),
$C224=2015,
VLOOKUP($B224,[14]分省年度数据!$A$1:$T$32,10,FALSE),
$C224=2016,
VLOOKUP($B224,[14]分省年度数据!$A$1:$T$32,9,FALSE),
$C224=2017,
VLOOKUP($B224,[14]分省年度数据!$A$1:$T$32,8,FALSE),
$C224=2018,
VLOOKUP($B224,[14]分省年度数据!$A$1:$T$32,7,FALSE)
)</f>
        <v>16.59</v>
      </c>
      <c r="AD224" cm="1">
        <f t="array" ref="AD224">_xlfn.IFS(
$C224=2010,
VLOOKUP($B224,[15]分省年度数据!$A$1:$T$32,15,FALSE),
$C224=2011,
VLOOKUP($B224,[15]分省年度数据!$A$1:$T$32,14,FALSE),
$C224=2012,
VLOOKUP($B224,[15]分省年度数据!$A$1:$T$32,13,FALSE),
$C224=2013,
VLOOKUP($B224,[15]分省年度数据!$A$1:$T$32,12,FALSE),
$C224=2014,
VLOOKUP($B224,[15]分省年度数据!$A$1:$T$32,11,FALSE),
$C224=2015,
VLOOKUP($B224,[15]分省年度数据!$A$1:$T$32,10,FALSE),
$C224=2016,
VLOOKUP($B224,[15]分省年度数据!$A$1:$T$32,9,FALSE),
$C224=2017,
VLOOKUP($B224,[15]分省年度数据!$A$1:$T$32,8,FALSE),
$C224=2018,
VLOOKUP($B224,[15]分省年度数据!$A$1:$T$32,7,FALSE)
)</f>
        <v>11886446</v>
      </c>
      <c r="AE224" cm="1">
        <f t="array" ref="AE224">_xlfn.IFS(
$C224=2010,
VLOOKUP($B224,[16]分省年度数据!$A$1:$T$32,15,FALSE),
$C224=2011,
VLOOKUP($B224,[16]分省年度数据!$A$1:$T$32,14,FALSE),
$C224=2012,
VLOOKUP($B224,[16]分省年度数据!$A$1:$T$32,13,FALSE),
$C224=2013,
VLOOKUP($B224,[16]分省年度数据!$A$1:$T$32,12,FALSE),
$C224=2014,
VLOOKUP($B224,[16]分省年度数据!$A$1:$T$32,11,FALSE),
$C224=2015,
VLOOKUP($B224,[16]分省年度数据!$A$1:$T$32,10,FALSE),
$C224=2016,
VLOOKUP($B224,[16]分省年度数据!$A$1:$T$32,9,FALSE),
$C224=2017,
VLOOKUP($B224,[16]分省年度数据!$A$1:$T$32,8,FALSE),
$C224=2018,
VLOOKUP($B224,[16]分省年度数据!$A$1:$T$32,7,FALSE)
)</f>
        <v>871.14</v>
      </c>
      <c r="AF224" cm="1">
        <f t="array" ref="AF224">_xlfn.IFS(
$C224=2010,
VLOOKUP($B224,[17]分省年度数据!$A$1:$T$32,15,FALSE),
$C224=2011,
VLOOKUP($B224,[17]分省年度数据!$A$1:$T$32,14,FALSE),
$C224=2012,
VLOOKUP($B224,[17]分省年度数据!$A$1:$T$32,13,FALSE),
$C224=2013,
VLOOKUP($B224,[17]分省年度数据!$A$1:$T$32,12,FALSE),
$C224=2014,
VLOOKUP($B224,[17]分省年度数据!$A$1:$T$32,11,FALSE),
$C224=2015,
VLOOKUP($B224,[17]分省年度数据!$A$1:$T$32,10,FALSE),
$C224=2016,
VLOOKUP($B224,[17]分省年度数据!$A$1:$T$32,9,FALSE),
$C224=2017,
VLOOKUP($B224,[17]分省年度数据!$A$1:$T$32,8,FALSE),
$C224=2018,
VLOOKUP($B224,[17]分省年度数据!$A$1:$T$32,7,FALSE)
)</f>
        <v>319</v>
      </c>
      <c r="AG224" cm="1">
        <f t="array" ref="AG224">_xlfn.IFS(
$C224=2010,
VLOOKUP($B224,[18]分省年度数据!$A$1:$T$32,15,FALSE),
$C224=2011,
VLOOKUP($B224,[18]分省年度数据!$A$1:$T$32,14,FALSE),
$C224=2012,
VLOOKUP($B224,[18]分省年度数据!$A$1:$T$32,13,FALSE),
$C224=2013,
VLOOKUP($B224,[18]分省年度数据!$A$1:$T$32,12,FALSE),
$C224=2014,
VLOOKUP($B224,[18]分省年度数据!$A$1:$T$32,11,FALSE),
$C224=2015,
VLOOKUP($B224,[18]分省年度数据!$A$1:$T$32,10,FALSE),
$C224=2016,
VLOOKUP($B224,[18]分省年度数据!$A$1:$T$32,9,FALSE),
$C224=2017,
VLOOKUP($B224,[18]分省年度数据!$A$1:$T$32,8,FALSE),
$C224=2018,
VLOOKUP($B224,[18]分省年度数据!$A$1:$T$32,7,FALSE)
)</f>
        <v>7222.7</v>
      </c>
      <c r="AJ224" cm="1">
        <f t="array" ref="AJ224">_xlfn.IFS(
$C224=2010,
VLOOKUP($B224,[19]分省年度数据!$A$1:$T$32,15,FALSE),
$C224=2011,
VLOOKUP($B224,[19]分省年度数据!$A$1:$T$32,14,FALSE),
$C224=2012,
VLOOKUP($B224,[19]分省年度数据!$A$1:$T$32,13,FALSE),
$C224=2013,
VLOOKUP($B224,[19]分省年度数据!$A$1:$T$32,12,FALSE),
$C224=2014,
VLOOKUP($B224,[19]分省年度数据!$A$1:$T$32,11,FALSE),
$C224=2015,
VLOOKUP($B224,[19]分省年度数据!$A$1:$T$32,10,FALSE),
$C224=2016,
VLOOKUP($B224,[19]分省年度数据!$A$1:$T$32,9,FALSE),
$C224=2017,
VLOOKUP($B224,[19]分省年度数据!$A$1:$T$32,8,FALSE),
$C224=2018,
VLOOKUP($B224,[19]分省年度数据!$A$1:$T$32,7,FALSE)
)</f>
        <v>5375</v>
      </c>
      <c r="AK224" cm="1">
        <f t="array" ref="AK224">_xlfn.IFS(
$C224=2010,
VLOOKUP($B224,[20]分省年度数据!$A$1:$T$32,15,FALSE),
$C224=2011,
VLOOKUP($B224,[20]分省年度数据!$A$1:$T$32,14,FALSE),
$C224=2012,
VLOOKUP($B224,[20]分省年度数据!$A$1:$T$32,13,FALSE),
$C224=2013,
VLOOKUP($B224,[20]分省年度数据!$A$1:$T$32,12,FALSE),
$C224=2014,
VLOOKUP($B224,[20]分省年度数据!$A$1:$T$32,11,FALSE),
$C224=2015,
VLOOKUP($B224,[20]分省年度数据!$A$1:$T$32,10,FALSE),
$C224=2016,
VLOOKUP($B224,[20]分省年度数据!$A$1:$T$32,9,FALSE),
$C224=2017,
VLOOKUP($B224,[20]分省年度数据!$A$1:$T$32,8,FALSE),
$C224=2018,
VLOOKUP($B224,[20]分省年度数据!$A$1:$T$32,7,FALSE)
)</f>
        <v>20775</v>
      </c>
      <c r="AL224" cm="1">
        <f t="array" ref="AL224">_xlfn.IFS(
$C224=2010,
VLOOKUP($B224,[26]分省年度数据!$A$1:$T$32,15,FALSE),
$C224=2011,
VLOOKUP($B224,[26]分省年度数据!$A$1:$T$32,14,FALSE),
$C224=2012,
VLOOKUP($B224,[26]分省年度数据!$A$1:$T$32,13,FALSE),
$C224=2013,
VLOOKUP($B224,[26]分省年度数据!$A$1:$T$32,12,FALSE),
$C224=2014,
VLOOKUP($B224,[26]分省年度数据!$A$1:$T$32,11,FALSE),
$C224=2015,
VLOOKUP($B224,[26]分省年度数据!$A$1:$T$32,10,FALSE),
$C224=2016,
VLOOKUP($B224,[26]分省年度数据!$A$1:$T$32,9,FALSE),
$C224=2017,
VLOOKUP($B224,[26]分省年度数据!$A$1:$T$32,8,FALSE),
$C224=2018,
VLOOKUP($B224,[26]分省年度数据!$A$1:$T$32,7,FALSE)
)</f>
        <v>96.66</v>
      </c>
      <c r="AM224" cm="1">
        <f t="array" ref="AM224">_xlfn.IFS(
$C224=2010,
VLOOKUP($B224,[22]分省年度数据!$A$1:$T$32,15,FALSE),
$C224=2011,
VLOOKUP($B224,[22]分省年度数据!$A$1:$T$32,14,FALSE),
$C224=2012,
VLOOKUP($B224,[22]分省年度数据!$A$1:$T$32,13,FALSE),
$C224=2013,
VLOOKUP($B224,[22]分省年度数据!$A$1:$T$32,12,FALSE),
$C224=2014,
VLOOKUP($B224,[22]分省年度数据!$A$1:$T$32,11,FALSE),
$C224=2015,
VLOOKUP($B224,[22]分省年度数据!$A$1:$T$32,10,FALSE),
$C224=2016,
VLOOKUP($B224,[22]分省年度数据!$A$1:$T$32,9,FALSE),
$C224=2017,
VLOOKUP($B224,[22]分省年度数据!$A$1:$T$32,8,FALSE),
$C224=2018,
VLOOKUP($B224,[22]分省年度数据!$A$1:$T$32,7,FALSE)
)</f>
        <v>78.78</v>
      </c>
      <c r="AN224" cm="1">
        <f t="array" ref="AN224">_xlfn.IFS(
$C224=2010,
VLOOKUP($B224,[23]分省年度数据!$A$1:$T$32,15,FALSE),
$C224=2011,
VLOOKUP($B224,[23]分省年度数据!$A$1:$T$32,14,FALSE),
$C224=2012,
VLOOKUP($B224,[23]分省年度数据!$A$1:$T$32,13,FALSE),
$C224=2013,
VLOOKUP($B224,[23]分省年度数据!$A$1:$T$32,12,FALSE),
$C224=2014,
VLOOKUP($B224,[23]分省年度数据!$A$1:$T$32,11,FALSE),
$C224=2015,
VLOOKUP($B224,[23]分省年度数据!$A$1:$T$32,10,FALSE),
$C224=2016,
VLOOKUP($B224,[23]分省年度数据!$A$1:$T$32,9,FALSE),
$C224=2017,
VLOOKUP($B224,[23]分省年度数据!$A$1:$T$32,8,FALSE),
$C224=2018,
VLOOKUP($B224,[23]分省年度数据!$A$1:$T$32,7,FALSE)
)</f>
        <v>13.17</v>
      </c>
      <c r="AO224" cm="1">
        <f t="array" ref="AO224">_xlfn.IFS(
$C224=2010,
VLOOKUP($B224,[24]分省年度数据!$A$1:$T$32,15,FALSE),
$C224=2011,
VLOOKUP($B224,[24]分省年度数据!$A$1:$T$32,14,FALSE),
$C224=2012,
VLOOKUP($B224,[24]分省年度数据!$A$1:$T$32,13,FALSE),
$C224=2013,
VLOOKUP($B224,[24]分省年度数据!$A$1:$T$32,12,FALSE),
$C224=2014,
VLOOKUP($B224,[24]分省年度数据!$A$1:$T$32,11,FALSE),
$C224=2015,
VLOOKUP($B224,[24]分省年度数据!$A$1:$T$32,10,FALSE),
$C224=2016,
VLOOKUP($B224,[24]分省年度数据!$A$1:$T$32,9,FALSE),
$C224=2017,
VLOOKUP($B224,[24]分省年度数据!$A$1:$T$32,8,FALSE),
$C224=2018,
VLOOKUP($B224,[24]分省年度数据!$A$1:$T$32,7,FALSE)
)</f>
        <v>3.46</v>
      </c>
      <c r="AP224" cm="1">
        <f t="array" ref="AP224">_xlfn.IFS(
$C224=2010,
VLOOKUP($B224,[25]分省年度数据!$A$1:$T$32,15,FALSE),
$C224=2011,
VLOOKUP($B224,[25]分省年度数据!$A$1:$T$32,14,FALSE),
$C224=2012,
VLOOKUP($B224,[25]分省年度数据!$A$1:$T$32,13,FALSE),
$C224=2013,
VLOOKUP($B224,[25]分省年度数据!$A$1:$T$32,12,FALSE),
$C224=2014,
VLOOKUP($B224,[25]分省年度数据!$A$1:$T$32,11,FALSE),
$C224=2015,
VLOOKUP($B224,[25]分省年度数据!$A$1:$T$32,10,FALSE),
$C224=2016,
VLOOKUP($B224,[25]分省年度数据!$A$1:$T$32,9,FALSE),
$C224=2017,
VLOOKUP($B224,[25]分省年度数据!$A$1:$T$32,8,FALSE),
$C224=2018,
VLOOKUP($B224,[25]分省年度数据!$A$1:$T$32,7,FALSE)
)</f>
        <v>11.33</v>
      </c>
    </row>
    <row r="225" spans="1:42">
      <c r="A225">
        <v>53</v>
      </c>
      <c r="B225" t="s">
        <v>25</v>
      </c>
      <c r="C225">
        <v>2017</v>
      </c>
      <c r="D225" t="str">
        <f t="shared" si="6"/>
        <v>云南省2017</v>
      </c>
      <c r="E225" t="s">
        <v>36</v>
      </c>
      <c r="F225" cm="1">
        <f t="array" ref="F225">_xlfn.IFS(
$C225=2010,
VLOOKUP($B225,[1]分省年度数据!$A$1:$T$32,15,FALSE),
$C225=2011,
VLOOKUP($B225,[1]分省年度数据!$A$1:$T$32,14,FALSE),
$C225=2012,
VLOOKUP($B225,[1]分省年度数据!$A$1:$T$32,13,FALSE),
$C225=2013,
VLOOKUP($B225,[1]分省年度数据!$A$1:$T$32,12,FALSE),
$C225=2014,
VLOOKUP($B225,[1]分省年度数据!$A$1:$T$32,11,FALSE),
$C225=2015,
VLOOKUP($B225,[1]分省年度数据!$A$1:$T$32,10,FALSE),
$C225=2016,
VLOOKUP($B225,[1]分省年度数据!$A$1:$T$32,9,FALSE),
$C225=2017,
VLOOKUP($B225,[1]分省年度数据!$A$1:$T$32,8,FALSE),
$C225=2018,
VLOOKUP($B225,[1]分省年度数据!$A$1:$T$32,7,FALSE)
)</f>
        <v>4693</v>
      </c>
      <c r="G225" cm="1">
        <f t="array" ref="G225">_xlfn.IFS(
$C225=2010,
VLOOKUP($B225,[2]分省年度数据!$A$1:$T$32,15,FALSE),
$C225=2011,
VLOOKUP($B225,[2]分省年度数据!$A$1:$T$32,14,FALSE),
$C225=2012,
VLOOKUP($B225,[2]分省年度数据!$A$1:$T$32,13,FALSE),
$C225=2013,
VLOOKUP($B225,[2]分省年度数据!$A$1:$T$32,12,FALSE),
$C225=2014,
VLOOKUP($B225,[2]分省年度数据!$A$1:$T$32,11,FALSE),
$C225=2015,
VLOOKUP($B225,[2]分省年度数据!$A$1:$T$32,10,FALSE),
$C225=2016,
VLOOKUP($B225,[2]分省年度数据!$A$1:$T$32,9,FALSE),
$C225=2017,
VLOOKUP($B225,[2]分省年度数据!$A$1:$T$32,8,FALSE),
$C225=2018,
VLOOKUP($B225,[2]分省年度数据!$A$1:$T$32,7,FALSE)
)</f>
        <v>18348</v>
      </c>
      <c r="H225" cm="1">
        <f t="array" ref="H225">_xlfn.IFS(
$C225=2010,
VLOOKUP($B225,[3]分省年度数据!$A$1:$T$32,15,FALSE),
$C225=2011,
VLOOKUP($B225,[3]分省年度数据!$A$1:$T$32,14,FALSE),
$C225=2012,
VLOOKUP($B225,[3]分省年度数据!$A$1:$T$32,13,FALSE),
$C225=2013,
VLOOKUP($B225,[3]分省年度数据!$A$1:$T$32,12,FALSE),
$C225=2014,
VLOOKUP($B225,[3]分省年度数据!$A$1:$T$32,11,FALSE),
$C225=2015,
VLOOKUP($B225,[3]分省年度数据!$A$1:$T$32,10,FALSE),
$C225=2016,
VLOOKUP($B225,[3]分省年度数据!$A$1:$T$32,9,FALSE),
$C225=2017,
VLOOKUP($B225,[3]分省年度数据!$A$1:$T$32,8,FALSE),
$C225=2018,
VLOOKUP($B225,[3]分省年度数据!$A$1:$T$32,7,FALSE)
)</f>
        <v>629</v>
      </c>
      <c r="I225">
        <f>VLOOKUP($D225,[4]Sheet1!$C$1:$J$65536,2,FALSE)</f>
        <v>172.67446899414062</v>
      </c>
      <c r="J225">
        <f>VLOOKUP($D225,[4]Sheet1!$C$1:$J$65536,3,FALSE)</f>
        <v>115.37581634521484</v>
      </c>
      <c r="K225">
        <f>VLOOKUP($D225,[4]Sheet1!$C$1:$J$65536,4,FALSE)</f>
        <v>10108.3388671875</v>
      </c>
      <c r="L225">
        <f>VLOOKUP($D225,[4]Sheet1!$C$1:$J$65536,5,FALSE)</f>
        <v>168.18435668945312</v>
      </c>
      <c r="M225">
        <f>VLOOKUP($D225,[4]Sheet1!$C$1:$J$65536,6,FALSE)</f>
        <v>20.734163284301758</v>
      </c>
      <c r="N225">
        <f>VLOOKUP($D225,[4]Sheet1!$C$1:$J$65536,7,FALSE)</f>
        <v>6.0000672340393066</v>
      </c>
      <c r="O225">
        <f>VLOOKUP($D225,[4]Sheet1!$C$1:$J$65536,8,FALSE)</f>
        <v>30.880573272705078</v>
      </c>
      <c r="P225" cm="1">
        <f t="array" ref="P225">_xlfn.IFS(
$C225=2010,
VLOOKUP($B225,[5]各省年均房价!$A$1:$T$32,11,FALSE),
$C225=2011,
VLOOKUP($B225,[5]各省年均房价!$A$1:$T$32,12,FALSE),
$C225=2012,
VLOOKUP($B225,[5]各省年均房价!$A$1:$T$32,13,FALSE),
$C225=2013,
VLOOKUP($B225,[5]各省年均房价!$A$1:$T$32,14,FALSE),
$C225=2014,
VLOOKUP($B225,[5]各省年均房价!$A$1:$T$32,15,FALSE),
$C225=2015,
VLOOKUP($B225,[5]各省年均房价!$A$1:$T$32,16,FALSE),
$C225=2016,
VLOOKUP($B225,[5]各省年均房价!$A$1:$T$32,17,FALSE),
$C225=2017,
VLOOKUP($B225,[5]各省年均房价!$A$1:$T$32,18,FALSE),
$C225=2018,
VLOOKUP($B225,[5]各省年均房价!$A$1:$T$32,19,FALSE)
)</f>
        <v>6063.8095238095248</v>
      </c>
      <c r="Q225">
        <f t="shared" si="7"/>
        <v>0.33048885566871183</v>
      </c>
      <c r="R225" cm="1">
        <f t="array" ref="R225">_xlfn.IFS(
$C225=2010,
VLOOKUP($B225,[27]分省年度数据!$A$1:$T$32,15,FALSE),
$C225=2011,
VLOOKUP($B225,[27]分省年度数据!$A$1:$T$32,14,FALSE),
$C225=2012,
VLOOKUP($B225,[27]分省年度数据!$A$1:$T$32,13,FALSE),
$C225=2013,
VLOOKUP($B225,[27]分省年度数据!$A$1:$T$32,12,FALSE),
$C225=2014,
VLOOKUP($B225,[27]分省年度数据!$A$1:$T$32,11,FALSE),
$C225=2015,
VLOOKUP($B225,[27]分省年度数据!$A$1:$T$32,10,FALSE),
$C225=2016,
VLOOKUP($B225,[27]分省年度数据!$A$1:$T$32,9,FALSE),
$C225=2017,
VLOOKUP($B225,[27]分省年度数据!$A$1:$T$32,8,FALSE),
$C225=2018,
VLOOKUP($B225,[27]分省年度数据!$A$1:$T$32,7,FALSE)
)</f>
        <v>88.08</v>
      </c>
      <c r="S225">
        <f>IFERROR(VLOOKUP(D225,[6]mu_jt_estimates_final!$C:$D,2,FALSE),"")</f>
        <v>-3.8525841999999998E-2</v>
      </c>
      <c r="T225" t="str">
        <f>VLOOKUP(B225,方言分布!A:B,2,FALSE)</f>
        <v>西南官话</v>
      </c>
      <c r="U225" cm="1">
        <f t="array" ref="U225">_xlfn.IFS(
$C225=2010,
VLOOKUP($B225,[7]分省年度数据!$A$1:$T$32,15,FALSE),
$C225=2011,
VLOOKUP($B225,[7]分省年度数据!$A$1:$T$32,14,FALSE),
$C225=2012,
VLOOKUP($B225,[7]分省年度数据!$A$1:$T$32,13,FALSE),
$C225=2013,
VLOOKUP($B225,[7]分省年度数据!$A$1:$T$32,12,FALSE),
$C225=2014,
VLOOKUP($B225,[7]分省年度数据!$A$1:$T$32,11,FALSE),
$C225=2015,
VLOOKUP($B225,[7]分省年度数据!$A$1:$T$32,10,FALSE),
$C225=2016,
VLOOKUP($B225,[7]分省年度数据!$A$1:$T$32,9,FALSE),
$C225=2017,
VLOOKUP($B225,[7]分省年度数据!$A$1:$T$32,8,FALSE),
$C225=2018,
VLOOKUP($B225,[7]分省年度数据!$A$1:$T$32,7,FALSE)
)</f>
        <v>24684</v>
      </c>
      <c r="V225" cm="1">
        <f t="array" ref="V225">_xlfn.IFS(
$C225=2010,
VLOOKUP($B225,[8]分省年度数据!$A$1:$T$32,15,FALSE),
$C225=2011,
VLOOKUP($B225,[8]分省年度数据!$A$1:$T$32,14,FALSE),
$C225=2012,
VLOOKUP($B225,[8]分省年度数据!$A$1:$T$32,13,FALSE),
$C225=2013,
VLOOKUP($B225,[8]分省年度数据!$A$1:$T$32,12,FALSE),
$C225=2014,
VLOOKUP($B225,[8]分省年度数据!$A$1:$T$32,11,FALSE),
$C225=2015,
VLOOKUP($B225,[8]分省年度数据!$A$1:$T$32,10,FALSE),
$C225=2016,
VLOOKUP($B225,[8]分省年度数据!$A$1:$T$32,9,FALSE),
$C225=2017,
VLOOKUP($B225,[8]分省年度数据!$A$1:$T$32,8,FALSE),
$C225=2018,
VLOOKUP($B225,[8]分省年度数据!$A$1:$T$32,7,FALSE)
)</f>
        <v>27.48</v>
      </c>
      <c r="W225" cm="1">
        <f t="array" ref="W225">_xlfn.IFS(
$C225=2010,
VLOOKUP($B225,[9]分省年度数据!$A$1:$T$32,15,FALSE),
$C225=2011,
VLOOKUP($B225,[9]分省年度数据!$A$1:$T$32,14,FALSE),
$C225=2012,
VLOOKUP($B225,[9]分省年度数据!$A$1:$T$32,13,FALSE),
$C225=2013,
VLOOKUP($B225,[9]分省年度数据!$A$1:$T$32,12,FALSE),
$C225=2014,
VLOOKUP($B225,[9]分省年度数据!$A$1:$T$32,11,FALSE),
$C225=2015,
VLOOKUP($B225,[9]分省年度数据!$A$1:$T$32,10,FALSE),
$C225=2016,
VLOOKUP($B225,[9]分省年度数据!$A$1:$T$32,9,FALSE),
$C225=2017,
VLOOKUP($B225,[9]分省年度数据!$A$1:$T$32,8,FALSE),
$C225=2018,
VLOOKUP($B225,[9]分省年度数据!$A$1:$T$32,7,FALSE)
)</f>
        <v>59</v>
      </c>
      <c r="X225" cm="1">
        <f t="array" ref="X225">_xlfn.IFS(
$C225=2010,
VLOOKUP($B225,[10]分省年度数据!$A$1:$T$32,15,FALSE),
$C225=2011,
VLOOKUP($B225,[10]分省年度数据!$A$1:$T$32,14,FALSE),
$C225=2012,
VLOOKUP($B225,[10]分省年度数据!$A$1:$T$32,13,FALSE),
$C225=2013,
VLOOKUP($B225,[10]分省年度数据!$A$1:$T$32,12,FALSE),
$C225=2014,
VLOOKUP($B225,[10]分省年度数据!$A$1:$T$32,11,FALSE),
$C225=2015,
VLOOKUP($B225,[10]分省年度数据!$A$1:$T$32,10,FALSE),
$C225=2016,
VLOOKUP($B225,[10]分省年度数据!$A$1:$T$32,9,FALSE),
$C225=2017,
VLOOKUP($B225,[10]分省年度数据!$A$1:$T$32,8,FALSE),
$C225=2018,
VLOOKUP($B225,[10]分省年度数据!$A$1:$T$32,7,FALSE)
)</f>
        <v>8.51</v>
      </c>
      <c r="Y225" cm="1">
        <f t="array" ref="Y225">_xlfn.IFS(
$C225=2010,
VLOOKUP($B225,[11]分省年度数据!$A$1:$T$32,15,FALSE),
$C225=2011,
VLOOKUP($B225,[11]分省年度数据!$A$1:$T$32,14,FALSE),
$C225=2012,
VLOOKUP($B225,[11]分省年度数据!$A$1:$T$32,13,FALSE),
$C225=2013,
VLOOKUP($B225,[11]分省年度数据!$A$1:$T$32,12,FALSE),
$C225=2014,
VLOOKUP($B225,[11]分省年度数据!$A$1:$T$32,11,FALSE),
$C225=2015,
VLOOKUP($B225,[11]分省年度数据!$A$1:$T$32,10,FALSE),
$C225=2016,
VLOOKUP($B225,[11]分省年度数据!$A$1:$T$32,9,FALSE),
$C225=2017,
VLOOKUP($B225,[11]分省年度数据!$A$1:$T$32,8,FALSE),
$C225=2018,
VLOOKUP($B225,[11]分省年度数据!$A$1:$T$32,7,FALSE)
)</f>
        <v>546.99</v>
      </c>
      <c r="Z225" cm="1">
        <f t="array" ref="Z225">_xlfn.IFS(
$C225=2010,
VLOOKUP($B225,[12]分省年度数据!$A$1:$T$32,15,FALSE),
$C225=2011,
VLOOKUP($B225,[12]分省年度数据!$A$1:$T$32,14,FALSE),
$C225=2012,
VLOOKUP($B225,[12]分省年度数据!$A$1:$T$32,13,FALSE),
$C225=2013,
VLOOKUP($B225,[12]分省年度数据!$A$1:$T$32,12,FALSE),
$C225=2014,
VLOOKUP($B225,[12]分省年度数据!$A$1:$T$32,11,FALSE),
$C225=2015,
VLOOKUP($B225,[12]分省年度数据!$A$1:$T$32,10,FALSE),
$C225=2016,
VLOOKUP($B225,[12]分省年度数据!$A$1:$T$32,9,FALSE),
$C225=2017,
VLOOKUP($B225,[12]分省年度数据!$A$1:$T$32,8,FALSE),
$C225=2018,
VLOOKUP($B225,[12]分省年度数据!$A$1:$T$32,7,FALSE)
)</f>
        <v>14.74</v>
      </c>
      <c r="AA225" cm="1">
        <f t="array" ref="AA225">_xlfn.IFS(
$C225=2010,
VLOOKUP($B225,[13]分省年度数据!$A$1:$T$32,15,FALSE),
$C225=2011,
VLOOKUP($B225,[13]分省年度数据!$A$1:$T$32,14,FALSE),
$C225=2012,
VLOOKUP($B225,[13]分省年度数据!$A$1:$T$32,13,FALSE),
$C225=2013,
VLOOKUP($B225,[13]分省年度数据!$A$1:$T$32,12,FALSE),
$C225=2014,
VLOOKUP($B225,[13]分省年度数据!$A$1:$T$32,11,FALSE),
$C225=2015,
VLOOKUP($B225,[13]分省年度数据!$A$1:$T$32,10,FALSE),
$C225=2016,
VLOOKUP($B225,[13]分省年度数据!$A$1:$T$32,9,FALSE),
$C225=2017,
VLOOKUP($B225,[13]分省年度数据!$A$1:$T$32,8,FALSE),
$C225=2018,
VLOOKUP($B225,[13]分省年度数据!$A$1:$T$32,7,FALSE)
)</f>
        <v>14.52</v>
      </c>
      <c r="AB225" cm="1">
        <f t="array" ref="AB225">_xlfn.IFS(
$C225=2010,
VLOOKUP($B225,[14]分省年度数据!$A$1:$T$32,15,FALSE),
$C225=2011,
VLOOKUP($B225,[14]分省年度数据!$A$1:$T$32,14,FALSE),
$C225=2012,
VLOOKUP($B225,[14]分省年度数据!$A$1:$T$32,13,FALSE),
$C225=2013,
VLOOKUP($B225,[14]分省年度数据!$A$1:$T$32,12,FALSE),
$C225=2014,
VLOOKUP($B225,[14]分省年度数据!$A$1:$T$32,11,FALSE),
$C225=2015,
VLOOKUP($B225,[14]分省年度数据!$A$1:$T$32,10,FALSE),
$C225=2016,
VLOOKUP($B225,[14]分省年度数据!$A$1:$T$32,9,FALSE),
$C225=2017,
VLOOKUP($B225,[14]分省年度数据!$A$1:$T$32,8,FALSE),
$C225=2018,
VLOOKUP($B225,[14]分省年度数据!$A$1:$T$32,7,FALSE)
)</f>
        <v>16.510000000000002</v>
      </c>
      <c r="AD225" cm="1">
        <f t="array" ref="AD225">_xlfn.IFS(
$C225=2010,
VLOOKUP($B225,[15]分省年度数据!$A$1:$T$32,15,FALSE),
$C225=2011,
VLOOKUP($B225,[15]分省年度数据!$A$1:$T$32,14,FALSE),
$C225=2012,
VLOOKUP($B225,[15]分省年度数据!$A$1:$T$32,13,FALSE),
$C225=2013,
VLOOKUP($B225,[15]分省年度数据!$A$1:$T$32,12,FALSE),
$C225=2014,
VLOOKUP($B225,[15]分省年度数据!$A$1:$T$32,11,FALSE),
$C225=2015,
VLOOKUP($B225,[15]分省年度数据!$A$1:$T$32,10,FALSE),
$C225=2016,
VLOOKUP($B225,[15]分省年度数据!$A$1:$T$32,9,FALSE),
$C225=2017,
VLOOKUP($B225,[15]分省年度数据!$A$1:$T$32,8,FALSE),
$C225=2018,
VLOOKUP($B225,[15]分省年度数据!$A$1:$T$32,7,FALSE)
)</f>
        <v>13292088</v>
      </c>
      <c r="AE225" cm="1">
        <f t="array" ref="AE225">_xlfn.IFS(
$C225=2010,
VLOOKUP($B225,[16]分省年度数据!$A$1:$T$32,15,FALSE),
$C225=2011,
VLOOKUP($B225,[16]分省年度数据!$A$1:$T$32,14,FALSE),
$C225=2012,
VLOOKUP($B225,[16]分省年度数据!$A$1:$T$32,13,FALSE),
$C225=2013,
VLOOKUP($B225,[16]分省年度数据!$A$1:$T$32,12,FALSE),
$C225=2014,
VLOOKUP($B225,[16]分省年度数据!$A$1:$T$32,11,FALSE),
$C225=2015,
VLOOKUP($B225,[16]分省年度数据!$A$1:$T$32,10,FALSE),
$C225=2016,
VLOOKUP($B225,[16]分省年度数据!$A$1:$T$32,9,FALSE),
$C225=2017,
VLOOKUP($B225,[16]分省年度数据!$A$1:$T$32,8,FALSE),
$C225=2018,
VLOOKUP($B225,[16]分省年度数据!$A$1:$T$32,7,FALSE)
)</f>
        <v>998.33</v>
      </c>
      <c r="AF225" cm="1">
        <f t="array" ref="AF225">_xlfn.IFS(
$C225=2010,
VLOOKUP($B225,[17]分省年度数据!$A$1:$T$32,15,FALSE),
$C225=2011,
VLOOKUP($B225,[17]分省年度数据!$A$1:$T$32,14,FALSE),
$C225=2012,
VLOOKUP($B225,[17]分省年度数据!$A$1:$T$32,13,FALSE),
$C225=2013,
VLOOKUP($B225,[17]分省年度数据!$A$1:$T$32,12,FALSE),
$C225=2014,
VLOOKUP($B225,[17]分省年度数据!$A$1:$T$32,11,FALSE),
$C225=2015,
VLOOKUP($B225,[17]分省年度数据!$A$1:$T$32,10,FALSE),
$C225=2016,
VLOOKUP($B225,[17]分省年度数据!$A$1:$T$32,9,FALSE),
$C225=2017,
VLOOKUP($B225,[17]分省年度数据!$A$1:$T$32,8,FALSE),
$C225=2018,
VLOOKUP($B225,[17]分省年度数据!$A$1:$T$32,7,FALSE)
)</f>
        <v>249</v>
      </c>
      <c r="AG225" cm="1">
        <f t="array" ref="AG225">_xlfn.IFS(
$C225=2010,
VLOOKUP($B225,[18]分省年度数据!$A$1:$T$32,15,FALSE),
$C225=2011,
VLOOKUP($B225,[18]分省年度数据!$A$1:$T$32,14,FALSE),
$C225=2012,
VLOOKUP($B225,[18]分省年度数据!$A$1:$T$32,13,FALSE),
$C225=2013,
VLOOKUP($B225,[18]分省年度数据!$A$1:$T$32,12,FALSE),
$C225=2014,
VLOOKUP($B225,[18]分省年度数据!$A$1:$T$32,11,FALSE),
$C225=2015,
VLOOKUP($B225,[18]分省年度数据!$A$1:$T$32,10,FALSE),
$C225=2016,
VLOOKUP($B225,[18]分省年度数据!$A$1:$T$32,9,FALSE),
$C225=2017,
VLOOKUP($B225,[18]分省年度数据!$A$1:$T$32,8,FALSE),
$C225=2018,
VLOOKUP($B225,[18]分省年度数据!$A$1:$T$32,7,FALSE)
)</f>
        <v>8194.7999999999993</v>
      </c>
      <c r="AJ225" cm="1">
        <f t="array" ref="AJ225">_xlfn.IFS(
$C225=2010,
VLOOKUP($B225,[19]分省年度数据!$A$1:$T$32,15,FALSE),
$C225=2011,
VLOOKUP($B225,[19]分省年度数据!$A$1:$T$32,14,FALSE),
$C225=2012,
VLOOKUP($B225,[19]分省年度数据!$A$1:$T$32,13,FALSE),
$C225=2013,
VLOOKUP($B225,[19]分省年度数据!$A$1:$T$32,12,FALSE),
$C225=2014,
VLOOKUP($B225,[19]分省年度数据!$A$1:$T$32,11,FALSE),
$C225=2015,
VLOOKUP($B225,[19]分省年度数据!$A$1:$T$32,10,FALSE),
$C225=2016,
VLOOKUP($B225,[19]分省年度数据!$A$1:$T$32,9,FALSE),
$C225=2017,
VLOOKUP($B225,[19]分省年度数据!$A$1:$T$32,8,FALSE),
$C225=2018,
VLOOKUP($B225,[19]分省年度数据!$A$1:$T$32,7,FALSE)
)</f>
        <v>5371</v>
      </c>
      <c r="AK225" cm="1">
        <f t="array" ref="AK225">_xlfn.IFS(
$C225=2010,
VLOOKUP($B225,[20]分省年度数据!$A$1:$T$32,15,FALSE),
$C225=2011,
VLOOKUP($B225,[20]分省年度数据!$A$1:$T$32,14,FALSE),
$C225=2012,
VLOOKUP($B225,[20]分省年度数据!$A$1:$T$32,13,FALSE),
$C225=2013,
VLOOKUP($B225,[20]分省年度数据!$A$1:$T$32,12,FALSE),
$C225=2014,
VLOOKUP($B225,[20]分省年度数据!$A$1:$T$32,11,FALSE),
$C225=2015,
VLOOKUP($B225,[20]分省年度数据!$A$1:$T$32,10,FALSE),
$C225=2016,
VLOOKUP($B225,[20]分省年度数据!$A$1:$T$32,9,FALSE),
$C225=2017,
VLOOKUP($B225,[20]分省年度数据!$A$1:$T$32,8,FALSE),
$C225=2018,
VLOOKUP($B225,[20]分省年度数据!$A$1:$T$32,7,FALSE)
)</f>
        <v>21373</v>
      </c>
      <c r="AL225" cm="1">
        <f t="array" ref="AL225">_xlfn.IFS(
$C225=2010,
VLOOKUP($B225,[26]分省年度数据!$A$1:$T$32,15,FALSE),
$C225=2011,
VLOOKUP($B225,[26]分省年度数据!$A$1:$T$32,14,FALSE),
$C225=2012,
VLOOKUP($B225,[26]分省年度数据!$A$1:$T$32,13,FALSE),
$C225=2013,
VLOOKUP($B225,[26]分省年度数据!$A$1:$T$32,12,FALSE),
$C225=2014,
VLOOKUP($B225,[26]分省年度数据!$A$1:$T$32,11,FALSE),
$C225=2015,
VLOOKUP($B225,[26]分省年度数据!$A$1:$T$32,10,FALSE),
$C225=2016,
VLOOKUP($B225,[26]分省年度数据!$A$1:$T$32,9,FALSE),
$C225=2017,
VLOOKUP($B225,[26]分省年度数据!$A$1:$T$32,8,FALSE),
$C225=2018,
VLOOKUP($B225,[26]分省年度数据!$A$1:$T$32,7,FALSE)
)</f>
        <v>96.71</v>
      </c>
      <c r="AM225" cm="1">
        <f t="array" ref="AM225">_xlfn.IFS(
$C225=2010,
VLOOKUP($B225,[22]分省年度数据!$A$1:$T$32,15,FALSE),
$C225=2011,
VLOOKUP($B225,[22]分省年度数据!$A$1:$T$32,14,FALSE),
$C225=2012,
VLOOKUP($B225,[22]分省年度数据!$A$1:$T$32,13,FALSE),
$C225=2013,
VLOOKUP($B225,[22]分省年度数据!$A$1:$T$32,12,FALSE),
$C225=2014,
VLOOKUP($B225,[22]分省年度数据!$A$1:$T$32,11,FALSE),
$C225=2015,
VLOOKUP($B225,[22]分省年度数据!$A$1:$T$32,10,FALSE),
$C225=2016,
VLOOKUP($B225,[22]分省年度数据!$A$1:$T$32,9,FALSE),
$C225=2017,
VLOOKUP($B225,[22]分省年度数据!$A$1:$T$32,8,FALSE),
$C225=2018,
VLOOKUP($B225,[22]分省年度数据!$A$1:$T$32,7,FALSE)
)</f>
        <v>75.930000000000007</v>
      </c>
      <c r="AN225" cm="1">
        <f t="array" ref="AN225">_xlfn.IFS(
$C225=2010,
VLOOKUP($B225,[23]分省年度数据!$A$1:$T$32,15,FALSE),
$C225=2011,
VLOOKUP($B225,[23]分省年度数据!$A$1:$T$32,14,FALSE),
$C225=2012,
VLOOKUP($B225,[23]分省年度数据!$A$1:$T$32,13,FALSE),
$C225=2013,
VLOOKUP($B225,[23]分省年度数据!$A$1:$T$32,12,FALSE),
$C225=2014,
VLOOKUP($B225,[23]分省年度数据!$A$1:$T$32,11,FALSE),
$C225=2015,
VLOOKUP($B225,[23]分省年度数据!$A$1:$T$32,10,FALSE),
$C225=2016,
VLOOKUP($B225,[23]分省年度数据!$A$1:$T$32,9,FALSE),
$C225=2017,
VLOOKUP($B225,[23]分省年度数据!$A$1:$T$32,8,FALSE),
$C225=2018,
VLOOKUP($B225,[23]分省年度数据!$A$1:$T$32,7,FALSE)
)</f>
        <v>13.6</v>
      </c>
      <c r="AO225" cm="1">
        <f t="array" ref="AO225">_xlfn.IFS(
$C225=2010,
VLOOKUP($B225,[24]分省年度数据!$A$1:$T$32,15,FALSE),
$C225=2011,
VLOOKUP($B225,[24]分省年度数据!$A$1:$T$32,14,FALSE),
$C225=2012,
VLOOKUP($B225,[24]分省年度数据!$A$1:$T$32,13,FALSE),
$C225=2013,
VLOOKUP($B225,[24]分省年度数据!$A$1:$T$32,12,FALSE),
$C225=2014,
VLOOKUP($B225,[24]分省年度数据!$A$1:$T$32,11,FALSE),
$C225=2015,
VLOOKUP($B225,[24]分省年度数据!$A$1:$T$32,10,FALSE),
$C225=2016,
VLOOKUP($B225,[24]分省年度数据!$A$1:$T$32,9,FALSE),
$C225=2017,
VLOOKUP($B225,[24]分省年度数据!$A$1:$T$32,8,FALSE),
$C225=2018,
VLOOKUP($B225,[24]分省年度数据!$A$1:$T$32,7,FALSE)
)</f>
        <v>5.38</v>
      </c>
      <c r="AP225" cm="1">
        <f t="array" ref="AP225">_xlfn.IFS(
$C225=2010,
VLOOKUP($B225,[25]分省年度数据!$A$1:$T$32,15,FALSE),
$C225=2011,
VLOOKUP($B225,[25]分省年度数据!$A$1:$T$32,14,FALSE),
$C225=2012,
VLOOKUP($B225,[25]分省年度数据!$A$1:$T$32,13,FALSE),
$C225=2013,
VLOOKUP($B225,[25]分省年度数据!$A$1:$T$32,12,FALSE),
$C225=2014,
VLOOKUP($B225,[25]分省年度数据!$A$1:$T$32,11,FALSE),
$C225=2015,
VLOOKUP($B225,[25]分省年度数据!$A$1:$T$32,10,FALSE),
$C225=2016,
VLOOKUP($B225,[25]分省年度数据!$A$1:$T$32,9,FALSE),
$C225=2017,
VLOOKUP($B225,[25]分省年度数据!$A$1:$T$32,8,FALSE),
$C225=2018,
VLOOKUP($B225,[25]分省年度数据!$A$1:$T$32,7,FALSE)
)</f>
        <v>11.5</v>
      </c>
    </row>
    <row r="226" spans="1:42">
      <c r="A226">
        <v>53</v>
      </c>
      <c r="B226" t="s">
        <v>25</v>
      </c>
      <c r="C226">
        <v>2018</v>
      </c>
      <c r="D226" t="str">
        <f t="shared" si="6"/>
        <v>云南省2018</v>
      </c>
      <c r="E226" t="s">
        <v>36</v>
      </c>
      <c r="F226" cm="1">
        <f t="array" ref="F226">_xlfn.IFS(
$C226=2010,
VLOOKUP($B226,[1]分省年度数据!$A$1:$T$32,15,FALSE),
$C226=2011,
VLOOKUP($B226,[1]分省年度数据!$A$1:$T$32,14,FALSE),
$C226=2012,
VLOOKUP($B226,[1]分省年度数据!$A$1:$T$32,13,FALSE),
$C226=2013,
VLOOKUP($B226,[1]分省年度数据!$A$1:$T$32,12,FALSE),
$C226=2014,
VLOOKUP($B226,[1]分省年度数据!$A$1:$T$32,11,FALSE),
$C226=2015,
VLOOKUP($B226,[1]分省年度数据!$A$1:$T$32,10,FALSE),
$C226=2016,
VLOOKUP($B226,[1]分省年度数据!$A$1:$T$32,9,FALSE),
$C226=2017,
VLOOKUP($B226,[1]分省年度数据!$A$1:$T$32,8,FALSE),
$C226=2018,
VLOOKUP($B226,[1]分省年度数据!$A$1:$T$32,7,FALSE)
)</f>
        <v>4703</v>
      </c>
      <c r="G226" cm="1">
        <f t="array" ref="G226">_xlfn.IFS(
$C226=2010,
VLOOKUP($B226,[2]分省年度数据!$A$1:$T$32,15,FALSE),
$C226=2011,
VLOOKUP($B226,[2]分省年度数据!$A$1:$T$32,14,FALSE),
$C226=2012,
VLOOKUP($B226,[2]分省年度数据!$A$1:$T$32,13,FALSE),
$C226=2013,
VLOOKUP($B226,[2]分省年度数据!$A$1:$T$32,12,FALSE),
$C226=2014,
VLOOKUP($B226,[2]分省年度数据!$A$1:$T$32,11,FALSE),
$C226=2015,
VLOOKUP($B226,[2]分省年度数据!$A$1:$T$32,10,FALSE),
$C226=2016,
VLOOKUP($B226,[2]分省年度数据!$A$1:$T$32,9,FALSE),
$C226=2017,
VLOOKUP($B226,[2]分省年度数据!$A$1:$T$32,8,FALSE),
$C226=2018,
VLOOKUP($B226,[2]分省年度数据!$A$1:$T$32,7,FALSE)
)</f>
        <v>20084</v>
      </c>
      <c r="H226" cm="1">
        <f t="array" ref="H226">_xlfn.IFS(
$C226=2010,
VLOOKUP($B226,[3]分省年度数据!$A$1:$T$32,15,FALSE),
$C226=2011,
VLOOKUP($B226,[3]分省年度数据!$A$1:$T$32,14,FALSE),
$C226=2012,
VLOOKUP($B226,[3]分省年度数据!$A$1:$T$32,13,FALSE),
$C226=2013,
VLOOKUP($B226,[3]分省年度数据!$A$1:$T$32,12,FALSE),
$C226=2014,
VLOOKUP($B226,[3]分省年度数据!$A$1:$T$32,11,FALSE),
$C226=2015,
VLOOKUP($B226,[3]分省年度数据!$A$1:$T$32,10,FALSE),
$C226=2016,
VLOOKUP($B226,[3]分省年度数据!$A$1:$T$32,9,FALSE),
$C226=2017,
VLOOKUP($B226,[3]分省年度数据!$A$1:$T$32,8,FALSE),
$C226=2018,
VLOOKUP($B226,[3]分省年度数据!$A$1:$T$32,7,FALSE)
)</f>
        <v>480.2</v>
      </c>
      <c r="I226">
        <f>VLOOKUP($D226,[4]Sheet1!$C$1:$J$65536,2,FALSE)</f>
        <v>170.59779357910156</v>
      </c>
      <c r="J226">
        <f>VLOOKUP($D226,[4]Sheet1!$C$1:$J$65536,3,FALSE)</f>
        <v>111.68335723876953</v>
      </c>
      <c r="K226">
        <f>VLOOKUP($D226,[4]Sheet1!$C$1:$J$65536,4,FALSE)</f>
        <v>10103.4677734375</v>
      </c>
      <c r="L226">
        <f>VLOOKUP($D226,[4]Sheet1!$C$1:$J$65536,5,FALSE)</f>
        <v>180.18447875976562</v>
      </c>
      <c r="M226">
        <f>VLOOKUP($D226,[4]Sheet1!$C$1:$J$65536,6,FALSE)</f>
        <v>20.921051025390625</v>
      </c>
      <c r="N226">
        <f>VLOOKUP($D226,[4]Sheet1!$C$1:$J$65536,7,FALSE)</f>
        <v>6.1659116744995117</v>
      </c>
      <c r="O226">
        <f>VLOOKUP($D226,[4]Sheet1!$C$1:$J$65536,8,FALSE)</f>
        <v>30.542268753051758</v>
      </c>
      <c r="P226" cm="1">
        <f t="array" ref="P226">_xlfn.IFS(
$C226=2010,
VLOOKUP($B226,[5]各省年均房价!$A$1:$T$32,11,FALSE),
$C226=2011,
VLOOKUP($B226,[5]各省年均房价!$A$1:$T$32,12,FALSE),
$C226=2012,
VLOOKUP($B226,[5]各省年均房价!$A$1:$T$32,13,FALSE),
$C226=2013,
VLOOKUP($B226,[5]各省年均房价!$A$1:$T$32,14,FALSE),
$C226=2014,
VLOOKUP($B226,[5]各省年均房价!$A$1:$T$32,15,FALSE),
$C226=2015,
VLOOKUP($B226,[5]各省年均房价!$A$1:$T$32,16,FALSE),
$C226=2016,
VLOOKUP($B226,[5]各省年均房价!$A$1:$T$32,17,FALSE),
$C226=2017,
VLOOKUP($B226,[5]各省年均房价!$A$1:$T$32,18,FALSE),
$C226=2018,
VLOOKUP($B226,[5]各省年均房价!$A$1:$T$32,19,FALSE)
)</f>
        <v>5673.8928571428569</v>
      </c>
      <c r="Q226">
        <f t="shared" si="7"/>
        <v>0.28250810880018207</v>
      </c>
      <c r="R226" cm="1">
        <f t="array" ref="R226">_xlfn.IFS(
$C226=2010,
VLOOKUP($B226,[27]分省年度数据!$A$1:$T$32,15,FALSE),
$C226=2011,
VLOOKUP($B226,[27]分省年度数据!$A$1:$T$32,14,FALSE),
$C226=2012,
VLOOKUP($B226,[27]分省年度数据!$A$1:$T$32,13,FALSE),
$C226=2013,
VLOOKUP($B226,[27]分省年度数据!$A$1:$T$32,12,FALSE),
$C226=2014,
VLOOKUP($B226,[27]分省年度数据!$A$1:$T$32,11,FALSE),
$C226=2015,
VLOOKUP($B226,[27]分省年度数据!$A$1:$T$32,10,FALSE),
$C226=2016,
VLOOKUP($B226,[27]分省年度数据!$A$1:$T$32,9,FALSE),
$C226=2017,
VLOOKUP($B226,[27]分省年度数据!$A$1:$T$32,8,FALSE),
$C226=2018,
VLOOKUP($B226,[27]分省年度数据!$A$1:$T$32,7,FALSE)
)</f>
        <v>96.47</v>
      </c>
      <c r="S226">
        <f>IFERROR(VLOOKUP(D226,[6]mu_jt_estimates_final!$C:$D,2,FALSE),"")</f>
        <v>0.1182766</v>
      </c>
      <c r="T226" t="str">
        <f>VLOOKUP(B226,方言分布!A:B,2,FALSE)</f>
        <v>西南官话</v>
      </c>
      <c r="U226" cm="1">
        <f t="array" ref="U226">_xlfn.IFS(
$C226=2010,
VLOOKUP($B226,[7]分省年度数据!$A$1:$T$32,15,FALSE),
$C226=2011,
VLOOKUP($B226,[7]分省年度数据!$A$1:$T$32,14,FALSE),
$C226=2012,
VLOOKUP($B226,[7]分省年度数据!$A$1:$T$32,13,FALSE),
$C226=2013,
VLOOKUP($B226,[7]分省年度数据!$A$1:$T$32,12,FALSE),
$C226=2014,
VLOOKUP($B226,[7]分省年度数据!$A$1:$T$32,11,FALSE),
$C226=2015,
VLOOKUP($B226,[7]分省年度数据!$A$1:$T$32,10,FALSE),
$C226=2016,
VLOOKUP($B226,[7]分省年度数据!$A$1:$T$32,9,FALSE),
$C226=2017,
VLOOKUP($B226,[7]分省年度数据!$A$1:$T$32,8,FALSE),
$C226=2018,
VLOOKUP($B226,[7]分省年度数据!$A$1:$T$32,7,FALSE)
)</f>
        <v>24954</v>
      </c>
      <c r="V226" cm="1">
        <f t="array" ref="V226">_xlfn.IFS(
$C226=2010,
VLOOKUP($B226,[8]分省年度数据!$A$1:$T$32,15,FALSE),
$C226=2011,
VLOOKUP($B226,[8]分省年度数据!$A$1:$T$32,14,FALSE),
$C226=2012,
VLOOKUP($B226,[8]分省年度数据!$A$1:$T$32,13,FALSE),
$C226=2013,
VLOOKUP($B226,[8]分省年度数据!$A$1:$T$32,12,FALSE),
$C226=2014,
VLOOKUP($B226,[8]分省年度数据!$A$1:$T$32,11,FALSE),
$C226=2015,
VLOOKUP($B226,[8]分省年度数据!$A$1:$T$32,10,FALSE),
$C226=2016,
VLOOKUP($B226,[8]分省年度数据!$A$1:$T$32,9,FALSE),
$C226=2017,
VLOOKUP($B226,[8]分省年度数据!$A$1:$T$32,8,FALSE),
$C226=2018,
VLOOKUP($B226,[8]分省年度数据!$A$1:$T$32,7,FALSE)
)</f>
        <v>29.12</v>
      </c>
      <c r="W226" cm="1">
        <f t="array" ref="W226">_xlfn.IFS(
$C226=2010,
VLOOKUP($B226,[9]分省年度数据!$A$1:$T$32,15,FALSE),
$C226=2011,
VLOOKUP($B226,[9]分省年度数据!$A$1:$T$32,14,FALSE),
$C226=2012,
VLOOKUP($B226,[9]分省年度数据!$A$1:$T$32,13,FALSE),
$C226=2013,
VLOOKUP($B226,[9]分省年度数据!$A$1:$T$32,12,FALSE),
$C226=2014,
VLOOKUP($B226,[9]分省年度数据!$A$1:$T$32,11,FALSE),
$C226=2015,
VLOOKUP($B226,[9]分省年度数据!$A$1:$T$32,10,FALSE),
$C226=2016,
VLOOKUP($B226,[9]分省年度数据!$A$1:$T$32,9,FALSE),
$C226=2017,
VLOOKUP($B226,[9]分省年度数据!$A$1:$T$32,8,FALSE),
$C226=2018,
VLOOKUP($B226,[9]分省年度数据!$A$1:$T$32,7,FALSE)
)</f>
        <v>62</v>
      </c>
      <c r="X226" cm="1">
        <f t="array" ref="X226">_xlfn.IFS(
$C226=2010,
VLOOKUP($B226,[10]分省年度数据!$A$1:$T$32,15,FALSE),
$C226=2011,
VLOOKUP($B226,[10]分省年度数据!$A$1:$T$32,14,FALSE),
$C226=2012,
VLOOKUP($B226,[10]分省年度数据!$A$1:$T$32,13,FALSE),
$C226=2013,
VLOOKUP($B226,[10]分省年度数据!$A$1:$T$32,12,FALSE),
$C226=2014,
VLOOKUP($B226,[10]分省年度数据!$A$1:$T$32,11,FALSE),
$C226=2015,
VLOOKUP($B226,[10]分省年度数据!$A$1:$T$32,10,FALSE),
$C226=2016,
VLOOKUP($B226,[10]分省年度数据!$A$1:$T$32,9,FALSE),
$C226=2017,
VLOOKUP($B226,[10]分省年度数据!$A$1:$T$32,8,FALSE),
$C226=2018,
VLOOKUP($B226,[10]分省年度数据!$A$1:$T$32,7,FALSE)
)</f>
        <v>8.6</v>
      </c>
      <c r="Y226" cm="1">
        <f t="array" ref="Y226">_xlfn.IFS(
$C226=2010,
VLOOKUP($B226,[11]分省年度数据!$A$1:$T$32,15,FALSE),
$C226=2011,
VLOOKUP($B226,[11]分省年度数据!$A$1:$T$32,14,FALSE),
$C226=2012,
VLOOKUP($B226,[11]分省年度数据!$A$1:$T$32,13,FALSE),
$C226=2013,
VLOOKUP($B226,[11]分省年度数据!$A$1:$T$32,12,FALSE),
$C226=2014,
VLOOKUP($B226,[11]分省年度数据!$A$1:$T$32,11,FALSE),
$C226=2015,
VLOOKUP($B226,[11]分省年度数据!$A$1:$T$32,10,FALSE),
$C226=2016,
VLOOKUP($B226,[11]分省年度数据!$A$1:$T$32,9,FALSE),
$C226=2017,
VLOOKUP($B226,[11]分省年度数据!$A$1:$T$32,8,FALSE),
$C226=2018,
VLOOKUP($B226,[11]分省年度数据!$A$1:$T$32,7,FALSE)
)</f>
        <v>575.41999999999996</v>
      </c>
      <c r="Z226" cm="1">
        <f t="array" ref="Z226">_xlfn.IFS(
$C226=2010,
VLOOKUP($B226,[12]分省年度数据!$A$1:$T$32,15,FALSE),
$C226=2011,
VLOOKUP($B226,[12]分省年度数据!$A$1:$T$32,14,FALSE),
$C226=2012,
VLOOKUP($B226,[12]分省年度数据!$A$1:$T$32,13,FALSE),
$C226=2013,
VLOOKUP($B226,[12]分省年度数据!$A$1:$T$32,12,FALSE),
$C226=2014,
VLOOKUP($B226,[12]分省年度数据!$A$1:$T$32,11,FALSE),
$C226=2015,
VLOOKUP($B226,[12]分省年度数据!$A$1:$T$32,10,FALSE),
$C226=2016,
VLOOKUP($B226,[12]分省年度数据!$A$1:$T$32,9,FALSE),
$C226=2017,
VLOOKUP($B226,[12]分省年度数据!$A$1:$T$32,8,FALSE),
$C226=2018,
VLOOKUP($B226,[12]分省年度数据!$A$1:$T$32,7,FALSE)
)</f>
        <v>14.62</v>
      </c>
      <c r="AA226" cm="1">
        <f t="array" ref="AA226">_xlfn.IFS(
$C226=2010,
VLOOKUP($B226,[13]分省年度数据!$A$1:$T$32,15,FALSE),
$C226=2011,
VLOOKUP($B226,[13]分省年度数据!$A$1:$T$32,14,FALSE),
$C226=2012,
VLOOKUP($B226,[13]分省年度数据!$A$1:$T$32,13,FALSE),
$C226=2013,
VLOOKUP($B226,[13]分省年度数据!$A$1:$T$32,12,FALSE),
$C226=2014,
VLOOKUP($B226,[13]分省年度数据!$A$1:$T$32,11,FALSE),
$C226=2015,
VLOOKUP($B226,[13]分省年度数据!$A$1:$T$32,10,FALSE),
$C226=2016,
VLOOKUP($B226,[13]分省年度数据!$A$1:$T$32,9,FALSE),
$C226=2017,
VLOOKUP($B226,[13]分省年度数据!$A$1:$T$32,8,FALSE),
$C226=2018,
VLOOKUP($B226,[13]分省年度数据!$A$1:$T$32,7,FALSE)
)</f>
        <v>14.07</v>
      </c>
      <c r="AB226" cm="1">
        <f t="array" ref="AB226">_xlfn.IFS(
$C226=2010,
VLOOKUP($B226,[14]分省年度数据!$A$1:$T$32,15,FALSE),
$C226=2011,
VLOOKUP($B226,[14]分省年度数据!$A$1:$T$32,14,FALSE),
$C226=2012,
VLOOKUP($B226,[14]分省年度数据!$A$1:$T$32,13,FALSE),
$C226=2013,
VLOOKUP($B226,[14]分省年度数据!$A$1:$T$32,12,FALSE),
$C226=2014,
VLOOKUP($B226,[14]分省年度数据!$A$1:$T$32,11,FALSE),
$C226=2015,
VLOOKUP($B226,[14]分省年度数据!$A$1:$T$32,10,FALSE),
$C226=2016,
VLOOKUP($B226,[14]分省年度数据!$A$1:$T$32,9,FALSE),
$C226=2017,
VLOOKUP($B226,[14]分省年度数据!$A$1:$T$32,8,FALSE),
$C226=2018,
VLOOKUP($B226,[14]分省年度数据!$A$1:$T$32,7,FALSE)
)</f>
        <v>16.62</v>
      </c>
      <c r="AD226" cm="1">
        <f t="array" ref="AD226">_xlfn.IFS(
$C226=2010,
VLOOKUP($B226,[15]分省年度数据!$A$1:$T$32,15,FALSE),
$C226=2011,
VLOOKUP($B226,[15]分省年度数据!$A$1:$T$32,14,FALSE),
$C226=2012,
VLOOKUP($B226,[15]分省年度数据!$A$1:$T$32,13,FALSE),
$C226=2013,
VLOOKUP($B226,[15]分省年度数据!$A$1:$T$32,12,FALSE),
$C226=2014,
VLOOKUP($B226,[15]分省年度数据!$A$1:$T$32,11,FALSE),
$C226=2015,
VLOOKUP($B226,[15]分省年度数据!$A$1:$T$32,10,FALSE),
$C226=2016,
VLOOKUP($B226,[15]分省年度数据!$A$1:$T$32,9,FALSE),
$C226=2017,
VLOOKUP($B226,[15]分省年度数据!$A$1:$T$32,8,FALSE),
$C226=2018,
VLOOKUP($B226,[15]分省年度数据!$A$1:$T$32,7,FALSE)
)</f>
        <v>14543783</v>
      </c>
      <c r="AE226" cm="1">
        <f t="array" ref="AE226">_xlfn.IFS(
$C226=2010,
VLOOKUP($B226,[16]分省年度数据!$A$1:$T$32,15,FALSE),
$C226=2011,
VLOOKUP($B226,[16]分省年度数据!$A$1:$T$32,14,FALSE),
$C226=2012,
VLOOKUP($B226,[16]分省年度数据!$A$1:$T$32,13,FALSE),
$C226=2013,
VLOOKUP($B226,[16]分省年度数据!$A$1:$T$32,12,FALSE),
$C226=2014,
VLOOKUP($B226,[16]分省年度数据!$A$1:$T$32,11,FALSE),
$C226=2015,
VLOOKUP($B226,[16]分省年度数据!$A$1:$T$32,10,FALSE),
$C226=2016,
VLOOKUP($B226,[16]分省年度数据!$A$1:$T$32,9,FALSE),
$C226=2017,
VLOOKUP($B226,[16]分省年度数据!$A$1:$T$32,8,FALSE),
$C226=2018,
VLOOKUP($B226,[16]分省年度数据!$A$1:$T$32,7,FALSE)
)</f>
        <v>1077.43</v>
      </c>
      <c r="AF226" cm="1">
        <f t="array" ref="AF226">_xlfn.IFS(
$C226=2010,
VLOOKUP($B226,[17]分省年度数据!$A$1:$T$32,15,FALSE),
$C226=2011,
VLOOKUP($B226,[17]分省年度数据!$A$1:$T$32,14,FALSE),
$C226=2012,
VLOOKUP($B226,[17]分省年度数据!$A$1:$T$32,13,FALSE),
$C226=2013,
VLOOKUP($B226,[17]分省年度数据!$A$1:$T$32,12,FALSE),
$C226=2014,
VLOOKUP($B226,[17]分省年度数据!$A$1:$T$32,11,FALSE),
$C226=2015,
VLOOKUP($B226,[17]分省年度数据!$A$1:$T$32,10,FALSE),
$C226=2016,
VLOOKUP($B226,[17]分省年度数据!$A$1:$T$32,9,FALSE),
$C226=2017,
VLOOKUP($B226,[17]分省年度数据!$A$1:$T$32,8,FALSE),
$C226=2018,
VLOOKUP($B226,[17]分省年度数据!$A$1:$T$32,7,FALSE)
)</f>
        <v>243</v>
      </c>
      <c r="AG226" cm="1">
        <f t="array" ref="AG226">_xlfn.IFS(
$C226=2010,
VLOOKUP($B226,[18]分省年度数据!$A$1:$T$32,15,FALSE),
$C226=2011,
VLOOKUP($B226,[18]分省年度数据!$A$1:$T$32,14,FALSE),
$C226=2012,
VLOOKUP($B226,[18]分省年度数据!$A$1:$T$32,13,FALSE),
$C226=2013,
VLOOKUP($B226,[18]分省年度数据!$A$1:$T$32,12,FALSE),
$C226=2014,
VLOOKUP($B226,[18]分省年度数据!$A$1:$T$32,11,FALSE),
$C226=2015,
VLOOKUP($B226,[18]分省年度数据!$A$1:$T$32,10,FALSE),
$C226=2016,
VLOOKUP($B226,[18]分省年度数据!$A$1:$T$32,9,FALSE),
$C226=2017,
VLOOKUP($B226,[18]分省年度数据!$A$1:$T$32,8,FALSE),
$C226=2018,
VLOOKUP($B226,[18]分省年度数据!$A$1:$T$32,7,FALSE)
)</f>
        <v>9197.2999999999993</v>
      </c>
      <c r="AJ226" cm="1">
        <f t="array" ref="AJ226">_xlfn.IFS(
$C226=2010,
VLOOKUP($B226,[19]分省年度数据!$A$1:$T$32,15,FALSE),
$C226=2011,
VLOOKUP($B226,[19]分省年度数据!$A$1:$T$32,14,FALSE),
$C226=2012,
VLOOKUP($B226,[19]分省年度数据!$A$1:$T$32,13,FALSE),
$C226=2013,
VLOOKUP($B226,[19]分省年度数据!$A$1:$T$32,12,FALSE),
$C226=2014,
VLOOKUP($B226,[19]分省年度数据!$A$1:$T$32,11,FALSE),
$C226=2015,
VLOOKUP($B226,[19]分省年度数据!$A$1:$T$32,10,FALSE),
$C226=2016,
VLOOKUP($B226,[19]分省年度数据!$A$1:$T$32,9,FALSE),
$C226=2017,
VLOOKUP($B226,[19]分省年度数据!$A$1:$T$32,8,FALSE),
$C226=2018,
VLOOKUP($B226,[19]分省年度数据!$A$1:$T$32,7,FALSE)
)</f>
        <v>6067</v>
      </c>
      <c r="AK226" cm="1">
        <f t="array" ref="AK226">_xlfn.IFS(
$C226=2010,
VLOOKUP($B226,[20]分省年度数据!$A$1:$T$32,15,FALSE),
$C226=2011,
VLOOKUP($B226,[20]分省年度数据!$A$1:$T$32,14,FALSE),
$C226=2012,
VLOOKUP($B226,[20]分省年度数据!$A$1:$T$32,13,FALSE),
$C226=2013,
VLOOKUP($B226,[20]分省年度数据!$A$1:$T$32,12,FALSE),
$C226=2014,
VLOOKUP($B226,[20]分省年度数据!$A$1:$T$32,11,FALSE),
$C226=2015,
VLOOKUP($B226,[20]分省年度数据!$A$1:$T$32,10,FALSE),
$C226=2016,
VLOOKUP($B226,[20]分省年度数据!$A$1:$T$32,9,FALSE),
$C226=2017,
VLOOKUP($B226,[20]分省年度数据!$A$1:$T$32,8,FALSE),
$C226=2018,
VLOOKUP($B226,[20]分省年度数据!$A$1:$T$32,7,FALSE)
)</f>
        <v>20532</v>
      </c>
      <c r="AL226" cm="1">
        <f t="array" ref="AL226">_xlfn.IFS(
$C226=2010,
VLOOKUP($B226,[26]分省年度数据!$A$1:$T$32,15,FALSE),
$C226=2011,
VLOOKUP($B226,[26]分省年度数据!$A$1:$T$32,14,FALSE),
$C226=2012,
VLOOKUP($B226,[26]分省年度数据!$A$1:$T$32,13,FALSE),
$C226=2013,
VLOOKUP($B226,[26]分省年度数据!$A$1:$T$32,12,FALSE),
$C226=2014,
VLOOKUP($B226,[26]分省年度数据!$A$1:$T$32,11,FALSE),
$C226=2015,
VLOOKUP($B226,[26]分省年度数据!$A$1:$T$32,10,FALSE),
$C226=2016,
VLOOKUP($B226,[26]分省年度数据!$A$1:$T$32,9,FALSE),
$C226=2017,
VLOOKUP($B226,[26]分省年度数据!$A$1:$T$32,8,FALSE),
$C226=2018,
VLOOKUP($B226,[26]分省年度数据!$A$1:$T$32,7,FALSE)
)</f>
        <v>96.6</v>
      </c>
      <c r="AM226" cm="1">
        <f t="array" ref="AM226">_xlfn.IFS(
$C226=2010,
VLOOKUP($B226,[22]分省年度数据!$A$1:$T$32,15,FALSE),
$C226=2011,
VLOOKUP($B226,[22]分省年度数据!$A$1:$T$32,14,FALSE),
$C226=2012,
VLOOKUP($B226,[22]分省年度数据!$A$1:$T$32,13,FALSE),
$C226=2013,
VLOOKUP($B226,[22]分省年度数据!$A$1:$T$32,12,FALSE),
$C226=2014,
VLOOKUP($B226,[22]分省年度数据!$A$1:$T$32,11,FALSE),
$C226=2015,
VLOOKUP($B226,[22]分省年度数据!$A$1:$T$32,10,FALSE),
$C226=2016,
VLOOKUP($B226,[22]分省年度数据!$A$1:$T$32,9,FALSE),
$C226=2017,
VLOOKUP($B226,[22]分省年度数据!$A$1:$T$32,8,FALSE),
$C226=2018,
VLOOKUP($B226,[22]分省年度数据!$A$1:$T$32,7,FALSE)
)</f>
        <v>77.31</v>
      </c>
      <c r="AN226" cm="1">
        <f t="array" ref="AN226">_xlfn.IFS(
$C226=2010,
VLOOKUP($B226,[23]分省年度数据!$A$1:$T$32,15,FALSE),
$C226=2011,
VLOOKUP($B226,[23]分省年度数据!$A$1:$T$32,14,FALSE),
$C226=2012,
VLOOKUP($B226,[23]分省年度数据!$A$1:$T$32,13,FALSE),
$C226=2013,
VLOOKUP($B226,[23]分省年度数据!$A$1:$T$32,12,FALSE),
$C226=2014,
VLOOKUP($B226,[23]分省年度数据!$A$1:$T$32,11,FALSE),
$C226=2015,
VLOOKUP($B226,[23]分省年度数据!$A$1:$T$32,10,FALSE),
$C226=2016,
VLOOKUP($B226,[23]分省年度数据!$A$1:$T$32,9,FALSE),
$C226=2017,
VLOOKUP($B226,[23]分省年度数据!$A$1:$T$32,8,FALSE),
$C226=2018,
VLOOKUP($B226,[23]分省年度数据!$A$1:$T$32,7,FALSE)
)</f>
        <v>12.97</v>
      </c>
      <c r="AO226" cm="1">
        <f t="array" ref="AO226">_xlfn.IFS(
$C226=2010,
VLOOKUP($B226,[24]分省年度数据!$A$1:$T$32,15,FALSE),
$C226=2011,
VLOOKUP($B226,[24]分省年度数据!$A$1:$T$32,14,FALSE),
$C226=2012,
VLOOKUP($B226,[24]分省年度数据!$A$1:$T$32,13,FALSE),
$C226=2013,
VLOOKUP($B226,[24]分省年度数据!$A$1:$T$32,12,FALSE),
$C226=2014,
VLOOKUP($B226,[24]分省年度数据!$A$1:$T$32,11,FALSE),
$C226=2015,
VLOOKUP($B226,[24]分省年度数据!$A$1:$T$32,10,FALSE),
$C226=2016,
VLOOKUP($B226,[24]分省年度数据!$A$1:$T$32,9,FALSE),
$C226=2017,
VLOOKUP($B226,[24]分省年度数据!$A$1:$T$32,8,FALSE),
$C226=2018,
VLOOKUP($B226,[24]分省年度数据!$A$1:$T$32,7,FALSE)
)</f>
        <v>6.4</v>
      </c>
      <c r="AP226" cm="1">
        <f t="array" ref="AP226">_xlfn.IFS(
$C226=2010,
VLOOKUP($B226,[25]分省年度数据!$A$1:$T$32,15,FALSE),
$C226=2011,
VLOOKUP($B226,[25]分省年度数据!$A$1:$T$32,14,FALSE),
$C226=2012,
VLOOKUP($B226,[25]分省年度数据!$A$1:$T$32,13,FALSE),
$C226=2013,
VLOOKUP($B226,[25]分省年度数据!$A$1:$T$32,12,FALSE),
$C226=2014,
VLOOKUP($B226,[25]分省年度数据!$A$1:$T$32,11,FALSE),
$C226=2015,
VLOOKUP($B226,[25]分省年度数据!$A$1:$T$32,10,FALSE),
$C226=2016,
VLOOKUP($B226,[25]分省年度数据!$A$1:$T$32,9,FALSE),
$C226=2017,
VLOOKUP($B226,[25]分省年度数据!$A$1:$T$32,8,FALSE),
$C226=2018,
VLOOKUP($B226,[25]分省年度数据!$A$1:$T$32,7,FALSE)
)</f>
        <v>11.85</v>
      </c>
    </row>
    <row r="227" spans="1:42">
      <c r="A227">
        <v>54</v>
      </c>
      <c r="B227" t="s">
        <v>26</v>
      </c>
      <c r="C227">
        <v>2010</v>
      </c>
      <c r="D227" t="str">
        <f t="shared" si="6"/>
        <v>西藏自治区2010</v>
      </c>
      <c r="E227" t="s">
        <v>36</v>
      </c>
      <c r="F227" cm="1">
        <f t="array" ref="F227">_xlfn.IFS(
$C227=2010,
VLOOKUP($B227,[1]分省年度数据!$A$1:$T$32,15,FALSE),
$C227=2011,
VLOOKUP($B227,[1]分省年度数据!$A$1:$T$32,14,FALSE),
$C227=2012,
VLOOKUP($B227,[1]分省年度数据!$A$1:$T$32,13,FALSE),
$C227=2013,
VLOOKUP($B227,[1]分省年度数据!$A$1:$T$32,12,FALSE),
$C227=2014,
VLOOKUP($B227,[1]分省年度数据!$A$1:$T$32,11,FALSE),
$C227=2015,
VLOOKUP($B227,[1]分省年度数据!$A$1:$T$32,10,FALSE),
$C227=2016,
VLOOKUP($B227,[1]分省年度数据!$A$1:$T$32,9,FALSE),
$C227=2017,
VLOOKUP($B227,[1]分省年度数据!$A$1:$T$32,8,FALSE),
$C227=2018,
VLOOKUP($B227,[1]分省年度数据!$A$1:$T$32,7,FALSE)
)</f>
        <v>300</v>
      </c>
      <c r="G227" cm="1">
        <f t="array" ref="G227">_xlfn.IFS(
$C227=2010,
VLOOKUP($B227,[2]分省年度数据!$A$1:$T$32,15,FALSE),
$C227=2011,
VLOOKUP($B227,[2]分省年度数据!$A$1:$T$32,14,FALSE),
$C227=2012,
VLOOKUP($B227,[2]分省年度数据!$A$1:$T$32,13,FALSE),
$C227=2013,
VLOOKUP($B227,[2]分省年度数据!$A$1:$T$32,12,FALSE),
$C227=2014,
VLOOKUP($B227,[2]分省年度数据!$A$1:$T$32,11,FALSE),
$C227=2015,
VLOOKUP($B227,[2]分省年度数据!$A$1:$T$32,10,FALSE),
$C227=2016,
VLOOKUP($B227,[2]分省年度数据!$A$1:$T$32,9,FALSE),
$C227=2017,
VLOOKUP($B227,[2]分省年度数据!$A$1:$T$32,8,FALSE),
$C227=2018,
VLOOKUP($B227,[2]分省年度数据!$A$1:$T$32,7,FALSE)
)</f>
        <v>6628</v>
      </c>
      <c r="H227" cm="1">
        <f t="array" ref="H227">_xlfn.IFS(
$C227=2010,
VLOOKUP($B227,[3]分省年度数据!$A$1:$T$32,15,FALSE),
$C227=2011,
VLOOKUP($B227,[3]分省年度数据!$A$1:$T$32,14,FALSE),
$C227=2012,
VLOOKUP($B227,[3]分省年度数据!$A$1:$T$32,13,FALSE),
$C227=2013,
VLOOKUP($B227,[3]分省年度数据!$A$1:$T$32,12,FALSE),
$C227=2014,
VLOOKUP($B227,[3]分省年度数据!$A$1:$T$32,11,FALSE),
$C227=2015,
VLOOKUP($B227,[3]分省年度数据!$A$1:$T$32,10,FALSE),
$C227=2016,
VLOOKUP($B227,[3]分省年度数据!$A$1:$T$32,9,FALSE),
$C227=2017,
VLOOKUP($B227,[3]分省年度数据!$A$1:$T$32,8,FALSE),
$C227=2018,
VLOOKUP($B227,[3]分省年度数据!$A$1:$T$32,7,FALSE)
)</f>
        <v>63</v>
      </c>
      <c r="I227">
        <f>VLOOKUP($D227,[4]Sheet1!$C$1:$J$65536,2,FALSE)</f>
        <v>51.508197784423828</v>
      </c>
      <c r="J227">
        <f>VLOOKUP($D227,[4]Sheet1!$C$1:$J$65536,3,FALSE)</f>
        <v>-84.925880432128906</v>
      </c>
      <c r="K227">
        <f>VLOOKUP($D227,[4]Sheet1!$C$1:$J$65536,4,FALSE)</f>
        <v>10097</v>
      </c>
      <c r="L227">
        <f>VLOOKUP($D227,[4]Sheet1!$C$1:$J$65536,5,FALSE)</f>
        <v>128.89837646484375</v>
      </c>
      <c r="M227">
        <f>VLOOKUP($D227,[4]Sheet1!$C$1:$J$65536,6,FALSE)</f>
        <v>16.316509246826172</v>
      </c>
      <c r="N227">
        <f>VLOOKUP($D227,[4]Sheet1!$C$1:$J$65536,7,FALSE)</f>
        <v>3.9819769859313965</v>
      </c>
      <c r="O227">
        <f>VLOOKUP($D227,[4]Sheet1!$C$1:$J$65536,8,FALSE)</f>
        <v>13.153458595275879</v>
      </c>
      <c r="P227" cm="1">
        <f t="array" ref="P227">_xlfn.IFS(
$C227=2010,
VLOOKUP($B227,[5]各省年均房价!$A$1:$T$32,11,FALSE),
$C227=2011,
VLOOKUP($B227,[5]各省年均房价!$A$1:$T$32,12,FALSE),
$C227=2012,
VLOOKUP($B227,[5]各省年均房价!$A$1:$T$32,13,FALSE),
$C227=2013,
VLOOKUP($B227,[5]各省年均房价!$A$1:$T$32,14,FALSE),
$C227=2014,
VLOOKUP($B227,[5]各省年均房价!$A$1:$T$32,15,FALSE),
$C227=2015,
VLOOKUP($B227,[5]各省年均房价!$A$1:$T$32,16,FALSE),
$C227=2016,
VLOOKUP($B227,[5]各省年均房价!$A$1:$T$32,17,FALSE),
$C227=2017,
VLOOKUP($B227,[5]各省年均房价!$A$1:$T$32,18,FALSE),
$C227=2018,
VLOOKUP($B227,[5]各省年均房价!$A$1:$T$32,19,FALSE)
)</f>
        <v>3566.88</v>
      </c>
      <c r="Q227">
        <f t="shared" si="7"/>
        <v>0.5381532890766445</v>
      </c>
      <c r="R227" cm="1">
        <f t="array" ref="R227">_xlfn.IFS(
$C227=2010,
VLOOKUP($B227,[27]分省年度数据!$A$1:$T$32,15,FALSE),
$C227=2011,
VLOOKUP($B227,[27]分省年度数据!$A$1:$T$32,14,FALSE),
$C227=2012,
VLOOKUP($B227,[27]分省年度数据!$A$1:$T$32,13,FALSE),
$C227=2013,
VLOOKUP($B227,[27]分省年度数据!$A$1:$T$32,12,FALSE),
$C227=2014,
VLOOKUP($B227,[27]分省年度数据!$A$1:$T$32,11,FALSE),
$C227=2015,
VLOOKUP($B227,[27]分省年度数据!$A$1:$T$32,10,FALSE),
$C227=2016,
VLOOKUP($B227,[27]分省年度数据!$A$1:$T$32,9,FALSE),
$C227=2017,
VLOOKUP($B227,[27]分省年度数据!$A$1:$T$32,8,FALSE),
$C227=2018,
VLOOKUP($B227,[27]分省年度数据!$A$1:$T$32,7,FALSE)
)</f>
        <v>54.36</v>
      </c>
      <c r="S227" t="str">
        <f>IFERROR(VLOOKUP(D227,[6]mu_jt_estimates_final!$C:$D,2,FALSE),"")</f>
        <v/>
      </c>
      <c r="T227" t="str">
        <f>VLOOKUP(B227,方言分布!A:B,2,FALSE)</f>
        <v>其他</v>
      </c>
      <c r="U227" cm="1">
        <f t="array" ref="U227">_xlfn.IFS(
$C227=2010,
VLOOKUP($B227,[7]分省年度数据!$A$1:$T$32,15,FALSE),
$C227=2011,
VLOOKUP($B227,[7]分省年度数据!$A$1:$T$32,14,FALSE),
$C227=2012,
VLOOKUP($B227,[7]分省年度数据!$A$1:$T$32,13,FALSE),
$C227=2013,
VLOOKUP($B227,[7]分省年度数据!$A$1:$T$32,12,FALSE),
$C227=2014,
VLOOKUP($B227,[7]分省年度数据!$A$1:$T$32,11,FALSE),
$C227=2015,
VLOOKUP($B227,[7]分省年度数据!$A$1:$T$32,10,FALSE),
$C227=2016,
VLOOKUP($B227,[7]分省年度数据!$A$1:$T$32,9,FALSE),
$C227=2017,
VLOOKUP($B227,[7]分省年度数据!$A$1:$T$32,8,FALSE),
$C227=2018,
VLOOKUP($B227,[7]分省年度数据!$A$1:$T$32,7,FALSE)
)</f>
        <v>4960</v>
      </c>
      <c r="V227" cm="1">
        <f t="array" ref="V227">_xlfn.IFS(
$C227=2010,
VLOOKUP($B227,[8]分省年度数据!$A$1:$T$32,15,FALSE),
$C227=2011,
VLOOKUP($B227,[8]分省年度数据!$A$1:$T$32,14,FALSE),
$C227=2012,
VLOOKUP($B227,[8]分省年度数据!$A$1:$T$32,13,FALSE),
$C227=2013,
VLOOKUP($B227,[8]分省年度数据!$A$1:$T$32,12,FALSE),
$C227=2014,
VLOOKUP($B227,[8]分省年度数据!$A$1:$T$32,11,FALSE),
$C227=2015,
VLOOKUP($B227,[8]分省年度数据!$A$1:$T$32,10,FALSE),
$C227=2016,
VLOOKUP($B227,[8]分省年度数据!$A$1:$T$32,9,FALSE),
$C227=2017,
VLOOKUP($B227,[8]分省年度数据!$A$1:$T$32,8,FALSE),
$C227=2018,
VLOOKUP($B227,[8]分省年度数据!$A$1:$T$32,7,FALSE)
)</f>
        <v>0.88</v>
      </c>
      <c r="W227" cm="1">
        <f t="array" ref="W227">_xlfn.IFS(
$C227=2010,
VLOOKUP($B227,[9]分省年度数据!$A$1:$T$32,15,FALSE),
$C227=2011,
VLOOKUP($B227,[9]分省年度数据!$A$1:$T$32,14,FALSE),
$C227=2012,
VLOOKUP($B227,[9]分省年度数据!$A$1:$T$32,13,FALSE),
$C227=2013,
VLOOKUP($B227,[9]分省年度数据!$A$1:$T$32,12,FALSE),
$C227=2014,
VLOOKUP($B227,[9]分省年度数据!$A$1:$T$32,11,FALSE),
$C227=2015,
VLOOKUP($B227,[9]分省年度数据!$A$1:$T$32,10,FALSE),
$C227=2016,
VLOOKUP($B227,[9]分省年度数据!$A$1:$T$32,9,FALSE),
$C227=2017,
VLOOKUP($B227,[9]分省年度数据!$A$1:$T$32,8,FALSE),
$C227=2018,
VLOOKUP($B227,[9]分省年度数据!$A$1:$T$32,7,FALSE)
)</f>
        <v>34</v>
      </c>
      <c r="X227" cm="1">
        <f t="array" ref="X227">_xlfn.IFS(
$C227=2010,
VLOOKUP($B227,[10]分省年度数据!$A$1:$T$32,15,FALSE),
$C227=2011,
VLOOKUP($B227,[10]分省年度数据!$A$1:$T$32,14,FALSE),
$C227=2012,
VLOOKUP($B227,[10]分省年度数据!$A$1:$T$32,13,FALSE),
$C227=2013,
VLOOKUP($B227,[10]分省年度数据!$A$1:$T$32,12,FALSE),
$C227=2014,
VLOOKUP($B227,[10]分省年度数据!$A$1:$T$32,11,FALSE),
$C227=2015,
VLOOKUP($B227,[10]分省年度数据!$A$1:$T$32,10,FALSE),
$C227=2016,
VLOOKUP($B227,[10]分省年度数据!$A$1:$T$32,9,FALSE),
$C227=2017,
VLOOKUP($B227,[10]分省年度数据!$A$1:$T$32,8,FALSE),
$C227=2018,
VLOOKUP($B227,[10]分省年度数据!$A$1:$T$32,7,FALSE)
)</f>
        <v>11.33</v>
      </c>
      <c r="Y227" cm="1">
        <f t="array" ref="Y227">_xlfn.IFS(
$C227=2010,
VLOOKUP($B227,[11]分省年度数据!$A$1:$T$32,15,FALSE),
$C227=2011,
VLOOKUP($B227,[11]分省年度数据!$A$1:$T$32,14,FALSE),
$C227=2012,
VLOOKUP($B227,[11]分省年度数据!$A$1:$T$32,13,FALSE),
$C227=2013,
VLOOKUP($B227,[11]分省年度数据!$A$1:$T$32,12,FALSE),
$C227=2014,
VLOOKUP($B227,[11]分省年度数据!$A$1:$T$32,11,FALSE),
$C227=2015,
VLOOKUP($B227,[11]分省年度数据!$A$1:$T$32,10,FALSE),
$C227=2016,
VLOOKUP($B227,[11]分省年度数据!$A$1:$T$32,9,FALSE),
$C227=2017,
VLOOKUP($B227,[11]分省年度数据!$A$1:$T$32,8,FALSE),
$C227=2018,
VLOOKUP($B227,[11]分省年度数据!$A$1:$T$32,7,FALSE)
)</f>
        <v>32.04</v>
      </c>
      <c r="Z227" cm="1">
        <f t="array" ref="Z227">_xlfn.IFS(
$C227=2010,
VLOOKUP($B227,[12]分省年度数据!$A$1:$T$32,15,FALSE),
$C227=2011,
VLOOKUP($B227,[12]分省年度数据!$A$1:$T$32,14,FALSE),
$C227=2012,
VLOOKUP($B227,[12]分省年度数据!$A$1:$T$32,13,FALSE),
$C227=2013,
VLOOKUP($B227,[12]分省年度数据!$A$1:$T$32,12,FALSE),
$C227=2014,
VLOOKUP($B227,[12]分省年度数据!$A$1:$T$32,11,FALSE),
$C227=2015,
VLOOKUP($B227,[12]分省年度数据!$A$1:$T$32,10,FALSE),
$C227=2016,
VLOOKUP($B227,[12]分省年度数据!$A$1:$T$32,9,FALSE),
$C227=2017,
VLOOKUP($B227,[12]分省年度数据!$A$1:$T$32,8,FALSE),
$C227=2018,
VLOOKUP($B227,[12]分省年度数据!$A$1:$T$32,7,FALSE)
)</f>
        <v>12.84</v>
      </c>
      <c r="AA227" cm="1">
        <f t="array" ref="AA227">_xlfn.IFS(
$C227=2010,
VLOOKUP($B227,[13]分省年度数据!$A$1:$T$32,15,FALSE),
$C227=2011,
VLOOKUP($B227,[13]分省年度数据!$A$1:$T$32,14,FALSE),
$C227=2012,
VLOOKUP($B227,[13]分省年度数据!$A$1:$T$32,13,FALSE),
$C227=2013,
VLOOKUP($B227,[13]分省年度数据!$A$1:$T$32,12,FALSE),
$C227=2014,
VLOOKUP($B227,[13]分省年度数据!$A$1:$T$32,11,FALSE),
$C227=2015,
VLOOKUP($B227,[13]分省年度数据!$A$1:$T$32,10,FALSE),
$C227=2016,
VLOOKUP($B227,[13]分省年度数据!$A$1:$T$32,9,FALSE),
$C227=2017,
VLOOKUP($B227,[13]分省年度数据!$A$1:$T$32,8,FALSE),
$C227=2018,
VLOOKUP($B227,[13]分省年度数据!$A$1:$T$32,7,FALSE)
)</f>
        <v>15.66</v>
      </c>
      <c r="AB227" cm="1">
        <f t="array" ref="AB227">_xlfn.IFS(
$C227=2010,
VLOOKUP($B227,[14]分省年度数据!$A$1:$T$32,15,FALSE),
$C227=2011,
VLOOKUP($B227,[14]分省年度数据!$A$1:$T$32,14,FALSE),
$C227=2012,
VLOOKUP($B227,[14]分省年度数据!$A$1:$T$32,13,FALSE),
$C227=2013,
VLOOKUP($B227,[14]分省年度数据!$A$1:$T$32,12,FALSE),
$C227=2014,
VLOOKUP($B227,[14]分省年度数据!$A$1:$T$32,11,FALSE),
$C227=2015,
VLOOKUP($B227,[14]分省年度数据!$A$1:$T$32,10,FALSE),
$C227=2016,
VLOOKUP($B227,[14]分省年度数据!$A$1:$T$32,9,FALSE),
$C227=2017,
VLOOKUP($B227,[14]分省年度数据!$A$1:$T$32,8,FALSE),
$C227=2018,
VLOOKUP($B227,[14]分省年度数据!$A$1:$T$32,7,FALSE)
)</f>
        <v>15.84</v>
      </c>
      <c r="AD227" cm="1">
        <f t="array" ref="AD227">_xlfn.IFS(
$C227=2010,
VLOOKUP($B227,[15]分省年度数据!$A$1:$T$32,15,FALSE),
$C227=2011,
VLOOKUP($B227,[15]分省年度数据!$A$1:$T$32,14,FALSE),
$C227=2012,
VLOOKUP($B227,[15]分省年度数据!$A$1:$T$32,13,FALSE),
$C227=2013,
VLOOKUP($B227,[15]分省年度数据!$A$1:$T$32,12,FALSE),
$C227=2014,
VLOOKUP($B227,[15]分省年度数据!$A$1:$T$32,11,FALSE),
$C227=2015,
VLOOKUP($B227,[15]分省年度数据!$A$1:$T$32,10,FALSE),
$C227=2016,
VLOOKUP($B227,[15]分省年度数据!$A$1:$T$32,9,FALSE),
$C227=2017,
VLOOKUP($B227,[15]分省年度数据!$A$1:$T$32,8,FALSE),
$C227=2018,
VLOOKUP($B227,[15]分省年度数据!$A$1:$T$32,7,FALSE)
)</f>
        <v>662293</v>
      </c>
      <c r="AE227" cm="1">
        <f t="array" ref="AE227">_xlfn.IFS(
$C227=2010,
VLOOKUP($B227,[16]分省年度数据!$A$1:$T$32,15,FALSE),
$C227=2011,
VLOOKUP($B227,[16]分省年度数据!$A$1:$T$32,14,FALSE),
$C227=2012,
VLOOKUP($B227,[16]分省年度数据!$A$1:$T$32,13,FALSE),
$C227=2013,
VLOOKUP($B227,[16]分省年度数据!$A$1:$T$32,12,FALSE),
$C227=2014,
VLOOKUP($B227,[16]分省年度数据!$A$1:$T$32,11,FALSE),
$C227=2015,
VLOOKUP($B227,[16]分省年度数据!$A$1:$T$32,10,FALSE),
$C227=2016,
VLOOKUP($B227,[16]分省年度数据!$A$1:$T$32,9,FALSE),
$C227=2017,
VLOOKUP($B227,[16]分省年度数据!$A$1:$T$32,8,FALSE),
$C227=2018,
VLOOKUP($B227,[16]分省年度数据!$A$1:$T$32,7,FALSE)
)</f>
        <v>60.8</v>
      </c>
      <c r="AF227" cm="1">
        <f t="array" ref="AF227">_xlfn.IFS(
$C227=2010,
VLOOKUP($B227,[17]分省年度数据!$A$1:$T$32,15,FALSE),
$C227=2011,
VLOOKUP($B227,[17]分省年度数据!$A$1:$T$32,14,FALSE),
$C227=2012,
VLOOKUP($B227,[17]分省年度数据!$A$1:$T$32,13,FALSE),
$C227=2013,
VLOOKUP($B227,[17]分省年度数据!$A$1:$T$32,12,FALSE),
$C227=2014,
VLOOKUP($B227,[17]分省年度数据!$A$1:$T$32,11,FALSE),
$C227=2015,
VLOOKUP($B227,[17]分省年度数据!$A$1:$T$32,10,FALSE),
$C227=2016,
VLOOKUP($B227,[17]分省年度数据!$A$1:$T$32,9,FALSE),
$C227=2017,
VLOOKUP($B227,[17]分省年度数据!$A$1:$T$32,8,FALSE),
$C227=2018,
VLOOKUP($B227,[17]分省年度数据!$A$1:$T$32,7,FALSE)
)</f>
        <v>3</v>
      </c>
      <c r="AG227" cm="1">
        <f t="array" ref="AG227">_xlfn.IFS(
$C227=2010,
VLOOKUP($B227,[18]分省年度数据!$A$1:$T$32,15,FALSE),
$C227=2011,
VLOOKUP($B227,[18]分省年度数据!$A$1:$T$32,14,FALSE),
$C227=2012,
VLOOKUP($B227,[18]分省年度数据!$A$1:$T$32,13,FALSE),
$C227=2013,
VLOOKUP($B227,[18]分省年度数据!$A$1:$T$32,12,FALSE),
$C227=2014,
VLOOKUP($B227,[18]分省年度数据!$A$1:$T$32,11,FALSE),
$C227=2015,
VLOOKUP($B227,[18]分省年度数据!$A$1:$T$32,10,FALSE),
$C227=2016,
VLOOKUP($B227,[18]分省年度数据!$A$1:$T$32,9,FALSE),
$C227=2017,
VLOOKUP($B227,[18]分省年度数据!$A$1:$T$32,8,FALSE),
$C227=2018,
VLOOKUP($B227,[18]分省年度数据!$A$1:$T$32,7,FALSE)
)</f>
        <v>192.4</v>
      </c>
      <c r="AJ227" cm="1">
        <f t="array" ref="AJ227">_xlfn.IFS(
$C227=2010,
VLOOKUP($B227,[19]分省年度数据!$A$1:$T$32,15,FALSE),
$C227=2011,
VLOOKUP($B227,[19]分省年度数据!$A$1:$T$32,14,FALSE),
$C227=2012,
VLOOKUP($B227,[19]分省年度数据!$A$1:$T$32,13,FALSE),
$C227=2013,
VLOOKUP($B227,[19]分省年度数据!$A$1:$T$32,12,FALSE),
$C227=2014,
VLOOKUP($B227,[19]分省年度数据!$A$1:$T$32,11,FALSE),
$C227=2015,
VLOOKUP($B227,[19]分省年度数据!$A$1:$T$32,10,FALSE),
$C227=2016,
VLOOKUP($B227,[19]分省年度数据!$A$1:$T$32,9,FALSE),
$C227=2017,
VLOOKUP($B227,[19]分省年度数据!$A$1:$T$32,8,FALSE),
$C227=2018,
VLOOKUP($B227,[19]分省年度数据!$A$1:$T$32,7,FALSE)
)</f>
        <v>781</v>
      </c>
      <c r="AK227" cm="1">
        <f t="array" ref="AK227">_xlfn.IFS(
$C227=2010,
VLOOKUP($B227,[20]分省年度数据!$A$1:$T$32,15,FALSE),
$C227=2011,
VLOOKUP($B227,[20]分省年度数据!$A$1:$T$32,14,FALSE),
$C227=2012,
VLOOKUP($B227,[20]分省年度数据!$A$1:$T$32,13,FALSE),
$C227=2013,
VLOOKUP($B227,[20]分省年度数据!$A$1:$T$32,12,FALSE),
$C227=2014,
VLOOKUP($B227,[20]分省年度数据!$A$1:$T$32,11,FALSE),
$C227=2015,
VLOOKUP($B227,[20]分省年度数据!$A$1:$T$32,10,FALSE),
$C227=2016,
VLOOKUP($B227,[20]分省年度数据!$A$1:$T$32,9,FALSE),
$C227=2017,
VLOOKUP($B227,[20]分省年度数据!$A$1:$T$32,8,FALSE),
$C227=2018,
VLOOKUP($B227,[20]分省年度数据!$A$1:$T$32,7,FALSE)
)</f>
        <v>949</v>
      </c>
      <c r="AL227" cm="1">
        <f t="array" ref="AL227">_xlfn.IFS(
$C227=2010,
VLOOKUP($B227,[26]分省年度数据!$A$1:$T$32,15,FALSE),
$C227=2011,
VLOOKUP($B227,[26]分省年度数据!$A$1:$T$32,14,FALSE),
$C227=2012,
VLOOKUP($B227,[26]分省年度数据!$A$1:$T$32,13,FALSE),
$C227=2013,
VLOOKUP($B227,[26]分省年度数据!$A$1:$T$32,12,FALSE),
$C227=2014,
VLOOKUP($B227,[26]分省年度数据!$A$1:$T$32,11,FALSE),
$C227=2015,
VLOOKUP($B227,[26]分省年度数据!$A$1:$T$32,10,FALSE),
$C227=2016,
VLOOKUP($B227,[26]分省年度数据!$A$1:$T$32,9,FALSE),
$C227=2017,
VLOOKUP($B227,[26]分省年度数据!$A$1:$T$32,8,FALSE),
$C227=2018,
VLOOKUP($B227,[26]分省年度数据!$A$1:$T$32,7,FALSE)
)</f>
        <v>97.42</v>
      </c>
      <c r="AM227" cm="1">
        <f t="array" ref="AM227">_xlfn.IFS(
$C227=2010,
VLOOKUP($B227,[22]分省年度数据!$A$1:$T$32,15,FALSE),
$C227=2011,
VLOOKUP($B227,[22]分省年度数据!$A$1:$T$32,14,FALSE),
$C227=2012,
VLOOKUP($B227,[22]分省年度数据!$A$1:$T$32,13,FALSE),
$C227=2013,
VLOOKUP($B227,[22]分省年度数据!$A$1:$T$32,12,FALSE),
$C227=2014,
VLOOKUP($B227,[22]分省年度数据!$A$1:$T$32,11,FALSE),
$C227=2015,
VLOOKUP($B227,[22]分省年度数据!$A$1:$T$32,10,FALSE),
$C227=2016,
VLOOKUP($B227,[22]分省年度数据!$A$1:$T$32,9,FALSE),
$C227=2017,
VLOOKUP($B227,[22]分省年度数据!$A$1:$T$32,8,FALSE),
$C227=2018,
VLOOKUP($B227,[22]分省年度数据!$A$1:$T$32,7,FALSE)
)</f>
        <v>79.83</v>
      </c>
      <c r="AN227" cm="1">
        <f t="array" ref="AN227">_xlfn.IFS(
$C227=2010,
VLOOKUP($B227,[23]分省年度数据!$A$1:$T$32,15,FALSE),
$C227=2011,
VLOOKUP($B227,[23]分省年度数据!$A$1:$T$32,14,FALSE),
$C227=2012,
VLOOKUP($B227,[23]分省年度数据!$A$1:$T$32,13,FALSE),
$C227=2013,
VLOOKUP($B227,[23]分省年度数据!$A$1:$T$32,12,FALSE),
$C227=2014,
VLOOKUP($B227,[23]分省年度数据!$A$1:$T$32,11,FALSE),
$C227=2015,
VLOOKUP($B227,[23]分省年度数据!$A$1:$T$32,10,FALSE),
$C227=2016,
VLOOKUP($B227,[23]分省年度数据!$A$1:$T$32,9,FALSE),
$C227=2017,
VLOOKUP($B227,[23]分省年度数据!$A$1:$T$32,8,FALSE),
$C227=2018,
VLOOKUP($B227,[23]分省年度数据!$A$1:$T$32,7,FALSE)
)</f>
        <v>20.91</v>
      </c>
      <c r="AO227" cm="1">
        <f t="array" ref="AO227">_xlfn.IFS(
$C227=2010,
VLOOKUP($B227,[24]分省年度数据!$A$1:$T$32,15,FALSE),
$C227=2011,
VLOOKUP($B227,[24]分省年度数据!$A$1:$T$32,14,FALSE),
$C227=2012,
VLOOKUP($B227,[24]分省年度数据!$A$1:$T$32,13,FALSE),
$C227=2013,
VLOOKUP($B227,[24]分省年度数据!$A$1:$T$32,12,FALSE),
$C227=2014,
VLOOKUP($B227,[24]分省年度数据!$A$1:$T$32,11,FALSE),
$C227=2015,
VLOOKUP($B227,[24]分省年度数据!$A$1:$T$32,10,FALSE),
$C227=2016,
VLOOKUP($B227,[24]分省年度数据!$A$1:$T$32,9,FALSE),
$C227=2017,
VLOOKUP($B227,[24]分省年度数据!$A$1:$T$32,8,FALSE),
$C227=2018,
VLOOKUP($B227,[24]分省年度数据!$A$1:$T$32,7,FALSE)
)</f>
        <v>4.16</v>
      </c>
      <c r="AP227" cm="1">
        <f t="array" ref="AP227">_xlfn.IFS(
$C227=2010,
VLOOKUP($B227,[25]分省年度数据!$A$1:$T$32,15,FALSE),
$C227=2011,
VLOOKUP($B227,[25]分省年度数据!$A$1:$T$32,14,FALSE),
$C227=2012,
VLOOKUP($B227,[25]分省年度数据!$A$1:$T$32,13,FALSE),
$C227=2013,
VLOOKUP($B227,[25]分省年度数据!$A$1:$T$32,12,FALSE),
$C227=2014,
VLOOKUP($B227,[25]分省年度数据!$A$1:$T$32,11,FALSE),
$C227=2015,
VLOOKUP($B227,[25]分省年度数据!$A$1:$T$32,10,FALSE),
$C227=2016,
VLOOKUP($B227,[25]分省年度数据!$A$1:$T$32,9,FALSE),
$C227=2017,
VLOOKUP($B227,[25]分省年度数据!$A$1:$T$32,8,FALSE),
$C227=2018,
VLOOKUP($B227,[25]分省年度数据!$A$1:$T$32,7,FALSE)
)</f>
        <v>5.78</v>
      </c>
    </row>
    <row r="228" spans="1:42">
      <c r="A228">
        <v>54</v>
      </c>
      <c r="B228" t="s">
        <v>26</v>
      </c>
      <c r="C228">
        <v>2011</v>
      </c>
      <c r="D228" t="str">
        <f t="shared" si="6"/>
        <v>西藏自治区2011</v>
      </c>
      <c r="E228" t="s">
        <v>36</v>
      </c>
      <c r="F228" cm="1">
        <f t="array" ref="F228">_xlfn.IFS(
$C228=2010,
VLOOKUP($B228,[1]分省年度数据!$A$1:$T$32,15,FALSE),
$C228=2011,
VLOOKUP($B228,[1]分省年度数据!$A$1:$T$32,14,FALSE),
$C228=2012,
VLOOKUP($B228,[1]分省年度数据!$A$1:$T$32,13,FALSE),
$C228=2013,
VLOOKUP($B228,[1]分省年度数据!$A$1:$T$32,12,FALSE),
$C228=2014,
VLOOKUP($B228,[1]分省年度数据!$A$1:$T$32,11,FALSE),
$C228=2015,
VLOOKUP($B228,[1]分省年度数据!$A$1:$T$32,10,FALSE),
$C228=2016,
VLOOKUP($B228,[1]分省年度数据!$A$1:$T$32,9,FALSE),
$C228=2017,
VLOOKUP($B228,[1]分省年度数据!$A$1:$T$32,8,FALSE),
$C228=2018,
VLOOKUP($B228,[1]分省年度数据!$A$1:$T$32,7,FALSE)
)</f>
        <v>309</v>
      </c>
      <c r="G228" cm="1">
        <f t="array" ref="G228">_xlfn.IFS(
$C228=2010,
VLOOKUP($B228,[2]分省年度数据!$A$1:$T$32,15,FALSE),
$C228=2011,
VLOOKUP($B228,[2]分省年度数据!$A$1:$T$32,14,FALSE),
$C228=2012,
VLOOKUP($B228,[2]分省年度数据!$A$1:$T$32,13,FALSE),
$C228=2013,
VLOOKUP($B228,[2]分省年度数据!$A$1:$T$32,12,FALSE),
$C228=2014,
VLOOKUP($B228,[2]分省年度数据!$A$1:$T$32,11,FALSE),
$C228=2015,
VLOOKUP($B228,[2]分省年度数据!$A$1:$T$32,10,FALSE),
$C228=2016,
VLOOKUP($B228,[2]分省年度数据!$A$1:$T$32,9,FALSE),
$C228=2017,
VLOOKUP($B228,[2]分省年度数据!$A$1:$T$32,8,FALSE),
$C228=2018,
VLOOKUP($B228,[2]分省年度数据!$A$1:$T$32,7,FALSE)
)</f>
        <v>7510</v>
      </c>
      <c r="H228" cm="1">
        <f t="array" ref="H228">_xlfn.IFS(
$C228=2010,
VLOOKUP($B228,[3]分省年度数据!$A$1:$T$32,15,FALSE),
$C228=2011,
VLOOKUP($B228,[3]分省年度数据!$A$1:$T$32,14,FALSE),
$C228=2012,
VLOOKUP($B228,[3]分省年度数据!$A$1:$T$32,13,FALSE),
$C228=2013,
VLOOKUP($B228,[3]分省年度数据!$A$1:$T$32,12,FALSE),
$C228=2014,
VLOOKUP($B228,[3]分省年度数据!$A$1:$T$32,11,FALSE),
$C228=2015,
VLOOKUP($B228,[3]分省年度数据!$A$1:$T$32,10,FALSE),
$C228=2016,
VLOOKUP($B228,[3]分省年度数据!$A$1:$T$32,9,FALSE),
$C228=2017,
VLOOKUP($B228,[3]分省年度数据!$A$1:$T$32,8,FALSE),
$C228=2018,
VLOOKUP($B228,[3]分省年度数据!$A$1:$T$32,7,FALSE)
)</f>
        <v>57.3</v>
      </c>
      <c r="I228">
        <f>VLOOKUP($D228,[4]Sheet1!$C$1:$J$65536,2,FALSE)</f>
        <v>47.314010620117188</v>
      </c>
      <c r="J228">
        <f>VLOOKUP($D228,[4]Sheet1!$C$1:$J$65536,3,FALSE)</f>
        <v>-84.790367126464844</v>
      </c>
      <c r="K228">
        <f>VLOOKUP($D228,[4]Sheet1!$C$1:$J$65536,4,FALSE)</f>
        <v>10154</v>
      </c>
      <c r="L228">
        <f>VLOOKUP($D228,[4]Sheet1!$C$1:$J$65536,5,FALSE)</f>
        <v>143.09327697753906</v>
      </c>
      <c r="M228">
        <f>VLOOKUP($D228,[4]Sheet1!$C$1:$J$65536,6,FALSE)</f>
        <v>18.536724090576172</v>
      </c>
      <c r="N228">
        <f>VLOOKUP($D228,[4]Sheet1!$C$1:$J$65536,7,FALSE)</f>
        <v>3.8824784755706787</v>
      </c>
      <c r="O228">
        <f>VLOOKUP($D228,[4]Sheet1!$C$1:$J$65536,8,FALSE)</f>
        <v>11.667647361755371</v>
      </c>
      <c r="P228" cm="1">
        <f t="array" ref="P228">_xlfn.IFS(
$C228=2010,
VLOOKUP($B228,[5]各省年均房价!$A$1:$T$32,11,FALSE),
$C228=2011,
VLOOKUP($B228,[5]各省年均房价!$A$1:$T$32,12,FALSE),
$C228=2012,
VLOOKUP($B228,[5]各省年均房价!$A$1:$T$32,13,FALSE),
$C228=2013,
VLOOKUP($B228,[5]各省年均房价!$A$1:$T$32,14,FALSE),
$C228=2014,
VLOOKUP($B228,[5]各省年均房价!$A$1:$T$32,15,FALSE),
$C228=2015,
VLOOKUP($B228,[5]各省年均房价!$A$1:$T$32,16,FALSE),
$C228=2016,
VLOOKUP($B228,[5]各省年均房价!$A$1:$T$32,17,FALSE),
$C228=2017,
VLOOKUP($B228,[5]各省年均房价!$A$1:$T$32,18,FALSE),
$C228=2018,
VLOOKUP($B228,[5]各省年均房价!$A$1:$T$32,19,FALSE)
)</f>
        <v>3311.88</v>
      </c>
      <c r="Q228">
        <f t="shared" si="7"/>
        <v>0.44099600532623173</v>
      </c>
      <c r="R228" cm="1">
        <f t="array" ref="R228">_xlfn.IFS(
$C228=2010,
VLOOKUP($B228,[27]分省年度数据!$A$1:$T$32,15,FALSE),
$C228=2011,
VLOOKUP($B228,[27]分省年度数据!$A$1:$T$32,14,FALSE),
$C228=2012,
VLOOKUP($B228,[27]分省年度数据!$A$1:$T$32,13,FALSE),
$C228=2013,
VLOOKUP($B228,[27]分省年度数据!$A$1:$T$32,12,FALSE),
$C228=2014,
VLOOKUP($B228,[27]分省年度数据!$A$1:$T$32,11,FALSE),
$C228=2015,
VLOOKUP($B228,[27]分省年度数据!$A$1:$T$32,10,FALSE),
$C228=2016,
VLOOKUP($B228,[27]分省年度数据!$A$1:$T$32,9,FALSE),
$C228=2017,
VLOOKUP($B228,[27]分省年度数据!$A$1:$T$32,8,FALSE),
$C228=2018,
VLOOKUP($B228,[27]分省年度数据!$A$1:$T$32,7,FALSE)
)</f>
        <v>65.25</v>
      </c>
      <c r="S228" t="str">
        <f>IFERROR(VLOOKUP(D228,[6]mu_jt_estimates_final!$C:$D,2,FALSE),"")</f>
        <v/>
      </c>
      <c r="T228" t="str">
        <f>VLOOKUP(B228,方言分布!A:B,2,FALSE)</f>
        <v>其他</v>
      </c>
      <c r="U228" cm="1">
        <f t="array" ref="U228">_xlfn.IFS(
$C228=2010,
VLOOKUP($B228,[7]分省年度数据!$A$1:$T$32,15,FALSE),
$C228=2011,
VLOOKUP($B228,[7]分省年度数据!$A$1:$T$32,14,FALSE),
$C228=2012,
VLOOKUP($B228,[7]分省年度数据!$A$1:$T$32,13,FALSE),
$C228=2013,
VLOOKUP($B228,[7]分省年度数据!$A$1:$T$32,12,FALSE),
$C228=2014,
VLOOKUP($B228,[7]分省年度数据!$A$1:$T$32,11,FALSE),
$C228=2015,
VLOOKUP($B228,[7]分省年度数据!$A$1:$T$32,10,FALSE),
$C228=2016,
VLOOKUP($B228,[7]分省年度数据!$A$1:$T$32,9,FALSE),
$C228=2017,
VLOOKUP($B228,[7]分省年度数据!$A$1:$T$32,8,FALSE),
$C228=2018,
VLOOKUP($B228,[7]分省年度数据!$A$1:$T$32,7,FALSE)
)</f>
        <v>6602</v>
      </c>
      <c r="V228" cm="1">
        <f t="array" ref="V228">_xlfn.IFS(
$C228=2010,
VLOOKUP($B228,[8]分省年度数据!$A$1:$T$32,15,FALSE),
$C228=2011,
VLOOKUP($B228,[8]分省年度数据!$A$1:$T$32,14,FALSE),
$C228=2012,
VLOOKUP($B228,[8]分省年度数据!$A$1:$T$32,13,FALSE),
$C228=2013,
VLOOKUP($B228,[8]分省年度数据!$A$1:$T$32,12,FALSE),
$C228=2014,
VLOOKUP($B228,[8]分省年度数据!$A$1:$T$32,11,FALSE),
$C228=2015,
VLOOKUP($B228,[8]分省年度数据!$A$1:$T$32,10,FALSE),
$C228=2016,
VLOOKUP($B228,[8]分省年度数据!$A$1:$T$32,9,FALSE),
$C228=2017,
VLOOKUP($B228,[8]分省年度数据!$A$1:$T$32,8,FALSE),
$C228=2018,
VLOOKUP($B228,[8]分省年度数据!$A$1:$T$32,7,FALSE)
)</f>
        <v>0.96</v>
      </c>
      <c r="W228" cm="1">
        <f t="array" ref="W228">_xlfn.IFS(
$C228=2010,
VLOOKUP($B228,[9]分省年度数据!$A$1:$T$32,15,FALSE),
$C228=2011,
VLOOKUP($B228,[9]分省年度数据!$A$1:$T$32,14,FALSE),
$C228=2012,
VLOOKUP($B228,[9]分省年度数据!$A$1:$T$32,13,FALSE),
$C228=2013,
VLOOKUP($B228,[9]分省年度数据!$A$1:$T$32,12,FALSE),
$C228=2014,
VLOOKUP($B228,[9]分省年度数据!$A$1:$T$32,11,FALSE),
$C228=2015,
VLOOKUP($B228,[9]分省年度数据!$A$1:$T$32,10,FALSE),
$C228=2016,
VLOOKUP($B228,[9]分省年度数据!$A$1:$T$32,9,FALSE),
$C228=2017,
VLOOKUP($B228,[9]分省年度数据!$A$1:$T$32,8,FALSE),
$C228=2018,
VLOOKUP($B228,[9]分省年度数据!$A$1:$T$32,7,FALSE)
)</f>
        <v>36</v>
      </c>
      <c r="X228" cm="1">
        <f t="array" ref="X228">_xlfn.IFS(
$C228=2010,
VLOOKUP($B228,[10]分省年度数据!$A$1:$T$32,15,FALSE),
$C228=2011,
VLOOKUP($B228,[10]分省年度数据!$A$1:$T$32,14,FALSE),
$C228=2012,
VLOOKUP($B228,[10]分省年度数据!$A$1:$T$32,13,FALSE),
$C228=2013,
VLOOKUP($B228,[10]分省年度数据!$A$1:$T$32,12,FALSE),
$C228=2014,
VLOOKUP($B228,[10]分省年度数据!$A$1:$T$32,11,FALSE),
$C228=2015,
VLOOKUP($B228,[10]分省年度数据!$A$1:$T$32,10,FALSE),
$C228=2016,
VLOOKUP($B228,[10]分省年度数据!$A$1:$T$32,9,FALSE),
$C228=2017,
VLOOKUP($B228,[10]分省年度数据!$A$1:$T$32,8,FALSE),
$C228=2018,
VLOOKUP($B228,[10]分省年度数据!$A$1:$T$32,7,FALSE)
)</f>
        <v>10.71</v>
      </c>
      <c r="Y228" cm="1">
        <f t="array" ref="Y228">_xlfn.IFS(
$C228=2010,
VLOOKUP($B228,[11]分省年度数据!$A$1:$T$32,15,FALSE),
$C228=2011,
VLOOKUP($B228,[11]分省年度数据!$A$1:$T$32,14,FALSE),
$C228=2012,
VLOOKUP($B228,[11]分省年度数据!$A$1:$T$32,13,FALSE),
$C228=2013,
VLOOKUP($B228,[11]分省年度数据!$A$1:$T$32,12,FALSE),
$C228=2014,
VLOOKUP($B228,[11]分省年度数据!$A$1:$T$32,11,FALSE),
$C228=2015,
VLOOKUP($B228,[11]分省年度数据!$A$1:$T$32,10,FALSE),
$C228=2016,
VLOOKUP($B228,[11]分省年度数据!$A$1:$T$32,9,FALSE),
$C228=2017,
VLOOKUP($B228,[11]分省年度数据!$A$1:$T$32,8,FALSE),
$C228=2018,
VLOOKUP($B228,[11]分省年度数据!$A$1:$T$32,7,FALSE)
)</f>
        <v>35.299999999999997</v>
      </c>
      <c r="Z228" cm="1">
        <f t="array" ref="Z228">_xlfn.IFS(
$C228=2010,
VLOOKUP($B228,[12]分省年度数据!$A$1:$T$32,15,FALSE),
$C228=2011,
VLOOKUP($B228,[12]分省年度数据!$A$1:$T$32,14,FALSE),
$C228=2012,
VLOOKUP($B228,[12]分省年度数据!$A$1:$T$32,13,FALSE),
$C228=2013,
VLOOKUP($B228,[12]分省年度数据!$A$1:$T$32,12,FALSE),
$C228=2014,
VLOOKUP($B228,[12]分省年度数据!$A$1:$T$32,11,FALSE),
$C228=2015,
VLOOKUP($B228,[12]分省年度数据!$A$1:$T$32,10,FALSE),
$C228=2016,
VLOOKUP($B228,[12]分省年度数据!$A$1:$T$32,9,FALSE),
$C228=2017,
VLOOKUP($B228,[12]分省年度数据!$A$1:$T$32,8,FALSE),
$C228=2018,
VLOOKUP($B228,[12]分省年度数据!$A$1:$T$32,7,FALSE)
)</f>
        <v>13.15</v>
      </c>
      <c r="AA228" cm="1">
        <f t="array" ref="AA228">_xlfn.IFS(
$C228=2010,
VLOOKUP($B228,[13]分省年度数据!$A$1:$T$32,15,FALSE),
$C228=2011,
VLOOKUP($B228,[13]分省年度数据!$A$1:$T$32,14,FALSE),
$C228=2012,
VLOOKUP($B228,[13]分省年度数据!$A$1:$T$32,13,FALSE),
$C228=2013,
VLOOKUP($B228,[13]分省年度数据!$A$1:$T$32,12,FALSE),
$C228=2014,
VLOOKUP($B228,[13]分省年度数据!$A$1:$T$32,11,FALSE),
$C228=2015,
VLOOKUP($B228,[13]分省年度数据!$A$1:$T$32,10,FALSE),
$C228=2016,
VLOOKUP($B228,[13]分省年度数据!$A$1:$T$32,9,FALSE),
$C228=2017,
VLOOKUP($B228,[13]分省年度数据!$A$1:$T$32,8,FALSE),
$C228=2018,
VLOOKUP($B228,[13]分省年度数据!$A$1:$T$32,7,FALSE)
)</f>
        <v>14.95</v>
      </c>
      <c r="AB228" cm="1">
        <f t="array" ref="AB228">_xlfn.IFS(
$C228=2010,
VLOOKUP($B228,[14]分省年度数据!$A$1:$T$32,15,FALSE),
$C228=2011,
VLOOKUP($B228,[14]分省年度数据!$A$1:$T$32,14,FALSE),
$C228=2012,
VLOOKUP($B228,[14]分省年度数据!$A$1:$T$32,13,FALSE),
$C228=2013,
VLOOKUP($B228,[14]分省年度数据!$A$1:$T$32,12,FALSE),
$C228=2014,
VLOOKUP($B228,[14]分省年度数据!$A$1:$T$32,11,FALSE),
$C228=2015,
VLOOKUP($B228,[14]分省年度数据!$A$1:$T$32,10,FALSE),
$C228=2016,
VLOOKUP($B228,[14]分省年度数据!$A$1:$T$32,9,FALSE),
$C228=2017,
VLOOKUP($B228,[14]分省年度数据!$A$1:$T$32,8,FALSE),
$C228=2018,
VLOOKUP($B228,[14]分省年度数据!$A$1:$T$32,7,FALSE)
)</f>
        <v>15.45</v>
      </c>
      <c r="AD228" cm="1">
        <f t="array" ref="AD228">_xlfn.IFS(
$C228=2010,
VLOOKUP($B228,[15]分省年度数据!$A$1:$T$32,15,FALSE),
$C228=2011,
VLOOKUP($B228,[15]分省年度数据!$A$1:$T$32,14,FALSE),
$C228=2012,
VLOOKUP($B228,[15]分省年度数据!$A$1:$T$32,13,FALSE),
$C228=2013,
VLOOKUP($B228,[15]分省年度数据!$A$1:$T$32,12,FALSE),
$C228=2014,
VLOOKUP($B228,[15]分省年度数据!$A$1:$T$32,11,FALSE),
$C228=2015,
VLOOKUP($B228,[15]分省年度数据!$A$1:$T$32,10,FALSE),
$C228=2016,
VLOOKUP($B228,[15]分省年度数据!$A$1:$T$32,9,FALSE),
$C228=2017,
VLOOKUP($B228,[15]分省年度数据!$A$1:$T$32,8,FALSE),
$C228=2018,
VLOOKUP($B228,[15]分省年度数据!$A$1:$T$32,7,FALSE)
)</f>
        <v>826102</v>
      </c>
      <c r="AE228" cm="1">
        <f t="array" ref="AE228">_xlfn.IFS(
$C228=2010,
VLOOKUP($B228,[16]分省年度数据!$A$1:$T$32,15,FALSE),
$C228=2011,
VLOOKUP($B228,[16]分省年度数据!$A$1:$T$32,14,FALSE),
$C228=2012,
VLOOKUP($B228,[16]分省年度数据!$A$1:$T$32,13,FALSE),
$C228=2013,
VLOOKUP($B228,[16]分省年度数据!$A$1:$T$32,12,FALSE),
$C228=2014,
VLOOKUP($B228,[16]分省年度数据!$A$1:$T$32,11,FALSE),
$C228=2015,
VLOOKUP($B228,[16]分省年度数据!$A$1:$T$32,10,FALSE),
$C228=2016,
VLOOKUP($B228,[16]分省年度数据!$A$1:$T$32,9,FALSE),
$C228=2017,
VLOOKUP($B228,[16]分省年度数据!$A$1:$T$32,8,FALSE),
$C228=2018,
VLOOKUP($B228,[16]分省年度数据!$A$1:$T$32,7,FALSE)
)</f>
        <v>77.81</v>
      </c>
      <c r="AF228" cm="1">
        <f t="array" ref="AF228">_xlfn.IFS(
$C228=2010,
VLOOKUP($B228,[17]分省年度数据!$A$1:$T$32,15,FALSE),
$C228=2011,
VLOOKUP($B228,[17]分省年度数据!$A$1:$T$32,14,FALSE),
$C228=2012,
VLOOKUP($B228,[17]分省年度数据!$A$1:$T$32,13,FALSE),
$C228=2013,
VLOOKUP($B228,[17]分省年度数据!$A$1:$T$32,12,FALSE),
$C228=2014,
VLOOKUP($B228,[17]分省年度数据!$A$1:$T$32,11,FALSE),
$C228=2015,
VLOOKUP($B228,[17]分省年度数据!$A$1:$T$32,10,FALSE),
$C228=2016,
VLOOKUP($B228,[17]分省年度数据!$A$1:$T$32,9,FALSE),
$C228=2017,
VLOOKUP($B228,[17]分省年度数据!$A$1:$T$32,8,FALSE),
$C228=2018,
VLOOKUP($B228,[17]分省年度数据!$A$1:$T$32,7,FALSE)
)</f>
        <v>3</v>
      </c>
      <c r="AG228" cm="1">
        <f t="array" ref="AG228">_xlfn.IFS(
$C228=2010,
VLOOKUP($B228,[18]分省年度数据!$A$1:$T$32,15,FALSE),
$C228=2011,
VLOOKUP($B228,[18]分省年度数据!$A$1:$T$32,14,FALSE),
$C228=2012,
VLOOKUP($B228,[18]分省年度数据!$A$1:$T$32,13,FALSE),
$C228=2013,
VLOOKUP($B228,[18]分省年度数据!$A$1:$T$32,12,FALSE),
$C228=2014,
VLOOKUP($B228,[18]分省年度数据!$A$1:$T$32,11,FALSE),
$C228=2015,
VLOOKUP($B228,[18]分省年度数据!$A$1:$T$32,10,FALSE),
$C228=2016,
VLOOKUP($B228,[18]分省年度数据!$A$1:$T$32,9,FALSE),
$C228=2017,
VLOOKUP($B228,[18]分省年度数据!$A$1:$T$32,8,FALSE),
$C228=2018,
VLOOKUP($B228,[18]分省年度数据!$A$1:$T$32,7,FALSE)
)</f>
        <v>237.5</v>
      </c>
      <c r="AJ228" cm="1">
        <f t="array" ref="AJ228">_xlfn.IFS(
$C228=2010,
VLOOKUP($B228,[19]分省年度数据!$A$1:$T$32,15,FALSE),
$C228=2011,
VLOOKUP($B228,[19]分省年度数据!$A$1:$T$32,14,FALSE),
$C228=2012,
VLOOKUP($B228,[19]分省年度数据!$A$1:$T$32,13,FALSE),
$C228=2013,
VLOOKUP($B228,[19]分省年度数据!$A$1:$T$32,12,FALSE),
$C228=2014,
VLOOKUP($B228,[19]分省年度数据!$A$1:$T$32,11,FALSE),
$C228=2015,
VLOOKUP($B228,[19]分省年度数据!$A$1:$T$32,10,FALSE),
$C228=2016,
VLOOKUP($B228,[19]分省年度数据!$A$1:$T$32,9,FALSE),
$C228=2017,
VLOOKUP($B228,[19]分省年度数据!$A$1:$T$32,8,FALSE),
$C228=2018,
VLOOKUP($B228,[19]分省年度数据!$A$1:$T$32,7,FALSE)
)</f>
        <v>943</v>
      </c>
      <c r="AK228" cm="1">
        <f t="array" ref="AK228">_xlfn.IFS(
$C228=2010,
VLOOKUP($B228,[20]分省年度数据!$A$1:$T$32,15,FALSE),
$C228=2011,
VLOOKUP($B228,[20]分省年度数据!$A$1:$T$32,14,FALSE),
$C228=2012,
VLOOKUP($B228,[20]分省年度数据!$A$1:$T$32,13,FALSE),
$C228=2013,
VLOOKUP($B228,[20]分省年度数据!$A$1:$T$32,12,FALSE),
$C228=2014,
VLOOKUP($B228,[20]分省年度数据!$A$1:$T$32,11,FALSE),
$C228=2015,
VLOOKUP($B228,[20]分省年度数据!$A$1:$T$32,10,FALSE),
$C228=2016,
VLOOKUP($B228,[20]分省年度数据!$A$1:$T$32,9,FALSE),
$C228=2017,
VLOOKUP($B228,[20]分省年度数据!$A$1:$T$32,8,FALSE),
$C228=2018,
VLOOKUP($B228,[20]分省年度数据!$A$1:$T$32,7,FALSE)
)</f>
        <v>790</v>
      </c>
      <c r="AL228" cm="1">
        <f t="array" ref="AL228">_xlfn.IFS(
$C228=2010,
VLOOKUP($B228,[26]分省年度数据!$A$1:$T$32,15,FALSE),
$C228=2011,
VLOOKUP($B228,[26]分省年度数据!$A$1:$T$32,14,FALSE),
$C228=2012,
VLOOKUP($B228,[26]分省年度数据!$A$1:$T$32,13,FALSE),
$C228=2013,
VLOOKUP($B228,[26]分省年度数据!$A$1:$T$32,12,FALSE),
$C228=2014,
VLOOKUP($B228,[26]分省年度数据!$A$1:$T$32,11,FALSE),
$C228=2015,
VLOOKUP($B228,[26]分省年度数据!$A$1:$T$32,10,FALSE),
$C228=2016,
VLOOKUP($B228,[26]分省年度数据!$A$1:$T$32,9,FALSE),
$C228=2017,
VLOOKUP($B228,[26]分省年度数据!$A$1:$T$32,8,FALSE),
$C228=2018,
VLOOKUP($B228,[26]分省年度数据!$A$1:$T$32,7,FALSE)
)</f>
        <v>91.93</v>
      </c>
      <c r="AM228" cm="1">
        <f t="array" ref="AM228">_xlfn.IFS(
$C228=2010,
VLOOKUP($B228,[22]分省年度数据!$A$1:$T$32,15,FALSE),
$C228=2011,
VLOOKUP($B228,[22]分省年度数据!$A$1:$T$32,14,FALSE),
$C228=2012,
VLOOKUP($B228,[22]分省年度数据!$A$1:$T$32,13,FALSE),
$C228=2013,
VLOOKUP($B228,[22]分省年度数据!$A$1:$T$32,12,FALSE),
$C228=2014,
VLOOKUP($B228,[22]分省年度数据!$A$1:$T$32,11,FALSE),
$C228=2015,
VLOOKUP($B228,[22]分省年度数据!$A$1:$T$32,10,FALSE),
$C228=2016,
VLOOKUP($B228,[22]分省年度数据!$A$1:$T$32,9,FALSE),
$C228=2017,
VLOOKUP($B228,[22]分省年度数据!$A$1:$T$32,8,FALSE),
$C228=2018,
VLOOKUP($B228,[22]分省年度数据!$A$1:$T$32,7,FALSE)
)</f>
        <v>83.44</v>
      </c>
      <c r="AN228" cm="1">
        <f t="array" ref="AN228">_xlfn.IFS(
$C228=2010,
VLOOKUP($B228,[23]分省年度数据!$A$1:$T$32,15,FALSE),
$C228=2011,
VLOOKUP($B228,[23]分省年度数据!$A$1:$T$32,14,FALSE),
$C228=2012,
VLOOKUP($B228,[23]分省年度数据!$A$1:$T$32,13,FALSE),
$C228=2013,
VLOOKUP($B228,[23]分省年度数据!$A$1:$T$32,12,FALSE),
$C228=2014,
VLOOKUP($B228,[23]分省年度数据!$A$1:$T$32,11,FALSE),
$C228=2015,
VLOOKUP($B228,[23]分省年度数据!$A$1:$T$32,10,FALSE),
$C228=2016,
VLOOKUP($B228,[23]分省年度数据!$A$1:$T$32,9,FALSE),
$C228=2017,
VLOOKUP($B228,[23]分省年度数据!$A$1:$T$32,8,FALSE),
$C228=2018,
VLOOKUP($B228,[23]分省年度数据!$A$1:$T$32,7,FALSE)
)</f>
        <v>9.02</v>
      </c>
      <c r="AO228" cm="1">
        <f t="array" ref="AO228">_xlfn.IFS(
$C228=2010,
VLOOKUP($B228,[24]分省年度数据!$A$1:$T$32,15,FALSE),
$C228=2011,
VLOOKUP($B228,[24]分省年度数据!$A$1:$T$32,14,FALSE),
$C228=2012,
VLOOKUP($B228,[24]分省年度数据!$A$1:$T$32,13,FALSE),
$C228=2013,
VLOOKUP($B228,[24]分省年度数据!$A$1:$T$32,12,FALSE),
$C228=2014,
VLOOKUP($B228,[24]分省年度数据!$A$1:$T$32,11,FALSE),
$C228=2015,
VLOOKUP($B228,[24]分省年度数据!$A$1:$T$32,10,FALSE),
$C228=2016,
VLOOKUP($B228,[24]分省年度数据!$A$1:$T$32,9,FALSE),
$C228=2017,
VLOOKUP($B228,[24]分省年度数据!$A$1:$T$32,8,FALSE),
$C228=2018,
VLOOKUP($B228,[24]分省年度数据!$A$1:$T$32,7,FALSE)
)</f>
        <v>3.38</v>
      </c>
      <c r="AP228" cm="1">
        <f t="array" ref="AP228">_xlfn.IFS(
$C228=2010,
VLOOKUP($B228,[25]分省年度数据!$A$1:$T$32,15,FALSE),
$C228=2011,
VLOOKUP($B228,[25]分省年度数据!$A$1:$T$32,14,FALSE),
$C228=2012,
VLOOKUP($B228,[25]分省年度数据!$A$1:$T$32,13,FALSE),
$C228=2013,
VLOOKUP($B228,[25]分省年度数据!$A$1:$T$32,12,FALSE),
$C228=2014,
VLOOKUP($B228,[25]分省年度数据!$A$1:$T$32,11,FALSE),
$C228=2015,
VLOOKUP($B228,[25]分省年度数据!$A$1:$T$32,10,FALSE),
$C228=2016,
VLOOKUP($B228,[25]分省年度数据!$A$1:$T$32,9,FALSE),
$C228=2017,
VLOOKUP($B228,[25]分省年度数据!$A$1:$T$32,8,FALSE),
$C228=2018,
VLOOKUP($B228,[25]分省年度数据!$A$1:$T$32,7,FALSE)
)</f>
        <v>10.73</v>
      </c>
    </row>
    <row r="229" spans="1:42">
      <c r="A229">
        <v>54</v>
      </c>
      <c r="B229" t="s">
        <v>26</v>
      </c>
      <c r="C229">
        <v>2012</v>
      </c>
      <c r="D229" t="str">
        <f t="shared" si="6"/>
        <v>西藏自治区2012</v>
      </c>
      <c r="E229" t="s">
        <v>36</v>
      </c>
      <c r="F229" cm="1">
        <f t="array" ref="F229">_xlfn.IFS(
$C229=2010,
VLOOKUP($B229,[1]分省年度数据!$A$1:$T$32,15,FALSE),
$C229=2011,
VLOOKUP($B229,[1]分省年度数据!$A$1:$T$32,14,FALSE),
$C229=2012,
VLOOKUP($B229,[1]分省年度数据!$A$1:$T$32,13,FALSE),
$C229=2013,
VLOOKUP($B229,[1]分省年度数据!$A$1:$T$32,12,FALSE),
$C229=2014,
VLOOKUP($B229,[1]分省年度数据!$A$1:$T$32,11,FALSE),
$C229=2015,
VLOOKUP($B229,[1]分省年度数据!$A$1:$T$32,10,FALSE),
$C229=2016,
VLOOKUP($B229,[1]分省年度数据!$A$1:$T$32,9,FALSE),
$C229=2017,
VLOOKUP($B229,[1]分省年度数据!$A$1:$T$32,8,FALSE),
$C229=2018,
VLOOKUP($B229,[1]分省年度数据!$A$1:$T$32,7,FALSE)
)</f>
        <v>315</v>
      </c>
      <c r="G229" cm="1">
        <f t="array" ref="G229">_xlfn.IFS(
$C229=2010,
VLOOKUP($B229,[2]分省年度数据!$A$1:$T$32,15,FALSE),
$C229=2011,
VLOOKUP($B229,[2]分省年度数据!$A$1:$T$32,14,FALSE),
$C229=2012,
VLOOKUP($B229,[2]分省年度数据!$A$1:$T$32,13,FALSE),
$C229=2013,
VLOOKUP($B229,[2]分省年度数据!$A$1:$T$32,12,FALSE),
$C229=2014,
VLOOKUP($B229,[2]分省年度数据!$A$1:$T$32,11,FALSE),
$C229=2015,
VLOOKUP($B229,[2]分省年度数据!$A$1:$T$32,10,FALSE),
$C229=2016,
VLOOKUP($B229,[2]分省年度数据!$A$1:$T$32,9,FALSE),
$C229=2017,
VLOOKUP($B229,[2]分省年度数据!$A$1:$T$32,8,FALSE),
$C229=2018,
VLOOKUP($B229,[2]分省年度数据!$A$1:$T$32,7,FALSE)
)</f>
        <v>8568</v>
      </c>
      <c r="H229" cm="1">
        <f t="array" ref="H229">_xlfn.IFS(
$C229=2010,
VLOOKUP($B229,[3]分省年度数据!$A$1:$T$32,15,FALSE),
$C229=2011,
VLOOKUP($B229,[3]分省年度数据!$A$1:$T$32,14,FALSE),
$C229=2012,
VLOOKUP($B229,[3]分省年度数据!$A$1:$T$32,13,FALSE),
$C229=2013,
VLOOKUP($B229,[3]分省年度数据!$A$1:$T$32,12,FALSE),
$C229=2014,
VLOOKUP($B229,[3]分省年度数据!$A$1:$T$32,11,FALSE),
$C229=2015,
VLOOKUP($B229,[3]分省年度数据!$A$1:$T$32,10,FALSE),
$C229=2016,
VLOOKUP($B229,[3]分省年度数据!$A$1:$T$32,9,FALSE),
$C229=2017,
VLOOKUP($B229,[3]分省年度数据!$A$1:$T$32,8,FALSE),
$C229=2018,
VLOOKUP($B229,[3]分省年度数据!$A$1:$T$32,7,FALSE)
)</f>
        <v>49</v>
      </c>
      <c r="I229">
        <f>VLOOKUP($D229,[4]Sheet1!$C$1:$J$65536,2,FALSE)</f>
        <v>45.893539428710938</v>
      </c>
      <c r="J229">
        <f>VLOOKUP($D229,[4]Sheet1!$C$1:$J$65536,3,FALSE)</f>
        <v>-84.741874694824219</v>
      </c>
      <c r="K229">
        <f>VLOOKUP($D229,[4]Sheet1!$C$1:$J$65536,4,FALSE)</f>
        <v>10154</v>
      </c>
      <c r="L229">
        <f>VLOOKUP($D229,[4]Sheet1!$C$1:$J$65536,5,FALSE)</f>
        <v>136.94444274902344</v>
      </c>
      <c r="M229">
        <f>VLOOKUP($D229,[4]Sheet1!$C$1:$J$65536,6,FALSE)</f>
        <v>18.345584869384766</v>
      </c>
      <c r="N229">
        <f>VLOOKUP($D229,[4]Sheet1!$C$1:$J$65536,7,FALSE)</f>
        <v>4.0341935157775879</v>
      </c>
      <c r="O229">
        <f>VLOOKUP($D229,[4]Sheet1!$C$1:$J$65536,8,FALSE)</f>
        <v>10.583697319030762</v>
      </c>
      <c r="P229" cm="1">
        <f t="array" ref="P229">_xlfn.IFS(
$C229=2010,
VLOOKUP($B229,[5]各省年均房价!$A$1:$T$32,11,FALSE),
$C229=2011,
VLOOKUP($B229,[5]各省年均房价!$A$1:$T$32,12,FALSE),
$C229=2012,
VLOOKUP($B229,[5]各省年均房价!$A$1:$T$32,13,FALSE),
$C229=2013,
VLOOKUP($B229,[5]各省年均房价!$A$1:$T$32,14,FALSE),
$C229=2014,
VLOOKUP($B229,[5]各省年均房价!$A$1:$T$32,15,FALSE),
$C229=2015,
VLOOKUP($B229,[5]各省年均房价!$A$1:$T$32,16,FALSE),
$C229=2016,
VLOOKUP($B229,[5]各省年均房价!$A$1:$T$32,17,FALSE),
$C229=2017,
VLOOKUP($B229,[5]各省年均房价!$A$1:$T$32,18,FALSE),
$C229=2018,
VLOOKUP($B229,[5]各省年均房价!$A$1:$T$32,19,FALSE)
)</f>
        <v>4247.2700000000004</v>
      </c>
      <c r="Q229">
        <f t="shared" si="7"/>
        <v>0.49571311858076567</v>
      </c>
      <c r="R229" cm="1">
        <f t="array" ref="R229">_xlfn.IFS(
$C229=2010,
VLOOKUP($B229,[27]分省年度数据!$A$1:$T$32,15,FALSE),
$C229=2011,
VLOOKUP($B229,[27]分省年度数据!$A$1:$T$32,14,FALSE),
$C229=2012,
VLOOKUP($B229,[27]分省年度数据!$A$1:$T$32,13,FALSE),
$C229=2013,
VLOOKUP($B229,[27]分省年度数据!$A$1:$T$32,12,FALSE),
$C229=2014,
VLOOKUP($B229,[27]分省年度数据!$A$1:$T$32,11,FALSE),
$C229=2015,
VLOOKUP($B229,[27]分省年度数据!$A$1:$T$32,10,FALSE),
$C229=2016,
VLOOKUP($B229,[27]分省年度数据!$A$1:$T$32,9,FALSE),
$C229=2017,
VLOOKUP($B229,[27]分省年度数据!$A$1:$T$32,8,FALSE),
$C229=2018,
VLOOKUP($B229,[27]分省年度数据!$A$1:$T$32,7,FALSE)
)</f>
        <v>77.7</v>
      </c>
      <c r="S229" t="str">
        <f>IFERROR(VLOOKUP(D229,[6]mu_jt_estimates_final!$C:$D,2,FALSE),"")</f>
        <v/>
      </c>
      <c r="T229" t="str">
        <f>VLOOKUP(B229,方言分布!A:B,2,FALSE)</f>
        <v>其他</v>
      </c>
      <c r="U229" cm="1">
        <f t="array" ref="U229">_xlfn.IFS(
$C229=2010,
VLOOKUP($B229,[7]分省年度数据!$A$1:$T$32,15,FALSE),
$C229=2011,
VLOOKUP($B229,[7]分省年度数据!$A$1:$T$32,14,FALSE),
$C229=2012,
VLOOKUP($B229,[7]分省年度数据!$A$1:$T$32,13,FALSE),
$C229=2013,
VLOOKUP($B229,[7]分省年度数据!$A$1:$T$32,12,FALSE),
$C229=2014,
VLOOKUP($B229,[7]分省年度数据!$A$1:$T$32,11,FALSE),
$C229=2015,
VLOOKUP($B229,[7]分省年度数据!$A$1:$T$32,10,FALSE),
$C229=2016,
VLOOKUP($B229,[7]分省年度数据!$A$1:$T$32,9,FALSE),
$C229=2017,
VLOOKUP($B229,[7]分省年度数据!$A$1:$T$32,8,FALSE),
$C229=2018,
VLOOKUP($B229,[7]分省年度数据!$A$1:$T$32,7,FALSE)
)</f>
        <v>6660</v>
      </c>
      <c r="V229" cm="1">
        <f t="array" ref="V229">_xlfn.IFS(
$C229=2010,
VLOOKUP($B229,[8]分省年度数据!$A$1:$T$32,15,FALSE),
$C229=2011,
VLOOKUP($B229,[8]分省年度数据!$A$1:$T$32,14,FALSE),
$C229=2012,
VLOOKUP($B229,[8]分省年度数据!$A$1:$T$32,13,FALSE),
$C229=2013,
VLOOKUP($B229,[8]分省年度数据!$A$1:$T$32,12,FALSE),
$C229=2014,
VLOOKUP($B229,[8]分省年度数据!$A$1:$T$32,11,FALSE),
$C229=2015,
VLOOKUP($B229,[8]分省年度数据!$A$1:$T$32,10,FALSE),
$C229=2016,
VLOOKUP($B229,[8]分省年度数据!$A$1:$T$32,9,FALSE),
$C229=2017,
VLOOKUP($B229,[8]分省年度数据!$A$1:$T$32,8,FALSE),
$C229=2018,
VLOOKUP($B229,[8]分省年度数据!$A$1:$T$32,7,FALSE)
)</f>
        <v>0.84</v>
      </c>
      <c r="W229" cm="1">
        <f t="array" ref="W229">_xlfn.IFS(
$C229=2010,
VLOOKUP($B229,[9]分省年度数据!$A$1:$T$32,15,FALSE),
$C229=2011,
VLOOKUP($B229,[9]分省年度数据!$A$1:$T$32,14,FALSE),
$C229=2012,
VLOOKUP($B229,[9]分省年度数据!$A$1:$T$32,13,FALSE),
$C229=2013,
VLOOKUP($B229,[9]分省年度数据!$A$1:$T$32,12,FALSE),
$C229=2014,
VLOOKUP($B229,[9]分省年度数据!$A$1:$T$32,11,FALSE),
$C229=2015,
VLOOKUP($B229,[9]分省年度数据!$A$1:$T$32,10,FALSE),
$C229=2016,
VLOOKUP($B229,[9]分省年度数据!$A$1:$T$32,9,FALSE),
$C229=2017,
VLOOKUP($B229,[9]分省年度数据!$A$1:$T$32,8,FALSE),
$C229=2018,
VLOOKUP($B229,[9]分省年度数据!$A$1:$T$32,7,FALSE)
)</f>
        <v>30</v>
      </c>
      <c r="X229" cm="1">
        <f t="array" ref="X229">_xlfn.IFS(
$C229=2010,
VLOOKUP($B229,[10]分省年度数据!$A$1:$T$32,15,FALSE),
$C229=2011,
VLOOKUP($B229,[10]分省年度数据!$A$1:$T$32,14,FALSE),
$C229=2012,
VLOOKUP($B229,[10]分省年度数据!$A$1:$T$32,13,FALSE),
$C229=2013,
VLOOKUP($B229,[10]分省年度数据!$A$1:$T$32,12,FALSE),
$C229=2014,
VLOOKUP($B229,[10]分省年度数据!$A$1:$T$32,11,FALSE),
$C229=2015,
VLOOKUP($B229,[10]分省年度数据!$A$1:$T$32,10,FALSE),
$C229=2016,
VLOOKUP($B229,[10]分省年度数据!$A$1:$T$32,9,FALSE),
$C229=2017,
VLOOKUP($B229,[10]分省年度数据!$A$1:$T$32,8,FALSE),
$C229=2018,
VLOOKUP($B229,[10]分省年度数据!$A$1:$T$32,7,FALSE)
)</f>
        <v>11.06</v>
      </c>
      <c r="Y229" cm="1">
        <f t="array" ref="Y229">_xlfn.IFS(
$C229=2010,
VLOOKUP($B229,[11]分省年度数据!$A$1:$T$32,15,FALSE),
$C229=2011,
VLOOKUP($B229,[11]分省年度数据!$A$1:$T$32,14,FALSE),
$C229=2012,
VLOOKUP($B229,[11]分省年度数据!$A$1:$T$32,13,FALSE),
$C229=2013,
VLOOKUP($B229,[11]分省年度数据!$A$1:$T$32,12,FALSE),
$C229=2014,
VLOOKUP($B229,[11]分省年度数据!$A$1:$T$32,11,FALSE),
$C229=2015,
VLOOKUP($B229,[11]分省年度数据!$A$1:$T$32,10,FALSE),
$C229=2016,
VLOOKUP($B229,[11]分省年度数据!$A$1:$T$32,9,FALSE),
$C229=2017,
VLOOKUP($B229,[11]分省年度数据!$A$1:$T$32,8,FALSE),
$C229=2018,
VLOOKUP($B229,[11]分省年度数据!$A$1:$T$32,7,FALSE)
)</f>
        <v>36.119999999999997</v>
      </c>
      <c r="Z229" cm="1">
        <f t="array" ref="Z229">_xlfn.IFS(
$C229=2010,
VLOOKUP($B229,[12]分省年度数据!$A$1:$T$32,15,FALSE),
$C229=2011,
VLOOKUP($B229,[12]分省年度数据!$A$1:$T$32,14,FALSE),
$C229=2012,
VLOOKUP($B229,[12]分省年度数据!$A$1:$T$32,13,FALSE),
$C229=2013,
VLOOKUP($B229,[12]分省年度数据!$A$1:$T$32,12,FALSE),
$C229=2014,
VLOOKUP($B229,[12]分省年度数据!$A$1:$T$32,11,FALSE),
$C229=2015,
VLOOKUP($B229,[12]分省年度数据!$A$1:$T$32,10,FALSE),
$C229=2016,
VLOOKUP($B229,[12]分省年度数据!$A$1:$T$32,9,FALSE),
$C229=2017,
VLOOKUP($B229,[12]分省年度数据!$A$1:$T$32,8,FALSE),
$C229=2018,
VLOOKUP($B229,[12]分省年度数据!$A$1:$T$32,7,FALSE)
)</f>
        <v>13.07</v>
      </c>
      <c r="AA229" cm="1">
        <f t="array" ref="AA229">_xlfn.IFS(
$C229=2010,
VLOOKUP($B229,[13]分省年度数据!$A$1:$T$32,15,FALSE),
$C229=2011,
VLOOKUP($B229,[13]分省年度数据!$A$1:$T$32,14,FALSE),
$C229=2012,
VLOOKUP($B229,[13]分省年度数据!$A$1:$T$32,13,FALSE),
$C229=2013,
VLOOKUP($B229,[13]分省年度数据!$A$1:$T$32,12,FALSE),
$C229=2014,
VLOOKUP($B229,[13]分省年度数据!$A$1:$T$32,11,FALSE),
$C229=2015,
VLOOKUP($B229,[13]分省年度数据!$A$1:$T$32,10,FALSE),
$C229=2016,
VLOOKUP($B229,[13]分省年度数据!$A$1:$T$32,9,FALSE),
$C229=2017,
VLOOKUP($B229,[13]分省年度数据!$A$1:$T$32,8,FALSE),
$C229=2018,
VLOOKUP($B229,[13]分省年度数据!$A$1:$T$32,7,FALSE)
)</f>
        <v>14.5</v>
      </c>
      <c r="AB229" cm="1">
        <f t="array" ref="AB229">_xlfn.IFS(
$C229=2010,
VLOOKUP($B229,[14]分省年度数据!$A$1:$T$32,15,FALSE),
$C229=2011,
VLOOKUP($B229,[14]分省年度数据!$A$1:$T$32,14,FALSE),
$C229=2012,
VLOOKUP($B229,[14]分省年度数据!$A$1:$T$32,13,FALSE),
$C229=2013,
VLOOKUP($B229,[14]分省年度数据!$A$1:$T$32,12,FALSE),
$C229=2014,
VLOOKUP($B229,[14]分省年度数据!$A$1:$T$32,11,FALSE),
$C229=2015,
VLOOKUP($B229,[14]分省年度数据!$A$1:$T$32,10,FALSE),
$C229=2016,
VLOOKUP($B229,[14]分省年度数据!$A$1:$T$32,9,FALSE),
$C229=2017,
VLOOKUP($B229,[14]分省年度数据!$A$1:$T$32,8,FALSE),
$C229=2018,
VLOOKUP($B229,[14]分省年度数据!$A$1:$T$32,7,FALSE)
)</f>
        <v>15.49</v>
      </c>
      <c r="AD229" t="str" cm="1">
        <f t="array" ref="AD229">_xlfn.IFS(
$C229=2010,
VLOOKUP($B229,[15]分省年度数据!$A$1:$T$32,15,FALSE),
$C229=2011,
VLOOKUP($B229,[15]分省年度数据!$A$1:$T$32,14,FALSE),
$C229=2012,
VLOOKUP($B229,[15]分省年度数据!$A$1:$T$32,13,FALSE),
$C229=2013,
VLOOKUP($B229,[15]分省年度数据!$A$1:$T$32,12,FALSE),
$C229=2014,
VLOOKUP($B229,[15]分省年度数据!$A$1:$T$32,11,FALSE),
$C229=2015,
VLOOKUP($B229,[15]分省年度数据!$A$1:$T$32,10,FALSE),
$C229=2016,
VLOOKUP($B229,[15]分省年度数据!$A$1:$T$32,9,FALSE),
$C229=2017,
VLOOKUP($B229,[15]分省年度数据!$A$1:$T$32,8,FALSE),
$C229=2018,
VLOOKUP($B229,[15]分省年度数据!$A$1:$T$32,7,FALSE)
)</f>
        <v/>
      </c>
      <c r="AE229" cm="1">
        <f t="array" ref="AE229">_xlfn.IFS(
$C229=2010,
VLOOKUP($B229,[16]分省年度数据!$A$1:$T$32,15,FALSE),
$C229=2011,
VLOOKUP($B229,[16]分省年度数据!$A$1:$T$32,14,FALSE),
$C229=2012,
VLOOKUP($B229,[16]分省年度数据!$A$1:$T$32,13,FALSE),
$C229=2013,
VLOOKUP($B229,[16]分省年度数据!$A$1:$T$32,12,FALSE),
$C229=2014,
VLOOKUP($B229,[16]分省年度数据!$A$1:$T$32,11,FALSE),
$C229=2015,
VLOOKUP($B229,[16]分省年度数据!$A$1:$T$32,10,FALSE),
$C229=2016,
VLOOKUP($B229,[16]分省年度数据!$A$1:$T$32,9,FALSE),
$C229=2017,
VLOOKUP($B229,[16]分省年度数据!$A$1:$T$32,8,FALSE),
$C229=2018,
VLOOKUP($B229,[16]分省年度数据!$A$1:$T$32,7,FALSE)
)</f>
        <v>94.48</v>
      </c>
      <c r="AF229" cm="1">
        <f t="array" ref="AF229">_xlfn.IFS(
$C229=2010,
VLOOKUP($B229,[17]分省年度数据!$A$1:$T$32,15,FALSE),
$C229=2011,
VLOOKUP($B229,[17]分省年度数据!$A$1:$T$32,14,FALSE),
$C229=2012,
VLOOKUP($B229,[17]分省年度数据!$A$1:$T$32,13,FALSE),
$C229=2013,
VLOOKUP($B229,[17]分省年度数据!$A$1:$T$32,12,FALSE),
$C229=2014,
VLOOKUP($B229,[17]分省年度数据!$A$1:$T$32,11,FALSE),
$C229=2015,
VLOOKUP($B229,[17]分省年度数据!$A$1:$T$32,10,FALSE),
$C229=2016,
VLOOKUP($B229,[17]分省年度数据!$A$1:$T$32,9,FALSE),
$C229=2017,
VLOOKUP($B229,[17]分省年度数据!$A$1:$T$32,8,FALSE),
$C229=2018,
VLOOKUP($B229,[17]分省年度数据!$A$1:$T$32,7,FALSE)
)</f>
        <v>3</v>
      </c>
      <c r="AG229" cm="1">
        <f t="array" ref="AG229">_xlfn.IFS(
$C229=2010,
VLOOKUP($B229,[18]分省年度数据!$A$1:$T$32,15,FALSE),
$C229=2011,
VLOOKUP($B229,[18]分省年度数据!$A$1:$T$32,14,FALSE),
$C229=2012,
VLOOKUP($B229,[18]分省年度数据!$A$1:$T$32,13,FALSE),
$C229=2013,
VLOOKUP($B229,[18]分省年度数据!$A$1:$T$32,12,FALSE),
$C229=2014,
VLOOKUP($B229,[18]分省年度数据!$A$1:$T$32,11,FALSE),
$C229=2015,
VLOOKUP($B229,[18]分省年度数据!$A$1:$T$32,10,FALSE),
$C229=2016,
VLOOKUP($B229,[18]分省年度数据!$A$1:$T$32,9,FALSE),
$C229=2017,
VLOOKUP($B229,[18]分省年度数据!$A$1:$T$32,8,FALSE),
$C229=2018,
VLOOKUP($B229,[18]分省年度数据!$A$1:$T$32,7,FALSE)
)</f>
        <v>277.89999999999998</v>
      </c>
      <c r="AJ229" cm="1">
        <f t="array" ref="AJ229">_xlfn.IFS(
$C229=2010,
VLOOKUP($B229,[19]分省年度数据!$A$1:$T$32,15,FALSE),
$C229=2011,
VLOOKUP($B229,[19]分省年度数据!$A$1:$T$32,14,FALSE),
$C229=2012,
VLOOKUP($B229,[19]分省年度数据!$A$1:$T$32,13,FALSE),
$C229=2013,
VLOOKUP($B229,[19]分省年度数据!$A$1:$T$32,12,FALSE),
$C229=2014,
VLOOKUP($B229,[19]分省年度数据!$A$1:$T$32,11,FALSE),
$C229=2015,
VLOOKUP($B229,[19]分省年度数据!$A$1:$T$32,10,FALSE),
$C229=2016,
VLOOKUP($B229,[19]分省年度数据!$A$1:$T$32,9,FALSE),
$C229=2017,
VLOOKUP($B229,[19]分省年度数据!$A$1:$T$32,8,FALSE),
$C229=2018,
VLOOKUP($B229,[19]分省年度数据!$A$1:$T$32,7,FALSE)
)</f>
        <v>725</v>
      </c>
      <c r="AK229" cm="1">
        <f t="array" ref="AK229">_xlfn.IFS(
$C229=2010,
VLOOKUP($B229,[20]分省年度数据!$A$1:$T$32,15,FALSE),
$C229=2011,
VLOOKUP($B229,[20]分省年度数据!$A$1:$T$32,14,FALSE),
$C229=2012,
VLOOKUP($B229,[20]分省年度数据!$A$1:$T$32,13,FALSE),
$C229=2013,
VLOOKUP($B229,[20]分省年度数据!$A$1:$T$32,12,FALSE),
$C229=2014,
VLOOKUP($B229,[20]分省年度数据!$A$1:$T$32,11,FALSE),
$C229=2015,
VLOOKUP($B229,[20]分省年度数据!$A$1:$T$32,10,FALSE),
$C229=2016,
VLOOKUP($B229,[20]分省年度数据!$A$1:$T$32,9,FALSE),
$C229=2017,
VLOOKUP($B229,[20]分省年度数据!$A$1:$T$32,8,FALSE),
$C229=2018,
VLOOKUP($B229,[20]分省年度数据!$A$1:$T$32,7,FALSE)
)</f>
        <v>834</v>
      </c>
      <c r="AL229" cm="1">
        <f t="array" ref="AL229">_xlfn.IFS(
$C229=2010,
VLOOKUP($B229,[26]分省年度数据!$A$1:$T$32,15,FALSE),
$C229=2011,
VLOOKUP($B229,[26]分省年度数据!$A$1:$T$32,14,FALSE),
$C229=2012,
VLOOKUP($B229,[26]分省年度数据!$A$1:$T$32,13,FALSE),
$C229=2013,
VLOOKUP($B229,[26]分省年度数据!$A$1:$T$32,12,FALSE),
$C229=2014,
VLOOKUP($B229,[26]分省年度数据!$A$1:$T$32,11,FALSE),
$C229=2015,
VLOOKUP($B229,[26]分省年度数据!$A$1:$T$32,10,FALSE),
$C229=2016,
VLOOKUP($B229,[26]分省年度数据!$A$1:$T$32,9,FALSE),
$C229=2017,
VLOOKUP($B229,[26]分省年度数据!$A$1:$T$32,8,FALSE),
$C229=2018,
VLOOKUP($B229,[26]分省年度数据!$A$1:$T$32,7,FALSE)
)</f>
        <v>75.39</v>
      </c>
      <c r="AM229" cm="1">
        <f t="array" ref="AM229">_xlfn.IFS(
$C229=2010,
VLOOKUP($B229,[22]分省年度数据!$A$1:$T$32,15,FALSE),
$C229=2011,
VLOOKUP($B229,[22]分省年度数据!$A$1:$T$32,14,FALSE),
$C229=2012,
VLOOKUP($B229,[22]分省年度数据!$A$1:$T$32,13,FALSE),
$C229=2013,
VLOOKUP($B229,[22]分省年度数据!$A$1:$T$32,12,FALSE),
$C229=2014,
VLOOKUP($B229,[22]分省年度数据!$A$1:$T$32,11,FALSE),
$C229=2015,
VLOOKUP($B229,[22]分省年度数据!$A$1:$T$32,10,FALSE),
$C229=2016,
VLOOKUP($B229,[22]分省年度数据!$A$1:$T$32,9,FALSE),
$C229=2017,
VLOOKUP($B229,[22]分省年度数据!$A$1:$T$32,8,FALSE),
$C229=2018,
VLOOKUP($B229,[22]分省年度数据!$A$1:$T$32,7,FALSE)
)</f>
        <v>29.79</v>
      </c>
      <c r="AN229" cm="1">
        <f t="array" ref="AN229">_xlfn.IFS(
$C229=2010,
VLOOKUP($B229,[23]分省年度数据!$A$1:$T$32,15,FALSE),
$C229=2011,
VLOOKUP($B229,[23]分省年度数据!$A$1:$T$32,14,FALSE),
$C229=2012,
VLOOKUP($B229,[23]分省年度数据!$A$1:$T$32,13,FALSE),
$C229=2013,
VLOOKUP($B229,[23]分省年度数据!$A$1:$T$32,12,FALSE),
$C229=2014,
VLOOKUP($B229,[23]分省年度数据!$A$1:$T$32,11,FALSE),
$C229=2015,
VLOOKUP($B229,[23]分省年度数据!$A$1:$T$32,10,FALSE),
$C229=2016,
VLOOKUP($B229,[23]分省年度数据!$A$1:$T$32,9,FALSE),
$C229=2017,
VLOOKUP($B229,[23]分省年度数据!$A$1:$T$32,8,FALSE),
$C229=2018,
VLOOKUP($B229,[23]分省年度数据!$A$1:$T$32,7,FALSE)
)</f>
        <v>8.59</v>
      </c>
      <c r="AO229" cm="1">
        <f t="array" ref="AO229">_xlfn.IFS(
$C229=2010,
VLOOKUP($B229,[24]分省年度数据!$A$1:$T$32,15,FALSE),
$C229=2011,
VLOOKUP($B229,[24]分省年度数据!$A$1:$T$32,14,FALSE),
$C229=2012,
VLOOKUP($B229,[24]分省年度数据!$A$1:$T$32,13,FALSE),
$C229=2013,
VLOOKUP($B229,[24]分省年度数据!$A$1:$T$32,12,FALSE),
$C229=2014,
VLOOKUP($B229,[24]分省年度数据!$A$1:$T$32,11,FALSE),
$C229=2015,
VLOOKUP($B229,[24]分省年度数据!$A$1:$T$32,10,FALSE),
$C229=2016,
VLOOKUP($B229,[24]分省年度数据!$A$1:$T$32,9,FALSE),
$C229=2017,
VLOOKUP($B229,[24]分省年度数据!$A$1:$T$32,8,FALSE),
$C229=2018,
VLOOKUP($B229,[24]分省年度数据!$A$1:$T$32,7,FALSE)
)</f>
        <v>0.77</v>
      </c>
      <c r="AP229" cm="1">
        <f t="array" ref="AP229">_xlfn.IFS(
$C229=2010,
VLOOKUP($B229,[25]分省年度数据!$A$1:$T$32,15,FALSE),
$C229=2011,
VLOOKUP($B229,[25]分省年度数据!$A$1:$T$32,14,FALSE),
$C229=2012,
VLOOKUP($B229,[25]分省年度数据!$A$1:$T$32,13,FALSE),
$C229=2013,
VLOOKUP($B229,[25]分省年度数据!$A$1:$T$32,12,FALSE),
$C229=2014,
VLOOKUP($B229,[25]分省年度数据!$A$1:$T$32,11,FALSE),
$C229=2015,
VLOOKUP($B229,[25]分省年度数据!$A$1:$T$32,10,FALSE),
$C229=2016,
VLOOKUP($B229,[25]分省年度数据!$A$1:$T$32,9,FALSE),
$C229=2017,
VLOOKUP($B229,[25]分省年度数据!$A$1:$T$32,8,FALSE),
$C229=2018,
VLOOKUP($B229,[25]分省年度数据!$A$1:$T$32,7,FALSE)
)</f>
        <v>9.4</v>
      </c>
    </row>
    <row r="230" spans="1:42">
      <c r="A230">
        <v>54</v>
      </c>
      <c r="B230" t="s">
        <v>26</v>
      </c>
      <c r="C230">
        <v>2013</v>
      </c>
      <c r="D230" t="str">
        <f t="shared" si="6"/>
        <v>西藏自治区2013</v>
      </c>
      <c r="E230" t="s">
        <v>36</v>
      </c>
      <c r="F230" cm="1">
        <f t="array" ref="F230">_xlfn.IFS(
$C230=2010,
VLOOKUP($B230,[1]分省年度数据!$A$1:$T$32,15,FALSE),
$C230=2011,
VLOOKUP($B230,[1]分省年度数据!$A$1:$T$32,14,FALSE),
$C230=2012,
VLOOKUP($B230,[1]分省年度数据!$A$1:$T$32,13,FALSE),
$C230=2013,
VLOOKUP($B230,[1]分省年度数据!$A$1:$T$32,12,FALSE),
$C230=2014,
VLOOKUP($B230,[1]分省年度数据!$A$1:$T$32,11,FALSE),
$C230=2015,
VLOOKUP($B230,[1]分省年度数据!$A$1:$T$32,10,FALSE),
$C230=2016,
VLOOKUP($B230,[1]分省年度数据!$A$1:$T$32,9,FALSE),
$C230=2017,
VLOOKUP($B230,[1]分省年度数据!$A$1:$T$32,8,FALSE),
$C230=2018,
VLOOKUP($B230,[1]分省年度数据!$A$1:$T$32,7,FALSE)
)</f>
        <v>317</v>
      </c>
      <c r="G230" cm="1">
        <f t="array" ref="G230">_xlfn.IFS(
$C230=2010,
VLOOKUP($B230,[2]分省年度数据!$A$1:$T$32,15,FALSE),
$C230=2011,
VLOOKUP($B230,[2]分省年度数据!$A$1:$T$32,14,FALSE),
$C230=2012,
VLOOKUP($B230,[2]分省年度数据!$A$1:$T$32,13,FALSE),
$C230=2013,
VLOOKUP($B230,[2]分省年度数据!$A$1:$T$32,12,FALSE),
$C230=2014,
VLOOKUP($B230,[2]分省年度数据!$A$1:$T$32,11,FALSE),
$C230=2015,
VLOOKUP($B230,[2]分省年度数据!$A$1:$T$32,10,FALSE),
$C230=2016,
VLOOKUP($B230,[2]分省年度数据!$A$1:$T$32,9,FALSE),
$C230=2017,
VLOOKUP($B230,[2]分省年度数据!$A$1:$T$32,8,FALSE),
$C230=2018,
VLOOKUP($B230,[2]分省年度数据!$A$1:$T$32,7,FALSE)
)</f>
        <v>9740</v>
      </c>
      <c r="H230" cm="1">
        <f t="array" ref="H230">_xlfn.IFS(
$C230=2010,
VLOOKUP($B230,[3]分省年度数据!$A$1:$T$32,15,FALSE),
$C230=2011,
VLOOKUP($B230,[3]分省年度数据!$A$1:$T$32,14,FALSE),
$C230=2012,
VLOOKUP($B230,[3]分省年度数据!$A$1:$T$32,13,FALSE),
$C230=2013,
VLOOKUP($B230,[3]分省年度数据!$A$1:$T$32,12,FALSE),
$C230=2014,
VLOOKUP($B230,[3]分省年度数据!$A$1:$T$32,11,FALSE),
$C230=2015,
VLOOKUP($B230,[3]分省年度数据!$A$1:$T$32,10,FALSE),
$C230=2016,
VLOOKUP($B230,[3]分省年度数据!$A$1:$T$32,9,FALSE),
$C230=2017,
VLOOKUP($B230,[3]分省年度数据!$A$1:$T$32,8,FALSE),
$C230=2018,
VLOOKUP($B230,[3]分省年度数据!$A$1:$T$32,7,FALSE)
)</f>
        <v>151.5</v>
      </c>
      <c r="I230">
        <f>VLOOKUP($D230,[4]Sheet1!$C$1:$J$65536,2,FALSE)</f>
        <v>45.168659210205078</v>
      </c>
      <c r="J230">
        <f>VLOOKUP($D230,[4]Sheet1!$C$1:$J$65536,3,FALSE)</f>
        <v>-80.395210266113281</v>
      </c>
      <c r="K230">
        <f>VLOOKUP($D230,[4]Sheet1!$C$1:$J$65536,4,FALSE)</f>
        <v>10143</v>
      </c>
      <c r="L230">
        <f>VLOOKUP($D230,[4]Sheet1!$C$1:$J$65536,5,FALSE)</f>
        <v>168.27383422851562</v>
      </c>
      <c r="M230">
        <f>VLOOKUP($D230,[4]Sheet1!$C$1:$J$65536,6,FALSE)</f>
        <v>19.936618804931641</v>
      </c>
      <c r="N230">
        <f>VLOOKUP($D230,[4]Sheet1!$C$1:$J$65536,7,FALSE)</f>
        <v>4.0397567749023438</v>
      </c>
      <c r="O230">
        <f>VLOOKUP($D230,[4]Sheet1!$C$1:$J$65536,8,FALSE)</f>
        <v>14.621234893798828</v>
      </c>
      <c r="P230" cm="1">
        <f t="array" ref="P230">_xlfn.IFS(
$C230=2010,
VLOOKUP($B230,[5]各省年均房价!$A$1:$T$32,11,FALSE),
$C230=2011,
VLOOKUP($B230,[5]各省年均房价!$A$1:$T$32,12,FALSE),
$C230=2012,
VLOOKUP($B230,[5]各省年均房价!$A$1:$T$32,13,FALSE),
$C230=2013,
VLOOKUP($B230,[5]各省年均房价!$A$1:$T$32,14,FALSE),
$C230=2014,
VLOOKUP($B230,[5]各省年均房价!$A$1:$T$32,15,FALSE),
$C230=2015,
VLOOKUP($B230,[5]各省年均房价!$A$1:$T$32,16,FALSE),
$C230=2016,
VLOOKUP($B230,[5]各省年均房价!$A$1:$T$32,17,FALSE),
$C230=2017,
VLOOKUP($B230,[5]各省年均房价!$A$1:$T$32,18,FALSE),
$C230=2018,
VLOOKUP($B230,[5]各省年均房价!$A$1:$T$32,19,FALSE)
)</f>
        <v>3779.57</v>
      </c>
      <c r="Q230">
        <f t="shared" si="7"/>
        <v>0.38804620123203287</v>
      </c>
      <c r="R230" cm="1">
        <f t="array" ref="R230">_xlfn.IFS(
$C230=2010,
VLOOKUP($B230,[27]分省年度数据!$A$1:$T$32,15,FALSE),
$C230=2011,
VLOOKUP($B230,[27]分省年度数据!$A$1:$T$32,14,FALSE),
$C230=2012,
VLOOKUP($B230,[27]分省年度数据!$A$1:$T$32,13,FALSE),
$C230=2013,
VLOOKUP($B230,[27]分省年度数据!$A$1:$T$32,12,FALSE),
$C230=2014,
VLOOKUP($B230,[27]分省年度数据!$A$1:$T$32,11,FALSE),
$C230=2015,
VLOOKUP($B230,[27]分省年度数据!$A$1:$T$32,10,FALSE),
$C230=2016,
VLOOKUP($B230,[27]分省年度数据!$A$1:$T$32,9,FALSE),
$C230=2017,
VLOOKUP($B230,[27]分省年度数据!$A$1:$T$32,8,FALSE),
$C230=2018,
VLOOKUP($B230,[27]分省年度数据!$A$1:$T$32,7,FALSE)
)</f>
        <v>85.13</v>
      </c>
      <c r="S230" t="str">
        <f>IFERROR(VLOOKUP(D230,[6]mu_jt_estimates_final!$C:$D,2,FALSE),"")</f>
        <v/>
      </c>
      <c r="T230" t="str">
        <f>VLOOKUP(B230,方言分布!A:B,2,FALSE)</f>
        <v>其他</v>
      </c>
      <c r="U230" cm="1">
        <f t="array" ref="U230">_xlfn.IFS(
$C230=2010,
VLOOKUP($B230,[7]分省年度数据!$A$1:$T$32,15,FALSE),
$C230=2011,
VLOOKUP($B230,[7]分省年度数据!$A$1:$T$32,14,FALSE),
$C230=2012,
VLOOKUP($B230,[7]分省年度数据!$A$1:$T$32,13,FALSE),
$C230=2013,
VLOOKUP($B230,[7]分省年度数据!$A$1:$T$32,12,FALSE),
$C230=2014,
VLOOKUP($B230,[7]分省年度数据!$A$1:$T$32,11,FALSE),
$C230=2015,
VLOOKUP($B230,[7]分省年度数据!$A$1:$T$32,10,FALSE),
$C230=2016,
VLOOKUP($B230,[7]分省年度数据!$A$1:$T$32,9,FALSE),
$C230=2017,
VLOOKUP($B230,[7]分省年度数据!$A$1:$T$32,8,FALSE),
$C230=2018,
VLOOKUP($B230,[7]分省年度数据!$A$1:$T$32,7,FALSE)
)</f>
        <v>6725</v>
      </c>
      <c r="V230" cm="1">
        <f t="array" ref="V230">_xlfn.IFS(
$C230=2010,
VLOOKUP($B230,[8]分省年度数据!$A$1:$T$32,15,FALSE),
$C230=2011,
VLOOKUP($B230,[8]分省年度数据!$A$1:$T$32,14,FALSE),
$C230=2012,
VLOOKUP($B230,[8]分省年度数据!$A$1:$T$32,13,FALSE),
$C230=2013,
VLOOKUP($B230,[8]分省年度数据!$A$1:$T$32,12,FALSE),
$C230=2014,
VLOOKUP($B230,[8]分省年度数据!$A$1:$T$32,11,FALSE),
$C230=2015,
VLOOKUP($B230,[8]分省年度数据!$A$1:$T$32,10,FALSE),
$C230=2016,
VLOOKUP($B230,[8]分省年度数据!$A$1:$T$32,9,FALSE),
$C230=2017,
VLOOKUP($B230,[8]分省年度数据!$A$1:$T$32,8,FALSE),
$C230=2018,
VLOOKUP($B230,[8]分省年度数据!$A$1:$T$32,7,FALSE)
)</f>
        <v>1.1000000000000001</v>
      </c>
      <c r="W230" cm="1">
        <f t="array" ref="W230">_xlfn.IFS(
$C230=2010,
VLOOKUP($B230,[9]分省年度数据!$A$1:$T$32,15,FALSE),
$C230=2011,
VLOOKUP($B230,[9]分省年度数据!$A$1:$T$32,14,FALSE),
$C230=2012,
VLOOKUP($B230,[9]分省年度数据!$A$1:$T$32,13,FALSE),
$C230=2013,
VLOOKUP($B230,[9]分省年度数据!$A$1:$T$32,12,FALSE),
$C230=2014,
VLOOKUP($B230,[9]分省年度数据!$A$1:$T$32,11,FALSE),
$C230=2015,
VLOOKUP($B230,[9]分省年度数据!$A$1:$T$32,10,FALSE),
$C230=2016,
VLOOKUP($B230,[9]分省年度数据!$A$1:$T$32,9,FALSE),
$C230=2017,
VLOOKUP($B230,[9]分省年度数据!$A$1:$T$32,8,FALSE),
$C230=2018,
VLOOKUP($B230,[9]分省年度数据!$A$1:$T$32,7,FALSE)
)</f>
        <v>37</v>
      </c>
      <c r="X230" cm="1">
        <f t="array" ref="X230">_xlfn.IFS(
$C230=2010,
VLOOKUP($B230,[10]分省年度数据!$A$1:$T$32,15,FALSE),
$C230=2011,
VLOOKUP($B230,[10]分省年度数据!$A$1:$T$32,14,FALSE),
$C230=2012,
VLOOKUP($B230,[10]分省年度数据!$A$1:$T$32,13,FALSE),
$C230=2013,
VLOOKUP($B230,[10]分省年度数据!$A$1:$T$32,12,FALSE),
$C230=2014,
VLOOKUP($B230,[10]分省年度数据!$A$1:$T$32,11,FALSE),
$C230=2015,
VLOOKUP($B230,[10]分省年度数据!$A$1:$T$32,10,FALSE),
$C230=2016,
VLOOKUP($B230,[10]分省年度数据!$A$1:$T$32,9,FALSE),
$C230=2017,
VLOOKUP($B230,[10]分省年度数据!$A$1:$T$32,8,FALSE),
$C230=2018,
VLOOKUP($B230,[10]分省年度数据!$A$1:$T$32,7,FALSE)
)</f>
        <v>10.5</v>
      </c>
      <c r="Y230" cm="1">
        <f t="array" ref="Y230">_xlfn.IFS(
$C230=2010,
VLOOKUP($B230,[11]分省年度数据!$A$1:$T$32,15,FALSE),
$C230=2011,
VLOOKUP($B230,[11]分省年度数据!$A$1:$T$32,14,FALSE),
$C230=2012,
VLOOKUP($B230,[11]分省年度数据!$A$1:$T$32,13,FALSE),
$C230=2013,
VLOOKUP($B230,[11]分省年度数据!$A$1:$T$32,12,FALSE),
$C230=2014,
VLOOKUP($B230,[11]分省年度数据!$A$1:$T$32,11,FALSE),
$C230=2015,
VLOOKUP($B230,[11]分省年度数据!$A$1:$T$32,10,FALSE),
$C230=2016,
VLOOKUP($B230,[11]分省年度数据!$A$1:$T$32,9,FALSE),
$C230=2017,
VLOOKUP($B230,[11]分省年度数据!$A$1:$T$32,8,FALSE),
$C230=2018,
VLOOKUP($B230,[11]分省年度数据!$A$1:$T$32,7,FALSE)
)</f>
        <v>40.29</v>
      </c>
      <c r="Z230" cm="1">
        <f t="array" ref="Z230">_xlfn.IFS(
$C230=2010,
VLOOKUP($B230,[12]分省年度数据!$A$1:$T$32,15,FALSE),
$C230=2011,
VLOOKUP($B230,[12]分省年度数据!$A$1:$T$32,14,FALSE),
$C230=2012,
VLOOKUP($B230,[12]分省年度数据!$A$1:$T$32,13,FALSE),
$C230=2013,
VLOOKUP($B230,[12]分省年度数据!$A$1:$T$32,12,FALSE),
$C230=2014,
VLOOKUP($B230,[12]分省年度数据!$A$1:$T$32,11,FALSE),
$C230=2015,
VLOOKUP($B230,[12]分省年度数据!$A$1:$T$32,10,FALSE),
$C230=2016,
VLOOKUP($B230,[12]分省年度数据!$A$1:$T$32,9,FALSE),
$C230=2017,
VLOOKUP($B230,[12]分省年度数据!$A$1:$T$32,8,FALSE),
$C230=2018,
VLOOKUP($B230,[12]分省年度数据!$A$1:$T$32,7,FALSE)
)</f>
        <v>13.72</v>
      </c>
      <c r="AA230" cm="1">
        <f t="array" ref="AA230">_xlfn.IFS(
$C230=2010,
VLOOKUP($B230,[13]分省年度数据!$A$1:$T$32,15,FALSE),
$C230=2011,
VLOOKUP($B230,[13]分省年度数据!$A$1:$T$32,14,FALSE),
$C230=2012,
VLOOKUP($B230,[13]分省年度数据!$A$1:$T$32,13,FALSE),
$C230=2013,
VLOOKUP($B230,[13]分省年度数据!$A$1:$T$32,12,FALSE),
$C230=2014,
VLOOKUP($B230,[13]分省年度数据!$A$1:$T$32,11,FALSE),
$C230=2015,
VLOOKUP($B230,[13]分省年度数据!$A$1:$T$32,10,FALSE),
$C230=2016,
VLOOKUP($B230,[13]分省年度数据!$A$1:$T$32,9,FALSE),
$C230=2017,
VLOOKUP($B230,[13]分省年度数据!$A$1:$T$32,8,FALSE),
$C230=2018,
VLOOKUP($B230,[13]分省年度数据!$A$1:$T$32,7,FALSE)
)</f>
        <v>13.92</v>
      </c>
      <c r="AB230" cm="1">
        <f t="array" ref="AB230">_xlfn.IFS(
$C230=2010,
VLOOKUP($B230,[14]分省年度数据!$A$1:$T$32,15,FALSE),
$C230=2011,
VLOOKUP($B230,[14]分省年度数据!$A$1:$T$32,14,FALSE),
$C230=2012,
VLOOKUP($B230,[14]分省年度数据!$A$1:$T$32,13,FALSE),
$C230=2013,
VLOOKUP($B230,[14]分省年度数据!$A$1:$T$32,12,FALSE),
$C230=2014,
VLOOKUP($B230,[14]分省年度数据!$A$1:$T$32,11,FALSE),
$C230=2015,
VLOOKUP($B230,[14]分省年度数据!$A$1:$T$32,10,FALSE),
$C230=2016,
VLOOKUP($B230,[14]分省年度数据!$A$1:$T$32,9,FALSE),
$C230=2017,
VLOOKUP($B230,[14]分省年度数据!$A$1:$T$32,8,FALSE),
$C230=2018,
VLOOKUP($B230,[14]分省年度数据!$A$1:$T$32,7,FALSE)
)</f>
        <v>15.65</v>
      </c>
      <c r="AD230" cm="1">
        <f t="array" ref="AD230">_xlfn.IFS(
$C230=2010,
VLOOKUP($B230,[15]分省年度数据!$A$1:$T$32,15,FALSE),
$C230=2011,
VLOOKUP($B230,[15]分省年度数据!$A$1:$T$32,14,FALSE),
$C230=2012,
VLOOKUP($B230,[15]分省年度数据!$A$1:$T$32,13,FALSE),
$C230=2013,
VLOOKUP($B230,[15]分省年度数据!$A$1:$T$32,12,FALSE),
$C230=2014,
VLOOKUP($B230,[15]分省年度数据!$A$1:$T$32,11,FALSE),
$C230=2015,
VLOOKUP($B230,[15]分省年度数据!$A$1:$T$32,10,FALSE),
$C230=2016,
VLOOKUP($B230,[15]分省年度数据!$A$1:$T$32,9,FALSE),
$C230=2017,
VLOOKUP($B230,[15]分省年度数据!$A$1:$T$32,8,FALSE),
$C230=2018,
VLOOKUP($B230,[15]分省年度数据!$A$1:$T$32,7,FALSE)
)</f>
        <v>1206744</v>
      </c>
      <c r="AE230" cm="1">
        <f t="array" ref="AE230">_xlfn.IFS(
$C230=2010,
VLOOKUP($B230,[16]分省年度数据!$A$1:$T$32,15,FALSE),
$C230=2011,
VLOOKUP($B230,[16]分省年度数据!$A$1:$T$32,14,FALSE),
$C230=2012,
VLOOKUP($B230,[16]分省年度数据!$A$1:$T$32,13,FALSE),
$C230=2013,
VLOOKUP($B230,[16]分省年度数据!$A$1:$T$32,12,FALSE),
$C230=2014,
VLOOKUP($B230,[16]分省年度数据!$A$1:$T$32,11,FALSE),
$C230=2015,
VLOOKUP($B230,[16]分省年度数据!$A$1:$T$32,10,FALSE),
$C230=2016,
VLOOKUP($B230,[16]分省年度数据!$A$1:$T$32,9,FALSE),
$C230=2017,
VLOOKUP($B230,[16]分省年度数据!$A$1:$T$32,8,FALSE),
$C230=2018,
VLOOKUP($B230,[16]分省年度数据!$A$1:$T$32,7,FALSE)
)</f>
        <v>107.18</v>
      </c>
      <c r="AF230" cm="1">
        <f t="array" ref="AF230">_xlfn.IFS(
$C230=2010,
VLOOKUP($B230,[17]分省年度数据!$A$1:$T$32,15,FALSE),
$C230=2011,
VLOOKUP($B230,[17]分省年度数据!$A$1:$T$32,14,FALSE),
$C230=2012,
VLOOKUP($B230,[17]分省年度数据!$A$1:$T$32,13,FALSE),
$C230=2013,
VLOOKUP($B230,[17]分省年度数据!$A$1:$T$32,12,FALSE),
$C230=2014,
VLOOKUP($B230,[17]分省年度数据!$A$1:$T$32,11,FALSE),
$C230=2015,
VLOOKUP($B230,[17]分省年度数据!$A$1:$T$32,10,FALSE),
$C230=2016,
VLOOKUP($B230,[17]分省年度数据!$A$1:$T$32,9,FALSE),
$C230=2017,
VLOOKUP($B230,[17]分省年度数据!$A$1:$T$32,8,FALSE),
$C230=2018,
VLOOKUP($B230,[17]分省年度数据!$A$1:$T$32,7,FALSE)
)</f>
        <v>3</v>
      </c>
      <c r="AG230" cm="1">
        <f t="array" ref="AG230">_xlfn.IFS(
$C230=2010,
VLOOKUP($B230,[18]分省年度数据!$A$1:$T$32,15,FALSE),
$C230=2011,
VLOOKUP($B230,[18]分省年度数据!$A$1:$T$32,14,FALSE),
$C230=2012,
VLOOKUP($B230,[18]分省年度数据!$A$1:$T$32,13,FALSE),
$C230=2013,
VLOOKUP($B230,[18]分省年度数据!$A$1:$T$32,12,FALSE),
$C230=2014,
VLOOKUP($B230,[18]分省年度数据!$A$1:$T$32,11,FALSE),
$C230=2015,
VLOOKUP($B230,[18]分省年度数据!$A$1:$T$32,10,FALSE),
$C230=2016,
VLOOKUP($B230,[18]分省年度数据!$A$1:$T$32,9,FALSE),
$C230=2017,
VLOOKUP($B230,[18]分省年度数据!$A$1:$T$32,8,FALSE),
$C230=2018,
VLOOKUP($B230,[18]分省年度数据!$A$1:$T$32,7,FALSE)
)</f>
        <v>322.2</v>
      </c>
      <c r="AJ230" cm="1">
        <f t="array" ref="AJ230">_xlfn.IFS(
$C230=2010,
VLOOKUP($B230,[19]分省年度数据!$A$1:$T$32,15,FALSE),
$C230=2011,
VLOOKUP($B230,[19]分省年度数据!$A$1:$T$32,14,FALSE),
$C230=2012,
VLOOKUP($B230,[19]分省年度数据!$A$1:$T$32,13,FALSE),
$C230=2013,
VLOOKUP($B230,[19]分省年度数据!$A$1:$T$32,12,FALSE),
$C230=2014,
VLOOKUP($B230,[19]分省年度数据!$A$1:$T$32,11,FALSE),
$C230=2015,
VLOOKUP($B230,[19]分省年度数据!$A$1:$T$32,10,FALSE),
$C230=2016,
VLOOKUP($B230,[19]分省年度数据!$A$1:$T$32,9,FALSE),
$C230=2017,
VLOOKUP($B230,[19]分省年度数据!$A$1:$T$32,8,FALSE),
$C230=2018,
VLOOKUP($B230,[19]分省年度数据!$A$1:$T$32,7,FALSE)
)</f>
        <v>717</v>
      </c>
      <c r="AK230" cm="1">
        <f t="array" ref="AK230">_xlfn.IFS(
$C230=2010,
VLOOKUP($B230,[20]分省年度数据!$A$1:$T$32,15,FALSE),
$C230=2011,
VLOOKUP($B230,[20]分省年度数据!$A$1:$T$32,14,FALSE),
$C230=2012,
VLOOKUP($B230,[20]分省年度数据!$A$1:$T$32,13,FALSE),
$C230=2013,
VLOOKUP($B230,[20]分省年度数据!$A$1:$T$32,12,FALSE),
$C230=2014,
VLOOKUP($B230,[20]分省年度数据!$A$1:$T$32,11,FALSE),
$C230=2015,
VLOOKUP($B230,[20]分省年度数据!$A$1:$T$32,10,FALSE),
$C230=2016,
VLOOKUP($B230,[20]分省年度数据!$A$1:$T$32,9,FALSE),
$C230=2017,
VLOOKUP($B230,[20]分省年度数据!$A$1:$T$32,8,FALSE),
$C230=2018,
VLOOKUP($B230,[20]分省年度数据!$A$1:$T$32,7,FALSE)
)</f>
        <v>963</v>
      </c>
      <c r="AL230" cm="1">
        <f t="array" ref="AL230">_xlfn.IFS(
$C230=2010,
VLOOKUP($B230,[26]分省年度数据!$A$1:$T$32,15,FALSE),
$C230=2011,
VLOOKUP($B230,[26]分省年度数据!$A$1:$T$32,14,FALSE),
$C230=2012,
VLOOKUP($B230,[26]分省年度数据!$A$1:$T$32,13,FALSE),
$C230=2013,
VLOOKUP($B230,[26]分省年度数据!$A$1:$T$32,12,FALSE),
$C230=2014,
VLOOKUP($B230,[26]分省年度数据!$A$1:$T$32,11,FALSE),
$C230=2015,
VLOOKUP($B230,[26]分省年度数据!$A$1:$T$32,10,FALSE),
$C230=2016,
VLOOKUP($B230,[26]分省年度数据!$A$1:$T$32,9,FALSE),
$C230=2017,
VLOOKUP($B230,[26]分省年度数据!$A$1:$T$32,8,FALSE),
$C230=2018,
VLOOKUP($B230,[26]分省年度数据!$A$1:$T$32,7,FALSE)
)</f>
        <v>96.95</v>
      </c>
      <c r="AM230" cm="1">
        <f t="array" ref="AM230">_xlfn.IFS(
$C230=2010,
VLOOKUP($B230,[22]分省年度数据!$A$1:$T$32,15,FALSE),
$C230=2011,
VLOOKUP($B230,[22]分省年度数据!$A$1:$T$32,14,FALSE),
$C230=2012,
VLOOKUP($B230,[22]分省年度数据!$A$1:$T$32,13,FALSE),
$C230=2013,
VLOOKUP($B230,[22]分省年度数据!$A$1:$T$32,12,FALSE),
$C230=2014,
VLOOKUP($B230,[22]分省年度数据!$A$1:$T$32,11,FALSE),
$C230=2015,
VLOOKUP($B230,[22]分省年度数据!$A$1:$T$32,10,FALSE),
$C230=2016,
VLOOKUP($B230,[22]分省年度数据!$A$1:$T$32,9,FALSE),
$C230=2017,
VLOOKUP($B230,[22]分省年度数据!$A$1:$T$32,8,FALSE),
$C230=2018,
VLOOKUP($B230,[22]分省年度数据!$A$1:$T$32,7,FALSE)
)</f>
        <v>38.619999999999997</v>
      </c>
      <c r="AN230" cm="1">
        <f t="array" ref="AN230">_xlfn.IFS(
$C230=2010,
VLOOKUP($B230,[23]分省年度数据!$A$1:$T$32,15,FALSE),
$C230=2011,
VLOOKUP($B230,[23]分省年度数据!$A$1:$T$32,14,FALSE),
$C230=2012,
VLOOKUP($B230,[23]分省年度数据!$A$1:$T$32,13,FALSE),
$C230=2013,
VLOOKUP($B230,[23]分省年度数据!$A$1:$T$32,12,FALSE),
$C230=2014,
VLOOKUP($B230,[23]分省年度数据!$A$1:$T$32,11,FALSE),
$C230=2015,
VLOOKUP($B230,[23]分省年度数据!$A$1:$T$32,10,FALSE),
$C230=2016,
VLOOKUP($B230,[23]分省年度数据!$A$1:$T$32,9,FALSE),
$C230=2017,
VLOOKUP($B230,[23]分省年度数据!$A$1:$T$32,8,FALSE),
$C230=2018,
VLOOKUP($B230,[23]分省年度数据!$A$1:$T$32,7,FALSE)
)</f>
        <v>7.7</v>
      </c>
      <c r="AO230" cm="1">
        <f t="array" ref="AO230">_xlfn.IFS(
$C230=2010,
VLOOKUP($B230,[24]分省年度数据!$A$1:$T$32,15,FALSE),
$C230=2011,
VLOOKUP($B230,[24]分省年度数据!$A$1:$T$32,14,FALSE),
$C230=2012,
VLOOKUP($B230,[24]分省年度数据!$A$1:$T$32,13,FALSE),
$C230=2013,
VLOOKUP($B230,[24]分省年度数据!$A$1:$T$32,12,FALSE),
$C230=2014,
VLOOKUP($B230,[24]分省年度数据!$A$1:$T$32,11,FALSE),
$C230=2015,
VLOOKUP($B230,[24]分省年度数据!$A$1:$T$32,10,FALSE),
$C230=2016,
VLOOKUP($B230,[24]分省年度数据!$A$1:$T$32,9,FALSE),
$C230=2017,
VLOOKUP($B230,[24]分省年度数据!$A$1:$T$32,8,FALSE),
$C230=2018,
VLOOKUP($B230,[24]分省年度数据!$A$1:$T$32,7,FALSE)
)</f>
        <v>4.62</v>
      </c>
      <c r="AP230" cm="1">
        <f t="array" ref="AP230">_xlfn.IFS(
$C230=2010,
VLOOKUP($B230,[25]分省年度数据!$A$1:$T$32,15,FALSE),
$C230=2011,
VLOOKUP($B230,[25]分省年度数据!$A$1:$T$32,14,FALSE),
$C230=2012,
VLOOKUP($B230,[25]分省年度数据!$A$1:$T$32,13,FALSE),
$C230=2013,
VLOOKUP($B230,[25]分省年度数据!$A$1:$T$32,12,FALSE),
$C230=2014,
VLOOKUP($B230,[25]分省年度数据!$A$1:$T$32,11,FALSE),
$C230=2015,
VLOOKUP($B230,[25]分省年度数据!$A$1:$T$32,10,FALSE),
$C230=2016,
VLOOKUP($B230,[25]分省年度数据!$A$1:$T$32,9,FALSE),
$C230=2017,
VLOOKUP($B230,[25]分省年度数据!$A$1:$T$32,8,FALSE),
$C230=2018,
VLOOKUP($B230,[25]分省年度数据!$A$1:$T$32,7,FALSE)
)</f>
        <v>9.0399999999999991</v>
      </c>
    </row>
    <row r="231" spans="1:42">
      <c r="A231">
        <v>54</v>
      </c>
      <c r="B231" t="s">
        <v>26</v>
      </c>
      <c r="C231">
        <v>2014</v>
      </c>
      <c r="D231" t="str">
        <f t="shared" si="6"/>
        <v>西藏自治区2014</v>
      </c>
      <c r="E231" t="s">
        <v>36</v>
      </c>
      <c r="F231" cm="1">
        <f t="array" ref="F231">_xlfn.IFS(
$C231=2010,
VLOOKUP($B231,[1]分省年度数据!$A$1:$T$32,15,FALSE),
$C231=2011,
VLOOKUP($B231,[1]分省年度数据!$A$1:$T$32,14,FALSE),
$C231=2012,
VLOOKUP($B231,[1]分省年度数据!$A$1:$T$32,13,FALSE),
$C231=2013,
VLOOKUP($B231,[1]分省年度数据!$A$1:$T$32,12,FALSE),
$C231=2014,
VLOOKUP($B231,[1]分省年度数据!$A$1:$T$32,11,FALSE),
$C231=2015,
VLOOKUP($B231,[1]分省年度数据!$A$1:$T$32,10,FALSE),
$C231=2016,
VLOOKUP($B231,[1]分省年度数据!$A$1:$T$32,9,FALSE),
$C231=2017,
VLOOKUP($B231,[1]分省年度数据!$A$1:$T$32,8,FALSE),
$C231=2018,
VLOOKUP($B231,[1]分省年度数据!$A$1:$T$32,7,FALSE)
)</f>
        <v>325</v>
      </c>
      <c r="G231" cm="1">
        <f t="array" ref="G231">_xlfn.IFS(
$C231=2010,
VLOOKUP($B231,[2]分省年度数据!$A$1:$T$32,15,FALSE),
$C231=2011,
VLOOKUP($B231,[2]分省年度数据!$A$1:$T$32,14,FALSE),
$C231=2012,
VLOOKUP($B231,[2]分省年度数据!$A$1:$T$32,13,FALSE),
$C231=2013,
VLOOKUP($B231,[2]分省年度数据!$A$1:$T$32,12,FALSE),
$C231=2014,
VLOOKUP($B231,[2]分省年度数据!$A$1:$T$32,11,FALSE),
$C231=2015,
VLOOKUP($B231,[2]分省年度数据!$A$1:$T$32,10,FALSE),
$C231=2016,
VLOOKUP($B231,[2]分省年度数据!$A$1:$T$32,9,FALSE),
$C231=2017,
VLOOKUP($B231,[2]分省年度数据!$A$1:$T$32,8,FALSE),
$C231=2018,
VLOOKUP($B231,[2]分省年度数据!$A$1:$T$32,7,FALSE)
)</f>
        <v>10730</v>
      </c>
      <c r="H231" cm="1">
        <f t="array" ref="H231">_xlfn.IFS(
$C231=2010,
VLOOKUP($B231,[3]分省年度数据!$A$1:$T$32,15,FALSE),
$C231=2011,
VLOOKUP($B231,[3]分省年度数据!$A$1:$T$32,14,FALSE),
$C231=2012,
VLOOKUP($B231,[3]分省年度数据!$A$1:$T$32,13,FALSE),
$C231=2013,
VLOOKUP($B231,[3]分省年度数据!$A$1:$T$32,12,FALSE),
$C231=2014,
VLOOKUP($B231,[3]分省年度数据!$A$1:$T$32,11,FALSE),
$C231=2015,
VLOOKUP($B231,[3]分省年度数据!$A$1:$T$32,10,FALSE),
$C231=2016,
VLOOKUP($B231,[3]分省年度数据!$A$1:$T$32,9,FALSE),
$C231=2017,
VLOOKUP($B231,[3]分省年度数据!$A$1:$T$32,8,FALSE),
$C231=2018,
VLOOKUP($B231,[3]分省年度数据!$A$1:$T$32,7,FALSE)
)</f>
        <v>17.600000000000001</v>
      </c>
      <c r="I231">
        <f>VLOOKUP($D231,[4]Sheet1!$C$1:$J$65536,2,FALSE)</f>
        <v>48.480434417724609</v>
      </c>
      <c r="J231">
        <f>VLOOKUP($D231,[4]Sheet1!$C$1:$J$65536,3,FALSE)</f>
        <v>-81.884330749511719</v>
      </c>
      <c r="K231">
        <f>VLOOKUP($D231,[4]Sheet1!$C$1:$J$65536,4,FALSE)</f>
        <v>10154</v>
      </c>
      <c r="L231">
        <f>VLOOKUP($D231,[4]Sheet1!$C$1:$J$65536,5,FALSE)</f>
        <v>199.8404541015625</v>
      </c>
      <c r="M231">
        <f>VLOOKUP($D231,[4]Sheet1!$C$1:$J$65536,6,FALSE)</f>
        <v>24.476163864135742</v>
      </c>
      <c r="N231">
        <f>VLOOKUP($D231,[4]Sheet1!$C$1:$J$65536,7,FALSE)</f>
        <v>6.0059494972229004</v>
      </c>
      <c r="O231">
        <f>VLOOKUP($D231,[4]Sheet1!$C$1:$J$65536,8,FALSE)</f>
        <v>12.864609718322754</v>
      </c>
      <c r="P231" cm="1">
        <f t="array" ref="P231">_xlfn.IFS(
$C231=2010,
VLOOKUP($B231,[5]各省年均房价!$A$1:$T$32,11,FALSE),
$C231=2011,
VLOOKUP($B231,[5]各省年均房价!$A$1:$T$32,12,FALSE),
$C231=2012,
VLOOKUP($B231,[5]各省年均房价!$A$1:$T$32,13,FALSE),
$C231=2013,
VLOOKUP($B231,[5]各省年均房价!$A$1:$T$32,14,FALSE),
$C231=2014,
VLOOKUP($B231,[5]各省年均房价!$A$1:$T$32,15,FALSE),
$C231=2015,
VLOOKUP($B231,[5]各省年均房价!$A$1:$T$32,16,FALSE),
$C231=2016,
VLOOKUP($B231,[5]各省年均房价!$A$1:$T$32,17,FALSE),
$C231=2017,
VLOOKUP($B231,[5]各省年均房价!$A$1:$T$32,18,FALSE),
$C231=2018,
VLOOKUP($B231,[5]各省年均房价!$A$1:$T$32,19,FALSE)
)</f>
        <v>4013.42</v>
      </c>
      <c r="Q231">
        <f t="shared" si="7"/>
        <v>0.37403727865796832</v>
      </c>
      <c r="R231" cm="1">
        <f t="array" ref="R231">_xlfn.IFS(
$C231=2010,
VLOOKUP($B231,[27]分省年度数据!$A$1:$T$32,15,FALSE),
$C231=2011,
VLOOKUP($B231,[27]分省年度数据!$A$1:$T$32,14,FALSE),
$C231=2012,
VLOOKUP($B231,[27]分省年度数据!$A$1:$T$32,13,FALSE),
$C231=2013,
VLOOKUP($B231,[27]分省年度数据!$A$1:$T$32,12,FALSE),
$C231=2014,
VLOOKUP($B231,[27]分省年度数据!$A$1:$T$32,11,FALSE),
$C231=2015,
VLOOKUP($B231,[27]分省年度数据!$A$1:$T$32,10,FALSE),
$C231=2016,
VLOOKUP($B231,[27]分省年度数据!$A$1:$T$32,9,FALSE),
$C231=2017,
VLOOKUP($B231,[27]分省年度数据!$A$1:$T$32,8,FALSE),
$C231=2018,
VLOOKUP($B231,[27]分省年度数据!$A$1:$T$32,7,FALSE)
)</f>
        <v>91.9</v>
      </c>
      <c r="S231" t="str">
        <f>IFERROR(VLOOKUP(D231,[6]mu_jt_estimates_final!$C:$D,2,FALSE),"")</f>
        <v/>
      </c>
      <c r="T231" t="str">
        <f>VLOOKUP(B231,方言分布!A:B,2,FALSE)</f>
        <v>其他</v>
      </c>
      <c r="U231" cm="1">
        <f t="array" ref="U231">_xlfn.IFS(
$C231=2010,
VLOOKUP($B231,[7]分省年度数据!$A$1:$T$32,15,FALSE),
$C231=2011,
VLOOKUP($B231,[7]分省年度数据!$A$1:$T$32,14,FALSE),
$C231=2012,
VLOOKUP($B231,[7]分省年度数据!$A$1:$T$32,13,FALSE),
$C231=2013,
VLOOKUP($B231,[7]分省年度数据!$A$1:$T$32,12,FALSE),
$C231=2014,
VLOOKUP($B231,[7]分省年度数据!$A$1:$T$32,11,FALSE),
$C231=2015,
VLOOKUP($B231,[7]分省年度数据!$A$1:$T$32,10,FALSE),
$C231=2016,
VLOOKUP($B231,[7]分省年度数据!$A$1:$T$32,9,FALSE),
$C231=2017,
VLOOKUP($B231,[7]分省年度数据!$A$1:$T$32,8,FALSE),
$C231=2018,
VLOOKUP($B231,[7]分省年度数据!$A$1:$T$32,7,FALSE)
)</f>
        <v>6795</v>
      </c>
      <c r="V231" cm="1">
        <f t="array" ref="V231">_xlfn.IFS(
$C231=2010,
VLOOKUP($B231,[8]分省年度数据!$A$1:$T$32,15,FALSE),
$C231=2011,
VLOOKUP($B231,[8]分省年度数据!$A$1:$T$32,14,FALSE),
$C231=2012,
VLOOKUP($B231,[8]分省年度数据!$A$1:$T$32,13,FALSE),
$C231=2013,
VLOOKUP($B231,[8]分省年度数据!$A$1:$T$32,12,FALSE),
$C231=2014,
VLOOKUP($B231,[8]分省年度数据!$A$1:$T$32,11,FALSE),
$C231=2015,
VLOOKUP($B231,[8]分省年度数据!$A$1:$T$32,10,FALSE),
$C231=2016,
VLOOKUP($B231,[8]分省年度数据!$A$1:$T$32,9,FALSE),
$C231=2017,
VLOOKUP($B231,[8]分省年度数据!$A$1:$T$32,8,FALSE),
$C231=2018,
VLOOKUP($B231,[8]分省年度数据!$A$1:$T$32,7,FALSE)
)</f>
        <v>1.19</v>
      </c>
      <c r="W231" cm="1">
        <f t="array" ref="W231">_xlfn.IFS(
$C231=2010,
VLOOKUP($B231,[9]分省年度数据!$A$1:$T$32,15,FALSE),
$C231=2011,
VLOOKUP($B231,[9]分省年度数据!$A$1:$T$32,14,FALSE),
$C231=2012,
VLOOKUP($B231,[9]分省年度数据!$A$1:$T$32,13,FALSE),
$C231=2013,
VLOOKUP($B231,[9]分省年度数据!$A$1:$T$32,12,FALSE),
$C231=2014,
VLOOKUP($B231,[9]分省年度数据!$A$1:$T$32,11,FALSE),
$C231=2015,
VLOOKUP($B231,[9]分省年度数据!$A$1:$T$32,10,FALSE),
$C231=2016,
VLOOKUP($B231,[9]分省年度数据!$A$1:$T$32,9,FALSE),
$C231=2017,
VLOOKUP($B231,[9]分省年度数据!$A$1:$T$32,8,FALSE),
$C231=2018,
VLOOKUP($B231,[9]分省年度数据!$A$1:$T$32,7,FALSE)
)</f>
        <v>41</v>
      </c>
      <c r="X231" cm="1">
        <f t="array" ref="X231">_xlfn.IFS(
$C231=2010,
VLOOKUP($B231,[10]分省年度数据!$A$1:$T$32,15,FALSE),
$C231=2011,
VLOOKUP($B231,[10]分省年度数据!$A$1:$T$32,14,FALSE),
$C231=2012,
VLOOKUP($B231,[10]分省年度数据!$A$1:$T$32,13,FALSE),
$C231=2013,
VLOOKUP($B231,[10]分省年度数据!$A$1:$T$32,12,FALSE),
$C231=2014,
VLOOKUP($B231,[10]分省年度数据!$A$1:$T$32,11,FALSE),
$C231=2015,
VLOOKUP($B231,[10]分省年度数据!$A$1:$T$32,10,FALSE),
$C231=2016,
VLOOKUP($B231,[10]分省年度数据!$A$1:$T$32,9,FALSE),
$C231=2017,
VLOOKUP($B231,[10]分省年度数据!$A$1:$T$32,8,FALSE),
$C231=2018,
VLOOKUP($B231,[10]分省年度数据!$A$1:$T$32,7,FALSE)
)</f>
        <v>9.84</v>
      </c>
      <c r="Y231" cm="1">
        <f t="array" ref="Y231">_xlfn.IFS(
$C231=2010,
VLOOKUP($B231,[11]分省年度数据!$A$1:$T$32,15,FALSE),
$C231=2011,
VLOOKUP($B231,[11]分省年度数据!$A$1:$T$32,14,FALSE),
$C231=2012,
VLOOKUP($B231,[11]分省年度数据!$A$1:$T$32,13,FALSE),
$C231=2013,
VLOOKUP($B231,[11]分省年度数据!$A$1:$T$32,12,FALSE),
$C231=2014,
VLOOKUP($B231,[11]分省年度数据!$A$1:$T$32,11,FALSE),
$C231=2015,
VLOOKUP($B231,[11]分省年度数据!$A$1:$T$32,10,FALSE),
$C231=2016,
VLOOKUP($B231,[11]分省年度数据!$A$1:$T$32,9,FALSE),
$C231=2017,
VLOOKUP($B231,[11]分省年度数据!$A$1:$T$32,8,FALSE),
$C231=2018,
VLOOKUP($B231,[11]分省年度数据!$A$1:$T$32,7,FALSE)
)</f>
        <v>48.86</v>
      </c>
      <c r="Z231" cm="1">
        <f t="array" ref="Z231">_xlfn.IFS(
$C231=2010,
VLOOKUP($B231,[12]分省年度数据!$A$1:$T$32,15,FALSE),
$C231=2011,
VLOOKUP($B231,[12]分省年度数据!$A$1:$T$32,14,FALSE),
$C231=2012,
VLOOKUP($B231,[12]分省年度数据!$A$1:$T$32,13,FALSE),
$C231=2013,
VLOOKUP($B231,[12]分省年度数据!$A$1:$T$32,12,FALSE),
$C231=2014,
VLOOKUP($B231,[12]分省年度数据!$A$1:$T$32,11,FALSE),
$C231=2015,
VLOOKUP($B231,[12]分省年度数据!$A$1:$T$32,10,FALSE),
$C231=2016,
VLOOKUP($B231,[12]分省年度数据!$A$1:$T$32,9,FALSE),
$C231=2017,
VLOOKUP($B231,[12]分省年度数据!$A$1:$T$32,8,FALSE),
$C231=2018,
VLOOKUP($B231,[12]分省年度数据!$A$1:$T$32,7,FALSE)
)</f>
        <v>12.64</v>
      </c>
      <c r="AA231" cm="1">
        <f t="array" ref="AA231">_xlfn.IFS(
$C231=2010,
VLOOKUP($B231,[13]分省年度数据!$A$1:$T$32,15,FALSE),
$C231=2011,
VLOOKUP($B231,[13]分省年度数据!$A$1:$T$32,14,FALSE),
$C231=2012,
VLOOKUP($B231,[13]分省年度数据!$A$1:$T$32,13,FALSE),
$C231=2013,
VLOOKUP($B231,[13]分省年度数据!$A$1:$T$32,12,FALSE),
$C231=2014,
VLOOKUP($B231,[13]分省年度数据!$A$1:$T$32,11,FALSE),
$C231=2015,
VLOOKUP($B231,[13]分省年度数据!$A$1:$T$32,10,FALSE),
$C231=2016,
VLOOKUP($B231,[13]分省年度数据!$A$1:$T$32,9,FALSE),
$C231=2017,
VLOOKUP($B231,[13]分省年度数据!$A$1:$T$32,8,FALSE),
$C231=2018,
VLOOKUP($B231,[13]分省年度数据!$A$1:$T$32,7,FALSE)
)</f>
        <v>13.08</v>
      </c>
      <c r="AB231" cm="1">
        <f t="array" ref="AB231">_xlfn.IFS(
$C231=2010,
VLOOKUP($B231,[14]分省年度数据!$A$1:$T$32,15,FALSE),
$C231=2011,
VLOOKUP($B231,[14]分省年度数据!$A$1:$T$32,14,FALSE),
$C231=2012,
VLOOKUP($B231,[14]分省年度数据!$A$1:$T$32,13,FALSE),
$C231=2013,
VLOOKUP($B231,[14]分省年度数据!$A$1:$T$32,12,FALSE),
$C231=2014,
VLOOKUP($B231,[14]分省年度数据!$A$1:$T$32,11,FALSE),
$C231=2015,
VLOOKUP($B231,[14]分省年度数据!$A$1:$T$32,10,FALSE),
$C231=2016,
VLOOKUP($B231,[14]分省年度数据!$A$1:$T$32,9,FALSE),
$C231=2017,
VLOOKUP($B231,[14]分省年度数据!$A$1:$T$32,8,FALSE),
$C231=2018,
VLOOKUP($B231,[14]分省年度数据!$A$1:$T$32,7,FALSE)
)</f>
        <v>14.56</v>
      </c>
      <c r="AD231" cm="1">
        <f t="array" ref="AD231">_xlfn.IFS(
$C231=2010,
VLOOKUP($B231,[15]分省年度数据!$A$1:$T$32,15,FALSE),
$C231=2011,
VLOOKUP($B231,[15]分省年度数据!$A$1:$T$32,14,FALSE),
$C231=2012,
VLOOKUP($B231,[15]分省年度数据!$A$1:$T$32,13,FALSE),
$C231=2013,
VLOOKUP($B231,[15]分省年度数据!$A$1:$T$32,12,FALSE),
$C231=2014,
VLOOKUP($B231,[15]分省年度数据!$A$1:$T$32,11,FALSE),
$C231=2015,
VLOOKUP($B231,[15]分省年度数据!$A$1:$T$32,10,FALSE),
$C231=2016,
VLOOKUP($B231,[15]分省年度数据!$A$1:$T$32,9,FALSE),
$C231=2017,
VLOOKUP($B231,[15]分省年度数据!$A$1:$T$32,8,FALSE),
$C231=2018,
VLOOKUP($B231,[15]分省年度数据!$A$1:$T$32,7,FALSE)
)</f>
        <v>1529504</v>
      </c>
      <c r="AE231" cm="1">
        <f t="array" ref="AE231">_xlfn.IFS(
$C231=2010,
VLOOKUP($B231,[16]分省年度数据!$A$1:$T$32,15,FALSE),
$C231=2011,
VLOOKUP($B231,[16]分省年度数据!$A$1:$T$32,14,FALSE),
$C231=2012,
VLOOKUP($B231,[16]分省年度数据!$A$1:$T$32,13,FALSE),
$C231=2013,
VLOOKUP($B231,[16]分省年度数据!$A$1:$T$32,12,FALSE),
$C231=2014,
VLOOKUP($B231,[16]分省年度数据!$A$1:$T$32,11,FALSE),
$C231=2015,
VLOOKUP($B231,[16]分省年度数据!$A$1:$T$32,10,FALSE),
$C231=2016,
VLOOKUP($B231,[16]分省年度数据!$A$1:$T$32,9,FALSE),
$C231=2017,
VLOOKUP($B231,[16]分省年度数据!$A$1:$T$32,8,FALSE),
$C231=2018,
VLOOKUP($B231,[16]分省年度数据!$A$1:$T$32,7,FALSE)
)</f>
        <v>142.08000000000001</v>
      </c>
      <c r="AF231" cm="1">
        <f t="array" ref="AF231">_xlfn.IFS(
$C231=2010,
VLOOKUP($B231,[17]分省年度数据!$A$1:$T$32,15,FALSE),
$C231=2011,
VLOOKUP($B231,[17]分省年度数据!$A$1:$T$32,14,FALSE),
$C231=2012,
VLOOKUP($B231,[17]分省年度数据!$A$1:$T$32,13,FALSE),
$C231=2013,
VLOOKUP($B231,[17]分省年度数据!$A$1:$T$32,12,FALSE),
$C231=2014,
VLOOKUP($B231,[17]分省年度数据!$A$1:$T$32,11,FALSE),
$C231=2015,
VLOOKUP($B231,[17]分省年度数据!$A$1:$T$32,10,FALSE),
$C231=2016,
VLOOKUP($B231,[17]分省年度数据!$A$1:$T$32,9,FALSE),
$C231=2017,
VLOOKUP($B231,[17]分省年度数据!$A$1:$T$32,8,FALSE),
$C231=2018,
VLOOKUP($B231,[17]分省年度数据!$A$1:$T$32,7,FALSE)
)</f>
        <v>3</v>
      </c>
      <c r="AG231" cm="1">
        <f t="array" ref="AG231">_xlfn.IFS(
$C231=2010,
VLOOKUP($B231,[18]分省年度数据!$A$1:$T$32,15,FALSE),
$C231=2011,
VLOOKUP($B231,[18]分省年度数据!$A$1:$T$32,14,FALSE),
$C231=2012,
VLOOKUP($B231,[18]分省年度数据!$A$1:$T$32,13,FALSE),
$C231=2013,
VLOOKUP($B231,[18]分省年度数据!$A$1:$T$32,12,FALSE),
$C231=2014,
VLOOKUP($B231,[18]分省年度数据!$A$1:$T$32,11,FALSE),
$C231=2015,
VLOOKUP($B231,[18]分省年度数据!$A$1:$T$32,10,FALSE),
$C231=2016,
VLOOKUP($B231,[18]分省年度数据!$A$1:$T$32,9,FALSE),
$C231=2017,
VLOOKUP($B231,[18]分省年度数据!$A$1:$T$32,8,FALSE),
$C231=2018,
VLOOKUP($B231,[18]分省年度数据!$A$1:$T$32,7,FALSE)
)</f>
        <v>364.5</v>
      </c>
      <c r="AJ231" cm="1">
        <f t="array" ref="AJ231">_xlfn.IFS(
$C231=2010,
VLOOKUP($B231,[19]分省年度数据!$A$1:$T$32,15,FALSE),
$C231=2011,
VLOOKUP($B231,[19]分省年度数据!$A$1:$T$32,14,FALSE),
$C231=2012,
VLOOKUP($B231,[19]分省年度数据!$A$1:$T$32,13,FALSE),
$C231=2013,
VLOOKUP($B231,[19]分省年度数据!$A$1:$T$32,12,FALSE),
$C231=2014,
VLOOKUP($B231,[19]分省年度数据!$A$1:$T$32,11,FALSE),
$C231=2015,
VLOOKUP($B231,[19]分省年度数据!$A$1:$T$32,10,FALSE),
$C231=2016,
VLOOKUP($B231,[19]分省年度数据!$A$1:$T$32,9,FALSE),
$C231=2017,
VLOOKUP($B231,[19]分省年度数据!$A$1:$T$32,8,FALSE),
$C231=2018,
VLOOKUP($B231,[19]分省年度数据!$A$1:$T$32,7,FALSE)
)</f>
        <v>388</v>
      </c>
      <c r="AK231" cm="1">
        <f t="array" ref="AK231">_xlfn.IFS(
$C231=2010,
VLOOKUP($B231,[20]分省年度数据!$A$1:$T$32,15,FALSE),
$C231=2011,
VLOOKUP($B231,[20]分省年度数据!$A$1:$T$32,14,FALSE),
$C231=2012,
VLOOKUP($B231,[20]分省年度数据!$A$1:$T$32,13,FALSE),
$C231=2013,
VLOOKUP($B231,[20]分省年度数据!$A$1:$T$32,12,FALSE),
$C231=2014,
VLOOKUP($B231,[20]分省年度数据!$A$1:$T$32,11,FALSE),
$C231=2015,
VLOOKUP($B231,[20]分省年度数据!$A$1:$T$32,10,FALSE),
$C231=2016,
VLOOKUP($B231,[20]分省年度数据!$A$1:$T$32,9,FALSE),
$C231=2017,
VLOOKUP($B231,[20]分省年度数据!$A$1:$T$32,8,FALSE),
$C231=2018,
VLOOKUP($B231,[20]分省年度数据!$A$1:$T$32,7,FALSE)
)</f>
        <v>997</v>
      </c>
      <c r="AL231" cm="1">
        <f t="array" ref="AL231">_xlfn.IFS(
$C231=2010,
VLOOKUP($B231,[26]分省年度数据!$A$1:$T$32,15,FALSE),
$C231=2011,
VLOOKUP($B231,[26]分省年度数据!$A$1:$T$32,14,FALSE),
$C231=2012,
VLOOKUP($B231,[26]分省年度数据!$A$1:$T$32,13,FALSE),
$C231=2013,
VLOOKUP($B231,[26]分省年度数据!$A$1:$T$32,12,FALSE),
$C231=2014,
VLOOKUP($B231,[26]分省年度数据!$A$1:$T$32,11,FALSE),
$C231=2015,
VLOOKUP($B231,[26]分省年度数据!$A$1:$T$32,10,FALSE),
$C231=2016,
VLOOKUP($B231,[26]分省年度数据!$A$1:$T$32,9,FALSE),
$C231=2017,
VLOOKUP($B231,[26]分省年度数据!$A$1:$T$32,8,FALSE),
$C231=2018,
VLOOKUP($B231,[26]分省年度数据!$A$1:$T$32,7,FALSE)
)</f>
        <v>89.07</v>
      </c>
      <c r="AM231" cm="1">
        <f t="array" ref="AM231">_xlfn.IFS(
$C231=2010,
VLOOKUP($B231,[22]分省年度数据!$A$1:$T$32,15,FALSE),
$C231=2011,
VLOOKUP($B231,[22]分省年度数据!$A$1:$T$32,14,FALSE),
$C231=2012,
VLOOKUP($B231,[22]分省年度数据!$A$1:$T$32,13,FALSE),
$C231=2013,
VLOOKUP($B231,[22]分省年度数据!$A$1:$T$32,12,FALSE),
$C231=2014,
VLOOKUP($B231,[22]分省年度数据!$A$1:$T$32,11,FALSE),
$C231=2015,
VLOOKUP($B231,[22]分省年度数据!$A$1:$T$32,10,FALSE),
$C231=2016,
VLOOKUP($B231,[22]分省年度数据!$A$1:$T$32,9,FALSE),
$C231=2017,
VLOOKUP($B231,[22]分省年度数据!$A$1:$T$32,8,FALSE),
$C231=2018,
VLOOKUP($B231,[22]分省年度数据!$A$1:$T$32,7,FALSE)
)</f>
        <v>57.13</v>
      </c>
      <c r="AN231" cm="1">
        <f t="array" ref="AN231">_xlfn.IFS(
$C231=2010,
VLOOKUP($B231,[23]分省年度数据!$A$1:$T$32,15,FALSE),
$C231=2011,
VLOOKUP($B231,[23]分省年度数据!$A$1:$T$32,14,FALSE),
$C231=2012,
VLOOKUP($B231,[23]分省年度数据!$A$1:$T$32,13,FALSE),
$C231=2013,
VLOOKUP($B231,[23]分省年度数据!$A$1:$T$32,12,FALSE),
$C231=2014,
VLOOKUP($B231,[23]分省年度数据!$A$1:$T$32,11,FALSE),
$C231=2015,
VLOOKUP($B231,[23]分省年度数据!$A$1:$T$32,10,FALSE),
$C231=2016,
VLOOKUP($B231,[23]分省年度数据!$A$1:$T$32,9,FALSE),
$C231=2017,
VLOOKUP($B231,[23]分省年度数据!$A$1:$T$32,8,FALSE),
$C231=2018,
VLOOKUP($B231,[23]分省年度数据!$A$1:$T$32,7,FALSE)
)</f>
        <v>8.43</v>
      </c>
      <c r="AO231" cm="1">
        <f t="array" ref="AO231">_xlfn.IFS(
$C231=2010,
VLOOKUP($B231,[24]分省年度数据!$A$1:$T$32,15,FALSE),
$C231=2011,
VLOOKUP($B231,[24]分省年度数据!$A$1:$T$32,14,FALSE),
$C231=2012,
VLOOKUP($B231,[24]分省年度数据!$A$1:$T$32,13,FALSE),
$C231=2013,
VLOOKUP($B231,[24]分省年度数据!$A$1:$T$32,12,FALSE),
$C231=2014,
VLOOKUP($B231,[24]分省年度数据!$A$1:$T$32,11,FALSE),
$C231=2015,
VLOOKUP($B231,[24]分省年度数据!$A$1:$T$32,10,FALSE),
$C231=2016,
VLOOKUP($B231,[24]分省年度数据!$A$1:$T$32,9,FALSE),
$C231=2017,
VLOOKUP($B231,[24]分省年度数据!$A$1:$T$32,8,FALSE),
$C231=2018,
VLOOKUP($B231,[24]分省年度数据!$A$1:$T$32,7,FALSE)
)</f>
        <v>4.51</v>
      </c>
      <c r="AP231" cm="1">
        <f t="array" ref="AP231">_xlfn.IFS(
$C231=2010,
VLOOKUP($B231,[25]分省年度数据!$A$1:$T$32,15,FALSE),
$C231=2011,
VLOOKUP($B231,[25]分省年度数据!$A$1:$T$32,14,FALSE),
$C231=2012,
VLOOKUP($B231,[25]分省年度数据!$A$1:$T$32,13,FALSE),
$C231=2013,
VLOOKUP($B231,[25]分省年度数据!$A$1:$T$32,12,FALSE),
$C231=2014,
VLOOKUP($B231,[25]分省年度数据!$A$1:$T$32,11,FALSE),
$C231=2015,
VLOOKUP($B231,[25]分省年度数据!$A$1:$T$32,10,FALSE),
$C231=2016,
VLOOKUP($B231,[25]分省年度数据!$A$1:$T$32,9,FALSE),
$C231=2017,
VLOOKUP($B231,[25]分省年度数据!$A$1:$T$32,8,FALSE),
$C231=2018,
VLOOKUP($B231,[25]分省年度数据!$A$1:$T$32,7,FALSE)
)</f>
        <v>10.8</v>
      </c>
    </row>
    <row r="232" spans="1:42">
      <c r="A232">
        <v>54</v>
      </c>
      <c r="B232" t="s">
        <v>26</v>
      </c>
      <c r="C232">
        <v>2015</v>
      </c>
      <c r="D232" t="str">
        <f t="shared" si="6"/>
        <v>西藏自治区2015</v>
      </c>
      <c r="E232" t="s">
        <v>36</v>
      </c>
      <c r="F232" cm="1">
        <f t="array" ref="F232">_xlfn.IFS(
$C232=2010,
VLOOKUP($B232,[1]分省年度数据!$A$1:$T$32,15,FALSE),
$C232=2011,
VLOOKUP($B232,[1]分省年度数据!$A$1:$T$32,14,FALSE),
$C232=2012,
VLOOKUP($B232,[1]分省年度数据!$A$1:$T$32,13,FALSE),
$C232=2013,
VLOOKUP($B232,[1]分省年度数据!$A$1:$T$32,12,FALSE),
$C232=2014,
VLOOKUP($B232,[1]分省年度数据!$A$1:$T$32,11,FALSE),
$C232=2015,
VLOOKUP($B232,[1]分省年度数据!$A$1:$T$32,10,FALSE),
$C232=2016,
VLOOKUP($B232,[1]分省年度数据!$A$1:$T$32,9,FALSE),
$C232=2017,
VLOOKUP($B232,[1]分省年度数据!$A$1:$T$32,8,FALSE),
$C232=2018,
VLOOKUP($B232,[1]分省年度数据!$A$1:$T$32,7,FALSE)
)</f>
        <v>330</v>
      </c>
      <c r="G232" cm="1">
        <f t="array" ref="G232">_xlfn.IFS(
$C232=2010,
VLOOKUP($B232,[2]分省年度数据!$A$1:$T$32,15,FALSE),
$C232=2011,
VLOOKUP($B232,[2]分省年度数据!$A$1:$T$32,14,FALSE),
$C232=2012,
VLOOKUP($B232,[2]分省年度数据!$A$1:$T$32,13,FALSE),
$C232=2013,
VLOOKUP($B232,[2]分省年度数据!$A$1:$T$32,12,FALSE),
$C232=2014,
VLOOKUP($B232,[2]分省年度数据!$A$1:$T$32,11,FALSE),
$C232=2015,
VLOOKUP($B232,[2]分省年度数据!$A$1:$T$32,10,FALSE),
$C232=2016,
VLOOKUP($B232,[2]分省年度数据!$A$1:$T$32,9,FALSE),
$C232=2017,
VLOOKUP($B232,[2]分省年度数据!$A$1:$T$32,8,FALSE),
$C232=2018,
VLOOKUP($B232,[2]分省年度数据!$A$1:$T$32,7,FALSE)
)</f>
        <v>12254</v>
      </c>
      <c r="H232" cm="1">
        <f t="array" ref="H232">_xlfn.IFS(
$C232=2010,
VLOOKUP($B232,[3]分省年度数据!$A$1:$T$32,15,FALSE),
$C232=2011,
VLOOKUP($B232,[3]分省年度数据!$A$1:$T$32,14,FALSE),
$C232=2012,
VLOOKUP($B232,[3]分省年度数据!$A$1:$T$32,13,FALSE),
$C232=2013,
VLOOKUP($B232,[3]分省年度数据!$A$1:$T$32,12,FALSE),
$C232=2014,
VLOOKUP($B232,[3]分省年度数据!$A$1:$T$32,11,FALSE),
$C232=2015,
VLOOKUP($B232,[3]分省年度数据!$A$1:$T$32,10,FALSE),
$C232=2016,
VLOOKUP($B232,[3]分省年度数据!$A$1:$T$32,9,FALSE),
$C232=2017,
VLOOKUP($B232,[3]分省年度数据!$A$1:$T$32,8,FALSE),
$C232=2018,
VLOOKUP($B232,[3]分省年度数据!$A$1:$T$32,7,FALSE)
)</f>
        <v>55.4</v>
      </c>
      <c r="I232">
        <f>VLOOKUP($D232,[4]Sheet1!$C$1:$J$65536,2,FALSE)</f>
        <v>48.417171478271484</v>
      </c>
      <c r="J232">
        <f>VLOOKUP($D232,[4]Sheet1!$C$1:$J$65536,3,FALSE)</f>
        <v>-86.363243103027344</v>
      </c>
      <c r="K232">
        <f>VLOOKUP($D232,[4]Sheet1!$C$1:$J$65536,4,FALSE)</f>
        <v>10154</v>
      </c>
      <c r="L232">
        <f>VLOOKUP($D232,[4]Sheet1!$C$1:$J$65536,5,FALSE)</f>
        <v>205.42594909667969</v>
      </c>
      <c r="M232">
        <f>VLOOKUP($D232,[4]Sheet1!$C$1:$J$65536,6,FALSE)</f>
        <v>23.375381469726602</v>
      </c>
      <c r="N232">
        <f>VLOOKUP($D232,[4]Sheet1!$C$1:$J$65536,7,FALSE)</f>
        <v>5.7631998062133789</v>
      </c>
      <c r="O232">
        <f>VLOOKUP($D232,[4]Sheet1!$C$1:$J$65536,8,FALSE)</f>
        <v>17.174064636230469</v>
      </c>
      <c r="P232" cm="1">
        <f t="array" ref="P232">_xlfn.IFS(
$C232=2010,
VLOOKUP($B232,[5]各省年均房价!$A$1:$T$32,11,FALSE),
$C232=2011,
VLOOKUP($B232,[5]各省年均房价!$A$1:$T$32,12,FALSE),
$C232=2012,
VLOOKUP($B232,[5]各省年均房价!$A$1:$T$32,13,FALSE),
$C232=2013,
VLOOKUP($B232,[5]各省年均房价!$A$1:$T$32,14,FALSE),
$C232=2014,
VLOOKUP($B232,[5]各省年均房价!$A$1:$T$32,15,FALSE),
$C232=2015,
VLOOKUP($B232,[5]各省年均房价!$A$1:$T$32,16,FALSE),
$C232=2016,
VLOOKUP($B232,[5]各省年均房价!$A$1:$T$32,17,FALSE),
$C232=2017,
VLOOKUP($B232,[5]各省年均房价!$A$1:$T$32,18,FALSE),
$C232=2018,
VLOOKUP($B232,[5]各省年均房价!$A$1:$T$32,19,FALSE)
)</f>
        <v>3896.5</v>
      </c>
      <c r="Q232">
        <f t="shared" si="7"/>
        <v>0.31797780316631302</v>
      </c>
      <c r="R232" cm="1">
        <f t="array" ref="R232">_xlfn.IFS(
$C232=2010,
VLOOKUP($B232,[27]分省年度数据!$A$1:$T$32,15,FALSE),
$C232=2011,
VLOOKUP($B232,[27]分省年度数据!$A$1:$T$32,14,FALSE),
$C232=2012,
VLOOKUP($B232,[27]分省年度数据!$A$1:$T$32,13,FALSE),
$C232=2013,
VLOOKUP($B232,[27]分省年度数据!$A$1:$T$32,12,FALSE),
$C232=2014,
VLOOKUP($B232,[27]分省年度数据!$A$1:$T$32,11,FALSE),
$C232=2015,
VLOOKUP($B232,[27]分省年度数据!$A$1:$T$32,10,FALSE),
$C232=2016,
VLOOKUP($B232,[27]分省年度数据!$A$1:$T$32,9,FALSE),
$C232=2017,
VLOOKUP($B232,[27]分省年度数据!$A$1:$T$32,8,FALSE),
$C232=2018,
VLOOKUP($B232,[27]分省年度数据!$A$1:$T$32,7,FALSE)
)</f>
        <v>82.93</v>
      </c>
      <c r="S232" t="str">
        <f>IFERROR(VLOOKUP(D232,[6]mu_jt_estimates_final!$C:$D,2,FALSE),"")</f>
        <v/>
      </c>
      <c r="T232" t="str">
        <f>VLOOKUP(B232,方言分布!A:B,2,FALSE)</f>
        <v>其他</v>
      </c>
      <c r="U232" cm="1">
        <f t="array" ref="U232">_xlfn.IFS(
$C232=2010,
VLOOKUP($B232,[7]分省年度数据!$A$1:$T$32,15,FALSE),
$C232=2011,
VLOOKUP($B232,[7]分省年度数据!$A$1:$T$32,14,FALSE),
$C232=2012,
VLOOKUP($B232,[7]分省年度数据!$A$1:$T$32,13,FALSE),
$C232=2013,
VLOOKUP($B232,[7]分省年度数据!$A$1:$T$32,12,FALSE),
$C232=2014,
VLOOKUP($B232,[7]分省年度数据!$A$1:$T$32,11,FALSE),
$C232=2015,
VLOOKUP($B232,[7]分省年度数据!$A$1:$T$32,10,FALSE),
$C232=2016,
VLOOKUP($B232,[7]分省年度数据!$A$1:$T$32,9,FALSE),
$C232=2017,
VLOOKUP($B232,[7]分省年度数据!$A$1:$T$32,8,FALSE),
$C232=2018,
VLOOKUP($B232,[7]分省年度数据!$A$1:$T$32,7,FALSE)
)</f>
        <v>6814</v>
      </c>
      <c r="V232" cm="1">
        <f t="array" ref="V232">_xlfn.IFS(
$C232=2010,
VLOOKUP($B232,[8]分省年度数据!$A$1:$T$32,15,FALSE),
$C232=2011,
VLOOKUP($B232,[8]分省年度数据!$A$1:$T$32,14,FALSE),
$C232=2012,
VLOOKUP($B232,[8]分省年度数据!$A$1:$T$32,13,FALSE),
$C232=2013,
VLOOKUP($B232,[8]分省年度数据!$A$1:$T$32,12,FALSE),
$C232=2014,
VLOOKUP($B232,[8]分省年度数据!$A$1:$T$32,11,FALSE),
$C232=2015,
VLOOKUP($B232,[8]分省年度数据!$A$1:$T$32,10,FALSE),
$C232=2016,
VLOOKUP($B232,[8]分省年度数据!$A$1:$T$32,9,FALSE),
$C232=2017,
VLOOKUP($B232,[8]分省年度数据!$A$1:$T$32,8,FALSE),
$C232=2018,
VLOOKUP($B232,[8]分省年度数据!$A$1:$T$32,7,FALSE)
)</f>
        <v>1.4</v>
      </c>
      <c r="W232" cm="1">
        <f t="array" ref="W232">_xlfn.IFS(
$C232=2010,
VLOOKUP($B232,[9]分省年度数据!$A$1:$T$32,15,FALSE),
$C232=2011,
VLOOKUP($B232,[9]分省年度数据!$A$1:$T$32,14,FALSE),
$C232=2012,
VLOOKUP($B232,[9]分省年度数据!$A$1:$T$32,13,FALSE),
$C232=2013,
VLOOKUP($B232,[9]分省年度数据!$A$1:$T$32,12,FALSE),
$C232=2014,
VLOOKUP($B232,[9]分省年度数据!$A$1:$T$32,11,FALSE),
$C232=2015,
VLOOKUP($B232,[9]分省年度数据!$A$1:$T$32,10,FALSE),
$C232=2016,
VLOOKUP($B232,[9]分省年度数据!$A$1:$T$32,9,FALSE),
$C232=2017,
VLOOKUP($B232,[9]分省年度数据!$A$1:$T$32,8,FALSE),
$C232=2018,
VLOOKUP($B232,[9]分省年度数据!$A$1:$T$32,7,FALSE)
)</f>
        <v>44</v>
      </c>
      <c r="X232" cm="1">
        <f t="array" ref="X232">_xlfn.IFS(
$C232=2010,
VLOOKUP($B232,[10]分省年度数据!$A$1:$T$32,15,FALSE),
$C232=2011,
VLOOKUP($B232,[10]分省年度数据!$A$1:$T$32,14,FALSE),
$C232=2012,
VLOOKUP($B232,[10]分省年度数据!$A$1:$T$32,13,FALSE),
$C232=2013,
VLOOKUP($B232,[10]分省年度数据!$A$1:$T$32,12,FALSE),
$C232=2014,
VLOOKUP($B232,[10]分省年度数据!$A$1:$T$32,11,FALSE),
$C232=2015,
VLOOKUP($B232,[10]分省年度数据!$A$1:$T$32,10,FALSE),
$C232=2016,
VLOOKUP($B232,[10]分省年度数据!$A$1:$T$32,9,FALSE),
$C232=2017,
VLOOKUP($B232,[10]分省年度数据!$A$1:$T$32,8,FALSE),
$C232=2018,
VLOOKUP($B232,[10]分省年度数据!$A$1:$T$32,7,FALSE)
)</f>
        <v>8.8000000000000007</v>
      </c>
      <c r="Y232" cm="1">
        <f t="array" ref="Y232">_xlfn.IFS(
$C232=2010,
VLOOKUP($B232,[11]分省年度数据!$A$1:$T$32,15,FALSE),
$C232=2011,
VLOOKUP($B232,[11]分省年度数据!$A$1:$T$32,14,FALSE),
$C232=2012,
VLOOKUP($B232,[11]分省年度数据!$A$1:$T$32,13,FALSE),
$C232=2013,
VLOOKUP($B232,[11]分省年度数据!$A$1:$T$32,12,FALSE),
$C232=2014,
VLOOKUP($B232,[11]分省年度数据!$A$1:$T$32,11,FALSE),
$C232=2015,
VLOOKUP($B232,[11]分省年度数据!$A$1:$T$32,10,FALSE),
$C232=2016,
VLOOKUP($B232,[11]分省年度数据!$A$1:$T$32,9,FALSE),
$C232=2017,
VLOOKUP($B232,[11]分省年度数据!$A$1:$T$32,8,FALSE),
$C232=2018,
VLOOKUP($B232,[11]分省年度数据!$A$1:$T$32,7,FALSE)
)</f>
        <v>62.8</v>
      </c>
      <c r="Z232" cm="1">
        <f t="array" ref="Z232">_xlfn.IFS(
$C232=2010,
VLOOKUP($B232,[12]分省年度数据!$A$1:$T$32,15,FALSE),
$C232=2011,
VLOOKUP($B232,[12]分省年度数据!$A$1:$T$32,14,FALSE),
$C232=2012,
VLOOKUP($B232,[12]分省年度数据!$A$1:$T$32,13,FALSE),
$C232=2013,
VLOOKUP($B232,[12]分省年度数据!$A$1:$T$32,12,FALSE),
$C232=2014,
VLOOKUP($B232,[12]分省年度数据!$A$1:$T$32,11,FALSE),
$C232=2015,
VLOOKUP($B232,[12]分省年度数据!$A$1:$T$32,10,FALSE),
$C232=2016,
VLOOKUP($B232,[12]分省年度数据!$A$1:$T$32,9,FALSE),
$C232=2017,
VLOOKUP($B232,[12]分省年度数据!$A$1:$T$32,8,FALSE),
$C232=2018,
VLOOKUP($B232,[12]分省年度数据!$A$1:$T$32,7,FALSE)
)</f>
        <v>12.39</v>
      </c>
      <c r="AA232" cm="1">
        <f t="array" ref="AA232">_xlfn.IFS(
$C232=2010,
VLOOKUP($B232,[13]分省年度数据!$A$1:$T$32,15,FALSE),
$C232=2011,
VLOOKUP($B232,[13]分省年度数据!$A$1:$T$32,14,FALSE),
$C232=2012,
VLOOKUP($B232,[13]分省年度数据!$A$1:$T$32,13,FALSE),
$C232=2013,
VLOOKUP($B232,[13]分省年度数据!$A$1:$T$32,12,FALSE),
$C232=2014,
VLOOKUP($B232,[13]分省年度数据!$A$1:$T$32,11,FALSE),
$C232=2015,
VLOOKUP($B232,[13]分省年度数据!$A$1:$T$32,10,FALSE),
$C232=2016,
VLOOKUP($B232,[13]分省年度数据!$A$1:$T$32,9,FALSE),
$C232=2017,
VLOOKUP($B232,[13]分省年度数据!$A$1:$T$32,8,FALSE),
$C232=2018,
VLOOKUP($B232,[13]分省年度数据!$A$1:$T$32,7,FALSE)
)</f>
        <v>12.1</v>
      </c>
      <c r="AB232" cm="1">
        <f t="array" ref="AB232">_xlfn.IFS(
$C232=2010,
VLOOKUP($B232,[14]分省年度数据!$A$1:$T$32,15,FALSE),
$C232=2011,
VLOOKUP($B232,[14]分省年度数据!$A$1:$T$32,14,FALSE),
$C232=2012,
VLOOKUP($B232,[14]分省年度数据!$A$1:$T$32,13,FALSE),
$C232=2013,
VLOOKUP($B232,[14]分省年度数据!$A$1:$T$32,12,FALSE),
$C232=2014,
VLOOKUP($B232,[14]分省年度数据!$A$1:$T$32,11,FALSE),
$C232=2015,
VLOOKUP($B232,[14]分省年度数据!$A$1:$T$32,10,FALSE),
$C232=2016,
VLOOKUP($B232,[14]分省年度数据!$A$1:$T$32,9,FALSE),
$C232=2017,
VLOOKUP($B232,[14]分省年度数据!$A$1:$T$32,8,FALSE),
$C232=2018,
VLOOKUP($B232,[14]分省年度数据!$A$1:$T$32,7,FALSE)
)</f>
        <v>13.99</v>
      </c>
      <c r="AD232" cm="1">
        <f t="array" ref="AD232">_xlfn.IFS(
$C232=2010,
VLOOKUP($B232,[15]分省年度数据!$A$1:$T$32,15,FALSE),
$C232=2011,
VLOOKUP($B232,[15]分省年度数据!$A$1:$T$32,14,FALSE),
$C232=2012,
VLOOKUP($B232,[15]分省年度数据!$A$1:$T$32,13,FALSE),
$C232=2013,
VLOOKUP($B232,[15]分省年度数据!$A$1:$T$32,12,FALSE),
$C232=2014,
VLOOKUP($B232,[15]分省年度数据!$A$1:$T$32,11,FALSE),
$C232=2015,
VLOOKUP($B232,[15]分省年度数据!$A$1:$T$32,10,FALSE),
$C232=2016,
VLOOKUP($B232,[15]分省年度数据!$A$1:$T$32,9,FALSE),
$C232=2017,
VLOOKUP($B232,[15]分省年度数据!$A$1:$T$32,8,FALSE),
$C232=2018,
VLOOKUP($B232,[15]分省年度数据!$A$1:$T$32,7,FALSE)
)</f>
        <v>1919434</v>
      </c>
      <c r="AE232" cm="1">
        <f t="array" ref="AE232">_xlfn.IFS(
$C232=2010,
VLOOKUP($B232,[16]分省年度数据!$A$1:$T$32,15,FALSE),
$C232=2011,
VLOOKUP($B232,[16]分省年度数据!$A$1:$T$32,14,FALSE),
$C232=2012,
VLOOKUP($B232,[16]分省年度数据!$A$1:$T$32,13,FALSE),
$C232=2013,
VLOOKUP($B232,[16]分省年度数据!$A$1:$T$32,12,FALSE),
$C232=2014,
VLOOKUP($B232,[16]分省年度数据!$A$1:$T$32,11,FALSE),
$C232=2015,
VLOOKUP($B232,[16]分省年度数据!$A$1:$T$32,10,FALSE),
$C232=2016,
VLOOKUP($B232,[16]分省年度数据!$A$1:$T$32,9,FALSE),
$C232=2017,
VLOOKUP($B232,[16]分省年度数据!$A$1:$T$32,8,FALSE),
$C232=2018,
VLOOKUP($B232,[16]分省年度数据!$A$1:$T$32,7,FALSE)
)</f>
        <v>167.27</v>
      </c>
      <c r="AF232" cm="1">
        <f t="array" ref="AF232">_xlfn.IFS(
$C232=2010,
VLOOKUP($B232,[17]分省年度数据!$A$1:$T$32,15,FALSE),
$C232=2011,
VLOOKUP($B232,[17]分省年度数据!$A$1:$T$32,14,FALSE),
$C232=2012,
VLOOKUP($B232,[17]分省年度数据!$A$1:$T$32,13,FALSE),
$C232=2013,
VLOOKUP($B232,[17]分省年度数据!$A$1:$T$32,12,FALSE),
$C232=2014,
VLOOKUP($B232,[17]分省年度数据!$A$1:$T$32,11,FALSE),
$C232=2015,
VLOOKUP($B232,[17]分省年度数据!$A$1:$T$32,10,FALSE),
$C232=2016,
VLOOKUP($B232,[17]分省年度数据!$A$1:$T$32,9,FALSE),
$C232=2017,
VLOOKUP($B232,[17]分省年度数据!$A$1:$T$32,8,FALSE),
$C232=2018,
VLOOKUP($B232,[17]分省年度数据!$A$1:$T$32,7,FALSE)
)</f>
        <v>3</v>
      </c>
      <c r="AG232" cm="1">
        <f t="array" ref="AG232">_xlfn.IFS(
$C232=2010,
VLOOKUP($B232,[18]分省年度数据!$A$1:$T$32,15,FALSE),
$C232=2011,
VLOOKUP($B232,[18]分省年度数据!$A$1:$T$32,14,FALSE),
$C232=2012,
VLOOKUP($B232,[18]分省年度数据!$A$1:$T$32,13,FALSE),
$C232=2013,
VLOOKUP($B232,[18]分省年度数据!$A$1:$T$32,12,FALSE),
$C232=2014,
VLOOKUP($B232,[18]分省年度数据!$A$1:$T$32,11,FALSE),
$C232=2015,
VLOOKUP($B232,[18]分省年度数据!$A$1:$T$32,10,FALSE),
$C232=2016,
VLOOKUP($B232,[18]分省年度数据!$A$1:$T$32,9,FALSE),
$C232=2017,
VLOOKUP($B232,[18]分省年度数据!$A$1:$T$32,8,FALSE),
$C232=2018,
VLOOKUP($B232,[18]分省年度数据!$A$1:$T$32,7,FALSE)
)</f>
        <v>477.1</v>
      </c>
      <c r="AJ232" cm="1">
        <f t="array" ref="AJ232">_xlfn.IFS(
$C232=2010,
VLOOKUP($B232,[19]分省年度数据!$A$1:$T$32,15,FALSE),
$C232=2011,
VLOOKUP($B232,[19]分省年度数据!$A$1:$T$32,14,FALSE),
$C232=2012,
VLOOKUP($B232,[19]分省年度数据!$A$1:$T$32,13,FALSE),
$C232=2013,
VLOOKUP($B232,[19]分省年度数据!$A$1:$T$32,12,FALSE),
$C232=2014,
VLOOKUP($B232,[19]分省年度数据!$A$1:$T$32,11,FALSE),
$C232=2015,
VLOOKUP($B232,[19]分省年度数据!$A$1:$T$32,10,FALSE),
$C232=2016,
VLOOKUP($B232,[19]分省年度数据!$A$1:$T$32,9,FALSE),
$C232=2017,
VLOOKUP($B232,[19]分省年度数据!$A$1:$T$32,8,FALSE),
$C232=2018,
VLOOKUP($B232,[19]分省年度数据!$A$1:$T$32,7,FALSE)
)</f>
        <v>334</v>
      </c>
      <c r="AK232" cm="1">
        <f t="array" ref="AK232">_xlfn.IFS(
$C232=2010,
VLOOKUP($B232,[20]分省年度数据!$A$1:$T$32,15,FALSE),
$C232=2011,
VLOOKUP($B232,[20]分省年度数据!$A$1:$T$32,14,FALSE),
$C232=2012,
VLOOKUP($B232,[20]分省年度数据!$A$1:$T$32,13,FALSE),
$C232=2013,
VLOOKUP($B232,[20]分省年度数据!$A$1:$T$32,12,FALSE),
$C232=2014,
VLOOKUP($B232,[20]分省年度数据!$A$1:$T$32,11,FALSE),
$C232=2015,
VLOOKUP($B232,[20]分省年度数据!$A$1:$T$32,10,FALSE),
$C232=2016,
VLOOKUP($B232,[20]分省年度数据!$A$1:$T$32,9,FALSE),
$C232=2017,
VLOOKUP($B232,[20]分省年度数据!$A$1:$T$32,8,FALSE),
$C232=2018,
VLOOKUP($B232,[20]分省年度数据!$A$1:$T$32,7,FALSE)
)</f>
        <v>1035</v>
      </c>
      <c r="AL232" cm="1">
        <f t="array" ref="AL232">_xlfn.IFS(
$C232=2010,
VLOOKUP($B232,[26]分省年度数据!$A$1:$T$32,15,FALSE),
$C232=2011,
VLOOKUP($B232,[26]分省年度数据!$A$1:$T$32,14,FALSE),
$C232=2012,
VLOOKUP($B232,[26]分省年度数据!$A$1:$T$32,13,FALSE),
$C232=2013,
VLOOKUP($B232,[26]分省年度数据!$A$1:$T$32,12,FALSE),
$C232=2014,
VLOOKUP($B232,[26]分省年度数据!$A$1:$T$32,11,FALSE),
$C232=2015,
VLOOKUP($B232,[26]分省年度数据!$A$1:$T$32,10,FALSE),
$C232=2016,
VLOOKUP($B232,[26]分省年度数据!$A$1:$T$32,9,FALSE),
$C232=2017,
VLOOKUP($B232,[26]分省年度数据!$A$1:$T$32,8,FALSE),
$C232=2018,
VLOOKUP($B232,[26]分省年度数据!$A$1:$T$32,7,FALSE)
)</f>
        <v>88.06</v>
      </c>
      <c r="AM232" cm="1">
        <f t="array" ref="AM232">_xlfn.IFS(
$C232=2010,
VLOOKUP($B232,[22]分省年度数据!$A$1:$T$32,15,FALSE),
$C232=2011,
VLOOKUP($B232,[22]分省年度数据!$A$1:$T$32,14,FALSE),
$C232=2012,
VLOOKUP($B232,[22]分省年度数据!$A$1:$T$32,13,FALSE),
$C232=2013,
VLOOKUP($B232,[22]分省年度数据!$A$1:$T$32,12,FALSE),
$C232=2014,
VLOOKUP($B232,[22]分省年度数据!$A$1:$T$32,11,FALSE),
$C232=2015,
VLOOKUP($B232,[22]分省年度数据!$A$1:$T$32,10,FALSE),
$C232=2016,
VLOOKUP($B232,[22]分省年度数据!$A$1:$T$32,9,FALSE),
$C232=2017,
VLOOKUP($B232,[22]分省年度数据!$A$1:$T$32,8,FALSE),
$C232=2018,
VLOOKUP($B232,[22]分省年度数据!$A$1:$T$32,7,FALSE)
)</f>
        <v>79.98</v>
      </c>
      <c r="AN232" cm="1">
        <f t="array" ref="AN232">_xlfn.IFS(
$C232=2010,
VLOOKUP($B232,[23]分省年度数据!$A$1:$T$32,15,FALSE),
$C232=2011,
VLOOKUP($B232,[23]分省年度数据!$A$1:$T$32,14,FALSE),
$C232=2012,
VLOOKUP($B232,[23]分省年度数据!$A$1:$T$32,13,FALSE),
$C232=2013,
VLOOKUP($B232,[23]分省年度数据!$A$1:$T$32,12,FALSE),
$C232=2014,
VLOOKUP($B232,[23]分省年度数据!$A$1:$T$32,11,FALSE),
$C232=2015,
VLOOKUP($B232,[23]分省年度数据!$A$1:$T$32,10,FALSE),
$C232=2016,
VLOOKUP($B232,[23]分省年度数据!$A$1:$T$32,9,FALSE),
$C232=2017,
VLOOKUP($B232,[23]分省年度数据!$A$1:$T$32,8,FALSE),
$C232=2018,
VLOOKUP($B232,[23]分省年度数据!$A$1:$T$32,7,FALSE)
)</f>
        <v>9.0500000000000007</v>
      </c>
      <c r="AO232" cm="1">
        <f t="array" ref="AO232">_xlfn.IFS(
$C232=2010,
VLOOKUP($B232,[24]分省年度数据!$A$1:$T$32,15,FALSE),
$C232=2011,
VLOOKUP($B232,[24]分省年度数据!$A$1:$T$32,14,FALSE),
$C232=2012,
VLOOKUP($B232,[24]分省年度数据!$A$1:$T$32,13,FALSE),
$C232=2013,
VLOOKUP($B232,[24]分省年度数据!$A$1:$T$32,12,FALSE),
$C232=2014,
VLOOKUP($B232,[24]分省年度数据!$A$1:$T$32,11,FALSE),
$C232=2015,
VLOOKUP($B232,[24]分省年度数据!$A$1:$T$32,10,FALSE),
$C232=2016,
VLOOKUP($B232,[24]分省年度数据!$A$1:$T$32,9,FALSE),
$C232=2017,
VLOOKUP($B232,[24]分省年度数据!$A$1:$T$32,8,FALSE),
$C232=2018,
VLOOKUP($B232,[24]分省年度数据!$A$1:$T$32,7,FALSE)
)</f>
        <v>4.1900000000000004</v>
      </c>
      <c r="AP232" cm="1">
        <f t="array" ref="AP232">_xlfn.IFS(
$C232=2010,
VLOOKUP($B232,[25]分省年度数据!$A$1:$T$32,15,FALSE),
$C232=2011,
VLOOKUP($B232,[25]分省年度数据!$A$1:$T$32,14,FALSE),
$C232=2012,
VLOOKUP($B232,[25]分省年度数据!$A$1:$T$32,13,FALSE),
$C232=2013,
VLOOKUP($B232,[25]分省年度数据!$A$1:$T$32,12,FALSE),
$C232=2014,
VLOOKUP($B232,[25]分省年度数据!$A$1:$T$32,11,FALSE),
$C232=2015,
VLOOKUP($B232,[25]分省年度数据!$A$1:$T$32,10,FALSE),
$C232=2016,
VLOOKUP($B232,[25]分省年度数据!$A$1:$T$32,9,FALSE),
$C232=2017,
VLOOKUP($B232,[25]分省年度数据!$A$1:$T$32,8,FALSE),
$C232=2018,
VLOOKUP($B232,[25]分省年度数据!$A$1:$T$32,7,FALSE)
)</f>
        <v>11.65</v>
      </c>
    </row>
    <row r="233" spans="1:42">
      <c r="A233">
        <v>54</v>
      </c>
      <c r="B233" t="s">
        <v>26</v>
      </c>
      <c r="C233">
        <v>2016</v>
      </c>
      <c r="D233" t="str">
        <f t="shared" si="6"/>
        <v>西藏自治区2016</v>
      </c>
      <c r="E233" t="s">
        <v>36</v>
      </c>
      <c r="F233" cm="1">
        <f t="array" ref="F233">_xlfn.IFS(
$C233=2010,
VLOOKUP($B233,[1]分省年度数据!$A$1:$T$32,15,FALSE),
$C233=2011,
VLOOKUP($B233,[1]分省年度数据!$A$1:$T$32,14,FALSE),
$C233=2012,
VLOOKUP($B233,[1]分省年度数据!$A$1:$T$32,13,FALSE),
$C233=2013,
VLOOKUP($B233,[1]分省年度数据!$A$1:$T$32,12,FALSE),
$C233=2014,
VLOOKUP($B233,[1]分省年度数据!$A$1:$T$32,11,FALSE),
$C233=2015,
VLOOKUP($B233,[1]分省年度数据!$A$1:$T$32,10,FALSE),
$C233=2016,
VLOOKUP($B233,[1]分省年度数据!$A$1:$T$32,9,FALSE),
$C233=2017,
VLOOKUP($B233,[1]分省年度数据!$A$1:$T$32,8,FALSE),
$C233=2018,
VLOOKUP($B233,[1]分省年度数据!$A$1:$T$32,7,FALSE)
)</f>
        <v>340</v>
      </c>
      <c r="G233" cm="1">
        <f t="array" ref="G233">_xlfn.IFS(
$C233=2010,
VLOOKUP($B233,[2]分省年度数据!$A$1:$T$32,15,FALSE),
$C233=2011,
VLOOKUP($B233,[2]分省年度数据!$A$1:$T$32,14,FALSE),
$C233=2012,
VLOOKUP($B233,[2]分省年度数据!$A$1:$T$32,13,FALSE),
$C233=2013,
VLOOKUP($B233,[2]分省年度数据!$A$1:$T$32,12,FALSE),
$C233=2014,
VLOOKUP($B233,[2]分省年度数据!$A$1:$T$32,11,FALSE),
$C233=2015,
VLOOKUP($B233,[2]分省年度数据!$A$1:$T$32,10,FALSE),
$C233=2016,
VLOOKUP($B233,[2]分省年度数据!$A$1:$T$32,9,FALSE),
$C233=2017,
VLOOKUP($B233,[2]分省年度数据!$A$1:$T$32,8,FALSE),
$C233=2018,
VLOOKUP($B233,[2]分省年度数据!$A$1:$T$32,7,FALSE)
)</f>
        <v>13639</v>
      </c>
      <c r="H233" cm="1">
        <f t="array" ref="H233">_xlfn.IFS(
$C233=2010,
VLOOKUP($B233,[3]分省年度数据!$A$1:$T$32,15,FALSE),
$C233=2011,
VLOOKUP($B233,[3]分省年度数据!$A$1:$T$32,14,FALSE),
$C233=2012,
VLOOKUP($B233,[3]分省年度数据!$A$1:$T$32,13,FALSE),
$C233=2013,
VLOOKUP($B233,[3]分省年度数据!$A$1:$T$32,12,FALSE),
$C233=2014,
VLOOKUP($B233,[3]分省年度数据!$A$1:$T$32,11,FALSE),
$C233=2015,
VLOOKUP($B233,[3]分省年度数据!$A$1:$T$32,10,FALSE),
$C233=2016,
VLOOKUP($B233,[3]分省年度数据!$A$1:$T$32,9,FALSE),
$C233=2017,
VLOOKUP($B233,[3]分省年度数据!$A$1:$T$32,8,FALSE),
$C233=2018,
VLOOKUP($B233,[3]分省年度数据!$A$1:$T$32,7,FALSE)
)</f>
        <v>45.6</v>
      </c>
      <c r="I233">
        <f>VLOOKUP($D233,[4]Sheet1!$C$1:$J$65536,2,FALSE)</f>
        <v>55.218868255615234</v>
      </c>
      <c r="J233">
        <f>VLOOKUP($D233,[4]Sheet1!$C$1:$J$65536,3,FALSE)</f>
        <v>-82.148239135742188</v>
      </c>
      <c r="K233">
        <f>VLOOKUP($D233,[4]Sheet1!$C$1:$J$65536,4,FALSE)</f>
        <v>10154</v>
      </c>
      <c r="L233">
        <f>VLOOKUP($D233,[4]Sheet1!$C$1:$J$65536,5,FALSE)</f>
        <v>206.67500305175781</v>
      </c>
      <c r="M233">
        <f>VLOOKUP($D233,[4]Sheet1!$C$1:$J$65536,6,FALSE)</f>
        <v>23.186643600463867</v>
      </c>
      <c r="N233">
        <f>VLOOKUP($D233,[4]Sheet1!$C$1:$J$65536,7,FALSE)</f>
        <v>5.8107280731201172</v>
      </c>
      <c r="O233">
        <f>VLOOKUP($D233,[4]Sheet1!$C$1:$J$65536,8,FALSE)</f>
        <v>18.34825325012207</v>
      </c>
      <c r="P233" cm="1">
        <f t="array" ref="P233">_xlfn.IFS(
$C233=2010,
VLOOKUP($B233,[5]各省年均房价!$A$1:$T$32,11,FALSE),
$C233=2011,
VLOOKUP($B233,[5]各省年均房价!$A$1:$T$32,12,FALSE),
$C233=2012,
VLOOKUP($B233,[5]各省年均房价!$A$1:$T$32,13,FALSE),
$C233=2013,
VLOOKUP($B233,[5]各省年均房价!$A$1:$T$32,14,FALSE),
$C233=2014,
VLOOKUP($B233,[5]各省年均房价!$A$1:$T$32,15,FALSE),
$C233=2015,
VLOOKUP($B233,[5]各省年均房价!$A$1:$T$32,16,FALSE),
$C233=2016,
VLOOKUP($B233,[5]各省年均房价!$A$1:$T$32,17,FALSE),
$C233=2017,
VLOOKUP($B233,[5]各省年均房价!$A$1:$T$32,18,FALSE),
$C233=2018,
VLOOKUP($B233,[5]各省年均房价!$A$1:$T$32,19,FALSE)
)</f>
        <v>3954.96</v>
      </c>
      <c r="Q233">
        <f t="shared" si="7"/>
        <v>0.2899743382945964</v>
      </c>
      <c r="R233" cm="1">
        <f t="array" ref="R233">_xlfn.IFS(
$C233=2010,
VLOOKUP($B233,[27]分省年度数据!$A$1:$T$32,15,FALSE),
$C233=2011,
VLOOKUP($B233,[27]分省年度数据!$A$1:$T$32,14,FALSE),
$C233=2012,
VLOOKUP($B233,[27]分省年度数据!$A$1:$T$32,13,FALSE),
$C233=2013,
VLOOKUP($B233,[27]分省年度数据!$A$1:$T$32,12,FALSE),
$C233=2014,
VLOOKUP($B233,[27]分省年度数据!$A$1:$T$32,11,FALSE),
$C233=2015,
VLOOKUP($B233,[27]分省年度数据!$A$1:$T$32,10,FALSE),
$C233=2016,
VLOOKUP($B233,[27]分省年度数据!$A$1:$T$32,9,FALSE),
$C233=2017,
VLOOKUP($B233,[27]分省年度数据!$A$1:$T$32,8,FALSE),
$C233=2018,
VLOOKUP($B233,[27]分省年度数据!$A$1:$T$32,7,FALSE)
)</f>
        <v>85.9</v>
      </c>
      <c r="S233" t="str">
        <f>IFERROR(VLOOKUP(D233,[6]mu_jt_estimates_final!$C:$D,2,FALSE),"")</f>
        <v/>
      </c>
      <c r="T233" t="str">
        <f>VLOOKUP(B233,方言分布!A:B,2,FALSE)</f>
        <v>其他</v>
      </c>
      <c r="U233" cm="1">
        <f t="array" ref="U233">_xlfn.IFS(
$C233=2010,
VLOOKUP($B233,[7]分省年度数据!$A$1:$T$32,15,FALSE),
$C233=2011,
VLOOKUP($B233,[7]分省年度数据!$A$1:$T$32,14,FALSE),
$C233=2012,
VLOOKUP($B233,[7]分省年度数据!$A$1:$T$32,13,FALSE),
$C233=2013,
VLOOKUP($B233,[7]分省年度数据!$A$1:$T$32,12,FALSE),
$C233=2014,
VLOOKUP($B233,[7]分省年度数据!$A$1:$T$32,11,FALSE),
$C233=2015,
VLOOKUP($B233,[7]分省年度数据!$A$1:$T$32,10,FALSE),
$C233=2016,
VLOOKUP($B233,[7]分省年度数据!$A$1:$T$32,9,FALSE),
$C233=2017,
VLOOKUP($B233,[7]分省年度数据!$A$1:$T$32,8,FALSE),
$C233=2018,
VLOOKUP($B233,[7]分省年度数据!$A$1:$T$32,7,FALSE)
)</f>
        <v>6835</v>
      </c>
      <c r="V233" cm="1">
        <f t="array" ref="V233">_xlfn.IFS(
$C233=2010,
VLOOKUP($B233,[8]分省年度数据!$A$1:$T$32,15,FALSE),
$C233=2011,
VLOOKUP($B233,[8]分省年度数据!$A$1:$T$32,14,FALSE),
$C233=2012,
VLOOKUP($B233,[8]分省年度数据!$A$1:$T$32,13,FALSE),
$C233=2013,
VLOOKUP($B233,[8]分省年度数据!$A$1:$T$32,12,FALSE),
$C233=2014,
VLOOKUP($B233,[8]分省年度数据!$A$1:$T$32,11,FALSE),
$C233=2015,
VLOOKUP($B233,[8]分省年度数据!$A$1:$T$32,10,FALSE),
$C233=2016,
VLOOKUP($B233,[8]分省年度数据!$A$1:$T$32,9,FALSE),
$C233=2017,
VLOOKUP($B233,[8]分省年度数据!$A$1:$T$32,8,FALSE),
$C233=2018,
VLOOKUP($B233,[8]分省年度数据!$A$1:$T$32,7,FALSE)
)</f>
        <v>1.45</v>
      </c>
      <c r="W233" cm="1">
        <f t="array" ref="W233">_xlfn.IFS(
$C233=2010,
VLOOKUP($B233,[9]分省年度数据!$A$1:$T$32,15,FALSE),
$C233=2011,
VLOOKUP($B233,[9]分省年度数据!$A$1:$T$32,14,FALSE),
$C233=2012,
VLOOKUP($B233,[9]分省年度数据!$A$1:$T$32,13,FALSE),
$C233=2013,
VLOOKUP($B233,[9]分省年度数据!$A$1:$T$32,12,FALSE),
$C233=2014,
VLOOKUP($B233,[9]分省年度数据!$A$1:$T$32,11,FALSE),
$C233=2015,
VLOOKUP($B233,[9]分省年度数据!$A$1:$T$32,10,FALSE),
$C233=2016,
VLOOKUP($B233,[9]分省年度数据!$A$1:$T$32,9,FALSE),
$C233=2017,
VLOOKUP($B233,[9]分省年度数据!$A$1:$T$32,8,FALSE),
$C233=2018,
VLOOKUP($B233,[9]分省年度数据!$A$1:$T$32,7,FALSE)
)</f>
        <v>45</v>
      </c>
      <c r="X233" cm="1">
        <f t="array" ref="X233">_xlfn.IFS(
$C233=2010,
VLOOKUP($B233,[10]分省年度数据!$A$1:$T$32,15,FALSE),
$C233=2011,
VLOOKUP($B233,[10]分省年度数据!$A$1:$T$32,14,FALSE),
$C233=2012,
VLOOKUP($B233,[10]分省年度数据!$A$1:$T$32,13,FALSE),
$C233=2013,
VLOOKUP($B233,[10]分省年度数据!$A$1:$T$32,12,FALSE),
$C233=2014,
VLOOKUP($B233,[10]分省年度数据!$A$1:$T$32,11,FALSE),
$C233=2015,
VLOOKUP($B233,[10]分省年度数据!$A$1:$T$32,10,FALSE),
$C233=2016,
VLOOKUP($B233,[10]分省年度数据!$A$1:$T$32,9,FALSE),
$C233=2017,
VLOOKUP($B233,[10]分省年度数据!$A$1:$T$32,8,FALSE),
$C233=2018,
VLOOKUP($B233,[10]分省年度数据!$A$1:$T$32,7,FALSE)
)</f>
        <v>9.18</v>
      </c>
      <c r="Y233" cm="1">
        <f t="array" ref="Y233">_xlfn.IFS(
$C233=2010,
VLOOKUP($B233,[11]分省年度数据!$A$1:$T$32,15,FALSE),
$C233=2011,
VLOOKUP($B233,[11]分省年度数据!$A$1:$T$32,14,FALSE),
$C233=2012,
VLOOKUP($B233,[11]分省年度数据!$A$1:$T$32,13,FALSE),
$C233=2013,
VLOOKUP($B233,[11]分省年度数据!$A$1:$T$32,12,FALSE),
$C233=2014,
VLOOKUP($B233,[11]分省年度数据!$A$1:$T$32,11,FALSE),
$C233=2015,
VLOOKUP($B233,[11]分省年度数据!$A$1:$T$32,10,FALSE),
$C233=2016,
VLOOKUP($B233,[11]分省年度数据!$A$1:$T$32,9,FALSE),
$C233=2017,
VLOOKUP($B233,[11]分省年度数据!$A$1:$T$32,8,FALSE),
$C233=2018,
VLOOKUP($B233,[11]分省年度数据!$A$1:$T$32,7,FALSE)
)</f>
        <v>69.97</v>
      </c>
      <c r="Z233" cm="1">
        <f t="array" ref="Z233">_xlfn.IFS(
$C233=2010,
VLOOKUP($B233,[12]分省年度数据!$A$1:$T$32,15,FALSE),
$C233=2011,
VLOOKUP($B233,[12]分省年度数据!$A$1:$T$32,14,FALSE),
$C233=2012,
VLOOKUP($B233,[12]分省年度数据!$A$1:$T$32,13,FALSE),
$C233=2013,
VLOOKUP($B233,[12]分省年度数据!$A$1:$T$32,12,FALSE),
$C233=2014,
VLOOKUP($B233,[12]分省年度数据!$A$1:$T$32,11,FALSE),
$C233=2015,
VLOOKUP($B233,[12]分省年度数据!$A$1:$T$32,10,FALSE),
$C233=2016,
VLOOKUP($B233,[12]分省年度数据!$A$1:$T$32,9,FALSE),
$C233=2017,
VLOOKUP($B233,[12]分省年度数据!$A$1:$T$32,8,FALSE),
$C233=2018,
VLOOKUP($B233,[12]分省年度数据!$A$1:$T$32,7,FALSE)
)</f>
        <v>11.41</v>
      </c>
      <c r="AA233" cm="1">
        <f t="array" ref="AA233">_xlfn.IFS(
$C233=2010,
VLOOKUP($B233,[13]分省年度数据!$A$1:$T$32,15,FALSE),
$C233=2011,
VLOOKUP($B233,[13]分省年度数据!$A$1:$T$32,14,FALSE),
$C233=2012,
VLOOKUP($B233,[13]分省年度数据!$A$1:$T$32,13,FALSE),
$C233=2013,
VLOOKUP($B233,[13]分省年度数据!$A$1:$T$32,12,FALSE),
$C233=2014,
VLOOKUP($B233,[13]分省年度数据!$A$1:$T$32,11,FALSE),
$C233=2015,
VLOOKUP($B233,[13]分省年度数据!$A$1:$T$32,10,FALSE),
$C233=2016,
VLOOKUP($B233,[13]分省年度数据!$A$1:$T$32,9,FALSE),
$C233=2017,
VLOOKUP($B233,[13]分省年度数据!$A$1:$T$32,8,FALSE),
$C233=2018,
VLOOKUP($B233,[13]分省年度数据!$A$1:$T$32,7,FALSE)
)</f>
        <v>11.96</v>
      </c>
      <c r="AB233" cm="1">
        <f t="array" ref="AB233">_xlfn.IFS(
$C233=2010,
VLOOKUP($B233,[14]分省年度数据!$A$1:$T$32,15,FALSE),
$C233=2011,
VLOOKUP($B233,[14]分省年度数据!$A$1:$T$32,14,FALSE),
$C233=2012,
VLOOKUP($B233,[14]分省年度数据!$A$1:$T$32,13,FALSE),
$C233=2013,
VLOOKUP($B233,[14]分省年度数据!$A$1:$T$32,12,FALSE),
$C233=2014,
VLOOKUP($B233,[14]分省年度数据!$A$1:$T$32,11,FALSE),
$C233=2015,
VLOOKUP($B233,[14]分省年度数据!$A$1:$T$32,10,FALSE),
$C233=2016,
VLOOKUP($B233,[14]分省年度数据!$A$1:$T$32,9,FALSE),
$C233=2017,
VLOOKUP($B233,[14]分省年度数据!$A$1:$T$32,8,FALSE),
$C233=2018,
VLOOKUP($B233,[14]分省年度数据!$A$1:$T$32,7,FALSE)
)</f>
        <v>14.37</v>
      </c>
      <c r="AD233" cm="1">
        <f t="array" ref="AD233">_xlfn.IFS(
$C233=2010,
VLOOKUP($B233,[15]分省年度数据!$A$1:$T$32,15,FALSE),
$C233=2011,
VLOOKUP($B233,[15]分省年度数据!$A$1:$T$32,14,FALSE),
$C233=2012,
VLOOKUP($B233,[15]分省年度数据!$A$1:$T$32,13,FALSE),
$C233=2013,
VLOOKUP($B233,[15]分省年度数据!$A$1:$T$32,12,FALSE),
$C233=2014,
VLOOKUP($B233,[15]分省年度数据!$A$1:$T$32,11,FALSE),
$C233=2015,
VLOOKUP($B233,[15]分省年度数据!$A$1:$T$32,10,FALSE),
$C233=2016,
VLOOKUP($B233,[15]分省年度数据!$A$1:$T$32,9,FALSE),
$C233=2017,
VLOOKUP($B233,[15]分省年度数据!$A$1:$T$32,8,FALSE),
$C233=2018,
VLOOKUP($B233,[15]分省年度数据!$A$1:$T$32,7,FALSE)
)</f>
        <v>1857714</v>
      </c>
      <c r="AE233" cm="1">
        <f t="array" ref="AE233">_xlfn.IFS(
$C233=2010,
VLOOKUP($B233,[16]分省年度数据!$A$1:$T$32,15,FALSE),
$C233=2011,
VLOOKUP($B233,[16]分省年度数据!$A$1:$T$32,14,FALSE),
$C233=2012,
VLOOKUP($B233,[16]分省年度数据!$A$1:$T$32,13,FALSE),
$C233=2013,
VLOOKUP($B233,[16]分省年度数据!$A$1:$T$32,12,FALSE),
$C233=2014,
VLOOKUP($B233,[16]分省年度数据!$A$1:$T$32,11,FALSE),
$C233=2015,
VLOOKUP($B233,[16]分省年度数据!$A$1:$T$32,10,FALSE),
$C233=2016,
VLOOKUP($B233,[16]分省年度数据!$A$1:$T$32,9,FALSE),
$C233=2017,
VLOOKUP($B233,[16]分省年度数据!$A$1:$T$32,8,FALSE),
$C233=2018,
VLOOKUP($B233,[16]分省年度数据!$A$1:$T$32,7,FALSE)
)</f>
        <v>169.64</v>
      </c>
      <c r="AF233" cm="1">
        <f t="array" ref="AF233">_xlfn.IFS(
$C233=2010,
VLOOKUP($B233,[17]分省年度数据!$A$1:$T$32,15,FALSE),
$C233=2011,
VLOOKUP($B233,[17]分省年度数据!$A$1:$T$32,14,FALSE),
$C233=2012,
VLOOKUP($B233,[17]分省年度数据!$A$1:$T$32,13,FALSE),
$C233=2013,
VLOOKUP($B233,[17]分省年度数据!$A$1:$T$32,12,FALSE),
$C233=2014,
VLOOKUP($B233,[17]分省年度数据!$A$1:$T$32,11,FALSE),
$C233=2015,
VLOOKUP($B233,[17]分省年度数据!$A$1:$T$32,10,FALSE),
$C233=2016,
VLOOKUP($B233,[17]分省年度数据!$A$1:$T$32,9,FALSE),
$C233=2017,
VLOOKUP($B233,[17]分省年度数据!$A$1:$T$32,8,FALSE),
$C233=2018,
VLOOKUP($B233,[17]分省年度数据!$A$1:$T$32,7,FALSE)
)</f>
        <v>3</v>
      </c>
      <c r="AG233" cm="1">
        <f t="array" ref="AG233">_xlfn.IFS(
$C233=2010,
VLOOKUP($B233,[18]分省年度数据!$A$1:$T$32,15,FALSE),
$C233=2011,
VLOOKUP($B233,[18]分省年度数据!$A$1:$T$32,14,FALSE),
$C233=2012,
VLOOKUP($B233,[18]分省年度数据!$A$1:$T$32,13,FALSE),
$C233=2013,
VLOOKUP($B233,[18]分省年度数据!$A$1:$T$32,12,FALSE),
$C233=2014,
VLOOKUP($B233,[18]分省年度数据!$A$1:$T$32,11,FALSE),
$C233=2015,
VLOOKUP($B233,[18]分省年度数据!$A$1:$T$32,10,FALSE),
$C233=2016,
VLOOKUP($B233,[18]分省年度数据!$A$1:$T$32,9,FALSE),
$C233=2017,
VLOOKUP($B233,[18]分省年度数据!$A$1:$T$32,8,FALSE),
$C233=2018,
VLOOKUP($B233,[18]分省年度数据!$A$1:$T$32,7,FALSE)
)</f>
        <v>539.1</v>
      </c>
      <c r="AJ233" cm="1">
        <f t="array" ref="AJ233">_xlfn.IFS(
$C233=2010,
VLOOKUP($B233,[19]分省年度数据!$A$1:$T$32,15,FALSE),
$C233=2011,
VLOOKUP($B233,[19]分省年度数据!$A$1:$T$32,14,FALSE),
$C233=2012,
VLOOKUP($B233,[19]分省年度数据!$A$1:$T$32,13,FALSE),
$C233=2013,
VLOOKUP($B233,[19]分省年度数据!$A$1:$T$32,12,FALSE),
$C233=2014,
VLOOKUP($B233,[19]分省年度数据!$A$1:$T$32,11,FALSE),
$C233=2015,
VLOOKUP($B233,[19]分省年度数据!$A$1:$T$32,10,FALSE),
$C233=2016,
VLOOKUP($B233,[19]分省年度数据!$A$1:$T$32,9,FALSE),
$C233=2017,
VLOOKUP($B233,[19]分省年度数据!$A$1:$T$32,8,FALSE),
$C233=2018,
VLOOKUP($B233,[19]分省年度数据!$A$1:$T$32,7,FALSE)
)</f>
        <v>308</v>
      </c>
      <c r="AK233" cm="1">
        <f t="array" ref="AK233">_xlfn.IFS(
$C233=2010,
VLOOKUP($B233,[20]分省年度数据!$A$1:$T$32,15,FALSE),
$C233=2011,
VLOOKUP($B233,[20]分省年度数据!$A$1:$T$32,14,FALSE),
$C233=2012,
VLOOKUP($B233,[20]分省年度数据!$A$1:$T$32,13,FALSE),
$C233=2013,
VLOOKUP($B233,[20]分省年度数据!$A$1:$T$32,12,FALSE),
$C233=2014,
VLOOKUP($B233,[20]分省年度数据!$A$1:$T$32,11,FALSE),
$C233=2015,
VLOOKUP($B233,[20]分省年度数据!$A$1:$T$32,10,FALSE),
$C233=2016,
VLOOKUP($B233,[20]分省年度数据!$A$1:$T$32,9,FALSE),
$C233=2017,
VLOOKUP($B233,[20]分省年度数据!$A$1:$T$32,8,FALSE),
$C233=2018,
VLOOKUP($B233,[20]分省年度数据!$A$1:$T$32,7,FALSE)
)</f>
        <v>1035</v>
      </c>
      <c r="AL233" cm="1">
        <f t="array" ref="AL233">_xlfn.IFS(
$C233=2010,
VLOOKUP($B233,[26]分省年度数据!$A$1:$T$32,15,FALSE),
$C233=2011,
VLOOKUP($B233,[26]分省年度数据!$A$1:$T$32,14,FALSE),
$C233=2012,
VLOOKUP($B233,[26]分省年度数据!$A$1:$T$32,13,FALSE),
$C233=2013,
VLOOKUP($B233,[26]分省年度数据!$A$1:$T$32,12,FALSE),
$C233=2014,
VLOOKUP($B233,[26]分省年度数据!$A$1:$T$32,11,FALSE),
$C233=2015,
VLOOKUP($B233,[26]分省年度数据!$A$1:$T$32,10,FALSE),
$C233=2016,
VLOOKUP($B233,[26]分省年度数据!$A$1:$T$32,9,FALSE),
$C233=2017,
VLOOKUP($B233,[26]分省年度数据!$A$1:$T$32,8,FALSE),
$C233=2018,
VLOOKUP($B233,[26]分省年度数据!$A$1:$T$32,7,FALSE)
)</f>
        <v>67.569999999999993</v>
      </c>
      <c r="AM233" cm="1">
        <f t="array" ref="AM233">_xlfn.IFS(
$C233=2010,
VLOOKUP($B233,[22]分省年度数据!$A$1:$T$32,15,FALSE),
$C233=2011,
VLOOKUP($B233,[22]分省年度数据!$A$1:$T$32,14,FALSE),
$C233=2012,
VLOOKUP($B233,[22]分省年度数据!$A$1:$T$32,13,FALSE),
$C233=2013,
VLOOKUP($B233,[22]分省年度数据!$A$1:$T$32,12,FALSE),
$C233=2014,
VLOOKUP($B233,[22]分省年度数据!$A$1:$T$32,11,FALSE),
$C233=2015,
VLOOKUP($B233,[22]分省年度数据!$A$1:$T$32,10,FALSE),
$C233=2016,
VLOOKUP($B233,[22]分省年度数据!$A$1:$T$32,9,FALSE),
$C233=2017,
VLOOKUP($B233,[22]分省年度数据!$A$1:$T$32,8,FALSE),
$C233=2018,
VLOOKUP($B233,[22]分省年度数据!$A$1:$T$32,7,FALSE)
)</f>
        <v>52.99</v>
      </c>
      <c r="AN233" cm="1">
        <f t="array" ref="AN233">_xlfn.IFS(
$C233=2010,
VLOOKUP($B233,[23]分省年度数据!$A$1:$T$32,15,FALSE),
$C233=2011,
VLOOKUP($B233,[23]分省年度数据!$A$1:$T$32,14,FALSE),
$C233=2012,
VLOOKUP($B233,[23]分省年度数据!$A$1:$T$32,13,FALSE),
$C233=2013,
VLOOKUP($B233,[23]分省年度数据!$A$1:$T$32,12,FALSE),
$C233=2014,
VLOOKUP($B233,[23]分省年度数据!$A$1:$T$32,11,FALSE),
$C233=2015,
VLOOKUP($B233,[23]分省年度数据!$A$1:$T$32,10,FALSE),
$C233=2016,
VLOOKUP($B233,[23]分省年度数据!$A$1:$T$32,9,FALSE),
$C233=2017,
VLOOKUP($B233,[23]分省年度数据!$A$1:$T$32,8,FALSE),
$C233=2018,
VLOOKUP($B233,[23]分省年度数据!$A$1:$T$32,7,FALSE)
)</f>
        <v>6.2</v>
      </c>
      <c r="AO233" cm="1">
        <f t="array" ref="AO233">_xlfn.IFS(
$C233=2010,
VLOOKUP($B233,[24]分省年度数据!$A$1:$T$32,15,FALSE),
$C233=2011,
VLOOKUP($B233,[24]分省年度数据!$A$1:$T$32,14,FALSE),
$C233=2012,
VLOOKUP($B233,[24]分省年度数据!$A$1:$T$32,13,FALSE),
$C233=2013,
VLOOKUP($B233,[24]分省年度数据!$A$1:$T$32,12,FALSE),
$C233=2014,
VLOOKUP($B233,[24]分省年度数据!$A$1:$T$32,11,FALSE),
$C233=2015,
VLOOKUP($B233,[24]分省年度数据!$A$1:$T$32,10,FALSE),
$C233=2016,
VLOOKUP($B233,[24]分省年度数据!$A$1:$T$32,9,FALSE),
$C233=2017,
VLOOKUP($B233,[24]分省年度数据!$A$1:$T$32,8,FALSE),
$C233=2018,
VLOOKUP($B233,[24]分省年度数据!$A$1:$T$32,7,FALSE)
)</f>
        <v>2.69</v>
      </c>
      <c r="AP233" cm="1">
        <f t="array" ref="AP233">_xlfn.IFS(
$C233=2010,
VLOOKUP($B233,[25]分省年度数据!$A$1:$T$32,15,FALSE),
$C233=2011,
VLOOKUP($B233,[25]分省年度数据!$A$1:$T$32,14,FALSE),
$C233=2012,
VLOOKUP($B233,[25]分省年度数据!$A$1:$T$32,13,FALSE),
$C233=2013,
VLOOKUP($B233,[25]分省年度数据!$A$1:$T$32,12,FALSE),
$C233=2014,
VLOOKUP($B233,[25]分省年度数据!$A$1:$T$32,11,FALSE),
$C233=2015,
VLOOKUP($B233,[25]分省年度数据!$A$1:$T$32,10,FALSE),
$C233=2016,
VLOOKUP($B233,[25]分省年度数据!$A$1:$T$32,9,FALSE),
$C233=2017,
VLOOKUP($B233,[25]分省年度数据!$A$1:$T$32,8,FALSE),
$C233=2018,
VLOOKUP($B233,[25]分省年度数据!$A$1:$T$32,7,FALSE)
)</f>
        <v>7.84</v>
      </c>
    </row>
    <row r="234" spans="1:42">
      <c r="A234">
        <v>54</v>
      </c>
      <c r="B234" t="s">
        <v>26</v>
      </c>
      <c r="C234">
        <v>2017</v>
      </c>
      <c r="D234" t="str">
        <f t="shared" si="6"/>
        <v>西藏自治区2017</v>
      </c>
      <c r="E234" t="s">
        <v>36</v>
      </c>
      <c r="F234" cm="1">
        <f t="array" ref="F234">_xlfn.IFS(
$C234=2010,
VLOOKUP($B234,[1]分省年度数据!$A$1:$T$32,15,FALSE),
$C234=2011,
VLOOKUP($B234,[1]分省年度数据!$A$1:$T$32,14,FALSE),
$C234=2012,
VLOOKUP($B234,[1]分省年度数据!$A$1:$T$32,13,FALSE),
$C234=2013,
VLOOKUP($B234,[1]分省年度数据!$A$1:$T$32,12,FALSE),
$C234=2014,
VLOOKUP($B234,[1]分省年度数据!$A$1:$T$32,11,FALSE),
$C234=2015,
VLOOKUP($B234,[1]分省年度数据!$A$1:$T$32,10,FALSE),
$C234=2016,
VLOOKUP($B234,[1]分省年度数据!$A$1:$T$32,9,FALSE),
$C234=2017,
VLOOKUP($B234,[1]分省年度数据!$A$1:$T$32,8,FALSE),
$C234=2018,
VLOOKUP($B234,[1]分省年度数据!$A$1:$T$32,7,FALSE)
)</f>
        <v>349</v>
      </c>
      <c r="G234" cm="1">
        <f t="array" ref="G234">_xlfn.IFS(
$C234=2010,
VLOOKUP($B234,[2]分省年度数据!$A$1:$T$32,15,FALSE),
$C234=2011,
VLOOKUP($B234,[2]分省年度数据!$A$1:$T$32,14,FALSE),
$C234=2012,
VLOOKUP($B234,[2]分省年度数据!$A$1:$T$32,13,FALSE),
$C234=2013,
VLOOKUP($B234,[2]分省年度数据!$A$1:$T$32,12,FALSE),
$C234=2014,
VLOOKUP($B234,[2]分省年度数据!$A$1:$T$32,11,FALSE),
$C234=2015,
VLOOKUP($B234,[2]分省年度数据!$A$1:$T$32,10,FALSE),
$C234=2016,
VLOOKUP($B234,[2]分省年度数据!$A$1:$T$32,9,FALSE),
$C234=2017,
VLOOKUP($B234,[2]分省年度数据!$A$1:$T$32,8,FALSE),
$C234=2018,
VLOOKUP($B234,[2]分省年度数据!$A$1:$T$32,7,FALSE)
)</f>
        <v>15457</v>
      </c>
      <c r="H234" cm="1">
        <f t="array" ref="H234">_xlfn.IFS(
$C234=2010,
VLOOKUP($B234,[3]分省年度数据!$A$1:$T$32,15,FALSE),
$C234=2011,
VLOOKUP($B234,[3]分省年度数据!$A$1:$T$32,14,FALSE),
$C234=2012,
VLOOKUP($B234,[3]分省年度数据!$A$1:$T$32,13,FALSE),
$C234=2013,
VLOOKUP($B234,[3]分省年度数据!$A$1:$T$32,12,FALSE),
$C234=2014,
VLOOKUP($B234,[3]分省年度数据!$A$1:$T$32,11,FALSE),
$C234=2015,
VLOOKUP($B234,[3]分省年度数据!$A$1:$T$32,10,FALSE),
$C234=2016,
VLOOKUP($B234,[3]分省年度数据!$A$1:$T$32,9,FALSE),
$C234=2017,
VLOOKUP($B234,[3]分省年度数据!$A$1:$T$32,8,FALSE),
$C234=2018,
VLOOKUP($B234,[3]分省年度数据!$A$1:$T$32,7,FALSE)
)</f>
        <v>29.7</v>
      </c>
      <c r="I234">
        <f>VLOOKUP($D234,[4]Sheet1!$C$1:$J$65536,2,FALSE)</f>
        <v>54.090953826904297</v>
      </c>
      <c r="J234">
        <f>VLOOKUP($D234,[4]Sheet1!$C$1:$J$65536,3,FALSE)</f>
        <v>-78.150459289550781</v>
      </c>
      <c r="K234">
        <f>VLOOKUP($D234,[4]Sheet1!$C$1:$J$65536,4,FALSE)</f>
        <v>10154</v>
      </c>
      <c r="L234">
        <f>VLOOKUP($D234,[4]Sheet1!$C$1:$J$65536,5,FALSE)</f>
        <v>207.27149963378906</v>
      </c>
      <c r="M234">
        <f>VLOOKUP($D234,[4]Sheet1!$C$1:$J$65536,6,FALSE)</f>
        <v>22.817790985107422</v>
      </c>
      <c r="N234">
        <f>VLOOKUP($D234,[4]Sheet1!$C$1:$J$65536,7,FALSE)</f>
        <v>5.5791010856628418</v>
      </c>
      <c r="O234">
        <f>VLOOKUP($D234,[4]Sheet1!$C$1:$J$65536,8,FALSE)</f>
        <v>16.847955703735352</v>
      </c>
      <c r="P234" cm="1">
        <f t="array" ref="P234">_xlfn.IFS(
$C234=2010,
VLOOKUP($B234,[5]各省年均房价!$A$1:$T$32,11,FALSE),
$C234=2011,
VLOOKUP($B234,[5]各省年均房价!$A$1:$T$32,12,FALSE),
$C234=2012,
VLOOKUP($B234,[5]各省年均房价!$A$1:$T$32,13,FALSE),
$C234=2013,
VLOOKUP($B234,[5]各省年均房价!$A$1:$T$32,14,FALSE),
$C234=2014,
VLOOKUP($B234,[5]各省年均房价!$A$1:$T$32,15,FALSE),
$C234=2015,
VLOOKUP($B234,[5]各省年均房价!$A$1:$T$32,16,FALSE),
$C234=2016,
VLOOKUP($B234,[5]各省年均房价!$A$1:$T$32,17,FALSE),
$C234=2017,
VLOOKUP($B234,[5]各省年均房价!$A$1:$T$32,18,FALSE),
$C234=2018,
VLOOKUP($B234,[5]各省年均房价!$A$1:$T$32,19,FALSE)
)</f>
        <v>7261.8333333333303</v>
      </c>
      <c r="Q234">
        <f t="shared" si="7"/>
        <v>0.46980871665480561</v>
      </c>
      <c r="R234" cm="1">
        <f t="array" ref="R234">_xlfn.IFS(
$C234=2010,
VLOOKUP($B234,[27]分省年度数据!$A$1:$T$32,15,FALSE),
$C234=2011,
VLOOKUP($B234,[27]分省年度数据!$A$1:$T$32,14,FALSE),
$C234=2012,
VLOOKUP($B234,[27]分省年度数据!$A$1:$T$32,13,FALSE),
$C234=2013,
VLOOKUP($B234,[27]分省年度数据!$A$1:$T$32,12,FALSE),
$C234=2014,
VLOOKUP($B234,[27]分省年度数据!$A$1:$T$32,11,FALSE),
$C234=2015,
VLOOKUP($B234,[27]分省年度数据!$A$1:$T$32,10,FALSE),
$C234=2016,
VLOOKUP($B234,[27]分省年度数据!$A$1:$T$32,9,FALSE),
$C234=2017,
VLOOKUP($B234,[27]分省年度数据!$A$1:$T$32,8,FALSE),
$C234=2018,
VLOOKUP($B234,[27]分省年度数据!$A$1:$T$32,7,FALSE)
)</f>
        <v>86.11</v>
      </c>
      <c r="S234" t="str">
        <f>IFERROR(VLOOKUP(D234,[6]mu_jt_estimates_final!$C:$D,2,FALSE),"")</f>
        <v/>
      </c>
      <c r="T234" t="str">
        <f>VLOOKUP(B234,方言分布!A:B,2,FALSE)</f>
        <v>其他</v>
      </c>
      <c r="U234" cm="1">
        <f t="array" ref="U234">_xlfn.IFS(
$C234=2010,
VLOOKUP($B234,[7]分省年度数据!$A$1:$T$32,15,FALSE),
$C234=2011,
VLOOKUP($B234,[7]分省年度数据!$A$1:$T$32,14,FALSE),
$C234=2012,
VLOOKUP($B234,[7]分省年度数据!$A$1:$T$32,13,FALSE),
$C234=2013,
VLOOKUP($B234,[7]分省年度数据!$A$1:$T$32,12,FALSE),
$C234=2014,
VLOOKUP($B234,[7]分省年度数据!$A$1:$T$32,11,FALSE),
$C234=2015,
VLOOKUP($B234,[7]分省年度数据!$A$1:$T$32,10,FALSE),
$C234=2016,
VLOOKUP($B234,[7]分省年度数据!$A$1:$T$32,9,FALSE),
$C234=2017,
VLOOKUP($B234,[7]分省年度数据!$A$1:$T$32,8,FALSE),
$C234=2018,
VLOOKUP($B234,[7]分省年度数据!$A$1:$T$32,7,FALSE)
)</f>
        <v>6826</v>
      </c>
      <c r="V234" cm="1">
        <f t="array" ref="V234">_xlfn.IFS(
$C234=2010,
VLOOKUP($B234,[8]分省年度数据!$A$1:$T$32,15,FALSE),
$C234=2011,
VLOOKUP($B234,[8]分省年度数据!$A$1:$T$32,14,FALSE),
$C234=2012,
VLOOKUP($B234,[8]分省年度数据!$A$1:$T$32,13,FALSE),
$C234=2013,
VLOOKUP($B234,[8]分省年度数据!$A$1:$T$32,12,FALSE),
$C234=2014,
VLOOKUP($B234,[8]分省年度数据!$A$1:$T$32,11,FALSE),
$C234=2015,
VLOOKUP($B234,[8]分省年度数据!$A$1:$T$32,10,FALSE),
$C234=2016,
VLOOKUP($B234,[8]分省年度数据!$A$1:$T$32,9,FALSE),
$C234=2017,
VLOOKUP($B234,[8]分省年度数据!$A$1:$T$32,8,FALSE),
$C234=2018,
VLOOKUP($B234,[8]分省年度数据!$A$1:$T$32,7,FALSE)
)</f>
        <v>1.61</v>
      </c>
      <c r="W234" cm="1">
        <f t="array" ref="W234">_xlfn.IFS(
$C234=2010,
VLOOKUP($B234,[9]分省年度数据!$A$1:$T$32,15,FALSE),
$C234=2011,
VLOOKUP($B234,[9]分省年度数据!$A$1:$T$32,14,FALSE),
$C234=2012,
VLOOKUP($B234,[9]分省年度数据!$A$1:$T$32,13,FALSE),
$C234=2013,
VLOOKUP($B234,[9]分省年度数据!$A$1:$T$32,12,FALSE),
$C234=2014,
VLOOKUP($B234,[9]分省年度数据!$A$1:$T$32,11,FALSE),
$C234=2015,
VLOOKUP($B234,[9]分省年度数据!$A$1:$T$32,10,FALSE),
$C234=2016,
VLOOKUP($B234,[9]分省年度数据!$A$1:$T$32,9,FALSE),
$C234=2017,
VLOOKUP($B234,[9]分省年度数据!$A$1:$T$32,8,FALSE),
$C234=2018,
VLOOKUP($B234,[9]分省年度数据!$A$1:$T$32,7,FALSE)
)</f>
        <v>49</v>
      </c>
      <c r="X234" cm="1">
        <f t="array" ref="X234">_xlfn.IFS(
$C234=2010,
VLOOKUP($B234,[10]分省年度数据!$A$1:$T$32,15,FALSE),
$C234=2011,
VLOOKUP($B234,[10]分省年度数据!$A$1:$T$32,14,FALSE),
$C234=2012,
VLOOKUP($B234,[10]分省年度数据!$A$1:$T$32,13,FALSE),
$C234=2013,
VLOOKUP($B234,[10]分省年度数据!$A$1:$T$32,12,FALSE),
$C234=2014,
VLOOKUP($B234,[10]分省年度数据!$A$1:$T$32,11,FALSE),
$C234=2015,
VLOOKUP($B234,[10]分省年度数据!$A$1:$T$32,10,FALSE),
$C234=2016,
VLOOKUP($B234,[10]分省年度数据!$A$1:$T$32,9,FALSE),
$C234=2017,
VLOOKUP($B234,[10]分省年度数据!$A$1:$T$32,8,FALSE),
$C234=2018,
VLOOKUP($B234,[10]分省年度数据!$A$1:$T$32,7,FALSE)
)</f>
        <v>8.7200000000000006</v>
      </c>
      <c r="Y234" cm="1">
        <f t="array" ref="Y234">_xlfn.IFS(
$C234=2010,
VLOOKUP($B234,[11]分省年度数据!$A$1:$T$32,15,FALSE),
$C234=2011,
VLOOKUP($B234,[11]分省年度数据!$A$1:$T$32,14,FALSE),
$C234=2012,
VLOOKUP($B234,[11]分省年度数据!$A$1:$T$32,13,FALSE),
$C234=2013,
VLOOKUP($B234,[11]分省年度数据!$A$1:$T$32,12,FALSE),
$C234=2014,
VLOOKUP($B234,[11]分省年度数据!$A$1:$T$32,11,FALSE),
$C234=2015,
VLOOKUP($B234,[11]分省年度数据!$A$1:$T$32,10,FALSE),
$C234=2016,
VLOOKUP($B234,[11]分省年度数据!$A$1:$T$32,9,FALSE),
$C234=2017,
VLOOKUP($B234,[11]分省年度数据!$A$1:$T$32,8,FALSE),
$C234=2018,
VLOOKUP($B234,[11]分省年度数据!$A$1:$T$32,7,FALSE)
)</f>
        <v>93.8</v>
      </c>
      <c r="Z234" cm="1">
        <f t="array" ref="Z234">_xlfn.IFS(
$C234=2010,
VLOOKUP($B234,[12]分省年度数据!$A$1:$T$32,15,FALSE),
$C234=2011,
VLOOKUP($B234,[12]分省年度数据!$A$1:$T$32,14,FALSE),
$C234=2012,
VLOOKUP($B234,[12]分省年度数据!$A$1:$T$32,13,FALSE),
$C234=2013,
VLOOKUP($B234,[12]分省年度数据!$A$1:$T$32,12,FALSE),
$C234=2014,
VLOOKUP($B234,[12]分省年度数据!$A$1:$T$32,11,FALSE),
$C234=2015,
VLOOKUP($B234,[12]分省年度数据!$A$1:$T$32,10,FALSE),
$C234=2016,
VLOOKUP($B234,[12]分省年度数据!$A$1:$T$32,9,FALSE),
$C234=2017,
VLOOKUP($B234,[12]分省年度数据!$A$1:$T$32,8,FALSE),
$C234=2018,
VLOOKUP($B234,[12]分省年度数据!$A$1:$T$32,7,FALSE)
)</f>
        <v>11.33</v>
      </c>
      <c r="AA234" cm="1">
        <f t="array" ref="AA234">_xlfn.IFS(
$C234=2010,
VLOOKUP($B234,[13]分省年度数据!$A$1:$T$32,15,FALSE),
$C234=2011,
VLOOKUP($B234,[13]分省年度数据!$A$1:$T$32,14,FALSE),
$C234=2012,
VLOOKUP($B234,[13]分省年度数据!$A$1:$T$32,13,FALSE),
$C234=2013,
VLOOKUP($B234,[13]分省年度数据!$A$1:$T$32,12,FALSE),
$C234=2014,
VLOOKUP($B234,[13]分省年度数据!$A$1:$T$32,11,FALSE),
$C234=2015,
VLOOKUP($B234,[13]分省年度数据!$A$1:$T$32,10,FALSE),
$C234=2016,
VLOOKUP($B234,[13]分省年度数据!$A$1:$T$32,9,FALSE),
$C234=2017,
VLOOKUP($B234,[13]分省年度数据!$A$1:$T$32,8,FALSE),
$C234=2018,
VLOOKUP($B234,[13]分省年度数据!$A$1:$T$32,7,FALSE)
)</f>
        <v>12.4</v>
      </c>
      <c r="AB234" cm="1">
        <f t="array" ref="AB234">_xlfn.IFS(
$C234=2010,
VLOOKUP($B234,[14]分省年度数据!$A$1:$T$32,15,FALSE),
$C234=2011,
VLOOKUP($B234,[14]分省年度数据!$A$1:$T$32,14,FALSE),
$C234=2012,
VLOOKUP($B234,[14]分省年度数据!$A$1:$T$32,13,FALSE),
$C234=2013,
VLOOKUP($B234,[14]分省年度数据!$A$1:$T$32,12,FALSE),
$C234=2014,
VLOOKUP($B234,[14]分省年度数据!$A$1:$T$32,11,FALSE),
$C234=2015,
VLOOKUP($B234,[14]分省年度数据!$A$1:$T$32,10,FALSE),
$C234=2016,
VLOOKUP($B234,[14]分省年度数据!$A$1:$T$32,9,FALSE),
$C234=2017,
VLOOKUP($B234,[14]分省年度数据!$A$1:$T$32,8,FALSE),
$C234=2018,
VLOOKUP($B234,[14]分省年度数据!$A$1:$T$32,7,FALSE)
)</f>
        <v>15.43</v>
      </c>
      <c r="AD234" cm="1">
        <f t="array" ref="AD234">_xlfn.IFS(
$C234=2010,
VLOOKUP($B234,[15]分省年度数据!$A$1:$T$32,15,FALSE),
$C234=2011,
VLOOKUP($B234,[15]分省年度数据!$A$1:$T$32,14,FALSE),
$C234=2012,
VLOOKUP($B234,[15]分省年度数据!$A$1:$T$32,13,FALSE),
$C234=2013,
VLOOKUP($B234,[15]分省年度数据!$A$1:$T$32,12,FALSE),
$C234=2014,
VLOOKUP($B234,[15]分省年度数据!$A$1:$T$32,11,FALSE),
$C234=2015,
VLOOKUP($B234,[15]分省年度数据!$A$1:$T$32,10,FALSE),
$C234=2016,
VLOOKUP($B234,[15]分省年度数据!$A$1:$T$32,9,FALSE),
$C234=2017,
VLOOKUP($B234,[15]分省年度数据!$A$1:$T$32,8,FALSE),
$C234=2018,
VLOOKUP($B234,[15]分省年度数据!$A$1:$T$32,7,FALSE)
)</f>
        <v>2387658</v>
      </c>
      <c r="AE234" cm="1">
        <f t="array" ref="AE234">_xlfn.IFS(
$C234=2010,
VLOOKUP($B234,[16]分省年度数据!$A$1:$T$32,15,FALSE),
$C234=2011,
VLOOKUP($B234,[16]分省年度数据!$A$1:$T$32,14,FALSE),
$C234=2012,
VLOOKUP($B234,[16]分省年度数据!$A$1:$T$32,13,FALSE),
$C234=2013,
VLOOKUP($B234,[16]分省年度数据!$A$1:$T$32,12,FALSE),
$C234=2014,
VLOOKUP($B234,[16]分省年度数据!$A$1:$T$32,11,FALSE),
$C234=2015,
VLOOKUP($B234,[16]分省年度数据!$A$1:$T$32,10,FALSE),
$C234=2016,
VLOOKUP($B234,[16]分省年度数据!$A$1:$T$32,9,FALSE),
$C234=2017,
VLOOKUP($B234,[16]分省年度数据!$A$1:$T$32,8,FALSE),
$C234=2018,
VLOOKUP($B234,[16]分省年度数据!$A$1:$T$32,7,FALSE)
)</f>
        <v>227.2</v>
      </c>
      <c r="AF234" cm="1">
        <f t="array" ref="AF234">_xlfn.IFS(
$C234=2010,
VLOOKUP($B234,[17]分省年度数据!$A$1:$T$32,15,FALSE),
$C234=2011,
VLOOKUP($B234,[17]分省年度数据!$A$1:$T$32,14,FALSE),
$C234=2012,
VLOOKUP($B234,[17]分省年度数据!$A$1:$T$32,13,FALSE),
$C234=2013,
VLOOKUP($B234,[17]分省年度数据!$A$1:$T$32,12,FALSE),
$C234=2014,
VLOOKUP($B234,[17]分省年度数据!$A$1:$T$32,11,FALSE),
$C234=2015,
VLOOKUP($B234,[17]分省年度数据!$A$1:$T$32,10,FALSE),
$C234=2016,
VLOOKUP($B234,[17]分省年度数据!$A$1:$T$32,9,FALSE),
$C234=2017,
VLOOKUP($B234,[17]分省年度数据!$A$1:$T$32,8,FALSE),
$C234=2018,
VLOOKUP($B234,[17]分省年度数据!$A$1:$T$32,7,FALSE)
)</f>
        <v>3</v>
      </c>
      <c r="AG234" cm="1">
        <f t="array" ref="AG234">_xlfn.IFS(
$C234=2010,
VLOOKUP($B234,[18]分省年度数据!$A$1:$T$32,15,FALSE),
$C234=2011,
VLOOKUP($B234,[18]分省年度数据!$A$1:$T$32,14,FALSE),
$C234=2012,
VLOOKUP($B234,[18]分省年度数据!$A$1:$T$32,13,FALSE),
$C234=2013,
VLOOKUP($B234,[18]分省年度数据!$A$1:$T$32,12,FALSE),
$C234=2014,
VLOOKUP($B234,[18]分省年度数据!$A$1:$T$32,11,FALSE),
$C234=2015,
VLOOKUP($B234,[18]分省年度数据!$A$1:$T$32,10,FALSE),
$C234=2016,
VLOOKUP($B234,[18]分省年度数据!$A$1:$T$32,9,FALSE),
$C234=2017,
VLOOKUP($B234,[18]分省年度数据!$A$1:$T$32,8,FALSE),
$C234=2018,
VLOOKUP($B234,[18]分省年度数据!$A$1:$T$32,7,FALSE)
)</f>
        <v>618.79999999999995</v>
      </c>
      <c r="AJ234" cm="1">
        <f t="array" ref="AJ234">_xlfn.IFS(
$C234=2010,
VLOOKUP($B234,[19]分省年度数据!$A$1:$T$32,15,FALSE),
$C234=2011,
VLOOKUP($B234,[19]分省年度数据!$A$1:$T$32,14,FALSE),
$C234=2012,
VLOOKUP($B234,[19]分省年度数据!$A$1:$T$32,13,FALSE),
$C234=2013,
VLOOKUP($B234,[19]分省年度数据!$A$1:$T$32,12,FALSE),
$C234=2014,
VLOOKUP($B234,[19]分省年度数据!$A$1:$T$32,11,FALSE),
$C234=2015,
VLOOKUP($B234,[19]分省年度数据!$A$1:$T$32,10,FALSE),
$C234=2016,
VLOOKUP($B234,[19]分省年度数据!$A$1:$T$32,9,FALSE),
$C234=2017,
VLOOKUP($B234,[19]分省年度数据!$A$1:$T$32,8,FALSE),
$C234=2018,
VLOOKUP($B234,[19]分省年度数据!$A$1:$T$32,7,FALSE)
)</f>
        <v>329</v>
      </c>
      <c r="AK234" cm="1">
        <f t="array" ref="AK234">_xlfn.IFS(
$C234=2010,
VLOOKUP($B234,[20]分省年度数据!$A$1:$T$32,15,FALSE),
$C234=2011,
VLOOKUP($B234,[20]分省年度数据!$A$1:$T$32,14,FALSE),
$C234=2012,
VLOOKUP($B234,[20]分省年度数据!$A$1:$T$32,13,FALSE),
$C234=2013,
VLOOKUP($B234,[20]分省年度数据!$A$1:$T$32,12,FALSE),
$C234=2014,
VLOOKUP($B234,[20]分省年度数据!$A$1:$T$32,11,FALSE),
$C234=2015,
VLOOKUP($B234,[20]分省年度数据!$A$1:$T$32,10,FALSE),
$C234=2016,
VLOOKUP($B234,[20]分省年度数据!$A$1:$T$32,9,FALSE),
$C234=2017,
VLOOKUP($B234,[20]分省年度数据!$A$1:$T$32,8,FALSE),
$C234=2018,
VLOOKUP($B234,[20]分省年度数据!$A$1:$T$32,7,FALSE)
)</f>
        <v>1538</v>
      </c>
      <c r="AL234" cm="1">
        <f t="array" ref="AL234">_xlfn.IFS(
$C234=2010,
VLOOKUP($B234,[26]分省年度数据!$A$1:$T$32,15,FALSE),
$C234=2011,
VLOOKUP($B234,[26]分省年度数据!$A$1:$T$32,14,FALSE),
$C234=2012,
VLOOKUP($B234,[26]分省年度数据!$A$1:$T$32,13,FALSE),
$C234=2013,
VLOOKUP($B234,[26]分省年度数据!$A$1:$T$32,12,FALSE),
$C234=2014,
VLOOKUP($B234,[26]分省年度数据!$A$1:$T$32,11,FALSE),
$C234=2015,
VLOOKUP($B234,[26]分省年度数据!$A$1:$T$32,10,FALSE),
$C234=2016,
VLOOKUP($B234,[26]分省年度数据!$A$1:$T$32,9,FALSE),
$C234=2017,
VLOOKUP($B234,[26]分省年度数据!$A$1:$T$32,8,FALSE),
$C234=2018,
VLOOKUP($B234,[26]分省年度数据!$A$1:$T$32,7,FALSE)
)</f>
        <v>92.8</v>
      </c>
      <c r="AM234" cm="1">
        <f t="array" ref="AM234">_xlfn.IFS(
$C234=2010,
VLOOKUP($B234,[22]分省年度数据!$A$1:$T$32,15,FALSE),
$C234=2011,
VLOOKUP($B234,[22]分省年度数据!$A$1:$T$32,14,FALSE),
$C234=2012,
VLOOKUP($B234,[22]分省年度数据!$A$1:$T$32,13,FALSE),
$C234=2013,
VLOOKUP($B234,[22]分省年度数据!$A$1:$T$32,12,FALSE),
$C234=2014,
VLOOKUP($B234,[22]分省年度数据!$A$1:$T$32,11,FALSE),
$C234=2015,
VLOOKUP($B234,[22]分省年度数据!$A$1:$T$32,10,FALSE),
$C234=2016,
VLOOKUP($B234,[22]分省年度数据!$A$1:$T$32,9,FALSE),
$C234=2017,
VLOOKUP($B234,[22]分省年度数据!$A$1:$T$32,8,FALSE),
$C234=2018,
VLOOKUP($B234,[22]分省年度数据!$A$1:$T$32,7,FALSE)
)</f>
        <v>56.77</v>
      </c>
      <c r="AN234" cm="1">
        <f t="array" ref="AN234">_xlfn.IFS(
$C234=2010,
VLOOKUP($B234,[23]分省年度数据!$A$1:$T$32,15,FALSE),
$C234=2011,
VLOOKUP($B234,[23]分省年度数据!$A$1:$T$32,14,FALSE),
$C234=2012,
VLOOKUP($B234,[23]分省年度数据!$A$1:$T$32,13,FALSE),
$C234=2013,
VLOOKUP($B234,[23]分省年度数据!$A$1:$T$32,12,FALSE),
$C234=2014,
VLOOKUP($B234,[23]分省年度数据!$A$1:$T$32,11,FALSE),
$C234=2015,
VLOOKUP($B234,[23]分省年度数据!$A$1:$T$32,10,FALSE),
$C234=2016,
VLOOKUP($B234,[23]分省年度数据!$A$1:$T$32,9,FALSE),
$C234=2017,
VLOOKUP($B234,[23]分省年度数据!$A$1:$T$32,8,FALSE),
$C234=2018,
VLOOKUP($B234,[23]分省年度数据!$A$1:$T$32,7,FALSE)
)</f>
        <v>10.43</v>
      </c>
      <c r="AO234" cm="1">
        <f t="array" ref="AO234">_xlfn.IFS(
$C234=2010,
VLOOKUP($B234,[24]分省年度数据!$A$1:$T$32,15,FALSE),
$C234=2011,
VLOOKUP($B234,[24]分省年度数据!$A$1:$T$32,14,FALSE),
$C234=2012,
VLOOKUP($B234,[24]分省年度数据!$A$1:$T$32,13,FALSE),
$C234=2013,
VLOOKUP($B234,[24]分省年度数据!$A$1:$T$32,12,FALSE),
$C234=2014,
VLOOKUP($B234,[24]分省年度数据!$A$1:$T$32,11,FALSE),
$C234=2015,
VLOOKUP($B234,[24]分省年度数据!$A$1:$T$32,10,FALSE),
$C234=2016,
VLOOKUP($B234,[24]分省年度数据!$A$1:$T$32,9,FALSE),
$C234=2017,
VLOOKUP($B234,[24]分省年度数据!$A$1:$T$32,8,FALSE),
$C234=2018,
VLOOKUP($B234,[24]分省年度数据!$A$1:$T$32,7,FALSE)
)</f>
        <v>4.84</v>
      </c>
      <c r="AP234" cm="1">
        <f t="array" ref="AP234">_xlfn.IFS(
$C234=2010,
VLOOKUP($B234,[25]分省年度数据!$A$1:$T$32,15,FALSE),
$C234=2011,
VLOOKUP($B234,[25]分省年度数据!$A$1:$T$32,14,FALSE),
$C234=2012,
VLOOKUP($B234,[25]分省年度数据!$A$1:$T$32,13,FALSE),
$C234=2013,
VLOOKUP($B234,[25]分省年度数据!$A$1:$T$32,12,FALSE),
$C234=2014,
VLOOKUP($B234,[25]分省年度数据!$A$1:$T$32,11,FALSE),
$C234=2015,
VLOOKUP($B234,[25]分省年度数据!$A$1:$T$32,10,FALSE),
$C234=2016,
VLOOKUP($B234,[25]分省年度数据!$A$1:$T$32,9,FALSE),
$C234=2017,
VLOOKUP($B234,[25]分省年度数据!$A$1:$T$32,8,FALSE),
$C234=2018,
VLOOKUP($B234,[25]分省年度数据!$A$1:$T$32,7,FALSE)
)</f>
        <v>5.85</v>
      </c>
    </row>
    <row r="235" spans="1:42">
      <c r="A235">
        <v>54</v>
      </c>
      <c r="B235" t="s">
        <v>26</v>
      </c>
      <c r="C235">
        <v>2018</v>
      </c>
      <c r="D235" t="str">
        <f t="shared" si="6"/>
        <v>西藏自治区2018</v>
      </c>
      <c r="E235" t="s">
        <v>36</v>
      </c>
      <c r="F235" cm="1">
        <f t="array" ref="F235">_xlfn.IFS(
$C235=2010,
VLOOKUP($B235,[1]分省年度数据!$A$1:$T$32,15,FALSE),
$C235=2011,
VLOOKUP($B235,[1]分省年度数据!$A$1:$T$32,14,FALSE),
$C235=2012,
VLOOKUP($B235,[1]分省年度数据!$A$1:$T$32,13,FALSE),
$C235=2013,
VLOOKUP($B235,[1]分省年度数据!$A$1:$T$32,12,FALSE),
$C235=2014,
VLOOKUP($B235,[1]分省年度数据!$A$1:$T$32,11,FALSE),
$C235=2015,
VLOOKUP($B235,[1]分省年度数据!$A$1:$T$32,10,FALSE),
$C235=2016,
VLOOKUP($B235,[1]分省年度数据!$A$1:$T$32,9,FALSE),
$C235=2017,
VLOOKUP($B235,[1]分省年度数据!$A$1:$T$32,8,FALSE),
$C235=2018,
VLOOKUP($B235,[1]分省年度数据!$A$1:$T$32,7,FALSE)
)</f>
        <v>354</v>
      </c>
      <c r="G235" cm="1">
        <f t="array" ref="G235">_xlfn.IFS(
$C235=2010,
VLOOKUP($B235,[2]分省年度数据!$A$1:$T$32,15,FALSE),
$C235=2011,
VLOOKUP($B235,[2]分省年度数据!$A$1:$T$32,14,FALSE),
$C235=2012,
VLOOKUP($B235,[2]分省年度数据!$A$1:$T$32,13,FALSE),
$C235=2013,
VLOOKUP($B235,[2]分省年度数据!$A$1:$T$32,12,FALSE),
$C235=2014,
VLOOKUP($B235,[2]分省年度数据!$A$1:$T$32,11,FALSE),
$C235=2015,
VLOOKUP($B235,[2]分省年度数据!$A$1:$T$32,10,FALSE),
$C235=2016,
VLOOKUP($B235,[2]分省年度数据!$A$1:$T$32,9,FALSE),
$C235=2017,
VLOOKUP($B235,[2]分省年度数据!$A$1:$T$32,8,FALSE),
$C235=2018,
VLOOKUP($B235,[2]分省年度数据!$A$1:$T$32,7,FALSE)
)</f>
        <v>17286</v>
      </c>
      <c r="H235" cm="1">
        <f t="array" ref="H235">_xlfn.IFS(
$C235=2010,
VLOOKUP($B235,[3]分省年度数据!$A$1:$T$32,15,FALSE),
$C235=2011,
VLOOKUP($B235,[3]分省年度数据!$A$1:$T$32,14,FALSE),
$C235=2012,
VLOOKUP($B235,[3]分省年度数据!$A$1:$T$32,13,FALSE),
$C235=2013,
VLOOKUP($B235,[3]分省年度数据!$A$1:$T$32,12,FALSE),
$C235=2014,
VLOOKUP($B235,[3]分省年度数据!$A$1:$T$32,11,FALSE),
$C235=2015,
VLOOKUP($B235,[3]分省年度数据!$A$1:$T$32,10,FALSE),
$C235=2016,
VLOOKUP($B235,[3]分省年度数据!$A$1:$T$32,9,FALSE),
$C235=2017,
VLOOKUP($B235,[3]分省年度数据!$A$1:$T$32,8,FALSE),
$C235=2018,
VLOOKUP($B235,[3]分省年度数据!$A$1:$T$32,7,FALSE)
)</f>
        <v>23.5</v>
      </c>
      <c r="I235">
        <f>VLOOKUP($D235,[4]Sheet1!$C$1:$J$65536,2,FALSE)</f>
        <v>51.87030029296875</v>
      </c>
      <c r="J235">
        <f>VLOOKUP($D235,[4]Sheet1!$C$1:$J$65536,3,FALSE)</f>
        <v>-81.942596435546875</v>
      </c>
      <c r="K235">
        <f>VLOOKUP($D235,[4]Sheet1!$C$1:$J$65536,4,FALSE)</f>
        <v>10154</v>
      </c>
      <c r="L235">
        <f>VLOOKUP($D235,[4]Sheet1!$C$1:$J$65536,5,FALSE)</f>
        <v>209.02821350097656</v>
      </c>
      <c r="M235">
        <f>VLOOKUP($D235,[4]Sheet1!$C$1:$J$65536,6,FALSE)</f>
        <v>22.879877090454102</v>
      </c>
      <c r="N235">
        <f>VLOOKUP($D235,[4]Sheet1!$C$1:$J$65536,7,FALSE)</f>
        <v>5.843869686126709</v>
      </c>
      <c r="O235">
        <f>VLOOKUP($D235,[4]Sheet1!$C$1:$J$65536,8,FALSE)</f>
        <v>16.427755355834961</v>
      </c>
      <c r="P235" cm="1">
        <f t="array" ref="P235">_xlfn.IFS(
$C235=2010,
VLOOKUP($B235,[5]各省年均房价!$A$1:$T$32,11,FALSE),
$C235=2011,
VLOOKUP($B235,[5]各省年均房价!$A$1:$T$32,12,FALSE),
$C235=2012,
VLOOKUP($B235,[5]各省年均房价!$A$1:$T$32,13,FALSE),
$C235=2013,
VLOOKUP($B235,[5]各省年均房价!$A$1:$T$32,14,FALSE),
$C235=2014,
VLOOKUP($B235,[5]各省年均房价!$A$1:$T$32,15,FALSE),
$C235=2015,
VLOOKUP($B235,[5]各省年均房价!$A$1:$T$32,16,FALSE),
$C235=2016,
VLOOKUP($B235,[5]各省年均房价!$A$1:$T$32,17,FALSE),
$C235=2017,
VLOOKUP($B235,[5]各省年均房价!$A$1:$T$32,18,FALSE),
$C235=2018,
VLOOKUP($B235,[5]各省年均房价!$A$1:$T$32,19,FALSE)
)</f>
        <v>8497.4166666666697</v>
      </c>
      <c r="Q235">
        <f t="shared" si="7"/>
        <v>0.49157796289868505</v>
      </c>
      <c r="R235" cm="1">
        <f t="array" ref="R235">_xlfn.IFS(
$C235=2010,
VLOOKUP($B235,[27]分省年度数据!$A$1:$T$32,15,FALSE),
$C235=2011,
VLOOKUP($B235,[27]分省年度数据!$A$1:$T$32,14,FALSE),
$C235=2012,
VLOOKUP($B235,[27]分省年度数据!$A$1:$T$32,13,FALSE),
$C235=2013,
VLOOKUP($B235,[27]分省年度数据!$A$1:$T$32,12,FALSE),
$C235=2014,
VLOOKUP($B235,[27]分省年度数据!$A$1:$T$32,11,FALSE),
$C235=2015,
VLOOKUP($B235,[27]分省年度数据!$A$1:$T$32,10,FALSE),
$C235=2016,
VLOOKUP($B235,[27]分省年度数据!$A$1:$T$32,9,FALSE),
$C235=2017,
VLOOKUP($B235,[27]分省年度数据!$A$1:$T$32,8,FALSE),
$C235=2018,
VLOOKUP($B235,[27]分省年度数据!$A$1:$T$32,7,FALSE)
)</f>
        <v>90.84</v>
      </c>
      <c r="S235" t="str">
        <f>IFERROR(VLOOKUP(D235,[6]mu_jt_estimates_final!$C:$D,2,FALSE),"")</f>
        <v/>
      </c>
      <c r="T235" t="str">
        <f>VLOOKUP(B235,方言分布!A:B,2,FALSE)</f>
        <v>其他</v>
      </c>
      <c r="U235" cm="1">
        <f t="array" ref="U235">_xlfn.IFS(
$C235=2010,
VLOOKUP($B235,[7]分省年度数据!$A$1:$T$32,15,FALSE),
$C235=2011,
VLOOKUP($B235,[7]分省年度数据!$A$1:$T$32,14,FALSE),
$C235=2012,
VLOOKUP($B235,[7]分省年度数据!$A$1:$T$32,13,FALSE),
$C235=2013,
VLOOKUP($B235,[7]分省年度数据!$A$1:$T$32,12,FALSE),
$C235=2014,
VLOOKUP($B235,[7]分省年度数据!$A$1:$T$32,11,FALSE),
$C235=2015,
VLOOKUP($B235,[7]分省年度数据!$A$1:$T$32,10,FALSE),
$C235=2016,
VLOOKUP($B235,[7]分省年度数据!$A$1:$T$32,9,FALSE),
$C235=2017,
VLOOKUP($B235,[7]分省年度数据!$A$1:$T$32,8,FALSE),
$C235=2018,
VLOOKUP($B235,[7]分省年度数据!$A$1:$T$32,7,FALSE)
)</f>
        <v>6844</v>
      </c>
      <c r="V235" cm="1">
        <f t="array" ref="V235">_xlfn.IFS(
$C235=2010,
VLOOKUP($B235,[8]分省年度数据!$A$1:$T$32,15,FALSE),
$C235=2011,
VLOOKUP($B235,[8]分省年度数据!$A$1:$T$32,14,FALSE),
$C235=2012,
VLOOKUP($B235,[8]分省年度数据!$A$1:$T$32,13,FALSE),
$C235=2013,
VLOOKUP($B235,[8]分省年度数据!$A$1:$T$32,12,FALSE),
$C235=2014,
VLOOKUP($B235,[8]分省年度数据!$A$1:$T$32,11,FALSE),
$C235=2015,
VLOOKUP($B235,[8]分省年度数据!$A$1:$T$32,10,FALSE),
$C235=2016,
VLOOKUP($B235,[8]分省年度数据!$A$1:$T$32,9,FALSE),
$C235=2017,
VLOOKUP($B235,[8]分省年度数据!$A$1:$T$32,8,FALSE),
$C235=2018,
VLOOKUP($B235,[8]分省年度数据!$A$1:$T$32,7,FALSE)
)</f>
        <v>1.68</v>
      </c>
      <c r="W235" cm="1">
        <f t="array" ref="W235">_xlfn.IFS(
$C235=2010,
VLOOKUP($B235,[9]分省年度数据!$A$1:$T$32,15,FALSE),
$C235=2011,
VLOOKUP($B235,[9]分省年度数据!$A$1:$T$32,14,FALSE),
$C235=2012,
VLOOKUP($B235,[9]分省年度数据!$A$1:$T$32,13,FALSE),
$C235=2013,
VLOOKUP($B235,[9]分省年度数据!$A$1:$T$32,12,FALSE),
$C235=2014,
VLOOKUP($B235,[9]分省年度数据!$A$1:$T$32,11,FALSE),
$C235=2015,
VLOOKUP($B235,[9]分省年度数据!$A$1:$T$32,10,FALSE),
$C235=2016,
VLOOKUP($B235,[9]分省年度数据!$A$1:$T$32,9,FALSE),
$C235=2017,
VLOOKUP($B235,[9]分省年度数据!$A$1:$T$32,8,FALSE),
$C235=2018,
VLOOKUP($B235,[9]分省年度数据!$A$1:$T$32,7,FALSE)
)</f>
        <v>55</v>
      </c>
      <c r="X235" cm="1">
        <f t="array" ref="X235">_xlfn.IFS(
$C235=2010,
VLOOKUP($B235,[10]分省年度数据!$A$1:$T$32,15,FALSE),
$C235=2011,
VLOOKUP($B235,[10]分省年度数据!$A$1:$T$32,14,FALSE),
$C235=2012,
VLOOKUP($B235,[10]分省年度数据!$A$1:$T$32,13,FALSE),
$C235=2013,
VLOOKUP($B235,[10]分省年度数据!$A$1:$T$32,12,FALSE),
$C235=2014,
VLOOKUP($B235,[10]分省年度数据!$A$1:$T$32,11,FALSE),
$C235=2015,
VLOOKUP($B235,[10]分省年度数据!$A$1:$T$32,10,FALSE),
$C235=2016,
VLOOKUP($B235,[10]分省年度数据!$A$1:$T$32,9,FALSE),
$C235=2017,
VLOOKUP($B235,[10]分省年度数据!$A$1:$T$32,8,FALSE),
$C235=2018,
VLOOKUP($B235,[10]分省年度数据!$A$1:$T$32,7,FALSE)
)</f>
        <v>8.9</v>
      </c>
      <c r="Y235" cm="1">
        <f t="array" ref="Y235">_xlfn.IFS(
$C235=2010,
VLOOKUP($B235,[11]分省年度数据!$A$1:$T$32,15,FALSE),
$C235=2011,
VLOOKUP($B235,[11]分省年度数据!$A$1:$T$32,14,FALSE),
$C235=2012,
VLOOKUP($B235,[11]分省年度数据!$A$1:$T$32,13,FALSE),
$C235=2013,
VLOOKUP($B235,[11]分省年度数据!$A$1:$T$32,12,FALSE),
$C235=2014,
VLOOKUP($B235,[11]分省年度数据!$A$1:$T$32,11,FALSE),
$C235=2015,
VLOOKUP($B235,[11]分省年度数据!$A$1:$T$32,10,FALSE),
$C235=2016,
VLOOKUP($B235,[11]分省年度数据!$A$1:$T$32,9,FALSE),
$C235=2017,
VLOOKUP($B235,[11]分省年度数据!$A$1:$T$32,8,FALSE),
$C235=2018,
VLOOKUP($B235,[11]分省年度数据!$A$1:$T$32,7,FALSE)
)</f>
        <v>106.93</v>
      </c>
      <c r="Z235" cm="1">
        <f t="array" ref="Z235">_xlfn.IFS(
$C235=2010,
VLOOKUP($B235,[12]分省年度数据!$A$1:$T$32,15,FALSE),
$C235=2011,
VLOOKUP($B235,[12]分省年度数据!$A$1:$T$32,14,FALSE),
$C235=2012,
VLOOKUP($B235,[12]分省年度数据!$A$1:$T$32,13,FALSE),
$C235=2013,
VLOOKUP($B235,[12]分省年度数据!$A$1:$T$32,12,FALSE),
$C235=2014,
VLOOKUP($B235,[12]分省年度数据!$A$1:$T$32,11,FALSE),
$C235=2015,
VLOOKUP($B235,[12]分省年度数据!$A$1:$T$32,10,FALSE),
$C235=2016,
VLOOKUP($B235,[12]分省年度数据!$A$1:$T$32,9,FALSE),
$C235=2017,
VLOOKUP($B235,[12]分省年度数据!$A$1:$T$32,8,FALSE),
$C235=2018,
VLOOKUP($B235,[12]分省年度数据!$A$1:$T$32,7,FALSE)
)</f>
        <v>10.75</v>
      </c>
      <c r="AA235" cm="1">
        <f t="array" ref="AA235">_xlfn.IFS(
$C235=2010,
VLOOKUP($B235,[13]分省年度数据!$A$1:$T$32,15,FALSE),
$C235=2011,
VLOOKUP($B235,[13]分省年度数据!$A$1:$T$32,14,FALSE),
$C235=2012,
VLOOKUP($B235,[13]分省年度数据!$A$1:$T$32,13,FALSE),
$C235=2013,
VLOOKUP($B235,[13]分省年度数据!$A$1:$T$32,12,FALSE),
$C235=2014,
VLOOKUP($B235,[13]分省年度数据!$A$1:$T$32,11,FALSE),
$C235=2015,
VLOOKUP($B235,[13]分省年度数据!$A$1:$T$32,10,FALSE),
$C235=2016,
VLOOKUP($B235,[13]分省年度数据!$A$1:$T$32,9,FALSE),
$C235=2017,
VLOOKUP($B235,[13]分省年度数据!$A$1:$T$32,8,FALSE),
$C235=2018,
VLOOKUP($B235,[13]分省年度数据!$A$1:$T$32,7,FALSE)
)</f>
        <v>12.01</v>
      </c>
      <c r="AB235" cm="1">
        <f t="array" ref="AB235">_xlfn.IFS(
$C235=2010,
VLOOKUP($B235,[14]分省年度数据!$A$1:$T$32,15,FALSE),
$C235=2011,
VLOOKUP($B235,[14]分省年度数据!$A$1:$T$32,14,FALSE),
$C235=2012,
VLOOKUP($B235,[14]分省年度数据!$A$1:$T$32,13,FALSE),
$C235=2013,
VLOOKUP($B235,[14]分省年度数据!$A$1:$T$32,12,FALSE),
$C235=2014,
VLOOKUP($B235,[14]分省年度数据!$A$1:$T$32,11,FALSE),
$C235=2015,
VLOOKUP($B235,[14]分省年度数据!$A$1:$T$32,10,FALSE),
$C235=2016,
VLOOKUP($B235,[14]分省年度数据!$A$1:$T$32,9,FALSE),
$C235=2017,
VLOOKUP($B235,[14]分省年度数据!$A$1:$T$32,8,FALSE),
$C235=2018,
VLOOKUP($B235,[14]分省年度数据!$A$1:$T$32,7,FALSE)
)</f>
        <v>14.54</v>
      </c>
      <c r="AD235" cm="1">
        <f t="array" ref="AD235">_xlfn.IFS(
$C235=2010,
VLOOKUP($B235,[15]分省年度数据!$A$1:$T$32,15,FALSE),
$C235=2011,
VLOOKUP($B235,[15]分省年度数据!$A$1:$T$32,14,FALSE),
$C235=2012,
VLOOKUP($B235,[15]分省年度数据!$A$1:$T$32,13,FALSE),
$C235=2013,
VLOOKUP($B235,[15]分省年度数据!$A$1:$T$32,12,FALSE),
$C235=2014,
VLOOKUP($B235,[15]分省年度数据!$A$1:$T$32,11,FALSE),
$C235=2015,
VLOOKUP($B235,[15]分省年度数据!$A$1:$T$32,10,FALSE),
$C235=2016,
VLOOKUP($B235,[15]分省年度数据!$A$1:$T$32,9,FALSE),
$C235=2017,
VLOOKUP($B235,[15]分省年度数据!$A$1:$T$32,8,FALSE),
$C235=2018,
VLOOKUP($B235,[15]分省年度数据!$A$1:$T$32,7,FALSE)
)</f>
        <v>2562958</v>
      </c>
      <c r="AE235" cm="1">
        <f t="array" ref="AE235">_xlfn.IFS(
$C235=2010,
VLOOKUP($B235,[16]分省年度数据!$A$1:$T$32,15,FALSE),
$C235=2011,
VLOOKUP($B235,[16]分省年度数据!$A$1:$T$32,14,FALSE),
$C235=2012,
VLOOKUP($B235,[16]分省年度数据!$A$1:$T$32,13,FALSE),
$C235=2013,
VLOOKUP($B235,[16]分省年度数据!$A$1:$T$32,12,FALSE),
$C235=2014,
VLOOKUP($B235,[16]分省年度数据!$A$1:$T$32,11,FALSE),
$C235=2015,
VLOOKUP($B235,[16]分省年度数据!$A$1:$T$32,10,FALSE),
$C235=2016,
VLOOKUP($B235,[16]分省年度数据!$A$1:$T$32,9,FALSE),
$C235=2017,
VLOOKUP($B235,[16]分省年度数据!$A$1:$T$32,8,FALSE),
$C235=2018,
VLOOKUP($B235,[16]分省年度数据!$A$1:$T$32,7,FALSE)
)</f>
        <v>232.15</v>
      </c>
      <c r="AF235" cm="1">
        <f t="array" ref="AF235">_xlfn.IFS(
$C235=2010,
VLOOKUP($B235,[17]分省年度数据!$A$1:$T$32,15,FALSE),
$C235=2011,
VLOOKUP($B235,[17]分省年度数据!$A$1:$T$32,14,FALSE),
$C235=2012,
VLOOKUP($B235,[17]分省年度数据!$A$1:$T$32,13,FALSE),
$C235=2013,
VLOOKUP($B235,[17]分省年度数据!$A$1:$T$32,12,FALSE),
$C235=2014,
VLOOKUP($B235,[17]分省年度数据!$A$1:$T$32,11,FALSE),
$C235=2015,
VLOOKUP($B235,[17]分省年度数据!$A$1:$T$32,10,FALSE),
$C235=2016,
VLOOKUP($B235,[17]分省年度数据!$A$1:$T$32,9,FALSE),
$C235=2017,
VLOOKUP($B235,[17]分省年度数据!$A$1:$T$32,8,FALSE),
$C235=2018,
VLOOKUP($B235,[17]分省年度数据!$A$1:$T$32,7,FALSE)
)</f>
        <v>2</v>
      </c>
      <c r="AG235" cm="1">
        <f t="array" ref="AG235">_xlfn.IFS(
$C235=2010,
VLOOKUP($B235,[18]分省年度数据!$A$1:$T$32,15,FALSE),
$C235=2011,
VLOOKUP($B235,[18]分省年度数据!$A$1:$T$32,14,FALSE),
$C235=2012,
VLOOKUP($B235,[18]分省年度数据!$A$1:$T$32,13,FALSE),
$C235=2013,
VLOOKUP($B235,[18]分省年度数据!$A$1:$T$32,12,FALSE),
$C235=2014,
VLOOKUP($B235,[18]分省年度数据!$A$1:$T$32,11,FALSE),
$C235=2015,
VLOOKUP($B235,[18]分省年度数据!$A$1:$T$32,10,FALSE),
$C235=2016,
VLOOKUP($B235,[18]分省年度数据!$A$1:$T$32,9,FALSE),
$C235=2017,
VLOOKUP($B235,[18]分省年度数据!$A$1:$T$32,8,FALSE),
$C235=2018,
VLOOKUP($B235,[18]分省年度数据!$A$1:$T$32,7,FALSE)
)</f>
        <v>711.8</v>
      </c>
      <c r="AJ235" cm="1">
        <f t="array" ref="AJ235">_xlfn.IFS(
$C235=2010,
VLOOKUP($B235,[19]分省年度数据!$A$1:$T$32,15,FALSE),
$C235=2011,
VLOOKUP($B235,[19]分省年度数据!$A$1:$T$32,14,FALSE),
$C235=2012,
VLOOKUP($B235,[19]分省年度数据!$A$1:$T$32,13,FALSE),
$C235=2013,
VLOOKUP($B235,[19]分省年度数据!$A$1:$T$32,12,FALSE),
$C235=2014,
VLOOKUP($B235,[19]分省年度数据!$A$1:$T$32,11,FALSE),
$C235=2015,
VLOOKUP($B235,[19]分省年度数据!$A$1:$T$32,10,FALSE),
$C235=2016,
VLOOKUP($B235,[19]分省年度数据!$A$1:$T$32,9,FALSE),
$C235=2017,
VLOOKUP($B235,[19]分省年度数据!$A$1:$T$32,8,FALSE),
$C235=2018,
VLOOKUP($B235,[19]分省年度数据!$A$1:$T$32,7,FALSE)
)</f>
        <v>363</v>
      </c>
      <c r="AK235" cm="1">
        <f t="array" ref="AK235">_xlfn.IFS(
$C235=2010,
VLOOKUP($B235,[20]分省年度数据!$A$1:$T$32,15,FALSE),
$C235=2011,
VLOOKUP($B235,[20]分省年度数据!$A$1:$T$32,14,FALSE),
$C235=2012,
VLOOKUP($B235,[20]分省年度数据!$A$1:$T$32,13,FALSE),
$C235=2013,
VLOOKUP($B235,[20]分省年度数据!$A$1:$T$32,12,FALSE),
$C235=2014,
VLOOKUP($B235,[20]分省年度数据!$A$1:$T$32,11,FALSE),
$C235=2015,
VLOOKUP($B235,[20]分省年度数据!$A$1:$T$32,10,FALSE),
$C235=2016,
VLOOKUP($B235,[20]分省年度数据!$A$1:$T$32,9,FALSE),
$C235=2017,
VLOOKUP($B235,[20]分省年度数据!$A$1:$T$32,8,FALSE),
$C235=2018,
VLOOKUP($B235,[20]分省年度数据!$A$1:$T$32,7,FALSE)
)</f>
        <v>1848</v>
      </c>
      <c r="AL235" cm="1">
        <f t="array" ref="AL235">_xlfn.IFS(
$C235=2010,
VLOOKUP($B235,[26]分省年度数据!$A$1:$T$32,15,FALSE),
$C235=2011,
VLOOKUP($B235,[26]分省年度数据!$A$1:$T$32,14,FALSE),
$C235=2012,
VLOOKUP($B235,[26]分省年度数据!$A$1:$T$32,13,FALSE),
$C235=2013,
VLOOKUP($B235,[26]分省年度数据!$A$1:$T$32,12,FALSE),
$C235=2014,
VLOOKUP($B235,[26]分省年度数据!$A$1:$T$32,11,FALSE),
$C235=2015,
VLOOKUP($B235,[26]分省年度数据!$A$1:$T$32,10,FALSE),
$C235=2016,
VLOOKUP($B235,[26]分省年度数据!$A$1:$T$32,9,FALSE),
$C235=2017,
VLOOKUP($B235,[26]分省年度数据!$A$1:$T$32,8,FALSE),
$C235=2018,
VLOOKUP($B235,[26]分省年度数据!$A$1:$T$32,7,FALSE)
)</f>
        <v>85.9</v>
      </c>
      <c r="AM235" cm="1">
        <f t="array" ref="AM235">_xlfn.IFS(
$C235=2010,
VLOOKUP($B235,[22]分省年度数据!$A$1:$T$32,15,FALSE),
$C235=2011,
VLOOKUP($B235,[22]分省年度数据!$A$1:$T$32,14,FALSE),
$C235=2012,
VLOOKUP($B235,[22]分省年度数据!$A$1:$T$32,13,FALSE),
$C235=2013,
VLOOKUP($B235,[22]分省年度数据!$A$1:$T$32,12,FALSE),
$C235=2014,
VLOOKUP($B235,[22]分省年度数据!$A$1:$T$32,11,FALSE),
$C235=2015,
VLOOKUP($B235,[22]分省年度数据!$A$1:$T$32,10,FALSE),
$C235=2016,
VLOOKUP($B235,[22]分省年度数据!$A$1:$T$32,9,FALSE),
$C235=2017,
VLOOKUP($B235,[22]分省年度数据!$A$1:$T$32,8,FALSE),
$C235=2018,
VLOOKUP($B235,[22]分省年度数据!$A$1:$T$32,7,FALSE)
)</f>
        <v>55.05</v>
      </c>
      <c r="AN235" cm="1">
        <f t="array" ref="AN235">_xlfn.IFS(
$C235=2010,
VLOOKUP($B235,[23]分省年度数据!$A$1:$T$32,15,FALSE),
$C235=2011,
VLOOKUP($B235,[23]分省年度数据!$A$1:$T$32,14,FALSE),
$C235=2012,
VLOOKUP($B235,[23]分省年度数据!$A$1:$T$32,13,FALSE),
$C235=2013,
VLOOKUP($B235,[23]分省年度数据!$A$1:$T$32,12,FALSE),
$C235=2014,
VLOOKUP($B235,[23]分省年度数据!$A$1:$T$32,11,FALSE),
$C235=2015,
VLOOKUP($B235,[23]分省年度数据!$A$1:$T$32,10,FALSE),
$C235=2016,
VLOOKUP($B235,[23]分省年度数据!$A$1:$T$32,9,FALSE),
$C235=2017,
VLOOKUP($B235,[23]分省年度数据!$A$1:$T$32,8,FALSE),
$C235=2018,
VLOOKUP($B235,[23]分省年度数据!$A$1:$T$32,7,FALSE)
)</f>
        <v>7.72</v>
      </c>
      <c r="AO235" cm="1">
        <f t="array" ref="AO235">_xlfn.IFS(
$C235=2010,
VLOOKUP($B235,[24]分省年度数据!$A$1:$T$32,15,FALSE),
$C235=2011,
VLOOKUP($B235,[24]分省年度数据!$A$1:$T$32,14,FALSE),
$C235=2012,
VLOOKUP($B235,[24]分省年度数据!$A$1:$T$32,13,FALSE),
$C235=2013,
VLOOKUP($B235,[24]分省年度数据!$A$1:$T$32,12,FALSE),
$C235=2014,
VLOOKUP($B235,[24]分省年度数据!$A$1:$T$32,11,FALSE),
$C235=2015,
VLOOKUP($B235,[24]分省年度数据!$A$1:$T$32,10,FALSE),
$C235=2016,
VLOOKUP($B235,[24]分省年度数据!$A$1:$T$32,9,FALSE),
$C235=2017,
VLOOKUP($B235,[24]分省年度数据!$A$1:$T$32,8,FALSE),
$C235=2018,
VLOOKUP($B235,[24]分省年度数据!$A$1:$T$32,7,FALSE)
)</f>
        <v>3.94</v>
      </c>
      <c r="AP235" cm="1">
        <f t="array" ref="AP235">_xlfn.IFS(
$C235=2010,
VLOOKUP($B235,[25]分省年度数据!$A$1:$T$32,15,FALSE),
$C235=2011,
VLOOKUP($B235,[25]分省年度数据!$A$1:$T$32,14,FALSE),
$C235=2012,
VLOOKUP($B235,[25]分省年度数据!$A$1:$T$32,13,FALSE),
$C235=2013,
VLOOKUP($B235,[25]分省年度数据!$A$1:$T$32,12,FALSE),
$C235=2014,
VLOOKUP($B235,[25]分省年度数据!$A$1:$T$32,11,FALSE),
$C235=2015,
VLOOKUP($B235,[25]分省年度数据!$A$1:$T$32,10,FALSE),
$C235=2016,
VLOOKUP($B235,[25]分省年度数据!$A$1:$T$32,9,FALSE),
$C235=2017,
VLOOKUP($B235,[25]分省年度数据!$A$1:$T$32,8,FALSE),
$C235=2018,
VLOOKUP($B235,[25]分省年度数据!$A$1:$T$32,7,FALSE)
)</f>
        <v>8.7100000000000009</v>
      </c>
    </row>
    <row r="236" spans="1:42">
      <c r="A236">
        <v>61</v>
      </c>
      <c r="B236" t="s">
        <v>27</v>
      </c>
      <c r="C236">
        <v>2010</v>
      </c>
      <c r="D236" t="str">
        <f t="shared" si="6"/>
        <v>陕西省2010</v>
      </c>
      <c r="E236" t="s">
        <v>37</v>
      </c>
      <c r="F236" cm="1">
        <f t="array" ref="F236">_xlfn.IFS(
$C236=2010,
VLOOKUP($B236,[1]分省年度数据!$A$1:$T$32,15,FALSE),
$C236=2011,
VLOOKUP($B236,[1]分省年度数据!$A$1:$T$32,14,FALSE),
$C236=2012,
VLOOKUP($B236,[1]分省年度数据!$A$1:$T$32,13,FALSE),
$C236=2013,
VLOOKUP($B236,[1]分省年度数据!$A$1:$T$32,12,FALSE),
$C236=2014,
VLOOKUP($B236,[1]分省年度数据!$A$1:$T$32,11,FALSE),
$C236=2015,
VLOOKUP($B236,[1]分省年度数据!$A$1:$T$32,10,FALSE),
$C236=2016,
VLOOKUP($B236,[1]分省年度数据!$A$1:$T$32,9,FALSE),
$C236=2017,
VLOOKUP($B236,[1]分省年度数据!$A$1:$T$32,8,FALSE),
$C236=2018,
VLOOKUP($B236,[1]分省年度数据!$A$1:$T$32,7,FALSE)
)</f>
        <v>3735</v>
      </c>
      <c r="G236" cm="1">
        <f t="array" ref="G236">_xlfn.IFS(
$C236=2010,
VLOOKUP($B236,[2]分省年度数据!$A$1:$T$32,15,FALSE),
$C236=2011,
VLOOKUP($B236,[2]分省年度数据!$A$1:$T$32,14,FALSE),
$C236=2012,
VLOOKUP($B236,[2]分省年度数据!$A$1:$T$32,13,FALSE),
$C236=2013,
VLOOKUP($B236,[2]分省年度数据!$A$1:$T$32,12,FALSE),
$C236=2014,
VLOOKUP($B236,[2]分省年度数据!$A$1:$T$32,11,FALSE),
$C236=2015,
VLOOKUP($B236,[2]分省年度数据!$A$1:$T$32,10,FALSE),
$C236=2016,
VLOOKUP($B236,[2]分省年度数据!$A$1:$T$32,9,FALSE),
$C236=2017,
VLOOKUP($B236,[2]分省年度数据!$A$1:$T$32,8,FALSE),
$C236=2018,
VLOOKUP($B236,[2]分省年度数据!$A$1:$T$32,7,FALSE)
)</f>
        <v>9412</v>
      </c>
      <c r="H236" cm="1">
        <f t="array" ref="H236">_xlfn.IFS(
$C236=2010,
VLOOKUP($B236,[3]分省年度数据!$A$1:$T$32,15,FALSE),
$C236=2011,
VLOOKUP($B236,[3]分省年度数据!$A$1:$T$32,14,FALSE),
$C236=2012,
VLOOKUP($B236,[3]分省年度数据!$A$1:$T$32,13,FALSE),
$C236=2013,
VLOOKUP($B236,[3]分省年度数据!$A$1:$T$32,12,FALSE),
$C236=2014,
VLOOKUP($B236,[3]分省年度数据!$A$1:$T$32,11,FALSE),
$C236=2015,
VLOOKUP($B236,[3]分省年度数据!$A$1:$T$32,10,FALSE),
$C236=2016,
VLOOKUP($B236,[3]分省年度数据!$A$1:$T$32,9,FALSE),
$C236=2017,
VLOOKUP($B236,[3]分省年度数据!$A$1:$T$32,8,FALSE),
$C236=2018,
VLOOKUP($B236,[3]分省年度数据!$A$1:$T$32,7,FALSE)
)</f>
        <v>1572.5</v>
      </c>
      <c r="I236">
        <f>VLOOKUP($D236,[4]Sheet1!$C$1:$J$65536,2,FALSE)</f>
        <v>126.56867980957031</v>
      </c>
      <c r="J236">
        <f>VLOOKUP($D236,[4]Sheet1!$C$1:$J$65536,3,FALSE)</f>
        <v>54.208183288574219</v>
      </c>
      <c r="K236">
        <f>VLOOKUP($D236,[4]Sheet1!$C$1:$J$65536,4,FALSE)</f>
        <v>10162.9267578125</v>
      </c>
      <c r="L236">
        <f>VLOOKUP($D236,[4]Sheet1!$C$1:$J$65536,5,FALSE)</f>
        <v>170.95542907714844</v>
      </c>
      <c r="M236">
        <f>VLOOKUP($D236,[4]Sheet1!$C$1:$J$65536,6,FALSE)</f>
        <v>24.675151824951172</v>
      </c>
      <c r="N236">
        <f>VLOOKUP($D236,[4]Sheet1!$C$1:$J$65536,7,FALSE)</f>
        <v>4.5820636749267578</v>
      </c>
      <c r="O236">
        <f>VLOOKUP($D236,[4]Sheet1!$C$1:$J$65536,8,FALSE)</f>
        <v>27.296636581420898</v>
      </c>
      <c r="P236" cm="1">
        <f t="array" ref="P236">_xlfn.IFS(
$C236=2010,
VLOOKUP($B236,[5]各省年均房价!$A$1:$T$32,11,FALSE),
$C236=2011,
VLOOKUP($B236,[5]各省年均房价!$A$1:$T$32,12,FALSE),
$C236=2012,
VLOOKUP($B236,[5]各省年均房价!$A$1:$T$32,13,FALSE),
$C236=2013,
VLOOKUP($B236,[5]各省年均房价!$A$1:$T$32,14,FALSE),
$C236=2014,
VLOOKUP($B236,[5]各省年均房价!$A$1:$T$32,15,FALSE),
$C236=2015,
VLOOKUP($B236,[5]各省年均房价!$A$1:$T$32,16,FALSE),
$C236=2016,
VLOOKUP($B236,[5]各省年均房价!$A$1:$T$32,17,FALSE),
$C236=2017,
VLOOKUP($B236,[5]各省年均房价!$A$1:$T$32,18,FALSE),
$C236=2018,
VLOOKUP($B236,[5]各省年均房价!$A$1:$T$32,19,FALSE)
)</f>
        <v>3666.4690000000001</v>
      </c>
      <c r="Q236">
        <f t="shared" si="7"/>
        <v>0.38955259243518914</v>
      </c>
      <c r="R236" cm="1">
        <f t="array" ref="R236">_xlfn.IFS(
$C236=2010,
VLOOKUP($B236,[27]分省年度数据!$A$1:$T$32,15,FALSE),
$C236=2011,
VLOOKUP($B236,[27]分省年度数据!$A$1:$T$32,14,FALSE),
$C236=2012,
VLOOKUP($B236,[27]分省年度数据!$A$1:$T$32,13,FALSE),
$C236=2013,
VLOOKUP($B236,[27]分省年度数据!$A$1:$T$32,12,FALSE),
$C236=2014,
VLOOKUP($B236,[27]分省年度数据!$A$1:$T$32,11,FALSE),
$C236=2015,
VLOOKUP($B236,[27]分省年度数据!$A$1:$T$32,10,FALSE),
$C236=2016,
VLOOKUP($B236,[27]分省年度数据!$A$1:$T$32,9,FALSE),
$C236=2017,
VLOOKUP($B236,[27]分省年度数据!$A$1:$T$32,8,FALSE),
$C236=2018,
VLOOKUP($B236,[27]分省年度数据!$A$1:$T$32,7,FALSE)
)</f>
        <v>66.760000000000005</v>
      </c>
      <c r="S236">
        <f>IFERROR(VLOOKUP(D236,[6]mu_jt_estimates_final!$C:$D,2,FALSE),"")</f>
        <v>-2.4576487999999999</v>
      </c>
      <c r="T236" t="str">
        <f>VLOOKUP(B236,方言分布!A:B,2,FALSE)</f>
        <v>中原官话</v>
      </c>
      <c r="U236" cm="1">
        <f t="array" ref="U236">_xlfn.IFS(
$C236=2010,
VLOOKUP($B236,[7]分省年度数据!$A$1:$T$32,15,FALSE),
$C236=2011,
VLOOKUP($B236,[7]分省年度数据!$A$1:$T$32,14,FALSE),
$C236=2012,
VLOOKUP($B236,[7]分省年度数据!$A$1:$T$32,13,FALSE),
$C236=2013,
VLOOKUP($B236,[7]分省年度数据!$A$1:$T$32,12,FALSE),
$C236=2014,
VLOOKUP($B236,[7]分省年度数据!$A$1:$T$32,11,FALSE),
$C236=2015,
VLOOKUP($B236,[7]分省年度数据!$A$1:$T$32,10,FALSE),
$C236=2016,
VLOOKUP($B236,[7]分省年度数据!$A$1:$T$32,9,FALSE),
$C236=2017,
VLOOKUP($B236,[7]分省年度数据!$A$1:$T$32,8,FALSE),
$C236=2018,
VLOOKUP($B236,[7]分省年度数据!$A$1:$T$32,7,FALSE)
)</f>
        <v>35696</v>
      </c>
      <c r="V236" cm="1">
        <f t="array" ref="V236">_xlfn.IFS(
$C236=2010,
VLOOKUP($B236,[8]分省年度数据!$A$1:$T$32,15,FALSE),
$C236=2011,
VLOOKUP($B236,[8]分省年度数据!$A$1:$T$32,14,FALSE),
$C236=2012,
VLOOKUP($B236,[8]分省年度数据!$A$1:$T$32,13,FALSE),
$C236=2013,
VLOOKUP($B236,[8]分省年度数据!$A$1:$T$32,12,FALSE),
$C236=2014,
VLOOKUP($B236,[8]分省年度数据!$A$1:$T$32,11,FALSE),
$C236=2015,
VLOOKUP($B236,[8]分省年度数据!$A$1:$T$32,10,FALSE),
$C236=2016,
VLOOKUP($B236,[8]分省年度数据!$A$1:$T$32,9,FALSE),
$C236=2017,
VLOOKUP($B236,[8]分省年度数据!$A$1:$T$32,8,FALSE),
$C236=2018,
VLOOKUP($B236,[8]分省年度数据!$A$1:$T$32,7,FALSE)
)</f>
        <v>14.23</v>
      </c>
      <c r="W236" cm="1">
        <f t="array" ref="W236">_xlfn.IFS(
$C236=2010,
VLOOKUP($B236,[9]分省年度数据!$A$1:$T$32,15,FALSE),
$C236=2011,
VLOOKUP($B236,[9]分省年度数据!$A$1:$T$32,14,FALSE),
$C236=2012,
VLOOKUP($B236,[9]分省年度数据!$A$1:$T$32,13,FALSE),
$C236=2013,
VLOOKUP($B236,[9]分省年度数据!$A$1:$T$32,12,FALSE),
$C236=2014,
VLOOKUP($B236,[9]分省年度数据!$A$1:$T$32,11,FALSE),
$C236=2015,
VLOOKUP($B236,[9]分省年度数据!$A$1:$T$32,10,FALSE),
$C236=2016,
VLOOKUP($B236,[9]分省年度数据!$A$1:$T$32,9,FALSE),
$C236=2017,
VLOOKUP($B236,[9]分省年度数据!$A$1:$T$32,8,FALSE),
$C236=2018,
VLOOKUP($B236,[9]分省年度数据!$A$1:$T$32,7,FALSE)
)</f>
        <v>47</v>
      </c>
      <c r="X236" cm="1">
        <f t="array" ref="X236">_xlfn.IFS(
$C236=2010,
VLOOKUP($B236,[10]分省年度数据!$A$1:$T$32,15,FALSE),
$C236=2011,
VLOOKUP($B236,[10]分省年度数据!$A$1:$T$32,14,FALSE),
$C236=2012,
VLOOKUP($B236,[10]分省年度数据!$A$1:$T$32,13,FALSE),
$C236=2013,
VLOOKUP($B236,[10]分省年度数据!$A$1:$T$32,12,FALSE),
$C236=2014,
VLOOKUP($B236,[10]分省年度数据!$A$1:$T$32,11,FALSE),
$C236=2015,
VLOOKUP($B236,[10]分省年度数据!$A$1:$T$32,10,FALSE),
$C236=2016,
VLOOKUP($B236,[10]分省年度数据!$A$1:$T$32,9,FALSE),
$C236=2017,
VLOOKUP($B236,[10]分省年度数据!$A$1:$T$32,8,FALSE),
$C236=2018,
VLOOKUP($B236,[10]分省年度数据!$A$1:$T$32,7,FALSE)
)</f>
        <v>10.51</v>
      </c>
      <c r="Y236" cm="1">
        <f t="array" ref="Y236">_xlfn.IFS(
$C236=2010,
VLOOKUP($B236,[11]分省年度数据!$A$1:$T$32,15,FALSE),
$C236=2011,
VLOOKUP($B236,[11]分省年度数据!$A$1:$T$32,14,FALSE),
$C236=2012,
VLOOKUP($B236,[11]分省年度数据!$A$1:$T$32,13,FALSE),
$C236=2013,
VLOOKUP($B236,[11]分省年度数据!$A$1:$T$32,12,FALSE),
$C236=2014,
VLOOKUP($B236,[11]分省年度数据!$A$1:$T$32,11,FALSE),
$C236=2015,
VLOOKUP($B236,[11]分省年度数据!$A$1:$T$32,10,FALSE),
$C236=2016,
VLOOKUP($B236,[11]分省年度数据!$A$1:$T$32,9,FALSE),
$C236=2017,
VLOOKUP($B236,[11]分省年度数据!$A$1:$T$32,8,FALSE),
$C236=2018,
VLOOKUP($B236,[11]分省年度数据!$A$1:$T$32,7,FALSE)
)</f>
        <v>156.66</v>
      </c>
      <c r="Z236" cm="1">
        <f t="array" ref="Z236">_xlfn.IFS(
$C236=2010,
VLOOKUP($B236,[12]分省年度数据!$A$1:$T$32,15,FALSE),
$C236=2011,
VLOOKUP($B236,[12]分省年度数据!$A$1:$T$32,14,FALSE),
$C236=2012,
VLOOKUP($B236,[12]分省年度数据!$A$1:$T$32,13,FALSE),
$C236=2013,
VLOOKUP($B236,[12]分省年度数据!$A$1:$T$32,12,FALSE),
$C236=2014,
VLOOKUP($B236,[12]分省年度数据!$A$1:$T$32,11,FALSE),
$C236=2015,
VLOOKUP($B236,[12]分省年度数据!$A$1:$T$32,10,FALSE),
$C236=2016,
VLOOKUP($B236,[12]分省年度数据!$A$1:$T$32,9,FALSE),
$C236=2017,
VLOOKUP($B236,[12]分省年度数据!$A$1:$T$32,8,FALSE),
$C236=2018,
VLOOKUP($B236,[12]分省年度数据!$A$1:$T$32,7,FALSE)
)</f>
        <v>17.72</v>
      </c>
      <c r="AA236" cm="1">
        <f t="array" ref="AA236">_xlfn.IFS(
$C236=2010,
VLOOKUP($B236,[13]分省年度数据!$A$1:$T$32,15,FALSE),
$C236=2011,
VLOOKUP($B236,[13]分省年度数据!$A$1:$T$32,14,FALSE),
$C236=2012,
VLOOKUP($B236,[13]分省年度数据!$A$1:$T$32,13,FALSE),
$C236=2013,
VLOOKUP($B236,[13]分省年度数据!$A$1:$T$32,12,FALSE),
$C236=2014,
VLOOKUP($B236,[13]分省年度数据!$A$1:$T$32,11,FALSE),
$C236=2015,
VLOOKUP($B236,[13]分省年度数据!$A$1:$T$32,10,FALSE),
$C236=2016,
VLOOKUP($B236,[13]分省年度数据!$A$1:$T$32,9,FALSE),
$C236=2017,
VLOOKUP($B236,[13]分省年度数据!$A$1:$T$32,8,FALSE),
$C236=2018,
VLOOKUP($B236,[13]分省年度数据!$A$1:$T$32,7,FALSE)
)</f>
        <v>14.1</v>
      </c>
      <c r="AB236" cm="1">
        <f t="array" ref="AB236">_xlfn.IFS(
$C236=2010,
VLOOKUP($B236,[14]分省年度数据!$A$1:$T$32,15,FALSE),
$C236=2011,
VLOOKUP($B236,[14]分省年度数据!$A$1:$T$32,14,FALSE),
$C236=2012,
VLOOKUP($B236,[14]分省年度数据!$A$1:$T$32,13,FALSE),
$C236=2013,
VLOOKUP($B236,[14]分省年度数据!$A$1:$T$32,12,FALSE),
$C236=2014,
VLOOKUP($B236,[14]分省年度数据!$A$1:$T$32,11,FALSE),
$C236=2015,
VLOOKUP($B236,[14]分省年度数据!$A$1:$T$32,10,FALSE),
$C236=2016,
VLOOKUP($B236,[14]分省年度数据!$A$1:$T$32,9,FALSE),
$C236=2017,
VLOOKUP($B236,[14]分省年度数据!$A$1:$T$32,8,FALSE),
$C236=2018,
VLOOKUP($B236,[14]分省年度数据!$A$1:$T$32,7,FALSE)
)</f>
        <v>14.9</v>
      </c>
      <c r="AD236" cm="1">
        <f t="array" ref="AD236">_xlfn.IFS(
$C236=2010,
VLOOKUP($B236,[15]分省年度数据!$A$1:$T$32,15,FALSE),
$C236=2011,
VLOOKUP($B236,[15]分省年度数据!$A$1:$T$32,14,FALSE),
$C236=2012,
VLOOKUP($B236,[15]分省年度数据!$A$1:$T$32,13,FALSE),
$C236=2013,
VLOOKUP($B236,[15]分省年度数据!$A$1:$T$32,12,FALSE),
$C236=2014,
VLOOKUP($B236,[15]分省年度数据!$A$1:$T$32,11,FALSE),
$C236=2015,
VLOOKUP($B236,[15]分省年度数据!$A$1:$T$32,10,FALSE),
$C236=2016,
VLOOKUP($B236,[15]分省年度数据!$A$1:$T$32,9,FALSE),
$C236=2017,
VLOOKUP($B236,[15]分省年度数据!$A$1:$T$32,8,FALSE),
$C236=2018,
VLOOKUP($B236,[15]分省年度数据!$A$1:$T$32,7,FALSE)
)</f>
        <v>5143635</v>
      </c>
      <c r="AE236" cm="1">
        <f t="array" ref="AE236">_xlfn.IFS(
$C236=2010,
VLOOKUP($B236,[16]分省年度数据!$A$1:$T$32,15,FALSE),
$C236=2011,
VLOOKUP($B236,[16]分省年度数据!$A$1:$T$32,14,FALSE),
$C236=2012,
VLOOKUP($B236,[16]分省年度数据!$A$1:$T$32,13,FALSE),
$C236=2013,
VLOOKUP($B236,[16]分省年度数据!$A$1:$T$32,12,FALSE),
$C236=2014,
VLOOKUP($B236,[16]分省年度数据!$A$1:$T$32,11,FALSE),
$C236=2015,
VLOOKUP($B236,[16]分省年度数据!$A$1:$T$32,10,FALSE),
$C236=2016,
VLOOKUP($B236,[16]分省年度数据!$A$1:$T$32,9,FALSE),
$C236=2017,
VLOOKUP($B236,[16]分省年度数据!$A$1:$T$32,8,FALSE),
$C236=2018,
VLOOKUP($B236,[16]分省年度数据!$A$1:$T$32,7,FALSE)
)</f>
        <v>377.79</v>
      </c>
      <c r="AF236" cm="1">
        <f t="array" ref="AF236">_xlfn.IFS(
$C236=2010,
VLOOKUP($B236,[17]分省年度数据!$A$1:$T$32,15,FALSE),
$C236=2011,
VLOOKUP($B236,[17]分省年度数据!$A$1:$T$32,14,FALSE),
$C236=2012,
VLOOKUP($B236,[17]分省年度数据!$A$1:$T$32,13,FALSE),
$C236=2013,
VLOOKUP($B236,[17]分省年度数据!$A$1:$T$32,12,FALSE),
$C236=2014,
VLOOKUP($B236,[17]分省年度数据!$A$1:$T$32,11,FALSE),
$C236=2015,
VLOOKUP($B236,[17]分省年度数据!$A$1:$T$32,10,FALSE),
$C236=2016,
VLOOKUP($B236,[17]分省年度数据!$A$1:$T$32,9,FALSE),
$C236=2017,
VLOOKUP($B236,[17]分省年度数据!$A$1:$T$32,8,FALSE),
$C236=2018,
VLOOKUP($B236,[17]分省年度数据!$A$1:$T$32,7,FALSE)
)</f>
        <v>77</v>
      </c>
      <c r="AG236" cm="1">
        <f t="array" ref="AG236">_xlfn.IFS(
$C236=2010,
VLOOKUP($B236,[18]分省年度数据!$A$1:$T$32,15,FALSE),
$C236=2011,
VLOOKUP($B236,[18]分省年度数据!$A$1:$T$32,14,FALSE),
$C236=2012,
VLOOKUP($B236,[18]分省年度数据!$A$1:$T$32,13,FALSE),
$C236=2013,
VLOOKUP($B236,[18]分省年度数据!$A$1:$T$32,12,FALSE),
$C236=2014,
VLOOKUP($B236,[18]分省年度数据!$A$1:$T$32,11,FALSE),
$C236=2015,
VLOOKUP($B236,[18]分省年度数据!$A$1:$T$32,10,FALSE),
$C236=2016,
VLOOKUP($B236,[18]分省年度数据!$A$1:$T$32,9,FALSE),
$C236=2017,
VLOOKUP($B236,[18]分省年度数据!$A$1:$T$32,8,FALSE),
$C236=2018,
VLOOKUP($B236,[18]分省年度数据!$A$1:$T$32,7,FALSE)
)</f>
        <v>3257.5</v>
      </c>
      <c r="AJ236" cm="1">
        <f t="array" ref="AJ236">_xlfn.IFS(
$C236=2010,
VLOOKUP($B236,[19]分省年度数据!$A$1:$T$32,15,FALSE),
$C236=2011,
VLOOKUP($B236,[19]分省年度数据!$A$1:$T$32,14,FALSE),
$C236=2012,
VLOOKUP($B236,[19]分省年度数据!$A$1:$T$32,13,FALSE),
$C236=2013,
VLOOKUP($B236,[19]分省年度数据!$A$1:$T$32,12,FALSE),
$C236=2014,
VLOOKUP($B236,[19]分省年度数据!$A$1:$T$32,11,FALSE),
$C236=2015,
VLOOKUP($B236,[19]分省年度数据!$A$1:$T$32,10,FALSE),
$C236=2016,
VLOOKUP($B236,[19]分省年度数据!$A$1:$T$32,9,FALSE),
$C236=2017,
VLOOKUP($B236,[19]分省年度数据!$A$1:$T$32,8,FALSE),
$C236=2018,
VLOOKUP($B236,[19]分省年度数据!$A$1:$T$32,7,FALSE)
)</f>
        <v>6004</v>
      </c>
      <c r="AK236" cm="1">
        <f t="array" ref="AK236">_xlfn.IFS(
$C236=2010,
VLOOKUP($B236,[20]分省年度数据!$A$1:$T$32,15,FALSE),
$C236=2011,
VLOOKUP($B236,[20]分省年度数据!$A$1:$T$32,14,FALSE),
$C236=2012,
VLOOKUP($B236,[20]分省年度数据!$A$1:$T$32,13,FALSE),
$C236=2013,
VLOOKUP($B236,[20]分省年度数据!$A$1:$T$32,12,FALSE),
$C236=2014,
VLOOKUP($B236,[20]分省年度数据!$A$1:$T$32,11,FALSE),
$C236=2015,
VLOOKUP($B236,[20]分省年度数据!$A$1:$T$32,10,FALSE),
$C236=2016,
VLOOKUP($B236,[20]分省年度数据!$A$1:$T$32,9,FALSE),
$C236=2017,
VLOOKUP($B236,[20]分省年度数据!$A$1:$T$32,8,FALSE),
$C236=2018,
VLOOKUP($B236,[20]分省年度数据!$A$1:$T$32,7,FALSE)
)</f>
        <v>8697</v>
      </c>
      <c r="AL236" cm="1">
        <f t="array" ref="AL236">_xlfn.IFS(
$C236=2010,
VLOOKUP($B236,[26]分省年度数据!$A$1:$T$32,15,FALSE),
$C236=2011,
VLOOKUP($B236,[26]分省年度数据!$A$1:$T$32,14,FALSE),
$C236=2012,
VLOOKUP($B236,[26]分省年度数据!$A$1:$T$32,13,FALSE),
$C236=2013,
VLOOKUP($B236,[26]分省年度数据!$A$1:$T$32,12,FALSE),
$C236=2014,
VLOOKUP($B236,[26]分省年度数据!$A$1:$T$32,11,FALSE),
$C236=2015,
VLOOKUP($B236,[26]分省年度数据!$A$1:$T$32,10,FALSE),
$C236=2016,
VLOOKUP($B236,[26]分省年度数据!$A$1:$T$32,9,FALSE),
$C236=2017,
VLOOKUP($B236,[26]分省年度数据!$A$1:$T$32,8,FALSE),
$C236=2018,
VLOOKUP($B236,[26]分省年度数据!$A$1:$T$32,7,FALSE)
)</f>
        <v>99.39</v>
      </c>
      <c r="AM236" cm="1">
        <f t="array" ref="AM236">_xlfn.IFS(
$C236=2010,
VLOOKUP($B236,[22]分省年度数据!$A$1:$T$32,15,FALSE),
$C236=2011,
VLOOKUP($B236,[22]分省年度数据!$A$1:$T$32,14,FALSE),
$C236=2012,
VLOOKUP($B236,[22]分省年度数据!$A$1:$T$32,13,FALSE),
$C236=2013,
VLOOKUP($B236,[22]分省年度数据!$A$1:$T$32,12,FALSE),
$C236=2014,
VLOOKUP($B236,[22]分省年度数据!$A$1:$T$32,11,FALSE),
$C236=2015,
VLOOKUP($B236,[22]分省年度数据!$A$1:$T$32,10,FALSE),
$C236=2016,
VLOOKUP($B236,[22]分省年度数据!$A$1:$T$32,9,FALSE),
$C236=2017,
VLOOKUP($B236,[22]分省年度数据!$A$1:$T$32,8,FALSE),
$C236=2018,
VLOOKUP($B236,[22]分省年度数据!$A$1:$T$32,7,FALSE)
)</f>
        <v>90.39</v>
      </c>
      <c r="AN236" cm="1">
        <f t="array" ref="AN236">_xlfn.IFS(
$C236=2010,
VLOOKUP($B236,[23]分省年度数据!$A$1:$T$32,15,FALSE),
$C236=2011,
VLOOKUP($B236,[23]分省年度数据!$A$1:$T$32,14,FALSE),
$C236=2012,
VLOOKUP($B236,[23]分省年度数据!$A$1:$T$32,13,FALSE),
$C236=2013,
VLOOKUP($B236,[23]分省年度数据!$A$1:$T$32,12,FALSE),
$C236=2014,
VLOOKUP($B236,[23]分省年度数据!$A$1:$T$32,11,FALSE),
$C236=2015,
VLOOKUP($B236,[23]分省年度数据!$A$1:$T$32,10,FALSE),
$C236=2016,
VLOOKUP($B236,[23]分省年度数据!$A$1:$T$32,9,FALSE),
$C236=2017,
VLOOKUP($B236,[23]分省年度数据!$A$1:$T$32,8,FALSE),
$C236=2018,
VLOOKUP($B236,[23]分省年度数据!$A$1:$T$32,7,FALSE)
)</f>
        <v>12.64</v>
      </c>
      <c r="AO236" cm="1">
        <f t="array" ref="AO236">_xlfn.IFS(
$C236=2010,
VLOOKUP($B236,[24]分省年度数据!$A$1:$T$32,15,FALSE),
$C236=2011,
VLOOKUP($B236,[24]分省年度数据!$A$1:$T$32,14,FALSE),
$C236=2012,
VLOOKUP($B236,[24]分省年度数据!$A$1:$T$32,13,FALSE),
$C236=2013,
VLOOKUP($B236,[24]分省年度数据!$A$1:$T$32,12,FALSE),
$C236=2014,
VLOOKUP($B236,[24]分省年度数据!$A$1:$T$32,11,FALSE),
$C236=2015,
VLOOKUP($B236,[24]分省年度数据!$A$1:$T$32,10,FALSE),
$C236=2016,
VLOOKUP($B236,[24]分省年度数据!$A$1:$T$32,9,FALSE),
$C236=2017,
VLOOKUP($B236,[24]分省年度数据!$A$1:$T$32,8,FALSE),
$C236=2018,
VLOOKUP($B236,[24]分省年度数据!$A$1:$T$32,7,FALSE)
)</f>
        <v>3.13</v>
      </c>
      <c r="AP236" cm="1">
        <f t="array" ref="AP236">_xlfn.IFS(
$C236=2010,
VLOOKUP($B236,[25]分省年度数据!$A$1:$T$32,15,FALSE),
$C236=2011,
VLOOKUP($B236,[25]分省年度数据!$A$1:$T$32,14,FALSE),
$C236=2012,
VLOOKUP($B236,[25]分省年度数据!$A$1:$T$32,13,FALSE),
$C236=2013,
VLOOKUP($B236,[25]分省年度数据!$A$1:$T$32,12,FALSE),
$C236=2014,
VLOOKUP($B236,[25]分省年度数据!$A$1:$T$32,11,FALSE),
$C236=2015,
VLOOKUP($B236,[25]分省年度数据!$A$1:$T$32,10,FALSE),
$C236=2016,
VLOOKUP($B236,[25]分省年度数据!$A$1:$T$32,9,FALSE),
$C236=2017,
VLOOKUP($B236,[25]分省年度数据!$A$1:$T$32,8,FALSE),
$C236=2018,
VLOOKUP($B236,[25]分省年度数据!$A$1:$T$32,7,FALSE)
)</f>
        <v>10.67</v>
      </c>
    </row>
    <row r="237" spans="1:42">
      <c r="A237">
        <v>61</v>
      </c>
      <c r="B237" t="s">
        <v>27</v>
      </c>
      <c r="C237">
        <v>2011</v>
      </c>
      <c r="D237" t="str">
        <f t="shared" si="6"/>
        <v>陕西省2011</v>
      </c>
      <c r="E237" t="s">
        <v>37</v>
      </c>
      <c r="F237" cm="1">
        <f t="array" ref="F237">_xlfn.IFS(
$C237=2010,
VLOOKUP($B237,[1]分省年度数据!$A$1:$T$32,15,FALSE),
$C237=2011,
VLOOKUP($B237,[1]分省年度数据!$A$1:$T$32,14,FALSE),
$C237=2012,
VLOOKUP($B237,[1]分省年度数据!$A$1:$T$32,13,FALSE),
$C237=2013,
VLOOKUP($B237,[1]分省年度数据!$A$1:$T$32,12,FALSE),
$C237=2014,
VLOOKUP($B237,[1]分省年度数据!$A$1:$T$32,11,FALSE),
$C237=2015,
VLOOKUP($B237,[1]分省年度数据!$A$1:$T$32,10,FALSE),
$C237=2016,
VLOOKUP($B237,[1]分省年度数据!$A$1:$T$32,9,FALSE),
$C237=2017,
VLOOKUP($B237,[1]分省年度数据!$A$1:$T$32,8,FALSE),
$C237=2018,
VLOOKUP($B237,[1]分省年度数据!$A$1:$T$32,7,FALSE)
)</f>
        <v>3765</v>
      </c>
      <c r="G237" cm="1">
        <f t="array" ref="G237">_xlfn.IFS(
$C237=2010,
VLOOKUP($B237,[2]分省年度数据!$A$1:$T$32,15,FALSE),
$C237=2011,
VLOOKUP($B237,[2]分省年度数据!$A$1:$T$32,14,FALSE),
$C237=2012,
VLOOKUP($B237,[2]分省年度数据!$A$1:$T$32,13,FALSE),
$C237=2013,
VLOOKUP($B237,[2]分省年度数据!$A$1:$T$32,12,FALSE),
$C237=2014,
VLOOKUP($B237,[2]分省年度数据!$A$1:$T$32,11,FALSE),
$C237=2015,
VLOOKUP($B237,[2]分省年度数据!$A$1:$T$32,10,FALSE),
$C237=2016,
VLOOKUP($B237,[2]分省年度数据!$A$1:$T$32,9,FALSE),
$C237=2017,
VLOOKUP($B237,[2]分省年度数据!$A$1:$T$32,8,FALSE),
$C237=2018,
VLOOKUP($B237,[2]分省年度数据!$A$1:$T$32,7,FALSE)
)</f>
        <v>11229</v>
      </c>
      <c r="H237" cm="1">
        <f t="array" ref="H237">_xlfn.IFS(
$C237=2010,
VLOOKUP($B237,[3]分省年度数据!$A$1:$T$32,15,FALSE),
$C237=2011,
VLOOKUP($B237,[3]分省年度数据!$A$1:$T$32,14,FALSE),
$C237=2012,
VLOOKUP($B237,[3]分省年度数据!$A$1:$T$32,13,FALSE),
$C237=2013,
VLOOKUP($B237,[3]分省年度数据!$A$1:$T$32,12,FALSE),
$C237=2014,
VLOOKUP($B237,[3]分省年度数据!$A$1:$T$32,11,FALSE),
$C237=2015,
VLOOKUP($B237,[3]分省年度数据!$A$1:$T$32,10,FALSE),
$C237=2016,
VLOOKUP($B237,[3]分省年度数据!$A$1:$T$32,9,FALSE),
$C237=2017,
VLOOKUP($B237,[3]分省年度数据!$A$1:$T$32,8,FALSE),
$C237=2018,
VLOOKUP($B237,[3]分省年度数据!$A$1:$T$32,7,FALSE)
)</f>
        <v>1372.7</v>
      </c>
      <c r="I237">
        <f>VLOOKUP($D237,[4]Sheet1!$C$1:$J$65536,2,FALSE)</f>
        <v>121.18529510498047</v>
      </c>
      <c r="J237">
        <f>VLOOKUP($D237,[4]Sheet1!$C$1:$J$65536,3,FALSE)</f>
        <v>50.230316162109375</v>
      </c>
      <c r="K237">
        <f>VLOOKUP($D237,[4]Sheet1!$C$1:$J$65536,4,FALSE)</f>
        <v>10175.1611328125</v>
      </c>
      <c r="L237">
        <f>VLOOKUP($D237,[4]Sheet1!$C$1:$J$65536,5,FALSE)</f>
        <v>165.47413635253906</v>
      </c>
      <c r="M237">
        <f>VLOOKUP($D237,[4]Sheet1!$C$1:$J$65536,6,FALSE)</f>
        <v>22.632604598999023</v>
      </c>
      <c r="N237">
        <f>VLOOKUP($D237,[4]Sheet1!$C$1:$J$65536,7,FALSE)</f>
        <v>4.8073515892028809</v>
      </c>
      <c r="O237">
        <f>VLOOKUP($D237,[4]Sheet1!$C$1:$J$65536,8,FALSE)</f>
        <v>27.680614471435547</v>
      </c>
      <c r="P237" cm="1">
        <f t="array" ref="P237">_xlfn.IFS(
$C237=2010,
VLOOKUP($B237,[5]各省年均房价!$A$1:$T$32,11,FALSE),
$C237=2011,
VLOOKUP($B237,[5]各省年均房价!$A$1:$T$32,12,FALSE),
$C237=2012,
VLOOKUP($B237,[5]各省年均房价!$A$1:$T$32,13,FALSE),
$C237=2013,
VLOOKUP($B237,[5]各省年均房价!$A$1:$T$32,14,FALSE),
$C237=2014,
VLOOKUP($B237,[5]各省年均房价!$A$1:$T$32,15,FALSE),
$C237=2015,
VLOOKUP($B237,[5]各省年均房价!$A$1:$T$32,16,FALSE),
$C237=2016,
VLOOKUP($B237,[5]各省年均房价!$A$1:$T$32,17,FALSE),
$C237=2017,
VLOOKUP($B237,[5]各省年均房价!$A$1:$T$32,18,FALSE),
$C237=2018,
VLOOKUP($B237,[5]各省年均房价!$A$1:$T$32,19,FALSE)
)</f>
        <v>3655.3760000000002</v>
      </c>
      <c r="Q237">
        <f t="shared" si="7"/>
        <v>0.32552996704960374</v>
      </c>
      <c r="R237" cm="1">
        <f t="array" ref="R237">_xlfn.IFS(
$C237=2010,
VLOOKUP($B237,[27]分省年度数据!$A$1:$T$32,15,FALSE),
$C237=2011,
VLOOKUP($B237,[27]分省年度数据!$A$1:$T$32,14,FALSE),
$C237=2012,
VLOOKUP($B237,[27]分省年度数据!$A$1:$T$32,13,FALSE),
$C237=2013,
VLOOKUP($B237,[27]分省年度数据!$A$1:$T$32,12,FALSE),
$C237=2014,
VLOOKUP($B237,[27]分省年度数据!$A$1:$T$32,11,FALSE),
$C237=2015,
VLOOKUP($B237,[27]分省年度数据!$A$1:$T$32,10,FALSE),
$C237=2016,
VLOOKUP($B237,[27]分省年度数据!$A$1:$T$32,9,FALSE),
$C237=2017,
VLOOKUP($B237,[27]分省年度数据!$A$1:$T$32,8,FALSE),
$C237=2018,
VLOOKUP($B237,[27]分省年度数据!$A$1:$T$32,7,FALSE)
)</f>
        <v>77.84</v>
      </c>
      <c r="S237">
        <f>IFERROR(VLOOKUP(D237,[6]mu_jt_estimates_final!$C:$D,2,FALSE),"")</f>
        <v>-1.531229</v>
      </c>
      <c r="T237" t="str">
        <f>VLOOKUP(B237,方言分布!A:B,2,FALSE)</f>
        <v>中原官话</v>
      </c>
      <c r="U237" cm="1">
        <f t="array" ref="U237">_xlfn.IFS(
$C237=2010,
VLOOKUP($B237,[7]分省年度数据!$A$1:$T$32,15,FALSE),
$C237=2011,
VLOOKUP($B237,[7]分省年度数据!$A$1:$T$32,14,FALSE),
$C237=2012,
VLOOKUP($B237,[7]分省年度数据!$A$1:$T$32,13,FALSE),
$C237=2013,
VLOOKUP($B237,[7]分省年度数据!$A$1:$T$32,12,FALSE),
$C237=2014,
VLOOKUP($B237,[7]分省年度数据!$A$1:$T$32,11,FALSE),
$C237=2015,
VLOOKUP($B237,[7]分省年度数据!$A$1:$T$32,10,FALSE),
$C237=2016,
VLOOKUP($B237,[7]分省年度数据!$A$1:$T$32,9,FALSE),
$C237=2017,
VLOOKUP($B237,[7]分省年度数据!$A$1:$T$32,8,FALSE),
$C237=2018,
VLOOKUP($B237,[7]分省年度数据!$A$1:$T$32,7,FALSE)
)</f>
        <v>36396</v>
      </c>
      <c r="V237" cm="1">
        <f t="array" ref="V237">_xlfn.IFS(
$C237=2010,
VLOOKUP($B237,[8]分省年度数据!$A$1:$T$32,15,FALSE),
$C237=2011,
VLOOKUP($B237,[8]分省年度数据!$A$1:$T$32,14,FALSE),
$C237=2012,
VLOOKUP($B237,[8]分省年度数据!$A$1:$T$32,13,FALSE),
$C237=2013,
VLOOKUP($B237,[8]分省年度数据!$A$1:$T$32,12,FALSE),
$C237=2014,
VLOOKUP($B237,[8]分省年度数据!$A$1:$T$32,11,FALSE),
$C237=2015,
VLOOKUP($B237,[8]分省年度数据!$A$1:$T$32,10,FALSE),
$C237=2016,
VLOOKUP($B237,[8]分省年度数据!$A$1:$T$32,9,FALSE),
$C237=2017,
VLOOKUP($B237,[8]分省年度数据!$A$1:$T$32,8,FALSE),
$C237=2018,
VLOOKUP($B237,[8]分省年度数据!$A$1:$T$32,7,FALSE)
)</f>
        <v>15.38</v>
      </c>
      <c r="W237" cm="1">
        <f t="array" ref="W237">_xlfn.IFS(
$C237=2010,
VLOOKUP($B237,[9]分省年度数据!$A$1:$T$32,15,FALSE),
$C237=2011,
VLOOKUP($B237,[9]分省年度数据!$A$1:$T$32,14,FALSE),
$C237=2012,
VLOOKUP($B237,[9]分省年度数据!$A$1:$T$32,13,FALSE),
$C237=2013,
VLOOKUP($B237,[9]分省年度数据!$A$1:$T$32,12,FALSE),
$C237=2014,
VLOOKUP($B237,[9]分省年度数据!$A$1:$T$32,11,FALSE),
$C237=2015,
VLOOKUP($B237,[9]分省年度数据!$A$1:$T$32,10,FALSE),
$C237=2016,
VLOOKUP($B237,[9]分省年度数据!$A$1:$T$32,9,FALSE),
$C237=2017,
VLOOKUP($B237,[9]分省年度数据!$A$1:$T$32,8,FALSE),
$C237=2018,
VLOOKUP($B237,[9]分省年度数据!$A$1:$T$32,7,FALSE)
)</f>
        <v>50</v>
      </c>
      <c r="X237" cm="1">
        <f t="array" ref="X237">_xlfn.IFS(
$C237=2010,
VLOOKUP($B237,[10]分省年度数据!$A$1:$T$32,15,FALSE),
$C237=2011,
VLOOKUP($B237,[10]分省年度数据!$A$1:$T$32,14,FALSE),
$C237=2012,
VLOOKUP($B237,[10]分省年度数据!$A$1:$T$32,13,FALSE),
$C237=2013,
VLOOKUP($B237,[10]分省年度数据!$A$1:$T$32,12,FALSE),
$C237=2014,
VLOOKUP($B237,[10]分省年度数据!$A$1:$T$32,11,FALSE),
$C237=2015,
VLOOKUP($B237,[10]分省年度数据!$A$1:$T$32,10,FALSE),
$C237=2016,
VLOOKUP($B237,[10]分省年度数据!$A$1:$T$32,9,FALSE),
$C237=2017,
VLOOKUP($B237,[10]分省年度数据!$A$1:$T$32,8,FALSE),
$C237=2018,
VLOOKUP($B237,[10]分省年度数据!$A$1:$T$32,7,FALSE)
)</f>
        <v>10.48</v>
      </c>
      <c r="Y237" cm="1">
        <f t="array" ref="Y237">_xlfn.IFS(
$C237=2010,
VLOOKUP($B237,[11]分省年度数据!$A$1:$T$32,15,FALSE),
$C237=2011,
VLOOKUP($B237,[11]分省年度数据!$A$1:$T$32,14,FALSE),
$C237=2012,
VLOOKUP($B237,[11]分省年度数据!$A$1:$T$32,13,FALSE),
$C237=2013,
VLOOKUP($B237,[11]分省年度数据!$A$1:$T$32,12,FALSE),
$C237=2014,
VLOOKUP($B237,[11]分省年度数据!$A$1:$T$32,11,FALSE),
$C237=2015,
VLOOKUP($B237,[11]分省年度数据!$A$1:$T$32,10,FALSE),
$C237=2016,
VLOOKUP($B237,[11]分省年度数据!$A$1:$T$32,9,FALSE),
$C237=2017,
VLOOKUP($B237,[11]分省年度数据!$A$1:$T$32,8,FALSE),
$C237=2018,
VLOOKUP($B237,[11]分省年度数据!$A$1:$T$32,7,FALSE)
)</f>
        <v>197.61</v>
      </c>
      <c r="Z237" cm="1">
        <f t="array" ref="Z237">_xlfn.IFS(
$C237=2010,
VLOOKUP($B237,[12]分省年度数据!$A$1:$T$32,15,FALSE),
$C237=2011,
VLOOKUP($B237,[12]分省年度数据!$A$1:$T$32,14,FALSE),
$C237=2012,
VLOOKUP($B237,[12]分省年度数据!$A$1:$T$32,13,FALSE),
$C237=2013,
VLOOKUP($B237,[12]分省年度数据!$A$1:$T$32,12,FALSE),
$C237=2014,
VLOOKUP($B237,[12]分省年度数据!$A$1:$T$32,11,FALSE),
$C237=2015,
VLOOKUP($B237,[12]分省年度数据!$A$1:$T$32,10,FALSE),
$C237=2016,
VLOOKUP($B237,[12]分省年度数据!$A$1:$T$32,9,FALSE),
$C237=2017,
VLOOKUP($B237,[12]分省年度数据!$A$1:$T$32,8,FALSE),
$C237=2018,
VLOOKUP($B237,[12]分省年度数据!$A$1:$T$32,7,FALSE)
)</f>
        <v>17.48</v>
      </c>
      <c r="AA237" cm="1">
        <f t="array" ref="AA237">_xlfn.IFS(
$C237=2010,
VLOOKUP($B237,[13]分省年度数据!$A$1:$T$32,15,FALSE),
$C237=2011,
VLOOKUP($B237,[13]分省年度数据!$A$1:$T$32,14,FALSE),
$C237=2012,
VLOOKUP($B237,[13]分省年度数据!$A$1:$T$32,13,FALSE),
$C237=2013,
VLOOKUP($B237,[13]分省年度数据!$A$1:$T$32,12,FALSE),
$C237=2014,
VLOOKUP($B237,[13]分省年度数据!$A$1:$T$32,11,FALSE),
$C237=2015,
VLOOKUP($B237,[13]分省年度数据!$A$1:$T$32,10,FALSE),
$C237=2016,
VLOOKUP($B237,[13]分省年度数据!$A$1:$T$32,9,FALSE),
$C237=2017,
VLOOKUP($B237,[13]分省年度数据!$A$1:$T$32,8,FALSE),
$C237=2018,
VLOOKUP($B237,[13]分省年度数据!$A$1:$T$32,7,FALSE)
)</f>
        <v>12.98</v>
      </c>
      <c r="AB237" cm="1">
        <f t="array" ref="AB237">_xlfn.IFS(
$C237=2010,
VLOOKUP($B237,[14]分省年度数据!$A$1:$T$32,15,FALSE),
$C237=2011,
VLOOKUP($B237,[14]分省年度数据!$A$1:$T$32,14,FALSE),
$C237=2012,
VLOOKUP($B237,[14]分省年度数据!$A$1:$T$32,13,FALSE),
$C237=2013,
VLOOKUP($B237,[14]分省年度数据!$A$1:$T$32,12,FALSE),
$C237=2014,
VLOOKUP($B237,[14]分省年度数据!$A$1:$T$32,11,FALSE),
$C237=2015,
VLOOKUP($B237,[14]分省年度数据!$A$1:$T$32,10,FALSE),
$C237=2016,
VLOOKUP($B237,[14]分省年度数据!$A$1:$T$32,9,FALSE),
$C237=2017,
VLOOKUP($B237,[14]分省年度数据!$A$1:$T$32,8,FALSE),
$C237=2018,
VLOOKUP($B237,[14]分省年度数据!$A$1:$T$32,7,FALSE)
)</f>
        <v>14.83</v>
      </c>
      <c r="AD237" cm="1">
        <f t="array" ref="AD237">_xlfn.IFS(
$C237=2010,
VLOOKUP($B237,[15]分省年度数据!$A$1:$T$32,15,FALSE),
$C237=2011,
VLOOKUP($B237,[15]分省年度数据!$A$1:$T$32,14,FALSE),
$C237=2012,
VLOOKUP($B237,[15]分省年度数据!$A$1:$T$32,13,FALSE),
$C237=2013,
VLOOKUP($B237,[15]分省年度数据!$A$1:$T$32,12,FALSE),
$C237=2014,
VLOOKUP($B237,[15]分省年度数据!$A$1:$T$32,11,FALSE),
$C237=2015,
VLOOKUP($B237,[15]分省年度数据!$A$1:$T$32,10,FALSE),
$C237=2016,
VLOOKUP($B237,[15]分省年度数据!$A$1:$T$32,9,FALSE),
$C237=2017,
VLOOKUP($B237,[15]分省年度数据!$A$1:$T$32,8,FALSE),
$C237=2018,
VLOOKUP($B237,[15]分省年度数据!$A$1:$T$32,7,FALSE)
)</f>
        <v>6838342</v>
      </c>
      <c r="AE237" cm="1">
        <f t="array" ref="AE237">_xlfn.IFS(
$C237=2010,
VLOOKUP($B237,[16]分省年度数据!$A$1:$T$32,15,FALSE),
$C237=2011,
VLOOKUP($B237,[16]分省年度数据!$A$1:$T$32,14,FALSE),
$C237=2012,
VLOOKUP($B237,[16]分省年度数据!$A$1:$T$32,13,FALSE),
$C237=2013,
VLOOKUP($B237,[16]分省年度数据!$A$1:$T$32,12,FALSE),
$C237=2014,
VLOOKUP($B237,[16]分省年度数据!$A$1:$T$32,11,FALSE),
$C237=2015,
VLOOKUP($B237,[16]分省年度数据!$A$1:$T$32,10,FALSE),
$C237=2016,
VLOOKUP($B237,[16]分省年度数据!$A$1:$T$32,9,FALSE),
$C237=2017,
VLOOKUP($B237,[16]分省年度数据!$A$1:$T$32,8,FALSE),
$C237=2018,
VLOOKUP($B237,[16]分省年度数据!$A$1:$T$32,7,FALSE)
)</f>
        <v>529.46</v>
      </c>
      <c r="AF237" cm="1">
        <f t="array" ref="AF237">_xlfn.IFS(
$C237=2010,
VLOOKUP($B237,[17]分省年度数据!$A$1:$T$32,15,FALSE),
$C237=2011,
VLOOKUP($B237,[17]分省年度数据!$A$1:$T$32,14,FALSE),
$C237=2012,
VLOOKUP($B237,[17]分省年度数据!$A$1:$T$32,13,FALSE),
$C237=2013,
VLOOKUP($B237,[17]分省年度数据!$A$1:$T$32,12,FALSE),
$C237=2014,
VLOOKUP($B237,[17]分省年度数据!$A$1:$T$32,11,FALSE),
$C237=2015,
VLOOKUP($B237,[17]分省年度数据!$A$1:$T$32,10,FALSE),
$C237=2016,
VLOOKUP($B237,[17]分省年度数据!$A$1:$T$32,9,FALSE),
$C237=2017,
VLOOKUP($B237,[17]分省年度数据!$A$1:$T$32,8,FALSE),
$C237=2018,
VLOOKUP($B237,[17]分省年度数据!$A$1:$T$32,7,FALSE)
)</f>
        <v>109</v>
      </c>
      <c r="AG237" cm="1">
        <f t="array" ref="AG237">_xlfn.IFS(
$C237=2010,
VLOOKUP($B237,[18]分省年度数据!$A$1:$T$32,15,FALSE),
$C237=2011,
VLOOKUP($B237,[18]分省年度数据!$A$1:$T$32,14,FALSE),
$C237=2012,
VLOOKUP($B237,[18]分省年度数据!$A$1:$T$32,13,FALSE),
$C237=2013,
VLOOKUP($B237,[18]分省年度数据!$A$1:$T$32,12,FALSE),
$C237=2014,
VLOOKUP($B237,[18]分省年度数据!$A$1:$T$32,11,FALSE),
$C237=2015,
VLOOKUP($B237,[18]分省年度数据!$A$1:$T$32,10,FALSE),
$C237=2016,
VLOOKUP($B237,[18]分省年度数据!$A$1:$T$32,9,FALSE),
$C237=2017,
VLOOKUP($B237,[18]分省年度数据!$A$1:$T$32,8,FALSE),
$C237=2018,
VLOOKUP($B237,[18]分省年度数据!$A$1:$T$32,7,FALSE)
)</f>
        <v>3900.6</v>
      </c>
      <c r="AJ237" cm="1">
        <f t="array" ref="AJ237">_xlfn.IFS(
$C237=2010,
VLOOKUP($B237,[19]分省年度数据!$A$1:$T$32,15,FALSE),
$C237=2011,
VLOOKUP($B237,[19]分省年度数据!$A$1:$T$32,14,FALSE),
$C237=2012,
VLOOKUP($B237,[19]分省年度数据!$A$1:$T$32,13,FALSE),
$C237=2013,
VLOOKUP($B237,[19]分省年度数据!$A$1:$T$32,12,FALSE),
$C237=2014,
VLOOKUP($B237,[19]分省年度数据!$A$1:$T$32,11,FALSE),
$C237=2015,
VLOOKUP($B237,[19]分省年度数据!$A$1:$T$32,10,FALSE),
$C237=2016,
VLOOKUP($B237,[19]分省年度数据!$A$1:$T$32,9,FALSE),
$C237=2017,
VLOOKUP($B237,[19]分省年度数据!$A$1:$T$32,8,FALSE),
$C237=2018,
VLOOKUP($B237,[19]分省年度数据!$A$1:$T$32,7,FALSE)
)</f>
        <v>6362</v>
      </c>
      <c r="AK237" cm="1">
        <f t="array" ref="AK237">_xlfn.IFS(
$C237=2010,
VLOOKUP($B237,[20]分省年度数据!$A$1:$T$32,15,FALSE),
$C237=2011,
VLOOKUP($B237,[20]分省年度数据!$A$1:$T$32,14,FALSE),
$C237=2012,
VLOOKUP($B237,[20]分省年度数据!$A$1:$T$32,13,FALSE),
$C237=2013,
VLOOKUP($B237,[20]分省年度数据!$A$1:$T$32,12,FALSE),
$C237=2014,
VLOOKUP($B237,[20]分省年度数据!$A$1:$T$32,11,FALSE),
$C237=2015,
VLOOKUP($B237,[20]分省年度数据!$A$1:$T$32,10,FALSE),
$C237=2016,
VLOOKUP($B237,[20]分省年度数据!$A$1:$T$32,9,FALSE),
$C237=2017,
VLOOKUP($B237,[20]分省年度数据!$A$1:$T$32,8,FALSE),
$C237=2018,
VLOOKUP($B237,[20]分省年度数据!$A$1:$T$32,7,FALSE)
)</f>
        <v>8837</v>
      </c>
      <c r="AL237" cm="1">
        <f t="array" ref="AL237">_xlfn.IFS(
$C237=2010,
VLOOKUP($B237,[26]分省年度数据!$A$1:$T$32,15,FALSE),
$C237=2011,
VLOOKUP($B237,[26]分省年度数据!$A$1:$T$32,14,FALSE),
$C237=2012,
VLOOKUP($B237,[26]分省年度数据!$A$1:$T$32,13,FALSE),
$C237=2013,
VLOOKUP($B237,[26]分省年度数据!$A$1:$T$32,12,FALSE),
$C237=2014,
VLOOKUP($B237,[26]分省年度数据!$A$1:$T$32,11,FALSE),
$C237=2015,
VLOOKUP($B237,[26]分省年度数据!$A$1:$T$32,10,FALSE),
$C237=2016,
VLOOKUP($B237,[26]分省年度数据!$A$1:$T$32,9,FALSE),
$C237=2017,
VLOOKUP($B237,[26]分省年度数据!$A$1:$T$32,8,FALSE),
$C237=2018,
VLOOKUP($B237,[26]分省年度数据!$A$1:$T$32,7,FALSE)
)</f>
        <v>95.72</v>
      </c>
      <c r="AM237" cm="1">
        <f t="array" ref="AM237">_xlfn.IFS(
$C237=2010,
VLOOKUP($B237,[22]分省年度数据!$A$1:$T$32,15,FALSE),
$C237=2011,
VLOOKUP($B237,[22]分省年度数据!$A$1:$T$32,14,FALSE),
$C237=2012,
VLOOKUP($B237,[22]分省年度数据!$A$1:$T$32,13,FALSE),
$C237=2013,
VLOOKUP($B237,[22]分省年度数据!$A$1:$T$32,12,FALSE),
$C237=2014,
VLOOKUP($B237,[22]分省年度数据!$A$1:$T$32,11,FALSE),
$C237=2015,
VLOOKUP($B237,[22]分省年度数据!$A$1:$T$32,10,FALSE),
$C237=2016,
VLOOKUP($B237,[22]分省年度数据!$A$1:$T$32,9,FALSE),
$C237=2017,
VLOOKUP($B237,[22]分省年度数据!$A$1:$T$32,8,FALSE),
$C237=2018,
VLOOKUP($B237,[22]分省年度数据!$A$1:$T$32,7,FALSE)
)</f>
        <v>92.09</v>
      </c>
      <c r="AN237" cm="1">
        <f t="array" ref="AN237">_xlfn.IFS(
$C237=2010,
VLOOKUP($B237,[23]分省年度数据!$A$1:$T$32,15,FALSE),
$C237=2011,
VLOOKUP($B237,[23]分省年度数据!$A$1:$T$32,14,FALSE),
$C237=2012,
VLOOKUP($B237,[23]分省年度数据!$A$1:$T$32,13,FALSE),
$C237=2013,
VLOOKUP($B237,[23]分省年度数据!$A$1:$T$32,12,FALSE),
$C237=2014,
VLOOKUP($B237,[23]分省年度数据!$A$1:$T$32,11,FALSE),
$C237=2015,
VLOOKUP($B237,[23]分省年度数据!$A$1:$T$32,10,FALSE),
$C237=2016,
VLOOKUP($B237,[23]分省年度数据!$A$1:$T$32,9,FALSE),
$C237=2017,
VLOOKUP($B237,[23]分省年度数据!$A$1:$T$32,8,FALSE),
$C237=2018,
VLOOKUP($B237,[23]分省年度数据!$A$1:$T$32,7,FALSE)
)</f>
        <v>15.59</v>
      </c>
      <c r="AO237" cm="1">
        <f t="array" ref="AO237">_xlfn.IFS(
$C237=2010,
VLOOKUP($B237,[24]分省年度数据!$A$1:$T$32,15,FALSE),
$C237=2011,
VLOOKUP($B237,[24]分省年度数据!$A$1:$T$32,14,FALSE),
$C237=2012,
VLOOKUP($B237,[24]分省年度数据!$A$1:$T$32,13,FALSE),
$C237=2013,
VLOOKUP($B237,[24]分省年度数据!$A$1:$T$32,12,FALSE),
$C237=2014,
VLOOKUP($B237,[24]分省年度数据!$A$1:$T$32,11,FALSE),
$C237=2015,
VLOOKUP($B237,[24]分省年度数据!$A$1:$T$32,10,FALSE),
$C237=2016,
VLOOKUP($B237,[24]分省年度数据!$A$1:$T$32,9,FALSE),
$C237=2017,
VLOOKUP($B237,[24]分省年度数据!$A$1:$T$32,8,FALSE),
$C237=2018,
VLOOKUP($B237,[24]分省年度数据!$A$1:$T$32,7,FALSE)
)</f>
        <v>3.52</v>
      </c>
      <c r="AP237" cm="1">
        <f t="array" ref="AP237">_xlfn.IFS(
$C237=2010,
VLOOKUP($B237,[25]分省年度数据!$A$1:$T$32,15,FALSE),
$C237=2011,
VLOOKUP($B237,[25]分省年度数据!$A$1:$T$32,14,FALSE),
$C237=2012,
VLOOKUP($B237,[25]分省年度数据!$A$1:$T$32,13,FALSE),
$C237=2013,
VLOOKUP($B237,[25]分省年度数据!$A$1:$T$32,12,FALSE),
$C237=2014,
VLOOKUP($B237,[25]分省年度数据!$A$1:$T$32,11,FALSE),
$C237=2015,
VLOOKUP($B237,[25]分省年度数据!$A$1:$T$32,10,FALSE),
$C237=2016,
VLOOKUP($B237,[25]分省年度数据!$A$1:$T$32,9,FALSE),
$C237=2017,
VLOOKUP($B237,[25]分省年度数据!$A$1:$T$32,8,FALSE),
$C237=2018,
VLOOKUP($B237,[25]分省年度数据!$A$1:$T$32,7,FALSE)
)</f>
        <v>11.41</v>
      </c>
    </row>
    <row r="238" spans="1:42">
      <c r="A238">
        <v>61</v>
      </c>
      <c r="B238" t="s">
        <v>27</v>
      </c>
      <c r="C238">
        <v>2012</v>
      </c>
      <c r="D238" t="str">
        <f t="shared" si="6"/>
        <v>陕西省2012</v>
      </c>
      <c r="E238" t="s">
        <v>37</v>
      </c>
      <c r="F238" cm="1">
        <f t="array" ref="F238">_xlfn.IFS(
$C238=2010,
VLOOKUP($B238,[1]分省年度数据!$A$1:$T$32,15,FALSE),
$C238=2011,
VLOOKUP($B238,[1]分省年度数据!$A$1:$T$32,14,FALSE),
$C238=2012,
VLOOKUP($B238,[1]分省年度数据!$A$1:$T$32,13,FALSE),
$C238=2013,
VLOOKUP($B238,[1]分省年度数据!$A$1:$T$32,12,FALSE),
$C238=2014,
VLOOKUP($B238,[1]分省年度数据!$A$1:$T$32,11,FALSE),
$C238=2015,
VLOOKUP($B238,[1]分省年度数据!$A$1:$T$32,10,FALSE),
$C238=2016,
VLOOKUP($B238,[1]分省年度数据!$A$1:$T$32,9,FALSE),
$C238=2017,
VLOOKUP($B238,[1]分省年度数据!$A$1:$T$32,8,FALSE),
$C238=2018,
VLOOKUP($B238,[1]分省年度数据!$A$1:$T$32,7,FALSE)
)</f>
        <v>3787</v>
      </c>
      <c r="G238" cm="1">
        <f t="array" ref="G238">_xlfn.IFS(
$C238=2010,
VLOOKUP($B238,[2]分省年度数据!$A$1:$T$32,15,FALSE),
$C238=2011,
VLOOKUP($B238,[2]分省年度数据!$A$1:$T$32,14,FALSE),
$C238=2012,
VLOOKUP($B238,[2]分省年度数据!$A$1:$T$32,13,FALSE),
$C238=2013,
VLOOKUP($B238,[2]分省年度数据!$A$1:$T$32,12,FALSE),
$C238=2014,
VLOOKUP($B238,[2]分省年度数据!$A$1:$T$32,11,FALSE),
$C238=2015,
VLOOKUP($B238,[2]分省年度数据!$A$1:$T$32,10,FALSE),
$C238=2016,
VLOOKUP($B238,[2]分省年度数据!$A$1:$T$32,9,FALSE),
$C238=2017,
VLOOKUP($B238,[2]分省年度数据!$A$1:$T$32,8,FALSE),
$C238=2018,
VLOOKUP($B238,[2]分省年度数据!$A$1:$T$32,7,FALSE)
)</f>
        <v>12885</v>
      </c>
      <c r="H238" cm="1">
        <f t="array" ref="H238">_xlfn.IFS(
$C238=2010,
VLOOKUP($B238,[3]分省年度数据!$A$1:$T$32,15,FALSE),
$C238=2011,
VLOOKUP($B238,[3]分省年度数据!$A$1:$T$32,14,FALSE),
$C238=2012,
VLOOKUP($B238,[3]分省年度数据!$A$1:$T$32,13,FALSE),
$C238=2013,
VLOOKUP($B238,[3]分省年度数据!$A$1:$T$32,12,FALSE),
$C238=2014,
VLOOKUP($B238,[3]分省年度数据!$A$1:$T$32,11,FALSE),
$C238=2015,
VLOOKUP($B238,[3]分省年度数据!$A$1:$T$32,10,FALSE),
$C238=2016,
VLOOKUP($B238,[3]分省年度数据!$A$1:$T$32,9,FALSE),
$C238=2017,
VLOOKUP($B238,[3]分省年度数据!$A$1:$T$32,8,FALSE),
$C238=2018,
VLOOKUP($B238,[3]分省年度数据!$A$1:$T$32,7,FALSE)
)</f>
        <v>733.2</v>
      </c>
      <c r="I238">
        <f>VLOOKUP($D238,[4]Sheet1!$C$1:$J$65536,2,FALSE)</f>
        <v>121.51242828369141</v>
      </c>
      <c r="J238">
        <f>VLOOKUP($D238,[4]Sheet1!$C$1:$J$65536,3,FALSE)</f>
        <v>48.649139404296875</v>
      </c>
      <c r="K238">
        <f>VLOOKUP($D238,[4]Sheet1!$C$1:$J$65536,4,FALSE)</f>
        <v>10162.3271484375</v>
      </c>
      <c r="L238">
        <f>VLOOKUP($D238,[4]Sheet1!$C$1:$J$65536,5,FALSE)</f>
        <v>167.40643310546875</v>
      </c>
      <c r="M238">
        <f>VLOOKUP($D238,[4]Sheet1!$C$1:$J$65536,6,FALSE)</f>
        <v>23.121665954589844</v>
      </c>
      <c r="N238">
        <f>VLOOKUP($D238,[4]Sheet1!$C$1:$J$65536,7,FALSE)</f>
        <v>4.8786592483520508</v>
      </c>
      <c r="O238">
        <f>VLOOKUP($D238,[4]Sheet1!$C$1:$J$65536,8,FALSE)</f>
        <v>20.992710113525391</v>
      </c>
      <c r="P238" cm="1">
        <f t="array" ref="P238">_xlfn.IFS(
$C238=2010,
VLOOKUP($B238,[5]各省年均房价!$A$1:$T$32,11,FALSE),
$C238=2011,
VLOOKUP($B238,[5]各省年均房价!$A$1:$T$32,12,FALSE),
$C238=2012,
VLOOKUP($B238,[5]各省年均房价!$A$1:$T$32,13,FALSE),
$C238=2013,
VLOOKUP($B238,[5]各省年均房价!$A$1:$T$32,14,FALSE),
$C238=2014,
VLOOKUP($B238,[5]各省年均房价!$A$1:$T$32,15,FALSE),
$C238=2015,
VLOOKUP($B238,[5]各省年均房价!$A$1:$T$32,16,FALSE),
$C238=2016,
VLOOKUP($B238,[5]各省年均房价!$A$1:$T$32,17,FALSE),
$C238=2017,
VLOOKUP($B238,[5]各省年均房价!$A$1:$T$32,18,FALSE),
$C238=2018,
VLOOKUP($B238,[5]各省年均房价!$A$1:$T$32,19,FALSE)
)</f>
        <v>3818.4920000000002</v>
      </c>
      <c r="Q238">
        <f t="shared" si="7"/>
        <v>0.29635172681412497</v>
      </c>
      <c r="R238" cm="1">
        <f t="array" ref="R238">_xlfn.IFS(
$C238=2010,
VLOOKUP($B238,[27]分省年度数据!$A$1:$T$32,15,FALSE),
$C238=2011,
VLOOKUP($B238,[27]分省年度数据!$A$1:$T$32,14,FALSE),
$C238=2012,
VLOOKUP($B238,[27]分省年度数据!$A$1:$T$32,13,FALSE),
$C238=2013,
VLOOKUP($B238,[27]分省年度数据!$A$1:$T$32,12,FALSE),
$C238=2014,
VLOOKUP($B238,[27]分省年度数据!$A$1:$T$32,11,FALSE),
$C238=2015,
VLOOKUP($B238,[27]分省年度数据!$A$1:$T$32,10,FALSE),
$C238=2016,
VLOOKUP($B238,[27]分省年度数据!$A$1:$T$32,9,FALSE),
$C238=2017,
VLOOKUP($B238,[27]分省年度数据!$A$1:$T$32,8,FALSE),
$C238=2018,
VLOOKUP($B238,[27]分省年度数据!$A$1:$T$32,7,FALSE)
)</f>
        <v>87.2</v>
      </c>
      <c r="S238">
        <f>IFERROR(VLOOKUP(D238,[6]mu_jt_estimates_final!$C:$D,2,FALSE),"")</f>
        <v>-0.60480940000000005</v>
      </c>
      <c r="T238" t="str">
        <f>VLOOKUP(B238,方言分布!A:B,2,FALSE)</f>
        <v>中原官话</v>
      </c>
      <c r="U238" cm="1">
        <f t="array" ref="U238">_xlfn.IFS(
$C238=2010,
VLOOKUP($B238,[7]分省年度数据!$A$1:$T$32,15,FALSE),
$C238=2011,
VLOOKUP($B238,[7]分省年度数据!$A$1:$T$32,14,FALSE),
$C238=2012,
VLOOKUP($B238,[7]分省年度数据!$A$1:$T$32,13,FALSE),
$C238=2013,
VLOOKUP($B238,[7]分省年度数据!$A$1:$T$32,12,FALSE),
$C238=2014,
VLOOKUP($B238,[7]分省年度数据!$A$1:$T$32,11,FALSE),
$C238=2015,
VLOOKUP($B238,[7]分省年度数据!$A$1:$T$32,10,FALSE),
$C238=2016,
VLOOKUP($B238,[7]分省年度数据!$A$1:$T$32,9,FALSE),
$C238=2017,
VLOOKUP($B238,[7]分省年度数据!$A$1:$T$32,8,FALSE),
$C238=2018,
VLOOKUP($B238,[7]分省年度数据!$A$1:$T$32,7,FALSE)
)</f>
        <v>36271</v>
      </c>
      <c r="V238" cm="1">
        <f t="array" ref="V238">_xlfn.IFS(
$C238=2010,
VLOOKUP($B238,[8]分省年度数据!$A$1:$T$32,15,FALSE),
$C238=2011,
VLOOKUP($B238,[8]分省年度数据!$A$1:$T$32,14,FALSE),
$C238=2012,
VLOOKUP($B238,[8]分省年度数据!$A$1:$T$32,13,FALSE),
$C238=2013,
VLOOKUP($B238,[8]分省年度数据!$A$1:$T$32,12,FALSE),
$C238=2014,
VLOOKUP($B238,[8]分省年度数据!$A$1:$T$32,11,FALSE),
$C238=2015,
VLOOKUP($B238,[8]分省年度数据!$A$1:$T$32,10,FALSE),
$C238=2016,
VLOOKUP($B238,[8]分省年度数据!$A$1:$T$32,9,FALSE),
$C238=2017,
VLOOKUP($B238,[8]分省年度数据!$A$1:$T$32,8,FALSE),
$C238=2018,
VLOOKUP($B238,[8]分省年度数据!$A$1:$T$32,7,FALSE)
)</f>
        <v>16.920000000000002</v>
      </c>
      <c r="W238" cm="1">
        <f t="array" ref="W238">_xlfn.IFS(
$C238=2010,
VLOOKUP($B238,[9]分省年度数据!$A$1:$T$32,15,FALSE),
$C238=2011,
VLOOKUP($B238,[9]分省年度数据!$A$1:$T$32,14,FALSE),
$C238=2012,
VLOOKUP($B238,[9]分省年度数据!$A$1:$T$32,13,FALSE),
$C238=2013,
VLOOKUP($B238,[9]分省年度数据!$A$1:$T$32,12,FALSE),
$C238=2014,
VLOOKUP($B238,[9]分省年度数据!$A$1:$T$32,11,FALSE),
$C238=2015,
VLOOKUP($B238,[9]分省年度数据!$A$1:$T$32,10,FALSE),
$C238=2016,
VLOOKUP($B238,[9]分省年度数据!$A$1:$T$32,9,FALSE),
$C238=2017,
VLOOKUP($B238,[9]分省年度数据!$A$1:$T$32,8,FALSE),
$C238=2018,
VLOOKUP($B238,[9]分省年度数据!$A$1:$T$32,7,FALSE)
)</f>
        <v>58</v>
      </c>
      <c r="X238" cm="1">
        <f t="array" ref="X238">_xlfn.IFS(
$C238=2010,
VLOOKUP($B238,[10]分省年度数据!$A$1:$T$32,15,FALSE),
$C238=2011,
VLOOKUP($B238,[10]分省年度数据!$A$1:$T$32,14,FALSE),
$C238=2012,
VLOOKUP($B238,[10]分省年度数据!$A$1:$T$32,13,FALSE),
$C238=2013,
VLOOKUP($B238,[10]分省年度数据!$A$1:$T$32,12,FALSE),
$C238=2014,
VLOOKUP($B238,[10]分省年度数据!$A$1:$T$32,11,FALSE),
$C238=2015,
VLOOKUP($B238,[10]分省年度数据!$A$1:$T$32,10,FALSE),
$C238=2016,
VLOOKUP($B238,[10]分省年度数据!$A$1:$T$32,9,FALSE),
$C238=2017,
VLOOKUP($B238,[10]分省年度数据!$A$1:$T$32,8,FALSE),
$C238=2018,
VLOOKUP($B238,[10]分省年度数据!$A$1:$T$32,7,FALSE)
)</f>
        <v>10.15</v>
      </c>
      <c r="Y238" cm="1">
        <f t="array" ref="Y238">_xlfn.IFS(
$C238=2010,
VLOOKUP($B238,[11]分省年度数据!$A$1:$T$32,15,FALSE),
$C238=2011,
VLOOKUP($B238,[11]分省年度数据!$A$1:$T$32,14,FALSE),
$C238=2012,
VLOOKUP($B238,[11]分省年度数据!$A$1:$T$32,13,FALSE),
$C238=2013,
VLOOKUP($B238,[11]分省年度数据!$A$1:$T$32,12,FALSE),
$C238=2014,
VLOOKUP($B238,[11]分省年度数据!$A$1:$T$32,11,FALSE),
$C238=2015,
VLOOKUP($B238,[11]分省年度数据!$A$1:$T$32,10,FALSE),
$C238=2016,
VLOOKUP($B238,[11]分省年度数据!$A$1:$T$32,9,FALSE),
$C238=2017,
VLOOKUP($B238,[11]分省年度数据!$A$1:$T$32,8,FALSE),
$C238=2018,
VLOOKUP($B238,[11]分省年度数据!$A$1:$T$32,7,FALSE)
)</f>
        <v>222.3</v>
      </c>
      <c r="Z238" cm="1">
        <f t="array" ref="Z238">_xlfn.IFS(
$C238=2010,
VLOOKUP($B238,[12]分省年度数据!$A$1:$T$32,15,FALSE),
$C238=2011,
VLOOKUP($B238,[12]分省年度数据!$A$1:$T$32,14,FALSE),
$C238=2012,
VLOOKUP($B238,[12]分省年度数据!$A$1:$T$32,13,FALSE),
$C238=2013,
VLOOKUP($B238,[12]分省年度数据!$A$1:$T$32,12,FALSE),
$C238=2014,
VLOOKUP($B238,[12]分省年度数据!$A$1:$T$32,11,FALSE),
$C238=2015,
VLOOKUP($B238,[12]分省年度数据!$A$1:$T$32,10,FALSE),
$C238=2016,
VLOOKUP($B238,[12]分省年度数据!$A$1:$T$32,9,FALSE),
$C238=2017,
VLOOKUP($B238,[12]分省年度数据!$A$1:$T$32,8,FALSE),
$C238=2018,
VLOOKUP($B238,[12]分省年度数据!$A$1:$T$32,7,FALSE)
)</f>
        <v>16.75</v>
      </c>
      <c r="AA238" cm="1">
        <f t="array" ref="AA238">_xlfn.IFS(
$C238=2010,
VLOOKUP($B238,[13]分省年度数据!$A$1:$T$32,15,FALSE),
$C238=2011,
VLOOKUP($B238,[13]分省年度数据!$A$1:$T$32,14,FALSE),
$C238=2012,
VLOOKUP($B238,[13]分省年度数据!$A$1:$T$32,13,FALSE),
$C238=2013,
VLOOKUP($B238,[13]分省年度数据!$A$1:$T$32,12,FALSE),
$C238=2014,
VLOOKUP($B238,[13]分省年度数据!$A$1:$T$32,11,FALSE),
$C238=2015,
VLOOKUP($B238,[13]分省年度数据!$A$1:$T$32,10,FALSE),
$C238=2016,
VLOOKUP($B238,[13]分省年度数据!$A$1:$T$32,9,FALSE),
$C238=2017,
VLOOKUP($B238,[13]分省年度数据!$A$1:$T$32,8,FALSE),
$C238=2018,
VLOOKUP($B238,[13]分省年度数据!$A$1:$T$32,7,FALSE)
)</f>
        <v>11.68</v>
      </c>
      <c r="AB238" cm="1">
        <f t="array" ref="AB238">_xlfn.IFS(
$C238=2010,
VLOOKUP($B238,[14]分省年度数据!$A$1:$T$32,15,FALSE),
$C238=2011,
VLOOKUP($B238,[14]分省年度数据!$A$1:$T$32,14,FALSE),
$C238=2012,
VLOOKUP($B238,[14]分省年度数据!$A$1:$T$32,13,FALSE),
$C238=2013,
VLOOKUP($B238,[14]分省年度数据!$A$1:$T$32,12,FALSE),
$C238=2014,
VLOOKUP($B238,[14]分省年度数据!$A$1:$T$32,11,FALSE),
$C238=2015,
VLOOKUP($B238,[14]分省年度数据!$A$1:$T$32,10,FALSE),
$C238=2016,
VLOOKUP($B238,[14]分省年度数据!$A$1:$T$32,9,FALSE),
$C238=2017,
VLOOKUP($B238,[14]分省年度数据!$A$1:$T$32,8,FALSE),
$C238=2018,
VLOOKUP($B238,[14]分省年度数据!$A$1:$T$32,7,FALSE)
)</f>
        <v>14.06</v>
      </c>
      <c r="AD238" t="str" cm="1">
        <f t="array" ref="AD238">_xlfn.IFS(
$C238=2010,
VLOOKUP($B238,[15]分省年度数据!$A$1:$T$32,15,FALSE),
$C238=2011,
VLOOKUP($B238,[15]分省年度数据!$A$1:$T$32,14,FALSE),
$C238=2012,
VLOOKUP($B238,[15]分省年度数据!$A$1:$T$32,13,FALSE),
$C238=2013,
VLOOKUP($B238,[15]分省年度数据!$A$1:$T$32,12,FALSE),
$C238=2014,
VLOOKUP($B238,[15]分省年度数据!$A$1:$T$32,11,FALSE),
$C238=2015,
VLOOKUP($B238,[15]分省年度数据!$A$1:$T$32,10,FALSE),
$C238=2016,
VLOOKUP($B238,[15]分省年度数据!$A$1:$T$32,9,FALSE),
$C238=2017,
VLOOKUP($B238,[15]分省年度数据!$A$1:$T$32,8,FALSE),
$C238=2018,
VLOOKUP($B238,[15]分省年度数据!$A$1:$T$32,7,FALSE)
)</f>
        <v/>
      </c>
      <c r="AE238" cm="1">
        <f t="array" ref="AE238">_xlfn.IFS(
$C238=2010,
VLOOKUP($B238,[16]分省年度数据!$A$1:$T$32,15,FALSE),
$C238=2011,
VLOOKUP($B238,[16]分省年度数据!$A$1:$T$32,14,FALSE),
$C238=2012,
VLOOKUP($B238,[16]分省年度数据!$A$1:$T$32,13,FALSE),
$C238=2013,
VLOOKUP($B238,[16]分省年度数据!$A$1:$T$32,12,FALSE),
$C238=2014,
VLOOKUP($B238,[16]分省年度数据!$A$1:$T$32,11,FALSE),
$C238=2015,
VLOOKUP($B238,[16]分省年度数据!$A$1:$T$32,10,FALSE),
$C238=2016,
VLOOKUP($B238,[16]分省年度数据!$A$1:$T$32,9,FALSE),
$C238=2017,
VLOOKUP($B238,[16]分省年度数据!$A$1:$T$32,8,FALSE),
$C238=2018,
VLOOKUP($B238,[16]分省年度数据!$A$1:$T$32,7,FALSE)
)</f>
        <v>703.34</v>
      </c>
      <c r="AF238" cm="1">
        <f t="array" ref="AF238">_xlfn.IFS(
$C238=2010,
VLOOKUP($B238,[17]分省年度数据!$A$1:$T$32,15,FALSE),
$C238=2011,
VLOOKUP($B238,[17]分省年度数据!$A$1:$T$32,14,FALSE),
$C238=2012,
VLOOKUP($B238,[17]分省年度数据!$A$1:$T$32,13,FALSE),
$C238=2013,
VLOOKUP($B238,[17]分省年度数据!$A$1:$T$32,12,FALSE),
$C238=2014,
VLOOKUP($B238,[17]分省年度数据!$A$1:$T$32,11,FALSE),
$C238=2015,
VLOOKUP($B238,[17]分省年度数据!$A$1:$T$32,10,FALSE),
$C238=2016,
VLOOKUP($B238,[17]分省年度数据!$A$1:$T$32,9,FALSE),
$C238=2017,
VLOOKUP($B238,[17]分省年度数据!$A$1:$T$32,8,FALSE),
$C238=2018,
VLOOKUP($B238,[17]分省年度数据!$A$1:$T$32,7,FALSE)
)</f>
        <v>162</v>
      </c>
      <c r="AG238" cm="1">
        <f t="array" ref="AG238">_xlfn.IFS(
$C238=2010,
VLOOKUP($B238,[18]分省年度数据!$A$1:$T$32,15,FALSE),
$C238=2011,
VLOOKUP($B238,[18]分省年度数据!$A$1:$T$32,14,FALSE),
$C238=2012,
VLOOKUP($B238,[18]分省年度数据!$A$1:$T$32,13,FALSE),
$C238=2013,
VLOOKUP($B238,[18]分省年度数据!$A$1:$T$32,12,FALSE),
$C238=2014,
VLOOKUP($B238,[18]分省年度数据!$A$1:$T$32,11,FALSE),
$C238=2015,
VLOOKUP($B238,[18]分省年度数据!$A$1:$T$32,10,FALSE),
$C238=2016,
VLOOKUP($B238,[18]分省年度数据!$A$1:$T$32,9,FALSE),
$C238=2017,
VLOOKUP($B238,[18]分省年度数据!$A$1:$T$32,8,FALSE),
$C238=2018,
VLOOKUP($B238,[18]分省年度数据!$A$1:$T$32,7,FALSE)
)</f>
        <v>4581.6000000000004</v>
      </c>
      <c r="AJ238" cm="1">
        <f t="array" ref="AJ238">_xlfn.IFS(
$C238=2010,
VLOOKUP($B238,[19]分省年度数据!$A$1:$T$32,15,FALSE),
$C238=2011,
VLOOKUP($B238,[19]分省年度数据!$A$1:$T$32,14,FALSE),
$C238=2012,
VLOOKUP($B238,[19]分省年度数据!$A$1:$T$32,13,FALSE),
$C238=2013,
VLOOKUP($B238,[19]分省年度数据!$A$1:$T$32,12,FALSE),
$C238=2014,
VLOOKUP($B238,[19]分省年度数据!$A$1:$T$32,11,FALSE),
$C238=2015,
VLOOKUP($B238,[19]分省年度数据!$A$1:$T$32,10,FALSE),
$C238=2016,
VLOOKUP($B238,[19]分省年度数据!$A$1:$T$32,9,FALSE),
$C238=2017,
VLOOKUP($B238,[19]分省年度数据!$A$1:$T$32,8,FALSE),
$C238=2018,
VLOOKUP($B238,[19]分省年度数据!$A$1:$T$32,7,FALSE)
)</f>
        <v>5996</v>
      </c>
      <c r="AK238" cm="1">
        <f t="array" ref="AK238">_xlfn.IFS(
$C238=2010,
VLOOKUP($B238,[20]分省年度数据!$A$1:$T$32,15,FALSE),
$C238=2011,
VLOOKUP($B238,[20]分省年度数据!$A$1:$T$32,14,FALSE),
$C238=2012,
VLOOKUP($B238,[20]分省年度数据!$A$1:$T$32,13,FALSE),
$C238=2013,
VLOOKUP($B238,[20]分省年度数据!$A$1:$T$32,12,FALSE),
$C238=2014,
VLOOKUP($B238,[20]分省年度数据!$A$1:$T$32,11,FALSE),
$C238=2015,
VLOOKUP($B238,[20]分省年度数据!$A$1:$T$32,10,FALSE),
$C238=2016,
VLOOKUP($B238,[20]分省年度数据!$A$1:$T$32,9,FALSE),
$C238=2017,
VLOOKUP($B238,[20]分省年度数据!$A$1:$T$32,8,FALSE),
$C238=2018,
VLOOKUP($B238,[20]分省年度数据!$A$1:$T$32,7,FALSE)
)</f>
        <v>9187</v>
      </c>
      <c r="AL238" cm="1">
        <f t="array" ref="AL238">_xlfn.IFS(
$C238=2010,
VLOOKUP($B238,[26]分省年度数据!$A$1:$T$32,15,FALSE),
$C238=2011,
VLOOKUP($B238,[26]分省年度数据!$A$1:$T$32,14,FALSE),
$C238=2012,
VLOOKUP($B238,[26]分省年度数据!$A$1:$T$32,13,FALSE),
$C238=2013,
VLOOKUP($B238,[26]分省年度数据!$A$1:$T$32,12,FALSE),
$C238=2014,
VLOOKUP($B238,[26]分省年度数据!$A$1:$T$32,11,FALSE),
$C238=2015,
VLOOKUP($B238,[26]分省年度数据!$A$1:$T$32,10,FALSE),
$C238=2016,
VLOOKUP($B238,[26]分省年度数据!$A$1:$T$32,9,FALSE),
$C238=2017,
VLOOKUP($B238,[26]分省年度数据!$A$1:$T$32,8,FALSE),
$C238=2018,
VLOOKUP($B238,[26]分省年度数据!$A$1:$T$32,7,FALSE)
)</f>
        <v>96.15</v>
      </c>
      <c r="AM238" cm="1">
        <f t="array" ref="AM238">_xlfn.IFS(
$C238=2010,
VLOOKUP($B238,[22]分省年度数据!$A$1:$T$32,15,FALSE),
$C238=2011,
VLOOKUP($B238,[22]分省年度数据!$A$1:$T$32,14,FALSE),
$C238=2012,
VLOOKUP($B238,[22]分省年度数据!$A$1:$T$32,13,FALSE),
$C238=2013,
VLOOKUP($B238,[22]分省年度数据!$A$1:$T$32,12,FALSE),
$C238=2014,
VLOOKUP($B238,[22]分省年度数据!$A$1:$T$32,11,FALSE),
$C238=2015,
VLOOKUP($B238,[22]分省年度数据!$A$1:$T$32,10,FALSE),
$C238=2016,
VLOOKUP($B238,[22]分省年度数据!$A$1:$T$32,9,FALSE),
$C238=2017,
VLOOKUP($B238,[22]分省年度数据!$A$1:$T$32,8,FALSE),
$C238=2018,
VLOOKUP($B238,[22]分省年度数据!$A$1:$T$32,7,FALSE)
)</f>
        <v>94.11</v>
      </c>
      <c r="AN238" cm="1">
        <f t="array" ref="AN238">_xlfn.IFS(
$C238=2010,
VLOOKUP($B238,[23]分省年度数据!$A$1:$T$32,15,FALSE),
$C238=2011,
VLOOKUP($B238,[23]分省年度数据!$A$1:$T$32,14,FALSE),
$C238=2012,
VLOOKUP($B238,[23]分省年度数据!$A$1:$T$32,13,FALSE),
$C238=2013,
VLOOKUP($B238,[23]分省年度数据!$A$1:$T$32,12,FALSE),
$C238=2014,
VLOOKUP($B238,[23]分省年度数据!$A$1:$T$32,11,FALSE),
$C238=2015,
VLOOKUP($B238,[23]分省年度数据!$A$1:$T$32,10,FALSE),
$C238=2016,
VLOOKUP($B238,[23]分省年度数据!$A$1:$T$32,9,FALSE),
$C238=2017,
VLOOKUP($B238,[23]分省年度数据!$A$1:$T$32,8,FALSE),
$C238=2018,
VLOOKUP($B238,[23]分省年度数据!$A$1:$T$32,7,FALSE)
)</f>
        <v>15.58</v>
      </c>
      <c r="AO238" cm="1">
        <f t="array" ref="AO238">_xlfn.IFS(
$C238=2010,
VLOOKUP($B238,[24]分省年度数据!$A$1:$T$32,15,FALSE),
$C238=2011,
VLOOKUP($B238,[24]分省年度数据!$A$1:$T$32,14,FALSE),
$C238=2012,
VLOOKUP($B238,[24]分省年度数据!$A$1:$T$32,13,FALSE),
$C238=2013,
VLOOKUP($B238,[24]分省年度数据!$A$1:$T$32,12,FALSE),
$C238=2014,
VLOOKUP($B238,[24]分省年度数据!$A$1:$T$32,11,FALSE),
$C238=2015,
VLOOKUP($B238,[24]分省年度数据!$A$1:$T$32,10,FALSE),
$C238=2016,
VLOOKUP($B238,[24]分省年度数据!$A$1:$T$32,9,FALSE),
$C238=2017,
VLOOKUP($B238,[24]分省年度数据!$A$1:$T$32,8,FALSE),
$C238=2018,
VLOOKUP($B238,[24]分省年度数据!$A$1:$T$32,7,FALSE)
)</f>
        <v>3.48</v>
      </c>
      <c r="AP238" cm="1">
        <f t="array" ref="AP238">_xlfn.IFS(
$C238=2010,
VLOOKUP($B238,[25]分省年度数据!$A$1:$T$32,15,FALSE),
$C238=2011,
VLOOKUP($B238,[25]分省年度数据!$A$1:$T$32,14,FALSE),
$C238=2012,
VLOOKUP($B238,[25]分省年度数据!$A$1:$T$32,13,FALSE),
$C238=2013,
VLOOKUP($B238,[25]分省年度数据!$A$1:$T$32,12,FALSE),
$C238=2014,
VLOOKUP($B238,[25]分省年度数据!$A$1:$T$32,11,FALSE),
$C238=2015,
VLOOKUP($B238,[25]分省年度数据!$A$1:$T$32,10,FALSE),
$C238=2016,
VLOOKUP($B238,[25]分省年度数据!$A$1:$T$32,9,FALSE),
$C238=2017,
VLOOKUP($B238,[25]分省年度数据!$A$1:$T$32,8,FALSE),
$C238=2018,
VLOOKUP($B238,[25]分省年度数据!$A$1:$T$32,7,FALSE)
)</f>
        <v>11.58</v>
      </c>
    </row>
    <row r="239" spans="1:42">
      <c r="A239">
        <v>61</v>
      </c>
      <c r="B239" t="s">
        <v>27</v>
      </c>
      <c r="C239">
        <v>2013</v>
      </c>
      <c r="D239" t="str">
        <f t="shared" si="6"/>
        <v>陕西省2013</v>
      </c>
      <c r="E239" t="s">
        <v>37</v>
      </c>
      <c r="F239" cm="1">
        <f t="array" ref="F239">_xlfn.IFS(
$C239=2010,
VLOOKUP($B239,[1]分省年度数据!$A$1:$T$32,15,FALSE),
$C239=2011,
VLOOKUP($B239,[1]分省年度数据!$A$1:$T$32,14,FALSE),
$C239=2012,
VLOOKUP($B239,[1]分省年度数据!$A$1:$T$32,13,FALSE),
$C239=2013,
VLOOKUP($B239,[1]分省年度数据!$A$1:$T$32,12,FALSE),
$C239=2014,
VLOOKUP($B239,[1]分省年度数据!$A$1:$T$32,11,FALSE),
$C239=2015,
VLOOKUP($B239,[1]分省年度数据!$A$1:$T$32,10,FALSE),
$C239=2016,
VLOOKUP($B239,[1]分省年度数据!$A$1:$T$32,9,FALSE),
$C239=2017,
VLOOKUP($B239,[1]分省年度数据!$A$1:$T$32,8,FALSE),
$C239=2018,
VLOOKUP($B239,[1]分省年度数据!$A$1:$T$32,7,FALSE)
)</f>
        <v>3804</v>
      </c>
      <c r="G239" cm="1">
        <f t="array" ref="G239">_xlfn.IFS(
$C239=2010,
VLOOKUP($B239,[2]分省年度数据!$A$1:$T$32,15,FALSE),
$C239=2011,
VLOOKUP($B239,[2]分省年度数据!$A$1:$T$32,14,FALSE),
$C239=2012,
VLOOKUP($B239,[2]分省年度数据!$A$1:$T$32,13,FALSE),
$C239=2013,
VLOOKUP($B239,[2]分省年度数据!$A$1:$T$32,12,FALSE),
$C239=2014,
VLOOKUP($B239,[2]分省年度数据!$A$1:$T$32,11,FALSE),
$C239=2015,
VLOOKUP($B239,[2]分省年度数据!$A$1:$T$32,10,FALSE),
$C239=2016,
VLOOKUP($B239,[2]分省年度数据!$A$1:$T$32,9,FALSE),
$C239=2017,
VLOOKUP($B239,[2]分省年度数据!$A$1:$T$32,8,FALSE),
$C239=2018,
VLOOKUP($B239,[2]分省年度数据!$A$1:$T$32,7,FALSE)
)</f>
        <v>14372</v>
      </c>
      <c r="H239" cm="1">
        <f t="array" ref="H239">_xlfn.IFS(
$C239=2010,
VLOOKUP($B239,[3]分省年度数据!$A$1:$T$32,15,FALSE),
$C239=2011,
VLOOKUP($B239,[3]分省年度数据!$A$1:$T$32,14,FALSE),
$C239=2012,
VLOOKUP($B239,[3]分省年度数据!$A$1:$T$32,13,FALSE),
$C239=2013,
VLOOKUP($B239,[3]分省年度数据!$A$1:$T$32,12,FALSE),
$C239=2014,
VLOOKUP($B239,[3]分省年度数据!$A$1:$T$32,11,FALSE),
$C239=2015,
VLOOKUP($B239,[3]分省年度数据!$A$1:$T$32,10,FALSE),
$C239=2016,
VLOOKUP($B239,[3]分省年度数据!$A$1:$T$32,9,FALSE),
$C239=2017,
VLOOKUP($B239,[3]分省年度数据!$A$1:$T$32,8,FALSE),
$C239=2018,
VLOOKUP($B239,[3]分省年度数据!$A$1:$T$32,7,FALSE)
)</f>
        <v>1471.9</v>
      </c>
      <c r="I239">
        <f>VLOOKUP($D239,[4]Sheet1!$C$1:$J$65536,2,FALSE)</f>
        <v>135.53288269042969</v>
      </c>
      <c r="J239">
        <f>VLOOKUP($D239,[4]Sheet1!$C$1:$J$65536,3,FALSE)</f>
        <v>49.71142578125</v>
      </c>
      <c r="K239">
        <f>VLOOKUP($D239,[4]Sheet1!$C$1:$J$65536,4,FALSE)</f>
        <v>10156.9169921875</v>
      </c>
      <c r="L239">
        <f>VLOOKUP($D239,[4]Sheet1!$C$1:$J$65536,5,FALSE)</f>
        <v>175.32186889648438</v>
      </c>
      <c r="M239">
        <f>VLOOKUP($D239,[4]Sheet1!$C$1:$J$65536,6,FALSE)</f>
        <v>24.202602386474609</v>
      </c>
      <c r="N239">
        <f>VLOOKUP($D239,[4]Sheet1!$C$1:$J$65536,7,FALSE)</f>
        <v>4.4836177825927734</v>
      </c>
      <c r="O239">
        <f>VLOOKUP($D239,[4]Sheet1!$C$1:$J$65536,8,FALSE)</f>
        <v>30.126886367797852</v>
      </c>
      <c r="P239" cm="1">
        <f t="array" ref="P239">_xlfn.IFS(
$C239=2010,
VLOOKUP($B239,[5]各省年均房价!$A$1:$T$32,11,FALSE),
$C239=2011,
VLOOKUP($B239,[5]各省年均房价!$A$1:$T$32,12,FALSE),
$C239=2012,
VLOOKUP($B239,[5]各省年均房价!$A$1:$T$32,13,FALSE),
$C239=2013,
VLOOKUP($B239,[5]各省年均房价!$A$1:$T$32,14,FALSE),
$C239=2014,
VLOOKUP($B239,[5]各省年均房价!$A$1:$T$32,15,FALSE),
$C239=2015,
VLOOKUP($B239,[5]各省年均房价!$A$1:$T$32,16,FALSE),
$C239=2016,
VLOOKUP($B239,[5]各省年均房价!$A$1:$T$32,17,FALSE),
$C239=2017,
VLOOKUP($B239,[5]各省年均房价!$A$1:$T$32,18,FALSE),
$C239=2018,
VLOOKUP($B239,[5]各省年均房价!$A$1:$T$32,19,FALSE)
)</f>
        <v>3786.9180000000001</v>
      </c>
      <c r="Q239">
        <f t="shared" si="7"/>
        <v>0.26349276370720848</v>
      </c>
      <c r="R239" cm="1">
        <f t="array" ref="R239">_xlfn.IFS(
$C239=2010,
VLOOKUP($B239,[27]分省年度数据!$A$1:$T$32,15,FALSE),
$C239=2011,
VLOOKUP($B239,[27]分省年度数据!$A$1:$T$32,14,FALSE),
$C239=2012,
VLOOKUP($B239,[27]分省年度数据!$A$1:$T$32,13,FALSE),
$C239=2013,
VLOOKUP($B239,[27]分省年度数据!$A$1:$T$32,12,FALSE),
$C239=2014,
VLOOKUP($B239,[27]分省年度数据!$A$1:$T$32,11,FALSE),
$C239=2015,
VLOOKUP($B239,[27]分省年度数据!$A$1:$T$32,10,FALSE),
$C239=2016,
VLOOKUP($B239,[27]分省年度数据!$A$1:$T$32,9,FALSE),
$C239=2017,
VLOOKUP($B239,[27]分省年度数据!$A$1:$T$32,8,FALSE),
$C239=2018,
VLOOKUP($B239,[27]分省年度数据!$A$1:$T$32,7,FALSE)
)</f>
        <v>93.32</v>
      </c>
      <c r="S239">
        <f>IFERROR(VLOOKUP(D239,[6]mu_jt_estimates_final!$C:$D,2,FALSE),"")</f>
        <v>-0.49449787000000001</v>
      </c>
      <c r="T239" t="str">
        <f>VLOOKUP(B239,方言分布!A:B,2,FALSE)</f>
        <v>中原官话</v>
      </c>
      <c r="U239" cm="1">
        <f t="array" ref="U239">_xlfn.IFS(
$C239=2010,
VLOOKUP($B239,[7]分省年度数据!$A$1:$T$32,15,FALSE),
$C239=2011,
VLOOKUP($B239,[7]分省年度数据!$A$1:$T$32,14,FALSE),
$C239=2012,
VLOOKUP($B239,[7]分省年度数据!$A$1:$T$32,13,FALSE),
$C239=2013,
VLOOKUP($B239,[7]分省年度数据!$A$1:$T$32,12,FALSE),
$C239=2014,
VLOOKUP($B239,[7]分省年度数据!$A$1:$T$32,11,FALSE),
$C239=2015,
VLOOKUP($B239,[7]分省年度数据!$A$1:$T$32,10,FALSE),
$C239=2016,
VLOOKUP($B239,[7]分省年度数据!$A$1:$T$32,9,FALSE),
$C239=2017,
VLOOKUP($B239,[7]分省年度数据!$A$1:$T$32,8,FALSE),
$C239=2018,
VLOOKUP($B239,[7]分省年度数据!$A$1:$T$32,7,FALSE)
)</f>
        <v>37137</v>
      </c>
      <c r="V239" cm="1">
        <f t="array" ref="V239">_xlfn.IFS(
$C239=2010,
VLOOKUP($B239,[8]分省年度数据!$A$1:$T$32,15,FALSE),
$C239=2011,
VLOOKUP($B239,[8]分省年度数据!$A$1:$T$32,14,FALSE),
$C239=2012,
VLOOKUP($B239,[8]分省年度数据!$A$1:$T$32,13,FALSE),
$C239=2013,
VLOOKUP($B239,[8]分省年度数据!$A$1:$T$32,12,FALSE),
$C239=2014,
VLOOKUP($B239,[8]分省年度数据!$A$1:$T$32,11,FALSE),
$C239=2015,
VLOOKUP($B239,[8]分省年度数据!$A$1:$T$32,10,FALSE),
$C239=2016,
VLOOKUP($B239,[8]分省年度数据!$A$1:$T$32,9,FALSE),
$C239=2017,
VLOOKUP($B239,[8]分省年度数据!$A$1:$T$32,8,FALSE),
$C239=2018,
VLOOKUP($B239,[8]分省年度数据!$A$1:$T$32,7,FALSE)
)</f>
        <v>18.510000000000002</v>
      </c>
      <c r="W239" cm="1">
        <f t="array" ref="W239">_xlfn.IFS(
$C239=2010,
VLOOKUP($B239,[9]分省年度数据!$A$1:$T$32,15,FALSE),
$C239=2011,
VLOOKUP($B239,[9]分省年度数据!$A$1:$T$32,14,FALSE),
$C239=2012,
VLOOKUP($B239,[9]分省年度数据!$A$1:$T$32,13,FALSE),
$C239=2013,
VLOOKUP($B239,[9]分省年度数据!$A$1:$T$32,12,FALSE),
$C239=2014,
VLOOKUP($B239,[9]分省年度数据!$A$1:$T$32,11,FALSE),
$C239=2015,
VLOOKUP($B239,[9]分省年度数据!$A$1:$T$32,10,FALSE),
$C239=2016,
VLOOKUP($B239,[9]分省年度数据!$A$1:$T$32,9,FALSE),
$C239=2017,
VLOOKUP($B239,[9]分省年度数据!$A$1:$T$32,8,FALSE),
$C239=2018,
VLOOKUP($B239,[9]分省年度数据!$A$1:$T$32,7,FALSE)
)</f>
        <v>60</v>
      </c>
      <c r="X239" cm="1">
        <f t="array" ref="X239">_xlfn.IFS(
$C239=2010,
VLOOKUP($B239,[10]分省年度数据!$A$1:$T$32,15,FALSE),
$C239=2011,
VLOOKUP($B239,[10]分省年度数据!$A$1:$T$32,14,FALSE),
$C239=2012,
VLOOKUP($B239,[10]分省年度数据!$A$1:$T$32,13,FALSE),
$C239=2013,
VLOOKUP($B239,[10]分省年度数据!$A$1:$T$32,12,FALSE),
$C239=2014,
VLOOKUP($B239,[10]分省年度数据!$A$1:$T$32,11,FALSE),
$C239=2015,
VLOOKUP($B239,[10]分省年度数据!$A$1:$T$32,10,FALSE),
$C239=2016,
VLOOKUP($B239,[10]分省年度数据!$A$1:$T$32,9,FALSE),
$C239=2017,
VLOOKUP($B239,[10]分省年度数据!$A$1:$T$32,8,FALSE),
$C239=2018,
VLOOKUP($B239,[10]分省年度数据!$A$1:$T$32,7,FALSE)
)</f>
        <v>9.8000000000000007</v>
      </c>
      <c r="Y239" cm="1">
        <f t="array" ref="Y239">_xlfn.IFS(
$C239=2010,
VLOOKUP($B239,[11]分省年度数据!$A$1:$T$32,15,FALSE),
$C239=2011,
VLOOKUP($B239,[11]分省年度数据!$A$1:$T$32,14,FALSE),
$C239=2012,
VLOOKUP($B239,[11]分省年度数据!$A$1:$T$32,13,FALSE),
$C239=2013,
VLOOKUP($B239,[11]分省年度数据!$A$1:$T$32,12,FALSE),
$C239=2014,
VLOOKUP($B239,[11]分省年度数据!$A$1:$T$32,11,FALSE),
$C239=2015,
VLOOKUP($B239,[11]分省年度数据!$A$1:$T$32,10,FALSE),
$C239=2016,
VLOOKUP($B239,[11]分省年度数据!$A$1:$T$32,9,FALSE),
$C239=2017,
VLOOKUP($B239,[11]分省年度数据!$A$1:$T$32,8,FALSE),
$C239=2018,
VLOOKUP($B239,[11]分省年度数据!$A$1:$T$32,7,FALSE)
)</f>
        <v>257.14</v>
      </c>
      <c r="Z239" cm="1">
        <f t="array" ref="Z239">_xlfn.IFS(
$C239=2010,
VLOOKUP($B239,[12]分省年度数据!$A$1:$T$32,15,FALSE),
$C239=2011,
VLOOKUP($B239,[12]分省年度数据!$A$1:$T$32,14,FALSE),
$C239=2012,
VLOOKUP($B239,[12]分省年度数据!$A$1:$T$32,13,FALSE),
$C239=2013,
VLOOKUP($B239,[12]分省年度数据!$A$1:$T$32,12,FALSE),
$C239=2014,
VLOOKUP($B239,[12]分省年度数据!$A$1:$T$32,11,FALSE),
$C239=2015,
VLOOKUP($B239,[12]分省年度数据!$A$1:$T$32,10,FALSE),
$C239=2016,
VLOOKUP($B239,[12]分省年度数据!$A$1:$T$32,9,FALSE),
$C239=2017,
VLOOKUP($B239,[12]分省年度数据!$A$1:$T$32,8,FALSE),
$C239=2018,
VLOOKUP($B239,[12]分省年度数据!$A$1:$T$32,7,FALSE)
)</f>
        <v>15.79</v>
      </c>
      <c r="AA239" cm="1">
        <f t="array" ref="AA239">_xlfn.IFS(
$C239=2010,
VLOOKUP($B239,[13]分省年度数据!$A$1:$T$32,15,FALSE),
$C239=2011,
VLOOKUP($B239,[13]分省年度数据!$A$1:$T$32,14,FALSE),
$C239=2012,
VLOOKUP($B239,[13]分省年度数据!$A$1:$T$32,13,FALSE),
$C239=2013,
VLOOKUP($B239,[13]分省年度数据!$A$1:$T$32,12,FALSE),
$C239=2014,
VLOOKUP($B239,[13]分省年度数据!$A$1:$T$32,11,FALSE),
$C239=2015,
VLOOKUP($B239,[13]分省年度数据!$A$1:$T$32,10,FALSE),
$C239=2016,
VLOOKUP($B239,[13]分省年度数据!$A$1:$T$32,9,FALSE),
$C239=2017,
VLOOKUP($B239,[13]分省年度数据!$A$1:$T$32,8,FALSE),
$C239=2018,
VLOOKUP($B239,[13]分省年度数据!$A$1:$T$32,7,FALSE)
)</f>
        <v>10.88</v>
      </c>
      <c r="AB239" cm="1">
        <f t="array" ref="AB239">_xlfn.IFS(
$C239=2010,
VLOOKUP($B239,[14]分省年度数据!$A$1:$T$32,15,FALSE),
$C239=2011,
VLOOKUP($B239,[14]分省年度数据!$A$1:$T$32,14,FALSE),
$C239=2012,
VLOOKUP($B239,[14]分省年度数据!$A$1:$T$32,13,FALSE),
$C239=2013,
VLOOKUP($B239,[14]分省年度数据!$A$1:$T$32,12,FALSE),
$C239=2014,
VLOOKUP($B239,[14]分省年度数据!$A$1:$T$32,11,FALSE),
$C239=2015,
VLOOKUP($B239,[14]分省年度数据!$A$1:$T$32,10,FALSE),
$C239=2016,
VLOOKUP($B239,[14]分省年度数据!$A$1:$T$32,9,FALSE),
$C239=2017,
VLOOKUP($B239,[14]分省年度数据!$A$1:$T$32,8,FALSE),
$C239=2018,
VLOOKUP($B239,[14]分省年度数据!$A$1:$T$32,7,FALSE)
)</f>
        <v>13.96</v>
      </c>
      <c r="AD239" cm="1">
        <f t="array" ref="AD239">_xlfn.IFS(
$C239=2010,
VLOOKUP($B239,[15]分省年度数据!$A$1:$T$32,15,FALSE),
$C239=2011,
VLOOKUP($B239,[15]分省年度数据!$A$1:$T$32,14,FALSE),
$C239=2012,
VLOOKUP($B239,[15]分省年度数据!$A$1:$T$32,13,FALSE),
$C239=2013,
VLOOKUP($B239,[15]分省年度数据!$A$1:$T$32,12,FALSE),
$C239=2014,
VLOOKUP($B239,[15]分省年度数据!$A$1:$T$32,11,FALSE),
$C239=2015,
VLOOKUP($B239,[15]分省年度数据!$A$1:$T$32,10,FALSE),
$C239=2016,
VLOOKUP($B239,[15]分省年度数据!$A$1:$T$32,9,FALSE),
$C239=2017,
VLOOKUP($B239,[15]分省年度数据!$A$1:$T$32,8,FALSE),
$C239=2018,
VLOOKUP($B239,[15]分省年度数据!$A$1:$T$32,7,FALSE)
)</f>
        <v>8926920</v>
      </c>
      <c r="AE239" cm="1">
        <f t="array" ref="AE239">_xlfn.IFS(
$C239=2010,
VLOOKUP($B239,[16]分省年度数据!$A$1:$T$32,15,FALSE),
$C239=2011,
VLOOKUP($B239,[16]分省年度数据!$A$1:$T$32,14,FALSE),
$C239=2012,
VLOOKUP($B239,[16]分省年度数据!$A$1:$T$32,13,FALSE),
$C239=2013,
VLOOKUP($B239,[16]分省年度数据!$A$1:$T$32,12,FALSE),
$C239=2014,
VLOOKUP($B239,[16]分省年度数据!$A$1:$T$32,11,FALSE),
$C239=2015,
VLOOKUP($B239,[16]分省年度数据!$A$1:$T$32,10,FALSE),
$C239=2016,
VLOOKUP($B239,[16]分省年度数据!$A$1:$T$32,9,FALSE),
$C239=2017,
VLOOKUP($B239,[16]分省年度数据!$A$1:$T$32,8,FALSE),
$C239=2018,
VLOOKUP($B239,[16]分省年度数据!$A$1:$T$32,7,FALSE)
)</f>
        <v>710.11</v>
      </c>
      <c r="AF239" cm="1">
        <f t="array" ref="AF239">_xlfn.IFS(
$C239=2010,
VLOOKUP($B239,[17]分省年度数据!$A$1:$T$32,15,FALSE),
$C239=2011,
VLOOKUP($B239,[17]分省年度数据!$A$1:$T$32,14,FALSE),
$C239=2012,
VLOOKUP($B239,[17]分省年度数据!$A$1:$T$32,13,FALSE),
$C239=2013,
VLOOKUP($B239,[17]分省年度数据!$A$1:$T$32,12,FALSE),
$C239=2014,
VLOOKUP($B239,[17]分省年度数据!$A$1:$T$32,11,FALSE),
$C239=2015,
VLOOKUP($B239,[17]分省年度数据!$A$1:$T$32,10,FALSE),
$C239=2016,
VLOOKUP($B239,[17]分省年度数据!$A$1:$T$32,9,FALSE),
$C239=2017,
VLOOKUP($B239,[17]分省年度数据!$A$1:$T$32,8,FALSE),
$C239=2018,
VLOOKUP($B239,[17]分省年度数据!$A$1:$T$32,7,FALSE)
)</f>
        <v>174</v>
      </c>
      <c r="AG239" cm="1">
        <f t="array" ref="AG239">_xlfn.IFS(
$C239=2010,
VLOOKUP($B239,[18]分省年度数据!$A$1:$T$32,15,FALSE),
$C239=2011,
VLOOKUP($B239,[18]分省年度数据!$A$1:$T$32,14,FALSE),
$C239=2012,
VLOOKUP($B239,[18]分省年度数据!$A$1:$T$32,13,FALSE),
$C239=2013,
VLOOKUP($B239,[18]分省年度数据!$A$1:$T$32,12,FALSE),
$C239=2014,
VLOOKUP($B239,[18]分省年度数据!$A$1:$T$32,11,FALSE),
$C239=2015,
VLOOKUP($B239,[18]分省年度数据!$A$1:$T$32,10,FALSE),
$C239=2016,
VLOOKUP($B239,[18]分省年度数据!$A$1:$T$32,9,FALSE),
$C239=2017,
VLOOKUP($B239,[18]分省年度数据!$A$1:$T$32,8,FALSE),
$C239=2018,
VLOOKUP($B239,[18]分省年度数据!$A$1:$T$32,7,FALSE)
)</f>
        <v>5245</v>
      </c>
      <c r="AJ239" cm="1">
        <f t="array" ref="AJ239">_xlfn.IFS(
$C239=2010,
VLOOKUP($B239,[19]分省年度数据!$A$1:$T$32,15,FALSE),
$C239=2011,
VLOOKUP($B239,[19]分省年度数据!$A$1:$T$32,14,FALSE),
$C239=2012,
VLOOKUP($B239,[19]分省年度数据!$A$1:$T$32,13,FALSE),
$C239=2013,
VLOOKUP($B239,[19]分省年度数据!$A$1:$T$32,12,FALSE),
$C239=2014,
VLOOKUP($B239,[19]分省年度数据!$A$1:$T$32,11,FALSE),
$C239=2015,
VLOOKUP($B239,[19]分省年度数据!$A$1:$T$32,10,FALSE),
$C239=2016,
VLOOKUP($B239,[19]分省年度数据!$A$1:$T$32,9,FALSE),
$C239=2017,
VLOOKUP($B239,[19]分省年度数据!$A$1:$T$32,8,FALSE),
$C239=2018,
VLOOKUP($B239,[19]分省年度数据!$A$1:$T$32,7,FALSE)
)</f>
        <v>5952</v>
      </c>
      <c r="AK239" cm="1">
        <f t="array" ref="AK239">_xlfn.IFS(
$C239=2010,
VLOOKUP($B239,[20]分省年度数据!$A$1:$T$32,15,FALSE),
$C239=2011,
VLOOKUP($B239,[20]分省年度数据!$A$1:$T$32,14,FALSE),
$C239=2012,
VLOOKUP($B239,[20]分省年度数据!$A$1:$T$32,13,FALSE),
$C239=2013,
VLOOKUP($B239,[20]分省年度数据!$A$1:$T$32,12,FALSE),
$C239=2014,
VLOOKUP($B239,[20]分省年度数据!$A$1:$T$32,11,FALSE),
$C239=2015,
VLOOKUP($B239,[20]分省年度数据!$A$1:$T$32,10,FALSE),
$C239=2016,
VLOOKUP($B239,[20]分省年度数据!$A$1:$T$32,9,FALSE),
$C239=2017,
VLOOKUP($B239,[20]分省年度数据!$A$1:$T$32,8,FALSE),
$C239=2018,
VLOOKUP($B239,[20]分省年度数据!$A$1:$T$32,7,FALSE)
)</f>
        <v>8738</v>
      </c>
      <c r="AL239" cm="1">
        <f t="array" ref="AL239">_xlfn.IFS(
$C239=2010,
VLOOKUP($B239,[26]分省年度数据!$A$1:$T$32,15,FALSE),
$C239=2011,
VLOOKUP($B239,[26]分省年度数据!$A$1:$T$32,14,FALSE),
$C239=2012,
VLOOKUP($B239,[26]分省年度数据!$A$1:$T$32,13,FALSE),
$C239=2013,
VLOOKUP($B239,[26]分省年度数据!$A$1:$T$32,12,FALSE),
$C239=2014,
VLOOKUP($B239,[26]分省年度数据!$A$1:$T$32,11,FALSE),
$C239=2015,
VLOOKUP($B239,[26]分省年度数据!$A$1:$T$32,10,FALSE),
$C239=2016,
VLOOKUP($B239,[26]分省年度数据!$A$1:$T$32,9,FALSE),
$C239=2017,
VLOOKUP($B239,[26]分省年度数据!$A$1:$T$32,8,FALSE),
$C239=2018,
VLOOKUP($B239,[26]分省年度数据!$A$1:$T$32,7,FALSE)
)</f>
        <v>96.52</v>
      </c>
      <c r="AM239" cm="1">
        <f t="array" ref="AM239">_xlfn.IFS(
$C239=2010,
VLOOKUP($B239,[22]分省年度数据!$A$1:$T$32,15,FALSE),
$C239=2011,
VLOOKUP($B239,[22]分省年度数据!$A$1:$T$32,14,FALSE),
$C239=2012,
VLOOKUP($B239,[22]分省年度数据!$A$1:$T$32,13,FALSE),
$C239=2013,
VLOOKUP($B239,[22]分省年度数据!$A$1:$T$32,12,FALSE),
$C239=2014,
VLOOKUP($B239,[22]分省年度数据!$A$1:$T$32,11,FALSE),
$C239=2015,
VLOOKUP($B239,[22]分省年度数据!$A$1:$T$32,10,FALSE),
$C239=2016,
VLOOKUP($B239,[22]分省年度数据!$A$1:$T$32,9,FALSE),
$C239=2017,
VLOOKUP($B239,[22]分省年度数据!$A$1:$T$32,8,FALSE),
$C239=2018,
VLOOKUP($B239,[22]分省年度数据!$A$1:$T$32,7,FALSE)
)</f>
        <v>93.75</v>
      </c>
      <c r="AN239" cm="1">
        <f t="array" ref="AN239">_xlfn.IFS(
$C239=2010,
VLOOKUP($B239,[23]分省年度数据!$A$1:$T$32,15,FALSE),
$C239=2011,
VLOOKUP($B239,[23]分省年度数据!$A$1:$T$32,14,FALSE),
$C239=2012,
VLOOKUP($B239,[23]分省年度数据!$A$1:$T$32,13,FALSE),
$C239=2013,
VLOOKUP($B239,[23]分省年度数据!$A$1:$T$32,12,FALSE),
$C239=2014,
VLOOKUP($B239,[23]分省年度数据!$A$1:$T$32,11,FALSE),
$C239=2015,
VLOOKUP($B239,[23]分省年度数据!$A$1:$T$32,10,FALSE),
$C239=2016,
VLOOKUP($B239,[23]分省年度数据!$A$1:$T$32,9,FALSE),
$C239=2017,
VLOOKUP($B239,[23]分省年度数据!$A$1:$T$32,8,FALSE),
$C239=2018,
VLOOKUP($B239,[23]分省年度数据!$A$1:$T$32,7,FALSE)
)</f>
        <v>16.27</v>
      </c>
      <c r="AO239" cm="1">
        <f t="array" ref="AO239">_xlfn.IFS(
$C239=2010,
VLOOKUP($B239,[24]分省年度数据!$A$1:$T$32,15,FALSE),
$C239=2011,
VLOOKUP($B239,[24]分省年度数据!$A$1:$T$32,14,FALSE),
$C239=2012,
VLOOKUP($B239,[24]分省年度数据!$A$1:$T$32,13,FALSE),
$C239=2013,
VLOOKUP($B239,[24]分省年度数据!$A$1:$T$32,12,FALSE),
$C239=2014,
VLOOKUP($B239,[24]分省年度数据!$A$1:$T$32,11,FALSE),
$C239=2015,
VLOOKUP($B239,[24]分省年度数据!$A$1:$T$32,10,FALSE),
$C239=2016,
VLOOKUP($B239,[24]分省年度数据!$A$1:$T$32,9,FALSE),
$C239=2017,
VLOOKUP($B239,[24]分省年度数据!$A$1:$T$32,8,FALSE),
$C239=2018,
VLOOKUP($B239,[24]分省年度数据!$A$1:$T$32,7,FALSE)
)</f>
        <v>3.81</v>
      </c>
      <c r="AP239" cm="1">
        <f t="array" ref="AP239">_xlfn.IFS(
$C239=2010,
VLOOKUP($B239,[25]分省年度数据!$A$1:$T$32,15,FALSE),
$C239=2011,
VLOOKUP($B239,[25]分省年度数据!$A$1:$T$32,14,FALSE),
$C239=2012,
VLOOKUP($B239,[25]分省年度数据!$A$1:$T$32,13,FALSE),
$C239=2013,
VLOOKUP($B239,[25]分省年度数据!$A$1:$T$32,12,FALSE),
$C239=2014,
VLOOKUP($B239,[25]分省年度数据!$A$1:$T$32,11,FALSE),
$C239=2015,
VLOOKUP($B239,[25]分省年度数据!$A$1:$T$32,10,FALSE),
$C239=2016,
VLOOKUP($B239,[25]分省年度数据!$A$1:$T$32,9,FALSE),
$C239=2017,
VLOOKUP($B239,[25]分省年度数据!$A$1:$T$32,8,FALSE),
$C239=2018,
VLOOKUP($B239,[25]分省年度数据!$A$1:$T$32,7,FALSE)
)</f>
        <v>11.77</v>
      </c>
    </row>
    <row r="240" spans="1:42">
      <c r="A240">
        <v>61</v>
      </c>
      <c r="B240" t="s">
        <v>27</v>
      </c>
      <c r="C240">
        <v>2014</v>
      </c>
      <c r="D240" t="str">
        <f t="shared" si="6"/>
        <v>陕西省2014</v>
      </c>
      <c r="E240" t="s">
        <v>37</v>
      </c>
      <c r="F240" cm="1">
        <f t="array" ref="F240">_xlfn.IFS(
$C240=2010,
VLOOKUP($B240,[1]分省年度数据!$A$1:$T$32,15,FALSE),
$C240=2011,
VLOOKUP($B240,[1]分省年度数据!$A$1:$T$32,14,FALSE),
$C240=2012,
VLOOKUP($B240,[1]分省年度数据!$A$1:$T$32,13,FALSE),
$C240=2013,
VLOOKUP($B240,[1]分省年度数据!$A$1:$T$32,12,FALSE),
$C240=2014,
VLOOKUP($B240,[1]分省年度数据!$A$1:$T$32,11,FALSE),
$C240=2015,
VLOOKUP($B240,[1]分省年度数据!$A$1:$T$32,10,FALSE),
$C240=2016,
VLOOKUP($B240,[1]分省年度数据!$A$1:$T$32,9,FALSE),
$C240=2017,
VLOOKUP($B240,[1]分省年度数据!$A$1:$T$32,8,FALSE),
$C240=2018,
VLOOKUP($B240,[1]分省年度数据!$A$1:$T$32,7,FALSE)
)</f>
        <v>3827</v>
      </c>
      <c r="G240" cm="1">
        <f t="array" ref="G240">_xlfn.IFS(
$C240=2010,
VLOOKUP($B240,[2]分省年度数据!$A$1:$T$32,15,FALSE),
$C240=2011,
VLOOKUP($B240,[2]分省年度数据!$A$1:$T$32,14,FALSE),
$C240=2012,
VLOOKUP($B240,[2]分省年度数据!$A$1:$T$32,13,FALSE),
$C240=2013,
VLOOKUP($B240,[2]分省年度数据!$A$1:$T$32,12,FALSE),
$C240=2014,
VLOOKUP($B240,[2]分省年度数据!$A$1:$T$32,11,FALSE),
$C240=2015,
VLOOKUP($B240,[2]分省年度数据!$A$1:$T$32,10,FALSE),
$C240=2016,
VLOOKUP($B240,[2]分省年度数据!$A$1:$T$32,9,FALSE),
$C240=2017,
VLOOKUP($B240,[2]分省年度数据!$A$1:$T$32,8,FALSE),
$C240=2018,
VLOOKUP($B240,[2]分省年度数据!$A$1:$T$32,7,FALSE)
)</f>
        <v>15837</v>
      </c>
      <c r="H240" cm="1">
        <f t="array" ref="H240">_xlfn.IFS(
$C240=2010,
VLOOKUP($B240,[3]分省年度数据!$A$1:$T$32,15,FALSE),
$C240=2011,
VLOOKUP($B240,[3]分省年度数据!$A$1:$T$32,14,FALSE),
$C240=2012,
VLOOKUP($B240,[3]分省年度数据!$A$1:$T$32,13,FALSE),
$C240=2013,
VLOOKUP($B240,[3]分省年度数据!$A$1:$T$32,12,FALSE),
$C240=2014,
VLOOKUP($B240,[3]分省年度数据!$A$1:$T$32,11,FALSE),
$C240=2015,
VLOOKUP($B240,[3]分省年度数据!$A$1:$T$32,10,FALSE),
$C240=2016,
VLOOKUP($B240,[3]分省年度数据!$A$1:$T$32,9,FALSE),
$C240=2017,
VLOOKUP($B240,[3]分省年度数据!$A$1:$T$32,8,FALSE),
$C240=2018,
VLOOKUP($B240,[3]分省年度数据!$A$1:$T$32,7,FALSE)
)</f>
        <v>1208.5</v>
      </c>
      <c r="I240">
        <f>VLOOKUP($D240,[4]Sheet1!$C$1:$J$65536,2,FALSE)</f>
        <v>129.59466552734375</v>
      </c>
      <c r="J240">
        <f>VLOOKUP($D240,[4]Sheet1!$C$1:$J$65536,3,FALSE)</f>
        <v>49.765613555908203</v>
      </c>
      <c r="K240">
        <f>VLOOKUP($D240,[4]Sheet1!$C$1:$J$65536,4,FALSE)</f>
        <v>10168.0390625</v>
      </c>
      <c r="L240">
        <f>VLOOKUP($D240,[4]Sheet1!$C$1:$J$65536,5,FALSE)</f>
        <v>174.02267456054688</v>
      </c>
      <c r="M240">
        <f>VLOOKUP($D240,[4]Sheet1!$C$1:$J$65536,6,FALSE)</f>
        <v>23.580951690673828</v>
      </c>
      <c r="N240">
        <f>VLOOKUP($D240,[4]Sheet1!$C$1:$J$65536,7,FALSE)</f>
        <v>6.4779624938964844</v>
      </c>
      <c r="O240">
        <f>VLOOKUP($D240,[4]Sheet1!$C$1:$J$65536,8,FALSE)</f>
        <v>23.456874847412109</v>
      </c>
      <c r="P240" cm="1">
        <f t="array" ref="P240">_xlfn.IFS(
$C240=2010,
VLOOKUP($B240,[5]各省年均房价!$A$1:$T$32,11,FALSE),
$C240=2011,
VLOOKUP($B240,[5]各省年均房价!$A$1:$T$32,12,FALSE),
$C240=2012,
VLOOKUP($B240,[5]各省年均房价!$A$1:$T$32,13,FALSE),
$C240=2013,
VLOOKUP($B240,[5]各省年均房价!$A$1:$T$32,14,FALSE),
$C240=2014,
VLOOKUP($B240,[5]各省年均房价!$A$1:$T$32,15,FALSE),
$C240=2015,
VLOOKUP($B240,[5]各省年均房价!$A$1:$T$32,16,FALSE),
$C240=2016,
VLOOKUP($B240,[5]各省年均房价!$A$1:$T$32,17,FALSE),
$C240=2017,
VLOOKUP($B240,[5]各省年均房价!$A$1:$T$32,18,FALSE),
$C240=2018,
VLOOKUP($B240,[5]各省年均房价!$A$1:$T$32,19,FALSE)
)</f>
        <v>3937.0010000000002</v>
      </c>
      <c r="Q240">
        <f t="shared" si="7"/>
        <v>0.2485951253393951</v>
      </c>
      <c r="R240" cm="1">
        <f t="array" ref="R240">_xlfn.IFS(
$C240=2010,
VLOOKUP($B240,[27]分省年度数据!$A$1:$T$32,15,FALSE),
$C240=2011,
VLOOKUP($B240,[27]分省年度数据!$A$1:$T$32,14,FALSE),
$C240=2012,
VLOOKUP($B240,[27]分省年度数据!$A$1:$T$32,13,FALSE),
$C240=2013,
VLOOKUP($B240,[27]分省年度数据!$A$1:$T$32,12,FALSE),
$C240=2014,
VLOOKUP($B240,[27]分省年度数据!$A$1:$T$32,11,FALSE),
$C240=2015,
VLOOKUP($B240,[27]分省年度数据!$A$1:$T$32,10,FALSE),
$C240=2016,
VLOOKUP($B240,[27]分省年度数据!$A$1:$T$32,9,FALSE),
$C240=2017,
VLOOKUP($B240,[27]分省年度数据!$A$1:$T$32,8,FALSE),
$C240=2018,
VLOOKUP($B240,[27]分省年度数据!$A$1:$T$32,7,FALSE)
)</f>
        <v>95.55</v>
      </c>
      <c r="S240">
        <f>IFERROR(VLOOKUP(D240,[6]mu_jt_estimates_final!$C:$D,2,FALSE),"")</f>
        <v>-0.42287263000000003</v>
      </c>
      <c r="T240" t="str">
        <f>VLOOKUP(B240,方言分布!A:B,2,FALSE)</f>
        <v>中原官话</v>
      </c>
      <c r="U240" cm="1">
        <f t="array" ref="U240">_xlfn.IFS(
$C240=2010,
VLOOKUP($B240,[7]分省年度数据!$A$1:$T$32,15,FALSE),
$C240=2011,
VLOOKUP($B240,[7]分省年度数据!$A$1:$T$32,14,FALSE),
$C240=2012,
VLOOKUP($B240,[7]分省年度数据!$A$1:$T$32,13,FALSE),
$C240=2013,
VLOOKUP($B240,[7]分省年度数据!$A$1:$T$32,12,FALSE),
$C240=2014,
VLOOKUP($B240,[7]分省年度数据!$A$1:$T$32,11,FALSE),
$C240=2015,
VLOOKUP($B240,[7]分省年度数据!$A$1:$T$32,10,FALSE),
$C240=2016,
VLOOKUP($B240,[7]分省年度数据!$A$1:$T$32,9,FALSE),
$C240=2017,
VLOOKUP($B240,[7]分省年度数据!$A$1:$T$32,8,FALSE),
$C240=2018,
VLOOKUP($B240,[7]分省年度数据!$A$1:$T$32,7,FALSE)
)</f>
        <v>37247</v>
      </c>
      <c r="V240" cm="1">
        <f t="array" ref="V240">_xlfn.IFS(
$C240=2010,
VLOOKUP($B240,[8]分省年度数据!$A$1:$T$32,15,FALSE),
$C240=2011,
VLOOKUP($B240,[8]分省年度数据!$A$1:$T$32,14,FALSE),
$C240=2012,
VLOOKUP($B240,[8]分省年度数据!$A$1:$T$32,13,FALSE),
$C240=2013,
VLOOKUP($B240,[8]分省年度数据!$A$1:$T$32,12,FALSE),
$C240=2014,
VLOOKUP($B240,[8]分省年度数据!$A$1:$T$32,11,FALSE),
$C240=2015,
VLOOKUP($B240,[8]分省年度数据!$A$1:$T$32,10,FALSE),
$C240=2016,
VLOOKUP($B240,[8]分省年度数据!$A$1:$T$32,9,FALSE),
$C240=2017,
VLOOKUP($B240,[8]分省年度数据!$A$1:$T$32,8,FALSE),
$C240=2018,
VLOOKUP($B240,[8]分省年度数据!$A$1:$T$32,7,FALSE)
)</f>
        <v>19.940000000000001</v>
      </c>
      <c r="W240" cm="1">
        <f t="array" ref="W240">_xlfn.IFS(
$C240=2010,
VLOOKUP($B240,[9]分省年度数据!$A$1:$T$32,15,FALSE),
$C240=2011,
VLOOKUP($B240,[9]分省年度数据!$A$1:$T$32,14,FALSE),
$C240=2012,
VLOOKUP($B240,[9]分省年度数据!$A$1:$T$32,13,FALSE),
$C240=2013,
VLOOKUP($B240,[9]分省年度数据!$A$1:$T$32,12,FALSE),
$C240=2014,
VLOOKUP($B240,[9]分省年度数据!$A$1:$T$32,11,FALSE),
$C240=2015,
VLOOKUP($B240,[9]分省年度数据!$A$1:$T$32,10,FALSE),
$C240=2016,
VLOOKUP($B240,[9]分省年度数据!$A$1:$T$32,9,FALSE),
$C240=2017,
VLOOKUP($B240,[9]分省年度数据!$A$1:$T$32,8,FALSE),
$C240=2018,
VLOOKUP($B240,[9]分省年度数据!$A$1:$T$32,7,FALSE)
)</f>
        <v>67</v>
      </c>
      <c r="X240" cm="1">
        <f t="array" ref="X240">_xlfn.IFS(
$C240=2010,
VLOOKUP($B240,[10]分省年度数据!$A$1:$T$32,15,FALSE),
$C240=2011,
VLOOKUP($B240,[10]分省年度数据!$A$1:$T$32,14,FALSE),
$C240=2012,
VLOOKUP($B240,[10]分省年度数据!$A$1:$T$32,13,FALSE),
$C240=2013,
VLOOKUP($B240,[10]分省年度数据!$A$1:$T$32,12,FALSE),
$C240=2014,
VLOOKUP($B240,[10]分省年度数据!$A$1:$T$32,11,FALSE),
$C240=2015,
VLOOKUP($B240,[10]分省年度数据!$A$1:$T$32,10,FALSE),
$C240=2016,
VLOOKUP($B240,[10]分省年度数据!$A$1:$T$32,9,FALSE),
$C240=2017,
VLOOKUP($B240,[10]分省年度数据!$A$1:$T$32,8,FALSE),
$C240=2018,
VLOOKUP($B240,[10]分省年度数据!$A$1:$T$32,7,FALSE)
)</f>
        <v>9.57</v>
      </c>
      <c r="Y240" cm="1">
        <f t="array" ref="Y240">_xlfn.IFS(
$C240=2010,
VLOOKUP($B240,[11]分省年度数据!$A$1:$T$32,15,FALSE),
$C240=2011,
VLOOKUP($B240,[11]分省年度数据!$A$1:$T$32,14,FALSE),
$C240=2012,
VLOOKUP($B240,[11]分省年度数据!$A$1:$T$32,13,FALSE),
$C240=2013,
VLOOKUP($B240,[11]分省年度数据!$A$1:$T$32,12,FALSE),
$C240=2014,
VLOOKUP($B240,[11]分省年度数据!$A$1:$T$32,11,FALSE),
$C240=2015,
VLOOKUP($B240,[11]分省年度数据!$A$1:$T$32,10,FALSE),
$C240=2016,
VLOOKUP($B240,[11]分省年度数据!$A$1:$T$32,9,FALSE),
$C240=2017,
VLOOKUP($B240,[11]分省年度数据!$A$1:$T$32,8,FALSE),
$C240=2018,
VLOOKUP($B240,[11]分省年度数据!$A$1:$T$32,7,FALSE)
)</f>
        <v>313.45</v>
      </c>
      <c r="Z240" cm="1">
        <f t="array" ref="Z240">_xlfn.IFS(
$C240=2010,
VLOOKUP($B240,[12]分省年度数据!$A$1:$T$32,15,FALSE),
$C240=2011,
VLOOKUP($B240,[12]分省年度数据!$A$1:$T$32,14,FALSE),
$C240=2012,
VLOOKUP($B240,[12]分省年度数据!$A$1:$T$32,13,FALSE),
$C240=2013,
VLOOKUP($B240,[12]分省年度数据!$A$1:$T$32,12,FALSE),
$C240=2014,
VLOOKUP($B240,[12]分省年度数据!$A$1:$T$32,11,FALSE),
$C240=2015,
VLOOKUP($B240,[12]分省年度数据!$A$1:$T$32,10,FALSE),
$C240=2016,
VLOOKUP($B240,[12]分省年度数据!$A$1:$T$32,9,FALSE),
$C240=2017,
VLOOKUP($B240,[12]分省年度数据!$A$1:$T$32,8,FALSE),
$C240=2018,
VLOOKUP($B240,[12]分省年度数据!$A$1:$T$32,7,FALSE)
)</f>
        <v>14.95</v>
      </c>
      <c r="AA240" cm="1">
        <f t="array" ref="AA240">_xlfn.IFS(
$C240=2010,
VLOOKUP($B240,[13]分省年度数据!$A$1:$T$32,15,FALSE),
$C240=2011,
VLOOKUP($B240,[13]分省年度数据!$A$1:$T$32,14,FALSE),
$C240=2012,
VLOOKUP($B240,[13]分省年度数据!$A$1:$T$32,13,FALSE),
$C240=2013,
VLOOKUP($B240,[13]分省年度数据!$A$1:$T$32,12,FALSE),
$C240=2014,
VLOOKUP($B240,[13]分省年度数据!$A$1:$T$32,11,FALSE),
$C240=2015,
VLOOKUP($B240,[13]分省年度数据!$A$1:$T$32,10,FALSE),
$C240=2016,
VLOOKUP($B240,[13]分省年度数据!$A$1:$T$32,9,FALSE),
$C240=2017,
VLOOKUP($B240,[13]分省年度数据!$A$1:$T$32,8,FALSE),
$C240=2018,
VLOOKUP($B240,[13]分省年度数据!$A$1:$T$32,7,FALSE)
)</f>
        <v>10.4</v>
      </c>
      <c r="AB240" cm="1">
        <f t="array" ref="AB240">_xlfn.IFS(
$C240=2010,
VLOOKUP($B240,[14]分省年度数据!$A$1:$T$32,15,FALSE),
$C240=2011,
VLOOKUP($B240,[14]分省年度数据!$A$1:$T$32,14,FALSE),
$C240=2012,
VLOOKUP($B240,[14]分省年度数据!$A$1:$T$32,13,FALSE),
$C240=2013,
VLOOKUP($B240,[14]分省年度数据!$A$1:$T$32,12,FALSE),
$C240=2014,
VLOOKUP($B240,[14]分省年度数据!$A$1:$T$32,11,FALSE),
$C240=2015,
VLOOKUP($B240,[14]分省年度数据!$A$1:$T$32,10,FALSE),
$C240=2016,
VLOOKUP($B240,[14]分省年度数据!$A$1:$T$32,9,FALSE),
$C240=2017,
VLOOKUP($B240,[14]分省年度数据!$A$1:$T$32,8,FALSE),
$C240=2018,
VLOOKUP($B240,[14]分省年度数据!$A$1:$T$32,7,FALSE)
)</f>
        <v>14.21</v>
      </c>
      <c r="AD240" cm="1">
        <f t="array" ref="AD240">_xlfn.IFS(
$C240=2010,
VLOOKUP($B240,[15]分省年度数据!$A$1:$T$32,15,FALSE),
$C240=2011,
VLOOKUP($B240,[15]分省年度数据!$A$1:$T$32,14,FALSE),
$C240=2012,
VLOOKUP($B240,[15]分省年度数据!$A$1:$T$32,13,FALSE),
$C240=2013,
VLOOKUP($B240,[15]分省年度数据!$A$1:$T$32,12,FALSE),
$C240=2014,
VLOOKUP($B240,[15]分省年度数据!$A$1:$T$32,11,FALSE),
$C240=2015,
VLOOKUP($B240,[15]分省年度数据!$A$1:$T$32,10,FALSE),
$C240=2016,
VLOOKUP($B240,[15]分省年度数据!$A$1:$T$32,9,FALSE),
$C240=2017,
VLOOKUP($B240,[15]分省年度数据!$A$1:$T$32,8,FALSE),
$C240=2018,
VLOOKUP($B240,[15]分省年度数据!$A$1:$T$32,7,FALSE)
)</f>
        <v>9101672</v>
      </c>
      <c r="AE240" cm="1">
        <f t="array" ref="AE240">_xlfn.IFS(
$C240=2010,
VLOOKUP($B240,[16]分省年度数据!$A$1:$T$32,15,FALSE),
$C240=2011,
VLOOKUP($B240,[16]分省年度数据!$A$1:$T$32,14,FALSE),
$C240=2012,
VLOOKUP($B240,[16]分省年度数据!$A$1:$T$32,13,FALSE),
$C240=2013,
VLOOKUP($B240,[16]分省年度数据!$A$1:$T$32,12,FALSE),
$C240=2014,
VLOOKUP($B240,[16]分省年度数据!$A$1:$T$32,11,FALSE),
$C240=2015,
VLOOKUP($B240,[16]分省年度数据!$A$1:$T$32,10,FALSE),
$C240=2016,
VLOOKUP($B240,[16]分省年度数据!$A$1:$T$32,9,FALSE),
$C240=2017,
VLOOKUP($B240,[16]分省年度数据!$A$1:$T$32,8,FALSE),
$C240=2018,
VLOOKUP($B240,[16]分省年度数据!$A$1:$T$32,7,FALSE)
)</f>
        <v>693.83</v>
      </c>
      <c r="AF240" cm="1">
        <f t="array" ref="AF240">_xlfn.IFS(
$C240=2010,
VLOOKUP($B240,[17]分省年度数据!$A$1:$T$32,15,FALSE),
$C240=2011,
VLOOKUP($B240,[17]分省年度数据!$A$1:$T$32,14,FALSE),
$C240=2012,
VLOOKUP($B240,[17]分省年度数据!$A$1:$T$32,13,FALSE),
$C240=2013,
VLOOKUP($B240,[17]分省年度数据!$A$1:$T$32,12,FALSE),
$C240=2014,
VLOOKUP($B240,[17]分省年度数据!$A$1:$T$32,11,FALSE),
$C240=2015,
VLOOKUP($B240,[17]分省年度数据!$A$1:$T$32,10,FALSE),
$C240=2016,
VLOOKUP($B240,[17]分省年度数据!$A$1:$T$32,9,FALSE),
$C240=2017,
VLOOKUP($B240,[17]分省年度数据!$A$1:$T$32,8,FALSE),
$C240=2018,
VLOOKUP($B240,[17]分省年度数据!$A$1:$T$32,7,FALSE)
)</f>
        <v>181</v>
      </c>
      <c r="AG240" cm="1">
        <f t="array" ref="AG240">_xlfn.IFS(
$C240=2010,
VLOOKUP($B240,[18]分省年度数据!$A$1:$T$32,15,FALSE),
$C240=2011,
VLOOKUP($B240,[18]分省年度数据!$A$1:$T$32,14,FALSE),
$C240=2012,
VLOOKUP($B240,[18]分省年度数据!$A$1:$T$32,13,FALSE),
$C240=2013,
VLOOKUP($B240,[18]分省年度数据!$A$1:$T$32,12,FALSE),
$C240=2014,
VLOOKUP($B240,[18]分省年度数据!$A$1:$T$32,11,FALSE),
$C240=2015,
VLOOKUP($B240,[18]分省年度数据!$A$1:$T$32,10,FALSE),
$C240=2016,
VLOOKUP($B240,[18]分省年度数据!$A$1:$T$32,9,FALSE),
$C240=2017,
VLOOKUP($B240,[18]分省年度数据!$A$1:$T$32,8,FALSE),
$C240=2018,
VLOOKUP($B240,[18]分省年度数据!$A$1:$T$32,7,FALSE)
)</f>
        <v>5918.7</v>
      </c>
      <c r="AJ240" cm="1">
        <f t="array" ref="AJ240">_xlfn.IFS(
$C240=2010,
VLOOKUP($B240,[19]分省年度数据!$A$1:$T$32,15,FALSE),
$C240=2011,
VLOOKUP($B240,[19]分省年度数据!$A$1:$T$32,14,FALSE),
$C240=2012,
VLOOKUP($B240,[19]分省年度数据!$A$1:$T$32,13,FALSE),
$C240=2013,
VLOOKUP($B240,[19]分省年度数据!$A$1:$T$32,12,FALSE),
$C240=2014,
VLOOKUP($B240,[19]分省年度数据!$A$1:$T$32,11,FALSE),
$C240=2015,
VLOOKUP($B240,[19]分省年度数据!$A$1:$T$32,10,FALSE),
$C240=2016,
VLOOKUP($B240,[19]分省年度数据!$A$1:$T$32,9,FALSE),
$C240=2017,
VLOOKUP($B240,[19]分省年度数据!$A$1:$T$32,8,FALSE),
$C240=2018,
VLOOKUP($B240,[19]分省年度数据!$A$1:$T$32,7,FALSE)
)</f>
        <v>5055</v>
      </c>
      <c r="AK240" cm="1">
        <f t="array" ref="AK240">_xlfn.IFS(
$C240=2010,
VLOOKUP($B240,[20]分省年度数据!$A$1:$T$32,15,FALSE),
$C240=2011,
VLOOKUP($B240,[20]分省年度数据!$A$1:$T$32,14,FALSE),
$C240=2012,
VLOOKUP($B240,[20]分省年度数据!$A$1:$T$32,13,FALSE),
$C240=2013,
VLOOKUP($B240,[20]分省年度数据!$A$1:$T$32,12,FALSE),
$C240=2014,
VLOOKUP($B240,[20]分省年度数据!$A$1:$T$32,11,FALSE),
$C240=2015,
VLOOKUP($B240,[20]分省年度数据!$A$1:$T$32,10,FALSE),
$C240=2016,
VLOOKUP($B240,[20]分省年度数据!$A$1:$T$32,9,FALSE),
$C240=2017,
VLOOKUP($B240,[20]分省年度数据!$A$1:$T$32,8,FALSE),
$C240=2018,
VLOOKUP($B240,[20]分省年度数据!$A$1:$T$32,7,FALSE)
)</f>
        <v>9419</v>
      </c>
      <c r="AL240" cm="1">
        <f t="array" ref="AL240">_xlfn.IFS(
$C240=2010,
VLOOKUP($B240,[26]分省年度数据!$A$1:$T$32,15,FALSE),
$C240=2011,
VLOOKUP($B240,[26]分省年度数据!$A$1:$T$32,14,FALSE),
$C240=2012,
VLOOKUP($B240,[26]分省年度数据!$A$1:$T$32,13,FALSE),
$C240=2013,
VLOOKUP($B240,[26]分省年度数据!$A$1:$T$32,12,FALSE),
$C240=2014,
VLOOKUP($B240,[26]分省年度数据!$A$1:$T$32,11,FALSE),
$C240=2015,
VLOOKUP($B240,[26]分省年度数据!$A$1:$T$32,10,FALSE),
$C240=2016,
VLOOKUP($B240,[26]分省年度数据!$A$1:$T$32,9,FALSE),
$C240=2017,
VLOOKUP($B240,[26]分省年度数据!$A$1:$T$32,8,FALSE),
$C240=2018,
VLOOKUP($B240,[26]分省年度数据!$A$1:$T$32,7,FALSE)
)</f>
        <v>96.31</v>
      </c>
      <c r="AM240" cm="1">
        <f t="array" ref="AM240">_xlfn.IFS(
$C240=2010,
VLOOKUP($B240,[22]分省年度数据!$A$1:$T$32,15,FALSE),
$C240=2011,
VLOOKUP($B240,[22]分省年度数据!$A$1:$T$32,14,FALSE),
$C240=2012,
VLOOKUP($B240,[22]分省年度数据!$A$1:$T$32,13,FALSE),
$C240=2013,
VLOOKUP($B240,[22]分省年度数据!$A$1:$T$32,12,FALSE),
$C240=2014,
VLOOKUP($B240,[22]分省年度数据!$A$1:$T$32,11,FALSE),
$C240=2015,
VLOOKUP($B240,[22]分省年度数据!$A$1:$T$32,10,FALSE),
$C240=2016,
VLOOKUP($B240,[22]分省年度数据!$A$1:$T$32,9,FALSE),
$C240=2017,
VLOOKUP($B240,[22]分省年度数据!$A$1:$T$32,8,FALSE),
$C240=2018,
VLOOKUP($B240,[22]分省年度数据!$A$1:$T$32,7,FALSE)
)</f>
        <v>95.08</v>
      </c>
      <c r="AN240" cm="1">
        <f t="array" ref="AN240">_xlfn.IFS(
$C240=2010,
VLOOKUP($B240,[23]分省年度数据!$A$1:$T$32,15,FALSE),
$C240=2011,
VLOOKUP($B240,[23]分省年度数据!$A$1:$T$32,14,FALSE),
$C240=2012,
VLOOKUP($B240,[23]分省年度数据!$A$1:$T$32,13,FALSE),
$C240=2013,
VLOOKUP($B240,[23]分省年度数据!$A$1:$T$32,12,FALSE),
$C240=2014,
VLOOKUP($B240,[23]分省年度数据!$A$1:$T$32,11,FALSE),
$C240=2015,
VLOOKUP($B240,[23]分省年度数据!$A$1:$T$32,10,FALSE),
$C240=2016,
VLOOKUP($B240,[23]分省年度数据!$A$1:$T$32,9,FALSE),
$C240=2017,
VLOOKUP($B240,[23]分省年度数据!$A$1:$T$32,8,FALSE),
$C240=2018,
VLOOKUP($B240,[23]分省年度数据!$A$1:$T$32,7,FALSE)
)</f>
        <v>15.85</v>
      </c>
      <c r="AO240" cm="1">
        <f t="array" ref="AO240">_xlfn.IFS(
$C240=2010,
VLOOKUP($B240,[24]分省年度数据!$A$1:$T$32,15,FALSE),
$C240=2011,
VLOOKUP($B240,[24]分省年度数据!$A$1:$T$32,14,FALSE),
$C240=2012,
VLOOKUP($B240,[24]分省年度数据!$A$1:$T$32,13,FALSE),
$C240=2013,
VLOOKUP($B240,[24]分省年度数据!$A$1:$T$32,12,FALSE),
$C240=2014,
VLOOKUP($B240,[24]分省年度数据!$A$1:$T$32,11,FALSE),
$C240=2015,
VLOOKUP($B240,[24]分省年度数据!$A$1:$T$32,10,FALSE),
$C240=2016,
VLOOKUP($B240,[24]分省年度数据!$A$1:$T$32,9,FALSE),
$C240=2017,
VLOOKUP($B240,[24]分省年度数据!$A$1:$T$32,8,FALSE),
$C240=2018,
VLOOKUP($B240,[24]分省年度数据!$A$1:$T$32,7,FALSE)
)</f>
        <v>4.3</v>
      </c>
      <c r="AP240" cm="1">
        <f t="array" ref="AP240">_xlfn.IFS(
$C240=2010,
VLOOKUP($B240,[25]分省年度数据!$A$1:$T$32,15,FALSE),
$C240=2011,
VLOOKUP($B240,[25]分省年度数据!$A$1:$T$32,14,FALSE),
$C240=2012,
VLOOKUP($B240,[25]分省年度数据!$A$1:$T$32,13,FALSE),
$C240=2013,
VLOOKUP($B240,[25]分省年度数据!$A$1:$T$32,12,FALSE),
$C240=2014,
VLOOKUP($B240,[25]分省年度数据!$A$1:$T$32,11,FALSE),
$C240=2015,
VLOOKUP($B240,[25]分省年度数据!$A$1:$T$32,10,FALSE),
$C240=2016,
VLOOKUP($B240,[25]分省年度数据!$A$1:$T$32,9,FALSE),
$C240=2017,
VLOOKUP($B240,[25]分省年度数据!$A$1:$T$32,8,FALSE),
$C240=2018,
VLOOKUP($B240,[25]分省年度数据!$A$1:$T$32,7,FALSE)
)</f>
        <v>12.48</v>
      </c>
    </row>
    <row r="241" spans="1:42">
      <c r="A241">
        <v>61</v>
      </c>
      <c r="B241" t="s">
        <v>27</v>
      </c>
      <c r="C241">
        <v>2015</v>
      </c>
      <c r="D241" t="str">
        <f t="shared" si="6"/>
        <v>陕西省2015</v>
      </c>
      <c r="E241" t="s">
        <v>37</v>
      </c>
      <c r="F241" cm="1">
        <f t="array" ref="F241">_xlfn.IFS(
$C241=2010,
VLOOKUP($B241,[1]分省年度数据!$A$1:$T$32,15,FALSE),
$C241=2011,
VLOOKUP($B241,[1]分省年度数据!$A$1:$T$32,14,FALSE),
$C241=2012,
VLOOKUP($B241,[1]分省年度数据!$A$1:$T$32,13,FALSE),
$C241=2013,
VLOOKUP($B241,[1]分省年度数据!$A$1:$T$32,12,FALSE),
$C241=2014,
VLOOKUP($B241,[1]分省年度数据!$A$1:$T$32,11,FALSE),
$C241=2015,
VLOOKUP($B241,[1]分省年度数据!$A$1:$T$32,10,FALSE),
$C241=2016,
VLOOKUP($B241,[1]分省年度数据!$A$1:$T$32,9,FALSE),
$C241=2017,
VLOOKUP($B241,[1]分省年度数据!$A$1:$T$32,8,FALSE),
$C241=2018,
VLOOKUP($B241,[1]分省年度数据!$A$1:$T$32,7,FALSE)
)</f>
        <v>3846</v>
      </c>
      <c r="G241" cm="1">
        <f t="array" ref="G241">_xlfn.IFS(
$C241=2010,
VLOOKUP($B241,[2]分省年度数据!$A$1:$T$32,15,FALSE),
$C241=2011,
VLOOKUP($B241,[2]分省年度数据!$A$1:$T$32,14,FALSE),
$C241=2012,
VLOOKUP($B241,[2]分省年度数据!$A$1:$T$32,13,FALSE),
$C241=2013,
VLOOKUP($B241,[2]分省年度数据!$A$1:$T$32,12,FALSE),
$C241=2014,
VLOOKUP($B241,[2]分省年度数据!$A$1:$T$32,11,FALSE),
$C241=2015,
VLOOKUP($B241,[2]分省年度数据!$A$1:$T$32,10,FALSE),
$C241=2016,
VLOOKUP($B241,[2]分省年度数据!$A$1:$T$32,9,FALSE),
$C241=2017,
VLOOKUP($B241,[2]分省年度数据!$A$1:$T$32,8,FALSE),
$C241=2018,
VLOOKUP($B241,[2]分省年度数据!$A$1:$T$32,7,FALSE)
)</f>
        <v>17395</v>
      </c>
      <c r="H241" cm="1">
        <f t="array" ref="H241">_xlfn.IFS(
$C241=2010,
VLOOKUP($B241,[3]分省年度数据!$A$1:$T$32,15,FALSE),
$C241=2011,
VLOOKUP($B241,[3]分省年度数据!$A$1:$T$32,14,FALSE),
$C241=2012,
VLOOKUP($B241,[3]分省年度数据!$A$1:$T$32,13,FALSE),
$C241=2013,
VLOOKUP($B241,[3]分省年度数据!$A$1:$T$32,12,FALSE),
$C241=2014,
VLOOKUP($B241,[3]分省年度数据!$A$1:$T$32,11,FALSE),
$C241=2015,
VLOOKUP($B241,[3]分省年度数据!$A$1:$T$32,10,FALSE),
$C241=2016,
VLOOKUP($B241,[3]分省年度数据!$A$1:$T$32,9,FALSE),
$C241=2017,
VLOOKUP($B241,[3]分省年度数据!$A$1:$T$32,8,FALSE),
$C241=2018,
VLOOKUP($B241,[3]分省年度数据!$A$1:$T$32,7,FALSE)
)</f>
        <v>583</v>
      </c>
      <c r="I241">
        <f>VLOOKUP($D241,[4]Sheet1!$C$1:$J$65536,2,FALSE)</f>
        <v>129.95170593261719</v>
      </c>
      <c r="J241">
        <f>VLOOKUP($D241,[4]Sheet1!$C$1:$J$65536,3,FALSE)</f>
        <v>56.70831298828125</v>
      </c>
      <c r="K241">
        <f>VLOOKUP($D241,[4]Sheet1!$C$1:$J$65536,4,FALSE)</f>
        <v>10168.60546875</v>
      </c>
      <c r="L241">
        <f>VLOOKUP($D241,[4]Sheet1!$C$1:$J$65536,5,FALSE)</f>
        <v>172.56442260742188</v>
      </c>
      <c r="M241">
        <f>VLOOKUP($D241,[4]Sheet1!$C$1:$J$65536,6,FALSE)</f>
        <v>24.153388977050781</v>
      </c>
      <c r="N241">
        <f>VLOOKUP($D241,[4]Sheet1!$C$1:$J$65536,7,FALSE)</f>
        <v>6.3976702690124512</v>
      </c>
      <c r="O241">
        <f>VLOOKUP($D241,[4]Sheet1!$C$1:$J$65536,8,FALSE)</f>
        <v>25.863086700439453</v>
      </c>
      <c r="P241" cm="1">
        <f t="array" ref="P241">_xlfn.IFS(
$C241=2010,
VLOOKUP($B241,[5]各省年均房价!$A$1:$T$32,11,FALSE),
$C241=2011,
VLOOKUP($B241,[5]各省年均房价!$A$1:$T$32,12,FALSE),
$C241=2012,
VLOOKUP($B241,[5]各省年均房价!$A$1:$T$32,13,FALSE),
$C241=2013,
VLOOKUP($B241,[5]各省年均房价!$A$1:$T$32,14,FALSE),
$C241=2014,
VLOOKUP($B241,[5]各省年均房价!$A$1:$T$32,15,FALSE),
$C241=2015,
VLOOKUP($B241,[5]各省年均房价!$A$1:$T$32,16,FALSE),
$C241=2016,
VLOOKUP($B241,[5]各省年均房价!$A$1:$T$32,17,FALSE),
$C241=2017,
VLOOKUP($B241,[5]各省年均房价!$A$1:$T$32,18,FALSE),
$C241=2018,
VLOOKUP($B241,[5]各省年均房价!$A$1:$T$32,19,FALSE)
)</f>
        <v>3943.5729999999999</v>
      </c>
      <c r="Q241">
        <f t="shared" si="7"/>
        <v>0.2267072722046565</v>
      </c>
      <c r="R241" cm="1">
        <f t="array" ref="R241">_xlfn.IFS(
$C241=2010,
VLOOKUP($B241,[27]分省年度数据!$A$1:$T$32,15,FALSE),
$C241=2011,
VLOOKUP($B241,[27]分省年度数据!$A$1:$T$32,14,FALSE),
$C241=2012,
VLOOKUP($B241,[27]分省年度数据!$A$1:$T$32,13,FALSE),
$C241=2013,
VLOOKUP($B241,[27]分省年度数据!$A$1:$T$32,12,FALSE),
$C241=2014,
VLOOKUP($B241,[27]分省年度数据!$A$1:$T$32,11,FALSE),
$C241=2015,
VLOOKUP($B241,[27]分省年度数据!$A$1:$T$32,10,FALSE),
$C241=2016,
VLOOKUP($B241,[27]分省年度数据!$A$1:$T$32,9,FALSE),
$C241=2017,
VLOOKUP($B241,[27]分省年度数据!$A$1:$T$32,8,FALSE),
$C241=2018,
VLOOKUP($B241,[27]分省年度数据!$A$1:$T$32,7,FALSE)
)</f>
        <v>94.04</v>
      </c>
      <c r="S241">
        <f>IFERROR(VLOOKUP(D241,[6]mu_jt_estimates_final!$C:$D,2,FALSE),"")</f>
        <v>-0.35576754999999999</v>
      </c>
      <c r="T241" t="str">
        <f>VLOOKUP(B241,方言分布!A:B,2,FALSE)</f>
        <v>中原官话</v>
      </c>
      <c r="U241" cm="1">
        <f t="array" ref="U241">_xlfn.IFS(
$C241=2010,
VLOOKUP($B241,[7]分省年度数据!$A$1:$T$32,15,FALSE),
$C241=2011,
VLOOKUP($B241,[7]分省年度数据!$A$1:$T$32,14,FALSE),
$C241=2012,
VLOOKUP($B241,[7]分省年度数据!$A$1:$T$32,13,FALSE),
$C241=2013,
VLOOKUP($B241,[7]分省年度数据!$A$1:$T$32,12,FALSE),
$C241=2014,
VLOOKUP($B241,[7]分省年度数据!$A$1:$T$32,11,FALSE),
$C241=2015,
VLOOKUP($B241,[7]分省年度数据!$A$1:$T$32,10,FALSE),
$C241=2016,
VLOOKUP($B241,[7]分省年度数据!$A$1:$T$32,9,FALSE),
$C241=2017,
VLOOKUP($B241,[7]分省年度数据!$A$1:$T$32,8,FALSE),
$C241=2018,
VLOOKUP($B241,[7]分省年度数据!$A$1:$T$32,7,FALSE)
)</f>
        <v>37030</v>
      </c>
      <c r="V241" cm="1">
        <f t="array" ref="V241">_xlfn.IFS(
$C241=2010,
VLOOKUP($B241,[8]分省年度数据!$A$1:$T$32,15,FALSE),
$C241=2011,
VLOOKUP($B241,[8]分省年度数据!$A$1:$T$32,14,FALSE),
$C241=2012,
VLOOKUP($B241,[8]分省年度数据!$A$1:$T$32,13,FALSE),
$C241=2013,
VLOOKUP($B241,[8]分省年度数据!$A$1:$T$32,12,FALSE),
$C241=2014,
VLOOKUP($B241,[8]分省年度数据!$A$1:$T$32,11,FALSE),
$C241=2015,
VLOOKUP($B241,[8]分省年度数据!$A$1:$T$32,10,FALSE),
$C241=2016,
VLOOKUP($B241,[8]分省年度数据!$A$1:$T$32,9,FALSE),
$C241=2017,
VLOOKUP($B241,[8]分省年度数据!$A$1:$T$32,8,FALSE),
$C241=2018,
VLOOKUP($B241,[8]分省年度数据!$A$1:$T$32,7,FALSE)
)</f>
        <v>21.19</v>
      </c>
      <c r="W241" cm="1">
        <f t="array" ref="W241">_xlfn.IFS(
$C241=2010,
VLOOKUP($B241,[9]分省年度数据!$A$1:$T$32,15,FALSE),
$C241=2011,
VLOOKUP($B241,[9]分省年度数据!$A$1:$T$32,14,FALSE),
$C241=2012,
VLOOKUP($B241,[9]分省年度数据!$A$1:$T$32,13,FALSE),
$C241=2013,
VLOOKUP($B241,[9]分省年度数据!$A$1:$T$32,12,FALSE),
$C241=2014,
VLOOKUP($B241,[9]分省年度数据!$A$1:$T$32,11,FALSE),
$C241=2015,
VLOOKUP($B241,[9]分省年度数据!$A$1:$T$32,10,FALSE),
$C241=2016,
VLOOKUP($B241,[9]分省年度数据!$A$1:$T$32,9,FALSE),
$C241=2017,
VLOOKUP($B241,[9]分省年度数据!$A$1:$T$32,8,FALSE),
$C241=2018,
VLOOKUP($B241,[9]分省年度数据!$A$1:$T$32,7,FALSE)
)</f>
        <v>70</v>
      </c>
      <c r="X241" cm="1">
        <f t="array" ref="X241">_xlfn.IFS(
$C241=2010,
VLOOKUP($B241,[10]分省年度数据!$A$1:$T$32,15,FALSE),
$C241=2011,
VLOOKUP($B241,[10]分省年度数据!$A$1:$T$32,14,FALSE),
$C241=2012,
VLOOKUP($B241,[10]分省年度数据!$A$1:$T$32,13,FALSE),
$C241=2013,
VLOOKUP($B241,[10]分省年度数据!$A$1:$T$32,12,FALSE),
$C241=2014,
VLOOKUP($B241,[10]分省年度数据!$A$1:$T$32,11,FALSE),
$C241=2015,
VLOOKUP($B241,[10]分省年度数据!$A$1:$T$32,10,FALSE),
$C241=2016,
VLOOKUP($B241,[10]分省年度数据!$A$1:$T$32,9,FALSE),
$C241=2017,
VLOOKUP($B241,[10]分省年度数据!$A$1:$T$32,8,FALSE),
$C241=2018,
VLOOKUP($B241,[10]分省年度数据!$A$1:$T$32,7,FALSE)
)</f>
        <v>9.4</v>
      </c>
      <c r="Y241" cm="1">
        <f t="array" ref="Y241">_xlfn.IFS(
$C241=2010,
VLOOKUP($B241,[11]分省年度数据!$A$1:$T$32,15,FALSE),
$C241=2011,
VLOOKUP($B241,[11]分省年度数据!$A$1:$T$32,14,FALSE),
$C241=2012,
VLOOKUP($B241,[11]分省年度数据!$A$1:$T$32,13,FALSE),
$C241=2013,
VLOOKUP($B241,[11]分省年度数据!$A$1:$T$32,12,FALSE),
$C241=2014,
VLOOKUP($B241,[11]分省年度数据!$A$1:$T$32,11,FALSE),
$C241=2015,
VLOOKUP($B241,[11]分省年度数据!$A$1:$T$32,10,FALSE),
$C241=2016,
VLOOKUP($B241,[11]分省年度数据!$A$1:$T$32,9,FALSE),
$C241=2017,
VLOOKUP($B241,[11]分省年度数据!$A$1:$T$32,8,FALSE),
$C241=2018,
VLOOKUP($B241,[11]分省年度数据!$A$1:$T$32,7,FALSE)
)</f>
        <v>369.38</v>
      </c>
      <c r="Z241" cm="1">
        <f t="array" ref="Z241">_xlfn.IFS(
$C241=2010,
VLOOKUP($B241,[12]分省年度数据!$A$1:$T$32,15,FALSE),
$C241=2011,
VLOOKUP($B241,[12]分省年度数据!$A$1:$T$32,14,FALSE),
$C241=2012,
VLOOKUP($B241,[12]分省年度数据!$A$1:$T$32,13,FALSE),
$C241=2013,
VLOOKUP($B241,[12]分省年度数据!$A$1:$T$32,12,FALSE),
$C241=2014,
VLOOKUP($B241,[12]分省年度数据!$A$1:$T$32,11,FALSE),
$C241=2015,
VLOOKUP($B241,[12]分省年度数据!$A$1:$T$32,10,FALSE),
$C241=2016,
VLOOKUP($B241,[12]分省年度数据!$A$1:$T$32,9,FALSE),
$C241=2017,
VLOOKUP($B241,[12]分省年度数据!$A$1:$T$32,8,FALSE),
$C241=2018,
VLOOKUP($B241,[12]分省年度数据!$A$1:$T$32,7,FALSE)
)</f>
        <v>14.1</v>
      </c>
      <c r="AA241" cm="1">
        <f t="array" ref="AA241">_xlfn.IFS(
$C241=2010,
VLOOKUP($B241,[13]分省年度数据!$A$1:$T$32,15,FALSE),
$C241=2011,
VLOOKUP($B241,[13]分省年度数据!$A$1:$T$32,14,FALSE),
$C241=2012,
VLOOKUP($B241,[13]分省年度数据!$A$1:$T$32,13,FALSE),
$C241=2013,
VLOOKUP($B241,[13]分省年度数据!$A$1:$T$32,12,FALSE),
$C241=2014,
VLOOKUP($B241,[13]分省年度数据!$A$1:$T$32,11,FALSE),
$C241=2015,
VLOOKUP($B241,[13]分省年度数据!$A$1:$T$32,10,FALSE),
$C241=2016,
VLOOKUP($B241,[13]分省年度数据!$A$1:$T$32,9,FALSE),
$C241=2017,
VLOOKUP($B241,[13]分省年度数据!$A$1:$T$32,8,FALSE),
$C241=2018,
VLOOKUP($B241,[13]分省年度数据!$A$1:$T$32,7,FALSE)
)</f>
        <v>10.23</v>
      </c>
      <c r="AB241" cm="1">
        <f t="array" ref="AB241">_xlfn.IFS(
$C241=2010,
VLOOKUP($B241,[14]分省年度数据!$A$1:$T$32,15,FALSE),
$C241=2011,
VLOOKUP($B241,[14]分省年度数据!$A$1:$T$32,14,FALSE),
$C241=2012,
VLOOKUP($B241,[14]分省年度数据!$A$1:$T$32,13,FALSE),
$C241=2013,
VLOOKUP($B241,[14]分省年度数据!$A$1:$T$32,12,FALSE),
$C241=2014,
VLOOKUP($B241,[14]分省年度数据!$A$1:$T$32,11,FALSE),
$C241=2015,
VLOOKUP($B241,[14]分省年度数据!$A$1:$T$32,10,FALSE),
$C241=2016,
VLOOKUP($B241,[14]分省年度数据!$A$1:$T$32,9,FALSE),
$C241=2017,
VLOOKUP($B241,[14]分省年度数据!$A$1:$T$32,8,FALSE),
$C241=2018,
VLOOKUP($B241,[14]分省年度数据!$A$1:$T$32,7,FALSE)
)</f>
        <v>14.93</v>
      </c>
      <c r="AD241" cm="1">
        <f t="array" ref="AD241">_xlfn.IFS(
$C241=2010,
VLOOKUP($B241,[15]分省年度数据!$A$1:$T$32,15,FALSE),
$C241=2011,
VLOOKUP($B241,[15]分省年度数据!$A$1:$T$32,14,FALSE),
$C241=2012,
VLOOKUP($B241,[15]分省年度数据!$A$1:$T$32,13,FALSE),
$C241=2013,
VLOOKUP($B241,[15]分省年度数据!$A$1:$T$32,12,FALSE),
$C241=2014,
VLOOKUP($B241,[15]分省年度数据!$A$1:$T$32,11,FALSE),
$C241=2015,
VLOOKUP($B241,[15]分省年度数据!$A$1:$T$32,10,FALSE),
$C241=2016,
VLOOKUP($B241,[15]分省年度数据!$A$1:$T$32,9,FALSE),
$C241=2017,
VLOOKUP($B241,[15]分省年度数据!$A$1:$T$32,8,FALSE),
$C241=2018,
VLOOKUP($B241,[15]分省年度数据!$A$1:$T$32,7,FALSE)
)</f>
        <v>9674438</v>
      </c>
      <c r="AE241" cm="1">
        <f t="array" ref="AE241">_xlfn.IFS(
$C241=2010,
VLOOKUP($B241,[16]分省年度数据!$A$1:$T$32,15,FALSE),
$C241=2011,
VLOOKUP($B241,[16]分省年度数据!$A$1:$T$32,14,FALSE),
$C241=2012,
VLOOKUP($B241,[16]分省年度数据!$A$1:$T$32,13,FALSE),
$C241=2013,
VLOOKUP($B241,[16]分省年度数据!$A$1:$T$32,12,FALSE),
$C241=2014,
VLOOKUP($B241,[16]分省年度数据!$A$1:$T$32,11,FALSE),
$C241=2015,
VLOOKUP($B241,[16]分省年度数据!$A$1:$T$32,10,FALSE),
$C241=2016,
VLOOKUP($B241,[16]分省年度数据!$A$1:$T$32,9,FALSE),
$C241=2017,
VLOOKUP($B241,[16]分省年度数据!$A$1:$T$32,8,FALSE),
$C241=2018,
VLOOKUP($B241,[16]分省年度数据!$A$1:$T$32,7,FALSE)
)</f>
        <v>758.07</v>
      </c>
      <c r="AF241" cm="1">
        <f t="array" ref="AF241">_xlfn.IFS(
$C241=2010,
VLOOKUP($B241,[17]分省年度数据!$A$1:$T$32,15,FALSE),
$C241=2011,
VLOOKUP($B241,[17]分省年度数据!$A$1:$T$32,14,FALSE),
$C241=2012,
VLOOKUP($B241,[17]分省年度数据!$A$1:$T$32,13,FALSE),
$C241=2013,
VLOOKUP($B241,[17]分省年度数据!$A$1:$T$32,12,FALSE),
$C241=2014,
VLOOKUP($B241,[17]分省年度数据!$A$1:$T$32,11,FALSE),
$C241=2015,
VLOOKUP($B241,[17]分省年度数据!$A$1:$T$32,10,FALSE),
$C241=2016,
VLOOKUP($B241,[17]分省年度数据!$A$1:$T$32,9,FALSE),
$C241=2017,
VLOOKUP($B241,[17]分省年度数据!$A$1:$T$32,8,FALSE),
$C241=2018,
VLOOKUP($B241,[17]分省年度数据!$A$1:$T$32,7,FALSE)
)</f>
        <v>199</v>
      </c>
      <c r="AG241" cm="1">
        <f t="array" ref="AG241">_xlfn.IFS(
$C241=2010,
VLOOKUP($B241,[18]分省年度数据!$A$1:$T$32,15,FALSE),
$C241=2011,
VLOOKUP($B241,[18]分省年度数据!$A$1:$T$32,14,FALSE),
$C241=2012,
VLOOKUP($B241,[18]分省年度数据!$A$1:$T$32,13,FALSE),
$C241=2013,
VLOOKUP($B241,[18]分省年度数据!$A$1:$T$32,12,FALSE),
$C241=2014,
VLOOKUP($B241,[18]分省年度数据!$A$1:$T$32,11,FALSE),
$C241=2015,
VLOOKUP($B241,[18]分省年度数据!$A$1:$T$32,10,FALSE),
$C241=2016,
VLOOKUP($B241,[18]分省年度数据!$A$1:$T$32,9,FALSE),
$C241=2017,
VLOOKUP($B241,[18]分省年度数据!$A$1:$T$32,8,FALSE),
$C241=2018,
VLOOKUP($B241,[18]分省年度数据!$A$1:$T$32,7,FALSE)
)</f>
        <v>6859.1</v>
      </c>
      <c r="AJ241" cm="1">
        <f t="array" ref="AJ241">_xlfn.IFS(
$C241=2010,
VLOOKUP($B241,[19]分省年度数据!$A$1:$T$32,15,FALSE),
$C241=2011,
VLOOKUP($B241,[19]分省年度数据!$A$1:$T$32,14,FALSE),
$C241=2012,
VLOOKUP($B241,[19]分省年度数据!$A$1:$T$32,13,FALSE),
$C241=2013,
VLOOKUP($B241,[19]分省年度数据!$A$1:$T$32,12,FALSE),
$C241=2014,
VLOOKUP($B241,[19]分省年度数据!$A$1:$T$32,11,FALSE),
$C241=2015,
VLOOKUP($B241,[19]分省年度数据!$A$1:$T$32,10,FALSE),
$C241=2016,
VLOOKUP($B241,[19]分省年度数据!$A$1:$T$32,9,FALSE),
$C241=2017,
VLOOKUP($B241,[19]分省年度数据!$A$1:$T$32,8,FALSE),
$C241=2018,
VLOOKUP($B241,[19]分省年度数据!$A$1:$T$32,7,FALSE)
)</f>
        <v>5406</v>
      </c>
      <c r="AK241" cm="1">
        <f t="array" ref="AK241">_xlfn.IFS(
$C241=2010,
VLOOKUP($B241,[20]分省年度数据!$A$1:$T$32,15,FALSE),
$C241=2011,
VLOOKUP($B241,[20]分省年度数据!$A$1:$T$32,14,FALSE),
$C241=2012,
VLOOKUP($B241,[20]分省年度数据!$A$1:$T$32,13,FALSE),
$C241=2013,
VLOOKUP($B241,[20]分省年度数据!$A$1:$T$32,12,FALSE),
$C241=2014,
VLOOKUP($B241,[20]分省年度数据!$A$1:$T$32,11,FALSE),
$C241=2015,
VLOOKUP($B241,[20]分省年度数据!$A$1:$T$32,10,FALSE),
$C241=2016,
VLOOKUP($B241,[20]分省年度数据!$A$1:$T$32,9,FALSE),
$C241=2017,
VLOOKUP($B241,[20]分省年度数据!$A$1:$T$32,8,FALSE),
$C241=2018,
VLOOKUP($B241,[20]分省年度数据!$A$1:$T$32,7,FALSE)
)</f>
        <v>9832</v>
      </c>
      <c r="AL241" cm="1">
        <f t="array" ref="AL241">_xlfn.IFS(
$C241=2010,
VLOOKUP($B241,[26]分省年度数据!$A$1:$T$32,15,FALSE),
$C241=2011,
VLOOKUP($B241,[26]分省年度数据!$A$1:$T$32,14,FALSE),
$C241=2012,
VLOOKUP($B241,[26]分省年度数据!$A$1:$T$32,13,FALSE),
$C241=2013,
VLOOKUP($B241,[26]分省年度数据!$A$1:$T$32,12,FALSE),
$C241=2014,
VLOOKUP($B241,[26]分省年度数据!$A$1:$T$32,11,FALSE),
$C241=2015,
VLOOKUP($B241,[26]分省年度数据!$A$1:$T$32,10,FALSE),
$C241=2016,
VLOOKUP($B241,[26]分省年度数据!$A$1:$T$32,9,FALSE),
$C241=2017,
VLOOKUP($B241,[26]分省年度数据!$A$1:$T$32,8,FALSE),
$C241=2018,
VLOOKUP($B241,[26]分省年度数据!$A$1:$T$32,7,FALSE)
)</f>
        <v>97.12</v>
      </c>
      <c r="AM241" cm="1">
        <f t="array" ref="AM241">_xlfn.IFS(
$C241=2010,
VLOOKUP($B241,[22]分省年度数据!$A$1:$T$32,15,FALSE),
$C241=2011,
VLOOKUP($B241,[22]分省年度数据!$A$1:$T$32,14,FALSE),
$C241=2012,
VLOOKUP($B241,[22]分省年度数据!$A$1:$T$32,13,FALSE),
$C241=2013,
VLOOKUP($B241,[22]分省年度数据!$A$1:$T$32,12,FALSE),
$C241=2014,
VLOOKUP($B241,[22]分省年度数据!$A$1:$T$32,11,FALSE),
$C241=2015,
VLOOKUP($B241,[22]分省年度数据!$A$1:$T$32,10,FALSE),
$C241=2016,
VLOOKUP($B241,[22]分省年度数据!$A$1:$T$32,9,FALSE),
$C241=2017,
VLOOKUP($B241,[22]分省年度数据!$A$1:$T$32,8,FALSE),
$C241=2018,
VLOOKUP($B241,[22]分省年度数据!$A$1:$T$32,7,FALSE)
)</f>
        <v>94.73</v>
      </c>
      <c r="AN241" cm="1">
        <f t="array" ref="AN241">_xlfn.IFS(
$C241=2010,
VLOOKUP($B241,[23]分省年度数据!$A$1:$T$32,15,FALSE),
$C241=2011,
VLOOKUP($B241,[23]分省年度数据!$A$1:$T$32,14,FALSE),
$C241=2012,
VLOOKUP($B241,[23]分省年度数据!$A$1:$T$32,13,FALSE),
$C241=2013,
VLOOKUP($B241,[23]分省年度数据!$A$1:$T$32,12,FALSE),
$C241=2014,
VLOOKUP($B241,[23]分省年度数据!$A$1:$T$32,11,FALSE),
$C241=2015,
VLOOKUP($B241,[23]分省年度数据!$A$1:$T$32,10,FALSE),
$C241=2016,
VLOOKUP($B241,[23]分省年度数据!$A$1:$T$32,9,FALSE),
$C241=2017,
VLOOKUP($B241,[23]分省年度数据!$A$1:$T$32,8,FALSE),
$C241=2018,
VLOOKUP($B241,[23]分省年度数据!$A$1:$T$32,7,FALSE)
)</f>
        <v>15.51</v>
      </c>
      <c r="AO241" cm="1">
        <f t="array" ref="AO241">_xlfn.IFS(
$C241=2010,
VLOOKUP($B241,[24]分省年度数据!$A$1:$T$32,15,FALSE),
$C241=2011,
VLOOKUP($B241,[24]分省年度数据!$A$1:$T$32,14,FALSE),
$C241=2012,
VLOOKUP($B241,[24]分省年度数据!$A$1:$T$32,13,FALSE),
$C241=2013,
VLOOKUP($B241,[24]分省年度数据!$A$1:$T$32,12,FALSE),
$C241=2014,
VLOOKUP($B241,[24]分省年度数据!$A$1:$T$32,11,FALSE),
$C241=2015,
VLOOKUP($B241,[24]分省年度数据!$A$1:$T$32,10,FALSE),
$C241=2016,
VLOOKUP($B241,[24]分省年度数据!$A$1:$T$32,9,FALSE),
$C241=2017,
VLOOKUP($B241,[24]分省年度数据!$A$1:$T$32,8,FALSE),
$C241=2018,
VLOOKUP($B241,[24]分省年度数据!$A$1:$T$32,7,FALSE)
)</f>
        <v>4.58</v>
      </c>
      <c r="AP241" cm="1">
        <f t="array" ref="AP241">_xlfn.IFS(
$C241=2010,
VLOOKUP($B241,[25]分省年度数据!$A$1:$T$32,15,FALSE),
$C241=2011,
VLOOKUP($B241,[25]分省年度数据!$A$1:$T$32,14,FALSE),
$C241=2012,
VLOOKUP($B241,[25]分省年度数据!$A$1:$T$32,13,FALSE),
$C241=2013,
VLOOKUP($B241,[25]分省年度数据!$A$1:$T$32,12,FALSE),
$C241=2014,
VLOOKUP($B241,[25]分省年度数据!$A$1:$T$32,11,FALSE),
$C241=2015,
VLOOKUP($B241,[25]分省年度数据!$A$1:$T$32,10,FALSE),
$C241=2016,
VLOOKUP($B241,[25]分省年度数据!$A$1:$T$32,9,FALSE),
$C241=2017,
VLOOKUP($B241,[25]分省年度数据!$A$1:$T$32,8,FALSE),
$C241=2018,
VLOOKUP($B241,[25]分省年度数据!$A$1:$T$32,7,FALSE)
)</f>
        <v>12.57</v>
      </c>
    </row>
    <row r="242" spans="1:42">
      <c r="A242">
        <v>61</v>
      </c>
      <c r="B242" t="s">
        <v>27</v>
      </c>
      <c r="C242">
        <v>2016</v>
      </c>
      <c r="D242" t="str">
        <f t="shared" si="6"/>
        <v>陕西省2016</v>
      </c>
      <c r="E242" t="s">
        <v>37</v>
      </c>
      <c r="F242" cm="1">
        <f t="array" ref="F242">_xlfn.IFS(
$C242=2010,
VLOOKUP($B242,[1]分省年度数据!$A$1:$T$32,15,FALSE),
$C242=2011,
VLOOKUP($B242,[1]分省年度数据!$A$1:$T$32,14,FALSE),
$C242=2012,
VLOOKUP($B242,[1]分省年度数据!$A$1:$T$32,13,FALSE),
$C242=2013,
VLOOKUP($B242,[1]分省年度数据!$A$1:$T$32,12,FALSE),
$C242=2014,
VLOOKUP($B242,[1]分省年度数据!$A$1:$T$32,11,FALSE),
$C242=2015,
VLOOKUP($B242,[1]分省年度数据!$A$1:$T$32,10,FALSE),
$C242=2016,
VLOOKUP($B242,[1]分省年度数据!$A$1:$T$32,9,FALSE),
$C242=2017,
VLOOKUP($B242,[1]分省年度数据!$A$1:$T$32,8,FALSE),
$C242=2018,
VLOOKUP($B242,[1]分省年度数据!$A$1:$T$32,7,FALSE)
)</f>
        <v>3874</v>
      </c>
      <c r="G242" cm="1">
        <f t="array" ref="G242">_xlfn.IFS(
$C242=2010,
VLOOKUP($B242,[2]分省年度数据!$A$1:$T$32,15,FALSE),
$C242=2011,
VLOOKUP($B242,[2]分省年度数据!$A$1:$T$32,14,FALSE),
$C242=2012,
VLOOKUP($B242,[2]分省年度数据!$A$1:$T$32,13,FALSE),
$C242=2013,
VLOOKUP($B242,[2]分省年度数据!$A$1:$T$32,12,FALSE),
$C242=2014,
VLOOKUP($B242,[2]分省年度数据!$A$1:$T$32,11,FALSE),
$C242=2015,
VLOOKUP($B242,[2]分省年度数据!$A$1:$T$32,10,FALSE),
$C242=2016,
VLOOKUP($B242,[2]分省年度数据!$A$1:$T$32,9,FALSE),
$C242=2017,
VLOOKUP($B242,[2]分省年度数据!$A$1:$T$32,8,FALSE),
$C242=2018,
VLOOKUP($B242,[2]分省年度数据!$A$1:$T$32,7,FALSE)
)</f>
        <v>18874</v>
      </c>
      <c r="H242" cm="1">
        <f t="array" ref="H242">_xlfn.IFS(
$C242=2010,
VLOOKUP($B242,[3]分省年度数据!$A$1:$T$32,15,FALSE),
$C242=2011,
VLOOKUP($B242,[3]分省年度数据!$A$1:$T$32,14,FALSE),
$C242=2012,
VLOOKUP($B242,[3]分省年度数据!$A$1:$T$32,13,FALSE),
$C242=2013,
VLOOKUP($B242,[3]分省年度数据!$A$1:$T$32,12,FALSE),
$C242=2014,
VLOOKUP($B242,[3]分省年度数据!$A$1:$T$32,11,FALSE),
$C242=2015,
VLOOKUP($B242,[3]分省年度数据!$A$1:$T$32,10,FALSE),
$C242=2016,
VLOOKUP($B242,[3]分省年度数据!$A$1:$T$32,9,FALSE),
$C242=2017,
VLOOKUP($B242,[3]分省年度数据!$A$1:$T$32,8,FALSE),
$C242=2018,
VLOOKUP($B242,[3]分省年度数据!$A$1:$T$32,7,FALSE)
)</f>
        <v>543.9</v>
      </c>
      <c r="I242">
        <f>VLOOKUP($D242,[4]Sheet1!$C$1:$J$65536,2,FALSE)</f>
        <v>134.23129272460938</v>
      </c>
      <c r="J242">
        <f>VLOOKUP($D242,[4]Sheet1!$C$1:$J$65536,3,FALSE)</f>
        <v>54.58221435546875</v>
      </c>
      <c r="K242">
        <f>VLOOKUP($D242,[4]Sheet1!$C$1:$J$65536,4,FALSE)</f>
        <v>10166.6787109375</v>
      </c>
      <c r="L242">
        <f>VLOOKUP($D242,[4]Sheet1!$C$1:$J$65536,5,FALSE)</f>
        <v>178.32611083984375</v>
      </c>
      <c r="M242">
        <f>VLOOKUP($D242,[4]Sheet1!$C$1:$J$65536,6,FALSE)</f>
        <v>24.458013534545898</v>
      </c>
      <c r="N242">
        <f>VLOOKUP($D242,[4]Sheet1!$C$1:$J$65536,7,FALSE)</f>
        <v>6.2465100288391113</v>
      </c>
      <c r="O242">
        <f>VLOOKUP($D242,[4]Sheet1!$C$1:$J$65536,8,FALSE)</f>
        <v>30.31646728515625</v>
      </c>
      <c r="P242" cm="1">
        <f t="array" ref="P242">_xlfn.IFS(
$C242=2010,
VLOOKUP($B242,[5]各省年均房价!$A$1:$T$32,11,FALSE),
$C242=2011,
VLOOKUP($B242,[5]各省年均房价!$A$1:$T$32,12,FALSE),
$C242=2012,
VLOOKUP($B242,[5]各省年均房价!$A$1:$T$32,13,FALSE),
$C242=2013,
VLOOKUP($B242,[5]各省年均房价!$A$1:$T$32,14,FALSE),
$C242=2014,
VLOOKUP($B242,[5]各省年均房价!$A$1:$T$32,15,FALSE),
$C242=2015,
VLOOKUP($B242,[5]各省年均房价!$A$1:$T$32,16,FALSE),
$C242=2016,
VLOOKUP($B242,[5]各省年均房价!$A$1:$T$32,17,FALSE),
$C242=2017,
VLOOKUP($B242,[5]各省年均房价!$A$1:$T$32,18,FALSE),
$C242=2018,
VLOOKUP($B242,[5]各省年均房价!$A$1:$T$32,19,FALSE)
)</f>
        <v>4366.3850000000002</v>
      </c>
      <c r="Q242">
        <f t="shared" si="7"/>
        <v>0.23134391226025222</v>
      </c>
      <c r="R242" cm="1">
        <f t="array" ref="R242">_xlfn.IFS(
$C242=2010,
VLOOKUP($B242,[27]分省年度数据!$A$1:$T$32,15,FALSE),
$C242=2011,
VLOOKUP($B242,[27]分省年度数据!$A$1:$T$32,14,FALSE),
$C242=2012,
VLOOKUP($B242,[27]分省年度数据!$A$1:$T$32,13,FALSE),
$C242=2013,
VLOOKUP($B242,[27]分省年度数据!$A$1:$T$32,12,FALSE),
$C242=2014,
VLOOKUP($B242,[27]分省年度数据!$A$1:$T$32,11,FALSE),
$C242=2015,
VLOOKUP($B242,[27]分省年度数据!$A$1:$T$32,10,FALSE),
$C242=2016,
VLOOKUP($B242,[27]分省年度数据!$A$1:$T$32,9,FALSE),
$C242=2017,
VLOOKUP($B242,[27]分省年度数据!$A$1:$T$32,8,FALSE),
$C242=2018,
VLOOKUP($B242,[27]分省年度数据!$A$1:$T$32,7,FALSE)
)</f>
        <v>100.02</v>
      </c>
      <c r="S242">
        <f>IFERROR(VLOOKUP(D242,[6]mu_jt_estimates_final!$C:$D,2,FALSE),"")</f>
        <v>-0.39068624000000002</v>
      </c>
      <c r="T242" t="str">
        <f>VLOOKUP(B242,方言分布!A:B,2,FALSE)</f>
        <v>中原官话</v>
      </c>
      <c r="U242" cm="1">
        <f t="array" ref="U242">_xlfn.IFS(
$C242=2010,
VLOOKUP($B242,[7]分省年度数据!$A$1:$T$32,15,FALSE),
$C242=2011,
VLOOKUP($B242,[7]分省年度数据!$A$1:$T$32,14,FALSE),
$C242=2012,
VLOOKUP($B242,[7]分省年度数据!$A$1:$T$32,13,FALSE),
$C242=2013,
VLOOKUP($B242,[7]分省年度数据!$A$1:$T$32,12,FALSE),
$C242=2014,
VLOOKUP($B242,[7]分省年度数据!$A$1:$T$32,11,FALSE),
$C242=2015,
VLOOKUP($B242,[7]分省年度数据!$A$1:$T$32,10,FALSE),
$C242=2016,
VLOOKUP($B242,[7]分省年度数据!$A$1:$T$32,9,FALSE),
$C242=2017,
VLOOKUP($B242,[7]分省年度数据!$A$1:$T$32,8,FALSE),
$C242=2018,
VLOOKUP($B242,[7]分省年度数据!$A$1:$T$32,7,FALSE)
)</f>
        <v>36598</v>
      </c>
      <c r="V242" cm="1">
        <f t="array" ref="V242">_xlfn.IFS(
$C242=2010,
VLOOKUP($B242,[8]分省年度数据!$A$1:$T$32,15,FALSE),
$C242=2011,
VLOOKUP($B242,[8]分省年度数据!$A$1:$T$32,14,FALSE),
$C242=2012,
VLOOKUP($B242,[8]分省年度数据!$A$1:$T$32,13,FALSE),
$C242=2013,
VLOOKUP($B242,[8]分省年度数据!$A$1:$T$32,12,FALSE),
$C242=2014,
VLOOKUP($B242,[8]分省年度数据!$A$1:$T$32,11,FALSE),
$C242=2015,
VLOOKUP($B242,[8]分省年度数据!$A$1:$T$32,10,FALSE),
$C242=2016,
VLOOKUP($B242,[8]分省年度数据!$A$1:$T$32,9,FALSE),
$C242=2017,
VLOOKUP($B242,[8]分省年度数据!$A$1:$T$32,8,FALSE),
$C242=2018,
VLOOKUP($B242,[8]分省年度数据!$A$1:$T$32,7,FALSE)
)</f>
        <v>22.54</v>
      </c>
      <c r="W242" cm="1">
        <f t="array" ref="W242">_xlfn.IFS(
$C242=2010,
VLOOKUP($B242,[9]分省年度数据!$A$1:$T$32,15,FALSE),
$C242=2011,
VLOOKUP($B242,[9]分省年度数据!$A$1:$T$32,14,FALSE),
$C242=2012,
VLOOKUP($B242,[9]分省年度数据!$A$1:$T$32,13,FALSE),
$C242=2013,
VLOOKUP($B242,[9]分省年度数据!$A$1:$T$32,12,FALSE),
$C242=2014,
VLOOKUP($B242,[9]分省年度数据!$A$1:$T$32,11,FALSE),
$C242=2015,
VLOOKUP($B242,[9]分省年度数据!$A$1:$T$32,10,FALSE),
$C242=2016,
VLOOKUP($B242,[9]分省年度数据!$A$1:$T$32,9,FALSE),
$C242=2017,
VLOOKUP($B242,[9]分省年度数据!$A$1:$T$32,8,FALSE),
$C242=2018,
VLOOKUP($B242,[9]分省年度数据!$A$1:$T$32,7,FALSE)
)</f>
        <v>76</v>
      </c>
      <c r="X242" cm="1">
        <f t="array" ref="X242">_xlfn.IFS(
$C242=2010,
VLOOKUP($B242,[10]分省年度数据!$A$1:$T$32,15,FALSE),
$C242=2011,
VLOOKUP($B242,[10]分省年度数据!$A$1:$T$32,14,FALSE),
$C242=2012,
VLOOKUP($B242,[10]分省年度数据!$A$1:$T$32,13,FALSE),
$C242=2013,
VLOOKUP($B242,[10]分省年度数据!$A$1:$T$32,12,FALSE),
$C242=2014,
VLOOKUP($B242,[10]分省年度数据!$A$1:$T$32,11,FALSE),
$C242=2015,
VLOOKUP($B242,[10]分省年度数据!$A$1:$T$32,10,FALSE),
$C242=2016,
VLOOKUP($B242,[10]分省年度数据!$A$1:$T$32,9,FALSE),
$C242=2017,
VLOOKUP($B242,[10]分省年度数据!$A$1:$T$32,8,FALSE),
$C242=2018,
VLOOKUP($B242,[10]分省年度数据!$A$1:$T$32,7,FALSE)
)</f>
        <v>9.16</v>
      </c>
      <c r="Y242" cm="1">
        <f t="array" ref="Y242">_xlfn.IFS(
$C242=2010,
VLOOKUP($B242,[11]分省年度数据!$A$1:$T$32,15,FALSE),
$C242=2011,
VLOOKUP($B242,[11]分省年度数据!$A$1:$T$32,14,FALSE),
$C242=2012,
VLOOKUP($B242,[11]分省年度数据!$A$1:$T$32,13,FALSE),
$C242=2013,
VLOOKUP($B242,[11]分省年度数据!$A$1:$T$32,12,FALSE),
$C242=2014,
VLOOKUP($B242,[11]分省年度数据!$A$1:$T$32,11,FALSE),
$C242=2015,
VLOOKUP($B242,[11]分省年度数据!$A$1:$T$32,10,FALSE),
$C242=2016,
VLOOKUP($B242,[11]分省年度数据!$A$1:$T$32,9,FALSE),
$C242=2017,
VLOOKUP($B242,[11]分省年度数据!$A$1:$T$32,8,FALSE),
$C242=2018,
VLOOKUP($B242,[11]分省年度数据!$A$1:$T$32,7,FALSE)
)</f>
        <v>381.66</v>
      </c>
      <c r="Z242" cm="1">
        <f t="array" ref="Z242">_xlfn.IFS(
$C242=2010,
VLOOKUP($B242,[12]分省年度数据!$A$1:$T$32,15,FALSE),
$C242=2011,
VLOOKUP($B242,[12]分省年度数据!$A$1:$T$32,14,FALSE),
$C242=2012,
VLOOKUP($B242,[12]分省年度数据!$A$1:$T$32,13,FALSE),
$C242=2013,
VLOOKUP($B242,[12]分省年度数据!$A$1:$T$32,12,FALSE),
$C242=2014,
VLOOKUP($B242,[12]分省年度数据!$A$1:$T$32,11,FALSE),
$C242=2015,
VLOOKUP($B242,[12]分省年度数据!$A$1:$T$32,10,FALSE),
$C242=2016,
VLOOKUP($B242,[12]分省年度数据!$A$1:$T$32,9,FALSE),
$C242=2017,
VLOOKUP($B242,[12]分省年度数据!$A$1:$T$32,8,FALSE),
$C242=2018,
VLOOKUP($B242,[12]分省年度数据!$A$1:$T$32,7,FALSE)
)</f>
        <v>13.63</v>
      </c>
      <c r="AA242" cm="1">
        <f t="array" ref="AA242">_xlfn.IFS(
$C242=2010,
VLOOKUP($B242,[13]分省年度数据!$A$1:$T$32,15,FALSE),
$C242=2011,
VLOOKUP($B242,[13]分省年度数据!$A$1:$T$32,14,FALSE),
$C242=2012,
VLOOKUP($B242,[13]分省年度数据!$A$1:$T$32,13,FALSE),
$C242=2013,
VLOOKUP($B242,[13]分省年度数据!$A$1:$T$32,12,FALSE),
$C242=2014,
VLOOKUP($B242,[13]分省年度数据!$A$1:$T$32,11,FALSE),
$C242=2015,
VLOOKUP($B242,[13]分省年度数据!$A$1:$T$32,10,FALSE),
$C242=2016,
VLOOKUP($B242,[13]分省年度数据!$A$1:$T$32,9,FALSE),
$C242=2017,
VLOOKUP($B242,[13]分省年度数据!$A$1:$T$32,8,FALSE),
$C242=2018,
VLOOKUP($B242,[13]分省年度数据!$A$1:$T$32,7,FALSE)
)</f>
        <v>10.31</v>
      </c>
      <c r="AB242" cm="1">
        <f t="array" ref="AB242">_xlfn.IFS(
$C242=2010,
VLOOKUP($B242,[14]分省年度数据!$A$1:$T$32,15,FALSE),
$C242=2011,
VLOOKUP($B242,[14]分省年度数据!$A$1:$T$32,14,FALSE),
$C242=2012,
VLOOKUP($B242,[14]分省年度数据!$A$1:$T$32,13,FALSE),
$C242=2013,
VLOOKUP($B242,[14]分省年度数据!$A$1:$T$32,12,FALSE),
$C242=2014,
VLOOKUP($B242,[14]分省年度数据!$A$1:$T$32,11,FALSE),
$C242=2015,
VLOOKUP($B242,[14]分省年度数据!$A$1:$T$32,10,FALSE),
$C242=2016,
VLOOKUP($B242,[14]分省年度数据!$A$1:$T$32,9,FALSE),
$C242=2017,
VLOOKUP($B242,[14]分省年度数据!$A$1:$T$32,8,FALSE),
$C242=2018,
VLOOKUP($B242,[14]分省年度数据!$A$1:$T$32,7,FALSE)
)</f>
        <v>15.48</v>
      </c>
      <c r="AD242" cm="1">
        <f t="array" ref="AD242">_xlfn.IFS(
$C242=2010,
VLOOKUP($B242,[15]分省年度数据!$A$1:$T$32,15,FALSE),
$C242=2011,
VLOOKUP($B242,[15]分省年度数据!$A$1:$T$32,14,FALSE),
$C242=2012,
VLOOKUP($B242,[15]分省年度数据!$A$1:$T$32,13,FALSE),
$C242=2013,
VLOOKUP($B242,[15]分省年度数据!$A$1:$T$32,12,FALSE),
$C242=2014,
VLOOKUP($B242,[15]分省年度数据!$A$1:$T$32,11,FALSE),
$C242=2015,
VLOOKUP($B242,[15]分省年度数据!$A$1:$T$32,10,FALSE),
$C242=2016,
VLOOKUP($B242,[15]分省年度数据!$A$1:$T$32,9,FALSE),
$C242=2017,
VLOOKUP($B242,[15]分省年度数据!$A$1:$T$32,8,FALSE),
$C242=2018,
VLOOKUP($B242,[15]分省年度数据!$A$1:$T$32,7,FALSE)
)</f>
        <v>10049114</v>
      </c>
      <c r="AE242" cm="1">
        <f t="array" ref="AE242">_xlfn.IFS(
$C242=2010,
VLOOKUP($B242,[16]分省年度数据!$A$1:$T$32,15,FALSE),
$C242=2011,
VLOOKUP($B242,[16]分省年度数据!$A$1:$T$32,14,FALSE),
$C242=2012,
VLOOKUP($B242,[16]分省年度数据!$A$1:$T$32,13,FALSE),
$C242=2013,
VLOOKUP($B242,[16]分省年度数据!$A$1:$T$32,12,FALSE),
$C242=2014,
VLOOKUP($B242,[16]分省年度数据!$A$1:$T$32,11,FALSE),
$C242=2015,
VLOOKUP($B242,[16]分省年度数据!$A$1:$T$32,10,FALSE),
$C242=2016,
VLOOKUP($B242,[16]分省年度数据!$A$1:$T$32,9,FALSE),
$C242=2017,
VLOOKUP($B242,[16]分省年度数据!$A$1:$T$32,8,FALSE),
$C242=2018,
VLOOKUP($B242,[16]分省年度数据!$A$1:$T$32,7,FALSE)
)</f>
        <v>777.53</v>
      </c>
      <c r="AF242" cm="1">
        <f t="array" ref="AF242">_xlfn.IFS(
$C242=2010,
VLOOKUP($B242,[17]分省年度数据!$A$1:$T$32,15,FALSE),
$C242=2011,
VLOOKUP($B242,[17]分省年度数据!$A$1:$T$32,14,FALSE),
$C242=2012,
VLOOKUP($B242,[17]分省年度数据!$A$1:$T$32,13,FALSE),
$C242=2013,
VLOOKUP($B242,[17]分省年度数据!$A$1:$T$32,12,FALSE),
$C242=2014,
VLOOKUP($B242,[17]分省年度数据!$A$1:$T$32,11,FALSE),
$C242=2015,
VLOOKUP($B242,[17]分省年度数据!$A$1:$T$32,10,FALSE),
$C242=2016,
VLOOKUP($B242,[17]分省年度数据!$A$1:$T$32,9,FALSE),
$C242=2017,
VLOOKUP($B242,[17]分省年度数据!$A$1:$T$32,8,FALSE),
$C242=2018,
VLOOKUP($B242,[17]分省年度数据!$A$1:$T$32,7,FALSE)
)</f>
        <v>202</v>
      </c>
      <c r="AG242" cm="1">
        <f t="array" ref="AG242">_xlfn.IFS(
$C242=2010,
VLOOKUP($B242,[18]分省年度数据!$A$1:$T$32,15,FALSE),
$C242=2011,
VLOOKUP($B242,[18]分省年度数据!$A$1:$T$32,14,FALSE),
$C242=2012,
VLOOKUP($B242,[18]分省年度数据!$A$1:$T$32,13,FALSE),
$C242=2013,
VLOOKUP($B242,[18]分省年度数据!$A$1:$T$32,12,FALSE),
$C242=2014,
VLOOKUP($B242,[18]分省年度数据!$A$1:$T$32,11,FALSE),
$C242=2015,
VLOOKUP($B242,[18]分省年度数据!$A$1:$T$32,10,FALSE),
$C242=2016,
VLOOKUP($B242,[18]分省年度数据!$A$1:$T$32,9,FALSE),
$C242=2017,
VLOOKUP($B242,[18]分省年度数据!$A$1:$T$32,8,FALSE),
$C242=2018,
VLOOKUP($B242,[18]分省年度数据!$A$1:$T$32,7,FALSE)
)</f>
        <v>7680.7</v>
      </c>
      <c r="AJ242" cm="1">
        <f t="array" ref="AJ242">_xlfn.IFS(
$C242=2010,
VLOOKUP($B242,[19]分省年度数据!$A$1:$T$32,15,FALSE),
$C242=2011,
VLOOKUP($B242,[19]分省年度数据!$A$1:$T$32,14,FALSE),
$C242=2012,
VLOOKUP($B242,[19]分省年度数据!$A$1:$T$32,13,FALSE),
$C242=2013,
VLOOKUP($B242,[19]分省年度数据!$A$1:$T$32,12,FALSE),
$C242=2014,
VLOOKUP($B242,[19]分省年度数据!$A$1:$T$32,11,FALSE),
$C242=2015,
VLOOKUP($B242,[19]分省年度数据!$A$1:$T$32,10,FALSE),
$C242=2016,
VLOOKUP($B242,[19]分省年度数据!$A$1:$T$32,9,FALSE),
$C242=2017,
VLOOKUP($B242,[19]分省年度数据!$A$1:$T$32,8,FALSE),
$C242=2018,
VLOOKUP($B242,[19]分省年度数据!$A$1:$T$32,7,FALSE)
)</f>
        <v>5914</v>
      </c>
      <c r="AK242" cm="1">
        <f t="array" ref="AK242">_xlfn.IFS(
$C242=2010,
VLOOKUP($B242,[20]分省年度数据!$A$1:$T$32,15,FALSE),
$C242=2011,
VLOOKUP($B242,[20]分省年度数据!$A$1:$T$32,14,FALSE),
$C242=2012,
VLOOKUP($B242,[20]分省年度数据!$A$1:$T$32,13,FALSE),
$C242=2013,
VLOOKUP($B242,[20]分省年度数据!$A$1:$T$32,12,FALSE),
$C242=2014,
VLOOKUP($B242,[20]分省年度数据!$A$1:$T$32,11,FALSE),
$C242=2015,
VLOOKUP($B242,[20]分省年度数据!$A$1:$T$32,10,FALSE),
$C242=2016,
VLOOKUP($B242,[20]分省年度数据!$A$1:$T$32,9,FALSE),
$C242=2017,
VLOOKUP($B242,[20]分省年度数据!$A$1:$T$32,8,FALSE),
$C242=2018,
VLOOKUP($B242,[20]分省年度数据!$A$1:$T$32,7,FALSE)
)</f>
        <v>10453</v>
      </c>
      <c r="AL242" cm="1">
        <f t="array" ref="AL242">_xlfn.IFS(
$C242=2010,
VLOOKUP($B242,[26]分省年度数据!$A$1:$T$32,15,FALSE),
$C242=2011,
VLOOKUP($B242,[26]分省年度数据!$A$1:$T$32,14,FALSE),
$C242=2012,
VLOOKUP($B242,[26]分省年度数据!$A$1:$T$32,13,FALSE),
$C242=2013,
VLOOKUP($B242,[26]分省年度数据!$A$1:$T$32,12,FALSE),
$C242=2014,
VLOOKUP($B242,[26]分省年度数据!$A$1:$T$32,11,FALSE),
$C242=2015,
VLOOKUP($B242,[26]分省年度数据!$A$1:$T$32,10,FALSE),
$C242=2016,
VLOOKUP($B242,[26]分省年度数据!$A$1:$T$32,9,FALSE),
$C242=2017,
VLOOKUP($B242,[26]分省年度数据!$A$1:$T$32,8,FALSE),
$C242=2018,
VLOOKUP($B242,[26]分省年度数据!$A$1:$T$32,7,FALSE)
)</f>
        <v>95.61</v>
      </c>
      <c r="AM242" cm="1">
        <f t="array" ref="AM242">_xlfn.IFS(
$C242=2010,
VLOOKUP($B242,[22]分省年度数据!$A$1:$T$32,15,FALSE),
$C242=2011,
VLOOKUP($B242,[22]分省年度数据!$A$1:$T$32,14,FALSE),
$C242=2012,
VLOOKUP($B242,[22]分省年度数据!$A$1:$T$32,13,FALSE),
$C242=2013,
VLOOKUP($B242,[22]分省年度数据!$A$1:$T$32,12,FALSE),
$C242=2014,
VLOOKUP($B242,[22]分省年度数据!$A$1:$T$32,11,FALSE),
$C242=2015,
VLOOKUP($B242,[22]分省年度数据!$A$1:$T$32,10,FALSE),
$C242=2016,
VLOOKUP($B242,[22]分省年度数据!$A$1:$T$32,9,FALSE),
$C242=2017,
VLOOKUP($B242,[22]分省年度数据!$A$1:$T$32,8,FALSE),
$C242=2018,
VLOOKUP($B242,[22]分省年度数据!$A$1:$T$32,7,FALSE)
)</f>
        <v>94.66</v>
      </c>
      <c r="AN242" cm="1">
        <f t="array" ref="AN242">_xlfn.IFS(
$C242=2010,
VLOOKUP($B242,[23]分省年度数据!$A$1:$T$32,15,FALSE),
$C242=2011,
VLOOKUP($B242,[23]分省年度数据!$A$1:$T$32,14,FALSE),
$C242=2012,
VLOOKUP($B242,[23]分省年度数据!$A$1:$T$32,13,FALSE),
$C242=2013,
VLOOKUP($B242,[23]分省年度数据!$A$1:$T$32,12,FALSE),
$C242=2014,
VLOOKUP($B242,[23]分省年度数据!$A$1:$T$32,11,FALSE),
$C242=2015,
VLOOKUP($B242,[23]分省年度数据!$A$1:$T$32,10,FALSE),
$C242=2016,
VLOOKUP($B242,[23]分省年度数据!$A$1:$T$32,9,FALSE),
$C242=2017,
VLOOKUP($B242,[23]分省年度数据!$A$1:$T$32,8,FALSE),
$C242=2018,
VLOOKUP($B242,[23]分省年度数据!$A$1:$T$32,7,FALSE)
)</f>
        <v>16.010000000000002</v>
      </c>
      <c r="AO242" cm="1">
        <f t="array" ref="AO242">_xlfn.IFS(
$C242=2010,
VLOOKUP($B242,[24]分省年度数据!$A$1:$T$32,15,FALSE),
$C242=2011,
VLOOKUP($B242,[24]分省年度数据!$A$1:$T$32,14,FALSE),
$C242=2012,
VLOOKUP($B242,[24]分省年度数据!$A$1:$T$32,13,FALSE),
$C242=2013,
VLOOKUP($B242,[24]分省年度数据!$A$1:$T$32,12,FALSE),
$C242=2014,
VLOOKUP($B242,[24]分省年度数据!$A$1:$T$32,11,FALSE),
$C242=2015,
VLOOKUP($B242,[24]分省年度数据!$A$1:$T$32,10,FALSE),
$C242=2016,
VLOOKUP($B242,[24]分省年度数据!$A$1:$T$32,9,FALSE),
$C242=2017,
VLOOKUP($B242,[24]分省年度数据!$A$1:$T$32,8,FALSE),
$C242=2018,
VLOOKUP($B242,[24]分省年度数据!$A$1:$T$32,7,FALSE)
)</f>
        <v>4.47</v>
      </c>
      <c r="AP242" cm="1">
        <f t="array" ref="AP242">_xlfn.IFS(
$C242=2010,
VLOOKUP($B242,[25]分省年度数据!$A$1:$T$32,15,FALSE),
$C242=2011,
VLOOKUP($B242,[25]分省年度数据!$A$1:$T$32,14,FALSE),
$C242=2012,
VLOOKUP($B242,[25]分省年度数据!$A$1:$T$32,13,FALSE),
$C242=2013,
VLOOKUP($B242,[25]分省年度数据!$A$1:$T$32,12,FALSE),
$C242=2014,
VLOOKUP($B242,[25]分省年度数据!$A$1:$T$32,11,FALSE),
$C242=2015,
VLOOKUP($B242,[25]分省年度数据!$A$1:$T$32,10,FALSE),
$C242=2016,
VLOOKUP($B242,[25]分省年度数据!$A$1:$T$32,9,FALSE),
$C242=2017,
VLOOKUP($B242,[25]分省年度数据!$A$1:$T$32,8,FALSE),
$C242=2018,
VLOOKUP($B242,[25]分省年度数据!$A$1:$T$32,7,FALSE)
)</f>
        <v>12.3</v>
      </c>
    </row>
    <row r="243" spans="1:42">
      <c r="A243">
        <v>61</v>
      </c>
      <c r="B243" t="s">
        <v>27</v>
      </c>
      <c r="C243">
        <v>2017</v>
      </c>
      <c r="D243" t="str">
        <f t="shared" si="6"/>
        <v>陕西省2017</v>
      </c>
      <c r="E243" t="s">
        <v>37</v>
      </c>
      <c r="F243" cm="1">
        <f t="array" ref="F243">_xlfn.IFS(
$C243=2010,
VLOOKUP($B243,[1]分省年度数据!$A$1:$T$32,15,FALSE),
$C243=2011,
VLOOKUP($B243,[1]分省年度数据!$A$1:$T$32,14,FALSE),
$C243=2012,
VLOOKUP($B243,[1]分省年度数据!$A$1:$T$32,13,FALSE),
$C243=2013,
VLOOKUP($B243,[1]分省年度数据!$A$1:$T$32,12,FALSE),
$C243=2014,
VLOOKUP($B243,[1]分省年度数据!$A$1:$T$32,11,FALSE),
$C243=2015,
VLOOKUP($B243,[1]分省年度数据!$A$1:$T$32,10,FALSE),
$C243=2016,
VLOOKUP($B243,[1]分省年度数据!$A$1:$T$32,9,FALSE),
$C243=2017,
VLOOKUP($B243,[1]分省年度数据!$A$1:$T$32,8,FALSE),
$C243=2018,
VLOOKUP($B243,[1]分省年度数据!$A$1:$T$32,7,FALSE)
)</f>
        <v>3904</v>
      </c>
      <c r="G243" cm="1">
        <f t="array" ref="G243">_xlfn.IFS(
$C243=2010,
VLOOKUP($B243,[2]分省年度数据!$A$1:$T$32,15,FALSE),
$C243=2011,
VLOOKUP($B243,[2]分省年度数据!$A$1:$T$32,14,FALSE),
$C243=2012,
VLOOKUP($B243,[2]分省年度数据!$A$1:$T$32,13,FALSE),
$C243=2013,
VLOOKUP($B243,[2]分省年度数据!$A$1:$T$32,12,FALSE),
$C243=2014,
VLOOKUP($B243,[2]分省年度数据!$A$1:$T$32,11,FALSE),
$C243=2015,
VLOOKUP($B243,[2]分省年度数据!$A$1:$T$32,10,FALSE),
$C243=2016,
VLOOKUP($B243,[2]分省年度数据!$A$1:$T$32,9,FALSE),
$C243=2017,
VLOOKUP($B243,[2]分省年度数据!$A$1:$T$32,8,FALSE),
$C243=2018,
VLOOKUP($B243,[2]分省年度数据!$A$1:$T$32,7,FALSE)
)</f>
        <v>20635</v>
      </c>
      <c r="H243" cm="1">
        <f t="array" ref="H243">_xlfn.IFS(
$C243=2010,
VLOOKUP($B243,[3]分省年度数据!$A$1:$T$32,15,FALSE),
$C243=2011,
VLOOKUP($B243,[3]分省年度数据!$A$1:$T$32,14,FALSE),
$C243=2012,
VLOOKUP($B243,[3]分省年度数据!$A$1:$T$32,13,FALSE),
$C243=2013,
VLOOKUP($B243,[3]分省年度数据!$A$1:$T$32,12,FALSE),
$C243=2014,
VLOOKUP($B243,[3]分省年度数据!$A$1:$T$32,11,FALSE),
$C243=2015,
VLOOKUP($B243,[3]分省年度数据!$A$1:$T$32,10,FALSE),
$C243=2016,
VLOOKUP($B243,[3]分省年度数据!$A$1:$T$32,9,FALSE),
$C243=2017,
VLOOKUP($B243,[3]分省年度数据!$A$1:$T$32,8,FALSE),
$C243=2018,
VLOOKUP($B243,[3]分省年度数据!$A$1:$T$32,7,FALSE)
)</f>
        <v>687.3</v>
      </c>
      <c r="I243">
        <f>VLOOKUP($D243,[4]Sheet1!$C$1:$J$65536,2,FALSE)</f>
        <v>132.438720703125</v>
      </c>
      <c r="J243">
        <f>VLOOKUP($D243,[4]Sheet1!$C$1:$J$65536,3,FALSE)</f>
        <v>51.820518493652344</v>
      </c>
      <c r="K243">
        <f>VLOOKUP($D243,[4]Sheet1!$C$1:$J$65536,4,FALSE)</f>
        <v>10172.2724609375</v>
      </c>
      <c r="L243">
        <f>VLOOKUP($D243,[4]Sheet1!$C$1:$J$65536,5,FALSE)</f>
        <v>182.71841430664062</v>
      </c>
      <c r="M243">
        <f>VLOOKUP($D243,[4]Sheet1!$C$1:$J$65536,6,FALSE)</f>
        <v>23.192058563232422</v>
      </c>
      <c r="N243">
        <f>VLOOKUP($D243,[4]Sheet1!$C$1:$J$65536,7,FALSE)</f>
        <v>6.0670685768127441</v>
      </c>
      <c r="O243">
        <f>VLOOKUP($D243,[4]Sheet1!$C$1:$J$65536,8,FALSE)</f>
        <v>32.368549346923828</v>
      </c>
      <c r="P243" cm="1">
        <f t="array" ref="P243">_xlfn.IFS(
$C243=2010,
VLOOKUP($B243,[5]各省年均房价!$A$1:$T$32,11,FALSE),
$C243=2011,
VLOOKUP($B243,[5]各省年均房价!$A$1:$T$32,12,FALSE),
$C243=2012,
VLOOKUP($B243,[5]各省年均房价!$A$1:$T$32,13,FALSE),
$C243=2013,
VLOOKUP($B243,[5]各省年均房价!$A$1:$T$32,14,FALSE),
$C243=2014,
VLOOKUP($B243,[5]各省年均房价!$A$1:$T$32,15,FALSE),
$C243=2015,
VLOOKUP($B243,[5]各省年均房价!$A$1:$T$32,16,FALSE),
$C243=2016,
VLOOKUP($B243,[5]各省年均房价!$A$1:$T$32,17,FALSE),
$C243=2017,
VLOOKUP($B243,[5]各省年均房价!$A$1:$T$32,18,FALSE),
$C243=2018,
VLOOKUP($B243,[5]各省年均房价!$A$1:$T$32,19,FALSE)
)</f>
        <v>4808.6805555555566</v>
      </c>
      <c r="Q243">
        <f t="shared" si="7"/>
        <v>0.23303516140322542</v>
      </c>
      <c r="R243" cm="1">
        <f t="array" ref="R243">_xlfn.IFS(
$C243=2010,
VLOOKUP($B243,[27]分省年度数据!$A$1:$T$32,15,FALSE),
$C243=2011,
VLOOKUP($B243,[27]分省年度数据!$A$1:$T$32,14,FALSE),
$C243=2012,
VLOOKUP($B243,[27]分省年度数据!$A$1:$T$32,13,FALSE),
$C243=2013,
VLOOKUP($B243,[27]分省年度数据!$A$1:$T$32,12,FALSE),
$C243=2014,
VLOOKUP($B243,[27]分省年度数据!$A$1:$T$32,11,FALSE),
$C243=2015,
VLOOKUP($B243,[27]分省年度数据!$A$1:$T$32,10,FALSE),
$C243=2016,
VLOOKUP($B243,[27]分省年度数据!$A$1:$T$32,9,FALSE),
$C243=2017,
VLOOKUP($B243,[27]分省年度数据!$A$1:$T$32,8,FALSE),
$C243=2018,
VLOOKUP($B243,[27]分省年度数据!$A$1:$T$32,7,FALSE)
)</f>
        <v>110.04</v>
      </c>
      <c r="S243">
        <f>IFERROR(VLOOKUP(D243,[6]mu_jt_estimates_final!$C:$D,2,FALSE),"")</f>
        <v>-0.18055096000000001</v>
      </c>
      <c r="T243" t="str">
        <f>VLOOKUP(B243,方言分布!A:B,2,FALSE)</f>
        <v>中原官话</v>
      </c>
      <c r="U243" cm="1">
        <f t="array" ref="U243">_xlfn.IFS(
$C243=2010,
VLOOKUP($B243,[7]分省年度数据!$A$1:$T$32,15,FALSE),
$C243=2011,
VLOOKUP($B243,[7]分省年度数据!$A$1:$T$32,14,FALSE),
$C243=2012,
VLOOKUP($B243,[7]分省年度数据!$A$1:$T$32,13,FALSE),
$C243=2013,
VLOOKUP($B243,[7]分省年度数据!$A$1:$T$32,12,FALSE),
$C243=2014,
VLOOKUP($B243,[7]分省年度数据!$A$1:$T$32,11,FALSE),
$C243=2015,
VLOOKUP($B243,[7]分省年度数据!$A$1:$T$32,10,FALSE),
$C243=2016,
VLOOKUP($B243,[7]分省年度数据!$A$1:$T$32,9,FALSE),
$C243=2017,
VLOOKUP($B243,[7]分省年度数据!$A$1:$T$32,8,FALSE),
$C243=2018,
VLOOKUP($B243,[7]分省年度数据!$A$1:$T$32,7,FALSE)
)</f>
        <v>35861</v>
      </c>
      <c r="V243" cm="1">
        <f t="array" ref="V243">_xlfn.IFS(
$C243=2010,
VLOOKUP($B243,[8]分省年度数据!$A$1:$T$32,15,FALSE),
$C243=2011,
VLOOKUP($B243,[8]分省年度数据!$A$1:$T$32,14,FALSE),
$C243=2012,
VLOOKUP($B243,[8]分省年度数据!$A$1:$T$32,13,FALSE),
$C243=2013,
VLOOKUP($B243,[8]分省年度数据!$A$1:$T$32,12,FALSE),
$C243=2014,
VLOOKUP($B243,[8]分省年度数据!$A$1:$T$32,11,FALSE),
$C243=2015,
VLOOKUP($B243,[8]分省年度数据!$A$1:$T$32,10,FALSE),
$C243=2016,
VLOOKUP($B243,[8]分省年度数据!$A$1:$T$32,9,FALSE),
$C243=2017,
VLOOKUP($B243,[8]分省年度数据!$A$1:$T$32,8,FALSE),
$C243=2018,
VLOOKUP($B243,[8]分省年度数据!$A$1:$T$32,7,FALSE)
)</f>
        <v>24.13</v>
      </c>
      <c r="W243" cm="1">
        <f t="array" ref="W243">_xlfn.IFS(
$C243=2010,
VLOOKUP($B243,[9]分省年度数据!$A$1:$T$32,15,FALSE),
$C243=2011,
VLOOKUP($B243,[9]分省年度数据!$A$1:$T$32,14,FALSE),
$C243=2012,
VLOOKUP($B243,[9]分省年度数据!$A$1:$T$32,13,FALSE),
$C243=2013,
VLOOKUP($B243,[9]分省年度数据!$A$1:$T$32,12,FALSE),
$C243=2014,
VLOOKUP($B243,[9]分省年度数据!$A$1:$T$32,11,FALSE),
$C243=2015,
VLOOKUP($B243,[9]分省年度数据!$A$1:$T$32,10,FALSE),
$C243=2016,
VLOOKUP($B243,[9]分省年度数据!$A$1:$T$32,9,FALSE),
$C243=2017,
VLOOKUP($B243,[9]分省年度数据!$A$1:$T$32,8,FALSE),
$C243=2018,
VLOOKUP($B243,[9]分省年度数据!$A$1:$T$32,7,FALSE)
)</f>
        <v>81</v>
      </c>
      <c r="X243" cm="1">
        <f t="array" ref="X243">_xlfn.IFS(
$C243=2010,
VLOOKUP($B243,[10]分省年度数据!$A$1:$T$32,15,FALSE),
$C243=2011,
VLOOKUP($B243,[10]分省年度数据!$A$1:$T$32,14,FALSE),
$C243=2012,
VLOOKUP($B243,[10]分省年度数据!$A$1:$T$32,13,FALSE),
$C243=2013,
VLOOKUP($B243,[10]分省年度数据!$A$1:$T$32,12,FALSE),
$C243=2014,
VLOOKUP($B243,[10]分省年度数据!$A$1:$T$32,11,FALSE),
$C243=2015,
VLOOKUP($B243,[10]分省年度数据!$A$1:$T$32,10,FALSE),
$C243=2016,
VLOOKUP($B243,[10]分省年度数据!$A$1:$T$32,9,FALSE),
$C243=2017,
VLOOKUP($B243,[10]分省年度数据!$A$1:$T$32,8,FALSE),
$C243=2018,
VLOOKUP($B243,[10]分省年度数据!$A$1:$T$32,7,FALSE)
)</f>
        <v>9.0500000000000007</v>
      </c>
      <c r="Y243" cm="1">
        <f t="array" ref="Y243">_xlfn.IFS(
$C243=2010,
VLOOKUP($B243,[11]分省年度数据!$A$1:$T$32,15,FALSE),
$C243=2011,
VLOOKUP($B243,[11]分省年度数据!$A$1:$T$32,14,FALSE),
$C243=2012,
VLOOKUP($B243,[11]分省年度数据!$A$1:$T$32,13,FALSE),
$C243=2013,
VLOOKUP($B243,[11]分省年度数据!$A$1:$T$32,12,FALSE),
$C243=2014,
VLOOKUP($B243,[11]分省年度数据!$A$1:$T$32,11,FALSE),
$C243=2015,
VLOOKUP($B243,[11]分省年度数据!$A$1:$T$32,10,FALSE),
$C243=2016,
VLOOKUP($B243,[11]分省年度数据!$A$1:$T$32,9,FALSE),
$C243=2017,
VLOOKUP($B243,[11]分省年度数据!$A$1:$T$32,8,FALSE),
$C243=2018,
VLOOKUP($B243,[11]分省年度数据!$A$1:$T$32,7,FALSE)
)</f>
        <v>418.27</v>
      </c>
      <c r="Z243" cm="1">
        <f t="array" ref="Z243">_xlfn.IFS(
$C243=2010,
VLOOKUP($B243,[12]分省年度数据!$A$1:$T$32,15,FALSE),
$C243=2011,
VLOOKUP($B243,[12]分省年度数据!$A$1:$T$32,14,FALSE),
$C243=2012,
VLOOKUP($B243,[12]分省年度数据!$A$1:$T$32,13,FALSE),
$C243=2013,
VLOOKUP($B243,[12]分省年度数据!$A$1:$T$32,12,FALSE),
$C243=2014,
VLOOKUP($B243,[12]分省年度数据!$A$1:$T$32,11,FALSE),
$C243=2015,
VLOOKUP($B243,[12]分省年度数据!$A$1:$T$32,10,FALSE),
$C243=2016,
VLOOKUP($B243,[12]分省年度数据!$A$1:$T$32,9,FALSE),
$C243=2017,
VLOOKUP($B243,[12]分省年度数据!$A$1:$T$32,8,FALSE),
$C243=2018,
VLOOKUP($B243,[12]分省年度数据!$A$1:$T$32,7,FALSE)
)</f>
        <v>13.21</v>
      </c>
      <c r="AA243" cm="1">
        <f t="array" ref="AA243">_xlfn.IFS(
$C243=2010,
VLOOKUP($B243,[13]分省年度数据!$A$1:$T$32,15,FALSE),
$C243=2011,
VLOOKUP($B243,[13]分省年度数据!$A$1:$T$32,14,FALSE),
$C243=2012,
VLOOKUP($B243,[13]分省年度数据!$A$1:$T$32,13,FALSE),
$C243=2013,
VLOOKUP($B243,[13]分省年度数据!$A$1:$T$32,12,FALSE),
$C243=2014,
VLOOKUP($B243,[13]分省年度数据!$A$1:$T$32,11,FALSE),
$C243=2015,
VLOOKUP($B243,[13]分省年度数据!$A$1:$T$32,10,FALSE),
$C243=2016,
VLOOKUP($B243,[13]分省年度数据!$A$1:$T$32,9,FALSE),
$C243=2017,
VLOOKUP($B243,[13]分省年度数据!$A$1:$T$32,8,FALSE),
$C243=2018,
VLOOKUP($B243,[13]分省年度数据!$A$1:$T$32,7,FALSE)
)</f>
        <v>10.5</v>
      </c>
      <c r="AB243" cm="1">
        <f t="array" ref="AB243">_xlfn.IFS(
$C243=2010,
VLOOKUP($B243,[14]分省年度数据!$A$1:$T$32,15,FALSE),
$C243=2011,
VLOOKUP($B243,[14]分省年度数据!$A$1:$T$32,14,FALSE),
$C243=2012,
VLOOKUP($B243,[14]分省年度数据!$A$1:$T$32,13,FALSE),
$C243=2013,
VLOOKUP($B243,[14]分省年度数据!$A$1:$T$32,12,FALSE),
$C243=2014,
VLOOKUP($B243,[14]分省年度数据!$A$1:$T$32,11,FALSE),
$C243=2015,
VLOOKUP($B243,[14]分省年度数据!$A$1:$T$32,10,FALSE),
$C243=2016,
VLOOKUP($B243,[14]分省年度数据!$A$1:$T$32,9,FALSE),
$C243=2017,
VLOOKUP($B243,[14]分省年度数据!$A$1:$T$32,8,FALSE),
$C243=2018,
VLOOKUP($B243,[14]分省年度数据!$A$1:$T$32,7,FALSE)
)</f>
        <v>15.86</v>
      </c>
      <c r="AD243" cm="1">
        <f t="array" ref="AD243">_xlfn.IFS(
$C243=2010,
VLOOKUP($B243,[15]分省年度数据!$A$1:$T$32,15,FALSE),
$C243=2011,
VLOOKUP($B243,[15]分省年度数据!$A$1:$T$32,14,FALSE),
$C243=2012,
VLOOKUP($B243,[15]分省年度数据!$A$1:$T$32,13,FALSE),
$C243=2013,
VLOOKUP($B243,[15]分省年度数据!$A$1:$T$32,12,FALSE),
$C243=2014,
VLOOKUP($B243,[15]分省年度数据!$A$1:$T$32,11,FALSE),
$C243=2015,
VLOOKUP($B243,[15]分省年度数据!$A$1:$T$32,10,FALSE),
$C243=2016,
VLOOKUP($B243,[15]分省年度数据!$A$1:$T$32,9,FALSE),
$C243=2017,
VLOOKUP($B243,[15]分省年度数据!$A$1:$T$32,8,FALSE),
$C243=2018,
VLOOKUP($B243,[15]分省年度数据!$A$1:$T$32,7,FALSE)
)</f>
        <v>10545862</v>
      </c>
      <c r="AE243" cm="1">
        <f t="array" ref="AE243">_xlfn.IFS(
$C243=2010,
VLOOKUP($B243,[16]分省年度数据!$A$1:$T$32,15,FALSE),
$C243=2011,
VLOOKUP($B243,[16]分省年度数据!$A$1:$T$32,14,FALSE),
$C243=2012,
VLOOKUP($B243,[16]分省年度数据!$A$1:$T$32,13,FALSE),
$C243=2013,
VLOOKUP($B243,[16]分省年度数据!$A$1:$T$32,12,FALSE),
$C243=2014,
VLOOKUP($B243,[16]分省年度数据!$A$1:$T$32,11,FALSE),
$C243=2015,
VLOOKUP($B243,[16]分省年度数据!$A$1:$T$32,10,FALSE),
$C243=2016,
VLOOKUP($B243,[16]分省年度数据!$A$1:$T$32,9,FALSE),
$C243=2017,
VLOOKUP($B243,[16]分省年度数据!$A$1:$T$32,8,FALSE),
$C243=2018,
VLOOKUP($B243,[16]分省年度数据!$A$1:$T$32,7,FALSE)
)</f>
        <v>828.25</v>
      </c>
      <c r="AF243" cm="1">
        <f t="array" ref="AF243">_xlfn.IFS(
$C243=2010,
VLOOKUP($B243,[17]分省年度数据!$A$1:$T$32,15,FALSE),
$C243=2011,
VLOOKUP($B243,[17]分省年度数据!$A$1:$T$32,14,FALSE),
$C243=2012,
VLOOKUP($B243,[17]分省年度数据!$A$1:$T$32,13,FALSE),
$C243=2013,
VLOOKUP($B243,[17]分省年度数据!$A$1:$T$32,12,FALSE),
$C243=2014,
VLOOKUP($B243,[17]分省年度数据!$A$1:$T$32,11,FALSE),
$C243=2015,
VLOOKUP($B243,[17]分省年度数据!$A$1:$T$32,10,FALSE),
$C243=2016,
VLOOKUP($B243,[17]分省年度数据!$A$1:$T$32,9,FALSE),
$C243=2017,
VLOOKUP($B243,[17]分省年度数据!$A$1:$T$32,8,FALSE),
$C243=2018,
VLOOKUP($B243,[17]分省年度数据!$A$1:$T$32,7,FALSE)
)</f>
        <v>282</v>
      </c>
      <c r="AG243" cm="1">
        <f t="array" ref="AG243">_xlfn.IFS(
$C243=2010,
VLOOKUP($B243,[18]分省年度数据!$A$1:$T$32,15,FALSE),
$C243=2011,
VLOOKUP($B243,[18]分省年度数据!$A$1:$T$32,14,FALSE),
$C243=2012,
VLOOKUP($B243,[18]分省年度数据!$A$1:$T$32,13,FALSE),
$C243=2013,
VLOOKUP($B243,[18]分省年度数据!$A$1:$T$32,12,FALSE),
$C243=2014,
VLOOKUP($B243,[18]分省年度数据!$A$1:$T$32,11,FALSE),
$C243=2015,
VLOOKUP($B243,[18]分省年度数据!$A$1:$T$32,10,FALSE),
$C243=2016,
VLOOKUP($B243,[18]分省年度数据!$A$1:$T$32,9,FALSE),
$C243=2017,
VLOOKUP($B243,[18]分省年度数据!$A$1:$T$32,8,FALSE),
$C243=2018,
VLOOKUP($B243,[18]分省年度数据!$A$1:$T$32,7,FALSE)
)</f>
        <v>8611.2000000000007</v>
      </c>
      <c r="AJ243" cm="1">
        <f t="array" ref="AJ243">_xlfn.IFS(
$C243=2010,
VLOOKUP($B243,[19]分省年度数据!$A$1:$T$32,15,FALSE),
$C243=2011,
VLOOKUP($B243,[19]分省年度数据!$A$1:$T$32,14,FALSE),
$C243=2012,
VLOOKUP($B243,[19]分省年度数据!$A$1:$T$32,13,FALSE),
$C243=2013,
VLOOKUP($B243,[19]分省年度数据!$A$1:$T$32,12,FALSE),
$C243=2014,
VLOOKUP($B243,[19]分省年度数据!$A$1:$T$32,11,FALSE),
$C243=2015,
VLOOKUP($B243,[19]分省年度数据!$A$1:$T$32,10,FALSE),
$C243=2016,
VLOOKUP($B243,[19]分省年度数据!$A$1:$T$32,9,FALSE),
$C243=2017,
VLOOKUP($B243,[19]分省年度数据!$A$1:$T$32,8,FALSE),
$C243=2018,
VLOOKUP($B243,[19]分省年度数据!$A$1:$T$32,7,FALSE)
)</f>
        <v>5819</v>
      </c>
      <c r="AK243" cm="1">
        <f t="array" ref="AK243">_xlfn.IFS(
$C243=2010,
VLOOKUP($B243,[20]分省年度数据!$A$1:$T$32,15,FALSE),
$C243=2011,
VLOOKUP($B243,[20]分省年度数据!$A$1:$T$32,14,FALSE),
$C243=2012,
VLOOKUP($B243,[20]分省年度数据!$A$1:$T$32,13,FALSE),
$C243=2013,
VLOOKUP($B243,[20]分省年度数据!$A$1:$T$32,12,FALSE),
$C243=2014,
VLOOKUP($B243,[20]分省年度数据!$A$1:$T$32,11,FALSE),
$C243=2015,
VLOOKUP($B243,[20]分省年度数据!$A$1:$T$32,10,FALSE),
$C243=2016,
VLOOKUP($B243,[20]分省年度数据!$A$1:$T$32,9,FALSE),
$C243=2017,
VLOOKUP($B243,[20]分省年度数据!$A$1:$T$32,8,FALSE),
$C243=2018,
VLOOKUP($B243,[20]分省年度数据!$A$1:$T$32,7,FALSE)
)</f>
        <v>11523</v>
      </c>
      <c r="AL243" cm="1">
        <f t="array" ref="AL243">_xlfn.IFS(
$C243=2010,
VLOOKUP($B243,[26]分省年度数据!$A$1:$T$32,15,FALSE),
$C243=2011,
VLOOKUP($B243,[26]分省年度数据!$A$1:$T$32,14,FALSE),
$C243=2012,
VLOOKUP($B243,[26]分省年度数据!$A$1:$T$32,13,FALSE),
$C243=2013,
VLOOKUP($B243,[26]分省年度数据!$A$1:$T$32,12,FALSE),
$C243=2014,
VLOOKUP($B243,[26]分省年度数据!$A$1:$T$32,11,FALSE),
$C243=2015,
VLOOKUP($B243,[26]分省年度数据!$A$1:$T$32,10,FALSE),
$C243=2016,
VLOOKUP($B243,[26]分省年度数据!$A$1:$T$32,9,FALSE),
$C243=2017,
VLOOKUP($B243,[26]分省年度数据!$A$1:$T$32,8,FALSE),
$C243=2018,
VLOOKUP($B243,[26]分省年度数据!$A$1:$T$32,7,FALSE)
)</f>
        <v>95.95</v>
      </c>
      <c r="AM243" cm="1">
        <f t="array" ref="AM243">_xlfn.IFS(
$C243=2010,
VLOOKUP($B243,[22]分省年度数据!$A$1:$T$32,15,FALSE),
$C243=2011,
VLOOKUP($B243,[22]分省年度数据!$A$1:$T$32,14,FALSE),
$C243=2012,
VLOOKUP($B243,[22]分省年度数据!$A$1:$T$32,13,FALSE),
$C243=2013,
VLOOKUP($B243,[22]分省年度数据!$A$1:$T$32,12,FALSE),
$C243=2014,
VLOOKUP($B243,[22]分省年度数据!$A$1:$T$32,11,FALSE),
$C243=2015,
VLOOKUP($B243,[22]分省年度数据!$A$1:$T$32,10,FALSE),
$C243=2016,
VLOOKUP($B243,[22]分省年度数据!$A$1:$T$32,9,FALSE),
$C243=2017,
VLOOKUP($B243,[22]分省年度数据!$A$1:$T$32,8,FALSE),
$C243=2018,
VLOOKUP($B243,[22]分省年度数据!$A$1:$T$32,7,FALSE)
)</f>
        <v>93.61</v>
      </c>
      <c r="AN243" cm="1">
        <f t="array" ref="AN243">_xlfn.IFS(
$C243=2010,
VLOOKUP($B243,[23]分省年度数据!$A$1:$T$32,15,FALSE),
$C243=2011,
VLOOKUP($B243,[23]分省年度数据!$A$1:$T$32,14,FALSE),
$C243=2012,
VLOOKUP($B243,[23]分省年度数据!$A$1:$T$32,13,FALSE),
$C243=2013,
VLOOKUP($B243,[23]分省年度数据!$A$1:$T$32,12,FALSE),
$C243=2014,
VLOOKUP($B243,[23]分省年度数据!$A$1:$T$32,11,FALSE),
$C243=2015,
VLOOKUP($B243,[23]分省年度数据!$A$1:$T$32,10,FALSE),
$C243=2016,
VLOOKUP($B243,[23]分省年度数据!$A$1:$T$32,9,FALSE),
$C243=2017,
VLOOKUP($B243,[23]分省年度数据!$A$1:$T$32,8,FALSE),
$C243=2018,
VLOOKUP($B243,[23]分省年度数据!$A$1:$T$32,7,FALSE)
)</f>
        <v>15.63</v>
      </c>
      <c r="AO243" cm="1">
        <f t="array" ref="AO243">_xlfn.IFS(
$C243=2010,
VLOOKUP($B243,[24]分省年度数据!$A$1:$T$32,15,FALSE),
$C243=2011,
VLOOKUP($B243,[24]分省年度数据!$A$1:$T$32,14,FALSE),
$C243=2012,
VLOOKUP($B243,[24]分省年度数据!$A$1:$T$32,13,FALSE),
$C243=2013,
VLOOKUP($B243,[24]分省年度数据!$A$1:$T$32,12,FALSE),
$C243=2014,
VLOOKUP($B243,[24]分省年度数据!$A$1:$T$32,11,FALSE),
$C243=2015,
VLOOKUP($B243,[24]分省年度数据!$A$1:$T$32,10,FALSE),
$C243=2016,
VLOOKUP($B243,[24]分省年度数据!$A$1:$T$32,9,FALSE),
$C243=2017,
VLOOKUP($B243,[24]分省年度数据!$A$1:$T$32,8,FALSE),
$C243=2018,
VLOOKUP($B243,[24]分省年度数据!$A$1:$T$32,7,FALSE)
)</f>
        <v>4.9800000000000004</v>
      </c>
      <c r="AP243" cm="1">
        <f t="array" ref="AP243">_xlfn.IFS(
$C243=2010,
VLOOKUP($B243,[25]分省年度数据!$A$1:$T$32,15,FALSE),
$C243=2011,
VLOOKUP($B243,[25]分省年度数据!$A$1:$T$32,14,FALSE),
$C243=2012,
VLOOKUP($B243,[25]分省年度数据!$A$1:$T$32,13,FALSE),
$C243=2013,
VLOOKUP($B243,[25]分省年度数据!$A$1:$T$32,12,FALSE),
$C243=2014,
VLOOKUP($B243,[25]分省年度数据!$A$1:$T$32,11,FALSE),
$C243=2015,
VLOOKUP($B243,[25]分省年度数据!$A$1:$T$32,10,FALSE),
$C243=2016,
VLOOKUP($B243,[25]分省年度数据!$A$1:$T$32,9,FALSE),
$C243=2017,
VLOOKUP($B243,[25]分省年度数据!$A$1:$T$32,8,FALSE),
$C243=2018,
VLOOKUP($B243,[25]分省年度数据!$A$1:$T$32,7,FALSE)
)</f>
        <v>12.64</v>
      </c>
    </row>
    <row r="244" spans="1:42">
      <c r="A244">
        <v>61</v>
      </c>
      <c r="B244" t="s">
        <v>27</v>
      </c>
      <c r="C244">
        <v>2018</v>
      </c>
      <c r="D244" t="str">
        <f t="shared" si="6"/>
        <v>陕西省2018</v>
      </c>
      <c r="E244" t="s">
        <v>37</v>
      </c>
      <c r="F244" cm="1">
        <f t="array" ref="F244">_xlfn.IFS(
$C244=2010,
VLOOKUP($B244,[1]分省年度数据!$A$1:$T$32,15,FALSE),
$C244=2011,
VLOOKUP($B244,[1]分省年度数据!$A$1:$T$32,14,FALSE),
$C244=2012,
VLOOKUP($B244,[1]分省年度数据!$A$1:$T$32,13,FALSE),
$C244=2013,
VLOOKUP($B244,[1]分省年度数据!$A$1:$T$32,12,FALSE),
$C244=2014,
VLOOKUP($B244,[1]分省年度数据!$A$1:$T$32,11,FALSE),
$C244=2015,
VLOOKUP($B244,[1]分省年度数据!$A$1:$T$32,10,FALSE),
$C244=2016,
VLOOKUP($B244,[1]分省年度数据!$A$1:$T$32,9,FALSE),
$C244=2017,
VLOOKUP($B244,[1]分省年度数据!$A$1:$T$32,8,FALSE),
$C244=2018,
VLOOKUP($B244,[1]分省年度数据!$A$1:$T$32,7,FALSE)
)</f>
        <v>3931</v>
      </c>
      <c r="G244" cm="1">
        <f t="array" ref="G244">_xlfn.IFS(
$C244=2010,
VLOOKUP($B244,[2]分省年度数据!$A$1:$T$32,15,FALSE),
$C244=2011,
VLOOKUP($B244,[2]分省年度数据!$A$1:$T$32,14,FALSE),
$C244=2012,
VLOOKUP($B244,[2]分省年度数据!$A$1:$T$32,13,FALSE),
$C244=2013,
VLOOKUP($B244,[2]分省年度数据!$A$1:$T$32,12,FALSE),
$C244=2014,
VLOOKUP($B244,[2]分省年度数据!$A$1:$T$32,11,FALSE),
$C244=2015,
VLOOKUP($B244,[2]分省年度数据!$A$1:$T$32,10,FALSE),
$C244=2016,
VLOOKUP($B244,[2]分省年度数据!$A$1:$T$32,9,FALSE),
$C244=2017,
VLOOKUP($B244,[2]分省年度数据!$A$1:$T$32,8,FALSE),
$C244=2018,
VLOOKUP($B244,[2]分省年度数据!$A$1:$T$32,7,FALSE)
)</f>
        <v>22528</v>
      </c>
      <c r="H244" cm="1">
        <f t="array" ref="H244">_xlfn.IFS(
$C244=2010,
VLOOKUP($B244,[3]分省年度数据!$A$1:$T$32,15,FALSE),
$C244=2011,
VLOOKUP($B244,[3]分省年度数据!$A$1:$T$32,14,FALSE),
$C244=2012,
VLOOKUP($B244,[3]分省年度数据!$A$1:$T$32,13,FALSE),
$C244=2013,
VLOOKUP($B244,[3]分省年度数据!$A$1:$T$32,12,FALSE),
$C244=2014,
VLOOKUP($B244,[3]分省年度数据!$A$1:$T$32,11,FALSE),
$C244=2015,
VLOOKUP($B244,[3]分省年度数据!$A$1:$T$32,10,FALSE),
$C244=2016,
VLOOKUP($B244,[3]分省年度数据!$A$1:$T$32,9,FALSE),
$C244=2017,
VLOOKUP($B244,[3]分省年度数据!$A$1:$T$32,8,FALSE),
$C244=2018,
VLOOKUP($B244,[3]分省年度数据!$A$1:$T$32,7,FALSE)
)</f>
        <v>330.7</v>
      </c>
      <c r="I244">
        <f>VLOOKUP($D244,[4]Sheet1!$C$1:$J$65536,2,FALSE)</f>
        <v>132.36656188964844</v>
      </c>
      <c r="J244">
        <f>VLOOKUP($D244,[4]Sheet1!$C$1:$J$65536,3,FALSE)</f>
        <v>49.032062530517578</v>
      </c>
      <c r="K244">
        <f>VLOOKUP($D244,[4]Sheet1!$C$1:$J$65536,4,FALSE)</f>
        <v>10164.6796875</v>
      </c>
      <c r="L244">
        <f>VLOOKUP($D244,[4]Sheet1!$C$1:$J$65536,5,FALSE)</f>
        <v>179.52992248535156</v>
      </c>
      <c r="M244">
        <f>VLOOKUP($D244,[4]Sheet1!$C$1:$J$65536,6,FALSE)</f>
        <v>24.036321640014648</v>
      </c>
      <c r="N244">
        <f>VLOOKUP($D244,[4]Sheet1!$C$1:$J$65536,7,FALSE)</f>
        <v>6.065587043762207</v>
      </c>
      <c r="O244">
        <f>VLOOKUP($D244,[4]Sheet1!$C$1:$J$65536,8,FALSE)</f>
        <v>28.646389007568359</v>
      </c>
      <c r="P244" cm="1">
        <f t="array" ref="P244">_xlfn.IFS(
$C244=2010,
VLOOKUP($B244,[5]各省年均房价!$A$1:$T$32,11,FALSE),
$C244=2011,
VLOOKUP($B244,[5]各省年均房价!$A$1:$T$32,12,FALSE),
$C244=2012,
VLOOKUP($B244,[5]各省年均房价!$A$1:$T$32,13,FALSE),
$C244=2013,
VLOOKUP($B244,[5]各省年均房价!$A$1:$T$32,14,FALSE),
$C244=2014,
VLOOKUP($B244,[5]各省年均房价!$A$1:$T$32,15,FALSE),
$C244=2015,
VLOOKUP($B244,[5]各省年均房价!$A$1:$T$32,16,FALSE),
$C244=2016,
VLOOKUP($B244,[5]各省年均房价!$A$1:$T$32,17,FALSE),
$C244=2017,
VLOOKUP($B244,[5]各省年均房价!$A$1:$T$32,18,FALSE),
$C244=2018,
VLOOKUP($B244,[5]各省年均房价!$A$1:$T$32,19,FALSE)
)</f>
        <v>5001.3948412698401</v>
      </c>
      <c r="Q244">
        <f t="shared" si="7"/>
        <v>0.22200793862170809</v>
      </c>
      <c r="R244" cm="1">
        <f t="array" ref="R244">_xlfn.IFS(
$C244=2010,
VLOOKUP($B244,[27]分省年度数据!$A$1:$T$32,15,FALSE),
$C244=2011,
VLOOKUP($B244,[27]分省年度数据!$A$1:$T$32,14,FALSE),
$C244=2012,
VLOOKUP($B244,[27]分省年度数据!$A$1:$T$32,13,FALSE),
$C244=2013,
VLOOKUP($B244,[27]分省年度数据!$A$1:$T$32,12,FALSE),
$C244=2014,
VLOOKUP($B244,[27]分省年度数据!$A$1:$T$32,11,FALSE),
$C244=2015,
VLOOKUP($B244,[27]分省年度数据!$A$1:$T$32,10,FALSE),
$C244=2016,
VLOOKUP($B244,[27]分省年度数据!$A$1:$T$32,9,FALSE),
$C244=2017,
VLOOKUP($B244,[27]分省年度数据!$A$1:$T$32,8,FALSE),
$C244=2018,
VLOOKUP($B244,[27]分省年度数据!$A$1:$T$32,7,FALSE)
)</f>
        <v>121.33</v>
      </c>
      <c r="S244">
        <f>IFERROR(VLOOKUP(D244,[6]mu_jt_estimates_final!$C:$D,2,FALSE),"")</f>
        <v>-8.5619474000000004E-3</v>
      </c>
      <c r="T244" t="str">
        <f>VLOOKUP(B244,方言分布!A:B,2,FALSE)</f>
        <v>中原官话</v>
      </c>
      <c r="U244" cm="1">
        <f t="array" ref="U244">_xlfn.IFS(
$C244=2010,
VLOOKUP($B244,[7]分省年度数据!$A$1:$T$32,15,FALSE),
$C244=2011,
VLOOKUP($B244,[7]分省年度数据!$A$1:$T$32,14,FALSE),
$C244=2012,
VLOOKUP($B244,[7]分省年度数据!$A$1:$T$32,13,FALSE),
$C244=2013,
VLOOKUP($B244,[7]分省年度数据!$A$1:$T$32,12,FALSE),
$C244=2014,
VLOOKUP($B244,[7]分省年度数据!$A$1:$T$32,11,FALSE),
$C244=2015,
VLOOKUP($B244,[7]分省年度数据!$A$1:$T$32,10,FALSE),
$C244=2016,
VLOOKUP($B244,[7]分省年度数据!$A$1:$T$32,9,FALSE),
$C244=2017,
VLOOKUP($B244,[7]分省年度数据!$A$1:$T$32,8,FALSE),
$C244=2018,
VLOOKUP($B244,[7]分省年度数据!$A$1:$T$32,7,FALSE)
)</f>
        <v>35300</v>
      </c>
      <c r="V244" cm="1">
        <f t="array" ref="V244">_xlfn.IFS(
$C244=2010,
VLOOKUP($B244,[8]分省年度数据!$A$1:$T$32,15,FALSE),
$C244=2011,
VLOOKUP($B244,[8]分省年度数据!$A$1:$T$32,14,FALSE),
$C244=2012,
VLOOKUP($B244,[8]分省年度数据!$A$1:$T$32,13,FALSE),
$C244=2013,
VLOOKUP($B244,[8]分省年度数据!$A$1:$T$32,12,FALSE),
$C244=2014,
VLOOKUP($B244,[8]分省年度数据!$A$1:$T$32,11,FALSE),
$C244=2015,
VLOOKUP($B244,[8]分省年度数据!$A$1:$T$32,10,FALSE),
$C244=2016,
VLOOKUP($B244,[8]分省年度数据!$A$1:$T$32,9,FALSE),
$C244=2017,
VLOOKUP($B244,[8]分省年度数据!$A$1:$T$32,8,FALSE),
$C244=2018,
VLOOKUP($B244,[8]分省年度数据!$A$1:$T$32,7,FALSE)
)</f>
        <v>25.37</v>
      </c>
      <c r="W244" cm="1">
        <f t="array" ref="W244">_xlfn.IFS(
$C244=2010,
VLOOKUP($B244,[9]分省年度数据!$A$1:$T$32,15,FALSE),
$C244=2011,
VLOOKUP($B244,[9]分省年度数据!$A$1:$T$32,14,FALSE),
$C244=2012,
VLOOKUP($B244,[9]分省年度数据!$A$1:$T$32,13,FALSE),
$C244=2013,
VLOOKUP($B244,[9]分省年度数据!$A$1:$T$32,12,FALSE),
$C244=2014,
VLOOKUP($B244,[9]分省年度数据!$A$1:$T$32,11,FALSE),
$C244=2015,
VLOOKUP($B244,[9]分省年度数据!$A$1:$T$32,10,FALSE),
$C244=2016,
VLOOKUP($B244,[9]分省年度数据!$A$1:$T$32,9,FALSE),
$C244=2017,
VLOOKUP($B244,[9]分省年度数据!$A$1:$T$32,8,FALSE),
$C244=2018,
VLOOKUP($B244,[9]分省年度数据!$A$1:$T$32,7,FALSE)
)</f>
        <v>85</v>
      </c>
      <c r="X244" cm="1">
        <f t="array" ref="X244">_xlfn.IFS(
$C244=2010,
VLOOKUP($B244,[10]分省年度数据!$A$1:$T$32,15,FALSE),
$C244=2011,
VLOOKUP($B244,[10]分省年度数据!$A$1:$T$32,14,FALSE),
$C244=2012,
VLOOKUP($B244,[10]分省年度数据!$A$1:$T$32,13,FALSE),
$C244=2013,
VLOOKUP($B244,[10]分省年度数据!$A$1:$T$32,12,FALSE),
$C244=2014,
VLOOKUP($B244,[10]分省年度数据!$A$1:$T$32,11,FALSE),
$C244=2015,
VLOOKUP($B244,[10]分省年度数据!$A$1:$T$32,10,FALSE),
$C244=2016,
VLOOKUP($B244,[10]分省年度数据!$A$1:$T$32,9,FALSE),
$C244=2017,
VLOOKUP($B244,[10]分省年度数据!$A$1:$T$32,8,FALSE),
$C244=2018,
VLOOKUP($B244,[10]分省年度数据!$A$1:$T$32,7,FALSE)
)</f>
        <v>8.9</v>
      </c>
      <c r="Y244" cm="1">
        <f t="array" ref="Y244">_xlfn.IFS(
$C244=2010,
VLOOKUP($B244,[11]分省年度数据!$A$1:$T$32,15,FALSE),
$C244=2011,
VLOOKUP($B244,[11]分省年度数据!$A$1:$T$32,14,FALSE),
$C244=2012,
VLOOKUP($B244,[11]分省年度数据!$A$1:$T$32,13,FALSE),
$C244=2013,
VLOOKUP($B244,[11]分省年度数据!$A$1:$T$32,12,FALSE),
$C244=2014,
VLOOKUP($B244,[11]分省年度数据!$A$1:$T$32,11,FALSE),
$C244=2015,
VLOOKUP($B244,[11]分省年度数据!$A$1:$T$32,10,FALSE),
$C244=2016,
VLOOKUP($B244,[11]分省年度数据!$A$1:$T$32,9,FALSE),
$C244=2017,
VLOOKUP($B244,[11]分省年度数据!$A$1:$T$32,8,FALSE),
$C244=2018,
VLOOKUP($B244,[11]分省年度数据!$A$1:$T$32,7,FALSE)
)</f>
        <v>455.31</v>
      </c>
      <c r="Z244" cm="1">
        <f t="array" ref="Z244">_xlfn.IFS(
$C244=2010,
VLOOKUP($B244,[12]分省年度数据!$A$1:$T$32,15,FALSE),
$C244=2011,
VLOOKUP($B244,[12]分省年度数据!$A$1:$T$32,14,FALSE),
$C244=2012,
VLOOKUP($B244,[12]分省年度数据!$A$1:$T$32,13,FALSE),
$C244=2013,
VLOOKUP($B244,[12]分省年度数据!$A$1:$T$32,12,FALSE),
$C244=2014,
VLOOKUP($B244,[12]分省年度数据!$A$1:$T$32,11,FALSE),
$C244=2015,
VLOOKUP($B244,[12]分省年度数据!$A$1:$T$32,10,FALSE),
$C244=2016,
VLOOKUP($B244,[12]分省年度数据!$A$1:$T$32,9,FALSE),
$C244=2017,
VLOOKUP($B244,[12]分省年度数据!$A$1:$T$32,8,FALSE),
$C244=2018,
VLOOKUP($B244,[12]分省年度数据!$A$1:$T$32,7,FALSE)
)</f>
        <v>12.59</v>
      </c>
      <c r="AA244" cm="1">
        <f t="array" ref="AA244">_xlfn.IFS(
$C244=2010,
VLOOKUP($B244,[13]分省年度数据!$A$1:$T$32,15,FALSE),
$C244=2011,
VLOOKUP($B244,[13]分省年度数据!$A$1:$T$32,14,FALSE),
$C244=2012,
VLOOKUP($B244,[13]分省年度数据!$A$1:$T$32,13,FALSE),
$C244=2013,
VLOOKUP($B244,[13]分省年度数据!$A$1:$T$32,12,FALSE),
$C244=2014,
VLOOKUP($B244,[13]分省年度数据!$A$1:$T$32,11,FALSE),
$C244=2015,
VLOOKUP($B244,[13]分省年度数据!$A$1:$T$32,10,FALSE),
$C244=2016,
VLOOKUP($B244,[13]分省年度数据!$A$1:$T$32,9,FALSE),
$C244=2017,
VLOOKUP($B244,[13]分省年度数据!$A$1:$T$32,8,FALSE),
$C244=2018,
VLOOKUP($B244,[13]分省年度数据!$A$1:$T$32,7,FALSE)
)</f>
        <v>11.02</v>
      </c>
      <c r="AB244" cm="1">
        <f t="array" ref="AB244">_xlfn.IFS(
$C244=2010,
VLOOKUP($B244,[14]分省年度数据!$A$1:$T$32,15,FALSE),
$C244=2011,
VLOOKUP($B244,[14]分省年度数据!$A$1:$T$32,14,FALSE),
$C244=2012,
VLOOKUP($B244,[14]分省年度数据!$A$1:$T$32,13,FALSE),
$C244=2013,
VLOOKUP($B244,[14]分省年度数据!$A$1:$T$32,12,FALSE),
$C244=2014,
VLOOKUP($B244,[14]分省年度数据!$A$1:$T$32,11,FALSE),
$C244=2015,
VLOOKUP($B244,[14]分省年度数据!$A$1:$T$32,10,FALSE),
$C244=2016,
VLOOKUP($B244,[14]分省年度数据!$A$1:$T$32,9,FALSE),
$C244=2017,
VLOOKUP($B244,[14]分省年度数据!$A$1:$T$32,8,FALSE),
$C244=2018,
VLOOKUP($B244,[14]分省年度数据!$A$1:$T$32,7,FALSE)
)</f>
        <v>16.18</v>
      </c>
      <c r="AD244" cm="1">
        <f t="array" ref="AD244">_xlfn.IFS(
$C244=2010,
VLOOKUP($B244,[15]分省年度数据!$A$1:$T$32,15,FALSE),
$C244=2011,
VLOOKUP($B244,[15]分省年度数据!$A$1:$T$32,14,FALSE),
$C244=2012,
VLOOKUP($B244,[15]分省年度数据!$A$1:$T$32,13,FALSE),
$C244=2013,
VLOOKUP($B244,[15]分省年度数据!$A$1:$T$32,12,FALSE),
$C244=2014,
VLOOKUP($B244,[15]分省年度数据!$A$1:$T$32,11,FALSE),
$C244=2015,
VLOOKUP($B244,[15]分省年度数据!$A$1:$T$32,10,FALSE),
$C244=2016,
VLOOKUP($B244,[15]分省年度数据!$A$1:$T$32,9,FALSE),
$C244=2017,
VLOOKUP($B244,[15]分省年度数据!$A$1:$T$32,8,FALSE),
$C244=2018,
VLOOKUP($B244,[15]分省年度数据!$A$1:$T$32,7,FALSE)
)</f>
        <v>11375081</v>
      </c>
      <c r="AE244" cm="1">
        <f t="array" ref="AE244">_xlfn.IFS(
$C244=2010,
VLOOKUP($B244,[16]分省年度数据!$A$1:$T$32,15,FALSE),
$C244=2011,
VLOOKUP($B244,[16]分省年度数据!$A$1:$T$32,14,FALSE),
$C244=2012,
VLOOKUP($B244,[16]分省年度数据!$A$1:$T$32,13,FALSE),
$C244=2013,
VLOOKUP($B244,[16]分省年度数据!$A$1:$T$32,12,FALSE),
$C244=2014,
VLOOKUP($B244,[16]分省年度数据!$A$1:$T$32,11,FALSE),
$C244=2015,
VLOOKUP($B244,[16]分省年度数据!$A$1:$T$32,10,FALSE),
$C244=2016,
VLOOKUP($B244,[16]分省年度数据!$A$1:$T$32,9,FALSE),
$C244=2017,
VLOOKUP($B244,[16]分省年度数据!$A$1:$T$32,8,FALSE),
$C244=2018,
VLOOKUP($B244,[16]分省年度数据!$A$1:$T$32,7,FALSE)
)</f>
        <v>871.44</v>
      </c>
      <c r="AF244" cm="1">
        <f t="array" ref="AF244">_xlfn.IFS(
$C244=2010,
VLOOKUP($B244,[17]分省年度数据!$A$1:$T$32,15,FALSE),
$C244=2011,
VLOOKUP($B244,[17]分省年度数据!$A$1:$T$32,14,FALSE),
$C244=2012,
VLOOKUP($B244,[17]分省年度数据!$A$1:$T$32,13,FALSE),
$C244=2013,
VLOOKUP($B244,[17]分省年度数据!$A$1:$T$32,12,FALSE),
$C244=2014,
VLOOKUP($B244,[17]分省年度数据!$A$1:$T$32,11,FALSE),
$C244=2015,
VLOOKUP($B244,[17]分省年度数据!$A$1:$T$32,10,FALSE),
$C244=2016,
VLOOKUP($B244,[17]分省年度数据!$A$1:$T$32,9,FALSE),
$C244=2017,
VLOOKUP($B244,[17]分省年度数据!$A$1:$T$32,8,FALSE),
$C244=2018,
VLOOKUP($B244,[17]分省年度数据!$A$1:$T$32,7,FALSE)
)</f>
        <v>413</v>
      </c>
      <c r="AG244" cm="1">
        <f t="array" ref="AG244">_xlfn.IFS(
$C244=2010,
VLOOKUP($B244,[18]分省年度数据!$A$1:$T$32,15,FALSE),
$C244=2011,
VLOOKUP($B244,[18]分省年度数据!$A$1:$T$32,14,FALSE),
$C244=2012,
VLOOKUP($B244,[18]分省年度数据!$A$1:$T$32,13,FALSE),
$C244=2013,
VLOOKUP($B244,[18]分省年度数据!$A$1:$T$32,12,FALSE),
$C244=2014,
VLOOKUP($B244,[18]分省年度数据!$A$1:$T$32,11,FALSE),
$C244=2015,
VLOOKUP($B244,[18]分省年度数据!$A$1:$T$32,10,FALSE),
$C244=2016,
VLOOKUP($B244,[18]分省年度数据!$A$1:$T$32,9,FALSE),
$C244=2017,
VLOOKUP($B244,[18]分省年度数据!$A$1:$T$32,8,FALSE),
$C244=2018,
VLOOKUP($B244,[18]分省年度数据!$A$1:$T$32,7,FALSE)
)</f>
        <v>9510.2999999999993</v>
      </c>
      <c r="AJ244" cm="1">
        <f t="array" ref="AJ244">_xlfn.IFS(
$C244=2010,
VLOOKUP($B244,[19]分省年度数据!$A$1:$T$32,15,FALSE),
$C244=2011,
VLOOKUP($B244,[19]分省年度数据!$A$1:$T$32,14,FALSE),
$C244=2012,
VLOOKUP($B244,[19]分省年度数据!$A$1:$T$32,13,FALSE),
$C244=2013,
VLOOKUP($B244,[19]分省年度数据!$A$1:$T$32,12,FALSE),
$C244=2014,
VLOOKUP($B244,[19]分省年度数据!$A$1:$T$32,11,FALSE),
$C244=2015,
VLOOKUP($B244,[19]分省年度数据!$A$1:$T$32,10,FALSE),
$C244=2016,
VLOOKUP($B244,[19]分省年度数据!$A$1:$T$32,9,FALSE),
$C244=2017,
VLOOKUP($B244,[19]分省年度数据!$A$1:$T$32,8,FALSE),
$C244=2018,
VLOOKUP($B244,[19]分省年度数据!$A$1:$T$32,7,FALSE)
)</f>
        <v>6122</v>
      </c>
      <c r="AK244" cm="1">
        <f t="array" ref="AK244">_xlfn.IFS(
$C244=2010,
VLOOKUP($B244,[20]分省年度数据!$A$1:$T$32,15,FALSE),
$C244=2011,
VLOOKUP($B244,[20]分省年度数据!$A$1:$T$32,14,FALSE),
$C244=2012,
VLOOKUP($B244,[20]分省年度数据!$A$1:$T$32,13,FALSE),
$C244=2013,
VLOOKUP($B244,[20]分省年度数据!$A$1:$T$32,12,FALSE),
$C244=2014,
VLOOKUP($B244,[20]分省年度数据!$A$1:$T$32,11,FALSE),
$C244=2015,
VLOOKUP($B244,[20]分省年度数据!$A$1:$T$32,10,FALSE),
$C244=2016,
VLOOKUP($B244,[20]分省年度数据!$A$1:$T$32,9,FALSE),
$C244=2017,
VLOOKUP($B244,[20]分省年度数据!$A$1:$T$32,8,FALSE),
$C244=2018,
VLOOKUP($B244,[20]分省年度数据!$A$1:$T$32,7,FALSE)
)</f>
        <v>12370</v>
      </c>
      <c r="AL244" cm="1">
        <f t="array" ref="AL244">_xlfn.IFS(
$C244=2010,
VLOOKUP($B244,[26]分省年度数据!$A$1:$T$32,15,FALSE),
$C244=2011,
VLOOKUP($B244,[26]分省年度数据!$A$1:$T$32,14,FALSE),
$C244=2012,
VLOOKUP($B244,[26]分省年度数据!$A$1:$T$32,13,FALSE),
$C244=2013,
VLOOKUP($B244,[26]分省年度数据!$A$1:$T$32,12,FALSE),
$C244=2014,
VLOOKUP($B244,[26]分省年度数据!$A$1:$T$32,11,FALSE),
$C244=2015,
VLOOKUP($B244,[26]分省年度数据!$A$1:$T$32,10,FALSE),
$C244=2016,
VLOOKUP($B244,[26]分省年度数据!$A$1:$T$32,9,FALSE),
$C244=2017,
VLOOKUP($B244,[26]分省年度数据!$A$1:$T$32,8,FALSE),
$C244=2018,
VLOOKUP($B244,[26]分省年度数据!$A$1:$T$32,7,FALSE)
)</f>
        <v>95.49</v>
      </c>
      <c r="AM244" cm="1">
        <f t="array" ref="AM244">_xlfn.IFS(
$C244=2010,
VLOOKUP($B244,[22]分省年度数据!$A$1:$T$32,15,FALSE),
$C244=2011,
VLOOKUP($B244,[22]分省年度数据!$A$1:$T$32,14,FALSE),
$C244=2012,
VLOOKUP($B244,[22]分省年度数据!$A$1:$T$32,13,FALSE),
$C244=2013,
VLOOKUP($B244,[22]分省年度数据!$A$1:$T$32,12,FALSE),
$C244=2014,
VLOOKUP($B244,[22]分省年度数据!$A$1:$T$32,11,FALSE),
$C244=2015,
VLOOKUP($B244,[22]分省年度数据!$A$1:$T$32,10,FALSE),
$C244=2016,
VLOOKUP($B244,[22]分省年度数据!$A$1:$T$32,9,FALSE),
$C244=2017,
VLOOKUP($B244,[22]分省年度数据!$A$1:$T$32,8,FALSE),
$C244=2018,
VLOOKUP($B244,[22]分省年度数据!$A$1:$T$32,7,FALSE)
)</f>
        <v>96.19</v>
      </c>
      <c r="AN244" cm="1">
        <f t="array" ref="AN244">_xlfn.IFS(
$C244=2010,
VLOOKUP($B244,[23]分省年度数据!$A$1:$T$32,15,FALSE),
$C244=2011,
VLOOKUP($B244,[23]分省年度数据!$A$1:$T$32,14,FALSE),
$C244=2012,
VLOOKUP($B244,[23]分省年度数据!$A$1:$T$32,13,FALSE),
$C244=2013,
VLOOKUP($B244,[23]分省年度数据!$A$1:$T$32,12,FALSE),
$C244=2014,
VLOOKUP($B244,[23]分省年度数据!$A$1:$T$32,11,FALSE),
$C244=2015,
VLOOKUP($B244,[23]分省年度数据!$A$1:$T$32,10,FALSE),
$C244=2016,
VLOOKUP($B244,[23]分省年度数据!$A$1:$T$32,9,FALSE),
$C244=2017,
VLOOKUP($B244,[23]分省年度数据!$A$1:$T$32,8,FALSE),
$C244=2018,
VLOOKUP($B244,[23]分省年度数据!$A$1:$T$32,7,FALSE)
)</f>
        <v>13.72</v>
      </c>
      <c r="AO244" cm="1">
        <f t="array" ref="AO244">_xlfn.IFS(
$C244=2010,
VLOOKUP($B244,[24]分省年度数据!$A$1:$T$32,15,FALSE),
$C244=2011,
VLOOKUP($B244,[24]分省年度数据!$A$1:$T$32,14,FALSE),
$C244=2012,
VLOOKUP($B244,[24]分省年度数据!$A$1:$T$32,13,FALSE),
$C244=2013,
VLOOKUP($B244,[24]分省年度数据!$A$1:$T$32,12,FALSE),
$C244=2014,
VLOOKUP($B244,[24]分省年度数据!$A$1:$T$32,11,FALSE),
$C244=2015,
VLOOKUP($B244,[24]分省年度数据!$A$1:$T$32,10,FALSE),
$C244=2016,
VLOOKUP($B244,[24]分省年度数据!$A$1:$T$32,9,FALSE),
$C244=2017,
VLOOKUP($B244,[24]分省年度数据!$A$1:$T$32,8,FALSE),
$C244=2018,
VLOOKUP($B244,[24]分省年度数据!$A$1:$T$32,7,FALSE)
)</f>
        <v>5.28</v>
      </c>
      <c r="AP244" cm="1">
        <f t="array" ref="AP244">_xlfn.IFS(
$C244=2010,
VLOOKUP($B244,[25]分省年度数据!$A$1:$T$32,15,FALSE),
$C244=2011,
VLOOKUP($B244,[25]分省年度数据!$A$1:$T$32,14,FALSE),
$C244=2012,
VLOOKUP($B244,[25]分省年度数据!$A$1:$T$32,13,FALSE),
$C244=2013,
VLOOKUP($B244,[25]分省年度数据!$A$1:$T$32,12,FALSE),
$C244=2014,
VLOOKUP($B244,[25]分省年度数据!$A$1:$T$32,11,FALSE),
$C244=2015,
VLOOKUP($B244,[25]分省年度数据!$A$1:$T$32,10,FALSE),
$C244=2016,
VLOOKUP($B244,[25]分省年度数据!$A$1:$T$32,9,FALSE),
$C244=2017,
VLOOKUP($B244,[25]分省年度数据!$A$1:$T$32,8,FALSE),
$C244=2018,
VLOOKUP($B244,[25]分省年度数据!$A$1:$T$32,7,FALSE)
)</f>
        <v>11.76</v>
      </c>
    </row>
    <row r="245" spans="1:42">
      <c r="A245">
        <v>62</v>
      </c>
      <c r="B245" t="s">
        <v>28</v>
      </c>
      <c r="C245">
        <v>2010</v>
      </c>
      <c r="D245" t="str">
        <f t="shared" si="6"/>
        <v>甘肃省2010</v>
      </c>
      <c r="E245" t="s">
        <v>37</v>
      </c>
      <c r="F245" cm="1">
        <f t="array" ref="F245">_xlfn.IFS(
$C245=2010,
VLOOKUP($B245,[1]分省年度数据!$A$1:$T$32,15,FALSE),
$C245=2011,
VLOOKUP($B245,[1]分省年度数据!$A$1:$T$32,14,FALSE),
$C245=2012,
VLOOKUP($B245,[1]分省年度数据!$A$1:$T$32,13,FALSE),
$C245=2013,
VLOOKUP($B245,[1]分省年度数据!$A$1:$T$32,12,FALSE),
$C245=2014,
VLOOKUP($B245,[1]分省年度数据!$A$1:$T$32,11,FALSE),
$C245=2015,
VLOOKUP($B245,[1]分省年度数据!$A$1:$T$32,10,FALSE),
$C245=2016,
VLOOKUP($B245,[1]分省年度数据!$A$1:$T$32,9,FALSE),
$C245=2017,
VLOOKUP($B245,[1]分省年度数据!$A$1:$T$32,8,FALSE),
$C245=2018,
VLOOKUP($B245,[1]分省年度数据!$A$1:$T$32,7,FALSE)
)</f>
        <v>2560</v>
      </c>
      <c r="G245" cm="1">
        <f t="array" ref="G245">_xlfn.IFS(
$C245=2010,
VLOOKUP($B245,[2]分省年度数据!$A$1:$T$32,15,FALSE),
$C245=2011,
VLOOKUP($B245,[2]分省年度数据!$A$1:$T$32,14,FALSE),
$C245=2012,
VLOOKUP($B245,[2]分省年度数据!$A$1:$T$32,13,FALSE),
$C245=2013,
VLOOKUP($B245,[2]分省年度数据!$A$1:$T$32,12,FALSE),
$C245=2014,
VLOOKUP($B245,[2]分省年度数据!$A$1:$T$32,11,FALSE),
$C245=2015,
VLOOKUP($B245,[2]分省年度数据!$A$1:$T$32,10,FALSE),
$C245=2016,
VLOOKUP($B245,[2]分省年度数据!$A$1:$T$32,9,FALSE),
$C245=2017,
VLOOKUP($B245,[2]分省年度数据!$A$1:$T$32,8,FALSE),
$C245=2018,
VLOOKUP($B245,[2]分省年度数据!$A$1:$T$32,7,FALSE)
)</f>
        <v>7358</v>
      </c>
      <c r="H245" cm="1">
        <f t="array" ref="H245">_xlfn.IFS(
$C245=2010,
VLOOKUP($B245,[3]分省年度数据!$A$1:$T$32,15,FALSE),
$C245=2011,
VLOOKUP($B245,[3]分省年度数据!$A$1:$T$32,14,FALSE),
$C245=2012,
VLOOKUP($B245,[3]分省年度数据!$A$1:$T$32,13,FALSE),
$C245=2013,
VLOOKUP($B245,[3]分省年度数据!$A$1:$T$32,12,FALSE),
$C245=2014,
VLOOKUP($B245,[3]分省年度数据!$A$1:$T$32,11,FALSE),
$C245=2015,
VLOOKUP($B245,[3]分省年度数据!$A$1:$T$32,10,FALSE),
$C245=2016,
VLOOKUP($B245,[3]分省年度数据!$A$1:$T$32,9,FALSE),
$C245=2017,
VLOOKUP($B245,[3]分省年度数据!$A$1:$T$32,8,FALSE),
$C245=2018,
VLOOKUP($B245,[3]分省年度数据!$A$1:$T$32,7,FALSE)
)</f>
        <v>2741.7</v>
      </c>
      <c r="I245">
        <f>VLOOKUP($D245,[4]Sheet1!$C$1:$J$65536,2,FALSE)</f>
        <v>82.053085327148438</v>
      </c>
      <c r="J245">
        <f>VLOOKUP($D245,[4]Sheet1!$C$1:$J$65536,3,FALSE)</f>
        <v>-13.014037132263184</v>
      </c>
      <c r="K245">
        <f>VLOOKUP($D245,[4]Sheet1!$C$1:$J$65536,4,FALSE)</f>
        <v>10165.20703125</v>
      </c>
      <c r="L245">
        <f>VLOOKUP($D245,[4]Sheet1!$C$1:$J$65536,5,FALSE)</f>
        <v>202.87213134765625</v>
      </c>
      <c r="M245">
        <f>VLOOKUP($D245,[4]Sheet1!$C$1:$J$65536,6,FALSE)</f>
        <v>29.533344268798828</v>
      </c>
      <c r="N245">
        <f>VLOOKUP($D245,[4]Sheet1!$C$1:$J$65536,7,FALSE)</f>
        <v>4.3733305931091309</v>
      </c>
      <c r="O245">
        <f>VLOOKUP($D245,[4]Sheet1!$C$1:$J$65536,8,FALSE)</f>
        <v>13.491085052490234</v>
      </c>
      <c r="P245" cm="1">
        <f t="array" ref="P245">_xlfn.IFS(
$C245=2010,
VLOOKUP($B245,[5]各省年均房价!$A$1:$T$32,11,FALSE),
$C245=2011,
VLOOKUP($B245,[5]各省年均房价!$A$1:$T$32,12,FALSE),
$C245=2012,
VLOOKUP($B245,[5]各省年均房价!$A$1:$T$32,13,FALSE),
$C245=2013,
VLOOKUP($B245,[5]各省年均房价!$A$1:$T$32,14,FALSE),
$C245=2014,
VLOOKUP($B245,[5]各省年均房价!$A$1:$T$32,15,FALSE),
$C245=2015,
VLOOKUP($B245,[5]各省年均房价!$A$1:$T$32,16,FALSE),
$C245=2016,
VLOOKUP($B245,[5]各省年均房价!$A$1:$T$32,17,FALSE),
$C245=2017,
VLOOKUP($B245,[5]各省年均房价!$A$1:$T$32,18,FALSE),
$C245=2018,
VLOOKUP($B245,[5]各省年均房价!$A$1:$T$32,19,FALSE)
)</f>
        <v>3172.2066666666669</v>
      </c>
      <c r="Q245">
        <f t="shared" si="7"/>
        <v>0.43112349370299902</v>
      </c>
      <c r="R245" cm="1">
        <f t="array" ref="R245">_xlfn.IFS(
$C245=2010,
VLOOKUP($B245,[27]分省年度数据!$A$1:$T$32,15,FALSE),
$C245=2011,
VLOOKUP($B245,[27]分省年度数据!$A$1:$T$32,14,FALSE),
$C245=2012,
VLOOKUP($B245,[27]分省年度数据!$A$1:$T$32,13,FALSE),
$C245=2013,
VLOOKUP($B245,[27]分省年度数据!$A$1:$T$32,12,FALSE),
$C245=2014,
VLOOKUP($B245,[27]分省年度数据!$A$1:$T$32,11,FALSE),
$C245=2015,
VLOOKUP($B245,[27]分省年度数据!$A$1:$T$32,10,FALSE),
$C245=2016,
VLOOKUP($B245,[27]分省年度数据!$A$1:$T$32,9,FALSE),
$C245=2017,
VLOOKUP($B245,[27]分省年度数据!$A$1:$T$32,8,FALSE),
$C245=2018,
VLOOKUP($B245,[27]分省年度数据!$A$1:$T$32,7,FALSE)
)</f>
        <v>52.75</v>
      </c>
      <c r="S245">
        <f>IFERROR(VLOOKUP(D245,[6]mu_jt_estimates_final!$C:$D,2,FALSE),"")</f>
        <v>-0.33381422999999999</v>
      </c>
      <c r="T245" t="str">
        <f>VLOOKUP(B245,方言分布!A:B,2,FALSE)</f>
        <v>兰银官话</v>
      </c>
      <c r="U245" cm="1">
        <f t="array" ref="U245">_xlfn.IFS(
$C245=2010,
VLOOKUP($B245,[7]分省年度数据!$A$1:$T$32,15,FALSE),
$C245=2011,
VLOOKUP($B245,[7]分省年度数据!$A$1:$T$32,14,FALSE),
$C245=2012,
VLOOKUP($B245,[7]分省年度数据!$A$1:$T$32,13,FALSE),
$C245=2013,
VLOOKUP($B245,[7]分省年度数据!$A$1:$T$32,12,FALSE),
$C245=2014,
VLOOKUP($B245,[7]分省年度数据!$A$1:$T$32,11,FALSE),
$C245=2015,
VLOOKUP($B245,[7]分省年度数据!$A$1:$T$32,10,FALSE),
$C245=2016,
VLOOKUP($B245,[7]分省年度数据!$A$1:$T$32,9,FALSE),
$C245=2017,
VLOOKUP($B245,[7]分省年度数据!$A$1:$T$32,8,FALSE),
$C245=2018,
VLOOKUP($B245,[7]分省年度数据!$A$1:$T$32,7,FALSE)
)</f>
        <v>26673</v>
      </c>
      <c r="V245" cm="1">
        <f t="array" ref="V245">_xlfn.IFS(
$C245=2010,
VLOOKUP($B245,[8]分省年度数据!$A$1:$T$32,15,FALSE),
$C245=2011,
VLOOKUP($B245,[8]分省年度数据!$A$1:$T$32,14,FALSE),
$C245=2012,
VLOOKUP($B245,[8]分省年度数据!$A$1:$T$32,13,FALSE),
$C245=2013,
VLOOKUP($B245,[8]分省年度数据!$A$1:$T$32,12,FALSE),
$C245=2014,
VLOOKUP($B245,[8]分省年度数据!$A$1:$T$32,11,FALSE),
$C245=2015,
VLOOKUP($B245,[8]分省年度数据!$A$1:$T$32,10,FALSE),
$C245=2016,
VLOOKUP($B245,[8]分省年度数据!$A$1:$T$32,9,FALSE),
$C245=2017,
VLOOKUP($B245,[8]分省年度数据!$A$1:$T$32,8,FALSE),
$C245=2018,
VLOOKUP($B245,[8]分省年度数据!$A$1:$T$32,7,FALSE)
)</f>
        <v>9.0399999999999991</v>
      </c>
      <c r="W245" cm="1">
        <f t="array" ref="W245">_xlfn.IFS(
$C245=2010,
VLOOKUP($B245,[9]分省年度数据!$A$1:$T$32,15,FALSE),
$C245=2011,
VLOOKUP($B245,[9]分省年度数据!$A$1:$T$32,14,FALSE),
$C245=2012,
VLOOKUP($B245,[9]分省年度数据!$A$1:$T$32,13,FALSE),
$C245=2013,
VLOOKUP($B245,[9]分省年度数据!$A$1:$T$32,12,FALSE),
$C245=2014,
VLOOKUP($B245,[9]分省年度数据!$A$1:$T$32,11,FALSE),
$C245=2015,
VLOOKUP($B245,[9]分省年度数据!$A$1:$T$32,10,FALSE),
$C245=2016,
VLOOKUP($B245,[9]分省年度数据!$A$1:$T$32,9,FALSE),
$C245=2017,
VLOOKUP($B245,[9]分省年度数据!$A$1:$T$32,8,FALSE),
$C245=2018,
VLOOKUP($B245,[9]分省年度数据!$A$1:$T$32,7,FALSE)
)</f>
        <v>37</v>
      </c>
      <c r="X245" cm="1">
        <f t="array" ref="X245">_xlfn.IFS(
$C245=2010,
VLOOKUP($B245,[10]分省年度数据!$A$1:$T$32,15,FALSE),
$C245=2011,
VLOOKUP($B245,[10]分省年度数据!$A$1:$T$32,14,FALSE),
$C245=2012,
VLOOKUP($B245,[10]分省年度数据!$A$1:$T$32,13,FALSE),
$C245=2013,
VLOOKUP($B245,[10]分省年度数据!$A$1:$T$32,12,FALSE),
$C245=2014,
VLOOKUP($B245,[10]分省年度数据!$A$1:$T$32,11,FALSE),
$C245=2015,
VLOOKUP($B245,[10]分省年度数据!$A$1:$T$32,10,FALSE),
$C245=2016,
VLOOKUP($B245,[10]分省年度数据!$A$1:$T$32,9,FALSE),
$C245=2017,
VLOOKUP($B245,[10]分省年度数据!$A$1:$T$32,8,FALSE),
$C245=2018,
VLOOKUP($B245,[10]分省年度数据!$A$1:$T$32,7,FALSE)
)</f>
        <v>10.5</v>
      </c>
      <c r="Y245" cm="1">
        <f t="array" ref="Y245">_xlfn.IFS(
$C245=2010,
VLOOKUP($B245,[11]分省年度数据!$A$1:$T$32,15,FALSE),
$C245=2011,
VLOOKUP($B245,[11]分省年度数据!$A$1:$T$32,14,FALSE),
$C245=2012,
VLOOKUP($B245,[11]分省年度数据!$A$1:$T$32,13,FALSE),
$C245=2013,
VLOOKUP($B245,[11]分省年度数据!$A$1:$T$32,12,FALSE),
$C245=2014,
VLOOKUP($B245,[11]分省年度数据!$A$1:$T$32,11,FALSE),
$C245=2015,
VLOOKUP($B245,[11]分省年度数据!$A$1:$T$32,10,FALSE),
$C245=2016,
VLOOKUP($B245,[11]分省年度数据!$A$1:$T$32,9,FALSE),
$C245=2017,
VLOOKUP($B245,[11]分省年度数据!$A$1:$T$32,8,FALSE),
$C245=2018,
VLOOKUP($B245,[11]分省年度数据!$A$1:$T$32,7,FALSE)
)</f>
        <v>100.4</v>
      </c>
      <c r="Z245" cm="1">
        <f t="array" ref="Z245">_xlfn.IFS(
$C245=2010,
VLOOKUP($B245,[12]分省年度数据!$A$1:$T$32,15,FALSE),
$C245=2011,
VLOOKUP($B245,[12]分省年度数据!$A$1:$T$32,14,FALSE),
$C245=2012,
VLOOKUP($B245,[12]分省年度数据!$A$1:$T$32,13,FALSE),
$C245=2013,
VLOOKUP($B245,[12]分省年度数据!$A$1:$T$32,12,FALSE),
$C245=2014,
VLOOKUP($B245,[12]分省年度数据!$A$1:$T$32,11,FALSE),
$C245=2015,
VLOOKUP($B245,[12]分省年度数据!$A$1:$T$32,10,FALSE),
$C245=2016,
VLOOKUP($B245,[12]分省年度数据!$A$1:$T$32,9,FALSE),
$C245=2017,
VLOOKUP($B245,[12]分省年度数据!$A$1:$T$32,8,FALSE),
$C245=2018,
VLOOKUP($B245,[12]分省年度数据!$A$1:$T$32,7,FALSE)
)</f>
        <v>17.239999999999998</v>
      </c>
      <c r="AA245" cm="1">
        <f t="array" ref="AA245">_xlfn.IFS(
$C245=2010,
VLOOKUP($B245,[13]分省年度数据!$A$1:$T$32,15,FALSE),
$C245=2011,
VLOOKUP($B245,[13]分省年度数据!$A$1:$T$32,14,FALSE),
$C245=2012,
VLOOKUP($B245,[13]分省年度数据!$A$1:$T$32,13,FALSE),
$C245=2013,
VLOOKUP($B245,[13]分省年度数据!$A$1:$T$32,12,FALSE),
$C245=2014,
VLOOKUP($B245,[13]分省年度数据!$A$1:$T$32,11,FALSE),
$C245=2015,
VLOOKUP($B245,[13]分省年度数据!$A$1:$T$32,10,FALSE),
$C245=2016,
VLOOKUP($B245,[13]分省年度数据!$A$1:$T$32,9,FALSE),
$C245=2017,
VLOOKUP($B245,[13]分省年度数据!$A$1:$T$32,8,FALSE),
$C245=2018,
VLOOKUP($B245,[13]分省年度数据!$A$1:$T$32,7,FALSE)
)</f>
        <v>16.64</v>
      </c>
      <c r="AB245" cm="1">
        <f t="array" ref="AB245">_xlfn.IFS(
$C245=2010,
VLOOKUP($B245,[14]分省年度数据!$A$1:$T$32,15,FALSE),
$C245=2011,
VLOOKUP($B245,[14]分省年度数据!$A$1:$T$32,14,FALSE),
$C245=2012,
VLOOKUP($B245,[14]分省年度数据!$A$1:$T$32,13,FALSE),
$C245=2013,
VLOOKUP($B245,[14]分省年度数据!$A$1:$T$32,12,FALSE),
$C245=2014,
VLOOKUP($B245,[14]分省年度数据!$A$1:$T$32,11,FALSE),
$C245=2015,
VLOOKUP($B245,[14]分省年度数据!$A$1:$T$32,10,FALSE),
$C245=2016,
VLOOKUP($B245,[14]分省年度数据!$A$1:$T$32,9,FALSE),
$C245=2017,
VLOOKUP($B245,[14]分省年度数据!$A$1:$T$32,8,FALSE),
$C245=2018,
VLOOKUP($B245,[14]分省年度数据!$A$1:$T$32,7,FALSE)
)</f>
        <v>16.89</v>
      </c>
      <c r="AD245" cm="1">
        <f t="array" ref="AD245">_xlfn.IFS(
$C245=2010,
VLOOKUP($B245,[15]分省年度数据!$A$1:$T$32,15,FALSE),
$C245=2011,
VLOOKUP($B245,[15]分省年度数据!$A$1:$T$32,14,FALSE),
$C245=2012,
VLOOKUP($B245,[15]分省年度数据!$A$1:$T$32,13,FALSE),
$C245=2013,
VLOOKUP($B245,[15]分省年度数据!$A$1:$T$32,12,FALSE),
$C245=2014,
VLOOKUP($B245,[15]分省年度数据!$A$1:$T$32,11,FALSE),
$C245=2015,
VLOOKUP($B245,[15]分省年度数据!$A$1:$T$32,10,FALSE),
$C245=2016,
VLOOKUP($B245,[15]分省年度数据!$A$1:$T$32,9,FALSE),
$C245=2017,
VLOOKUP($B245,[15]分省年度数据!$A$1:$T$32,8,FALSE),
$C245=2018,
VLOOKUP($B245,[15]分省年度数据!$A$1:$T$32,7,FALSE)
)</f>
        <v>3106736</v>
      </c>
      <c r="AE245" cm="1">
        <f t="array" ref="AE245">_xlfn.IFS(
$C245=2010,
VLOOKUP($B245,[16]分省年度数据!$A$1:$T$32,15,FALSE),
$C245=2011,
VLOOKUP($B245,[16]分省年度数据!$A$1:$T$32,14,FALSE),
$C245=2012,
VLOOKUP($B245,[16]分省年度数据!$A$1:$T$32,13,FALSE),
$C245=2013,
VLOOKUP($B245,[16]分省年度数据!$A$1:$T$32,12,FALSE),
$C245=2014,
VLOOKUP($B245,[16]分省年度数据!$A$1:$T$32,11,FALSE),
$C245=2015,
VLOOKUP($B245,[16]分省年度数据!$A$1:$T$32,10,FALSE),
$C245=2016,
VLOOKUP($B245,[16]分省年度数据!$A$1:$T$32,9,FALSE),
$C245=2017,
VLOOKUP($B245,[16]分省年度数据!$A$1:$T$32,8,FALSE),
$C245=2018,
VLOOKUP($B245,[16]分省年度数据!$A$1:$T$32,7,FALSE)
)</f>
        <v>228.23</v>
      </c>
      <c r="AF245" cm="1">
        <f t="array" ref="AF245">_xlfn.IFS(
$C245=2010,
VLOOKUP($B245,[17]分省年度数据!$A$1:$T$32,15,FALSE),
$C245=2011,
VLOOKUP($B245,[17]分省年度数据!$A$1:$T$32,14,FALSE),
$C245=2012,
VLOOKUP($B245,[17]分省年度数据!$A$1:$T$32,13,FALSE),
$C245=2013,
VLOOKUP($B245,[17]分省年度数据!$A$1:$T$32,12,FALSE),
$C245=2014,
VLOOKUP($B245,[17]分省年度数据!$A$1:$T$32,11,FALSE),
$C245=2015,
VLOOKUP($B245,[17]分省年度数据!$A$1:$T$32,10,FALSE),
$C245=2016,
VLOOKUP($B245,[17]分省年度数据!$A$1:$T$32,9,FALSE),
$C245=2017,
VLOOKUP($B245,[17]分省年度数据!$A$1:$T$32,8,FALSE),
$C245=2018,
VLOOKUP($B245,[17]分省年度数据!$A$1:$T$32,7,FALSE)
)</f>
        <v>4</v>
      </c>
      <c r="AG245" cm="1">
        <f t="array" ref="AG245">_xlfn.IFS(
$C245=2010,
VLOOKUP($B245,[18]分省年度数据!$A$1:$T$32,15,FALSE),
$C245=2011,
VLOOKUP($B245,[18]分省年度数据!$A$1:$T$32,14,FALSE),
$C245=2012,
VLOOKUP($B245,[18]分省年度数据!$A$1:$T$32,13,FALSE),
$C245=2013,
VLOOKUP($B245,[18]分省年度数据!$A$1:$T$32,12,FALSE),
$C245=2014,
VLOOKUP($B245,[18]分省年度数据!$A$1:$T$32,11,FALSE),
$C245=2015,
VLOOKUP($B245,[18]分省年度数据!$A$1:$T$32,10,FALSE),
$C245=2016,
VLOOKUP($B245,[18]分省年度数据!$A$1:$T$32,9,FALSE),
$C245=2017,
VLOOKUP($B245,[18]分省年度数据!$A$1:$T$32,8,FALSE),
$C245=2018,
VLOOKUP($B245,[18]分省年度数据!$A$1:$T$32,7,FALSE)
)</f>
        <v>1435.5</v>
      </c>
      <c r="AJ245" cm="1">
        <f t="array" ref="AJ245">_xlfn.IFS(
$C245=2010,
VLOOKUP($B245,[19]分省年度数据!$A$1:$T$32,15,FALSE),
$C245=2011,
VLOOKUP($B245,[19]分省年度数据!$A$1:$T$32,14,FALSE),
$C245=2012,
VLOOKUP($B245,[19]分省年度数据!$A$1:$T$32,13,FALSE),
$C245=2013,
VLOOKUP($B245,[19]分省年度数据!$A$1:$T$32,12,FALSE),
$C245=2014,
VLOOKUP($B245,[19]分省年度数据!$A$1:$T$32,11,FALSE),
$C245=2015,
VLOOKUP($B245,[19]分省年度数据!$A$1:$T$32,10,FALSE),
$C245=2016,
VLOOKUP($B245,[19]分省年度数据!$A$1:$T$32,9,FALSE),
$C245=2017,
VLOOKUP($B245,[19]分省年度数据!$A$1:$T$32,8,FALSE),
$C245=2018,
VLOOKUP($B245,[19]分省年度数据!$A$1:$T$32,7,FALSE)
)</f>
        <v>3090</v>
      </c>
      <c r="AK245" cm="1">
        <f t="array" ref="AK245">_xlfn.IFS(
$C245=2010,
VLOOKUP($B245,[20]分省年度数据!$A$1:$T$32,15,FALSE),
$C245=2011,
VLOOKUP($B245,[20]分省年度数据!$A$1:$T$32,14,FALSE),
$C245=2012,
VLOOKUP($B245,[20]分省年度数据!$A$1:$T$32,13,FALSE),
$C245=2013,
VLOOKUP($B245,[20]分省年度数据!$A$1:$T$32,12,FALSE),
$C245=2014,
VLOOKUP($B245,[20]分省年度数据!$A$1:$T$32,11,FALSE),
$C245=2015,
VLOOKUP($B245,[20]分省年度数据!$A$1:$T$32,10,FALSE),
$C245=2016,
VLOOKUP($B245,[20]分省年度数据!$A$1:$T$32,9,FALSE),
$C245=2017,
VLOOKUP($B245,[20]分省年度数据!$A$1:$T$32,8,FALSE),
$C245=2018,
VLOOKUP($B245,[20]分省年度数据!$A$1:$T$32,7,FALSE)
)</f>
        <v>4173</v>
      </c>
      <c r="AL245" cm="1">
        <f t="array" ref="AL245">_xlfn.IFS(
$C245=2010,
VLOOKUP($B245,[26]分省年度数据!$A$1:$T$32,15,FALSE),
$C245=2011,
VLOOKUP($B245,[26]分省年度数据!$A$1:$T$32,14,FALSE),
$C245=2012,
VLOOKUP($B245,[26]分省年度数据!$A$1:$T$32,13,FALSE),
$C245=2013,
VLOOKUP($B245,[26]分省年度数据!$A$1:$T$32,12,FALSE),
$C245=2014,
VLOOKUP($B245,[26]分省年度数据!$A$1:$T$32,11,FALSE),
$C245=2015,
VLOOKUP($B245,[26]分省年度数据!$A$1:$T$32,10,FALSE),
$C245=2016,
VLOOKUP($B245,[26]分省年度数据!$A$1:$T$32,9,FALSE),
$C245=2017,
VLOOKUP($B245,[26]分省年度数据!$A$1:$T$32,8,FALSE),
$C245=2018,
VLOOKUP($B245,[26]分省年度数据!$A$1:$T$32,7,FALSE)
)</f>
        <v>91.57</v>
      </c>
      <c r="AM245" cm="1">
        <f t="array" ref="AM245">_xlfn.IFS(
$C245=2010,
VLOOKUP($B245,[22]分省年度数据!$A$1:$T$32,15,FALSE),
$C245=2011,
VLOOKUP($B245,[22]分省年度数据!$A$1:$T$32,14,FALSE),
$C245=2012,
VLOOKUP($B245,[22]分省年度数据!$A$1:$T$32,13,FALSE),
$C245=2013,
VLOOKUP($B245,[22]分省年度数据!$A$1:$T$32,12,FALSE),
$C245=2014,
VLOOKUP($B245,[22]分省年度数据!$A$1:$T$32,11,FALSE),
$C245=2015,
VLOOKUP($B245,[22]分省年度数据!$A$1:$T$32,10,FALSE),
$C245=2016,
VLOOKUP($B245,[22]分省年度数据!$A$1:$T$32,9,FALSE),
$C245=2017,
VLOOKUP($B245,[22]分省年度数据!$A$1:$T$32,8,FALSE),
$C245=2018,
VLOOKUP($B245,[22]分省年度数据!$A$1:$T$32,7,FALSE)
)</f>
        <v>74.290000000000006</v>
      </c>
      <c r="AN245" cm="1">
        <f t="array" ref="AN245">_xlfn.IFS(
$C245=2010,
VLOOKUP($B245,[23]分省年度数据!$A$1:$T$32,15,FALSE),
$C245=2011,
VLOOKUP($B245,[23]分省年度数据!$A$1:$T$32,14,FALSE),
$C245=2012,
VLOOKUP($B245,[23]分省年度数据!$A$1:$T$32,13,FALSE),
$C245=2013,
VLOOKUP($B245,[23]分省年度数据!$A$1:$T$32,12,FALSE),
$C245=2014,
VLOOKUP($B245,[23]分省年度数据!$A$1:$T$32,11,FALSE),
$C245=2015,
VLOOKUP($B245,[23]分省年度数据!$A$1:$T$32,10,FALSE),
$C245=2016,
VLOOKUP($B245,[23]分省年度数据!$A$1:$T$32,9,FALSE),
$C245=2017,
VLOOKUP($B245,[23]分省年度数据!$A$1:$T$32,8,FALSE),
$C245=2018,
VLOOKUP($B245,[23]分省年度数据!$A$1:$T$32,7,FALSE)
)</f>
        <v>8.1</v>
      </c>
      <c r="AO245" cm="1">
        <f t="array" ref="AO245">_xlfn.IFS(
$C245=2010,
VLOOKUP($B245,[24]分省年度数据!$A$1:$T$32,15,FALSE),
$C245=2011,
VLOOKUP($B245,[24]分省年度数据!$A$1:$T$32,14,FALSE),
$C245=2012,
VLOOKUP($B245,[24]分省年度数据!$A$1:$T$32,13,FALSE),
$C245=2013,
VLOOKUP($B245,[24]分省年度数据!$A$1:$T$32,12,FALSE),
$C245=2014,
VLOOKUP($B245,[24]分省年度数据!$A$1:$T$32,11,FALSE),
$C245=2015,
VLOOKUP($B245,[24]分省年度数据!$A$1:$T$32,10,FALSE),
$C245=2016,
VLOOKUP($B245,[24]分省年度数据!$A$1:$T$32,9,FALSE),
$C245=2017,
VLOOKUP($B245,[24]分省年度数据!$A$1:$T$32,8,FALSE),
$C245=2018,
VLOOKUP($B245,[24]分省年度数据!$A$1:$T$32,7,FALSE)
)</f>
        <v>2.17</v>
      </c>
      <c r="AP245" cm="1">
        <f t="array" ref="AP245">_xlfn.IFS(
$C245=2010,
VLOOKUP($B245,[25]分省年度数据!$A$1:$T$32,15,FALSE),
$C245=2011,
VLOOKUP($B245,[25]分省年度数据!$A$1:$T$32,14,FALSE),
$C245=2012,
VLOOKUP($B245,[25]分省年度数据!$A$1:$T$32,13,FALSE),
$C245=2013,
VLOOKUP($B245,[25]分省年度数据!$A$1:$T$32,12,FALSE),
$C245=2014,
VLOOKUP($B245,[25]分省年度数据!$A$1:$T$32,11,FALSE),
$C245=2015,
VLOOKUP($B245,[25]分省年度数据!$A$1:$T$32,10,FALSE),
$C245=2016,
VLOOKUP($B245,[25]分省年度数据!$A$1:$T$32,9,FALSE),
$C245=2017,
VLOOKUP($B245,[25]分省年度数据!$A$1:$T$32,8,FALSE),
$C245=2018,
VLOOKUP($B245,[25]分省年度数据!$A$1:$T$32,7,FALSE)
)</f>
        <v>8.1199999999999992</v>
      </c>
    </row>
    <row r="246" spans="1:42">
      <c r="A246">
        <v>62</v>
      </c>
      <c r="B246" t="s">
        <v>28</v>
      </c>
      <c r="C246">
        <v>2011</v>
      </c>
      <c r="D246" t="str">
        <f t="shared" si="6"/>
        <v>甘肃省2011</v>
      </c>
      <c r="E246" t="s">
        <v>37</v>
      </c>
      <c r="F246" cm="1">
        <f t="array" ref="F246">_xlfn.IFS(
$C246=2010,
VLOOKUP($B246,[1]分省年度数据!$A$1:$T$32,15,FALSE),
$C246=2011,
VLOOKUP($B246,[1]分省年度数据!$A$1:$T$32,14,FALSE),
$C246=2012,
VLOOKUP($B246,[1]分省年度数据!$A$1:$T$32,13,FALSE),
$C246=2013,
VLOOKUP($B246,[1]分省年度数据!$A$1:$T$32,12,FALSE),
$C246=2014,
VLOOKUP($B246,[1]分省年度数据!$A$1:$T$32,11,FALSE),
$C246=2015,
VLOOKUP($B246,[1]分省年度数据!$A$1:$T$32,10,FALSE),
$C246=2016,
VLOOKUP($B246,[1]分省年度数据!$A$1:$T$32,9,FALSE),
$C246=2017,
VLOOKUP($B246,[1]分省年度数据!$A$1:$T$32,8,FALSE),
$C246=2018,
VLOOKUP($B246,[1]分省年度数据!$A$1:$T$32,7,FALSE)
)</f>
        <v>2552</v>
      </c>
      <c r="G246" cm="1">
        <f t="array" ref="G246">_xlfn.IFS(
$C246=2010,
VLOOKUP($B246,[2]分省年度数据!$A$1:$T$32,15,FALSE),
$C246=2011,
VLOOKUP($B246,[2]分省年度数据!$A$1:$T$32,14,FALSE),
$C246=2012,
VLOOKUP($B246,[2]分省年度数据!$A$1:$T$32,13,FALSE),
$C246=2013,
VLOOKUP($B246,[2]分省年度数据!$A$1:$T$32,12,FALSE),
$C246=2014,
VLOOKUP($B246,[2]分省年度数据!$A$1:$T$32,11,FALSE),
$C246=2015,
VLOOKUP($B246,[2]分省年度数据!$A$1:$T$32,10,FALSE),
$C246=2016,
VLOOKUP($B246,[2]分省年度数据!$A$1:$T$32,9,FALSE),
$C246=2017,
VLOOKUP($B246,[2]分省年度数据!$A$1:$T$32,8,FALSE),
$C246=2018,
VLOOKUP($B246,[2]分省年度数据!$A$1:$T$32,7,FALSE)
)</f>
        <v>8463</v>
      </c>
      <c r="H246" cm="1">
        <f t="array" ref="H246">_xlfn.IFS(
$C246=2010,
VLOOKUP($B246,[3]分省年度数据!$A$1:$T$32,15,FALSE),
$C246=2011,
VLOOKUP($B246,[3]分省年度数据!$A$1:$T$32,14,FALSE),
$C246=2012,
VLOOKUP($B246,[3]分省年度数据!$A$1:$T$32,13,FALSE),
$C246=2013,
VLOOKUP($B246,[3]分省年度数据!$A$1:$T$32,12,FALSE),
$C246=2014,
VLOOKUP($B246,[3]分省年度数据!$A$1:$T$32,11,FALSE),
$C246=2015,
VLOOKUP($B246,[3]分省年度数据!$A$1:$T$32,10,FALSE),
$C246=2016,
VLOOKUP($B246,[3]分省年度数据!$A$1:$T$32,9,FALSE),
$C246=2017,
VLOOKUP($B246,[3]分省年度数据!$A$1:$T$32,8,FALSE),
$C246=2018,
VLOOKUP($B246,[3]分省年度数据!$A$1:$T$32,7,FALSE)
)</f>
        <v>1452.3</v>
      </c>
      <c r="I246">
        <f>VLOOKUP($D246,[4]Sheet1!$C$1:$J$65536,2,FALSE)</f>
        <v>76.473350524902344</v>
      </c>
      <c r="J246">
        <f>VLOOKUP($D246,[4]Sheet1!$C$1:$J$65536,3,FALSE)</f>
        <v>-17.277006149291992</v>
      </c>
      <c r="K246">
        <f>VLOOKUP($D246,[4]Sheet1!$C$1:$J$65536,4,FALSE)</f>
        <v>10174.8671875</v>
      </c>
      <c r="L246">
        <f>VLOOKUP($D246,[4]Sheet1!$C$1:$J$65536,5,FALSE)</f>
        <v>198.79873657226562</v>
      </c>
      <c r="M246">
        <f>VLOOKUP($D246,[4]Sheet1!$C$1:$J$65536,6,FALSE)</f>
        <v>28.483160018920898</v>
      </c>
      <c r="N246">
        <f>VLOOKUP($D246,[4]Sheet1!$C$1:$J$65536,7,FALSE)</f>
        <v>4.5209774971008301</v>
      </c>
      <c r="O246">
        <f>VLOOKUP($D246,[4]Sheet1!$C$1:$J$65536,8,FALSE)</f>
        <v>13.741012573242188</v>
      </c>
      <c r="P246" cm="1">
        <f t="array" ref="P246">_xlfn.IFS(
$C246=2010,
VLOOKUP($B246,[5]各省年均房价!$A$1:$T$32,11,FALSE),
$C246=2011,
VLOOKUP($B246,[5]各省年均房价!$A$1:$T$32,12,FALSE),
$C246=2012,
VLOOKUP($B246,[5]各省年均房价!$A$1:$T$32,13,FALSE),
$C246=2013,
VLOOKUP($B246,[5]各省年均房价!$A$1:$T$32,14,FALSE),
$C246=2014,
VLOOKUP($B246,[5]各省年均房价!$A$1:$T$32,15,FALSE),
$C246=2015,
VLOOKUP($B246,[5]各省年均房价!$A$1:$T$32,16,FALSE),
$C246=2016,
VLOOKUP($B246,[5]各省年均房价!$A$1:$T$32,17,FALSE),
$C246=2017,
VLOOKUP($B246,[5]各省年均房价!$A$1:$T$32,18,FALSE),
$C246=2018,
VLOOKUP($B246,[5]各省年均房价!$A$1:$T$32,19,FALSE)
)</f>
        <v>3289.038333333333</v>
      </c>
      <c r="Q246">
        <f t="shared" si="7"/>
        <v>0.38863740202449876</v>
      </c>
      <c r="R246" cm="1">
        <f t="array" ref="R246">_xlfn.IFS(
$C246=2010,
VLOOKUP($B246,[27]分省年度数据!$A$1:$T$32,15,FALSE),
$C246=2011,
VLOOKUP($B246,[27]分省年度数据!$A$1:$T$32,14,FALSE),
$C246=2012,
VLOOKUP($B246,[27]分省年度数据!$A$1:$T$32,13,FALSE),
$C246=2013,
VLOOKUP($B246,[27]分省年度数据!$A$1:$T$32,12,FALSE),
$C246=2014,
VLOOKUP($B246,[27]分省年度数据!$A$1:$T$32,11,FALSE),
$C246=2015,
VLOOKUP($B246,[27]分省年度数据!$A$1:$T$32,10,FALSE),
$C246=2016,
VLOOKUP($B246,[27]分省年度数据!$A$1:$T$32,9,FALSE),
$C246=2017,
VLOOKUP($B246,[27]分省年度数据!$A$1:$T$32,8,FALSE),
$C246=2018,
VLOOKUP($B246,[27]分省年度数据!$A$1:$T$32,7,FALSE)
)</f>
        <v>63.07</v>
      </c>
      <c r="S246">
        <f>IFERROR(VLOOKUP(D246,[6]mu_jt_estimates_final!$C:$D,2,FALSE),"")</f>
        <v>-0.65107208000000005</v>
      </c>
      <c r="T246" t="str">
        <f>VLOOKUP(B246,方言分布!A:B,2,FALSE)</f>
        <v>兰银官话</v>
      </c>
      <c r="U246" cm="1">
        <f t="array" ref="U246">_xlfn.IFS(
$C246=2010,
VLOOKUP($B246,[7]分省年度数据!$A$1:$T$32,15,FALSE),
$C246=2011,
VLOOKUP($B246,[7]分省年度数据!$A$1:$T$32,14,FALSE),
$C246=2012,
VLOOKUP($B246,[7]分省年度数据!$A$1:$T$32,13,FALSE),
$C246=2013,
VLOOKUP($B246,[7]分省年度数据!$A$1:$T$32,12,FALSE),
$C246=2014,
VLOOKUP($B246,[7]分省年度数据!$A$1:$T$32,11,FALSE),
$C246=2015,
VLOOKUP($B246,[7]分省年度数据!$A$1:$T$32,10,FALSE),
$C246=2016,
VLOOKUP($B246,[7]分省年度数据!$A$1:$T$32,9,FALSE),
$C246=2017,
VLOOKUP($B246,[7]分省年度数据!$A$1:$T$32,8,FALSE),
$C246=2018,
VLOOKUP($B246,[7]分省年度数据!$A$1:$T$32,7,FALSE)
)</f>
        <v>26632</v>
      </c>
      <c r="V246" cm="1">
        <f t="array" ref="V246">_xlfn.IFS(
$C246=2010,
VLOOKUP($B246,[8]分省年度数据!$A$1:$T$32,15,FALSE),
$C246=2011,
VLOOKUP($B246,[8]分省年度数据!$A$1:$T$32,14,FALSE),
$C246=2012,
VLOOKUP($B246,[8]分省年度数据!$A$1:$T$32,13,FALSE),
$C246=2013,
VLOOKUP($B246,[8]分省年度数据!$A$1:$T$32,12,FALSE),
$C246=2014,
VLOOKUP($B246,[8]分省年度数据!$A$1:$T$32,11,FALSE),
$C246=2015,
VLOOKUP($B246,[8]分省年度数据!$A$1:$T$32,10,FALSE),
$C246=2016,
VLOOKUP($B246,[8]分省年度数据!$A$1:$T$32,9,FALSE),
$C246=2017,
VLOOKUP($B246,[8]分省年度数据!$A$1:$T$32,8,FALSE),
$C246=2018,
VLOOKUP($B246,[8]分省年度数据!$A$1:$T$32,7,FALSE)
)</f>
        <v>9.49</v>
      </c>
      <c r="W246" cm="1">
        <f t="array" ref="W246">_xlfn.IFS(
$C246=2010,
VLOOKUP($B246,[9]分省年度数据!$A$1:$T$32,15,FALSE),
$C246=2011,
VLOOKUP($B246,[9]分省年度数据!$A$1:$T$32,14,FALSE),
$C246=2012,
VLOOKUP($B246,[9]分省年度数据!$A$1:$T$32,13,FALSE),
$C246=2013,
VLOOKUP($B246,[9]分省年度数据!$A$1:$T$32,12,FALSE),
$C246=2014,
VLOOKUP($B246,[9]分省年度数据!$A$1:$T$32,11,FALSE),
$C246=2015,
VLOOKUP($B246,[9]分省年度数据!$A$1:$T$32,10,FALSE),
$C246=2016,
VLOOKUP($B246,[9]分省年度数据!$A$1:$T$32,9,FALSE),
$C246=2017,
VLOOKUP($B246,[9]分省年度数据!$A$1:$T$32,8,FALSE),
$C246=2018,
VLOOKUP($B246,[9]分省年度数据!$A$1:$T$32,7,FALSE)
)</f>
        <v>39</v>
      </c>
      <c r="X246" cm="1">
        <f t="array" ref="X246">_xlfn.IFS(
$C246=2010,
VLOOKUP($B246,[10]分省年度数据!$A$1:$T$32,15,FALSE),
$C246=2011,
VLOOKUP($B246,[10]分省年度数据!$A$1:$T$32,14,FALSE),
$C246=2012,
VLOOKUP($B246,[10]分省年度数据!$A$1:$T$32,13,FALSE),
$C246=2013,
VLOOKUP($B246,[10]分省年度数据!$A$1:$T$32,12,FALSE),
$C246=2014,
VLOOKUP($B246,[10]分省年度数据!$A$1:$T$32,11,FALSE),
$C246=2015,
VLOOKUP($B246,[10]分省年度数据!$A$1:$T$32,10,FALSE),
$C246=2016,
VLOOKUP($B246,[10]分省年度数据!$A$1:$T$32,9,FALSE),
$C246=2017,
VLOOKUP($B246,[10]分省年度数据!$A$1:$T$32,8,FALSE),
$C246=2018,
VLOOKUP($B246,[10]分省年度数据!$A$1:$T$32,7,FALSE)
)</f>
        <v>10.4</v>
      </c>
      <c r="Y246" cm="1">
        <f t="array" ref="Y246">_xlfn.IFS(
$C246=2010,
VLOOKUP($B246,[11]分省年度数据!$A$1:$T$32,15,FALSE),
$C246=2011,
VLOOKUP($B246,[11]分省年度数据!$A$1:$T$32,14,FALSE),
$C246=2012,
VLOOKUP($B246,[11]分省年度数据!$A$1:$T$32,13,FALSE),
$C246=2013,
VLOOKUP($B246,[11]分省年度数据!$A$1:$T$32,12,FALSE),
$C246=2014,
VLOOKUP($B246,[11]分省年度数据!$A$1:$T$32,11,FALSE),
$C246=2015,
VLOOKUP($B246,[11]分省年度数据!$A$1:$T$32,10,FALSE),
$C246=2016,
VLOOKUP($B246,[11]分省年度数据!$A$1:$T$32,9,FALSE),
$C246=2017,
VLOOKUP($B246,[11]分省年度数据!$A$1:$T$32,8,FALSE),
$C246=2018,
VLOOKUP($B246,[11]分省年度数据!$A$1:$T$32,7,FALSE)
)</f>
        <v>143.18</v>
      </c>
      <c r="Z246" cm="1">
        <f t="array" ref="Z246">_xlfn.IFS(
$C246=2010,
VLOOKUP($B246,[12]分省年度数据!$A$1:$T$32,15,FALSE),
$C246=2011,
VLOOKUP($B246,[12]分省年度数据!$A$1:$T$32,14,FALSE),
$C246=2012,
VLOOKUP($B246,[12]分省年度数据!$A$1:$T$32,13,FALSE),
$C246=2013,
VLOOKUP($B246,[12]分省年度数据!$A$1:$T$32,12,FALSE),
$C246=2014,
VLOOKUP($B246,[12]分省年度数据!$A$1:$T$32,11,FALSE),
$C246=2015,
VLOOKUP($B246,[12]分省年度数据!$A$1:$T$32,10,FALSE),
$C246=2016,
VLOOKUP($B246,[12]分省年度数据!$A$1:$T$32,9,FALSE),
$C246=2017,
VLOOKUP($B246,[12]分省年度数据!$A$1:$T$32,8,FALSE),
$C246=2018,
VLOOKUP($B246,[12]分省年度数据!$A$1:$T$32,7,FALSE)
)</f>
        <v>17.03</v>
      </c>
      <c r="AA246" cm="1">
        <f t="array" ref="AA246">_xlfn.IFS(
$C246=2010,
VLOOKUP($B246,[13]分省年度数据!$A$1:$T$32,15,FALSE),
$C246=2011,
VLOOKUP($B246,[13]分省年度数据!$A$1:$T$32,14,FALSE),
$C246=2012,
VLOOKUP($B246,[13]分省年度数据!$A$1:$T$32,13,FALSE),
$C246=2013,
VLOOKUP($B246,[13]分省年度数据!$A$1:$T$32,12,FALSE),
$C246=2014,
VLOOKUP($B246,[13]分省年度数据!$A$1:$T$32,11,FALSE),
$C246=2015,
VLOOKUP($B246,[13]分省年度数据!$A$1:$T$32,10,FALSE),
$C246=2016,
VLOOKUP($B246,[13]分省年度数据!$A$1:$T$32,9,FALSE),
$C246=2017,
VLOOKUP($B246,[13]分省年度数据!$A$1:$T$32,8,FALSE),
$C246=2018,
VLOOKUP($B246,[13]分省年度数据!$A$1:$T$32,7,FALSE)
)</f>
        <v>15.22</v>
      </c>
      <c r="AB246" cm="1">
        <f t="array" ref="AB246">_xlfn.IFS(
$C246=2010,
VLOOKUP($B246,[14]分省年度数据!$A$1:$T$32,15,FALSE),
$C246=2011,
VLOOKUP($B246,[14]分省年度数据!$A$1:$T$32,14,FALSE),
$C246=2012,
VLOOKUP($B246,[14]分省年度数据!$A$1:$T$32,13,FALSE),
$C246=2013,
VLOOKUP($B246,[14]分省年度数据!$A$1:$T$32,12,FALSE),
$C246=2014,
VLOOKUP($B246,[14]分省年度数据!$A$1:$T$32,11,FALSE),
$C246=2015,
VLOOKUP($B246,[14]分省年度数据!$A$1:$T$32,10,FALSE),
$C246=2016,
VLOOKUP($B246,[14]分省年度数据!$A$1:$T$32,9,FALSE),
$C246=2017,
VLOOKUP($B246,[14]分省年度数据!$A$1:$T$32,8,FALSE),
$C246=2018,
VLOOKUP($B246,[14]分省年度数据!$A$1:$T$32,7,FALSE)
)</f>
        <v>15.57</v>
      </c>
      <c r="AD246" cm="1">
        <f t="array" ref="AD246">_xlfn.IFS(
$C246=2010,
VLOOKUP($B246,[15]分省年度数据!$A$1:$T$32,15,FALSE),
$C246=2011,
VLOOKUP($B246,[15]分省年度数据!$A$1:$T$32,14,FALSE),
$C246=2012,
VLOOKUP($B246,[15]分省年度数据!$A$1:$T$32,13,FALSE),
$C246=2013,
VLOOKUP($B246,[15]分省年度数据!$A$1:$T$32,12,FALSE),
$C246=2014,
VLOOKUP($B246,[15]分省年度数据!$A$1:$T$32,11,FALSE),
$C246=2015,
VLOOKUP($B246,[15]分省年度数据!$A$1:$T$32,10,FALSE),
$C246=2016,
VLOOKUP($B246,[15]分省年度数据!$A$1:$T$32,9,FALSE),
$C246=2017,
VLOOKUP($B246,[15]分省年度数据!$A$1:$T$32,8,FALSE),
$C246=2018,
VLOOKUP($B246,[15]分省年度数据!$A$1:$T$32,7,FALSE)
)</f>
        <v>3608174</v>
      </c>
      <c r="AE246" cm="1">
        <f t="array" ref="AE246">_xlfn.IFS(
$C246=2010,
VLOOKUP($B246,[16]分省年度数据!$A$1:$T$32,15,FALSE),
$C246=2011,
VLOOKUP($B246,[16]分省年度数据!$A$1:$T$32,14,FALSE),
$C246=2012,
VLOOKUP($B246,[16]分省年度数据!$A$1:$T$32,13,FALSE),
$C246=2013,
VLOOKUP($B246,[16]分省年度数据!$A$1:$T$32,12,FALSE),
$C246=2014,
VLOOKUP($B246,[16]分省年度数据!$A$1:$T$32,11,FALSE),
$C246=2015,
VLOOKUP($B246,[16]分省年度数据!$A$1:$T$32,10,FALSE),
$C246=2016,
VLOOKUP($B246,[16]分省年度数据!$A$1:$T$32,9,FALSE),
$C246=2017,
VLOOKUP($B246,[16]分省年度数据!$A$1:$T$32,8,FALSE),
$C246=2018,
VLOOKUP($B246,[16]分省年度数据!$A$1:$T$32,7,FALSE)
)</f>
        <v>284.33</v>
      </c>
      <c r="AF246" cm="1">
        <f t="array" ref="AF246">_xlfn.IFS(
$C246=2010,
VLOOKUP($B246,[17]分省年度数据!$A$1:$T$32,15,FALSE),
$C246=2011,
VLOOKUP($B246,[17]分省年度数据!$A$1:$T$32,14,FALSE),
$C246=2012,
VLOOKUP($B246,[17]分省年度数据!$A$1:$T$32,13,FALSE),
$C246=2013,
VLOOKUP($B246,[17]分省年度数据!$A$1:$T$32,12,FALSE),
$C246=2014,
VLOOKUP($B246,[17]分省年度数据!$A$1:$T$32,11,FALSE),
$C246=2015,
VLOOKUP($B246,[17]分省年度数据!$A$1:$T$32,10,FALSE),
$C246=2016,
VLOOKUP($B246,[17]分省年度数据!$A$1:$T$32,9,FALSE),
$C246=2017,
VLOOKUP($B246,[17]分省年度数据!$A$1:$T$32,8,FALSE),
$C246=2018,
VLOOKUP($B246,[17]分省年度数据!$A$1:$T$32,7,FALSE)
)</f>
        <v>10</v>
      </c>
      <c r="AG246" cm="1">
        <f t="array" ref="AG246">_xlfn.IFS(
$C246=2010,
VLOOKUP($B246,[18]分省年度数据!$A$1:$T$32,15,FALSE),
$C246=2011,
VLOOKUP($B246,[18]分省年度数据!$A$1:$T$32,14,FALSE),
$C246=2012,
VLOOKUP($B246,[18]分省年度数据!$A$1:$T$32,13,FALSE),
$C246=2013,
VLOOKUP($B246,[18]分省年度数据!$A$1:$T$32,12,FALSE),
$C246=2014,
VLOOKUP($B246,[18]分省年度数据!$A$1:$T$32,11,FALSE),
$C246=2015,
VLOOKUP($B246,[18]分省年度数据!$A$1:$T$32,10,FALSE),
$C246=2016,
VLOOKUP($B246,[18]分省年度数据!$A$1:$T$32,9,FALSE),
$C246=2017,
VLOOKUP($B246,[18]分省年度数据!$A$1:$T$32,8,FALSE),
$C246=2018,
VLOOKUP($B246,[18]分省年度数据!$A$1:$T$32,7,FALSE)
)</f>
        <v>1772.9</v>
      </c>
      <c r="AJ246" cm="1">
        <f t="array" ref="AJ246">_xlfn.IFS(
$C246=2010,
VLOOKUP($B246,[19]分省年度数据!$A$1:$T$32,15,FALSE),
$C246=2011,
VLOOKUP($B246,[19]分省年度数据!$A$1:$T$32,14,FALSE),
$C246=2012,
VLOOKUP($B246,[19]分省年度数据!$A$1:$T$32,13,FALSE),
$C246=2013,
VLOOKUP($B246,[19]分省年度数据!$A$1:$T$32,12,FALSE),
$C246=2014,
VLOOKUP($B246,[19]分省年度数据!$A$1:$T$32,11,FALSE),
$C246=2015,
VLOOKUP($B246,[19]分省年度数据!$A$1:$T$32,10,FALSE),
$C246=2016,
VLOOKUP($B246,[19]分省年度数据!$A$1:$T$32,9,FALSE),
$C246=2017,
VLOOKUP($B246,[19]分省年度数据!$A$1:$T$32,8,FALSE),
$C246=2018,
VLOOKUP($B246,[19]分省年度数据!$A$1:$T$32,7,FALSE)
)</f>
        <v>3027</v>
      </c>
      <c r="AK246" cm="1">
        <f t="array" ref="AK246">_xlfn.IFS(
$C246=2010,
VLOOKUP($B246,[20]分省年度数据!$A$1:$T$32,15,FALSE),
$C246=2011,
VLOOKUP($B246,[20]分省年度数据!$A$1:$T$32,14,FALSE),
$C246=2012,
VLOOKUP($B246,[20]分省年度数据!$A$1:$T$32,13,FALSE),
$C246=2013,
VLOOKUP($B246,[20]分省年度数据!$A$1:$T$32,12,FALSE),
$C246=2014,
VLOOKUP($B246,[20]分省年度数据!$A$1:$T$32,11,FALSE),
$C246=2015,
VLOOKUP($B246,[20]分省年度数据!$A$1:$T$32,10,FALSE),
$C246=2016,
VLOOKUP($B246,[20]分省年度数据!$A$1:$T$32,9,FALSE),
$C246=2017,
VLOOKUP($B246,[20]分省年度数据!$A$1:$T$32,8,FALSE),
$C246=2018,
VLOOKUP($B246,[20]分省年度数据!$A$1:$T$32,7,FALSE)
)</f>
        <v>4513</v>
      </c>
      <c r="AL246" cm="1">
        <f t="array" ref="AL246">_xlfn.IFS(
$C246=2010,
VLOOKUP($B246,[26]分省年度数据!$A$1:$T$32,15,FALSE),
$C246=2011,
VLOOKUP($B246,[26]分省年度数据!$A$1:$T$32,14,FALSE),
$C246=2012,
VLOOKUP($B246,[26]分省年度数据!$A$1:$T$32,13,FALSE),
$C246=2013,
VLOOKUP($B246,[26]分省年度数据!$A$1:$T$32,12,FALSE),
$C246=2014,
VLOOKUP($B246,[26]分省年度数据!$A$1:$T$32,11,FALSE),
$C246=2015,
VLOOKUP($B246,[26]分省年度数据!$A$1:$T$32,10,FALSE),
$C246=2016,
VLOOKUP($B246,[26]分省年度数据!$A$1:$T$32,9,FALSE),
$C246=2017,
VLOOKUP($B246,[26]分省年度数据!$A$1:$T$32,8,FALSE),
$C246=2018,
VLOOKUP($B246,[26]分省年度数据!$A$1:$T$32,7,FALSE)
)</f>
        <v>92.5</v>
      </c>
      <c r="AM246" cm="1">
        <f t="array" ref="AM246">_xlfn.IFS(
$C246=2010,
VLOOKUP($B246,[22]分省年度数据!$A$1:$T$32,15,FALSE),
$C246=2011,
VLOOKUP($B246,[22]分省年度数据!$A$1:$T$32,14,FALSE),
$C246=2012,
VLOOKUP($B246,[22]分省年度数据!$A$1:$T$32,13,FALSE),
$C246=2013,
VLOOKUP($B246,[22]分省年度数据!$A$1:$T$32,12,FALSE),
$C246=2014,
VLOOKUP($B246,[22]分省年度数据!$A$1:$T$32,11,FALSE),
$C246=2015,
VLOOKUP($B246,[22]分省年度数据!$A$1:$T$32,10,FALSE),
$C246=2016,
VLOOKUP($B246,[22]分省年度数据!$A$1:$T$32,9,FALSE),
$C246=2017,
VLOOKUP($B246,[22]分省年度数据!$A$1:$T$32,8,FALSE),
$C246=2018,
VLOOKUP($B246,[22]分省年度数据!$A$1:$T$32,7,FALSE)
)</f>
        <v>75.62</v>
      </c>
      <c r="AN246" cm="1">
        <f t="array" ref="AN246">_xlfn.IFS(
$C246=2010,
VLOOKUP($B246,[23]分省年度数据!$A$1:$T$32,15,FALSE),
$C246=2011,
VLOOKUP($B246,[23]分省年度数据!$A$1:$T$32,14,FALSE),
$C246=2012,
VLOOKUP($B246,[23]分省年度数据!$A$1:$T$32,13,FALSE),
$C246=2013,
VLOOKUP($B246,[23]分省年度数据!$A$1:$T$32,12,FALSE),
$C246=2014,
VLOOKUP($B246,[23]分省年度数据!$A$1:$T$32,11,FALSE),
$C246=2015,
VLOOKUP($B246,[23]分省年度数据!$A$1:$T$32,10,FALSE),
$C246=2016,
VLOOKUP($B246,[23]分省年度数据!$A$1:$T$32,9,FALSE),
$C246=2017,
VLOOKUP($B246,[23]分省年度数据!$A$1:$T$32,8,FALSE),
$C246=2018,
VLOOKUP($B246,[23]分省年度数据!$A$1:$T$32,7,FALSE)
)</f>
        <v>9.76</v>
      </c>
      <c r="AO246" cm="1">
        <f t="array" ref="AO246">_xlfn.IFS(
$C246=2010,
VLOOKUP($B246,[24]分省年度数据!$A$1:$T$32,15,FALSE),
$C246=2011,
VLOOKUP($B246,[24]分省年度数据!$A$1:$T$32,14,FALSE),
$C246=2012,
VLOOKUP($B246,[24]分省年度数据!$A$1:$T$32,13,FALSE),
$C246=2013,
VLOOKUP($B246,[24]分省年度数据!$A$1:$T$32,12,FALSE),
$C246=2014,
VLOOKUP($B246,[24]分省年度数据!$A$1:$T$32,11,FALSE),
$C246=2015,
VLOOKUP($B246,[24]分省年度数据!$A$1:$T$32,10,FALSE),
$C246=2016,
VLOOKUP($B246,[24]分省年度数据!$A$1:$T$32,9,FALSE),
$C246=2017,
VLOOKUP($B246,[24]分省年度数据!$A$1:$T$32,8,FALSE),
$C246=2018,
VLOOKUP($B246,[24]分省年度数据!$A$1:$T$32,7,FALSE)
)</f>
        <v>2.34</v>
      </c>
      <c r="AP246" cm="1">
        <f t="array" ref="AP246">_xlfn.IFS(
$C246=2010,
VLOOKUP($B246,[25]分省年度数据!$A$1:$T$32,15,FALSE),
$C246=2011,
VLOOKUP($B246,[25]分省年度数据!$A$1:$T$32,14,FALSE),
$C246=2012,
VLOOKUP($B246,[25]分省年度数据!$A$1:$T$32,13,FALSE),
$C246=2013,
VLOOKUP($B246,[25]分省年度数据!$A$1:$T$32,12,FALSE),
$C246=2014,
VLOOKUP($B246,[25]分省年度数据!$A$1:$T$32,11,FALSE),
$C246=2015,
VLOOKUP($B246,[25]分省年度数据!$A$1:$T$32,10,FALSE),
$C246=2016,
VLOOKUP($B246,[25]分省年度数据!$A$1:$T$32,9,FALSE),
$C246=2017,
VLOOKUP($B246,[25]分省年度数据!$A$1:$T$32,8,FALSE),
$C246=2018,
VLOOKUP($B246,[25]分省年度数据!$A$1:$T$32,7,FALSE)
)</f>
        <v>8.32</v>
      </c>
    </row>
    <row r="247" spans="1:42">
      <c r="A247">
        <v>62</v>
      </c>
      <c r="B247" t="s">
        <v>28</v>
      </c>
      <c r="C247">
        <v>2012</v>
      </c>
      <c r="D247" t="str">
        <f t="shared" si="6"/>
        <v>甘肃省2012</v>
      </c>
      <c r="E247" t="s">
        <v>37</v>
      </c>
      <c r="F247" cm="1">
        <f t="array" ref="F247">_xlfn.IFS(
$C247=2010,
VLOOKUP($B247,[1]分省年度数据!$A$1:$T$32,15,FALSE),
$C247=2011,
VLOOKUP($B247,[1]分省年度数据!$A$1:$T$32,14,FALSE),
$C247=2012,
VLOOKUP($B247,[1]分省年度数据!$A$1:$T$32,13,FALSE),
$C247=2013,
VLOOKUP($B247,[1]分省年度数据!$A$1:$T$32,12,FALSE),
$C247=2014,
VLOOKUP($B247,[1]分省年度数据!$A$1:$T$32,11,FALSE),
$C247=2015,
VLOOKUP($B247,[1]分省年度数据!$A$1:$T$32,10,FALSE),
$C247=2016,
VLOOKUP($B247,[1]分省年度数据!$A$1:$T$32,9,FALSE),
$C247=2017,
VLOOKUP($B247,[1]分省年度数据!$A$1:$T$32,8,FALSE),
$C247=2018,
VLOOKUP($B247,[1]分省年度数据!$A$1:$T$32,7,FALSE)
)</f>
        <v>2550</v>
      </c>
      <c r="G247" cm="1">
        <f t="array" ref="G247">_xlfn.IFS(
$C247=2010,
VLOOKUP($B247,[2]分省年度数据!$A$1:$T$32,15,FALSE),
$C247=2011,
VLOOKUP($B247,[2]分省年度数据!$A$1:$T$32,14,FALSE),
$C247=2012,
VLOOKUP($B247,[2]分省年度数据!$A$1:$T$32,13,FALSE),
$C247=2013,
VLOOKUP($B247,[2]分省年度数据!$A$1:$T$32,12,FALSE),
$C247=2014,
VLOOKUP($B247,[2]分省年度数据!$A$1:$T$32,11,FALSE),
$C247=2015,
VLOOKUP($B247,[2]分省年度数据!$A$1:$T$32,10,FALSE),
$C247=2016,
VLOOKUP($B247,[2]分省年度数据!$A$1:$T$32,9,FALSE),
$C247=2017,
VLOOKUP($B247,[2]分省年度数据!$A$1:$T$32,8,FALSE),
$C247=2018,
VLOOKUP($B247,[2]分省年度数据!$A$1:$T$32,7,FALSE)
)</f>
        <v>9768</v>
      </c>
      <c r="H247" cm="1">
        <f t="array" ref="H247">_xlfn.IFS(
$C247=2010,
VLOOKUP($B247,[3]分省年度数据!$A$1:$T$32,15,FALSE),
$C247=2011,
VLOOKUP($B247,[3]分省年度数据!$A$1:$T$32,14,FALSE),
$C247=2012,
VLOOKUP($B247,[3]分省年度数据!$A$1:$T$32,13,FALSE),
$C247=2013,
VLOOKUP($B247,[3]分省年度数据!$A$1:$T$32,12,FALSE),
$C247=2014,
VLOOKUP($B247,[3]分省年度数据!$A$1:$T$32,11,FALSE),
$C247=2015,
VLOOKUP($B247,[3]分省年度数据!$A$1:$T$32,10,FALSE),
$C247=2016,
VLOOKUP($B247,[3]分省年度数据!$A$1:$T$32,9,FALSE),
$C247=2017,
VLOOKUP($B247,[3]分省年度数据!$A$1:$T$32,8,FALSE),
$C247=2018,
VLOOKUP($B247,[3]分省年度数据!$A$1:$T$32,7,FALSE)
)</f>
        <v>1185.2</v>
      </c>
      <c r="I247">
        <f>VLOOKUP($D247,[4]Sheet1!$C$1:$J$65536,2,FALSE)</f>
        <v>74.65118408203125</v>
      </c>
      <c r="J247">
        <f>VLOOKUP($D247,[4]Sheet1!$C$1:$J$65536,3,FALSE)</f>
        <v>-23.323431015014648</v>
      </c>
      <c r="K247">
        <f>VLOOKUP($D247,[4]Sheet1!$C$1:$J$65536,4,FALSE)</f>
        <v>10163.66015625</v>
      </c>
      <c r="L247">
        <f>VLOOKUP($D247,[4]Sheet1!$C$1:$J$65536,5,FALSE)</f>
        <v>201.20748901367188</v>
      </c>
      <c r="M247">
        <f>VLOOKUP($D247,[4]Sheet1!$C$1:$J$65536,6,FALSE)</f>
        <v>28.18522834777832</v>
      </c>
      <c r="N247">
        <f>VLOOKUP($D247,[4]Sheet1!$C$1:$J$65536,7,FALSE)</f>
        <v>4.6318955421447754</v>
      </c>
      <c r="O247">
        <f>VLOOKUP($D247,[4]Sheet1!$C$1:$J$65536,8,FALSE)</f>
        <v>12.725787162780762</v>
      </c>
      <c r="P247" cm="1">
        <f t="array" ref="P247">_xlfn.IFS(
$C247=2010,
VLOOKUP($B247,[5]各省年均房价!$A$1:$T$32,11,FALSE),
$C247=2011,
VLOOKUP($B247,[5]各省年均房价!$A$1:$T$32,12,FALSE),
$C247=2012,
VLOOKUP($B247,[5]各省年均房价!$A$1:$T$32,13,FALSE),
$C247=2013,
VLOOKUP($B247,[5]各省年均房价!$A$1:$T$32,14,FALSE),
$C247=2014,
VLOOKUP($B247,[5]各省年均房价!$A$1:$T$32,15,FALSE),
$C247=2015,
VLOOKUP($B247,[5]各省年均房价!$A$1:$T$32,16,FALSE),
$C247=2016,
VLOOKUP($B247,[5]各省年均房价!$A$1:$T$32,17,FALSE),
$C247=2017,
VLOOKUP($B247,[5]各省年均房价!$A$1:$T$32,18,FALSE),
$C247=2018,
VLOOKUP($B247,[5]各省年均房价!$A$1:$T$32,19,FALSE)
)</f>
        <v>3556.9216666666671</v>
      </c>
      <c r="Q247">
        <f t="shared" si="7"/>
        <v>0.36414021976521982</v>
      </c>
      <c r="R247" cm="1">
        <f t="array" ref="R247">_xlfn.IFS(
$C247=2010,
VLOOKUP($B247,[27]分省年度数据!$A$1:$T$32,15,FALSE),
$C247=2011,
VLOOKUP($B247,[27]分省年度数据!$A$1:$T$32,14,FALSE),
$C247=2012,
VLOOKUP($B247,[27]分省年度数据!$A$1:$T$32,13,FALSE),
$C247=2013,
VLOOKUP($B247,[27]分省年度数据!$A$1:$T$32,12,FALSE),
$C247=2014,
VLOOKUP($B247,[27]分省年度数据!$A$1:$T$32,11,FALSE),
$C247=2015,
VLOOKUP($B247,[27]分省年度数据!$A$1:$T$32,10,FALSE),
$C247=2016,
VLOOKUP($B247,[27]分省年度数据!$A$1:$T$32,9,FALSE),
$C247=2017,
VLOOKUP($B247,[27]分省年度数据!$A$1:$T$32,8,FALSE),
$C247=2018,
VLOOKUP($B247,[27]分省年度数据!$A$1:$T$32,7,FALSE)
)</f>
        <v>68.8</v>
      </c>
      <c r="S247">
        <f>IFERROR(VLOOKUP(D247,[6]mu_jt_estimates_final!$C:$D,2,FALSE),"")</f>
        <v>-0.75027489999999997</v>
      </c>
      <c r="T247" t="str">
        <f>VLOOKUP(B247,方言分布!A:B,2,FALSE)</f>
        <v>兰银官话</v>
      </c>
      <c r="U247" cm="1">
        <f t="array" ref="U247">_xlfn.IFS(
$C247=2010,
VLOOKUP($B247,[7]分省年度数据!$A$1:$T$32,15,FALSE),
$C247=2011,
VLOOKUP($B247,[7]分省年度数据!$A$1:$T$32,14,FALSE),
$C247=2012,
VLOOKUP($B247,[7]分省年度数据!$A$1:$T$32,13,FALSE),
$C247=2013,
VLOOKUP($B247,[7]分省年度数据!$A$1:$T$32,12,FALSE),
$C247=2014,
VLOOKUP($B247,[7]分省年度数据!$A$1:$T$32,11,FALSE),
$C247=2015,
VLOOKUP($B247,[7]分省年度数据!$A$1:$T$32,10,FALSE),
$C247=2016,
VLOOKUP($B247,[7]分省年度数据!$A$1:$T$32,9,FALSE),
$C247=2017,
VLOOKUP($B247,[7]分省年度数据!$A$1:$T$32,8,FALSE),
$C247=2018,
VLOOKUP($B247,[7]分省年度数据!$A$1:$T$32,7,FALSE)
)</f>
        <v>26401</v>
      </c>
      <c r="V247" cm="1">
        <f t="array" ref="V247">_xlfn.IFS(
$C247=2010,
VLOOKUP($B247,[8]分省年度数据!$A$1:$T$32,15,FALSE),
$C247=2011,
VLOOKUP($B247,[8]分省年度数据!$A$1:$T$32,14,FALSE),
$C247=2012,
VLOOKUP($B247,[8]分省年度数据!$A$1:$T$32,13,FALSE),
$C247=2013,
VLOOKUP($B247,[8]分省年度数据!$A$1:$T$32,12,FALSE),
$C247=2014,
VLOOKUP($B247,[8]分省年度数据!$A$1:$T$32,11,FALSE),
$C247=2015,
VLOOKUP($B247,[8]分省年度数据!$A$1:$T$32,10,FALSE),
$C247=2016,
VLOOKUP($B247,[8]分省年度数据!$A$1:$T$32,9,FALSE),
$C247=2017,
VLOOKUP($B247,[8]分省年度数据!$A$1:$T$32,8,FALSE),
$C247=2018,
VLOOKUP($B247,[8]分省年度数据!$A$1:$T$32,7,FALSE)
)</f>
        <v>11.23</v>
      </c>
      <c r="W247" cm="1">
        <f t="array" ref="W247">_xlfn.IFS(
$C247=2010,
VLOOKUP($B247,[9]分省年度数据!$A$1:$T$32,15,FALSE),
$C247=2011,
VLOOKUP($B247,[9]分省年度数据!$A$1:$T$32,14,FALSE),
$C247=2012,
VLOOKUP($B247,[9]分省年度数据!$A$1:$T$32,13,FALSE),
$C247=2013,
VLOOKUP($B247,[9]分省年度数据!$A$1:$T$32,12,FALSE),
$C247=2014,
VLOOKUP($B247,[9]分省年度数据!$A$1:$T$32,11,FALSE),
$C247=2015,
VLOOKUP($B247,[9]分省年度数据!$A$1:$T$32,10,FALSE),
$C247=2016,
VLOOKUP($B247,[9]分省年度数据!$A$1:$T$32,9,FALSE),
$C247=2017,
VLOOKUP($B247,[9]分省年度数据!$A$1:$T$32,8,FALSE),
$C247=2018,
VLOOKUP($B247,[9]分省年度数据!$A$1:$T$32,7,FALSE)
)</f>
        <v>43</v>
      </c>
      <c r="X247" cm="1">
        <f t="array" ref="X247">_xlfn.IFS(
$C247=2010,
VLOOKUP($B247,[10]分省年度数据!$A$1:$T$32,15,FALSE),
$C247=2011,
VLOOKUP($B247,[10]分省年度数据!$A$1:$T$32,14,FALSE),
$C247=2012,
VLOOKUP($B247,[10]分省年度数据!$A$1:$T$32,13,FALSE),
$C247=2013,
VLOOKUP($B247,[10]分省年度数据!$A$1:$T$32,12,FALSE),
$C247=2014,
VLOOKUP($B247,[10]分省年度数据!$A$1:$T$32,11,FALSE),
$C247=2015,
VLOOKUP($B247,[10]分省年度数据!$A$1:$T$32,10,FALSE),
$C247=2016,
VLOOKUP($B247,[10]分省年度数据!$A$1:$T$32,9,FALSE),
$C247=2017,
VLOOKUP($B247,[10]分省年度数据!$A$1:$T$32,8,FALSE),
$C247=2018,
VLOOKUP($B247,[10]分省年度数据!$A$1:$T$32,7,FALSE)
)</f>
        <v>10.1</v>
      </c>
      <c r="Y247" cm="1">
        <f t="array" ref="Y247">_xlfn.IFS(
$C247=2010,
VLOOKUP($B247,[11]分省年度数据!$A$1:$T$32,15,FALSE),
$C247=2011,
VLOOKUP($B247,[11]分省年度数据!$A$1:$T$32,14,FALSE),
$C247=2012,
VLOOKUP($B247,[11]分省年度数据!$A$1:$T$32,13,FALSE),
$C247=2013,
VLOOKUP($B247,[11]分省年度数据!$A$1:$T$32,12,FALSE),
$C247=2014,
VLOOKUP($B247,[11]分省年度数据!$A$1:$T$32,11,FALSE),
$C247=2015,
VLOOKUP($B247,[11]分省年度数据!$A$1:$T$32,10,FALSE),
$C247=2016,
VLOOKUP($B247,[11]分省年度数据!$A$1:$T$32,9,FALSE),
$C247=2017,
VLOOKUP($B247,[11]分省年度数据!$A$1:$T$32,8,FALSE),
$C247=2018,
VLOOKUP($B247,[11]分省年度数据!$A$1:$T$32,7,FALSE)
)</f>
        <v>148.21</v>
      </c>
      <c r="Z247" cm="1">
        <f t="array" ref="Z247">_xlfn.IFS(
$C247=2010,
VLOOKUP($B247,[12]分省年度数据!$A$1:$T$32,15,FALSE),
$C247=2011,
VLOOKUP($B247,[12]分省年度数据!$A$1:$T$32,14,FALSE),
$C247=2012,
VLOOKUP($B247,[12]分省年度数据!$A$1:$T$32,13,FALSE),
$C247=2013,
VLOOKUP($B247,[12]分省年度数据!$A$1:$T$32,12,FALSE),
$C247=2014,
VLOOKUP($B247,[12]分省年度数据!$A$1:$T$32,11,FALSE),
$C247=2015,
VLOOKUP($B247,[12]分省年度数据!$A$1:$T$32,10,FALSE),
$C247=2016,
VLOOKUP($B247,[12]分省年度数据!$A$1:$T$32,9,FALSE),
$C247=2017,
VLOOKUP($B247,[12]分省年度数据!$A$1:$T$32,8,FALSE),
$C247=2018,
VLOOKUP($B247,[12]分省年度数据!$A$1:$T$32,7,FALSE)
)</f>
        <v>16.43</v>
      </c>
      <c r="AA247" cm="1">
        <f t="array" ref="AA247">_xlfn.IFS(
$C247=2010,
VLOOKUP($B247,[13]分省年度数据!$A$1:$T$32,15,FALSE),
$C247=2011,
VLOOKUP($B247,[13]分省年度数据!$A$1:$T$32,14,FALSE),
$C247=2012,
VLOOKUP($B247,[13]分省年度数据!$A$1:$T$32,13,FALSE),
$C247=2013,
VLOOKUP($B247,[13]分省年度数据!$A$1:$T$32,12,FALSE),
$C247=2014,
VLOOKUP($B247,[13]分省年度数据!$A$1:$T$32,11,FALSE),
$C247=2015,
VLOOKUP($B247,[13]分省年度数据!$A$1:$T$32,10,FALSE),
$C247=2016,
VLOOKUP($B247,[13]分省年度数据!$A$1:$T$32,9,FALSE),
$C247=2017,
VLOOKUP($B247,[13]分省年度数据!$A$1:$T$32,8,FALSE),
$C247=2018,
VLOOKUP($B247,[13]分省年度数据!$A$1:$T$32,7,FALSE)
)</f>
        <v>13.99</v>
      </c>
      <c r="AB247" cm="1">
        <f t="array" ref="AB247">_xlfn.IFS(
$C247=2010,
VLOOKUP($B247,[14]分省年度数据!$A$1:$T$32,15,FALSE),
$C247=2011,
VLOOKUP($B247,[14]分省年度数据!$A$1:$T$32,14,FALSE),
$C247=2012,
VLOOKUP($B247,[14]分省年度数据!$A$1:$T$32,13,FALSE),
$C247=2013,
VLOOKUP($B247,[14]分省年度数据!$A$1:$T$32,12,FALSE),
$C247=2014,
VLOOKUP($B247,[14]分省年度数据!$A$1:$T$32,11,FALSE),
$C247=2015,
VLOOKUP($B247,[14]分省年度数据!$A$1:$T$32,10,FALSE),
$C247=2016,
VLOOKUP($B247,[14]分省年度数据!$A$1:$T$32,9,FALSE),
$C247=2017,
VLOOKUP($B247,[14]分省年度数据!$A$1:$T$32,8,FALSE),
$C247=2018,
VLOOKUP($B247,[14]分省年度数据!$A$1:$T$32,7,FALSE)
)</f>
        <v>14.71</v>
      </c>
      <c r="AD247" t="str" cm="1">
        <f t="array" ref="AD247">_xlfn.IFS(
$C247=2010,
VLOOKUP($B247,[15]分省年度数据!$A$1:$T$32,15,FALSE),
$C247=2011,
VLOOKUP($B247,[15]分省年度数据!$A$1:$T$32,14,FALSE),
$C247=2012,
VLOOKUP($B247,[15]分省年度数据!$A$1:$T$32,13,FALSE),
$C247=2013,
VLOOKUP($B247,[15]分省年度数据!$A$1:$T$32,12,FALSE),
$C247=2014,
VLOOKUP($B247,[15]分省年度数据!$A$1:$T$32,11,FALSE),
$C247=2015,
VLOOKUP($B247,[15]分省年度数据!$A$1:$T$32,10,FALSE),
$C247=2016,
VLOOKUP($B247,[15]分省年度数据!$A$1:$T$32,9,FALSE),
$C247=2017,
VLOOKUP($B247,[15]分省年度数据!$A$1:$T$32,8,FALSE),
$C247=2018,
VLOOKUP($B247,[15]分省年度数据!$A$1:$T$32,7,FALSE)
)</f>
        <v/>
      </c>
      <c r="AE247" cm="1">
        <f t="array" ref="AE247">_xlfn.IFS(
$C247=2010,
VLOOKUP($B247,[16]分省年度数据!$A$1:$T$32,15,FALSE),
$C247=2011,
VLOOKUP($B247,[16]分省年度数据!$A$1:$T$32,14,FALSE),
$C247=2012,
VLOOKUP($B247,[16]分省年度数据!$A$1:$T$32,13,FALSE),
$C247=2013,
VLOOKUP($B247,[16]分省年度数据!$A$1:$T$32,12,FALSE),
$C247=2014,
VLOOKUP($B247,[16]分省年度数据!$A$1:$T$32,11,FALSE),
$C247=2015,
VLOOKUP($B247,[16]分省年度数据!$A$1:$T$32,10,FALSE),
$C247=2016,
VLOOKUP($B247,[16]分省年度数据!$A$1:$T$32,9,FALSE),
$C247=2017,
VLOOKUP($B247,[16]分省年度数据!$A$1:$T$32,8,FALSE),
$C247=2018,
VLOOKUP($B247,[16]分省年度数据!$A$1:$T$32,7,FALSE)
)</f>
        <v>367.92</v>
      </c>
      <c r="AF247" cm="1">
        <f t="array" ref="AF247">_xlfn.IFS(
$C247=2010,
VLOOKUP($B247,[17]分省年度数据!$A$1:$T$32,15,FALSE),
$C247=2011,
VLOOKUP($B247,[17]分省年度数据!$A$1:$T$32,14,FALSE),
$C247=2012,
VLOOKUP($B247,[17]分省年度数据!$A$1:$T$32,13,FALSE),
$C247=2013,
VLOOKUP($B247,[17]分省年度数据!$A$1:$T$32,12,FALSE),
$C247=2014,
VLOOKUP($B247,[17]分省年度数据!$A$1:$T$32,11,FALSE),
$C247=2015,
VLOOKUP($B247,[17]分省年度数据!$A$1:$T$32,10,FALSE),
$C247=2016,
VLOOKUP($B247,[17]分省年度数据!$A$1:$T$32,9,FALSE),
$C247=2017,
VLOOKUP($B247,[17]分省年度数据!$A$1:$T$32,8,FALSE),
$C247=2018,
VLOOKUP($B247,[17]分省年度数据!$A$1:$T$32,7,FALSE)
)</f>
        <v>33</v>
      </c>
      <c r="AG247" cm="1">
        <f t="array" ref="AG247">_xlfn.IFS(
$C247=2010,
VLOOKUP($B247,[18]分省年度数据!$A$1:$T$32,15,FALSE),
$C247=2011,
VLOOKUP($B247,[18]分省年度数据!$A$1:$T$32,14,FALSE),
$C247=2012,
VLOOKUP($B247,[18]分省年度数据!$A$1:$T$32,13,FALSE),
$C247=2013,
VLOOKUP($B247,[18]分省年度数据!$A$1:$T$32,12,FALSE),
$C247=2014,
VLOOKUP($B247,[18]分省年度数据!$A$1:$T$32,11,FALSE),
$C247=2015,
VLOOKUP($B247,[18]分省年度数据!$A$1:$T$32,10,FALSE),
$C247=2016,
VLOOKUP($B247,[18]分省年度数据!$A$1:$T$32,9,FALSE),
$C247=2017,
VLOOKUP($B247,[18]分省年度数据!$A$1:$T$32,8,FALSE),
$C247=2018,
VLOOKUP($B247,[18]分省年度数据!$A$1:$T$32,7,FALSE)
)</f>
        <v>2064.4</v>
      </c>
      <c r="AJ247" cm="1">
        <f t="array" ref="AJ247">_xlfn.IFS(
$C247=2010,
VLOOKUP($B247,[19]分省年度数据!$A$1:$T$32,15,FALSE),
$C247=2011,
VLOOKUP($B247,[19]分省年度数据!$A$1:$T$32,14,FALSE),
$C247=2012,
VLOOKUP($B247,[19]分省年度数据!$A$1:$T$32,13,FALSE),
$C247=2013,
VLOOKUP($B247,[19]分省年度数据!$A$1:$T$32,12,FALSE),
$C247=2014,
VLOOKUP($B247,[19]分省年度数据!$A$1:$T$32,11,FALSE),
$C247=2015,
VLOOKUP($B247,[19]分省年度数据!$A$1:$T$32,10,FALSE),
$C247=2016,
VLOOKUP($B247,[19]分省年度数据!$A$1:$T$32,9,FALSE),
$C247=2017,
VLOOKUP($B247,[19]分省年度数据!$A$1:$T$32,8,FALSE),
$C247=2018,
VLOOKUP($B247,[19]分省年度数据!$A$1:$T$32,7,FALSE)
)</f>
        <v>2954</v>
      </c>
      <c r="AK247" cm="1">
        <f t="array" ref="AK247">_xlfn.IFS(
$C247=2010,
VLOOKUP($B247,[20]分省年度数据!$A$1:$T$32,15,FALSE),
$C247=2011,
VLOOKUP($B247,[20]分省年度数据!$A$1:$T$32,14,FALSE),
$C247=2012,
VLOOKUP($B247,[20]分省年度数据!$A$1:$T$32,13,FALSE),
$C247=2013,
VLOOKUP($B247,[20]分省年度数据!$A$1:$T$32,12,FALSE),
$C247=2014,
VLOOKUP($B247,[20]分省年度数据!$A$1:$T$32,11,FALSE),
$C247=2015,
VLOOKUP($B247,[20]分省年度数据!$A$1:$T$32,10,FALSE),
$C247=2016,
VLOOKUP($B247,[20]分省年度数据!$A$1:$T$32,9,FALSE),
$C247=2017,
VLOOKUP($B247,[20]分省年度数据!$A$1:$T$32,8,FALSE),
$C247=2018,
VLOOKUP($B247,[20]分省年度数据!$A$1:$T$32,7,FALSE)
)</f>
        <v>4907</v>
      </c>
      <c r="AL247" cm="1">
        <f t="array" ref="AL247">_xlfn.IFS(
$C247=2010,
VLOOKUP($B247,[26]分省年度数据!$A$1:$T$32,15,FALSE),
$C247=2011,
VLOOKUP($B247,[26]分省年度数据!$A$1:$T$32,14,FALSE),
$C247=2012,
VLOOKUP($B247,[26]分省年度数据!$A$1:$T$32,13,FALSE),
$C247=2013,
VLOOKUP($B247,[26]分省年度数据!$A$1:$T$32,12,FALSE),
$C247=2014,
VLOOKUP($B247,[26]分省年度数据!$A$1:$T$32,11,FALSE),
$C247=2015,
VLOOKUP($B247,[26]分省年度数据!$A$1:$T$32,10,FALSE),
$C247=2016,
VLOOKUP($B247,[26]分省年度数据!$A$1:$T$32,9,FALSE),
$C247=2017,
VLOOKUP($B247,[26]分省年度数据!$A$1:$T$32,8,FALSE),
$C247=2018,
VLOOKUP($B247,[26]分省年度数据!$A$1:$T$32,7,FALSE)
)</f>
        <v>92.77</v>
      </c>
      <c r="AM247" cm="1">
        <f t="array" ref="AM247">_xlfn.IFS(
$C247=2010,
VLOOKUP($B247,[22]分省年度数据!$A$1:$T$32,15,FALSE),
$C247=2011,
VLOOKUP($B247,[22]分省年度数据!$A$1:$T$32,14,FALSE),
$C247=2012,
VLOOKUP($B247,[22]分省年度数据!$A$1:$T$32,13,FALSE),
$C247=2013,
VLOOKUP($B247,[22]分省年度数据!$A$1:$T$32,12,FALSE),
$C247=2014,
VLOOKUP($B247,[22]分省年度数据!$A$1:$T$32,11,FALSE),
$C247=2015,
VLOOKUP($B247,[22]分省年度数据!$A$1:$T$32,10,FALSE),
$C247=2016,
VLOOKUP($B247,[22]分省年度数据!$A$1:$T$32,9,FALSE),
$C247=2017,
VLOOKUP($B247,[22]分省年度数据!$A$1:$T$32,8,FALSE),
$C247=2018,
VLOOKUP($B247,[22]分省年度数据!$A$1:$T$32,7,FALSE)
)</f>
        <v>77.81</v>
      </c>
      <c r="AN247" cm="1">
        <f t="array" ref="AN247">_xlfn.IFS(
$C247=2010,
VLOOKUP($B247,[23]分省年度数据!$A$1:$T$32,15,FALSE),
$C247=2011,
VLOOKUP($B247,[23]分省年度数据!$A$1:$T$32,14,FALSE),
$C247=2012,
VLOOKUP($B247,[23]分省年度数据!$A$1:$T$32,13,FALSE),
$C247=2013,
VLOOKUP($B247,[23]分省年度数据!$A$1:$T$32,12,FALSE),
$C247=2014,
VLOOKUP($B247,[23]分省年度数据!$A$1:$T$32,11,FALSE),
$C247=2015,
VLOOKUP($B247,[23]分省年度数据!$A$1:$T$32,10,FALSE),
$C247=2016,
VLOOKUP($B247,[23]分省年度数据!$A$1:$T$32,9,FALSE),
$C247=2017,
VLOOKUP($B247,[23]分省年度数据!$A$1:$T$32,8,FALSE),
$C247=2018,
VLOOKUP($B247,[23]分省年度数据!$A$1:$T$32,7,FALSE)
)</f>
        <v>10.039999999999999</v>
      </c>
      <c r="AO247" cm="1">
        <f t="array" ref="AO247">_xlfn.IFS(
$C247=2010,
VLOOKUP($B247,[24]分省年度数据!$A$1:$T$32,15,FALSE),
$C247=2011,
VLOOKUP($B247,[24]分省年度数据!$A$1:$T$32,14,FALSE),
$C247=2012,
VLOOKUP($B247,[24]分省年度数据!$A$1:$T$32,13,FALSE),
$C247=2013,
VLOOKUP($B247,[24]分省年度数据!$A$1:$T$32,12,FALSE),
$C247=2014,
VLOOKUP($B247,[24]分省年度数据!$A$1:$T$32,11,FALSE),
$C247=2015,
VLOOKUP($B247,[24]分省年度数据!$A$1:$T$32,10,FALSE),
$C247=2016,
VLOOKUP($B247,[24]分省年度数据!$A$1:$T$32,9,FALSE),
$C247=2017,
VLOOKUP($B247,[24]分省年度数据!$A$1:$T$32,8,FALSE),
$C247=2018,
VLOOKUP($B247,[24]分省年度数据!$A$1:$T$32,7,FALSE)
)</f>
        <v>2.36</v>
      </c>
      <c r="AP247" cm="1">
        <f t="array" ref="AP247">_xlfn.IFS(
$C247=2010,
VLOOKUP($B247,[25]分省年度数据!$A$1:$T$32,15,FALSE),
$C247=2011,
VLOOKUP($B247,[25]分省年度数据!$A$1:$T$32,14,FALSE),
$C247=2012,
VLOOKUP($B247,[25]分省年度数据!$A$1:$T$32,13,FALSE),
$C247=2013,
VLOOKUP($B247,[25]分省年度数据!$A$1:$T$32,12,FALSE),
$C247=2014,
VLOOKUP($B247,[25]分省年度数据!$A$1:$T$32,11,FALSE),
$C247=2015,
VLOOKUP($B247,[25]分省年度数据!$A$1:$T$32,10,FALSE),
$C247=2016,
VLOOKUP($B247,[25]分省年度数据!$A$1:$T$32,9,FALSE),
$C247=2017,
VLOOKUP($B247,[25]分省年度数据!$A$1:$T$32,8,FALSE),
$C247=2018,
VLOOKUP($B247,[25]分省年度数据!$A$1:$T$32,7,FALSE)
)</f>
        <v>9.52</v>
      </c>
    </row>
    <row r="248" spans="1:42">
      <c r="A248">
        <v>62</v>
      </c>
      <c r="B248" t="s">
        <v>28</v>
      </c>
      <c r="C248">
        <v>2013</v>
      </c>
      <c r="D248" t="str">
        <f t="shared" si="6"/>
        <v>甘肃省2013</v>
      </c>
      <c r="E248" t="s">
        <v>37</v>
      </c>
      <c r="F248" cm="1">
        <f t="array" ref="F248">_xlfn.IFS(
$C248=2010,
VLOOKUP($B248,[1]分省年度数据!$A$1:$T$32,15,FALSE),
$C248=2011,
VLOOKUP($B248,[1]分省年度数据!$A$1:$T$32,14,FALSE),
$C248=2012,
VLOOKUP($B248,[1]分省年度数据!$A$1:$T$32,13,FALSE),
$C248=2013,
VLOOKUP($B248,[1]分省年度数据!$A$1:$T$32,12,FALSE),
$C248=2014,
VLOOKUP($B248,[1]分省年度数据!$A$1:$T$32,11,FALSE),
$C248=2015,
VLOOKUP($B248,[1]分省年度数据!$A$1:$T$32,10,FALSE),
$C248=2016,
VLOOKUP($B248,[1]分省年度数据!$A$1:$T$32,9,FALSE),
$C248=2017,
VLOOKUP($B248,[1]分省年度数据!$A$1:$T$32,8,FALSE),
$C248=2018,
VLOOKUP($B248,[1]分省年度数据!$A$1:$T$32,7,FALSE)
)</f>
        <v>2537</v>
      </c>
      <c r="G248" cm="1">
        <f t="array" ref="G248">_xlfn.IFS(
$C248=2010,
VLOOKUP($B248,[2]分省年度数据!$A$1:$T$32,15,FALSE),
$C248=2011,
VLOOKUP($B248,[2]分省年度数据!$A$1:$T$32,14,FALSE),
$C248=2012,
VLOOKUP($B248,[2]分省年度数据!$A$1:$T$32,13,FALSE),
$C248=2013,
VLOOKUP($B248,[2]分省年度数据!$A$1:$T$32,12,FALSE),
$C248=2014,
VLOOKUP($B248,[2]分省年度数据!$A$1:$T$32,11,FALSE),
$C248=2015,
VLOOKUP($B248,[2]分省年度数据!$A$1:$T$32,10,FALSE),
$C248=2016,
VLOOKUP($B248,[2]分省年度数据!$A$1:$T$32,9,FALSE),
$C248=2017,
VLOOKUP($B248,[2]分省年度数据!$A$1:$T$32,8,FALSE),
$C248=2018,
VLOOKUP($B248,[2]分省年度数据!$A$1:$T$32,7,FALSE)
)</f>
        <v>10954</v>
      </c>
      <c r="H248" cm="1">
        <f t="array" ref="H248">_xlfn.IFS(
$C248=2010,
VLOOKUP($B248,[3]分省年度数据!$A$1:$T$32,15,FALSE),
$C248=2011,
VLOOKUP($B248,[3]分省年度数据!$A$1:$T$32,14,FALSE),
$C248=2012,
VLOOKUP($B248,[3]分省年度数据!$A$1:$T$32,13,FALSE),
$C248=2013,
VLOOKUP($B248,[3]分省年度数据!$A$1:$T$32,12,FALSE),
$C248=2014,
VLOOKUP($B248,[3]分省年度数据!$A$1:$T$32,11,FALSE),
$C248=2015,
VLOOKUP($B248,[3]分省年度数据!$A$1:$T$32,10,FALSE),
$C248=2016,
VLOOKUP($B248,[3]分省年度数据!$A$1:$T$32,9,FALSE),
$C248=2017,
VLOOKUP($B248,[3]分省年度数据!$A$1:$T$32,8,FALSE),
$C248=2018,
VLOOKUP($B248,[3]分省年度数据!$A$1:$T$32,7,FALSE)
)</f>
        <v>1540.2</v>
      </c>
      <c r="I248">
        <f>VLOOKUP($D248,[4]Sheet1!$C$1:$J$65536,2,FALSE)</f>
        <v>87.824806213378906</v>
      </c>
      <c r="J248">
        <f>VLOOKUP($D248,[4]Sheet1!$C$1:$J$65536,3,FALSE)</f>
        <v>-25.9405517578125</v>
      </c>
      <c r="K248">
        <f>VLOOKUP($D248,[4]Sheet1!$C$1:$J$65536,4,FALSE)</f>
        <v>10159.97265625</v>
      </c>
      <c r="L248">
        <f>VLOOKUP($D248,[4]Sheet1!$C$1:$J$65536,5,FALSE)</f>
        <v>206.14230346679688</v>
      </c>
      <c r="M248">
        <f>VLOOKUP($D248,[4]Sheet1!$C$1:$J$65536,6,FALSE)</f>
        <v>28.723033905029297</v>
      </c>
      <c r="N248">
        <f>VLOOKUP($D248,[4]Sheet1!$C$1:$J$65536,7,FALSE)</f>
        <v>4.4120502471923828</v>
      </c>
      <c r="O248">
        <f>VLOOKUP($D248,[4]Sheet1!$C$1:$J$65536,8,FALSE)</f>
        <v>21.012537002563477</v>
      </c>
      <c r="P248" cm="1">
        <f t="array" ref="P248">_xlfn.IFS(
$C248=2010,
VLOOKUP($B248,[5]各省年均房价!$A$1:$T$32,11,FALSE),
$C248=2011,
VLOOKUP($B248,[5]各省年均房价!$A$1:$T$32,12,FALSE),
$C248=2012,
VLOOKUP($B248,[5]各省年均房价!$A$1:$T$32,13,FALSE),
$C248=2013,
VLOOKUP($B248,[5]各省年均房价!$A$1:$T$32,14,FALSE),
$C248=2014,
VLOOKUP($B248,[5]各省年均房价!$A$1:$T$32,15,FALSE),
$C248=2015,
VLOOKUP($B248,[5]各省年均房价!$A$1:$T$32,16,FALSE),
$C248=2016,
VLOOKUP($B248,[5]各省年均房价!$A$1:$T$32,17,FALSE),
$C248=2017,
VLOOKUP($B248,[5]各省年均房价!$A$1:$T$32,18,FALSE),
$C248=2018,
VLOOKUP($B248,[5]各省年均房价!$A$1:$T$32,19,FALSE)
)</f>
        <v>3688.1566666666658</v>
      </c>
      <c r="Q248">
        <f t="shared" si="7"/>
        <v>0.33669496683099015</v>
      </c>
      <c r="R248" cm="1">
        <f t="array" ref="R248">_xlfn.IFS(
$C248=2010,
VLOOKUP($B248,[27]分省年度数据!$A$1:$T$32,15,FALSE),
$C248=2011,
VLOOKUP($B248,[27]分省年度数据!$A$1:$T$32,14,FALSE),
$C248=2012,
VLOOKUP($B248,[27]分省年度数据!$A$1:$T$32,13,FALSE),
$C248=2013,
VLOOKUP($B248,[27]分省年度数据!$A$1:$T$32,12,FALSE),
$C248=2014,
VLOOKUP($B248,[27]分省年度数据!$A$1:$T$32,11,FALSE),
$C248=2015,
VLOOKUP($B248,[27]分省年度数据!$A$1:$T$32,10,FALSE),
$C248=2016,
VLOOKUP($B248,[27]分省年度数据!$A$1:$T$32,9,FALSE),
$C248=2017,
VLOOKUP($B248,[27]分省年度数据!$A$1:$T$32,8,FALSE),
$C248=2018,
VLOOKUP($B248,[27]分省年度数据!$A$1:$T$32,7,FALSE)
)</f>
        <v>76.53</v>
      </c>
      <c r="S248">
        <f>IFERROR(VLOOKUP(D248,[6]mu_jt_estimates_final!$C:$D,2,FALSE),"")</f>
        <v>-0.73056012000000004</v>
      </c>
      <c r="T248" t="str">
        <f>VLOOKUP(B248,方言分布!A:B,2,FALSE)</f>
        <v>兰银官话</v>
      </c>
      <c r="U248" cm="1">
        <f t="array" ref="U248">_xlfn.IFS(
$C248=2010,
VLOOKUP($B248,[7]分省年度数据!$A$1:$T$32,15,FALSE),
$C248=2011,
VLOOKUP($B248,[7]分省年度数据!$A$1:$T$32,14,FALSE),
$C248=2012,
VLOOKUP($B248,[7]分省年度数据!$A$1:$T$32,13,FALSE),
$C248=2013,
VLOOKUP($B248,[7]分省年度数据!$A$1:$T$32,12,FALSE),
$C248=2014,
VLOOKUP($B248,[7]分省年度数据!$A$1:$T$32,11,FALSE),
$C248=2015,
VLOOKUP($B248,[7]分省年度数据!$A$1:$T$32,10,FALSE),
$C248=2016,
VLOOKUP($B248,[7]分省年度数据!$A$1:$T$32,9,FALSE),
$C248=2017,
VLOOKUP($B248,[7]分省年度数据!$A$1:$T$32,8,FALSE),
$C248=2018,
VLOOKUP($B248,[7]分省年度数据!$A$1:$T$32,7,FALSE)
)</f>
        <v>26697</v>
      </c>
      <c r="V248" cm="1">
        <f t="array" ref="V248">_xlfn.IFS(
$C248=2010,
VLOOKUP($B248,[8]分省年度数据!$A$1:$T$32,15,FALSE),
$C248=2011,
VLOOKUP($B248,[8]分省年度数据!$A$1:$T$32,14,FALSE),
$C248=2012,
VLOOKUP($B248,[8]分省年度数据!$A$1:$T$32,13,FALSE),
$C248=2013,
VLOOKUP($B248,[8]分省年度数据!$A$1:$T$32,12,FALSE),
$C248=2014,
VLOOKUP($B248,[8]分省年度数据!$A$1:$T$32,11,FALSE),
$C248=2015,
VLOOKUP($B248,[8]分省年度数据!$A$1:$T$32,10,FALSE),
$C248=2016,
VLOOKUP($B248,[8]分省年度数据!$A$1:$T$32,9,FALSE),
$C248=2017,
VLOOKUP($B248,[8]分省年度数据!$A$1:$T$32,8,FALSE),
$C248=2018,
VLOOKUP($B248,[8]分省年度数据!$A$1:$T$32,7,FALSE)
)</f>
        <v>11.61</v>
      </c>
      <c r="W248" cm="1">
        <f t="array" ref="W248">_xlfn.IFS(
$C248=2010,
VLOOKUP($B248,[9]分省年度数据!$A$1:$T$32,15,FALSE),
$C248=2011,
VLOOKUP($B248,[9]分省年度数据!$A$1:$T$32,14,FALSE),
$C248=2012,
VLOOKUP($B248,[9]分省年度数据!$A$1:$T$32,13,FALSE),
$C248=2013,
VLOOKUP($B248,[9]分省年度数据!$A$1:$T$32,12,FALSE),
$C248=2014,
VLOOKUP($B248,[9]分省年度数据!$A$1:$T$32,11,FALSE),
$C248=2015,
VLOOKUP($B248,[9]分省年度数据!$A$1:$T$32,10,FALSE),
$C248=2016,
VLOOKUP($B248,[9]分省年度数据!$A$1:$T$32,9,FALSE),
$C248=2017,
VLOOKUP($B248,[9]分省年度数据!$A$1:$T$32,8,FALSE),
$C248=2018,
VLOOKUP($B248,[9]分省年度数据!$A$1:$T$32,7,FALSE)
)</f>
        <v>43</v>
      </c>
      <c r="X248" cm="1">
        <f t="array" ref="X248">_xlfn.IFS(
$C248=2010,
VLOOKUP($B248,[10]分省年度数据!$A$1:$T$32,15,FALSE),
$C248=2011,
VLOOKUP($B248,[10]分省年度数据!$A$1:$T$32,14,FALSE),
$C248=2012,
VLOOKUP($B248,[10]分省年度数据!$A$1:$T$32,13,FALSE),
$C248=2013,
VLOOKUP($B248,[10]分省年度数据!$A$1:$T$32,12,FALSE),
$C248=2014,
VLOOKUP($B248,[10]分省年度数据!$A$1:$T$32,11,FALSE),
$C248=2015,
VLOOKUP($B248,[10]分省年度数据!$A$1:$T$32,10,FALSE),
$C248=2016,
VLOOKUP($B248,[10]分省年度数据!$A$1:$T$32,9,FALSE),
$C248=2017,
VLOOKUP($B248,[10]分省年度数据!$A$1:$T$32,8,FALSE),
$C248=2018,
VLOOKUP($B248,[10]分省年度数据!$A$1:$T$32,7,FALSE)
)</f>
        <v>9.68</v>
      </c>
      <c r="Y248" cm="1">
        <f t="array" ref="Y248">_xlfn.IFS(
$C248=2010,
VLOOKUP($B248,[11]分省年度数据!$A$1:$T$32,15,FALSE),
$C248=2011,
VLOOKUP($B248,[11]分省年度数据!$A$1:$T$32,14,FALSE),
$C248=2012,
VLOOKUP($B248,[11]分省年度数据!$A$1:$T$32,13,FALSE),
$C248=2013,
VLOOKUP($B248,[11]分省年度数据!$A$1:$T$32,12,FALSE),
$C248=2014,
VLOOKUP($B248,[11]分省年度数据!$A$1:$T$32,11,FALSE),
$C248=2015,
VLOOKUP($B248,[11]分省年度数据!$A$1:$T$32,10,FALSE),
$C248=2016,
VLOOKUP($B248,[11]分省年度数据!$A$1:$T$32,9,FALSE),
$C248=2017,
VLOOKUP($B248,[11]分省年度数据!$A$1:$T$32,8,FALSE),
$C248=2018,
VLOOKUP($B248,[11]分省年度数据!$A$1:$T$32,7,FALSE)
)</f>
        <v>165.86</v>
      </c>
      <c r="Z248" cm="1">
        <f t="array" ref="Z248">_xlfn.IFS(
$C248=2010,
VLOOKUP($B248,[12]分省年度数据!$A$1:$T$32,15,FALSE),
$C248=2011,
VLOOKUP($B248,[12]分省年度数据!$A$1:$T$32,14,FALSE),
$C248=2012,
VLOOKUP($B248,[12]分省年度数据!$A$1:$T$32,13,FALSE),
$C248=2013,
VLOOKUP($B248,[12]分省年度数据!$A$1:$T$32,12,FALSE),
$C248=2014,
VLOOKUP($B248,[12]分省年度数据!$A$1:$T$32,11,FALSE),
$C248=2015,
VLOOKUP($B248,[12]分省年度数据!$A$1:$T$32,10,FALSE),
$C248=2016,
VLOOKUP($B248,[12]分省年度数据!$A$1:$T$32,9,FALSE),
$C248=2017,
VLOOKUP($B248,[12]分省年度数据!$A$1:$T$32,8,FALSE),
$C248=2018,
VLOOKUP($B248,[12]分省年度数据!$A$1:$T$32,7,FALSE)
)</f>
        <v>15.7</v>
      </c>
      <c r="AA248" cm="1">
        <f t="array" ref="AA248">_xlfn.IFS(
$C248=2010,
VLOOKUP($B248,[13]分省年度数据!$A$1:$T$32,15,FALSE),
$C248=2011,
VLOOKUP($B248,[13]分省年度数据!$A$1:$T$32,14,FALSE),
$C248=2012,
VLOOKUP($B248,[13]分省年度数据!$A$1:$T$32,13,FALSE),
$C248=2013,
VLOOKUP($B248,[13]分省年度数据!$A$1:$T$32,12,FALSE),
$C248=2014,
VLOOKUP($B248,[13]分省年度数据!$A$1:$T$32,11,FALSE),
$C248=2015,
VLOOKUP($B248,[13]分省年度数据!$A$1:$T$32,10,FALSE),
$C248=2016,
VLOOKUP($B248,[13]分省年度数据!$A$1:$T$32,9,FALSE),
$C248=2017,
VLOOKUP($B248,[13]分省年度数据!$A$1:$T$32,8,FALSE),
$C248=2018,
VLOOKUP($B248,[13]分省年度数据!$A$1:$T$32,7,FALSE)
)</f>
        <v>12.28</v>
      </c>
      <c r="AB248" cm="1">
        <f t="array" ref="AB248">_xlfn.IFS(
$C248=2010,
VLOOKUP($B248,[14]分省年度数据!$A$1:$T$32,15,FALSE),
$C248=2011,
VLOOKUP($B248,[14]分省年度数据!$A$1:$T$32,14,FALSE),
$C248=2012,
VLOOKUP($B248,[14]分省年度数据!$A$1:$T$32,13,FALSE),
$C248=2013,
VLOOKUP($B248,[14]分省年度数据!$A$1:$T$32,12,FALSE),
$C248=2014,
VLOOKUP($B248,[14]分省年度数据!$A$1:$T$32,11,FALSE),
$C248=2015,
VLOOKUP($B248,[14]分省年度数据!$A$1:$T$32,10,FALSE),
$C248=2016,
VLOOKUP($B248,[14]分省年度数据!$A$1:$T$32,9,FALSE),
$C248=2017,
VLOOKUP($B248,[14]分省年度数据!$A$1:$T$32,8,FALSE),
$C248=2018,
VLOOKUP($B248,[14]分省年度数据!$A$1:$T$32,7,FALSE)
)</f>
        <v>13.3</v>
      </c>
      <c r="AD248" cm="1">
        <f t="array" ref="AD248">_xlfn.IFS(
$C248=2010,
VLOOKUP($B248,[15]分省年度数据!$A$1:$T$32,15,FALSE),
$C248=2011,
VLOOKUP($B248,[15]分省年度数据!$A$1:$T$32,14,FALSE),
$C248=2012,
VLOOKUP($B248,[15]分省年度数据!$A$1:$T$32,13,FALSE),
$C248=2013,
VLOOKUP($B248,[15]分省年度数据!$A$1:$T$32,12,FALSE),
$C248=2014,
VLOOKUP($B248,[15]分省年度数据!$A$1:$T$32,11,FALSE),
$C248=2015,
VLOOKUP($B248,[15]分省年度数据!$A$1:$T$32,10,FALSE),
$C248=2016,
VLOOKUP($B248,[15]分省年度数据!$A$1:$T$32,9,FALSE),
$C248=2017,
VLOOKUP($B248,[15]分省年度数据!$A$1:$T$32,8,FALSE),
$C248=2018,
VLOOKUP($B248,[15]分省年度数据!$A$1:$T$32,7,FALSE)
)</f>
        <v>4811034</v>
      </c>
      <c r="AE248" cm="1">
        <f t="array" ref="AE248">_xlfn.IFS(
$C248=2010,
VLOOKUP($B248,[16]分省年度数据!$A$1:$T$32,15,FALSE),
$C248=2011,
VLOOKUP($B248,[16]分省年度数据!$A$1:$T$32,14,FALSE),
$C248=2012,
VLOOKUP($B248,[16]分省年度数据!$A$1:$T$32,13,FALSE),
$C248=2013,
VLOOKUP($B248,[16]分省年度数据!$A$1:$T$32,12,FALSE),
$C248=2014,
VLOOKUP($B248,[16]分省年度数据!$A$1:$T$32,11,FALSE),
$C248=2015,
VLOOKUP($B248,[16]分省年度数据!$A$1:$T$32,10,FALSE),
$C248=2016,
VLOOKUP($B248,[16]分省年度数据!$A$1:$T$32,9,FALSE),
$C248=2017,
VLOOKUP($B248,[16]分省年度数据!$A$1:$T$32,8,FALSE),
$C248=2018,
VLOOKUP($B248,[16]分省年度数据!$A$1:$T$32,7,FALSE)
)</f>
        <v>377.06</v>
      </c>
      <c r="AF248" cm="1">
        <f t="array" ref="AF248">_xlfn.IFS(
$C248=2010,
VLOOKUP($B248,[17]分省年度数据!$A$1:$T$32,15,FALSE),
$C248=2011,
VLOOKUP($B248,[17]分省年度数据!$A$1:$T$32,14,FALSE),
$C248=2012,
VLOOKUP($B248,[17]分省年度数据!$A$1:$T$32,13,FALSE),
$C248=2013,
VLOOKUP($B248,[17]分省年度数据!$A$1:$T$32,12,FALSE),
$C248=2014,
VLOOKUP($B248,[17]分省年度数据!$A$1:$T$32,11,FALSE),
$C248=2015,
VLOOKUP($B248,[17]分省年度数据!$A$1:$T$32,10,FALSE),
$C248=2016,
VLOOKUP($B248,[17]分省年度数据!$A$1:$T$32,9,FALSE),
$C248=2017,
VLOOKUP($B248,[17]分省年度数据!$A$1:$T$32,8,FALSE),
$C248=2018,
VLOOKUP($B248,[17]分省年度数据!$A$1:$T$32,7,FALSE)
)</f>
        <v>33</v>
      </c>
      <c r="AG248" cm="1">
        <f t="array" ref="AG248">_xlfn.IFS(
$C248=2010,
VLOOKUP($B248,[18]分省年度数据!$A$1:$T$32,15,FALSE),
$C248=2011,
VLOOKUP($B248,[18]分省年度数据!$A$1:$T$32,14,FALSE),
$C248=2012,
VLOOKUP($B248,[18]分省年度数据!$A$1:$T$32,13,FALSE),
$C248=2013,
VLOOKUP($B248,[18]分省年度数据!$A$1:$T$32,12,FALSE),
$C248=2014,
VLOOKUP($B248,[18]分省年度数据!$A$1:$T$32,11,FALSE),
$C248=2015,
VLOOKUP($B248,[18]分省年度数据!$A$1:$T$32,10,FALSE),
$C248=2016,
VLOOKUP($B248,[18]分省年度数据!$A$1:$T$32,9,FALSE),
$C248=2017,
VLOOKUP($B248,[18]分省年度数据!$A$1:$T$32,8,FALSE),
$C248=2018,
VLOOKUP($B248,[18]分省年度数据!$A$1:$T$32,7,FALSE)
)</f>
        <v>2368.8000000000002</v>
      </c>
      <c r="AJ248" cm="1">
        <f t="array" ref="AJ248">_xlfn.IFS(
$C248=2010,
VLOOKUP($B248,[19]分省年度数据!$A$1:$T$32,15,FALSE),
$C248=2011,
VLOOKUP($B248,[19]分省年度数据!$A$1:$T$32,14,FALSE),
$C248=2012,
VLOOKUP($B248,[19]分省年度数据!$A$1:$T$32,13,FALSE),
$C248=2013,
VLOOKUP($B248,[19]分省年度数据!$A$1:$T$32,12,FALSE),
$C248=2014,
VLOOKUP($B248,[19]分省年度数据!$A$1:$T$32,11,FALSE),
$C248=2015,
VLOOKUP($B248,[19]分省年度数据!$A$1:$T$32,10,FALSE),
$C248=2016,
VLOOKUP($B248,[19]分省年度数据!$A$1:$T$32,9,FALSE),
$C248=2017,
VLOOKUP($B248,[19]分省年度数据!$A$1:$T$32,8,FALSE),
$C248=2018,
VLOOKUP($B248,[19]分省年度数据!$A$1:$T$32,7,FALSE)
)</f>
        <v>2915</v>
      </c>
      <c r="AK248" cm="1">
        <f t="array" ref="AK248">_xlfn.IFS(
$C248=2010,
VLOOKUP($B248,[20]分省年度数据!$A$1:$T$32,15,FALSE),
$C248=2011,
VLOOKUP($B248,[20]分省年度数据!$A$1:$T$32,14,FALSE),
$C248=2012,
VLOOKUP($B248,[20]分省年度数据!$A$1:$T$32,13,FALSE),
$C248=2013,
VLOOKUP($B248,[20]分省年度数据!$A$1:$T$32,12,FALSE),
$C248=2014,
VLOOKUP($B248,[20]分省年度数据!$A$1:$T$32,11,FALSE),
$C248=2015,
VLOOKUP($B248,[20]分省年度数据!$A$1:$T$32,10,FALSE),
$C248=2016,
VLOOKUP($B248,[20]分省年度数据!$A$1:$T$32,9,FALSE),
$C248=2017,
VLOOKUP($B248,[20]分省年度数据!$A$1:$T$32,8,FALSE),
$C248=2018,
VLOOKUP($B248,[20]分省年度数据!$A$1:$T$32,7,FALSE)
)</f>
        <v>4969</v>
      </c>
      <c r="AL248" cm="1">
        <f t="array" ref="AL248">_xlfn.IFS(
$C248=2010,
VLOOKUP($B248,[26]分省年度数据!$A$1:$T$32,15,FALSE),
$C248=2011,
VLOOKUP($B248,[26]分省年度数据!$A$1:$T$32,14,FALSE),
$C248=2012,
VLOOKUP($B248,[26]分省年度数据!$A$1:$T$32,13,FALSE),
$C248=2013,
VLOOKUP($B248,[26]分省年度数据!$A$1:$T$32,12,FALSE),
$C248=2014,
VLOOKUP($B248,[26]分省年度数据!$A$1:$T$32,11,FALSE),
$C248=2015,
VLOOKUP($B248,[26]分省年度数据!$A$1:$T$32,10,FALSE),
$C248=2016,
VLOOKUP($B248,[26]分省年度数据!$A$1:$T$32,9,FALSE),
$C248=2017,
VLOOKUP($B248,[26]分省年度数据!$A$1:$T$32,8,FALSE),
$C248=2018,
VLOOKUP($B248,[26]分省年度数据!$A$1:$T$32,7,FALSE)
)</f>
        <v>93.68</v>
      </c>
      <c r="AM248" cm="1">
        <f t="array" ref="AM248">_xlfn.IFS(
$C248=2010,
VLOOKUP($B248,[22]分省年度数据!$A$1:$T$32,15,FALSE),
$C248=2011,
VLOOKUP($B248,[22]分省年度数据!$A$1:$T$32,14,FALSE),
$C248=2012,
VLOOKUP($B248,[22]分省年度数据!$A$1:$T$32,13,FALSE),
$C248=2013,
VLOOKUP($B248,[22]分省年度数据!$A$1:$T$32,12,FALSE),
$C248=2014,
VLOOKUP($B248,[22]分省年度数据!$A$1:$T$32,11,FALSE),
$C248=2015,
VLOOKUP($B248,[22]分省年度数据!$A$1:$T$32,10,FALSE),
$C248=2016,
VLOOKUP($B248,[22]分省年度数据!$A$1:$T$32,9,FALSE),
$C248=2017,
VLOOKUP($B248,[22]分省年度数据!$A$1:$T$32,8,FALSE),
$C248=2018,
VLOOKUP($B248,[22]分省年度数据!$A$1:$T$32,7,FALSE)
)</f>
        <v>80.22</v>
      </c>
      <c r="AN248" cm="1">
        <f t="array" ref="AN248">_xlfn.IFS(
$C248=2010,
VLOOKUP($B248,[23]分省年度数据!$A$1:$T$32,15,FALSE),
$C248=2011,
VLOOKUP($B248,[23]分省年度数据!$A$1:$T$32,14,FALSE),
$C248=2012,
VLOOKUP($B248,[23]分省年度数据!$A$1:$T$32,13,FALSE),
$C248=2013,
VLOOKUP($B248,[23]分省年度数据!$A$1:$T$32,12,FALSE),
$C248=2014,
VLOOKUP($B248,[23]分省年度数据!$A$1:$T$32,11,FALSE),
$C248=2015,
VLOOKUP($B248,[23]分省年度数据!$A$1:$T$32,10,FALSE),
$C248=2016,
VLOOKUP($B248,[23]分省年度数据!$A$1:$T$32,9,FALSE),
$C248=2017,
VLOOKUP($B248,[23]分省年度数据!$A$1:$T$32,8,FALSE),
$C248=2018,
VLOOKUP($B248,[23]分省年度数据!$A$1:$T$32,7,FALSE)
)</f>
        <v>10.36</v>
      </c>
      <c r="AO248" cm="1">
        <f t="array" ref="AO248">_xlfn.IFS(
$C248=2010,
VLOOKUP($B248,[24]分省年度数据!$A$1:$T$32,15,FALSE),
$C248=2011,
VLOOKUP($B248,[24]分省年度数据!$A$1:$T$32,14,FALSE),
$C248=2012,
VLOOKUP($B248,[24]分省年度数据!$A$1:$T$32,13,FALSE),
$C248=2013,
VLOOKUP($B248,[24]分省年度数据!$A$1:$T$32,12,FALSE),
$C248=2014,
VLOOKUP($B248,[24]分省年度数据!$A$1:$T$32,11,FALSE),
$C248=2015,
VLOOKUP($B248,[24]分省年度数据!$A$1:$T$32,10,FALSE),
$C248=2016,
VLOOKUP($B248,[24]分省年度数据!$A$1:$T$32,9,FALSE),
$C248=2017,
VLOOKUP($B248,[24]分省年度数据!$A$1:$T$32,8,FALSE),
$C248=2018,
VLOOKUP($B248,[24]分省年度数据!$A$1:$T$32,7,FALSE)
)</f>
        <v>2.41</v>
      </c>
      <c r="AP248" cm="1">
        <f t="array" ref="AP248">_xlfn.IFS(
$C248=2010,
VLOOKUP($B248,[25]分省年度数据!$A$1:$T$32,15,FALSE),
$C248=2011,
VLOOKUP($B248,[25]分省年度数据!$A$1:$T$32,14,FALSE),
$C248=2012,
VLOOKUP($B248,[25]分省年度数据!$A$1:$T$32,13,FALSE),
$C248=2013,
VLOOKUP($B248,[25]分省年度数据!$A$1:$T$32,12,FALSE),
$C248=2014,
VLOOKUP($B248,[25]分省年度数据!$A$1:$T$32,11,FALSE),
$C248=2015,
VLOOKUP($B248,[25]分省年度数据!$A$1:$T$32,10,FALSE),
$C248=2016,
VLOOKUP($B248,[25]分省年度数据!$A$1:$T$32,9,FALSE),
$C248=2017,
VLOOKUP($B248,[25]分省年度数据!$A$1:$T$32,8,FALSE),
$C248=2018,
VLOOKUP($B248,[25]分省年度数据!$A$1:$T$32,7,FALSE)
)</f>
        <v>11.76</v>
      </c>
    </row>
    <row r="249" spans="1:42">
      <c r="A249">
        <v>62</v>
      </c>
      <c r="B249" t="s">
        <v>28</v>
      </c>
      <c r="C249">
        <v>2014</v>
      </c>
      <c r="D249" t="str">
        <f t="shared" si="6"/>
        <v>甘肃省2014</v>
      </c>
      <c r="E249" t="s">
        <v>37</v>
      </c>
      <c r="F249" cm="1">
        <f t="array" ref="F249">_xlfn.IFS(
$C249=2010,
VLOOKUP($B249,[1]分省年度数据!$A$1:$T$32,15,FALSE),
$C249=2011,
VLOOKUP($B249,[1]分省年度数据!$A$1:$T$32,14,FALSE),
$C249=2012,
VLOOKUP($B249,[1]分省年度数据!$A$1:$T$32,13,FALSE),
$C249=2013,
VLOOKUP($B249,[1]分省年度数据!$A$1:$T$32,12,FALSE),
$C249=2014,
VLOOKUP($B249,[1]分省年度数据!$A$1:$T$32,11,FALSE),
$C249=2015,
VLOOKUP($B249,[1]分省年度数据!$A$1:$T$32,10,FALSE),
$C249=2016,
VLOOKUP($B249,[1]分省年度数据!$A$1:$T$32,9,FALSE),
$C249=2017,
VLOOKUP($B249,[1]分省年度数据!$A$1:$T$32,8,FALSE),
$C249=2018,
VLOOKUP($B249,[1]分省年度数据!$A$1:$T$32,7,FALSE)
)</f>
        <v>2531</v>
      </c>
      <c r="G249" cm="1">
        <f t="array" ref="G249">_xlfn.IFS(
$C249=2010,
VLOOKUP($B249,[2]分省年度数据!$A$1:$T$32,15,FALSE),
$C249=2011,
VLOOKUP($B249,[2]分省年度数据!$A$1:$T$32,14,FALSE),
$C249=2012,
VLOOKUP($B249,[2]分省年度数据!$A$1:$T$32,13,FALSE),
$C249=2013,
VLOOKUP($B249,[2]分省年度数据!$A$1:$T$32,12,FALSE),
$C249=2014,
VLOOKUP($B249,[2]分省年度数据!$A$1:$T$32,11,FALSE),
$C249=2015,
VLOOKUP($B249,[2]分省年度数据!$A$1:$T$32,10,FALSE),
$C249=2016,
VLOOKUP($B249,[2]分省年度数据!$A$1:$T$32,9,FALSE),
$C249=2017,
VLOOKUP($B249,[2]分省年度数据!$A$1:$T$32,8,FALSE),
$C249=2018,
VLOOKUP($B249,[2]分省年度数据!$A$1:$T$32,7,FALSE)
)</f>
        <v>12185</v>
      </c>
      <c r="H249" cm="1">
        <f t="array" ref="H249">_xlfn.IFS(
$C249=2010,
VLOOKUP($B249,[3]分省年度数据!$A$1:$T$32,15,FALSE),
$C249=2011,
VLOOKUP($B249,[3]分省年度数据!$A$1:$T$32,14,FALSE),
$C249=2012,
VLOOKUP($B249,[3]分省年度数据!$A$1:$T$32,13,FALSE),
$C249=2013,
VLOOKUP($B249,[3]分省年度数据!$A$1:$T$32,12,FALSE),
$C249=2014,
VLOOKUP($B249,[3]分省年度数据!$A$1:$T$32,11,FALSE),
$C249=2015,
VLOOKUP($B249,[3]分省年度数据!$A$1:$T$32,10,FALSE),
$C249=2016,
VLOOKUP($B249,[3]分省年度数据!$A$1:$T$32,9,FALSE),
$C249=2017,
VLOOKUP($B249,[3]分省年度数据!$A$1:$T$32,8,FALSE),
$C249=2018,
VLOOKUP($B249,[3]分省年度数据!$A$1:$T$32,7,FALSE)
)</f>
        <v>1052.7</v>
      </c>
      <c r="I249">
        <f>VLOOKUP($D249,[4]Sheet1!$C$1:$J$65536,2,FALSE)</f>
        <v>82.187522888183594</v>
      </c>
      <c r="J249">
        <f>VLOOKUP($D249,[4]Sheet1!$C$1:$J$65536,3,FALSE)</f>
        <v>-26.221805572509766</v>
      </c>
      <c r="K249">
        <f>VLOOKUP($D249,[4]Sheet1!$C$1:$J$65536,4,FALSE)</f>
        <v>10168.953125</v>
      </c>
      <c r="L249">
        <f>VLOOKUP($D249,[4]Sheet1!$C$1:$J$65536,5,FALSE)</f>
        <v>200.63453674316406</v>
      </c>
      <c r="M249">
        <f>VLOOKUP($D249,[4]Sheet1!$C$1:$J$65536,6,FALSE)</f>
        <v>28.946926116943359</v>
      </c>
      <c r="N249">
        <f>VLOOKUP($D249,[4]Sheet1!$C$1:$J$65536,7,FALSE)</f>
        <v>6.2136836051940918</v>
      </c>
      <c r="O249">
        <f>VLOOKUP($D249,[4]Sheet1!$C$1:$J$65536,8,FALSE)</f>
        <v>16.66748046875</v>
      </c>
      <c r="P249" cm="1">
        <f t="array" ref="P249">_xlfn.IFS(
$C249=2010,
VLOOKUP($B249,[5]各省年均房价!$A$1:$T$32,11,FALSE),
$C249=2011,
VLOOKUP($B249,[5]各省年均房价!$A$1:$T$32,12,FALSE),
$C249=2012,
VLOOKUP($B249,[5]各省年均房价!$A$1:$T$32,13,FALSE),
$C249=2013,
VLOOKUP($B249,[5]各省年均房价!$A$1:$T$32,14,FALSE),
$C249=2014,
VLOOKUP($B249,[5]各省年均房价!$A$1:$T$32,15,FALSE),
$C249=2015,
VLOOKUP($B249,[5]各省年均房价!$A$1:$T$32,16,FALSE),
$C249=2016,
VLOOKUP($B249,[5]各省年均房价!$A$1:$T$32,17,FALSE),
$C249=2017,
VLOOKUP($B249,[5]各省年均房价!$A$1:$T$32,18,FALSE),
$C249=2018,
VLOOKUP($B249,[5]各省年均房价!$A$1:$T$32,19,FALSE)
)</f>
        <v>4031.979166666667</v>
      </c>
      <c r="Q249">
        <f t="shared" si="7"/>
        <v>0.33089693612364934</v>
      </c>
      <c r="R249" cm="1">
        <f t="array" ref="R249">_xlfn.IFS(
$C249=2010,
VLOOKUP($B249,[27]分省年度数据!$A$1:$T$32,15,FALSE),
$C249=2011,
VLOOKUP($B249,[27]分省年度数据!$A$1:$T$32,14,FALSE),
$C249=2012,
VLOOKUP($B249,[27]分省年度数据!$A$1:$T$32,13,FALSE),
$C249=2013,
VLOOKUP($B249,[27]分省年度数据!$A$1:$T$32,12,FALSE),
$C249=2014,
VLOOKUP($B249,[27]分省年度数据!$A$1:$T$32,11,FALSE),
$C249=2015,
VLOOKUP($B249,[27]分省年度数据!$A$1:$T$32,10,FALSE),
$C249=2016,
VLOOKUP($B249,[27]分省年度数据!$A$1:$T$32,9,FALSE),
$C249=2017,
VLOOKUP($B249,[27]分省年度数据!$A$1:$T$32,8,FALSE),
$C249=2018,
VLOOKUP($B249,[27]分省年度数据!$A$1:$T$32,7,FALSE)
)</f>
        <v>79.459999999999994</v>
      </c>
      <c r="S249">
        <f>IFERROR(VLOOKUP(D249,[6]mu_jt_estimates_final!$C:$D,2,FALSE),"")</f>
        <v>-0.63427257999999997</v>
      </c>
      <c r="T249" t="str">
        <f>VLOOKUP(B249,方言分布!A:B,2,FALSE)</f>
        <v>兰银官话</v>
      </c>
      <c r="U249" cm="1">
        <f t="array" ref="U249">_xlfn.IFS(
$C249=2010,
VLOOKUP($B249,[7]分省年度数据!$A$1:$T$32,15,FALSE),
$C249=2011,
VLOOKUP($B249,[7]分省年度数据!$A$1:$T$32,14,FALSE),
$C249=2012,
VLOOKUP($B249,[7]分省年度数据!$A$1:$T$32,13,FALSE),
$C249=2013,
VLOOKUP($B249,[7]分省年度数据!$A$1:$T$32,12,FALSE),
$C249=2014,
VLOOKUP($B249,[7]分省年度数据!$A$1:$T$32,11,FALSE),
$C249=2015,
VLOOKUP($B249,[7]分省年度数据!$A$1:$T$32,10,FALSE),
$C249=2016,
VLOOKUP($B249,[7]分省年度数据!$A$1:$T$32,9,FALSE),
$C249=2017,
VLOOKUP($B249,[7]分省年度数据!$A$1:$T$32,8,FALSE),
$C249=2018,
VLOOKUP($B249,[7]分省年度数据!$A$1:$T$32,7,FALSE)
)</f>
        <v>27916</v>
      </c>
      <c r="V249" cm="1">
        <f t="array" ref="V249">_xlfn.IFS(
$C249=2010,
VLOOKUP($B249,[8]分省年度数据!$A$1:$T$32,15,FALSE),
$C249=2011,
VLOOKUP($B249,[8]分省年度数据!$A$1:$T$32,14,FALSE),
$C249=2012,
VLOOKUP($B249,[8]分省年度数据!$A$1:$T$32,13,FALSE),
$C249=2013,
VLOOKUP($B249,[8]分省年度数据!$A$1:$T$32,12,FALSE),
$C249=2014,
VLOOKUP($B249,[8]分省年度数据!$A$1:$T$32,11,FALSE),
$C249=2015,
VLOOKUP($B249,[8]分省年度数据!$A$1:$T$32,10,FALSE),
$C249=2016,
VLOOKUP($B249,[8]分省年度数据!$A$1:$T$32,9,FALSE),
$C249=2017,
VLOOKUP($B249,[8]分省年度数据!$A$1:$T$32,8,FALSE),
$C249=2018,
VLOOKUP($B249,[8]分省年度数据!$A$1:$T$32,7,FALSE)
)</f>
        <v>12.24</v>
      </c>
      <c r="W249" cm="1">
        <f t="array" ref="W249">_xlfn.IFS(
$C249=2010,
VLOOKUP($B249,[9]分省年度数据!$A$1:$T$32,15,FALSE),
$C249=2011,
VLOOKUP($B249,[9]分省年度数据!$A$1:$T$32,14,FALSE),
$C249=2012,
VLOOKUP($B249,[9]分省年度数据!$A$1:$T$32,13,FALSE),
$C249=2013,
VLOOKUP($B249,[9]分省年度数据!$A$1:$T$32,12,FALSE),
$C249=2014,
VLOOKUP($B249,[9]分省年度数据!$A$1:$T$32,11,FALSE),
$C249=2015,
VLOOKUP($B249,[9]分省年度数据!$A$1:$T$32,10,FALSE),
$C249=2016,
VLOOKUP($B249,[9]分省年度数据!$A$1:$T$32,9,FALSE),
$C249=2017,
VLOOKUP($B249,[9]分省年度数据!$A$1:$T$32,8,FALSE),
$C249=2018,
VLOOKUP($B249,[9]分省年度数据!$A$1:$T$32,7,FALSE)
)</f>
        <v>49</v>
      </c>
      <c r="X249" cm="1">
        <f t="array" ref="X249">_xlfn.IFS(
$C249=2010,
VLOOKUP($B249,[10]分省年度数据!$A$1:$T$32,15,FALSE),
$C249=2011,
VLOOKUP($B249,[10]分省年度数据!$A$1:$T$32,14,FALSE),
$C249=2012,
VLOOKUP($B249,[10]分省年度数据!$A$1:$T$32,13,FALSE),
$C249=2013,
VLOOKUP($B249,[10]分省年度数据!$A$1:$T$32,12,FALSE),
$C249=2014,
VLOOKUP($B249,[10]分省年度数据!$A$1:$T$32,11,FALSE),
$C249=2015,
VLOOKUP($B249,[10]分省年度数据!$A$1:$T$32,10,FALSE),
$C249=2016,
VLOOKUP($B249,[10]分省年度数据!$A$1:$T$32,9,FALSE),
$C249=2017,
VLOOKUP($B249,[10]分省年度数据!$A$1:$T$32,8,FALSE),
$C249=2018,
VLOOKUP($B249,[10]分省年度数据!$A$1:$T$32,7,FALSE)
)</f>
        <v>9.4700000000000006</v>
      </c>
      <c r="Y249" cm="1">
        <f t="array" ref="Y249">_xlfn.IFS(
$C249=2010,
VLOOKUP($B249,[11]分省年度数据!$A$1:$T$32,15,FALSE),
$C249=2011,
VLOOKUP($B249,[11]分省年度数据!$A$1:$T$32,14,FALSE),
$C249=2012,
VLOOKUP($B249,[11]分省年度数据!$A$1:$T$32,13,FALSE),
$C249=2013,
VLOOKUP($B249,[11]分省年度数据!$A$1:$T$32,12,FALSE),
$C249=2014,
VLOOKUP($B249,[11]分省年度数据!$A$1:$T$32,11,FALSE),
$C249=2015,
VLOOKUP($B249,[11]分省年度数据!$A$1:$T$32,10,FALSE),
$C249=2016,
VLOOKUP($B249,[11]分省年度数据!$A$1:$T$32,9,FALSE),
$C249=2017,
VLOOKUP($B249,[11]分省年度数据!$A$1:$T$32,8,FALSE),
$C249=2018,
VLOOKUP($B249,[11]分省年度数据!$A$1:$T$32,7,FALSE)
)</f>
        <v>204.19</v>
      </c>
      <c r="Z249" cm="1">
        <f t="array" ref="Z249">_xlfn.IFS(
$C249=2010,
VLOOKUP($B249,[12]分省年度数据!$A$1:$T$32,15,FALSE),
$C249=2011,
VLOOKUP($B249,[12]分省年度数据!$A$1:$T$32,14,FALSE),
$C249=2012,
VLOOKUP($B249,[12]分省年度数据!$A$1:$T$32,13,FALSE),
$C249=2013,
VLOOKUP($B249,[12]分省年度数据!$A$1:$T$32,12,FALSE),
$C249=2014,
VLOOKUP($B249,[12]分省年度数据!$A$1:$T$32,11,FALSE),
$C249=2015,
VLOOKUP($B249,[12]分省年度数据!$A$1:$T$32,10,FALSE),
$C249=2016,
VLOOKUP($B249,[12]分省年度数据!$A$1:$T$32,9,FALSE),
$C249=2017,
VLOOKUP($B249,[12]分省年度数据!$A$1:$T$32,8,FALSE),
$C249=2018,
VLOOKUP($B249,[12]分省年度数据!$A$1:$T$32,7,FALSE)
)</f>
        <v>14.95</v>
      </c>
      <c r="AA249" cm="1">
        <f t="array" ref="AA249">_xlfn.IFS(
$C249=2010,
VLOOKUP($B249,[13]分省年度数据!$A$1:$T$32,15,FALSE),
$C249=2011,
VLOOKUP($B249,[13]分省年度数据!$A$1:$T$32,14,FALSE),
$C249=2012,
VLOOKUP($B249,[13]分省年度数据!$A$1:$T$32,13,FALSE),
$C249=2013,
VLOOKUP($B249,[13]分省年度数据!$A$1:$T$32,12,FALSE),
$C249=2014,
VLOOKUP($B249,[13]分省年度数据!$A$1:$T$32,11,FALSE),
$C249=2015,
VLOOKUP($B249,[13]分省年度数据!$A$1:$T$32,10,FALSE),
$C249=2016,
VLOOKUP($B249,[13]分省年度数据!$A$1:$T$32,9,FALSE),
$C249=2017,
VLOOKUP($B249,[13]分省年度数据!$A$1:$T$32,8,FALSE),
$C249=2018,
VLOOKUP($B249,[13]分省年度数据!$A$1:$T$32,7,FALSE)
)</f>
        <v>11.44</v>
      </c>
      <c r="AB249" cm="1">
        <f t="array" ref="AB249">_xlfn.IFS(
$C249=2010,
VLOOKUP($B249,[14]分省年度数据!$A$1:$T$32,15,FALSE),
$C249=2011,
VLOOKUP($B249,[14]分省年度数据!$A$1:$T$32,14,FALSE),
$C249=2012,
VLOOKUP($B249,[14]分省年度数据!$A$1:$T$32,13,FALSE),
$C249=2013,
VLOOKUP($B249,[14]分省年度数据!$A$1:$T$32,12,FALSE),
$C249=2014,
VLOOKUP($B249,[14]分省年度数据!$A$1:$T$32,11,FALSE),
$C249=2015,
VLOOKUP($B249,[14]分省年度数据!$A$1:$T$32,10,FALSE),
$C249=2016,
VLOOKUP($B249,[14]分省年度数据!$A$1:$T$32,9,FALSE),
$C249=2017,
VLOOKUP($B249,[14]分省年度数据!$A$1:$T$32,8,FALSE),
$C249=2018,
VLOOKUP($B249,[14]分省年度数据!$A$1:$T$32,7,FALSE)
)</f>
        <v>12.83</v>
      </c>
      <c r="AD249" cm="1">
        <f t="array" ref="AD249">_xlfn.IFS(
$C249=2010,
VLOOKUP($B249,[15]分省年度数据!$A$1:$T$32,15,FALSE),
$C249=2011,
VLOOKUP($B249,[15]分省年度数据!$A$1:$T$32,14,FALSE),
$C249=2012,
VLOOKUP($B249,[15]分省年度数据!$A$1:$T$32,13,FALSE),
$C249=2013,
VLOOKUP($B249,[15]分省年度数据!$A$1:$T$32,12,FALSE),
$C249=2014,
VLOOKUP($B249,[15]分省年度数据!$A$1:$T$32,11,FALSE),
$C249=2015,
VLOOKUP($B249,[15]分省年度数据!$A$1:$T$32,10,FALSE),
$C249=2016,
VLOOKUP($B249,[15]分省年度数据!$A$1:$T$32,9,FALSE),
$C249=2017,
VLOOKUP($B249,[15]分省年度数据!$A$1:$T$32,8,FALSE),
$C249=2018,
VLOOKUP($B249,[15]分省年度数据!$A$1:$T$32,7,FALSE)
)</f>
        <v>5181631</v>
      </c>
      <c r="AE249" cm="1">
        <f t="array" ref="AE249">_xlfn.IFS(
$C249=2010,
VLOOKUP($B249,[16]分省年度数据!$A$1:$T$32,15,FALSE),
$C249=2011,
VLOOKUP($B249,[16]分省年度数据!$A$1:$T$32,14,FALSE),
$C249=2012,
VLOOKUP($B249,[16]分省年度数据!$A$1:$T$32,13,FALSE),
$C249=2013,
VLOOKUP($B249,[16]分省年度数据!$A$1:$T$32,12,FALSE),
$C249=2014,
VLOOKUP($B249,[16]分省年度数据!$A$1:$T$32,11,FALSE),
$C249=2015,
VLOOKUP($B249,[16]分省年度数据!$A$1:$T$32,10,FALSE),
$C249=2016,
VLOOKUP($B249,[16]分省年度数据!$A$1:$T$32,9,FALSE),
$C249=2017,
VLOOKUP($B249,[16]分省年度数据!$A$1:$T$32,8,FALSE),
$C249=2018,
VLOOKUP($B249,[16]分省年度数据!$A$1:$T$32,7,FALSE)
)</f>
        <v>401.26</v>
      </c>
      <c r="AF249" cm="1">
        <f t="array" ref="AF249">_xlfn.IFS(
$C249=2010,
VLOOKUP($B249,[17]分省年度数据!$A$1:$T$32,15,FALSE),
$C249=2011,
VLOOKUP($B249,[17]分省年度数据!$A$1:$T$32,14,FALSE),
$C249=2012,
VLOOKUP($B249,[17]分省年度数据!$A$1:$T$32,13,FALSE),
$C249=2013,
VLOOKUP($B249,[17]分省年度数据!$A$1:$T$32,12,FALSE),
$C249=2014,
VLOOKUP($B249,[17]分省年度数据!$A$1:$T$32,11,FALSE),
$C249=2015,
VLOOKUP($B249,[17]分省年度数据!$A$1:$T$32,10,FALSE),
$C249=2016,
VLOOKUP($B249,[17]分省年度数据!$A$1:$T$32,9,FALSE),
$C249=2017,
VLOOKUP($B249,[17]分省年度数据!$A$1:$T$32,8,FALSE),
$C249=2018,
VLOOKUP($B249,[17]分省年度数据!$A$1:$T$32,7,FALSE)
)</f>
        <v>37</v>
      </c>
      <c r="AG249" cm="1">
        <f t="array" ref="AG249">_xlfn.IFS(
$C249=2010,
VLOOKUP($B249,[18]分省年度数据!$A$1:$T$32,15,FALSE),
$C249=2011,
VLOOKUP($B249,[18]分省年度数据!$A$1:$T$32,14,FALSE),
$C249=2012,
VLOOKUP($B249,[18]分省年度数据!$A$1:$T$32,13,FALSE),
$C249=2013,
VLOOKUP($B249,[18]分省年度数据!$A$1:$T$32,12,FALSE),
$C249=2014,
VLOOKUP($B249,[18]分省年度数据!$A$1:$T$32,11,FALSE),
$C249=2015,
VLOOKUP($B249,[18]分省年度数据!$A$1:$T$32,10,FALSE),
$C249=2016,
VLOOKUP($B249,[18]分省年度数据!$A$1:$T$32,9,FALSE),
$C249=2017,
VLOOKUP($B249,[18]分省年度数据!$A$1:$T$32,8,FALSE),
$C249=2018,
VLOOKUP($B249,[18]分省年度数据!$A$1:$T$32,7,FALSE)
)</f>
        <v>2668.3</v>
      </c>
      <c r="AJ249" cm="1">
        <f t="array" ref="AJ249">_xlfn.IFS(
$C249=2010,
VLOOKUP($B249,[19]分省年度数据!$A$1:$T$32,15,FALSE),
$C249=2011,
VLOOKUP($B249,[19]分省年度数据!$A$1:$T$32,14,FALSE),
$C249=2012,
VLOOKUP($B249,[19]分省年度数据!$A$1:$T$32,13,FALSE),
$C249=2013,
VLOOKUP($B249,[19]分省年度数据!$A$1:$T$32,12,FALSE),
$C249=2014,
VLOOKUP($B249,[19]分省年度数据!$A$1:$T$32,11,FALSE),
$C249=2015,
VLOOKUP($B249,[19]分省年度数据!$A$1:$T$32,10,FALSE),
$C249=2016,
VLOOKUP($B249,[19]分省年度数据!$A$1:$T$32,9,FALSE),
$C249=2017,
VLOOKUP($B249,[19]分省年度数据!$A$1:$T$32,8,FALSE),
$C249=2018,
VLOOKUP($B249,[19]分省年度数据!$A$1:$T$32,7,FALSE)
)</f>
        <v>3035</v>
      </c>
      <c r="AK249" cm="1">
        <f t="array" ref="AK249">_xlfn.IFS(
$C249=2010,
VLOOKUP($B249,[20]分省年度数据!$A$1:$T$32,15,FALSE),
$C249=2011,
VLOOKUP($B249,[20]分省年度数据!$A$1:$T$32,14,FALSE),
$C249=2012,
VLOOKUP($B249,[20]分省年度数据!$A$1:$T$32,13,FALSE),
$C249=2013,
VLOOKUP($B249,[20]分省年度数据!$A$1:$T$32,12,FALSE),
$C249=2014,
VLOOKUP($B249,[20]分省年度数据!$A$1:$T$32,11,FALSE),
$C249=2015,
VLOOKUP($B249,[20]分省年度数据!$A$1:$T$32,10,FALSE),
$C249=2016,
VLOOKUP($B249,[20]分省年度数据!$A$1:$T$32,9,FALSE),
$C249=2017,
VLOOKUP($B249,[20]分省年度数据!$A$1:$T$32,8,FALSE),
$C249=2018,
VLOOKUP($B249,[20]分省年度数据!$A$1:$T$32,7,FALSE)
)</f>
        <v>5872</v>
      </c>
      <c r="AL249" cm="1">
        <f t="array" ref="AL249">_xlfn.IFS(
$C249=2010,
VLOOKUP($B249,[26]分省年度数据!$A$1:$T$32,15,FALSE),
$C249=2011,
VLOOKUP($B249,[26]分省年度数据!$A$1:$T$32,14,FALSE),
$C249=2012,
VLOOKUP($B249,[26]分省年度数据!$A$1:$T$32,13,FALSE),
$C249=2013,
VLOOKUP($B249,[26]分省年度数据!$A$1:$T$32,12,FALSE),
$C249=2014,
VLOOKUP($B249,[26]分省年度数据!$A$1:$T$32,11,FALSE),
$C249=2015,
VLOOKUP($B249,[26]分省年度数据!$A$1:$T$32,10,FALSE),
$C249=2016,
VLOOKUP($B249,[26]分省年度数据!$A$1:$T$32,9,FALSE),
$C249=2017,
VLOOKUP($B249,[26]分省年度数据!$A$1:$T$32,8,FALSE),
$C249=2018,
VLOOKUP($B249,[26]分省年度数据!$A$1:$T$32,7,FALSE)
)</f>
        <v>94.95</v>
      </c>
      <c r="AM249" cm="1">
        <f t="array" ref="AM249">_xlfn.IFS(
$C249=2010,
VLOOKUP($B249,[22]分省年度数据!$A$1:$T$32,15,FALSE),
$C249=2011,
VLOOKUP($B249,[22]分省年度数据!$A$1:$T$32,14,FALSE),
$C249=2012,
VLOOKUP($B249,[22]分省年度数据!$A$1:$T$32,13,FALSE),
$C249=2013,
VLOOKUP($B249,[22]分省年度数据!$A$1:$T$32,12,FALSE),
$C249=2014,
VLOOKUP($B249,[22]分省年度数据!$A$1:$T$32,11,FALSE),
$C249=2015,
VLOOKUP($B249,[22]分省年度数据!$A$1:$T$32,10,FALSE),
$C249=2016,
VLOOKUP($B249,[22]分省年度数据!$A$1:$T$32,9,FALSE),
$C249=2017,
VLOOKUP($B249,[22]分省年度数据!$A$1:$T$32,8,FALSE),
$C249=2018,
VLOOKUP($B249,[22]分省年度数据!$A$1:$T$32,7,FALSE)
)</f>
        <v>83.48</v>
      </c>
      <c r="AN249" cm="1">
        <f t="array" ref="AN249">_xlfn.IFS(
$C249=2010,
VLOOKUP($B249,[23]分省年度数据!$A$1:$T$32,15,FALSE),
$C249=2011,
VLOOKUP($B249,[23]分省年度数据!$A$1:$T$32,14,FALSE),
$C249=2012,
VLOOKUP($B249,[23]分省年度数据!$A$1:$T$32,13,FALSE),
$C249=2013,
VLOOKUP($B249,[23]分省年度数据!$A$1:$T$32,12,FALSE),
$C249=2014,
VLOOKUP($B249,[23]分省年度数据!$A$1:$T$32,11,FALSE),
$C249=2015,
VLOOKUP($B249,[23]分省年度数据!$A$1:$T$32,10,FALSE),
$C249=2016,
VLOOKUP($B249,[23]分省年度数据!$A$1:$T$32,9,FALSE),
$C249=2017,
VLOOKUP($B249,[23]分省年度数据!$A$1:$T$32,8,FALSE),
$C249=2018,
VLOOKUP($B249,[23]分省年度数据!$A$1:$T$32,7,FALSE)
)</f>
        <v>9.67</v>
      </c>
      <c r="AO249" cm="1">
        <f t="array" ref="AO249">_xlfn.IFS(
$C249=2010,
VLOOKUP($B249,[24]分省年度数据!$A$1:$T$32,15,FALSE),
$C249=2011,
VLOOKUP($B249,[24]分省年度数据!$A$1:$T$32,14,FALSE),
$C249=2012,
VLOOKUP($B249,[24]分省年度数据!$A$1:$T$32,13,FALSE),
$C249=2013,
VLOOKUP($B249,[24]分省年度数据!$A$1:$T$32,12,FALSE),
$C249=2014,
VLOOKUP($B249,[24]分省年度数据!$A$1:$T$32,11,FALSE),
$C249=2015,
VLOOKUP($B249,[24]分省年度数据!$A$1:$T$32,10,FALSE),
$C249=2016,
VLOOKUP($B249,[24]分省年度数据!$A$1:$T$32,9,FALSE),
$C249=2017,
VLOOKUP($B249,[24]分省年度数据!$A$1:$T$32,8,FALSE),
$C249=2018,
VLOOKUP($B249,[24]分省年度数据!$A$1:$T$32,7,FALSE)
)</f>
        <v>2.5</v>
      </c>
      <c r="AP249" cm="1">
        <f t="array" ref="AP249">_xlfn.IFS(
$C249=2010,
VLOOKUP($B249,[25]分省年度数据!$A$1:$T$32,15,FALSE),
$C249=2011,
VLOOKUP($B249,[25]分省年度数据!$A$1:$T$32,14,FALSE),
$C249=2012,
VLOOKUP($B249,[25]分省年度数据!$A$1:$T$32,13,FALSE),
$C249=2013,
VLOOKUP($B249,[25]分省年度数据!$A$1:$T$32,12,FALSE),
$C249=2014,
VLOOKUP($B249,[25]分省年度数据!$A$1:$T$32,11,FALSE),
$C249=2015,
VLOOKUP($B249,[25]分省年度数据!$A$1:$T$32,10,FALSE),
$C249=2016,
VLOOKUP($B249,[25]分省年度数据!$A$1:$T$32,9,FALSE),
$C249=2017,
VLOOKUP($B249,[25]分省年度数据!$A$1:$T$32,8,FALSE),
$C249=2018,
VLOOKUP($B249,[25]分省年度数据!$A$1:$T$32,7,FALSE)
)</f>
        <v>12.79</v>
      </c>
    </row>
    <row r="250" spans="1:42">
      <c r="A250">
        <v>62</v>
      </c>
      <c r="B250" t="s">
        <v>28</v>
      </c>
      <c r="C250">
        <v>2015</v>
      </c>
      <c r="D250" t="str">
        <f t="shared" si="6"/>
        <v>甘肃省2015</v>
      </c>
      <c r="E250" t="s">
        <v>37</v>
      </c>
      <c r="F250" cm="1">
        <f t="array" ref="F250">_xlfn.IFS(
$C250=2010,
VLOOKUP($B250,[1]分省年度数据!$A$1:$T$32,15,FALSE),
$C250=2011,
VLOOKUP($B250,[1]分省年度数据!$A$1:$T$32,14,FALSE),
$C250=2012,
VLOOKUP($B250,[1]分省年度数据!$A$1:$T$32,13,FALSE),
$C250=2013,
VLOOKUP($B250,[1]分省年度数据!$A$1:$T$32,12,FALSE),
$C250=2014,
VLOOKUP($B250,[1]分省年度数据!$A$1:$T$32,11,FALSE),
$C250=2015,
VLOOKUP($B250,[1]分省年度数据!$A$1:$T$32,10,FALSE),
$C250=2016,
VLOOKUP($B250,[1]分省年度数据!$A$1:$T$32,9,FALSE),
$C250=2017,
VLOOKUP($B250,[1]分省年度数据!$A$1:$T$32,8,FALSE),
$C250=2018,
VLOOKUP($B250,[1]分省年度数据!$A$1:$T$32,7,FALSE)
)</f>
        <v>2523</v>
      </c>
      <c r="G250" cm="1">
        <f t="array" ref="G250">_xlfn.IFS(
$C250=2010,
VLOOKUP($B250,[2]分省年度数据!$A$1:$T$32,15,FALSE),
$C250=2011,
VLOOKUP($B250,[2]分省年度数据!$A$1:$T$32,14,FALSE),
$C250=2012,
VLOOKUP($B250,[2]分省年度数据!$A$1:$T$32,13,FALSE),
$C250=2013,
VLOOKUP($B250,[2]分省年度数据!$A$1:$T$32,12,FALSE),
$C250=2014,
VLOOKUP($B250,[2]分省年度数据!$A$1:$T$32,11,FALSE),
$C250=2015,
VLOOKUP($B250,[2]分省年度数据!$A$1:$T$32,10,FALSE),
$C250=2016,
VLOOKUP($B250,[2]分省年度数据!$A$1:$T$32,9,FALSE),
$C250=2017,
VLOOKUP($B250,[2]分省年度数据!$A$1:$T$32,8,FALSE),
$C250=2018,
VLOOKUP($B250,[2]分省年度数据!$A$1:$T$32,7,FALSE)
)</f>
        <v>13467</v>
      </c>
      <c r="H250" cm="1">
        <f t="array" ref="H250">_xlfn.IFS(
$C250=2010,
VLOOKUP($B250,[3]分省年度数据!$A$1:$T$32,15,FALSE),
$C250=2011,
VLOOKUP($B250,[3]分省年度数据!$A$1:$T$32,14,FALSE),
$C250=2012,
VLOOKUP($B250,[3]分省年度数据!$A$1:$T$32,13,FALSE),
$C250=2013,
VLOOKUP($B250,[3]分省年度数据!$A$1:$T$32,12,FALSE),
$C250=2014,
VLOOKUP($B250,[3]分省年度数据!$A$1:$T$32,11,FALSE),
$C250=2015,
VLOOKUP($B250,[3]分省年度数据!$A$1:$T$32,10,FALSE),
$C250=2016,
VLOOKUP($B250,[3]分省年度数据!$A$1:$T$32,9,FALSE),
$C250=2017,
VLOOKUP($B250,[3]分省年度数据!$A$1:$T$32,8,FALSE),
$C250=2018,
VLOOKUP($B250,[3]分省年度数据!$A$1:$T$32,7,FALSE)
)</f>
        <v>658</v>
      </c>
      <c r="I250">
        <f>VLOOKUP($D250,[4]Sheet1!$C$1:$J$65536,2,FALSE)</f>
        <v>84.90008544921875</v>
      </c>
      <c r="J250">
        <f>VLOOKUP($D250,[4]Sheet1!$C$1:$J$65536,3,FALSE)</f>
        <v>-15.860038757324219</v>
      </c>
      <c r="K250">
        <f>VLOOKUP($D250,[4]Sheet1!$C$1:$J$65536,4,FALSE)</f>
        <v>10168.330078125</v>
      </c>
      <c r="L250">
        <f>VLOOKUP($D250,[4]Sheet1!$C$1:$J$65536,5,FALSE)</f>
        <v>202.14395141601562</v>
      </c>
      <c r="M250">
        <f>VLOOKUP($D250,[4]Sheet1!$C$1:$J$65536,6,FALSE)</f>
        <v>28.540115356445312</v>
      </c>
      <c r="N250">
        <f>VLOOKUP($D250,[4]Sheet1!$C$1:$J$65536,7,FALSE)</f>
        <v>6.1111831665039062</v>
      </c>
      <c r="O250">
        <f>VLOOKUP($D250,[4]Sheet1!$C$1:$J$65536,8,FALSE)</f>
        <v>16.338041305541992</v>
      </c>
      <c r="P250" cm="1">
        <f t="array" ref="P250">_xlfn.IFS(
$C250=2010,
VLOOKUP($B250,[5]各省年均房价!$A$1:$T$32,11,FALSE),
$C250=2011,
VLOOKUP($B250,[5]各省年均房价!$A$1:$T$32,12,FALSE),
$C250=2012,
VLOOKUP($B250,[5]各省年均房价!$A$1:$T$32,13,FALSE),
$C250=2013,
VLOOKUP($B250,[5]各省年均房价!$A$1:$T$32,14,FALSE),
$C250=2014,
VLOOKUP($B250,[5]各省年均房价!$A$1:$T$32,15,FALSE),
$C250=2015,
VLOOKUP($B250,[5]各省年均房价!$A$1:$T$32,16,FALSE),
$C250=2016,
VLOOKUP($B250,[5]各省年均房价!$A$1:$T$32,17,FALSE),
$C250=2017,
VLOOKUP($B250,[5]各省年均房价!$A$1:$T$32,18,FALSE),
$C250=2018,
VLOOKUP($B250,[5]各省年均房价!$A$1:$T$32,19,FALSE)
)</f>
        <v>4189.7950000000001</v>
      </c>
      <c r="Q250">
        <f t="shared" si="7"/>
        <v>0.31111569020568797</v>
      </c>
      <c r="R250" cm="1">
        <f t="array" ref="R250">_xlfn.IFS(
$C250=2010,
VLOOKUP($B250,[27]分省年度数据!$A$1:$T$32,15,FALSE),
$C250=2011,
VLOOKUP($B250,[27]分省年度数据!$A$1:$T$32,14,FALSE),
$C250=2012,
VLOOKUP($B250,[27]分省年度数据!$A$1:$T$32,13,FALSE),
$C250=2013,
VLOOKUP($B250,[27]分省年度数据!$A$1:$T$32,12,FALSE),
$C250=2014,
VLOOKUP($B250,[27]分省年度数据!$A$1:$T$32,11,FALSE),
$C250=2015,
VLOOKUP($B250,[27]分省年度数据!$A$1:$T$32,10,FALSE),
$C250=2016,
VLOOKUP($B250,[27]分省年度数据!$A$1:$T$32,9,FALSE),
$C250=2017,
VLOOKUP($B250,[27]分省年度数据!$A$1:$T$32,8,FALSE),
$C250=2018,
VLOOKUP($B250,[27]分省年度数据!$A$1:$T$32,7,FALSE)
)</f>
        <v>80.989999999999995</v>
      </c>
      <c r="S250">
        <f>IFERROR(VLOOKUP(D250,[6]mu_jt_estimates_final!$C:$D,2,FALSE),"")</f>
        <v>-0.53735018000000001</v>
      </c>
      <c r="T250" t="str">
        <f>VLOOKUP(B250,方言分布!A:B,2,FALSE)</f>
        <v>兰银官话</v>
      </c>
      <c r="U250" cm="1">
        <f t="array" ref="U250">_xlfn.IFS(
$C250=2010,
VLOOKUP($B250,[7]分省年度数据!$A$1:$T$32,15,FALSE),
$C250=2011,
VLOOKUP($B250,[7]分省年度数据!$A$1:$T$32,14,FALSE),
$C250=2012,
VLOOKUP($B250,[7]分省年度数据!$A$1:$T$32,13,FALSE),
$C250=2013,
VLOOKUP($B250,[7]分省年度数据!$A$1:$T$32,12,FALSE),
$C250=2014,
VLOOKUP($B250,[7]分省年度数据!$A$1:$T$32,11,FALSE),
$C250=2015,
VLOOKUP($B250,[7]分省年度数据!$A$1:$T$32,10,FALSE),
$C250=2016,
VLOOKUP($B250,[7]分省年度数据!$A$1:$T$32,9,FALSE),
$C250=2017,
VLOOKUP($B250,[7]分省年度数据!$A$1:$T$32,8,FALSE),
$C250=2018,
VLOOKUP($B250,[7]分省年度数据!$A$1:$T$32,7,FALSE)
)</f>
        <v>27799</v>
      </c>
      <c r="V250" cm="1">
        <f t="array" ref="V250">_xlfn.IFS(
$C250=2010,
VLOOKUP($B250,[8]分省年度数据!$A$1:$T$32,15,FALSE),
$C250=2011,
VLOOKUP($B250,[8]分省年度数据!$A$1:$T$32,14,FALSE),
$C250=2012,
VLOOKUP($B250,[8]分省年度数据!$A$1:$T$32,13,FALSE),
$C250=2013,
VLOOKUP($B250,[8]分省年度数据!$A$1:$T$32,12,FALSE),
$C250=2014,
VLOOKUP($B250,[8]分省年度数据!$A$1:$T$32,11,FALSE),
$C250=2015,
VLOOKUP($B250,[8]分省年度数据!$A$1:$T$32,10,FALSE),
$C250=2016,
VLOOKUP($B250,[8]分省年度数据!$A$1:$T$32,9,FALSE),
$C250=2017,
VLOOKUP($B250,[8]分省年度数据!$A$1:$T$32,8,FALSE),
$C250=2018,
VLOOKUP($B250,[8]分省年度数据!$A$1:$T$32,7,FALSE)
)</f>
        <v>12.77</v>
      </c>
      <c r="W250" cm="1">
        <f t="array" ref="W250">_xlfn.IFS(
$C250=2010,
VLOOKUP($B250,[9]分省年度数据!$A$1:$T$32,15,FALSE),
$C250=2011,
VLOOKUP($B250,[9]分省年度数据!$A$1:$T$32,14,FALSE),
$C250=2012,
VLOOKUP($B250,[9]分省年度数据!$A$1:$T$32,13,FALSE),
$C250=2013,
VLOOKUP($B250,[9]分省年度数据!$A$1:$T$32,12,FALSE),
$C250=2014,
VLOOKUP($B250,[9]分省年度数据!$A$1:$T$32,11,FALSE),
$C250=2015,
VLOOKUP($B250,[9]分省年度数据!$A$1:$T$32,10,FALSE),
$C250=2016,
VLOOKUP($B250,[9]分省年度数据!$A$1:$T$32,9,FALSE),
$C250=2017,
VLOOKUP($B250,[9]分省年度数据!$A$1:$T$32,8,FALSE),
$C250=2018,
VLOOKUP($B250,[9]分省年度数据!$A$1:$T$32,7,FALSE)
)</f>
        <v>50</v>
      </c>
      <c r="X250" cm="1">
        <f t="array" ref="X250">_xlfn.IFS(
$C250=2010,
VLOOKUP($B250,[10]分省年度数据!$A$1:$T$32,15,FALSE),
$C250=2011,
VLOOKUP($B250,[10]分省年度数据!$A$1:$T$32,14,FALSE),
$C250=2012,
VLOOKUP($B250,[10]分省年度数据!$A$1:$T$32,13,FALSE),
$C250=2013,
VLOOKUP($B250,[10]分省年度数据!$A$1:$T$32,12,FALSE),
$C250=2014,
VLOOKUP($B250,[10]分省年度数据!$A$1:$T$32,11,FALSE),
$C250=2015,
VLOOKUP($B250,[10]分省年度数据!$A$1:$T$32,10,FALSE),
$C250=2016,
VLOOKUP($B250,[10]分省年度数据!$A$1:$T$32,9,FALSE),
$C250=2017,
VLOOKUP($B250,[10]分省年度数据!$A$1:$T$32,8,FALSE),
$C250=2018,
VLOOKUP($B250,[10]分省年度数据!$A$1:$T$32,7,FALSE)
)</f>
        <v>9.6999999999999993</v>
      </c>
      <c r="Y250" cm="1">
        <f t="array" ref="Y250">_xlfn.IFS(
$C250=2010,
VLOOKUP($B250,[11]分省年度数据!$A$1:$T$32,15,FALSE),
$C250=2011,
VLOOKUP($B250,[11]分省年度数据!$A$1:$T$32,14,FALSE),
$C250=2012,
VLOOKUP($B250,[11]分省年度数据!$A$1:$T$32,13,FALSE),
$C250=2013,
VLOOKUP($B250,[11]分省年度数据!$A$1:$T$32,12,FALSE),
$C250=2014,
VLOOKUP($B250,[11]分省年度数据!$A$1:$T$32,11,FALSE),
$C250=2015,
VLOOKUP($B250,[11]分省年度数据!$A$1:$T$32,10,FALSE),
$C250=2016,
VLOOKUP($B250,[11]分省年度数据!$A$1:$T$32,9,FALSE),
$C250=2017,
VLOOKUP($B250,[11]分省年度数据!$A$1:$T$32,8,FALSE),
$C250=2018,
VLOOKUP($B250,[11]分省年度数据!$A$1:$T$32,7,FALSE)
)</f>
        <v>250.1</v>
      </c>
      <c r="Z250" cm="1">
        <f t="array" ref="Z250">_xlfn.IFS(
$C250=2010,
VLOOKUP($B250,[12]分省年度数据!$A$1:$T$32,15,FALSE),
$C250=2011,
VLOOKUP($B250,[12]分省年度数据!$A$1:$T$32,14,FALSE),
$C250=2012,
VLOOKUP($B250,[12]分省年度数据!$A$1:$T$32,13,FALSE),
$C250=2013,
VLOOKUP($B250,[12]分省年度数据!$A$1:$T$32,12,FALSE),
$C250=2014,
VLOOKUP($B250,[12]分省年度数据!$A$1:$T$32,11,FALSE),
$C250=2015,
VLOOKUP($B250,[12]分省年度数据!$A$1:$T$32,10,FALSE),
$C250=2016,
VLOOKUP($B250,[12]分省年度数据!$A$1:$T$32,9,FALSE),
$C250=2017,
VLOOKUP($B250,[12]分省年度数据!$A$1:$T$32,8,FALSE),
$C250=2018,
VLOOKUP($B250,[12]分省年度数据!$A$1:$T$32,7,FALSE)
)</f>
        <v>14.06</v>
      </c>
      <c r="AA250" cm="1">
        <f t="array" ref="AA250">_xlfn.IFS(
$C250=2010,
VLOOKUP($B250,[13]分省年度数据!$A$1:$T$32,15,FALSE),
$C250=2011,
VLOOKUP($B250,[13]分省年度数据!$A$1:$T$32,14,FALSE),
$C250=2012,
VLOOKUP($B250,[13]分省年度数据!$A$1:$T$32,13,FALSE),
$C250=2013,
VLOOKUP($B250,[13]分省年度数据!$A$1:$T$32,12,FALSE),
$C250=2014,
VLOOKUP($B250,[13]分省年度数据!$A$1:$T$32,11,FALSE),
$C250=2015,
VLOOKUP($B250,[13]分省年度数据!$A$1:$T$32,10,FALSE),
$C250=2016,
VLOOKUP($B250,[13]分省年度数据!$A$1:$T$32,9,FALSE),
$C250=2017,
VLOOKUP($B250,[13]分省年度数据!$A$1:$T$32,8,FALSE),
$C250=2018,
VLOOKUP($B250,[13]分省年度数据!$A$1:$T$32,7,FALSE)
)</f>
        <v>10.84</v>
      </c>
      <c r="AB250" cm="1">
        <f t="array" ref="AB250">_xlfn.IFS(
$C250=2010,
VLOOKUP($B250,[14]分省年度数据!$A$1:$T$32,15,FALSE),
$C250=2011,
VLOOKUP($B250,[14]分省年度数据!$A$1:$T$32,14,FALSE),
$C250=2012,
VLOOKUP($B250,[14]分省年度数据!$A$1:$T$32,13,FALSE),
$C250=2013,
VLOOKUP($B250,[14]分省年度数据!$A$1:$T$32,12,FALSE),
$C250=2014,
VLOOKUP($B250,[14]分省年度数据!$A$1:$T$32,11,FALSE),
$C250=2015,
VLOOKUP($B250,[14]分省年度数据!$A$1:$T$32,10,FALSE),
$C250=2016,
VLOOKUP($B250,[14]分省年度数据!$A$1:$T$32,9,FALSE),
$C250=2017,
VLOOKUP($B250,[14]分省年度数据!$A$1:$T$32,8,FALSE),
$C250=2018,
VLOOKUP($B250,[14]分省年度数据!$A$1:$T$32,7,FALSE)
)</f>
        <v>12.84</v>
      </c>
      <c r="AD250" cm="1">
        <f t="array" ref="AD250">_xlfn.IFS(
$C250=2010,
VLOOKUP($B250,[15]分省年度数据!$A$1:$T$32,15,FALSE),
$C250=2011,
VLOOKUP($B250,[15]分省年度数据!$A$1:$T$32,14,FALSE),
$C250=2012,
VLOOKUP($B250,[15]分省年度数据!$A$1:$T$32,13,FALSE),
$C250=2013,
VLOOKUP($B250,[15]分省年度数据!$A$1:$T$32,12,FALSE),
$C250=2014,
VLOOKUP($B250,[15]分省年度数据!$A$1:$T$32,11,FALSE),
$C250=2015,
VLOOKUP($B250,[15]分省年度数据!$A$1:$T$32,10,FALSE),
$C250=2016,
VLOOKUP($B250,[15]分省年度数据!$A$1:$T$32,9,FALSE),
$C250=2017,
VLOOKUP($B250,[15]分省年度数据!$A$1:$T$32,8,FALSE),
$C250=2018,
VLOOKUP($B250,[15]分省年度数据!$A$1:$T$32,7,FALSE)
)</f>
        <v>6134547</v>
      </c>
      <c r="AE250" cm="1">
        <f t="array" ref="AE250">_xlfn.IFS(
$C250=2010,
VLOOKUP($B250,[16]分省年度数据!$A$1:$T$32,15,FALSE),
$C250=2011,
VLOOKUP($B250,[16]分省年度数据!$A$1:$T$32,14,FALSE),
$C250=2012,
VLOOKUP($B250,[16]分省年度数据!$A$1:$T$32,13,FALSE),
$C250=2013,
VLOOKUP($B250,[16]分省年度数据!$A$1:$T$32,12,FALSE),
$C250=2014,
VLOOKUP($B250,[16]分省年度数据!$A$1:$T$32,11,FALSE),
$C250=2015,
VLOOKUP($B250,[16]分省年度数据!$A$1:$T$32,10,FALSE),
$C250=2016,
VLOOKUP($B250,[16]分省年度数据!$A$1:$T$32,9,FALSE),
$C250=2017,
VLOOKUP($B250,[16]分省年度数据!$A$1:$T$32,8,FALSE),
$C250=2018,
VLOOKUP($B250,[16]分省年度数据!$A$1:$T$32,7,FALSE)
)</f>
        <v>498.33</v>
      </c>
      <c r="AF250" cm="1">
        <f t="array" ref="AF250">_xlfn.IFS(
$C250=2010,
VLOOKUP($B250,[17]分省年度数据!$A$1:$T$32,15,FALSE),
$C250=2011,
VLOOKUP($B250,[17]分省年度数据!$A$1:$T$32,14,FALSE),
$C250=2012,
VLOOKUP($B250,[17]分省年度数据!$A$1:$T$32,13,FALSE),
$C250=2013,
VLOOKUP($B250,[17]分省年度数据!$A$1:$T$32,12,FALSE),
$C250=2014,
VLOOKUP($B250,[17]分省年度数据!$A$1:$T$32,11,FALSE),
$C250=2015,
VLOOKUP($B250,[17]分省年度数据!$A$1:$T$32,10,FALSE),
$C250=2016,
VLOOKUP($B250,[17]分省年度数据!$A$1:$T$32,9,FALSE),
$C250=2017,
VLOOKUP($B250,[17]分省年度数据!$A$1:$T$32,8,FALSE),
$C250=2018,
VLOOKUP($B250,[17]分省年度数据!$A$1:$T$32,7,FALSE)
)</f>
        <v>35</v>
      </c>
      <c r="AG250" cm="1">
        <f t="array" ref="AG250">_xlfn.IFS(
$C250=2010,
VLOOKUP($B250,[18]分省年度数据!$A$1:$T$32,15,FALSE),
$C250=2011,
VLOOKUP($B250,[18]分省年度数据!$A$1:$T$32,14,FALSE),
$C250=2012,
VLOOKUP($B250,[18]分省年度数据!$A$1:$T$32,13,FALSE),
$C250=2013,
VLOOKUP($B250,[18]分省年度数据!$A$1:$T$32,12,FALSE),
$C250=2014,
VLOOKUP($B250,[18]分省年度数据!$A$1:$T$32,11,FALSE),
$C250=2015,
VLOOKUP($B250,[18]分省年度数据!$A$1:$T$32,10,FALSE),
$C250=2016,
VLOOKUP($B250,[18]分省年度数据!$A$1:$T$32,9,FALSE),
$C250=2017,
VLOOKUP($B250,[18]分省年度数据!$A$1:$T$32,8,FALSE),
$C250=2018,
VLOOKUP($B250,[18]分省年度数据!$A$1:$T$32,7,FALSE)
)</f>
        <v>2737.1</v>
      </c>
      <c r="AJ250" cm="1">
        <f t="array" ref="AJ250">_xlfn.IFS(
$C250=2010,
VLOOKUP($B250,[19]分省年度数据!$A$1:$T$32,15,FALSE),
$C250=2011,
VLOOKUP($B250,[19]分省年度数据!$A$1:$T$32,14,FALSE),
$C250=2012,
VLOOKUP($B250,[19]分省年度数据!$A$1:$T$32,13,FALSE),
$C250=2013,
VLOOKUP($B250,[19]分省年度数据!$A$1:$T$32,12,FALSE),
$C250=2014,
VLOOKUP($B250,[19]分省年度数据!$A$1:$T$32,11,FALSE),
$C250=2015,
VLOOKUP($B250,[19]分省年度数据!$A$1:$T$32,10,FALSE),
$C250=2016,
VLOOKUP($B250,[19]分省年度数据!$A$1:$T$32,9,FALSE),
$C250=2017,
VLOOKUP($B250,[19]分省年度数据!$A$1:$T$32,8,FALSE),
$C250=2018,
VLOOKUP($B250,[19]分省年度数据!$A$1:$T$32,7,FALSE)
)</f>
        <v>3063</v>
      </c>
      <c r="AK250" cm="1">
        <f t="array" ref="AK250">_xlfn.IFS(
$C250=2010,
VLOOKUP($B250,[20]分省年度数据!$A$1:$T$32,15,FALSE),
$C250=2011,
VLOOKUP($B250,[20]分省年度数据!$A$1:$T$32,14,FALSE),
$C250=2012,
VLOOKUP($B250,[20]分省年度数据!$A$1:$T$32,13,FALSE),
$C250=2013,
VLOOKUP($B250,[20]分省年度数据!$A$1:$T$32,12,FALSE),
$C250=2014,
VLOOKUP($B250,[20]分省年度数据!$A$1:$T$32,11,FALSE),
$C250=2015,
VLOOKUP($B250,[20]分省年度数据!$A$1:$T$32,10,FALSE),
$C250=2016,
VLOOKUP($B250,[20]分省年度数据!$A$1:$T$32,9,FALSE),
$C250=2017,
VLOOKUP($B250,[20]分省年度数据!$A$1:$T$32,8,FALSE),
$C250=2018,
VLOOKUP($B250,[20]分省年度数据!$A$1:$T$32,7,FALSE)
)</f>
        <v>5935</v>
      </c>
      <c r="AL250" cm="1">
        <f t="array" ref="AL250">_xlfn.IFS(
$C250=2010,
VLOOKUP($B250,[26]分省年度数据!$A$1:$T$32,15,FALSE),
$C250=2011,
VLOOKUP($B250,[26]分省年度数据!$A$1:$T$32,14,FALSE),
$C250=2012,
VLOOKUP($B250,[26]分省年度数据!$A$1:$T$32,13,FALSE),
$C250=2013,
VLOOKUP($B250,[26]分省年度数据!$A$1:$T$32,12,FALSE),
$C250=2014,
VLOOKUP($B250,[26]分省年度数据!$A$1:$T$32,11,FALSE),
$C250=2015,
VLOOKUP($B250,[26]分省年度数据!$A$1:$T$32,10,FALSE),
$C250=2016,
VLOOKUP($B250,[26]分省年度数据!$A$1:$T$32,9,FALSE),
$C250=2017,
VLOOKUP($B250,[26]分省年度数据!$A$1:$T$32,8,FALSE),
$C250=2018,
VLOOKUP($B250,[26]分省年度数据!$A$1:$T$32,7,FALSE)
)</f>
        <v>97.28</v>
      </c>
      <c r="AM250" cm="1">
        <f t="array" ref="AM250">_xlfn.IFS(
$C250=2010,
VLOOKUP($B250,[22]分省年度数据!$A$1:$T$32,15,FALSE),
$C250=2011,
VLOOKUP($B250,[22]分省年度数据!$A$1:$T$32,14,FALSE),
$C250=2012,
VLOOKUP($B250,[22]分省年度数据!$A$1:$T$32,13,FALSE),
$C250=2013,
VLOOKUP($B250,[22]分省年度数据!$A$1:$T$32,12,FALSE),
$C250=2014,
VLOOKUP($B250,[22]分省年度数据!$A$1:$T$32,11,FALSE),
$C250=2015,
VLOOKUP($B250,[22]分省年度数据!$A$1:$T$32,10,FALSE),
$C250=2016,
VLOOKUP($B250,[22]分省年度数据!$A$1:$T$32,9,FALSE),
$C250=2017,
VLOOKUP($B250,[22]分省年度数据!$A$1:$T$32,8,FALSE),
$C250=2018,
VLOOKUP($B250,[22]分省年度数据!$A$1:$T$32,7,FALSE)
)</f>
        <v>85.77</v>
      </c>
      <c r="AN250" cm="1">
        <f t="array" ref="AN250">_xlfn.IFS(
$C250=2010,
VLOOKUP($B250,[23]分省年度数据!$A$1:$T$32,15,FALSE),
$C250=2011,
VLOOKUP($B250,[23]分省年度数据!$A$1:$T$32,14,FALSE),
$C250=2012,
VLOOKUP($B250,[23]分省年度数据!$A$1:$T$32,13,FALSE),
$C250=2013,
VLOOKUP($B250,[23]分省年度数据!$A$1:$T$32,12,FALSE),
$C250=2014,
VLOOKUP($B250,[23]分省年度数据!$A$1:$T$32,11,FALSE),
$C250=2015,
VLOOKUP($B250,[23]分省年度数据!$A$1:$T$32,10,FALSE),
$C250=2016,
VLOOKUP($B250,[23]分省年度数据!$A$1:$T$32,9,FALSE),
$C250=2017,
VLOOKUP($B250,[23]分省年度数据!$A$1:$T$32,8,FALSE),
$C250=2018,
VLOOKUP($B250,[23]分省年度数据!$A$1:$T$32,7,FALSE)
)</f>
        <v>9</v>
      </c>
      <c r="AO250" cm="1">
        <f t="array" ref="AO250">_xlfn.IFS(
$C250=2010,
VLOOKUP($B250,[24]分省年度数据!$A$1:$T$32,15,FALSE),
$C250=2011,
VLOOKUP($B250,[24]分省年度数据!$A$1:$T$32,14,FALSE),
$C250=2012,
VLOOKUP($B250,[24]分省年度数据!$A$1:$T$32,13,FALSE),
$C250=2013,
VLOOKUP($B250,[24]分省年度数据!$A$1:$T$32,12,FALSE),
$C250=2014,
VLOOKUP($B250,[24]分省年度数据!$A$1:$T$32,11,FALSE),
$C250=2015,
VLOOKUP($B250,[24]分省年度数据!$A$1:$T$32,10,FALSE),
$C250=2016,
VLOOKUP($B250,[24]分省年度数据!$A$1:$T$32,9,FALSE),
$C250=2017,
VLOOKUP($B250,[24]分省年度数据!$A$1:$T$32,8,FALSE),
$C250=2018,
VLOOKUP($B250,[24]分省年度数据!$A$1:$T$32,7,FALSE)
)</f>
        <v>2.39</v>
      </c>
      <c r="AP250" cm="1">
        <f t="array" ref="AP250">_xlfn.IFS(
$C250=2010,
VLOOKUP($B250,[25]分省年度数据!$A$1:$T$32,15,FALSE),
$C250=2011,
VLOOKUP($B250,[25]分省年度数据!$A$1:$T$32,14,FALSE),
$C250=2012,
VLOOKUP($B250,[25]分省年度数据!$A$1:$T$32,13,FALSE),
$C250=2013,
VLOOKUP($B250,[25]分省年度数据!$A$1:$T$32,12,FALSE),
$C250=2014,
VLOOKUP($B250,[25]分省年度数据!$A$1:$T$32,11,FALSE),
$C250=2015,
VLOOKUP($B250,[25]分省年度数据!$A$1:$T$32,10,FALSE),
$C250=2016,
VLOOKUP($B250,[25]分省年度数据!$A$1:$T$32,9,FALSE),
$C250=2017,
VLOOKUP($B250,[25]分省年度数据!$A$1:$T$32,8,FALSE),
$C250=2018,
VLOOKUP($B250,[25]分省年度数据!$A$1:$T$32,7,FALSE)
)</f>
        <v>12.23</v>
      </c>
    </row>
    <row r="251" spans="1:42">
      <c r="A251">
        <v>62</v>
      </c>
      <c r="B251" t="s">
        <v>28</v>
      </c>
      <c r="C251">
        <v>2016</v>
      </c>
      <c r="D251" t="str">
        <f t="shared" si="6"/>
        <v>甘肃省2016</v>
      </c>
      <c r="E251" t="s">
        <v>37</v>
      </c>
      <c r="F251" cm="1">
        <f t="array" ref="F251">_xlfn.IFS(
$C251=2010,
VLOOKUP($B251,[1]分省年度数据!$A$1:$T$32,15,FALSE),
$C251=2011,
VLOOKUP($B251,[1]分省年度数据!$A$1:$T$32,14,FALSE),
$C251=2012,
VLOOKUP($B251,[1]分省年度数据!$A$1:$T$32,13,FALSE),
$C251=2013,
VLOOKUP($B251,[1]分省年度数据!$A$1:$T$32,12,FALSE),
$C251=2014,
VLOOKUP($B251,[1]分省年度数据!$A$1:$T$32,11,FALSE),
$C251=2015,
VLOOKUP($B251,[1]分省年度数据!$A$1:$T$32,10,FALSE),
$C251=2016,
VLOOKUP($B251,[1]分省年度数据!$A$1:$T$32,9,FALSE),
$C251=2017,
VLOOKUP($B251,[1]分省年度数据!$A$1:$T$32,8,FALSE),
$C251=2018,
VLOOKUP($B251,[1]分省年度数据!$A$1:$T$32,7,FALSE)
)</f>
        <v>2520</v>
      </c>
      <c r="G251" cm="1">
        <f t="array" ref="G251">_xlfn.IFS(
$C251=2010,
VLOOKUP($B251,[2]分省年度数据!$A$1:$T$32,15,FALSE),
$C251=2011,
VLOOKUP($B251,[2]分省年度数据!$A$1:$T$32,14,FALSE),
$C251=2012,
VLOOKUP($B251,[2]分省年度数据!$A$1:$T$32,13,FALSE),
$C251=2013,
VLOOKUP($B251,[2]分省年度数据!$A$1:$T$32,12,FALSE),
$C251=2014,
VLOOKUP($B251,[2]分省年度数据!$A$1:$T$32,11,FALSE),
$C251=2015,
VLOOKUP($B251,[2]分省年度数据!$A$1:$T$32,10,FALSE),
$C251=2016,
VLOOKUP($B251,[2]分省年度数据!$A$1:$T$32,9,FALSE),
$C251=2017,
VLOOKUP($B251,[2]分省年度数据!$A$1:$T$32,8,FALSE),
$C251=2018,
VLOOKUP($B251,[2]分省年度数据!$A$1:$T$32,7,FALSE)
)</f>
        <v>14670</v>
      </c>
      <c r="H251" cm="1">
        <f t="array" ref="H251">_xlfn.IFS(
$C251=2010,
VLOOKUP($B251,[3]分省年度数据!$A$1:$T$32,15,FALSE),
$C251=2011,
VLOOKUP($B251,[3]分省年度数据!$A$1:$T$32,14,FALSE),
$C251=2012,
VLOOKUP($B251,[3]分省年度数据!$A$1:$T$32,13,FALSE),
$C251=2013,
VLOOKUP($B251,[3]分省年度数据!$A$1:$T$32,12,FALSE),
$C251=2014,
VLOOKUP($B251,[3]分省年度数据!$A$1:$T$32,11,FALSE),
$C251=2015,
VLOOKUP($B251,[3]分省年度数据!$A$1:$T$32,10,FALSE),
$C251=2016,
VLOOKUP($B251,[3]分省年度数据!$A$1:$T$32,9,FALSE),
$C251=2017,
VLOOKUP($B251,[3]分省年度数据!$A$1:$T$32,8,FALSE),
$C251=2018,
VLOOKUP($B251,[3]分省年度数据!$A$1:$T$32,7,FALSE)
)</f>
        <v>997.8</v>
      </c>
      <c r="I251">
        <f>VLOOKUP($D251,[4]Sheet1!$C$1:$J$65536,2,FALSE)</f>
        <v>88.03094482421875</v>
      </c>
      <c r="J251">
        <f>VLOOKUP($D251,[4]Sheet1!$C$1:$J$65536,3,FALSE)</f>
        <v>-15.507948875427246</v>
      </c>
      <c r="K251">
        <f>VLOOKUP($D251,[4]Sheet1!$C$1:$J$65536,4,FALSE)</f>
        <v>10166.978515625</v>
      </c>
      <c r="L251">
        <f>VLOOKUP($D251,[4]Sheet1!$C$1:$J$65536,5,FALSE)</f>
        <v>204.96156311035156</v>
      </c>
      <c r="M251">
        <f>VLOOKUP($D251,[4]Sheet1!$C$1:$J$65536,6,FALSE)</f>
        <v>29.323003768920898</v>
      </c>
      <c r="N251">
        <f>VLOOKUP($D251,[4]Sheet1!$C$1:$J$65536,7,FALSE)</f>
        <v>6.000246524810791</v>
      </c>
      <c r="O251">
        <f>VLOOKUP($D251,[4]Sheet1!$C$1:$J$65536,8,FALSE)</f>
        <v>20.520101547241211</v>
      </c>
      <c r="P251" cm="1">
        <f t="array" ref="P251">_xlfn.IFS(
$C251=2010,
VLOOKUP($B251,[5]各省年均房价!$A$1:$T$32,11,FALSE),
$C251=2011,
VLOOKUP($B251,[5]各省年均房价!$A$1:$T$32,12,FALSE),
$C251=2012,
VLOOKUP($B251,[5]各省年均房价!$A$1:$T$32,13,FALSE),
$C251=2013,
VLOOKUP($B251,[5]各省年均房价!$A$1:$T$32,14,FALSE),
$C251=2014,
VLOOKUP($B251,[5]各省年均房价!$A$1:$T$32,15,FALSE),
$C251=2015,
VLOOKUP($B251,[5]各省年均房价!$A$1:$T$32,16,FALSE),
$C251=2016,
VLOOKUP($B251,[5]各省年均房价!$A$1:$T$32,17,FALSE),
$C251=2017,
VLOOKUP($B251,[5]各省年均房价!$A$1:$T$32,18,FALSE),
$C251=2018,
VLOOKUP($B251,[5]各省年均房价!$A$1:$T$32,19,FALSE)
)</f>
        <v>4506.9016666666666</v>
      </c>
      <c r="Q251">
        <f t="shared" si="7"/>
        <v>0.30721892751647351</v>
      </c>
      <c r="R251" cm="1">
        <f t="array" ref="R251">_xlfn.IFS(
$C251=2010,
VLOOKUP($B251,[27]分省年度数据!$A$1:$T$32,15,FALSE),
$C251=2011,
VLOOKUP($B251,[27]分省年度数据!$A$1:$T$32,14,FALSE),
$C251=2012,
VLOOKUP($B251,[27]分省年度数据!$A$1:$T$32,13,FALSE),
$C251=2013,
VLOOKUP($B251,[27]分省年度数据!$A$1:$T$32,12,FALSE),
$C251=2014,
VLOOKUP($B251,[27]分省年度数据!$A$1:$T$32,11,FALSE),
$C251=2015,
VLOOKUP($B251,[27]分省年度数据!$A$1:$T$32,10,FALSE),
$C251=2016,
VLOOKUP($B251,[27]分省年度数据!$A$1:$T$32,9,FALSE),
$C251=2017,
VLOOKUP($B251,[27]分省年度数据!$A$1:$T$32,8,FALSE),
$C251=2018,
VLOOKUP($B251,[27]分省年度数据!$A$1:$T$32,7,FALSE)
)</f>
        <v>84.44</v>
      </c>
      <c r="S251">
        <f>IFERROR(VLOOKUP(D251,[6]mu_jt_estimates_final!$C:$D,2,FALSE),"")</f>
        <v>-0.39563698000000003</v>
      </c>
      <c r="T251" t="str">
        <f>VLOOKUP(B251,方言分布!A:B,2,FALSE)</f>
        <v>兰银官话</v>
      </c>
      <c r="U251" cm="1">
        <f t="array" ref="U251">_xlfn.IFS(
$C251=2010,
VLOOKUP($B251,[7]分省年度数据!$A$1:$T$32,15,FALSE),
$C251=2011,
VLOOKUP($B251,[7]分省年度数据!$A$1:$T$32,14,FALSE),
$C251=2012,
VLOOKUP($B251,[7]分省年度数据!$A$1:$T$32,13,FALSE),
$C251=2013,
VLOOKUP($B251,[7]分省年度数据!$A$1:$T$32,12,FALSE),
$C251=2014,
VLOOKUP($B251,[7]分省年度数据!$A$1:$T$32,11,FALSE),
$C251=2015,
VLOOKUP($B251,[7]分省年度数据!$A$1:$T$32,10,FALSE),
$C251=2016,
VLOOKUP($B251,[7]分省年度数据!$A$1:$T$32,9,FALSE),
$C251=2017,
VLOOKUP($B251,[7]分省年度数据!$A$1:$T$32,8,FALSE),
$C251=2018,
VLOOKUP($B251,[7]分省年度数据!$A$1:$T$32,7,FALSE)
)</f>
        <v>28197</v>
      </c>
      <c r="V251" cm="1">
        <f t="array" ref="V251">_xlfn.IFS(
$C251=2010,
VLOOKUP($B251,[8]分省年度数据!$A$1:$T$32,15,FALSE),
$C251=2011,
VLOOKUP($B251,[8]分省年度数据!$A$1:$T$32,14,FALSE),
$C251=2012,
VLOOKUP($B251,[8]分省年度数据!$A$1:$T$32,13,FALSE),
$C251=2013,
VLOOKUP($B251,[8]分省年度数据!$A$1:$T$32,12,FALSE),
$C251=2014,
VLOOKUP($B251,[8]分省年度数据!$A$1:$T$32,11,FALSE),
$C251=2015,
VLOOKUP($B251,[8]分省年度数据!$A$1:$T$32,10,FALSE),
$C251=2016,
VLOOKUP($B251,[8]分省年度数据!$A$1:$T$32,9,FALSE),
$C251=2017,
VLOOKUP($B251,[8]分省年度数据!$A$1:$T$32,8,FALSE),
$C251=2018,
VLOOKUP($B251,[8]分省年度数据!$A$1:$T$32,7,FALSE)
)</f>
        <v>13.43</v>
      </c>
      <c r="W251" cm="1">
        <f t="array" ref="W251">_xlfn.IFS(
$C251=2010,
VLOOKUP($B251,[9]分省年度数据!$A$1:$T$32,15,FALSE),
$C251=2011,
VLOOKUP($B251,[9]分省年度数据!$A$1:$T$32,14,FALSE),
$C251=2012,
VLOOKUP($B251,[9]分省年度数据!$A$1:$T$32,13,FALSE),
$C251=2013,
VLOOKUP($B251,[9]分省年度数据!$A$1:$T$32,12,FALSE),
$C251=2014,
VLOOKUP($B251,[9]分省年度数据!$A$1:$T$32,11,FALSE),
$C251=2015,
VLOOKUP($B251,[9]分省年度数据!$A$1:$T$32,10,FALSE),
$C251=2016,
VLOOKUP($B251,[9]分省年度数据!$A$1:$T$32,9,FALSE),
$C251=2017,
VLOOKUP($B251,[9]分省年度数据!$A$1:$T$32,8,FALSE),
$C251=2018,
VLOOKUP($B251,[9]分省年度数据!$A$1:$T$32,7,FALSE)
)</f>
        <v>52</v>
      </c>
      <c r="X251" cm="1">
        <f t="array" ref="X251">_xlfn.IFS(
$C251=2010,
VLOOKUP($B251,[10]分省年度数据!$A$1:$T$32,15,FALSE),
$C251=2011,
VLOOKUP($B251,[10]分省年度数据!$A$1:$T$32,14,FALSE),
$C251=2012,
VLOOKUP($B251,[10]分省年度数据!$A$1:$T$32,13,FALSE),
$C251=2013,
VLOOKUP($B251,[10]分省年度数据!$A$1:$T$32,12,FALSE),
$C251=2014,
VLOOKUP($B251,[10]分省年度数据!$A$1:$T$32,11,FALSE),
$C251=2015,
VLOOKUP($B251,[10]分省年度数据!$A$1:$T$32,10,FALSE),
$C251=2016,
VLOOKUP($B251,[10]分省年度数据!$A$1:$T$32,9,FALSE),
$C251=2017,
VLOOKUP($B251,[10]分省年度数据!$A$1:$T$32,8,FALSE),
$C251=2018,
VLOOKUP($B251,[10]分省年度数据!$A$1:$T$32,7,FALSE)
)</f>
        <v>9.08</v>
      </c>
      <c r="Y251" cm="1">
        <f t="array" ref="Y251">_xlfn.IFS(
$C251=2010,
VLOOKUP($B251,[11]分省年度数据!$A$1:$T$32,15,FALSE),
$C251=2011,
VLOOKUP($B251,[11]分省年度数据!$A$1:$T$32,14,FALSE),
$C251=2012,
VLOOKUP($B251,[11]分省年度数据!$A$1:$T$32,13,FALSE),
$C251=2013,
VLOOKUP($B251,[11]分省年度数据!$A$1:$T$32,12,FALSE),
$C251=2014,
VLOOKUP($B251,[11]分省年度数据!$A$1:$T$32,11,FALSE),
$C251=2015,
VLOOKUP($B251,[11]分省年度数据!$A$1:$T$32,10,FALSE),
$C251=2016,
VLOOKUP($B251,[11]分省年度数据!$A$1:$T$32,9,FALSE),
$C251=2017,
VLOOKUP($B251,[11]分省年度数据!$A$1:$T$32,8,FALSE),
$C251=2018,
VLOOKUP($B251,[11]分省年度数据!$A$1:$T$32,7,FALSE)
)</f>
        <v>273.25</v>
      </c>
      <c r="Z251" cm="1">
        <f t="array" ref="Z251">_xlfn.IFS(
$C251=2010,
VLOOKUP($B251,[12]分省年度数据!$A$1:$T$32,15,FALSE),
$C251=2011,
VLOOKUP($B251,[12]分省年度数据!$A$1:$T$32,14,FALSE),
$C251=2012,
VLOOKUP($B251,[12]分省年度数据!$A$1:$T$32,13,FALSE),
$C251=2013,
VLOOKUP($B251,[12]分省年度数据!$A$1:$T$32,12,FALSE),
$C251=2014,
VLOOKUP($B251,[12]分省年度数据!$A$1:$T$32,11,FALSE),
$C251=2015,
VLOOKUP($B251,[12]分省年度数据!$A$1:$T$32,10,FALSE),
$C251=2016,
VLOOKUP($B251,[12]分省年度数据!$A$1:$T$32,9,FALSE),
$C251=2017,
VLOOKUP($B251,[12]分省年度数据!$A$1:$T$32,8,FALSE),
$C251=2018,
VLOOKUP($B251,[12]分省年度数据!$A$1:$T$32,7,FALSE)
)</f>
        <v>13.38</v>
      </c>
      <c r="AA251" cm="1">
        <f t="array" ref="AA251">_xlfn.IFS(
$C251=2010,
VLOOKUP($B251,[13]分省年度数据!$A$1:$T$32,15,FALSE),
$C251=2011,
VLOOKUP($B251,[13]分省年度数据!$A$1:$T$32,14,FALSE),
$C251=2012,
VLOOKUP($B251,[13]分省年度数据!$A$1:$T$32,13,FALSE),
$C251=2013,
VLOOKUP($B251,[13]分省年度数据!$A$1:$T$32,12,FALSE),
$C251=2014,
VLOOKUP($B251,[13]分省年度数据!$A$1:$T$32,11,FALSE),
$C251=2015,
VLOOKUP($B251,[13]分省年度数据!$A$1:$T$32,10,FALSE),
$C251=2016,
VLOOKUP($B251,[13]分省年度数据!$A$1:$T$32,9,FALSE),
$C251=2017,
VLOOKUP($B251,[13]分省年度数据!$A$1:$T$32,8,FALSE),
$C251=2018,
VLOOKUP($B251,[13]分省年度数据!$A$1:$T$32,7,FALSE)
)</f>
        <v>10.64</v>
      </c>
      <c r="AB251" cm="1">
        <f t="array" ref="AB251">_xlfn.IFS(
$C251=2010,
VLOOKUP($B251,[14]分省年度数据!$A$1:$T$32,15,FALSE),
$C251=2011,
VLOOKUP($B251,[14]分省年度数据!$A$1:$T$32,14,FALSE),
$C251=2012,
VLOOKUP($B251,[14]分省年度数据!$A$1:$T$32,13,FALSE),
$C251=2013,
VLOOKUP($B251,[14]分省年度数据!$A$1:$T$32,12,FALSE),
$C251=2014,
VLOOKUP($B251,[14]分省年度数据!$A$1:$T$32,11,FALSE),
$C251=2015,
VLOOKUP($B251,[14]分省年度数据!$A$1:$T$32,10,FALSE),
$C251=2016,
VLOOKUP($B251,[14]分省年度数据!$A$1:$T$32,9,FALSE),
$C251=2017,
VLOOKUP($B251,[14]分省年度数据!$A$1:$T$32,8,FALSE),
$C251=2018,
VLOOKUP($B251,[14]分省年度数据!$A$1:$T$32,7,FALSE)
)</f>
        <v>12.91</v>
      </c>
      <c r="AD251" cm="1">
        <f t="array" ref="AD251">_xlfn.IFS(
$C251=2010,
VLOOKUP($B251,[15]分省年度数据!$A$1:$T$32,15,FALSE),
$C251=2011,
VLOOKUP($B251,[15]分省年度数据!$A$1:$T$32,14,FALSE),
$C251=2012,
VLOOKUP($B251,[15]分省年度数据!$A$1:$T$32,13,FALSE),
$C251=2013,
VLOOKUP($B251,[15]分省年度数据!$A$1:$T$32,12,FALSE),
$C251=2014,
VLOOKUP($B251,[15]分省年度数据!$A$1:$T$32,11,FALSE),
$C251=2015,
VLOOKUP($B251,[15]分省年度数据!$A$1:$T$32,10,FALSE),
$C251=2016,
VLOOKUP($B251,[15]分省年度数据!$A$1:$T$32,9,FALSE),
$C251=2017,
VLOOKUP($B251,[15]分省年度数据!$A$1:$T$32,8,FALSE),
$C251=2018,
VLOOKUP($B251,[15]分省年度数据!$A$1:$T$32,7,FALSE)
)</f>
        <v>6706137</v>
      </c>
      <c r="AE251" cm="1">
        <f t="array" ref="AE251">_xlfn.IFS(
$C251=2010,
VLOOKUP($B251,[16]分省年度数据!$A$1:$T$32,15,FALSE),
$C251=2011,
VLOOKUP($B251,[16]分省年度数据!$A$1:$T$32,14,FALSE),
$C251=2012,
VLOOKUP($B251,[16]分省年度数据!$A$1:$T$32,13,FALSE),
$C251=2013,
VLOOKUP($B251,[16]分省年度数据!$A$1:$T$32,12,FALSE),
$C251=2014,
VLOOKUP($B251,[16]分省年度数据!$A$1:$T$32,11,FALSE),
$C251=2015,
VLOOKUP($B251,[16]分省年度数据!$A$1:$T$32,10,FALSE),
$C251=2016,
VLOOKUP($B251,[16]分省年度数据!$A$1:$T$32,9,FALSE),
$C251=2017,
VLOOKUP($B251,[16]分省年度数据!$A$1:$T$32,8,FALSE),
$C251=2018,
VLOOKUP($B251,[16]分省年度数据!$A$1:$T$32,7,FALSE)
)</f>
        <v>548.95000000000005</v>
      </c>
      <c r="AF251" cm="1">
        <f t="array" ref="AF251">_xlfn.IFS(
$C251=2010,
VLOOKUP($B251,[17]分省年度数据!$A$1:$T$32,15,FALSE),
$C251=2011,
VLOOKUP($B251,[17]分省年度数据!$A$1:$T$32,14,FALSE),
$C251=2012,
VLOOKUP($B251,[17]分省年度数据!$A$1:$T$32,13,FALSE),
$C251=2013,
VLOOKUP($B251,[17]分省年度数据!$A$1:$T$32,12,FALSE),
$C251=2014,
VLOOKUP($B251,[17]分省年度数据!$A$1:$T$32,11,FALSE),
$C251=2015,
VLOOKUP($B251,[17]分省年度数据!$A$1:$T$32,10,FALSE),
$C251=2016,
VLOOKUP($B251,[17]分省年度数据!$A$1:$T$32,9,FALSE),
$C251=2017,
VLOOKUP($B251,[17]分省年度数据!$A$1:$T$32,8,FALSE),
$C251=2018,
VLOOKUP($B251,[17]分省年度数据!$A$1:$T$32,7,FALSE)
)</f>
        <v>36</v>
      </c>
      <c r="AG251" cm="1">
        <f t="array" ref="AG251">_xlfn.IFS(
$C251=2010,
VLOOKUP($B251,[18]分省年度数据!$A$1:$T$32,15,FALSE),
$C251=2011,
VLOOKUP($B251,[18]分省年度数据!$A$1:$T$32,14,FALSE),
$C251=2012,
VLOOKUP($B251,[18]分省年度数据!$A$1:$T$32,13,FALSE),
$C251=2013,
VLOOKUP($B251,[18]分省年度数据!$A$1:$T$32,12,FALSE),
$C251=2014,
VLOOKUP($B251,[18]分省年度数据!$A$1:$T$32,11,FALSE),
$C251=2015,
VLOOKUP($B251,[18]分省年度数据!$A$1:$T$32,10,FALSE),
$C251=2016,
VLOOKUP($B251,[18]分省年度数据!$A$1:$T$32,9,FALSE),
$C251=2017,
VLOOKUP($B251,[18]分省年度数据!$A$1:$T$32,8,FALSE),
$C251=2018,
VLOOKUP($B251,[18]分省年度数据!$A$1:$T$32,7,FALSE)
)</f>
        <v>2984.2</v>
      </c>
      <c r="AJ251" cm="1">
        <f t="array" ref="AJ251">_xlfn.IFS(
$C251=2010,
VLOOKUP($B251,[19]分省年度数据!$A$1:$T$32,15,FALSE),
$C251=2011,
VLOOKUP($B251,[19]分省年度数据!$A$1:$T$32,14,FALSE),
$C251=2012,
VLOOKUP($B251,[19]分省年度数据!$A$1:$T$32,13,FALSE),
$C251=2013,
VLOOKUP($B251,[19]分省年度数据!$A$1:$T$32,12,FALSE),
$C251=2014,
VLOOKUP($B251,[19]分省年度数据!$A$1:$T$32,11,FALSE),
$C251=2015,
VLOOKUP($B251,[19]分省年度数据!$A$1:$T$32,10,FALSE),
$C251=2016,
VLOOKUP($B251,[19]分省年度数据!$A$1:$T$32,9,FALSE),
$C251=2017,
VLOOKUP($B251,[19]分省年度数据!$A$1:$T$32,8,FALSE),
$C251=2018,
VLOOKUP($B251,[19]分省年度数据!$A$1:$T$32,7,FALSE)
)</f>
        <v>2899</v>
      </c>
      <c r="AK251" cm="1">
        <f t="array" ref="AK251">_xlfn.IFS(
$C251=2010,
VLOOKUP($B251,[20]分省年度数据!$A$1:$T$32,15,FALSE),
$C251=2011,
VLOOKUP($B251,[20]分省年度数据!$A$1:$T$32,14,FALSE),
$C251=2012,
VLOOKUP($B251,[20]分省年度数据!$A$1:$T$32,13,FALSE),
$C251=2013,
VLOOKUP($B251,[20]分省年度数据!$A$1:$T$32,12,FALSE),
$C251=2014,
VLOOKUP($B251,[20]分省年度数据!$A$1:$T$32,11,FALSE),
$C251=2015,
VLOOKUP($B251,[20]分省年度数据!$A$1:$T$32,10,FALSE),
$C251=2016,
VLOOKUP($B251,[20]分省年度数据!$A$1:$T$32,9,FALSE),
$C251=2017,
VLOOKUP($B251,[20]分省年度数据!$A$1:$T$32,8,FALSE),
$C251=2018,
VLOOKUP($B251,[20]分省年度数据!$A$1:$T$32,7,FALSE)
)</f>
        <v>6429</v>
      </c>
      <c r="AL251" cm="1">
        <f t="array" ref="AL251">_xlfn.IFS(
$C251=2010,
VLOOKUP($B251,[26]分省年度数据!$A$1:$T$32,15,FALSE),
$C251=2011,
VLOOKUP($B251,[26]分省年度数据!$A$1:$T$32,14,FALSE),
$C251=2012,
VLOOKUP($B251,[26]分省年度数据!$A$1:$T$32,13,FALSE),
$C251=2013,
VLOOKUP($B251,[26]分省年度数据!$A$1:$T$32,12,FALSE),
$C251=2014,
VLOOKUP($B251,[26]分省年度数据!$A$1:$T$32,11,FALSE),
$C251=2015,
VLOOKUP($B251,[26]分省年度数据!$A$1:$T$32,10,FALSE),
$C251=2016,
VLOOKUP($B251,[26]分省年度数据!$A$1:$T$32,9,FALSE),
$C251=2017,
VLOOKUP($B251,[26]分省年度数据!$A$1:$T$32,8,FALSE),
$C251=2018,
VLOOKUP($B251,[26]分省年度数据!$A$1:$T$32,7,FALSE)
)</f>
        <v>97.93</v>
      </c>
      <c r="AM251" cm="1">
        <f t="array" ref="AM251">_xlfn.IFS(
$C251=2010,
VLOOKUP($B251,[22]分省年度数据!$A$1:$T$32,15,FALSE),
$C251=2011,
VLOOKUP($B251,[22]分省年度数据!$A$1:$T$32,14,FALSE),
$C251=2012,
VLOOKUP($B251,[22]分省年度数据!$A$1:$T$32,13,FALSE),
$C251=2013,
VLOOKUP($B251,[22]分省年度数据!$A$1:$T$32,12,FALSE),
$C251=2014,
VLOOKUP($B251,[22]分省年度数据!$A$1:$T$32,11,FALSE),
$C251=2015,
VLOOKUP($B251,[22]分省年度数据!$A$1:$T$32,10,FALSE),
$C251=2016,
VLOOKUP($B251,[22]分省年度数据!$A$1:$T$32,9,FALSE),
$C251=2017,
VLOOKUP($B251,[22]分省年度数据!$A$1:$T$32,8,FALSE),
$C251=2018,
VLOOKUP($B251,[22]分省年度数据!$A$1:$T$32,7,FALSE)
)</f>
        <v>88.15</v>
      </c>
      <c r="AN251" cm="1">
        <f t="array" ref="AN251">_xlfn.IFS(
$C251=2010,
VLOOKUP($B251,[23]分省年度数据!$A$1:$T$32,15,FALSE),
$C251=2011,
VLOOKUP($B251,[23]分省年度数据!$A$1:$T$32,14,FALSE),
$C251=2012,
VLOOKUP($B251,[23]分省年度数据!$A$1:$T$32,13,FALSE),
$C251=2013,
VLOOKUP($B251,[23]分省年度数据!$A$1:$T$32,12,FALSE),
$C251=2014,
VLOOKUP($B251,[23]分省年度数据!$A$1:$T$32,11,FALSE),
$C251=2015,
VLOOKUP($B251,[23]分省年度数据!$A$1:$T$32,10,FALSE),
$C251=2016,
VLOOKUP($B251,[23]分省年度数据!$A$1:$T$32,9,FALSE),
$C251=2017,
VLOOKUP($B251,[23]分省年度数据!$A$1:$T$32,8,FALSE),
$C251=2018,
VLOOKUP($B251,[23]分省年度数据!$A$1:$T$32,7,FALSE)
)</f>
        <v>9.16</v>
      </c>
      <c r="AO251" cm="1">
        <f t="array" ref="AO251">_xlfn.IFS(
$C251=2010,
VLOOKUP($B251,[24]分省年度数据!$A$1:$T$32,15,FALSE),
$C251=2011,
VLOOKUP($B251,[24]分省年度数据!$A$1:$T$32,14,FALSE),
$C251=2012,
VLOOKUP($B251,[24]分省年度数据!$A$1:$T$32,13,FALSE),
$C251=2013,
VLOOKUP($B251,[24]分省年度数据!$A$1:$T$32,12,FALSE),
$C251=2014,
VLOOKUP($B251,[24]分省年度数据!$A$1:$T$32,11,FALSE),
$C251=2015,
VLOOKUP($B251,[24]分省年度数据!$A$1:$T$32,10,FALSE),
$C251=2016,
VLOOKUP($B251,[24]分省年度数据!$A$1:$T$32,9,FALSE),
$C251=2017,
VLOOKUP($B251,[24]分省年度数据!$A$1:$T$32,8,FALSE),
$C251=2018,
VLOOKUP($B251,[24]分省年度数据!$A$1:$T$32,7,FALSE)
)</f>
        <v>2.58</v>
      </c>
      <c r="AP251" cm="1">
        <f t="array" ref="AP251">_xlfn.IFS(
$C251=2010,
VLOOKUP($B251,[25]分省年度数据!$A$1:$T$32,15,FALSE),
$C251=2011,
VLOOKUP($B251,[25]分省年度数据!$A$1:$T$32,14,FALSE),
$C251=2012,
VLOOKUP($B251,[25]分省年度数据!$A$1:$T$32,13,FALSE),
$C251=2013,
VLOOKUP($B251,[25]分省年度数据!$A$1:$T$32,12,FALSE),
$C251=2014,
VLOOKUP($B251,[25]分省年度数据!$A$1:$T$32,11,FALSE),
$C251=2015,
VLOOKUP($B251,[25]分省年度数据!$A$1:$T$32,10,FALSE),
$C251=2016,
VLOOKUP($B251,[25]分省年度数据!$A$1:$T$32,9,FALSE),
$C251=2017,
VLOOKUP($B251,[25]分省年度数据!$A$1:$T$32,8,FALSE),
$C251=2018,
VLOOKUP($B251,[25]分省年度数据!$A$1:$T$32,7,FALSE)
)</f>
        <v>13.94</v>
      </c>
    </row>
    <row r="252" spans="1:42">
      <c r="A252">
        <v>62</v>
      </c>
      <c r="B252" t="s">
        <v>28</v>
      </c>
      <c r="C252">
        <v>2017</v>
      </c>
      <c r="D252" t="str">
        <f t="shared" si="6"/>
        <v>甘肃省2017</v>
      </c>
      <c r="E252" t="s">
        <v>37</v>
      </c>
      <c r="F252" cm="1">
        <f t="array" ref="F252">_xlfn.IFS(
$C252=2010,
VLOOKUP($B252,[1]分省年度数据!$A$1:$T$32,15,FALSE),
$C252=2011,
VLOOKUP($B252,[1]分省年度数据!$A$1:$T$32,14,FALSE),
$C252=2012,
VLOOKUP($B252,[1]分省年度数据!$A$1:$T$32,13,FALSE),
$C252=2013,
VLOOKUP($B252,[1]分省年度数据!$A$1:$T$32,12,FALSE),
$C252=2014,
VLOOKUP($B252,[1]分省年度数据!$A$1:$T$32,11,FALSE),
$C252=2015,
VLOOKUP($B252,[1]分省年度数据!$A$1:$T$32,10,FALSE),
$C252=2016,
VLOOKUP($B252,[1]分省年度数据!$A$1:$T$32,9,FALSE),
$C252=2017,
VLOOKUP($B252,[1]分省年度数据!$A$1:$T$32,8,FALSE),
$C252=2018,
VLOOKUP($B252,[1]分省年度数据!$A$1:$T$32,7,FALSE)
)</f>
        <v>2522</v>
      </c>
      <c r="G252" cm="1">
        <f t="array" ref="G252">_xlfn.IFS(
$C252=2010,
VLOOKUP($B252,[2]分省年度数据!$A$1:$T$32,15,FALSE),
$C252=2011,
VLOOKUP($B252,[2]分省年度数据!$A$1:$T$32,14,FALSE),
$C252=2012,
VLOOKUP($B252,[2]分省年度数据!$A$1:$T$32,13,FALSE),
$C252=2013,
VLOOKUP($B252,[2]分省年度数据!$A$1:$T$32,12,FALSE),
$C252=2014,
VLOOKUP($B252,[2]分省年度数据!$A$1:$T$32,11,FALSE),
$C252=2015,
VLOOKUP($B252,[2]分省年度数据!$A$1:$T$32,10,FALSE),
$C252=2016,
VLOOKUP($B252,[2]分省年度数据!$A$1:$T$32,9,FALSE),
$C252=2017,
VLOOKUP($B252,[2]分省年度数据!$A$1:$T$32,8,FALSE),
$C252=2018,
VLOOKUP($B252,[2]分省年度数据!$A$1:$T$32,7,FALSE)
)</f>
        <v>16011</v>
      </c>
      <c r="H252" cm="1">
        <f t="array" ref="H252">_xlfn.IFS(
$C252=2010,
VLOOKUP($B252,[3]分省年度数据!$A$1:$T$32,15,FALSE),
$C252=2011,
VLOOKUP($B252,[3]分省年度数据!$A$1:$T$32,14,FALSE),
$C252=2012,
VLOOKUP($B252,[3]分省年度数据!$A$1:$T$32,13,FALSE),
$C252=2013,
VLOOKUP($B252,[3]分省年度数据!$A$1:$T$32,12,FALSE),
$C252=2014,
VLOOKUP($B252,[3]分省年度数据!$A$1:$T$32,11,FALSE),
$C252=2015,
VLOOKUP($B252,[3]分省年度数据!$A$1:$T$32,10,FALSE),
$C252=2016,
VLOOKUP($B252,[3]分省年度数据!$A$1:$T$32,9,FALSE),
$C252=2017,
VLOOKUP($B252,[3]分省年度数据!$A$1:$T$32,8,FALSE),
$C252=2018,
VLOOKUP($B252,[3]分省年度数据!$A$1:$T$32,7,FALSE)
)</f>
        <v>668.2</v>
      </c>
      <c r="I252">
        <f>VLOOKUP($D252,[4]Sheet1!$C$1:$J$65536,2,FALSE)</f>
        <v>85.66766357421875</v>
      </c>
      <c r="J252">
        <f>VLOOKUP($D252,[4]Sheet1!$C$1:$J$65536,3,FALSE)</f>
        <v>-20.438995361328125</v>
      </c>
      <c r="K252">
        <f>VLOOKUP($D252,[4]Sheet1!$C$1:$J$65536,4,FALSE)</f>
        <v>10173.46484375</v>
      </c>
      <c r="L252">
        <f>VLOOKUP($D252,[4]Sheet1!$C$1:$J$65536,5,FALSE)</f>
        <v>206.02366638183594</v>
      </c>
      <c r="M252">
        <f>VLOOKUP($D252,[4]Sheet1!$C$1:$J$65536,6,FALSE)</f>
        <v>28.784482955932617</v>
      </c>
      <c r="N252">
        <f>VLOOKUP($D252,[4]Sheet1!$C$1:$J$65536,7,FALSE)</f>
        <v>5.9308977127075195</v>
      </c>
      <c r="O252">
        <f>VLOOKUP($D252,[4]Sheet1!$C$1:$J$65536,8,FALSE)</f>
        <v>21.546880722045898</v>
      </c>
      <c r="P252" cm="1">
        <f t="array" ref="P252">_xlfn.IFS(
$C252=2010,
VLOOKUP($B252,[5]各省年均房价!$A$1:$T$32,11,FALSE),
$C252=2011,
VLOOKUP($B252,[5]各省年均房价!$A$1:$T$32,12,FALSE),
$C252=2012,
VLOOKUP($B252,[5]各省年均房价!$A$1:$T$32,13,FALSE),
$C252=2013,
VLOOKUP($B252,[5]各省年均房价!$A$1:$T$32,14,FALSE),
$C252=2014,
VLOOKUP($B252,[5]各省年均房价!$A$1:$T$32,15,FALSE),
$C252=2015,
VLOOKUP($B252,[5]各省年均房价!$A$1:$T$32,16,FALSE),
$C252=2016,
VLOOKUP($B252,[5]各省年均房价!$A$1:$T$32,17,FALSE),
$C252=2017,
VLOOKUP($B252,[5]各省年均房价!$A$1:$T$32,18,FALSE),
$C252=2018,
VLOOKUP($B252,[5]各省年均房价!$A$1:$T$32,19,FALSE)
)</f>
        <v>5795.0452380952383</v>
      </c>
      <c r="Q252">
        <f t="shared" si="7"/>
        <v>0.36194149260478659</v>
      </c>
      <c r="R252" cm="1">
        <f t="array" ref="R252">_xlfn.IFS(
$C252=2010,
VLOOKUP($B252,[27]分省年度数据!$A$1:$T$32,15,FALSE),
$C252=2011,
VLOOKUP($B252,[27]分省年度数据!$A$1:$T$32,14,FALSE),
$C252=2012,
VLOOKUP($B252,[27]分省年度数据!$A$1:$T$32,13,FALSE),
$C252=2013,
VLOOKUP($B252,[27]分省年度数据!$A$1:$T$32,12,FALSE),
$C252=2014,
VLOOKUP($B252,[27]分省年度数据!$A$1:$T$32,11,FALSE),
$C252=2015,
VLOOKUP($B252,[27]分省年度数据!$A$1:$T$32,10,FALSE),
$C252=2016,
VLOOKUP($B252,[27]分省年度数据!$A$1:$T$32,9,FALSE),
$C252=2017,
VLOOKUP($B252,[27]分省年度数据!$A$1:$T$32,8,FALSE),
$C252=2018,
VLOOKUP($B252,[27]分省年度数据!$A$1:$T$32,7,FALSE)
)</f>
        <v>96.22</v>
      </c>
      <c r="S252">
        <f>IFERROR(VLOOKUP(D252,[6]mu_jt_estimates_final!$C:$D,2,FALSE),"")</f>
        <v>-0.15179195000000001</v>
      </c>
      <c r="T252" t="str">
        <f>VLOOKUP(B252,方言分布!A:B,2,FALSE)</f>
        <v>兰银官话</v>
      </c>
      <c r="U252" cm="1">
        <f t="array" ref="U252">_xlfn.IFS(
$C252=2010,
VLOOKUP($B252,[7]分省年度数据!$A$1:$T$32,15,FALSE),
$C252=2011,
VLOOKUP($B252,[7]分省年度数据!$A$1:$T$32,14,FALSE),
$C252=2012,
VLOOKUP($B252,[7]分省年度数据!$A$1:$T$32,13,FALSE),
$C252=2013,
VLOOKUP($B252,[7]分省年度数据!$A$1:$T$32,12,FALSE),
$C252=2014,
VLOOKUP($B252,[7]分省年度数据!$A$1:$T$32,11,FALSE),
$C252=2015,
VLOOKUP($B252,[7]分省年度数据!$A$1:$T$32,10,FALSE),
$C252=2016,
VLOOKUP($B252,[7]分省年度数据!$A$1:$T$32,9,FALSE),
$C252=2017,
VLOOKUP($B252,[7]分省年度数据!$A$1:$T$32,8,FALSE),
$C252=2018,
VLOOKUP($B252,[7]分省年度数据!$A$1:$T$32,7,FALSE)
)</f>
        <v>28857</v>
      </c>
      <c r="V252" cm="1">
        <f t="array" ref="V252">_xlfn.IFS(
$C252=2010,
VLOOKUP($B252,[8]分省年度数据!$A$1:$T$32,15,FALSE),
$C252=2011,
VLOOKUP($B252,[8]分省年度数据!$A$1:$T$32,14,FALSE),
$C252=2012,
VLOOKUP($B252,[8]分省年度数据!$A$1:$T$32,13,FALSE),
$C252=2013,
VLOOKUP($B252,[8]分省年度数据!$A$1:$T$32,12,FALSE),
$C252=2014,
VLOOKUP($B252,[8]分省年度数据!$A$1:$T$32,11,FALSE),
$C252=2015,
VLOOKUP($B252,[8]分省年度数据!$A$1:$T$32,10,FALSE),
$C252=2016,
VLOOKUP($B252,[8]分省年度数据!$A$1:$T$32,9,FALSE),
$C252=2017,
VLOOKUP($B252,[8]分省年度数据!$A$1:$T$32,8,FALSE),
$C252=2018,
VLOOKUP($B252,[8]分省年度数据!$A$1:$T$32,7,FALSE)
)</f>
        <v>14.66</v>
      </c>
      <c r="W252" cm="1">
        <f t="array" ref="W252">_xlfn.IFS(
$C252=2010,
VLOOKUP($B252,[9]分省年度数据!$A$1:$T$32,15,FALSE),
$C252=2011,
VLOOKUP($B252,[9]分省年度数据!$A$1:$T$32,14,FALSE),
$C252=2012,
VLOOKUP($B252,[9]分省年度数据!$A$1:$T$32,13,FALSE),
$C252=2013,
VLOOKUP($B252,[9]分省年度数据!$A$1:$T$32,12,FALSE),
$C252=2014,
VLOOKUP($B252,[9]分省年度数据!$A$1:$T$32,11,FALSE),
$C252=2015,
VLOOKUP($B252,[9]分省年度数据!$A$1:$T$32,10,FALSE),
$C252=2016,
VLOOKUP($B252,[9]分省年度数据!$A$1:$T$32,9,FALSE),
$C252=2017,
VLOOKUP($B252,[9]分省年度数据!$A$1:$T$32,8,FALSE),
$C252=2018,
VLOOKUP($B252,[9]分省年度数据!$A$1:$T$32,7,FALSE)
)</f>
        <v>56</v>
      </c>
      <c r="X252" cm="1">
        <f t="array" ref="X252">_xlfn.IFS(
$C252=2010,
VLOOKUP($B252,[10]分省年度数据!$A$1:$T$32,15,FALSE),
$C252=2011,
VLOOKUP($B252,[10]分省年度数据!$A$1:$T$32,14,FALSE),
$C252=2012,
VLOOKUP($B252,[10]分省年度数据!$A$1:$T$32,13,FALSE),
$C252=2013,
VLOOKUP($B252,[10]分省年度数据!$A$1:$T$32,12,FALSE),
$C252=2014,
VLOOKUP($B252,[10]分省年度数据!$A$1:$T$32,11,FALSE),
$C252=2015,
VLOOKUP($B252,[10]分省年度数据!$A$1:$T$32,10,FALSE),
$C252=2016,
VLOOKUP($B252,[10]分省年度数据!$A$1:$T$32,9,FALSE),
$C252=2017,
VLOOKUP($B252,[10]分省年度数据!$A$1:$T$32,8,FALSE),
$C252=2018,
VLOOKUP($B252,[10]分省年度数据!$A$1:$T$32,7,FALSE)
)</f>
        <v>8.81</v>
      </c>
      <c r="Y252" cm="1">
        <f t="array" ref="Y252">_xlfn.IFS(
$C252=2010,
VLOOKUP($B252,[11]分省年度数据!$A$1:$T$32,15,FALSE),
$C252=2011,
VLOOKUP($B252,[11]分省年度数据!$A$1:$T$32,14,FALSE),
$C252=2012,
VLOOKUP($B252,[11]分省年度数据!$A$1:$T$32,13,FALSE),
$C252=2013,
VLOOKUP($B252,[11]分省年度数据!$A$1:$T$32,12,FALSE),
$C252=2014,
VLOOKUP($B252,[11]分省年度数据!$A$1:$T$32,11,FALSE),
$C252=2015,
VLOOKUP($B252,[11]分省年度数据!$A$1:$T$32,10,FALSE),
$C252=2016,
VLOOKUP($B252,[11]分省年度数据!$A$1:$T$32,9,FALSE),
$C252=2017,
VLOOKUP($B252,[11]分省年度数据!$A$1:$T$32,8,FALSE),
$C252=2018,
VLOOKUP($B252,[11]分省年度数据!$A$1:$T$32,7,FALSE)
)</f>
        <v>289.24</v>
      </c>
      <c r="Z252" cm="1">
        <f t="array" ref="Z252">_xlfn.IFS(
$C252=2010,
VLOOKUP($B252,[12]分省年度数据!$A$1:$T$32,15,FALSE),
$C252=2011,
VLOOKUP($B252,[12]分省年度数据!$A$1:$T$32,14,FALSE),
$C252=2012,
VLOOKUP($B252,[12]分省年度数据!$A$1:$T$32,13,FALSE),
$C252=2013,
VLOOKUP($B252,[12]分省年度数据!$A$1:$T$32,12,FALSE),
$C252=2014,
VLOOKUP($B252,[12]分省年度数据!$A$1:$T$32,11,FALSE),
$C252=2015,
VLOOKUP($B252,[12]分省年度数据!$A$1:$T$32,10,FALSE),
$C252=2016,
VLOOKUP($B252,[12]分省年度数据!$A$1:$T$32,9,FALSE),
$C252=2017,
VLOOKUP($B252,[12]分省年度数据!$A$1:$T$32,8,FALSE),
$C252=2018,
VLOOKUP($B252,[12]分省年度数据!$A$1:$T$32,7,FALSE)
)</f>
        <v>12.72</v>
      </c>
      <c r="AA252" cm="1">
        <f t="array" ref="AA252">_xlfn.IFS(
$C252=2010,
VLOOKUP($B252,[13]分省年度数据!$A$1:$T$32,15,FALSE),
$C252=2011,
VLOOKUP($B252,[13]分省年度数据!$A$1:$T$32,14,FALSE),
$C252=2012,
VLOOKUP($B252,[13]分省年度数据!$A$1:$T$32,13,FALSE),
$C252=2013,
VLOOKUP($B252,[13]分省年度数据!$A$1:$T$32,12,FALSE),
$C252=2014,
VLOOKUP($B252,[13]分省年度数据!$A$1:$T$32,11,FALSE),
$C252=2015,
VLOOKUP($B252,[13]分省年度数据!$A$1:$T$32,10,FALSE),
$C252=2016,
VLOOKUP($B252,[13]分省年度数据!$A$1:$T$32,9,FALSE),
$C252=2017,
VLOOKUP($B252,[13]分省年度数据!$A$1:$T$32,8,FALSE),
$C252=2018,
VLOOKUP($B252,[13]分省年度数据!$A$1:$T$32,7,FALSE)
)</f>
        <v>10.57</v>
      </c>
      <c r="AB252" cm="1">
        <f t="array" ref="AB252">_xlfn.IFS(
$C252=2010,
VLOOKUP($B252,[14]分省年度数据!$A$1:$T$32,15,FALSE),
$C252=2011,
VLOOKUP($B252,[14]分省年度数据!$A$1:$T$32,14,FALSE),
$C252=2012,
VLOOKUP($B252,[14]分省年度数据!$A$1:$T$32,13,FALSE),
$C252=2013,
VLOOKUP($B252,[14]分省年度数据!$A$1:$T$32,12,FALSE),
$C252=2014,
VLOOKUP($B252,[14]分省年度数据!$A$1:$T$32,11,FALSE),
$C252=2015,
VLOOKUP($B252,[14]分省年度数据!$A$1:$T$32,10,FALSE),
$C252=2016,
VLOOKUP($B252,[14]分省年度数据!$A$1:$T$32,9,FALSE),
$C252=2017,
VLOOKUP($B252,[14]分省年度数据!$A$1:$T$32,8,FALSE),
$C252=2018,
VLOOKUP($B252,[14]分省年度数据!$A$1:$T$32,7,FALSE)
)</f>
        <v>13.07</v>
      </c>
      <c r="AD252" cm="1">
        <f t="array" ref="AD252">_xlfn.IFS(
$C252=2010,
VLOOKUP($B252,[15]分省年度数据!$A$1:$T$32,15,FALSE),
$C252=2011,
VLOOKUP($B252,[15]分省年度数据!$A$1:$T$32,14,FALSE),
$C252=2012,
VLOOKUP($B252,[15]分省年度数据!$A$1:$T$32,13,FALSE),
$C252=2013,
VLOOKUP($B252,[15]分省年度数据!$A$1:$T$32,12,FALSE),
$C252=2014,
VLOOKUP($B252,[15]分省年度数据!$A$1:$T$32,11,FALSE),
$C252=2015,
VLOOKUP($B252,[15]分省年度数据!$A$1:$T$32,10,FALSE),
$C252=2016,
VLOOKUP($B252,[15]分省年度数据!$A$1:$T$32,9,FALSE),
$C252=2017,
VLOOKUP($B252,[15]分省年度数据!$A$1:$T$32,8,FALSE),
$C252=2018,
VLOOKUP($B252,[15]分省年度数据!$A$1:$T$32,7,FALSE)
)</f>
        <v>7087547</v>
      </c>
      <c r="AE252" cm="1">
        <f t="array" ref="AE252">_xlfn.IFS(
$C252=2010,
VLOOKUP($B252,[16]分省年度数据!$A$1:$T$32,15,FALSE),
$C252=2011,
VLOOKUP($B252,[16]分省年度数据!$A$1:$T$32,14,FALSE),
$C252=2012,
VLOOKUP($B252,[16]分省年度数据!$A$1:$T$32,13,FALSE),
$C252=2013,
VLOOKUP($B252,[16]分省年度数据!$A$1:$T$32,12,FALSE),
$C252=2014,
VLOOKUP($B252,[16]分省年度数据!$A$1:$T$32,11,FALSE),
$C252=2015,
VLOOKUP($B252,[16]分省年度数据!$A$1:$T$32,10,FALSE),
$C252=2016,
VLOOKUP($B252,[16]分省年度数据!$A$1:$T$32,9,FALSE),
$C252=2017,
VLOOKUP($B252,[16]分省年度数据!$A$1:$T$32,8,FALSE),
$C252=2018,
VLOOKUP($B252,[16]分省年度数据!$A$1:$T$32,7,FALSE)
)</f>
        <v>567.35</v>
      </c>
      <c r="AF252" cm="1">
        <f t="array" ref="AF252">_xlfn.IFS(
$C252=2010,
VLOOKUP($B252,[17]分省年度数据!$A$1:$T$32,15,FALSE),
$C252=2011,
VLOOKUP($B252,[17]分省年度数据!$A$1:$T$32,14,FALSE),
$C252=2012,
VLOOKUP($B252,[17]分省年度数据!$A$1:$T$32,13,FALSE),
$C252=2013,
VLOOKUP($B252,[17]分省年度数据!$A$1:$T$32,12,FALSE),
$C252=2014,
VLOOKUP($B252,[17]分省年度数据!$A$1:$T$32,11,FALSE),
$C252=2015,
VLOOKUP($B252,[17]分省年度数据!$A$1:$T$32,10,FALSE),
$C252=2016,
VLOOKUP($B252,[17]分省年度数据!$A$1:$T$32,9,FALSE),
$C252=2017,
VLOOKUP($B252,[17]分省年度数据!$A$1:$T$32,8,FALSE),
$C252=2018,
VLOOKUP($B252,[17]分省年度数据!$A$1:$T$32,7,FALSE)
)</f>
        <v>37</v>
      </c>
      <c r="AG252" cm="1">
        <f t="array" ref="AG252">_xlfn.IFS(
$C252=2010,
VLOOKUP($B252,[18]分省年度数据!$A$1:$T$32,15,FALSE),
$C252=2011,
VLOOKUP($B252,[18]分省年度数据!$A$1:$T$32,14,FALSE),
$C252=2012,
VLOOKUP($B252,[18]分省年度数据!$A$1:$T$32,13,FALSE),
$C252=2013,
VLOOKUP($B252,[18]分省年度数据!$A$1:$T$32,12,FALSE),
$C252=2014,
VLOOKUP($B252,[18]分省年度数据!$A$1:$T$32,11,FALSE),
$C252=2015,
VLOOKUP($B252,[18]分省年度数据!$A$1:$T$32,10,FALSE),
$C252=2016,
VLOOKUP($B252,[18]分省年度数据!$A$1:$T$32,9,FALSE),
$C252=2017,
VLOOKUP($B252,[18]分省年度数据!$A$1:$T$32,8,FALSE),
$C252=2018,
VLOOKUP($B252,[18]分省年度数据!$A$1:$T$32,7,FALSE)
)</f>
        <v>3206.2</v>
      </c>
      <c r="AJ252" cm="1">
        <f t="array" ref="AJ252">_xlfn.IFS(
$C252=2010,
VLOOKUP($B252,[19]分省年度数据!$A$1:$T$32,15,FALSE),
$C252=2011,
VLOOKUP($B252,[19]分省年度数据!$A$1:$T$32,14,FALSE),
$C252=2012,
VLOOKUP($B252,[19]分省年度数据!$A$1:$T$32,13,FALSE),
$C252=2013,
VLOOKUP($B252,[19]分省年度数据!$A$1:$T$32,12,FALSE),
$C252=2014,
VLOOKUP($B252,[19]分省年度数据!$A$1:$T$32,11,FALSE),
$C252=2015,
VLOOKUP($B252,[19]分省年度数据!$A$1:$T$32,10,FALSE),
$C252=2016,
VLOOKUP($B252,[19]分省年度数据!$A$1:$T$32,9,FALSE),
$C252=2017,
VLOOKUP($B252,[19]分省年度数据!$A$1:$T$32,8,FALSE),
$C252=2018,
VLOOKUP($B252,[19]分省年度数据!$A$1:$T$32,7,FALSE)
)</f>
        <v>2755</v>
      </c>
      <c r="AK252" cm="1">
        <f t="array" ref="AK252">_xlfn.IFS(
$C252=2010,
VLOOKUP($B252,[20]分省年度数据!$A$1:$T$32,15,FALSE),
$C252=2011,
VLOOKUP($B252,[20]分省年度数据!$A$1:$T$32,14,FALSE),
$C252=2012,
VLOOKUP($B252,[20]分省年度数据!$A$1:$T$32,13,FALSE),
$C252=2013,
VLOOKUP($B252,[20]分省年度数据!$A$1:$T$32,12,FALSE),
$C252=2014,
VLOOKUP($B252,[20]分省年度数据!$A$1:$T$32,11,FALSE),
$C252=2015,
VLOOKUP($B252,[20]分省年度数据!$A$1:$T$32,10,FALSE),
$C252=2016,
VLOOKUP($B252,[20]分省年度数据!$A$1:$T$32,9,FALSE),
$C252=2017,
VLOOKUP($B252,[20]分省年度数据!$A$1:$T$32,8,FALSE),
$C252=2018,
VLOOKUP($B252,[20]分省年度数据!$A$1:$T$32,7,FALSE)
)</f>
        <v>7392</v>
      </c>
      <c r="AL252" cm="1">
        <f t="array" ref="AL252">_xlfn.IFS(
$C252=2010,
VLOOKUP($B252,[26]分省年度数据!$A$1:$T$32,15,FALSE),
$C252=2011,
VLOOKUP($B252,[26]分省年度数据!$A$1:$T$32,14,FALSE),
$C252=2012,
VLOOKUP($B252,[26]分省年度数据!$A$1:$T$32,13,FALSE),
$C252=2013,
VLOOKUP($B252,[26]分省年度数据!$A$1:$T$32,12,FALSE),
$C252=2014,
VLOOKUP($B252,[26]分省年度数据!$A$1:$T$32,11,FALSE),
$C252=2015,
VLOOKUP($B252,[26]分省年度数据!$A$1:$T$32,10,FALSE),
$C252=2016,
VLOOKUP($B252,[26]分省年度数据!$A$1:$T$32,9,FALSE),
$C252=2017,
VLOOKUP($B252,[26]分省年度数据!$A$1:$T$32,8,FALSE),
$C252=2018,
VLOOKUP($B252,[26]分省年度数据!$A$1:$T$32,7,FALSE)
)</f>
        <v>98.81</v>
      </c>
      <c r="AM252" cm="1">
        <f t="array" ref="AM252">_xlfn.IFS(
$C252=2010,
VLOOKUP($B252,[22]分省年度数据!$A$1:$T$32,15,FALSE),
$C252=2011,
VLOOKUP($B252,[22]分省年度数据!$A$1:$T$32,14,FALSE),
$C252=2012,
VLOOKUP($B252,[22]分省年度数据!$A$1:$T$32,13,FALSE),
$C252=2013,
VLOOKUP($B252,[22]分省年度数据!$A$1:$T$32,12,FALSE),
$C252=2014,
VLOOKUP($B252,[22]分省年度数据!$A$1:$T$32,11,FALSE),
$C252=2015,
VLOOKUP($B252,[22]分省年度数据!$A$1:$T$32,10,FALSE),
$C252=2016,
VLOOKUP($B252,[22]分省年度数据!$A$1:$T$32,9,FALSE),
$C252=2017,
VLOOKUP($B252,[22]分省年度数据!$A$1:$T$32,8,FALSE),
$C252=2018,
VLOOKUP($B252,[22]分省年度数据!$A$1:$T$32,7,FALSE)
)</f>
        <v>90.56</v>
      </c>
      <c r="AN252" cm="1">
        <f t="array" ref="AN252">_xlfn.IFS(
$C252=2010,
VLOOKUP($B252,[23]分省年度数据!$A$1:$T$32,15,FALSE),
$C252=2011,
VLOOKUP($B252,[23]分省年度数据!$A$1:$T$32,14,FALSE),
$C252=2012,
VLOOKUP($B252,[23]分省年度数据!$A$1:$T$32,13,FALSE),
$C252=2013,
VLOOKUP($B252,[23]分省年度数据!$A$1:$T$32,12,FALSE),
$C252=2014,
VLOOKUP($B252,[23]分省年度数据!$A$1:$T$32,11,FALSE),
$C252=2015,
VLOOKUP($B252,[23]分省年度数据!$A$1:$T$32,10,FALSE),
$C252=2016,
VLOOKUP($B252,[23]分省年度数据!$A$1:$T$32,9,FALSE),
$C252=2017,
VLOOKUP($B252,[23]分省年度数据!$A$1:$T$32,8,FALSE),
$C252=2018,
VLOOKUP($B252,[23]分省年度数据!$A$1:$T$32,7,FALSE)
)</f>
        <v>10.52</v>
      </c>
      <c r="AO252" cm="1">
        <f t="array" ref="AO252">_xlfn.IFS(
$C252=2010,
VLOOKUP($B252,[24]分省年度数据!$A$1:$T$32,15,FALSE),
$C252=2011,
VLOOKUP($B252,[24]分省年度数据!$A$1:$T$32,14,FALSE),
$C252=2012,
VLOOKUP($B252,[24]分省年度数据!$A$1:$T$32,13,FALSE),
$C252=2013,
VLOOKUP($B252,[24]分省年度数据!$A$1:$T$32,12,FALSE),
$C252=2014,
VLOOKUP($B252,[24]分省年度数据!$A$1:$T$32,11,FALSE),
$C252=2015,
VLOOKUP($B252,[24]分省年度数据!$A$1:$T$32,10,FALSE),
$C252=2016,
VLOOKUP($B252,[24]分省年度数据!$A$1:$T$32,9,FALSE),
$C252=2017,
VLOOKUP($B252,[24]分省年度数据!$A$1:$T$32,8,FALSE),
$C252=2018,
VLOOKUP($B252,[24]分省年度数据!$A$1:$T$32,7,FALSE)
)</f>
        <v>2.62</v>
      </c>
      <c r="AP252" cm="1">
        <f t="array" ref="AP252">_xlfn.IFS(
$C252=2010,
VLOOKUP($B252,[25]分省年度数据!$A$1:$T$32,15,FALSE),
$C252=2011,
VLOOKUP($B252,[25]分省年度数据!$A$1:$T$32,14,FALSE),
$C252=2012,
VLOOKUP($B252,[25]分省年度数据!$A$1:$T$32,13,FALSE),
$C252=2013,
VLOOKUP($B252,[25]分省年度数据!$A$1:$T$32,12,FALSE),
$C252=2014,
VLOOKUP($B252,[25]分省年度数据!$A$1:$T$32,11,FALSE),
$C252=2015,
VLOOKUP($B252,[25]分省年度数据!$A$1:$T$32,10,FALSE),
$C252=2016,
VLOOKUP($B252,[25]分省年度数据!$A$1:$T$32,9,FALSE),
$C252=2017,
VLOOKUP($B252,[25]分省年度数据!$A$1:$T$32,8,FALSE),
$C252=2018,
VLOOKUP($B252,[25]分省年度数据!$A$1:$T$32,7,FALSE)
)</f>
        <v>14.87</v>
      </c>
    </row>
    <row r="253" spans="1:42">
      <c r="A253">
        <v>62</v>
      </c>
      <c r="B253" t="s">
        <v>28</v>
      </c>
      <c r="C253">
        <v>2018</v>
      </c>
      <c r="D253" t="str">
        <f t="shared" si="6"/>
        <v>甘肃省2018</v>
      </c>
      <c r="E253" t="s">
        <v>37</v>
      </c>
      <c r="F253" cm="1">
        <f t="array" ref="F253">_xlfn.IFS(
$C253=2010,
VLOOKUP($B253,[1]分省年度数据!$A$1:$T$32,15,FALSE),
$C253=2011,
VLOOKUP($B253,[1]分省年度数据!$A$1:$T$32,14,FALSE),
$C253=2012,
VLOOKUP($B253,[1]分省年度数据!$A$1:$T$32,13,FALSE),
$C253=2013,
VLOOKUP($B253,[1]分省年度数据!$A$1:$T$32,12,FALSE),
$C253=2014,
VLOOKUP($B253,[1]分省年度数据!$A$1:$T$32,11,FALSE),
$C253=2015,
VLOOKUP($B253,[1]分省年度数据!$A$1:$T$32,10,FALSE),
$C253=2016,
VLOOKUP($B253,[1]分省年度数据!$A$1:$T$32,9,FALSE),
$C253=2017,
VLOOKUP($B253,[1]分省年度数据!$A$1:$T$32,8,FALSE),
$C253=2018,
VLOOKUP($B253,[1]分省年度数据!$A$1:$T$32,7,FALSE)
)</f>
        <v>2515</v>
      </c>
      <c r="G253" cm="1">
        <f t="array" ref="G253">_xlfn.IFS(
$C253=2010,
VLOOKUP($B253,[2]分省年度数据!$A$1:$T$32,15,FALSE),
$C253=2011,
VLOOKUP($B253,[2]分省年度数据!$A$1:$T$32,14,FALSE),
$C253=2012,
VLOOKUP($B253,[2]分省年度数据!$A$1:$T$32,13,FALSE),
$C253=2013,
VLOOKUP($B253,[2]分省年度数据!$A$1:$T$32,12,FALSE),
$C253=2014,
VLOOKUP($B253,[2]分省年度数据!$A$1:$T$32,11,FALSE),
$C253=2015,
VLOOKUP($B253,[2]分省年度数据!$A$1:$T$32,10,FALSE),
$C253=2016,
VLOOKUP($B253,[2]分省年度数据!$A$1:$T$32,9,FALSE),
$C253=2017,
VLOOKUP($B253,[2]分省年度数据!$A$1:$T$32,8,FALSE),
$C253=2018,
VLOOKUP($B253,[2]分省年度数据!$A$1:$T$32,7,FALSE)
)</f>
        <v>17488</v>
      </c>
      <c r="H253" cm="1">
        <f t="array" ref="H253">_xlfn.IFS(
$C253=2010,
VLOOKUP($B253,[3]分省年度数据!$A$1:$T$32,15,FALSE),
$C253=2011,
VLOOKUP($B253,[3]分省年度数据!$A$1:$T$32,14,FALSE),
$C253=2012,
VLOOKUP($B253,[3]分省年度数据!$A$1:$T$32,13,FALSE),
$C253=2013,
VLOOKUP($B253,[3]分省年度数据!$A$1:$T$32,12,FALSE),
$C253=2014,
VLOOKUP($B253,[3]分省年度数据!$A$1:$T$32,11,FALSE),
$C253=2015,
VLOOKUP($B253,[3]分省年度数据!$A$1:$T$32,10,FALSE),
$C253=2016,
VLOOKUP($B253,[3]分省年度数据!$A$1:$T$32,9,FALSE),
$C253=2017,
VLOOKUP($B253,[3]分省年度数据!$A$1:$T$32,8,FALSE),
$C253=2018,
VLOOKUP($B253,[3]分省年度数据!$A$1:$T$32,7,FALSE)
)</f>
        <v>922.8</v>
      </c>
      <c r="I253">
        <f>VLOOKUP($D253,[4]Sheet1!$C$1:$J$65536,2,FALSE)</f>
        <v>82.930213928222656</v>
      </c>
      <c r="J253">
        <f>VLOOKUP($D253,[4]Sheet1!$C$1:$J$65536,3,FALSE)</f>
        <v>-19.990577697753906</v>
      </c>
      <c r="K253">
        <f>VLOOKUP($D253,[4]Sheet1!$C$1:$J$65536,4,FALSE)</f>
        <v>10167.7099609375</v>
      </c>
      <c r="L253">
        <f>VLOOKUP($D253,[4]Sheet1!$C$1:$J$65536,5,FALSE)</f>
        <v>205.45347595214844</v>
      </c>
      <c r="M253">
        <f>VLOOKUP($D253,[4]Sheet1!$C$1:$J$65536,6,FALSE)</f>
        <v>29.219263076782227</v>
      </c>
      <c r="N253">
        <f>VLOOKUP($D253,[4]Sheet1!$C$1:$J$65536,7,FALSE)</f>
        <v>6.2098507881164551</v>
      </c>
      <c r="O253">
        <f>VLOOKUP($D253,[4]Sheet1!$C$1:$J$65536,8,FALSE)</f>
        <v>23.388479232788086</v>
      </c>
      <c r="P253" cm="1">
        <f t="array" ref="P253">_xlfn.IFS(
$C253=2010,
VLOOKUP($B253,[5]各省年均房价!$A$1:$T$32,11,FALSE),
$C253=2011,
VLOOKUP($B253,[5]各省年均房价!$A$1:$T$32,12,FALSE),
$C253=2012,
VLOOKUP($B253,[5]各省年均房价!$A$1:$T$32,13,FALSE),
$C253=2013,
VLOOKUP($B253,[5]各省年均房价!$A$1:$T$32,14,FALSE),
$C253=2014,
VLOOKUP($B253,[5]各省年均房价!$A$1:$T$32,15,FALSE),
$C253=2015,
VLOOKUP($B253,[5]各省年均房价!$A$1:$T$32,16,FALSE),
$C253=2016,
VLOOKUP($B253,[5]各省年均房价!$A$1:$T$32,17,FALSE),
$C253=2017,
VLOOKUP($B253,[5]各省年均房价!$A$1:$T$32,18,FALSE),
$C253=2018,
VLOOKUP($B253,[5]各省年均房价!$A$1:$T$32,19,FALSE)
)</f>
        <v>6382.4499999999989</v>
      </c>
      <c r="Q253">
        <f t="shared" si="7"/>
        <v>0.36496168801463857</v>
      </c>
      <c r="R253" cm="1">
        <f t="array" ref="R253">_xlfn.IFS(
$C253=2010,
VLOOKUP($B253,[27]分省年度数据!$A$1:$T$32,15,FALSE),
$C253=2011,
VLOOKUP($B253,[27]分省年度数据!$A$1:$T$32,14,FALSE),
$C253=2012,
VLOOKUP($B253,[27]分省年度数据!$A$1:$T$32,13,FALSE),
$C253=2013,
VLOOKUP($B253,[27]分省年度数据!$A$1:$T$32,12,FALSE),
$C253=2014,
VLOOKUP($B253,[27]分省年度数据!$A$1:$T$32,11,FALSE),
$C253=2015,
VLOOKUP($B253,[27]分省年度数据!$A$1:$T$32,10,FALSE),
$C253=2016,
VLOOKUP($B253,[27]分省年度数据!$A$1:$T$32,9,FALSE),
$C253=2017,
VLOOKUP($B253,[27]分省年度数据!$A$1:$T$32,8,FALSE),
$C253=2018,
VLOOKUP($B253,[27]分省年度数据!$A$1:$T$32,7,FALSE)
)</f>
        <v>103.74</v>
      </c>
      <c r="S253">
        <f>IFERROR(VLOOKUP(D253,[6]mu_jt_estimates_final!$C:$D,2,FALSE),"")</f>
        <v>-3.1776248999999999E-3</v>
      </c>
      <c r="T253" t="str">
        <f>VLOOKUP(B253,方言分布!A:B,2,FALSE)</f>
        <v>兰银官话</v>
      </c>
      <c r="U253" cm="1">
        <f t="array" ref="U253">_xlfn.IFS(
$C253=2010,
VLOOKUP($B253,[7]分省年度数据!$A$1:$T$32,15,FALSE),
$C253=2011,
VLOOKUP($B253,[7]分省年度数据!$A$1:$T$32,14,FALSE),
$C253=2012,
VLOOKUP($B253,[7]分省年度数据!$A$1:$T$32,13,FALSE),
$C253=2013,
VLOOKUP($B253,[7]分省年度数据!$A$1:$T$32,12,FALSE),
$C253=2014,
VLOOKUP($B253,[7]分省年度数据!$A$1:$T$32,11,FALSE),
$C253=2015,
VLOOKUP($B253,[7]分省年度数据!$A$1:$T$32,10,FALSE),
$C253=2016,
VLOOKUP($B253,[7]分省年度数据!$A$1:$T$32,9,FALSE),
$C253=2017,
VLOOKUP($B253,[7]分省年度数据!$A$1:$T$32,8,FALSE),
$C253=2018,
VLOOKUP($B253,[7]分省年度数据!$A$1:$T$32,7,FALSE)
)</f>
        <v>27897</v>
      </c>
      <c r="V253" cm="1">
        <f t="array" ref="V253">_xlfn.IFS(
$C253=2010,
VLOOKUP($B253,[8]分省年度数据!$A$1:$T$32,15,FALSE),
$C253=2011,
VLOOKUP($B253,[8]分省年度数据!$A$1:$T$32,14,FALSE),
$C253=2012,
VLOOKUP($B253,[8]分省年度数据!$A$1:$T$32,13,FALSE),
$C253=2013,
VLOOKUP($B253,[8]分省年度数据!$A$1:$T$32,12,FALSE),
$C253=2014,
VLOOKUP($B253,[8]分省年度数据!$A$1:$T$32,11,FALSE),
$C253=2015,
VLOOKUP($B253,[8]分省年度数据!$A$1:$T$32,10,FALSE),
$C253=2016,
VLOOKUP($B253,[8]分省年度数据!$A$1:$T$32,9,FALSE),
$C253=2017,
VLOOKUP($B253,[8]分省年度数据!$A$1:$T$32,8,FALSE),
$C253=2018,
VLOOKUP($B253,[8]分省年度数据!$A$1:$T$32,7,FALSE)
)</f>
        <v>16.27</v>
      </c>
      <c r="W253" cm="1">
        <f t="array" ref="W253">_xlfn.IFS(
$C253=2010,
VLOOKUP($B253,[9]分省年度数据!$A$1:$T$32,15,FALSE),
$C253=2011,
VLOOKUP($B253,[9]分省年度数据!$A$1:$T$32,14,FALSE),
$C253=2012,
VLOOKUP($B253,[9]分省年度数据!$A$1:$T$32,13,FALSE),
$C253=2013,
VLOOKUP($B253,[9]分省年度数据!$A$1:$T$32,12,FALSE),
$C253=2014,
VLOOKUP($B253,[9]分省年度数据!$A$1:$T$32,11,FALSE),
$C253=2015,
VLOOKUP($B253,[9]分省年度数据!$A$1:$T$32,10,FALSE),
$C253=2016,
VLOOKUP($B253,[9]分省年度数据!$A$1:$T$32,9,FALSE),
$C253=2017,
VLOOKUP($B253,[9]分省年度数据!$A$1:$T$32,8,FALSE),
$C253=2018,
VLOOKUP($B253,[9]分省年度数据!$A$1:$T$32,7,FALSE)
)</f>
        <v>60</v>
      </c>
      <c r="X253" cm="1">
        <f t="array" ref="X253">_xlfn.IFS(
$C253=2010,
VLOOKUP($B253,[10]分省年度数据!$A$1:$T$32,15,FALSE),
$C253=2011,
VLOOKUP($B253,[10]分省年度数据!$A$1:$T$32,14,FALSE),
$C253=2012,
VLOOKUP($B253,[10]分省年度数据!$A$1:$T$32,13,FALSE),
$C253=2013,
VLOOKUP($B253,[10]分省年度数据!$A$1:$T$32,12,FALSE),
$C253=2014,
VLOOKUP($B253,[10]分省年度数据!$A$1:$T$32,11,FALSE),
$C253=2015,
VLOOKUP($B253,[10]分省年度数据!$A$1:$T$32,10,FALSE),
$C253=2016,
VLOOKUP($B253,[10]分省年度数据!$A$1:$T$32,9,FALSE),
$C253=2017,
VLOOKUP($B253,[10]分省年度数据!$A$1:$T$32,8,FALSE),
$C253=2018,
VLOOKUP($B253,[10]分省年度数据!$A$1:$T$32,7,FALSE)
)</f>
        <v>8.4</v>
      </c>
      <c r="Y253" cm="1">
        <f t="array" ref="Y253">_xlfn.IFS(
$C253=2010,
VLOOKUP($B253,[11]分省年度数据!$A$1:$T$32,15,FALSE),
$C253=2011,
VLOOKUP($B253,[11]分省年度数据!$A$1:$T$32,14,FALSE),
$C253=2012,
VLOOKUP($B253,[11]分省年度数据!$A$1:$T$32,13,FALSE),
$C253=2013,
VLOOKUP($B253,[11]分省年度数据!$A$1:$T$32,12,FALSE),
$C253=2014,
VLOOKUP($B253,[11]分省年度数据!$A$1:$T$32,11,FALSE),
$C253=2015,
VLOOKUP($B253,[11]分省年度数据!$A$1:$T$32,10,FALSE),
$C253=2016,
VLOOKUP($B253,[11]分省年度数据!$A$1:$T$32,9,FALSE),
$C253=2017,
VLOOKUP($B253,[11]分省年度数据!$A$1:$T$32,8,FALSE),
$C253=2018,
VLOOKUP($B253,[11]分省年度数据!$A$1:$T$32,7,FALSE)
)</f>
        <v>313.52999999999997</v>
      </c>
      <c r="Z253" cm="1">
        <f t="array" ref="Z253">_xlfn.IFS(
$C253=2010,
VLOOKUP($B253,[12]分省年度数据!$A$1:$T$32,15,FALSE),
$C253=2011,
VLOOKUP($B253,[12]分省年度数据!$A$1:$T$32,14,FALSE),
$C253=2012,
VLOOKUP($B253,[12]分省年度数据!$A$1:$T$32,13,FALSE),
$C253=2013,
VLOOKUP($B253,[12]分省年度数据!$A$1:$T$32,12,FALSE),
$C253=2014,
VLOOKUP($B253,[12]分省年度数据!$A$1:$T$32,11,FALSE),
$C253=2015,
VLOOKUP($B253,[12]分省年度数据!$A$1:$T$32,10,FALSE),
$C253=2016,
VLOOKUP($B253,[12]分省年度数据!$A$1:$T$32,9,FALSE),
$C253=2017,
VLOOKUP($B253,[12]分省年度数据!$A$1:$T$32,8,FALSE),
$C253=2018,
VLOOKUP($B253,[12]分省年度数据!$A$1:$T$32,7,FALSE)
)</f>
        <v>12.01</v>
      </c>
      <c r="AA253" cm="1">
        <f t="array" ref="AA253">_xlfn.IFS(
$C253=2010,
VLOOKUP($B253,[13]分省年度数据!$A$1:$T$32,15,FALSE),
$C253=2011,
VLOOKUP($B253,[13]分省年度数据!$A$1:$T$32,14,FALSE),
$C253=2012,
VLOOKUP($B253,[13]分省年度数据!$A$1:$T$32,13,FALSE),
$C253=2013,
VLOOKUP($B253,[13]分省年度数据!$A$1:$T$32,12,FALSE),
$C253=2014,
VLOOKUP($B253,[13]分省年度数据!$A$1:$T$32,11,FALSE),
$C253=2015,
VLOOKUP($B253,[13]分省年度数据!$A$1:$T$32,10,FALSE),
$C253=2016,
VLOOKUP($B253,[13]分省年度数据!$A$1:$T$32,9,FALSE),
$C253=2017,
VLOOKUP($B253,[13]分省年度数据!$A$1:$T$32,8,FALSE),
$C253=2018,
VLOOKUP($B253,[13]分省年度数据!$A$1:$T$32,7,FALSE)
)</f>
        <v>10.88</v>
      </c>
      <c r="AB253" cm="1">
        <f t="array" ref="AB253">_xlfn.IFS(
$C253=2010,
VLOOKUP($B253,[14]分省年度数据!$A$1:$T$32,15,FALSE),
$C253=2011,
VLOOKUP($B253,[14]分省年度数据!$A$1:$T$32,14,FALSE),
$C253=2012,
VLOOKUP($B253,[14]分省年度数据!$A$1:$T$32,13,FALSE),
$C253=2013,
VLOOKUP($B253,[14]分省年度数据!$A$1:$T$32,12,FALSE),
$C253=2014,
VLOOKUP($B253,[14]分省年度数据!$A$1:$T$32,11,FALSE),
$C253=2015,
VLOOKUP($B253,[14]分省年度数据!$A$1:$T$32,10,FALSE),
$C253=2016,
VLOOKUP($B253,[14]分省年度数据!$A$1:$T$32,9,FALSE),
$C253=2017,
VLOOKUP($B253,[14]分省年度数据!$A$1:$T$32,8,FALSE),
$C253=2018,
VLOOKUP($B253,[14]分省年度数据!$A$1:$T$32,7,FALSE)
)</f>
        <v>13.24</v>
      </c>
      <c r="AD253" cm="1">
        <f t="array" ref="AD253">_xlfn.IFS(
$C253=2010,
VLOOKUP($B253,[15]分省年度数据!$A$1:$T$32,15,FALSE),
$C253=2011,
VLOOKUP($B253,[15]分省年度数据!$A$1:$T$32,14,FALSE),
$C253=2012,
VLOOKUP($B253,[15]分省年度数据!$A$1:$T$32,13,FALSE),
$C253=2013,
VLOOKUP($B253,[15]分省年度数据!$A$1:$T$32,12,FALSE),
$C253=2014,
VLOOKUP($B253,[15]分省年度数据!$A$1:$T$32,11,FALSE),
$C253=2015,
VLOOKUP($B253,[15]分省年度数据!$A$1:$T$32,10,FALSE),
$C253=2016,
VLOOKUP($B253,[15]分省年度数据!$A$1:$T$32,9,FALSE),
$C253=2017,
VLOOKUP($B253,[15]分省年度数据!$A$1:$T$32,8,FALSE),
$C253=2018,
VLOOKUP($B253,[15]分省年度数据!$A$1:$T$32,7,FALSE)
)</f>
        <v>7404892</v>
      </c>
      <c r="AE253" cm="1">
        <f t="array" ref="AE253">_xlfn.IFS(
$C253=2010,
VLOOKUP($B253,[16]分省年度数据!$A$1:$T$32,15,FALSE),
$C253=2011,
VLOOKUP($B253,[16]分省年度数据!$A$1:$T$32,14,FALSE),
$C253=2012,
VLOOKUP($B253,[16]分省年度数据!$A$1:$T$32,13,FALSE),
$C253=2013,
VLOOKUP($B253,[16]分省年度数据!$A$1:$T$32,12,FALSE),
$C253=2014,
VLOOKUP($B253,[16]分省年度数据!$A$1:$T$32,11,FALSE),
$C253=2015,
VLOOKUP($B253,[16]分省年度数据!$A$1:$T$32,10,FALSE),
$C253=2016,
VLOOKUP($B253,[16]分省年度数据!$A$1:$T$32,9,FALSE),
$C253=2017,
VLOOKUP($B253,[16]分省年度数据!$A$1:$T$32,8,FALSE),
$C253=2018,
VLOOKUP($B253,[16]分省年度数据!$A$1:$T$32,7,FALSE)
)</f>
        <v>592.96</v>
      </c>
      <c r="AF253" cm="1">
        <f t="array" ref="AF253">_xlfn.IFS(
$C253=2010,
VLOOKUP($B253,[17]分省年度数据!$A$1:$T$32,15,FALSE),
$C253=2011,
VLOOKUP($B253,[17]分省年度数据!$A$1:$T$32,14,FALSE),
$C253=2012,
VLOOKUP($B253,[17]分省年度数据!$A$1:$T$32,13,FALSE),
$C253=2013,
VLOOKUP($B253,[17]分省年度数据!$A$1:$T$32,12,FALSE),
$C253=2014,
VLOOKUP($B253,[17]分省年度数据!$A$1:$T$32,11,FALSE),
$C253=2015,
VLOOKUP($B253,[17]分省年度数据!$A$1:$T$32,10,FALSE),
$C253=2016,
VLOOKUP($B253,[17]分省年度数据!$A$1:$T$32,9,FALSE),
$C253=2017,
VLOOKUP($B253,[17]分省年度数据!$A$1:$T$32,8,FALSE),
$C253=2018,
VLOOKUP($B253,[17]分省年度数据!$A$1:$T$32,7,FALSE)
)</f>
        <v>49</v>
      </c>
      <c r="AG253" cm="1">
        <f t="array" ref="AG253">_xlfn.IFS(
$C253=2010,
VLOOKUP($B253,[18]分省年度数据!$A$1:$T$32,15,FALSE),
$C253=2011,
VLOOKUP($B253,[18]分省年度数据!$A$1:$T$32,14,FALSE),
$C253=2012,
VLOOKUP($B253,[18]分省年度数据!$A$1:$T$32,13,FALSE),
$C253=2013,
VLOOKUP($B253,[18]分省年度数据!$A$1:$T$32,12,FALSE),
$C253=2014,
VLOOKUP($B253,[18]分省年度数据!$A$1:$T$32,11,FALSE),
$C253=2015,
VLOOKUP($B253,[18]分省年度数据!$A$1:$T$32,10,FALSE),
$C253=2016,
VLOOKUP($B253,[18]分省年度数据!$A$1:$T$32,9,FALSE),
$C253=2017,
VLOOKUP($B253,[18]分省年度数据!$A$1:$T$32,8,FALSE),
$C253=2018,
VLOOKUP($B253,[18]分省年度数据!$A$1:$T$32,7,FALSE)
)</f>
        <v>3435.6</v>
      </c>
      <c r="AJ253" cm="1">
        <f t="array" ref="AJ253">_xlfn.IFS(
$C253=2010,
VLOOKUP($B253,[19]分省年度数据!$A$1:$T$32,15,FALSE),
$C253=2011,
VLOOKUP($B253,[19]分省年度数据!$A$1:$T$32,14,FALSE),
$C253=2012,
VLOOKUP($B253,[19]分省年度数据!$A$1:$T$32,13,FALSE),
$C253=2013,
VLOOKUP($B253,[19]分省年度数据!$A$1:$T$32,12,FALSE),
$C253=2014,
VLOOKUP($B253,[19]分省年度数据!$A$1:$T$32,11,FALSE),
$C253=2015,
VLOOKUP($B253,[19]分省年度数据!$A$1:$T$32,10,FALSE),
$C253=2016,
VLOOKUP($B253,[19]分省年度数据!$A$1:$T$32,9,FALSE),
$C253=2017,
VLOOKUP($B253,[19]分省年度数据!$A$1:$T$32,8,FALSE),
$C253=2018,
VLOOKUP($B253,[19]分省年度数据!$A$1:$T$32,7,FALSE)
)</f>
        <v>3086</v>
      </c>
      <c r="AK253" cm="1">
        <f t="array" ref="AK253">_xlfn.IFS(
$C253=2010,
VLOOKUP($B253,[20]分省年度数据!$A$1:$T$32,15,FALSE),
$C253=2011,
VLOOKUP($B253,[20]分省年度数据!$A$1:$T$32,14,FALSE),
$C253=2012,
VLOOKUP($B253,[20]分省年度数据!$A$1:$T$32,13,FALSE),
$C253=2013,
VLOOKUP($B253,[20]分省年度数据!$A$1:$T$32,12,FALSE),
$C253=2014,
VLOOKUP($B253,[20]分省年度数据!$A$1:$T$32,11,FALSE),
$C253=2015,
VLOOKUP($B253,[20]分省年度数据!$A$1:$T$32,10,FALSE),
$C253=2016,
VLOOKUP($B253,[20]分省年度数据!$A$1:$T$32,9,FALSE),
$C253=2017,
VLOOKUP($B253,[20]分省年度数据!$A$1:$T$32,8,FALSE),
$C253=2018,
VLOOKUP($B253,[20]分省年度数据!$A$1:$T$32,7,FALSE)
)</f>
        <v>9914</v>
      </c>
      <c r="AL253" cm="1">
        <f t="array" ref="AL253">_xlfn.IFS(
$C253=2010,
VLOOKUP($B253,[26]分省年度数据!$A$1:$T$32,15,FALSE),
$C253=2011,
VLOOKUP($B253,[26]分省年度数据!$A$1:$T$32,14,FALSE),
$C253=2012,
VLOOKUP($B253,[26]分省年度数据!$A$1:$T$32,13,FALSE),
$C253=2013,
VLOOKUP($B253,[26]分省年度数据!$A$1:$T$32,12,FALSE),
$C253=2014,
VLOOKUP($B253,[26]分省年度数据!$A$1:$T$32,11,FALSE),
$C253=2015,
VLOOKUP($B253,[26]分省年度数据!$A$1:$T$32,10,FALSE),
$C253=2016,
VLOOKUP($B253,[26]分省年度数据!$A$1:$T$32,9,FALSE),
$C253=2017,
VLOOKUP($B253,[26]分省年度数据!$A$1:$T$32,8,FALSE),
$C253=2018,
VLOOKUP($B253,[26]分省年度数据!$A$1:$T$32,7,FALSE)
)</f>
        <v>97.9</v>
      </c>
      <c r="AM253" cm="1">
        <f t="array" ref="AM253">_xlfn.IFS(
$C253=2010,
VLOOKUP($B253,[22]分省年度数据!$A$1:$T$32,15,FALSE),
$C253=2011,
VLOOKUP($B253,[22]分省年度数据!$A$1:$T$32,14,FALSE),
$C253=2012,
VLOOKUP($B253,[22]分省年度数据!$A$1:$T$32,13,FALSE),
$C253=2013,
VLOOKUP($B253,[22]分省年度数据!$A$1:$T$32,12,FALSE),
$C253=2014,
VLOOKUP($B253,[22]分省年度数据!$A$1:$T$32,11,FALSE),
$C253=2015,
VLOOKUP($B253,[22]分省年度数据!$A$1:$T$32,10,FALSE),
$C253=2016,
VLOOKUP($B253,[22]分省年度数据!$A$1:$T$32,9,FALSE),
$C253=2017,
VLOOKUP($B253,[22]分省年度数据!$A$1:$T$32,8,FALSE),
$C253=2018,
VLOOKUP($B253,[22]分省年度数据!$A$1:$T$32,7,FALSE)
)</f>
        <v>90.91</v>
      </c>
      <c r="AN253" cm="1">
        <f t="array" ref="AN253">_xlfn.IFS(
$C253=2010,
VLOOKUP($B253,[23]分省年度数据!$A$1:$T$32,15,FALSE),
$C253=2011,
VLOOKUP($B253,[23]分省年度数据!$A$1:$T$32,14,FALSE),
$C253=2012,
VLOOKUP($B253,[23]分省年度数据!$A$1:$T$32,13,FALSE),
$C253=2013,
VLOOKUP($B253,[23]分省年度数据!$A$1:$T$32,12,FALSE),
$C253=2014,
VLOOKUP($B253,[23]分省年度数据!$A$1:$T$32,11,FALSE),
$C253=2015,
VLOOKUP($B253,[23]分省年度数据!$A$1:$T$32,10,FALSE),
$C253=2016,
VLOOKUP($B253,[23]分省年度数据!$A$1:$T$32,9,FALSE),
$C253=2017,
VLOOKUP($B253,[23]分省年度数据!$A$1:$T$32,8,FALSE),
$C253=2018,
VLOOKUP($B253,[23]分省年度数据!$A$1:$T$32,7,FALSE)
)</f>
        <v>11.87</v>
      </c>
      <c r="AO253" cm="1">
        <f t="array" ref="AO253">_xlfn.IFS(
$C253=2010,
VLOOKUP($B253,[24]分省年度数据!$A$1:$T$32,15,FALSE),
$C253=2011,
VLOOKUP($B253,[24]分省年度数据!$A$1:$T$32,14,FALSE),
$C253=2012,
VLOOKUP($B253,[24]分省年度数据!$A$1:$T$32,13,FALSE),
$C253=2013,
VLOOKUP($B253,[24]分省年度数据!$A$1:$T$32,12,FALSE),
$C253=2014,
VLOOKUP($B253,[24]分省年度数据!$A$1:$T$32,11,FALSE),
$C253=2015,
VLOOKUP($B253,[24]分省年度数据!$A$1:$T$32,10,FALSE),
$C253=2016,
VLOOKUP($B253,[24]分省年度数据!$A$1:$T$32,9,FALSE),
$C253=2017,
VLOOKUP($B253,[24]分省年度数据!$A$1:$T$32,8,FALSE),
$C253=2018,
VLOOKUP($B253,[24]分省年度数据!$A$1:$T$32,7,FALSE)
)</f>
        <v>3.1</v>
      </c>
      <c r="AP253" cm="1">
        <f t="array" ref="AP253">_xlfn.IFS(
$C253=2010,
VLOOKUP($B253,[25]分省年度数据!$A$1:$T$32,15,FALSE),
$C253=2011,
VLOOKUP($B253,[25]分省年度数据!$A$1:$T$32,14,FALSE),
$C253=2012,
VLOOKUP($B253,[25]分省年度数据!$A$1:$T$32,13,FALSE),
$C253=2013,
VLOOKUP($B253,[25]分省年度数据!$A$1:$T$32,12,FALSE),
$C253=2014,
VLOOKUP($B253,[25]分省年度数据!$A$1:$T$32,11,FALSE),
$C253=2015,
VLOOKUP($B253,[25]分省年度数据!$A$1:$T$32,10,FALSE),
$C253=2016,
VLOOKUP($B253,[25]分省年度数据!$A$1:$T$32,9,FALSE),
$C253=2017,
VLOOKUP($B253,[25]分省年度数据!$A$1:$T$32,8,FALSE),
$C253=2018,
VLOOKUP($B253,[25]分省年度数据!$A$1:$T$32,7,FALSE)
)</f>
        <v>13.65</v>
      </c>
    </row>
    <row r="254" spans="1:42">
      <c r="A254">
        <v>63</v>
      </c>
      <c r="B254" t="s">
        <v>29</v>
      </c>
      <c r="C254">
        <v>2010</v>
      </c>
      <c r="D254" t="str">
        <f t="shared" si="6"/>
        <v>青海省2010</v>
      </c>
      <c r="E254" t="s">
        <v>37</v>
      </c>
      <c r="F254" cm="1">
        <f t="array" ref="F254">_xlfn.IFS(
$C254=2010,
VLOOKUP($B254,[1]分省年度数据!$A$1:$T$32,15,FALSE),
$C254=2011,
VLOOKUP($B254,[1]分省年度数据!$A$1:$T$32,14,FALSE),
$C254=2012,
VLOOKUP($B254,[1]分省年度数据!$A$1:$T$32,13,FALSE),
$C254=2013,
VLOOKUP($B254,[1]分省年度数据!$A$1:$T$32,12,FALSE),
$C254=2014,
VLOOKUP($B254,[1]分省年度数据!$A$1:$T$32,11,FALSE),
$C254=2015,
VLOOKUP($B254,[1]分省年度数据!$A$1:$T$32,10,FALSE),
$C254=2016,
VLOOKUP($B254,[1]分省年度数据!$A$1:$T$32,9,FALSE),
$C254=2017,
VLOOKUP($B254,[1]分省年度数据!$A$1:$T$32,8,FALSE),
$C254=2018,
VLOOKUP($B254,[1]分省年度数据!$A$1:$T$32,7,FALSE)
)</f>
        <v>563</v>
      </c>
      <c r="G254" cm="1">
        <f t="array" ref="G254">_xlfn.IFS(
$C254=2010,
VLOOKUP($B254,[2]分省年度数据!$A$1:$T$32,15,FALSE),
$C254=2011,
VLOOKUP($B254,[2]分省年度数据!$A$1:$T$32,14,FALSE),
$C254=2012,
VLOOKUP($B254,[2]分省年度数据!$A$1:$T$32,13,FALSE),
$C254=2013,
VLOOKUP($B254,[2]分省年度数据!$A$1:$T$32,12,FALSE),
$C254=2014,
VLOOKUP($B254,[2]分省年度数据!$A$1:$T$32,11,FALSE),
$C254=2015,
VLOOKUP($B254,[2]分省年度数据!$A$1:$T$32,10,FALSE),
$C254=2016,
VLOOKUP($B254,[2]分省年度数据!$A$1:$T$32,9,FALSE),
$C254=2017,
VLOOKUP($B254,[2]分省年度数据!$A$1:$T$32,8,FALSE),
$C254=2018,
VLOOKUP($B254,[2]分省年度数据!$A$1:$T$32,7,FALSE)
)</f>
        <v>8659</v>
      </c>
      <c r="H254" cm="1">
        <f t="array" ref="H254">_xlfn.IFS(
$C254=2010,
VLOOKUP($B254,[3]分省年度数据!$A$1:$T$32,15,FALSE),
$C254=2011,
VLOOKUP($B254,[3]分省年度数据!$A$1:$T$32,14,FALSE),
$C254=2012,
VLOOKUP($B254,[3]分省年度数据!$A$1:$T$32,13,FALSE),
$C254=2013,
VLOOKUP($B254,[3]分省年度数据!$A$1:$T$32,12,FALSE),
$C254=2014,
VLOOKUP($B254,[3]分省年度数据!$A$1:$T$32,11,FALSE),
$C254=2015,
VLOOKUP($B254,[3]分省年度数据!$A$1:$T$32,10,FALSE),
$C254=2016,
VLOOKUP($B254,[3]分省年度数据!$A$1:$T$32,9,FALSE),
$C254=2017,
VLOOKUP($B254,[3]分省年度数据!$A$1:$T$32,8,FALSE),
$C254=2018,
VLOOKUP($B254,[3]分省年度数据!$A$1:$T$32,7,FALSE)
)</f>
        <v>261.3</v>
      </c>
      <c r="I254">
        <f>VLOOKUP($D254,[4]Sheet1!$C$1:$J$65536,2,FALSE)</f>
        <v>21.991477966308594</v>
      </c>
      <c r="J254">
        <f>VLOOKUP($D254,[4]Sheet1!$C$1:$J$65536,3,FALSE)</f>
        <v>-103.13538360595703</v>
      </c>
      <c r="K254">
        <f>VLOOKUP($D254,[4]Sheet1!$C$1:$J$65536,4,FALSE)</f>
        <v>10257.2080078125</v>
      </c>
      <c r="L254">
        <f>VLOOKUP($D254,[4]Sheet1!$C$1:$J$65536,5,FALSE)</f>
        <v>175.82603454589844</v>
      </c>
      <c r="M254">
        <f>VLOOKUP($D254,[4]Sheet1!$C$1:$J$65536,6,FALSE)</f>
        <v>25.040431976318359</v>
      </c>
      <c r="N254">
        <f>VLOOKUP($D254,[4]Sheet1!$C$1:$J$65536,7,FALSE)</f>
        <v>4.3544626235961914</v>
      </c>
      <c r="O254">
        <f>VLOOKUP($D254,[4]Sheet1!$C$1:$J$65536,8,FALSE)</f>
        <v>16.183660507202148</v>
      </c>
      <c r="P254" cm="1">
        <f t="array" ref="P254">_xlfn.IFS(
$C254=2010,
VLOOKUP($B254,[5]各省年均房价!$A$1:$T$32,11,FALSE),
$C254=2011,
VLOOKUP($B254,[5]各省年均房价!$A$1:$T$32,12,FALSE),
$C254=2012,
VLOOKUP($B254,[5]各省年均房价!$A$1:$T$32,13,FALSE),
$C254=2013,
VLOOKUP($B254,[5]各省年均房价!$A$1:$T$32,14,FALSE),
$C254=2014,
VLOOKUP($B254,[5]各省年均房价!$A$1:$T$32,15,FALSE),
$C254=2015,
VLOOKUP($B254,[5]各省年均房价!$A$1:$T$32,16,FALSE),
$C254=2016,
VLOOKUP($B254,[5]各省年均房价!$A$1:$T$32,17,FALSE),
$C254=2017,
VLOOKUP($B254,[5]各省年均房价!$A$1:$T$32,18,FALSE),
$C254=2018,
VLOOKUP($B254,[5]各省年均房价!$A$1:$T$32,19,FALSE)
)</f>
        <v>3649.03</v>
      </c>
      <c r="Q254">
        <f t="shared" si="7"/>
        <v>0.42141471301535977</v>
      </c>
      <c r="R254" cm="1">
        <f t="array" ref="R254">_xlfn.IFS(
$C254=2010,
VLOOKUP($B254,[27]分省年度数据!$A$1:$T$32,15,FALSE),
$C254=2011,
VLOOKUP($B254,[27]分省年度数据!$A$1:$T$32,14,FALSE),
$C254=2012,
VLOOKUP($B254,[27]分省年度数据!$A$1:$T$32,13,FALSE),
$C254=2013,
VLOOKUP($B254,[27]分省年度数据!$A$1:$T$32,12,FALSE),
$C254=2014,
VLOOKUP($B254,[27]分省年度数据!$A$1:$T$32,11,FALSE),
$C254=2015,
VLOOKUP($B254,[27]分省年度数据!$A$1:$T$32,10,FALSE),
$C254=2016,
VLOOKUP($B254,[27]分省年度数据!$A$1:$T$32,9,FALSE),
$C254=2017,
VLOOKUP($B254,[27]分省年度数据!$A$1:$T$32,8,FALSE),
$C254=2018,
VLOOKUP($B254,[27]分省年度数据!$A$1:$T$32,7,FALSE)
)</f>
        <v>71.42</v>
      </c>
      <c r="S254">
        <f>IFERROR(VLOOKUP(D254,[6]mu_jt_estimates_final!$C:$D,2,FALSE),"")</f>
        <v>-0.20006493</v>
      </c>
      <c r="T254" t="str">
        <f>VLOOKUP(B254,方言分布!A:B,2,FALSE)</f>
        <v>中原官话</v>
      </c>
      <c r="U254" cm="1">
        <f t="array" ref="U254">_xlfn.IFS(
$C254=2010,
VLOOKUP($B254,[7]分省年度数据!$A$1:$T$32,15,FALSE),
$C254=2011,
VLOOKUP($B254,[7]分省年度数据!$A$1:$T$32,14,FALSE),
$C254=2012,
VLOOKUP($B254,[7]分省年度数据!$A$1:$T$32,13,FALSE),
$C254=2013,
VLOOKUP($B254,[7]分省年度数据!$A$1:$T$32,12,FALSE),
$C254=2014,
VLOOKUP($B254,[7]分省年度数据!$A$1:$T$32,11,FALSE),
$C254=2015,
VLOOKUP($B254,[7]分省年度数据!$A$1:$T$32,10,FALSE),
$C254=2016,
VLOOKUP($B254,[7]分省年度数据!$A$1:$T$32,9,FALSE),
$C254=2017,
VLOOKUP($B254,[7]分省年度数据!$A$1:$T$32,8,FALSE),
$C254=2018,
VLOOKUP($B254,[7]分省年度数据!$A$1:$T$32,7,FALSE)
)</f>
        <v>5781</v>
      </c>
      <c r="V254" cm="1">
        <f t="array" ref="V254">_xlfn.IFS(
$C254=2010,
VLOOKUP($B254,[8]分省年度数据!$A$1:$T$32,15,FALSE),
$C254=2011,
VLOOKUP($B254,[8]分省年度数据!$A$1:$T$32,14,FALSE),
$C254=2012,
VLOOKUP($B254,[8]分省年度数据!$A$1:$T$32,13,FALSE),
$C254=2013,
VLOOKUP($B254,[8]分省年度数据!$A$1:$T$32,12,FALSE),
$C254=2014,
VLOOKUP($B254,[8]分省年度数据!$A$1:$T$32,11,FALSE),
$C254=2015,
VLOOKUP($B254,[8]分省年度数据!$A$1:$T$32,10,FALSE),
$C254=2016,
VLOOKUP($B254,[8]分省年度数据!$A$1:$T$32,9,FALSE),
$C254=2017,
VLOOKUP($B254,[8]分省年度数据!$A$1:$T$32,8,FALSE),
$C254=2018,
VLOOKUP($B254,[8]分省年度数据!$A$1:$T$32,7,FALSE)
)</f>
        <v>2.0499999999999998</v>
      </c>
      <c r="W254" cm="1">
        <f t="array" ref="W254">_xlfn.IFS(
$C254=2010,
VLOOKUP($B254,[9]分省年度数据!$A$1:$T$32,15,FALSE),
$C254=2011,
VLOOKUP($B254,[9]分省年度数据!$A$1:$T$32,14,FALSE),
$C254=2012,
VLOOKUP($B254,[9]分省年度数据!$A$1:$T$32,13,FALSE),
$C254=2013,
VLOOKUP($B254,[9]分省年度数据!$A$1:$T$32,12,FALSE),
$C254=2014,
VLOOKUP($B254,[9]分省年度数据!$A$1:$T$32,11,FALSE),
$C254=2015,
VLOOKUP($B254,[9]分省年度数据!$A$1:$T$32,10,FALSE),
$C254=2016,
VLOOKUP($B254,[9]分省年度数据!$A$1:$T$32,9,FALSE),
$C254=2017,
VLOOKUP($B254,[9]分省年度数据!$A$1:$T$32,8,FALSE),
$C254=2018,
VLOOKUP($B254,[9]分省年度数据!$A$1:$T$32,7,FALSE)
)</f>
        <v>45</v>
      </c>
      <c r="X254" cm="1">
        <f t="array" ref="X254">_xlfn.IFS(
$C254=2010,
VLOOKUP($B254,[10]分省年度数据!$A$1:$T$32,15,FALSE),
$C254=2011,
VLOOKUP($B254,[10]分省年度数据!$A$1:$T$32,14,FALSE),
$C254=2012,
VLOOKUP($B254,[10]分省年度数据!$A$1:$T$32,13,FALSE),
$C254=2013,
VLOOKUP($B254,[10]分省年度数据!$A$1:$T$32,12,FALSE),
$C254=2014,
VLOOKUP($B254,[10]分省年度数据!$A$1:$T$32,11,FALSE),
$C254=2015,
VLOOKUP($B254,[10]分省年度数据!$A$1:$T$32,10,FALSE),
$C254=2016,
VLOOKUP($B254,[10]分省年度数据!$A$1:$T$32,9,FALSE),
$C254=2017,
VLOOKUP($B254,[10]分省年度数据!$A$1:$T$32,8,FALSE),
$C254=2018,
VLOOKUP($B254,[10]分省年度数据!$A$1:$T$32,7,FALSE)
)</f>
        <v>10.29</v>
      </c>
      <c r="Y254" cm="1">
        <f t="array" ref="Y254">_xlfn.IFS(
$C254=2010,
VLOOKUP($B254,[11]分省年度数据!$A$1:$T$32,15,FALSE),
$C254=2011,
VLOOKUP($B254,[11]分省年度数据!$A$1:$T$32,14,FALSE),
$C254=2012,
VLOOKUP($B254,[11]分省年度数据!$A$1:$T$32,13,FALSE),
$C254=2013,
VLOOKUP($B254,[11]分省年度数据!$A$1:$T$32,12,FALSE),
$C254=2014,
VLOOKUP($B254,[11]分省年度数据!$A$1:$T$32,11,FALSE),
$C254=2015,
VLOOKUP($B254,[11]分省年度数据!$A$1:$T$32,10,FALSE),
$C254=2016,
VLOOKUP($B254,[11]分省年度数据!$A$1:$T$32,9,FALSE),
$C254=2017,
VLOOKUP($B254,[11]分省年度数据!$A$1:$T$32,8,FALSE),
$C254=2018,
VLOOKUP($B254,[11]分省年度数据!$A$1:$T$32,7,FALSE)
)</f>
        <v>38.94</v>
      </c>
      <c r="Z254" cm="1">
        <f t="array" ref="Z254">_xlfn.IFS(
$C254=2010,
VLOOKUP($B254,[12]分省年度数据!$A$1:$T$32,15,FALSE),
$C254=2011,
VLOOKUP($B254,[12]分省年度数据!$A$1:$T$32,14,FALSE),
$C254=2012,
VLOOKUP($B254,[12]分省年度数据!$A$1:$T$32,13,FALSE),
$C254=2013,
VLOOKUP($B254,[12]分省年度数据!$A$1:$T$32,12,FALSE),
$C254=2014,
VLOOKUP($B254,[12]分省年度数据!$A$1:$T$32,11,FALSE),
$C254=2015,
VLOOKUP($B254,[12]分省年度数据!$A$1:$T$32,10,FALSE),
$C254=2016,
VLOOKUP($B254,[12]分省年度数据!$A$1:$T$32,9,FALSE),
$C254=2017,
VLOOKUP($B254,[12]分省年度数据!$A$1:$T$32,8,FALSE),
$C254=2018,
VLOOKUP($B254,[12]分省年度数据!$A$1:$T$32,7,FALSE)
)</f>
        <v>14.27</v>
      </c>
      <c r="AA254" cm="1">
        <f t="array" ref="AA254">_xlfn.IFS(
$C254=2010,
VLOOKUP($B254,[13]分省年度数据!$A$1:$T$32,15,FALSE),
$C254=2011,
VLOOKUP($B254,[13]分省年度数据!$A$1:$T$32,14,FALSE),
$C254=2012,
VLOOKUP($B254,[13]分省年度数据!$A$1:$T$32,13,FALSE),
$C254=2013,
VLOOKUP($B254,[13]分省年度数据!$A$1:$T$32,12,FALSE),
$C254=2014,
VLOOKUP($B254,[13]分省年度数据!$A$1:$T$32,11,FALSE),
$C254=2015,
VLOOKUP($B254,[13]分省年度数据!$A$1:$T$32,10,FALSE),
$C254=2016,
VLOOKUP($B254,[13]分省年度数据!$A$1:$T$32,9,FALSE),
$C254=2017,
VLOOKUP($B254,[13]分省年度数据!$A$1:$T$32,8,FALSE),
$C254=2018,
VLOOKUP($B254,[13]分省年度数据!$A$1:$T$32,7,FALSE)
)</f>
        <v>15.32</v>
      </c>
      <c r="AB254" cm="1">
        <f t="array" ref="AB254">_xlfn.IFS(
$C254=2010,
VLOOKUP($B254,[14]分省年度数据!$A$1:$T$32,15,FALSE),
$C254=2011,
VLOOKUP($B254,[14]分省年度数据!$A$1:$T$32,14,FALSE),
$C254=2012,
VLOOKUP($B254,[14]分省年度数据!$A$1:$T$32,13,FALSE),
$C254=2013,
VLOOKUP($B254,[14]分省年度数据!$A$1:$T$32,12,FALSE),
$C254=2014,
VLOOKUP($B254,[14]分省年度数据!$A$1:$T$32,11,FALSE),
$C254=2015,
VLOOKUP($B254,[14]分省年度数据!$A$1:$T$32,10,FALSE),
$C254=2016,
VLOOKUP($B254,[14]分省年度数据!$A$1:$T$32,9,FALSE),
$C254=2017,
VLOOKUP($B254,[14]分省年度数据!$A$1:$T$32,8,FALSE),
$C254=2018,
VLOOKUP($B254,[14]分省年度数据!$A$1:$T$32,7,FALSE)
)</f>
        <v>19.52</v>
      </c>
      <c r="AD254" cm="1">
        <f t="array" ref="AD254">_xlfn.IFS(
$C254=2010,
VLOOKUP($B254,[15]分省年度数据!$A$1:$T$32,15,FALSE),
$C254=2011,
VLOOKUP($B254,[15]分省年度数据!$A$1:$T$32,14,FALSE),
$C254=2012,
VLOOKUP($B254,[15]分省年度数据!$A$1:$T$32,13,FALSE),
$C254=2013,
VLOOKUP($B254,[15]分省年度数据!$A$1:$T$32,12,FALSE),
$C254=2014,
VLOOKUP($B254,[15]分省年度数据!$A$1:$T$32,11,FALSE),
$C254=2015,
VLOOKUP($B254,[15]分省年度数据!$A$1:$T$32,10,FALSE),
$C254=2016,
VLOOKUP($B254,[15]分省年度数据!$A$1:$T$32,9,FALSE),
$C254=2017,
VLOOKUP($B254,[15]分省年度数据!$A$1:$T$32,8,FALSE),
$C254=2018,
VLOOKUP($B254,[15]分省年度数据!$A$1:$T$32,7,FALSE)
)</f>
        <v>1062206</v>
      </c>
      <c r="AE254" cm="1">
        <f t="array" ref="AE254">_xlfn.IFS(
$C254=2010,
VLOOKUP($B254,[16]分省年度数据!$A$1:$T$32,15,FALSE),
$C254=2011,
VLOOKUP($B254,[16]分省年度数据!$A$1:$T$32,14,FALSE),
$C254=2012,
VLOOKUP($B254,[16]分省年度数据!$A$1:$T$32,13,FALSE),
$C254=2013,
VLOOKUP($B254,[16]分省年度数据!$A$1:$T$32,12,FALSE),
$C254=2014,
VLOOKUP($B254,[16]分省年度数据!$A$1:$T$32,11,FALSE),
$C254=2015,
VLOOKUP($B254,[16]分省年度数据!$A$1:$T$32,10,FALSE),
$C254=2016,
VLOOKUP($B254,[16]分省年度数据!$A$1:$T$32,9,FALSE),
$C254=2017,
VLOOKUP($B254,[16]分省年度数据!$A$1:$T$32,8,FALSE),
$C254=2018,
VLOOKUP($B254,[16]分省年度数据!$A$1:$T$32,7,FALSE)
)</f>
        <v>82.47</v>
      </c>
      <c r="AF254" cm="1">
        <f t="array" ref="AF254">_xlfn.IFS(
$C254=2010,
VLOOKUP($B254,[17]分省年度数据!$A$1:$T$32,15,FALSE),
$C254=2011,
VLOOKUP($B254,[17]分省年度数据!$A$1:$T$32,14,FALSE),
$C254=2012,
VLOOKUP($B254,[17]分省年度数据!$A$1:$T$32,13,FALSE),
$C254=2013,
VLOOKUP($B254,[17]分省年度数据!$A$1:$T$32,12,FALSE),
$C254=2014,
VLOOKUP($B254,[17]分省年度数据!$A$1:$T$32,11,FALSE),
$C254=2015,
VLOOKUP($B254,[17]分省年度数据!$A$1:$T$32,10,FALSE),
$C254=2016,
VLOOKUP($B254,[17]分省年度数据!$A$1:$T$32,9,FALSE),
$C254=2017,
VLOOKUP($B254,[17]分省年度数据!$A$1:$T$32,8,FALSE),
$C254=2018,
VLOOKUP($B254,[17]分省年度数据!$A$1:$T$32,7,FALSE)
)</f>
        <v>12</v>
      </c>
      <c r="AG254" cm="1">
        <f t="array" ref="AG254">_xlfn.IFS(
$C254=2010,
VLOOKUP($B254,[18]分省年度数据!$A$1:$T$32,15,FALSE),
$C254=2011,
VLOOKUP($B254,[18]分省年度数据!$A$1:$T$32,14,FALSE),
$C254=2012,
VLOOKUP($B254,[18]分省年度数据!$A$1:$T$32,13,FALSE),
$C254=2013,
VLOOKUP($B254,[18]分省年度数据!$A$1:$T$32,12,FALSE),
$C254=2014,
VLOOKUP($B254,[18]分省年度数据!$A$1:$T$32,11,FALSE),
$C254=2015,
VLOOKUP($B254,[18]分省年度数据!$A$1:$T$32,10,FALSE),
$C254=2016,
VLOOKUP($B254,[18]分省年度数据!$A$1:$T$32,9,FALSE),
$C254=2017,
VLOOKUP($B254,[18]分省年度数据!$A$1:$T$32,8,FALSE),
$C254=2018,
VLOOKUP($B254,[18]分省年度数据!$A$1:$T$32,7,FALSE)
)</f>
        <v>351</v>
      </c>
      <c r="AJ254" cm="1">
        <f t="array" ref="AJ254">_xlfn.IFS(
$C254=2010,
VLOOKUP($B254,[19]分省年度数据!$A$1:$T$32,15,FALSE),
$C254=2011,
VLOOKUP($B254,[19]分省年度数据!$A$1:$T$32,14,FALSE),
$C254=2012,
VLOOKUP($B254,[19]分省年度数据!$A$1:$T$32,13,FALSE),
$C254=2013,
VLOOKUP($B254,[19]分省年度数据!$A$1:$T$32,12,FALSE),
$C254=2014,
VLOOKUP($B254,[19]分省年度数据!$A$1:$T$32,11,FALSE),
$C254=2015,
VLOOKUP($B254,[19]分省年度数据!$A$1:$T$32,10,FALSE),
$C254=2016,
VLOOKUP($B254,[19]分省年度数据!$A$1:$T$32,9,FALSE),
$C254=2017,
VLOOKUP($B254,[19]分省年度数据!$A$1:$T$32,8,FALSE),
$C254=2018,
VLOOKUP($B254,[19]分省年度数据!$A$1:$T$32,7,FALSE)
)</f>
        <v>1206</v>
      </c>
      <c r="AK254" cm="1">
        <f t="array" ref="AK254">_xlfn.IFS(
$C254=2010,
VLOOKUP($B254,[20]分省年度数据!$A$1:$T$32,15,FALSE),
$C254=2011,
VLOOKUP($B254,[20]分省年度数据!$A$1:$T$32,14,FALSE),
$C254=2012,
VLOOKUP($B254,[20]分省年度数据!$A$1:$T$32,13,FALSE),
$C254=2013,
VLOOKUP($B254,[20]分省年度数据!$A$1:$T$32,12,FALSE),
$C254=2014,
VLOOKUP($B254,[20]分省年度数据!$A$1:$T$32,11,FALSE),
$C254=2015,
VLOOKUP($B254,[20]分省年度数据!$A$1:$T$32,10,FALSE),
$C254=2016,
VLOOKUP($B254,[20]分省年度数据!$A$1:$T$32,9,FALSE),
$C254=2017,
VLOOKUP($B254,[20]分省年度数据!$A$1:$T$32,8,FALSE),
$C254=2018,
VLOOKUP($B254,[20]分省年度数据!$A$1:$T$32,7,FALSE)
)</f>
        <v>1554</v>
      </c>
      <c r="AL254" cm="1">
        <f t="array" ref="AL254">_xlfn.IFS(
$C254=2010,
VLOOKUP($B254,[26]分省年度数据!$A$1:$T$32,15,FALSE),
$C254=2011,
VLOOKUP($B254,[26]分省年度数据!$A$1:$T$32,14,FALSE),
$C254=2012,
VLOOKUP($B254,[26]分省年度数据!$A$1:$T$32,13,FALSE),
$C254=2013,
VLOOKUP($B254,[26]分省年度数据!$A$1:$T$32,12,FALSE),
$C254=2014,
VLOOKUP($B254,[26]分省年度数据!$A$1:$T$32,11,FALSE),
$C254=2015,
VLOOKUP($B254,[26]分省年度数据!$A$1:$T$32,10,FALSE),
$C254=2016,
VLOOKUP($B254,[26]分省年度数据!$A$1:$T$32,9,FALSE),
$C254=2017,
VLOOKUP($B254,[26]分省年度数据!$A$1:$T$32,8,FALSE),
$C254=2018,
VLOOKUP($B254,[26]分省年度数据!$A$1:$T$32,7,FALSE)
)</f>
        <v>99.87</v>
      </c>
      <c r="AM254" cm="1">
        <f t="array" ref="AM254">_xlfn.IFS(
$C254=2010,
VLOOKUP($B254,[22]分省年度数据!$A$1:$T$32,15,FALSE),
$C254=2011,
VLOOKUP($B254,[22]分省年度数据!$A$1:$T$32,14,FALSE),
$C254=2012,
VLOOKUP($B254,[22]分省年度数据!$A$1:$T$32,13,FALSE),
$C254=2013,
VLOOKUP($B254,[22]分省年度数据!$A$1:$T$32,12,FALSE),
$C254=2014,
VLOOKUP($B254,[22]分省年度数据!$A$1:$T$32,11,FALSE),
$C254=2015,
VLOOKUP($B254,[22]分省年度数据!$A$1:$T$32,10,FALSE),
$C254=2016,
VLOOKUP($B254,[22]分省年度数据!$A$1:$T$32,9,FALSE),
$C254=2017,
VLOOKUP($B254,[22]分省年度数据!$A$1:$T$32,8,FALSE),
$C254=2018,
VLOOKUP($B254,[22]分省年度数据!$A$1:$T$32,7,FALSE)
)</f>
        <v>90.79</v>
      </c>
      <c r="AN254" cm="1">
        <f t="array" ref="AN254">_xlfn.IFS(
$C254=2010,
VLOOKUP($B254,[23]分省年度数据!$A$1:$T$32,15,FALSE),
$C254=2011,
VLOOKUP($B254,[23]分省年度数据!$A$1:$T$32,14,FALSE),
$C254=2012,
VLOOKUP($B254,[23]分省年度数据!$A$1:$T$32,13,FALSE),
$C254=2013,
VLOOKUP($B254,[23]分省年度数据!$A$1:$T$32,12,FALSE),
$C254=2014,
VLOOKUP($B254,[23]分省年度数据!$A$1:$T$32,11,FALSE),
$C254=2015,
VLOOKUP($B254,[23]分省年度数据!$A$1:$T$32,10,FALSE),
$C254=2016,
VLOOKUP($B254,[23]分省年度数据!$A$1:$T$32,9,FALSE),
$C254=2017,
VLOOKUP($B254,[23]分省年度数据!$A$1:$T$32,8,FALSE),
$C254=2018,
VLOOKUP($B254,[23]分省年度数据!$A$1:$T$32,7,FALSE)
)</f>
        <v>18.3</v>
      </c>
      <c r="AO254" cm="1">
        <f t="array" ref="AO254">_xlfn.IFS(
$C254=2010,
VLOOKUP($B254,[24]分省年度数据!$A$1:$T$32,15,FALSE),
$C254=2011,
VLOOKUP($B254,[24]分省年度数据!$A$1:$T$32,14,FALSE),
$C254=2012,
VLOOKUP($B254,[24]分省年度数据!$A$1:$T$32,13,FALSE),
$C254=2013,
VLOOKUP($B254,[24]分省年度数据!$A$1:$T$32,12,FALSE),
$C254=2014,
VLOOKUP($B254,[24]分省年度数据!$A$1:$T$32,11,FALSE),
$C254=2015,
VLOOKUP($B254,[24]分省年度数据!$A$1:$T$32,10,FALSE),
$C254=2016,
VLOOKUP($B254,[24]分省年度数据!$A$1:$T$32,9,FALSE),
$C254=2017,
VLOOKUP($B254,[24]分省年度数据!$A$1:$T$32,8,FALSE),
$C254=2018,
VLOOKUP($B254,[24]分省年度数据!$A$1:$T$32,7,FALSE)
)</f>
        <v>4.6500000000000004</v>
      </c>
      <c r="AP254" cm="1">
        <f t="array" ref="AP254">_xlfn.IFS(
$C254=2010,
VLOOKUP($B254,[25]分省年度数据!$A$1:$T$32,15,FALSE),
$C254=2011,
VLOOKUP($B254,[25]分省年度数据!$A$1:$T$32,14,FALSE),
$C254=2012,
VLOOKUP($B254,[25]分省年度数据!$A$1:$T$32,13,FALSE),
$C254=2013,
VLOOKUP($B254,[25]分省年度数据!$A$1:$T$32,12,FALSE),
$C254=2014,
VLOOKUP($B254,[25]分省年度数据!$A$1:$T$32,11,FALSE),
$C254=2015,
VLOOKUP($B254,[25]分省年度数据!$A$1:$T$32,10,FALSE),
$C254=2016,
VLOOKUP($B254,[25]分省年度数据!$A$1:$T$32,9,FALSE),
$C254=2017,
VLOOKUP($B254,[25]分省年度数据!$A$1:$T$32,8,FALSE),
$C254=2018,
VLOOKUP($B254,[25]分省年度数据!$A$1:$T$32,7,FALSE)
)</f>
        <v>8.5299999999999994</v>
      </c>
    </row>
    <row r="255" spans="1:42">
      <c r="A255">
        <v>63</v>
      </c>
      <c r="B255" t="s">
        <v>29</v>
      </c>
      <c r="C255">
        <v>2011</v>
      </c>
      <c r="D255" t="str">
        <f t="shared" si="6"/>
        <v>青海省2011</v>
      </c>
      <c r="E255" t="s">
        <v>37</v>
      </c>
      <c r="F255" cm="1">
        <f t="array" ref="F255">_xlfn.IFS(
$C255=2010,
VLOOKUP($B255,[1]分省年度数据!$A$1:$T$32,15,FALSE),
$C255=2011,
VLOOKUP($B255,[1]分省年度数据!$A$1:$T$32,14,FALSE),
$C255=2012,
VLOOKUP($B255,[1]分省年度数据!$A$1:$T$32,13,FALSE),
$C255=2013,
VLOOKUP($B255,[1]分省年度数据!$A$1:$T$32,12,FALSE),
$C255=2014,
VLOOKUP($B255,[1]分省年度数据!$A$1:$T$32,11,FALSE),
$C255=2015,
VLOOKUP($B255,[1]分省年度数据!$A$1:$T$32,10,FALSE),
$C255=2016,
VLOOKUP($B255,[1]分省年度数据!$A$1:$T$32,9,FALSE),
$C255=2017,
VLOOKUP($B255,[1]分省年度数据!$A$1:$T$32,8,FALSE),
$C255=2018,
VLOOKUP($B255,[1]分省年度数据!$A$1:$T$32,7,FALSE)
)</f>
        <v>568</v>
      </c>
      <c r="G255" cm="1">
        <f t="array" ref="G255">_xlfn.IFS(
$C255=2010,
VLOOKUP($B255,[2]分省年度数据!$A$1:$T$32,15,FALSE),
$C255=2011,
VLOOKUP($B255,[2]分省年度数据!$A$1:$T$32,14,FALSE),
$C255=2012,
VLOOKUP($B255,[2]分省年度数据!$A$1:$T$32,13,FALSE),
$C255=2013,
VLOOKUP($B255,[2]分省年度数据!$A$1:$T$32,12,FALSE),
$C255=2014,
VLOOKUP($B255,[2]分省年度数据!$A$1:$T$32,11,FALSE),
$C255=2015,
VLOOKUP($B255,[2]分省年度数据!$A$1:$T$32,10,FALSE),
$C255=2016,
VLOOKUP($B255,[2]分省年度数据!$A$1:$T$32,9,FALSE),
$C255=2017,
VLOOKUP($B255,[2]分省年度数据!$A$1:$T$32,8,FALSE),
$C255=2018,
VLOOKUP($B255,[2]分省年度数据!$A$1:$T$32,7,FALSE)
)</f>
        <v>10024</v>
      </c>
      <c r="H255" cm="1">
        <f t="array" ref="H255">_xlfn.IFS(
$C255=2010,
VLOOKUP($B255,[3]分省年度数据!$A$1:$T$32,15,FALSE),
$C255=2011,
VLOOKUP($B255,[3]分省年度数据!$A$1:$T$32,14,FALSE),
$C255=2012,
VLOOKUP($B255,[3]分省年度数据!$A$1:$T$32,13,FALSE),
$C255=2013,
VLOOKUP($B255,[3]分省年度数据!$A$1:$T$32,12,FALSE),
$C255=2014,
VLOOKUP($B255,[3]分省年度数据!$A$1:$T$32,11,FALSE),
$C255=2015,
VLOOKUP($B255,[3]分省年度数据!$A$1:$T$32,10,FALSE),
$C255=2016,
VLOOKUP($B255,[3]分省年度数据!$A$1:$T$32,9,FALSE),
$C255=2017,
VLOOKUP($B255,[3]分省年度数据!$A$1:$T$32,8,FALSE),
$C255=2018,
VLOOKUP($B255,[3]分省年度数据!$A$1:$T$32,7,FALSE)
)</f>
        <v>235.6</v>
      </c>
      <c r="I255">
        <f>VLOOKUP($D255,[4]Sheet1!$C$1:$J$65536,2,FALSE)</f>
        <v>16.848745346069336</v>
      </c>
      <c r="J255">
        <f>VLOOKUP($D255,[4]Sheet1!$C$1:$J$65536,3,FALSE)</f>
        <v>-101.30887603759766</v>
      </c>
      <c r="K255">
        <f>VLOOKUP($D255,[4]Sheet1!$C$1:$J$65536,4,FALSE)</f>
        <v>10123</v>
      </c>
      <c r="L255">
        <f>VLOOKUP($D255,[4]Sheet1!$C$1:$J$65536,5,FALSE)</f>
        <v>174.99800109863281</v>
      </c>
      <c r="M255">
        <f>VLOOKUP($D255,[4]Sheet1!$C$1:$J$65536,6,FALSE)</f>
        <v>24.28746223449707</v>
      </c>
      <c r="N255">
        <f>VLOOKUP($D255,[4]Sheet1!$C$1:$J$65536,7,FALSE)</f>
        <v>4.4621052742004395</v>
      </c>
      <c r="O255">
        <f>VLOOKUP($D255,[4]Sheet1!$C$1:$J$65536,8,FALSE)</f>
        <v>14.339978218078613</v>
      </c>
      <c r="P255" cm="1">
        <f t="array" ref="P255">_xlfn.IFS(
$C255=2010,
VLOOKUP($B255,[5]各省年均房价!$A$1:$T$32,11,FALSE),
$C255=2011,
VLOOKUP($B255,[5]各省年均房价!$A$1:$T$32,12,FALSE),
$C255=2012,
VLOOKUP($B255,[5]各省年均房价!$A$1:$T$32,13,FALSE),
$C255=2013,
VLOOKUP($B255,[5]各省年均房价!$A$1:$T$32,14,FALSE),
$C255=2014,
VLOOKUP($B255,[5]各省年均房价!$A$1:$T$32,15,FALSE),
$C255=2015,
VLOOKUP($B255,[5]各省年均房价!$A$1:$T$32,16,FALSE),
$C255=2016,
VLOOKUP($B255,[5]各省年均房价!$A$1:$T$32,17,FALSE),
$C255=2017,
VLOOKUP($B255,[5]各省年均房价!$A$1:$T$32,18,FALSE),
$C255=2018,
VLOOKUP($B255,[5]各省年均房价!$A$1:$T$32,19,FALSE)
)</f>
        <v>4694.99</v>
      </c>
      <c r="Q255">
        <f t="shared" si="7"/>
        <v>0.46837490023942535</v>
      </c>
      <c r="R255" cm="1">
        <f t="array" ref="R255">_xlfn.IFS(
$C255=2010,
VLOOKUP($B255,[27]分省年度数据!$A$1:$T$32,15,FALSE),
$C255=2011,
VLOOKUP($B255,[27]分省年度数据!$A$1:$T$32,14,FALSE),
$C255=2012,
VLOOKUP($B255,[27]分省年度数据!$A$1:$T$32,13,FALSE),
$C255=2013,
VLOOKUP($B255,[27]分省年度数据!$A$1:$T$32,12,FALSE),
$C255=2014,
VLOOKUP($B255,[27]分省年度数据!$A$1:$T$32,11,FALSE),
$C255=2015,
VLOOKUP($B255,[27]分省年度数据!$A$1:$T$32,10,FALSE),
$C255=2016,
VLOOKUP($B255,[27]分省年度数据!$A$1:$T$32,9,FALSE),
$C255=2017,
VLOOKUP($B255,[27]分省年度数据!$A$1:$T$32,8,FALSE),
$C255=2018,
VLOOKUP($B255,[27]分省年度数据!$A$1:$T$32,7,FALSE)
)</f>
        <v>82.32</v>
      </c>
      <c r="S255">
        <f>IFERROR(VLOOKUP(D255,[6]mu_jt_estimates_final!$C:$D,2,FALSE),"")</f>
        <v>-0.20006493</v>
      </c>
      <c r="T255" t="str">
        <f>VLOOKUP(B255,方言分布!A:B,2,FALSE)</f>
        <v>中原官话</v>
      </c>
      <c r="U255" cm="1">
        <f t="array" ref="U255">_xlfn.IFS(
$C255=2010,
VLOOKUP($B255,[7]分省年度数据!$A$1:$T$32,15,FALSE),
$C255=2011,
VLOOKUP($B255,[7]分省年度数据!$A$1:$T$32,14,FALSE),
$C255=2012,
VLOOKUP($B255,[7]分省年度数据!$A$1:$T$32,13,FALSE),
$C255=2013,
VLOOKUP($B255,[7]分省年度数据!$A$1:$T$32,12,FALSE),
$C255=2014,
VLOOKUP($B255,[7]分省年度数据!$A$1:$T$32,11,FALSE),
$C255=2015,
VLOOKUP($B255,[7]分省年度数据!$A$1:$T$32,10,FALSE),
$C255=2016,
VLOOKUP($B255,[7]分省年度数据!$A$1:$T$32,9,FALSE),
$C255=2017,
VLOOKUP($B255,[7]分省年度数据!$A$1:$T$32,8,FALSE),
$C255=2018,
VLOOKUP($B255,[7]分省年度数据!$A$1:$T$32,7,FALSE)
)</f>
        <v>5887</v>
      </c>
      <c r="V255" cm="1">
        <f t="array" ref="V255">_xlfn.IFS(
$C255=2010,
VLOOKUP($B255,[8]分省年度数据!$A$1:$T$32,15,FALSE),
$C255=2011,
VLOOKUP($B255,[8]分省年度数据!$A$1:$T$32,14,FALSE),
$C255=2012,
VLOOKUP($B255,[8]分省年度数据!$A$1:$T$32,13,FALSE),
$C255=2013,
VLOOKUP($B255,[8]分省年度数据!$A$1:$T$32,12,FALSE),
$C255=2014,
VLOOKUP($B255,[8]分省年度数据!$A$1:$T$32,11,FALSE),
$C255=2015,
VLOOKUP($B255,[8]分省年度数据!$A$1:$T$32,10,FALSE),
$C255=2016,
VLOOKUP($B255,[8]分省年度数据!$A$1:$T$32,9,FALSE),
$C255=2017,
VLOOKUP($B255,[8]分省年度数据!$A$1:$T$32,8,FALSE),
$C255=2018,
VLOOKUP($B255,[8]分省年度数据!$A$1:$T$32,7,FALSE)
)</f>
        <v>2.31</v>
      </c>
      <c r="W255" cm="1">
        <f t="array" ref="W255">_xlfn.IFS(
$C255=2010,
VLOOKUP($B255,[9]分省年度数据!$A$1:$T$32,15,FALSE),
$C255=2011,
VLOOKUP($B255,[9]分省年度数据!$A$1:$T$32,14,FALSE),
$C255=2012,
VLOOKUP($B255,[9]分省年度数据!$A$1:$T$32,13,FALSE),
$C255=2013,
VLOOKUP($B255,[9]分省年度数据!$A$1:$T$32,12,FALSE),
$C255=2014,
VLOOKUP($B255,[9]分省年度数据!$A$1:$T$32,11,FALSE),
$C255=2015,
VLOOKUP($B255,[9]分省年度数据!$A$1:$T$32,10,FALSE),
$C255=2016,
VLOOKUP($B255,[9]分省年度数据!$A$1:$T$32,9,FALSE),
$C255=2017,
VLOOKUP($B255,[9]分省年度数据!$A$1:$T$32,8,FALSE),
$C255=2018,
VLOOKUP($B255,[9]分省年度数据!$A$1:$T$32,7,FALSE)
)</f>
        <v>49</v>
      </c>
      <c r="X255" cm="1">
        <f t="array" ref="X255">_xlfn.IFS(
$C255=2010,
VLOOKUP($B255,[10]分省年度数据!$A$1:$T$32,15,FALSE),
$C255=2011,
VLOOKUP($B255,[10]分省年度数据!$A$1:$T$32,14,FALSE),
$C255=2012,
VLOOKUP($B255,[10]分省年度数据!$A$1:$T$32,13,FALSE),
$C255=2013,
VLOOKUP($B255,[10]分省年度数据!$A$1:$T$32,12,FALSE),
$C255=2014,
VLOOKUP($B255,[10]分省年度数据!$A$1:$T$32,11,FALSE),
$C255=2015,
VLOOKUP($B255,[10]分省年度数据!$A$1:$T$32,10,FALSE),
$C255=2016,
VLOOKUP($B255,[10]分省年度数据!$A$1:$T$32,9,FALSE),
$C255=2017,
VLOOKUP($B255,[10]分省年度数据!$A$1:$T$32,8,FALSE),
$C255=2018,
VLOOKUP($B255,[10]分省年度数据!$A$1:$T$32,7,FALSE)
)</f>
        <v>10.48</v>
      </c>
      <c r="Y255" cm="1">
        <f t="array" ref="Y255">_xlfn.IFS(
$C255=2010,
VLOOKUP($B255,[11]分省年度数据!$A$1:$T$32,15,FALSE),
$C255=2011,
VLOOKUP($B255,[11]分省年度数据!$A$1:$T$32,14,FALSE),
$C255=2012,
VLOOKUP($B255,[11]分省年度数据!$A$1:$T$32,13,FALSE),
$C255=2013,
VLOOKUP($B255,[11]分省年度数据!$A$1:$T$32,12,FALSE),
$C255=2014,
VLOOKUP($B255,[11]分省年度数据!$A$1:$T$32,11,FALSE),
$C255=2015,
VLOOKUP($B255,[11]分省年度数据!$A$1:$T$32,10,FALSE),
$C255=2016,
VLOOKUP($B255,[11]分省年度数据!$A$1:$T$32,9,FALSE),
$C255=2017,
VLOOKUP($B255,[11]分省年度数据!$A$1:$T$32,8,FALSE),
$C255=2018,
VLOOKUP($B255,[11]分省年度数据!$A$1:$T$32,7,FALSE)
)</f>
        <v>47.44</v>
      </c>
      <c r="Z255" cm="1">
        <f t="array" ref="Z255">_xlfn.IFS(
$C255=2010,
VLOOKUP($B255,[12]分省年度数据!$A$1:$T$32,15,FALSE),
$C255=2011,
VLOOKUP($B255,[12]分省年度数据!$A$1:$T$32,14,FALSE),
$C255=2012,
VLOOKUP($B255,[12]分省年度数据!$A$1:$T$32,13,FALSE),
$C255=2013,
VLOOKUP($B255,[12]分省年度数据!$A$1:$T$32,12,FALSE),
$C255=2014,
VLOOKUP($B255,[12]分省年度数据!$A$1:$T$32,11,FALSE),
$C255=2015,
VLOOKUP($B255,[12]分省年度数据!$A$1:$T$32,10,FALSE),
$C255=2016,
VLOOKUP($B255,[12]分省年度数据!$A$1:$T$32,9,FALSE),
$C255=2017,
VLOOKUP($B255,[12]分省年度数据!$A$1:$T$32,8,FALSE),
$C255=2018,
VLOOKUP($B255,[12]分省年度数据!$A$1:$T$32,7,FALSE)
)</f>
        <v>13.88</v>
      </c>
      <c r="AA255" cm="1">
        <f t="array" ref="AA255">_xlfn.IFS(
$C255=2010,
VLOOKUP($B255,[13]分省年度数据!$A$1:$T$32,15,FALSE),
$C255=2011,
VLOOKUP($B255,[13]分省年度数据!$A$1:$T$32,14,FALSE),
$C255=2012,
VLOOKUP($B255,[13]分省年度数据!$A$1:$T$32,13,FALSE),
$C255=2013,
VLOOKUP($B255,[13]分省年度数据!$A$1:$T$32,12,FALSE),
$C255=2014,
VLOOKUP($B255,[13]分省年度数据!$A$1:$T$32,11,FALSE),
$C255=2015,
VLOOKUP($B255,[13]分省年度数据!$A$1:$T$32,10,FALSE),
$C255=2016,
VLOOKUP($B255,[13]分省年度数据!$A$1:$T$32,9,FALSE),
$C255=2017,
VLOOKUP($B255,[13]分省年度数据!$A$1:$T$32,8,FALSE),
$C255=2018,
VLOOKUP($B255,[13]分省年度数据!$A$1:$T$32,7,FALSE)
)</f>
        <v>15.18</v>
      </c>
      <c r="AB255" cm="1">
        <f t="array" ref="AB255">_xlfn.IFS(
$C255=2010,
VLOOKUP($B255,[14]分省年度数据!$A$1:$T$32,15,FALSE),
$C255=2011,
VLOOKUP($B255,[14]分省年度数据!$A$1:$T$32,14,FALSE),
$C255=2012,
VLOOKUP($B255,[14]分省年度数据!$A$1:$T$32,13,FALSE),
$C255=2013,
VLOOKUP($B255,[14]分省年度数据!$A$1:$T$32,12,FALSE),
$C255=2014,
VLOOKUP($B255,[14]分省年度数据!$A$1:$T$32,11,FALSE),
$C255=2015,
VLOOKUP($B255,[14]分省年度数据!$A$1:$T$32,10,FALSE),
$C255=2016,
VLOOKUP($B255,[14]分省年度数据!$A$1:$T$32,9,FALSE),
$C255=2017,
VLOOKUP($B255,[14]分省年度数据!$A$1:$T$32,8,FALSE),
$C255=2018,
VLOOKUP($B255,[14]分省年度数据!$A$1:$T$32,7,FALSE)
)</f>
        <v>19.77</v>
      </c>
      <c r="AD255" cm="1">
        <f t="array" ref="AD255">_xlfn.IFS(
$C255=2010,
VLOOKUP($B255,[15]分省年度数据!$A$1:$T$32,15,FALSE),
$C255=2011,
VLOOKUP($B255,[15]分省年度数据!$A$1:$T$32,14,FALSE),
$C255=2012,
VLOOKUP($B255,[15]分省年度数据!$A$1:$T$32,13,FALSE),
$C255=2013,
VLOOKUP($B255,[15]分省年度数据!$A$1:$T$32,12,FALSE),
$C255=2014,
VLOOKUP($B255,[15]分省年度数据!$A$1:$T$32,11,FALSE),
$C255=2015,
VLOOKUP($B255,[15]分省年度数据!$A$1:$T$32,10,FALSE),
$C255=2016,
VLOOKUP($B255,[15]分省年度数据!$A$1:$T$32,9,FALSE),
$C255=2017,
VLOOKUP($B255,[15]分省年度数据!$A$1:$T$32,8,FALSE),
$C255=2018,
VLOOKUP($B255,[15]分省年度数据!$A$1:$T$32,7,FALSE)
)</f>
        <v>1552462</v>
      </c>
      <c r="AE255" cm="1">
        <f t="array" ref="AE255">_xlfn.IFS(
$C255=2010,
VLOOKUP($B255,[16]分省年度数据!$A$1:$T$32,15,FALSE),
$C255=2011,
VLOOKUP($B255,[16]分省年度数据!$A$1:$T$32,14,FALSE),
$C255=2012,
VLOOKUP($B255,[16]分省年度数据!$A$1:$T$32,13,FALSE),
$C255=2013,
VLOOKUP($B255,[16]分省年度数据!$A$1:$T$32,12,FALSE),
$C255=2014,
VLOOKUP($B255,[16]分省年度数据!$A$1:$T$32,11,FALSE),
$C255=2015,
VLOOKUP($B255,[16]分省年度数据!$A$1:$T$32,10,FALSE),
$C255=2016,
VLOOKUP($B255,[16]分省年度数据!$A$1:$T$32,9,FALSE),
$C255=2017,
VLOOKUP($B255,[16]分省年度数据!$A$1:$T$32,8,FALSE),
$C255=2018,
VLOOKUP($B255,[16]分省年度数据!$A$1:$T$32,7,FALSE)
)</f>
        <v>130.11000000000001</v>
      </c>
      <c r="AF255" t="str" cm="1">
        <f t="array" ref="AF255">_xlfn.IFS(
$C255=2010,
VLOOKUP($B255,[17]分省年度数据!$A$1:$T$32,15,FALSE),
$C255=2011,
VLOOKUP($B255,[17]分省年度数据!$A$1:$T$32,14,FALSE),
$C255=2012,
VLOOKUP($B255,[17]分省年度数据!$A$1:$T$32,13,FALSE),
$C255=2013,
VLOOKUP($B255,[17]分省年度数据!$A$1:$T$32,12,FALSE),
$C255=2014,
VLOOKUP($B255,[17]分省年度数据!$A$1:$T$32,11,FALSE),
$C255=2015,
VLOOKUP($B255,[17]分省年度数据!$A$1:$T$32,10,FALSE),
$C255=2016,
VLOOKUP($B255,[17]分省年度数据!$A$1:$T$32,9,FALSE),
$C255=2017,
VLOOKUP($B255,[17]分省年度数据!$A$1:$T$32,8,FALSE),
$C255=2018,
VLOOKUP($B255,[17]分省年度数据!$A$1:$T$32,7,FALSE)
)</f>
        <v/>
      </c>
      <c r="AG255" cm="1">
        <f t="array" ref="AG255">_xlfn.IFS(
$C255=2010,
VLOOKUP($B255,[18]分省年度数据!$A$1:$T$32,15,FALSE),
$C255=2011,
VLOOKUP($B255,[18]分省年度数据!$A$1:$T$32,14,FALSE),
$C255=2012,
VLOOKUP($B255,[18]分省年度数据!$A$1:$T$32,13,FALSE),
$C255=2013,
VLOOKUP($B255,[18]分省年度数据!$A$1:$T$32,12,FALSE),
$C255=2014,
VLOOKUP($B255,[18]分省年度数据!$A$1:$T$32,11,FALSE),
$C255=2015,
VLOOKUP($B255,[18]分省年度数据!$A$1:$T$32,10,FALSE),
$C255=2016,
VLOOKUP($B255,[18]分省年度数据!$A$1:$T$32,9,FALSE),
$C255=2017,
VLOOKUP($B255,[18]分省年度数据!$A$1:$T$32,8,FALSE),
$C255=2018,
VLOOKUP($B255,[18]分省年度数据!$A$1:$T$32,7,FALSE)
)</f>
        <v>413.4</v>
      </c>
      <c r="AJ255" cm="1">
        <f t="array" ref="AJ255">_xlfn.IFS(
$C255=2010,
VLOOKUP($B255,[19]分省年度数据!$A$1:$T$32,15,FALSE),
$C255=2011,
VLOOKUP($B255,[19]分省年度数据!$A$1:$T$32,14,FALSE),
$C255=2012,
VLOOKUP($B255,[19]分省年度数据!$A$1:$T$32,13,FALSE),
$C255=2013,
VLOOKUP($B255,[19]分省年度数据!$A$1:$T$32,12,FALSE),
$C255=2014,
VLOOKUP($B255,[19]分省年度数据!$A$1:$T$32,11,FALSE),
$C255=2015,
VLOOKUP($B255,[19]分省年度数据!$A$1:$T$32,10,FALSE),
$C255=2016,
VLOOKUP($B255,[19]分省年度数据!$A$1:$T$32,9,FALSE),
$C255=2017,
VLOOKUP($B255,[19]分省年度数据!$A$1:$T$32,8,FALSE),
$C255=2018,
VLOOKUP($B255,[19]分省年度数据!$A$1:$T$32,7,FALSE)
)</f>
        <v>1163</v>
      </c>
      <c r="AK255" cm="1">
        <f t="array" ref="AK255">_xlfn.IFS(
$C255=2010,
VLOOKUP($B255,[20]分省年度数据!$A$1:$T$32,15,FALSE),
$C255=2011,
VLOOKUP($B255,[20]分省年度数据!$A$1:$T$32,14,FALSE),
$C255=2012,
VLOOKUP($B255,[20]分省年度数据!$A$1:$T$32,13,FALSE),
$C255=2013,
VLOOKUP($B255,[20]分省年度数据!$A$1:$T$32,12,FALSE),
$C255=2014,
VLOOKUP($B255,[20]分省年度数据!$A$1:$T$32,11,FALSE),
$C255=2015,
VLOOKUP($B255,[20]分省年度数据!$A$1:$T$32,10,FALSE),
$C255=2016,
VLOOKUP($B255,[20]分省年度数据!$A$1:$T$32,9,FALSE),
$C255=2017,
VLOOKUP($B255,[20]分省年度数据!$A$1:$T$32,8,FALSE),
$C255=2018,
VLOOKUP($B255,[20]分省年度数据!$A$1:$T$32,7,FALSE)
)</f>
        <v>1870</v>
      </c>
      <c r="AL255" cm="1">
        <f t="array" ref="AL255">_xlfn.IFS(
$C255=2010,
VLOOKUP($B255,[26]分省年度数据!$A$1:$T$32,15,FALSE),
$C255=2011,
VLOOKUP($B255,[26]分省年度数据!$A$1:$T$32,14,FALSE),
$C255=2012,
VLOOKUP($B255,[26]分省年度数据!$A$1:$T$32,13,FALSE),
$C255=2013,
VLOOKUP($B255,[26]分省年度数据!$A$1:$T$32,12,FALSE),
$C255=2014,
VLOOKUP($B255,[26]分省年度数据!$A$1:$T$32,11,FALSE),
$C255=2015,
VLOOKUP($B255,[26]分省年度数据!$A$1:$T$32,10,FALSE),
$C255=2016,
VLOOKUP($B255,[26]分省年度数据!$A$1:$T$32,9,FALSE),
$C255=2017,
VLOOKUP($B255,[26]分省年度数据!$A$1:$T$32,8,FALSE),
$C255=2018,
VLOOKUP($B255,[26]分省年度数据!$A$1:$T$32,7,FALSE)
)</f>
        <v>99.86</v>
      </c>
      <c r="AM255" cm="1">
        <f t="array" ref="AM255">_xlfn.IFS(
$C255=2010,
VLOOKUP($B255,[22]分省年度数据!$A$1:$T$32,15,FALSE),
$C255=2011,
VLOOKUP($B255,[22]分省年度数据!$A$1:$T$32,14,FALSE),
$C255=2012,
VLOOKUP($B255,[22]分省年度数据!$A$1:$T$32,13,FALSE),
$C255=2013,
VLOOKUP($B255,[22]分省年度数据!$A$1:$T$32,12,FALSE),
$C255=2014,
VLOOKUP($B255,[22]分省年度数据!$A$1:$T$32,11,FALSE),
$C255=2015,
VLOOKUP($B255,[22]分省年度数据!$A$1:$T$32,10,FALSE),
$C255=2016,
VLOOKUP($B255,[22]分省年度数据!$A$1:$T$32,9,FALSE),
$C255=2017,
VLOOKUP($B255,[22]分省年度数据!$A$1:$T$32,8,FALSE),
$C255=2018,
VLOOKUP($B255,[22]分省年度数据!$A$1:$T$32,7,FALSE)
)</f>
        <v>92.1</v>
      </c>
      <c r="AN255" cm="1">
        <f t="array" ref="AN255">_xlfn.IFS(
$C255=2010,
VLOOKUP($B255,[23]分省年度数据!$A$1:$T$32,15,FALSE),
$C255=2011,
VLOOKUP($B255,[23]分省年度数据!$A$1:$T$32,14,FALSE),
$C255=2012,
VLOOKUP($B255,[23]分省年度数据!$A$1:$T$32,13,FALSE),
$C255=2013,
VLOOKUP($B255,[23]分省年度数据!$A$1:$T$32,12,FALSE),
$C255=2014,
VLOOKUP($B255,[23]分省年度数据!$A$1:$T$32,11,FALSE),
$C255=2015,
VLOOKUP($B255,[23]分省年度数据!$A$1:$T$32,10,FALSE),
$C255=2016,
VLOOKUP($B255,[23]分省年度数据!$A$1:$T$32,9,FALSE),
$C255=2017,
VLOOKUP($B255,[23]分省年度数据!$A$1:$T$32,8,FALSE),
$C255=2018,
VLOOKUP($B255,[23]分省年度数据!$A$1:$T$32,7,FALSE)
)</f>
        <v>16.940000000000001</v>
      </c>
      <c r="AO255" cm="1">
        <f t="array" ref="AO255">_xlfn.IFS(
$C255=2010,
VLOOKUP($B255,[24]分省年度数据!$A$1:$T$32,15,FALSE),
$C255=2011,
VLOOKUP($B255,[24]分省年度数据!$A$1:$T$32,14,FALSE),
$C255=2012,
VLOOKUP($B255,[24]分省年度数据!$A$1:$T$32,13,FALSE),
$C255=2013,
VLOOKUP($B255,[24]分省年度数据!$A$1:$T$32,12,FALSE),
$C255=2014,
VLOOKUP($B255,[24]分省年度数据!$A$1:$T$32,11,FALSE),
$C255=2015,
VLOOKUP($B255,[24]分省年度数据!$A$1:$T$32,10,FALSE),
$C255=2016,
VLOOKUP($B255,[24]分省年度数据!$A$1:$T$32,9,FALSE),
$C255=2017,
VLOOKUP($B255,[24]分省年度数据!$A$1:$T$32,8,FALSE),
$C255=2018,
VLOOKUP($B255,[24]分省年度数据!$A$1:$T$32,7,FALSE)
)</f>
        <v>4.6500000000000004</v>
      </c>
      <c r="AP255" cm="1">
        <f t="array" ref="AP255">_xlfn.IFS(
$C255=2010,
VLOOKUP($B255,[25]分省年度数据!$A$1:$T$32,15,FALSE),
$C255=2011,
VLOOKUP($B255,[25]分省年度数据!$A$1:$T$32,14,FALSE),
$C255=2012,
VLOOKUP($B255,[25]分省年度数据!$A$1:$T$32,13,FALSE),
$C255=2013,
VLOOKUP($B255,[25]分省年度数据!$A$1:$T$32,12,FALSE),
$C255=2014,
VLOOKUP($B255,[25]分省年度数据!$A$1:$T$32,11,FALSE),
$C255=2015,
VLOOKUP($B255,[25]分省年度数据!$A$1:$T$32,10,FALSE),
$C255=2016,
VLOOKUP($B255,[25]分省年度数据!$A$1:$T$32,9,FALSE),
$C255=2017,
VLOOKUP($B255,[25]分省年度数据!$A$1:$T$32,8,FALSE),
$C255=2018,
VLOOKUP($B255,[25]分省年度数据!$A$1:$T$32,7,FALSE)
)</f>
        <v>9.65</v>
      </c>
    </row>
    <row r="256" spans="1:42">
      <c r="A256">
        <v>63</v>
      </c>
      <c r="B256" t="s">
        <v>29</v>
      </c>
      <c r="C256">
        <v>2012</v>
      </c>
      <c r="D256" t="str">
        <f t="shared" si="6"/>
        <v>青海省2012</v>
      </c>
      <c r="E256" t="s">
        <v>37</v>
      </c>
      <c r="F256" cm="1">
        <f t="array" ref="F256">_xlfn.IFS(
$C256=2010,
VLOOKUP($B256,[1]分省年度数据!$A$1:$T$32,15,FALSE),
$C256=2011,
VLOOKUP($B256,[1]分省年度数据!$A$1:$T$32,14,FALSE),
$C256=2012,
VLOOKUP($B256,[1]分省年度数据!$A$1:$T$32,13,FALSE),
$C256=2013,
VLOOKUP($B256,[1]分省年度数据!$A$1:$T$32,12,FALSE),
$C256=2014,
VLOOKUP($B256,[1]分省年度数据!$A$1:$T$32,11,FALSE),
$C256=2015,
VLOOKUP($B256,[1]分省年度数据!$A$1:$T$32,10,FALSE),
$C256=2016,
VLOOKUP($B256,[1]分省年度数据!$A$1:$T$32,9,FALSE),
$C256=2017,
VLOOKUP($B256,[1]分省年度数据!$A$1:$T$32,8,FALSE),
$C256=2018,
VLOOKUP($B256,[1]分省年度数据!$A$1:$T$32,7,FALSE)
)</f>
        <v>571</v>
      </c>
      <c r="G256" cm="1">
        <f t="array" ref="G256">_xlfn.IFS(
$C256=2010,
VLOOKUP($B256,[2]分省年度数据!$A$1:$T$32,15,FALSE),
$C256=2011,
VLOOKUP($B256,[2]分省年度数据!$A$1:$T$32,14,FALSE),
$C256=2012,
VLOOKUP($B256,[2]分省年度数据!$A$1:$T$32,13,FALSE),
$C256=2013,
VLOOKUP($B256,[2]分省年度数据!$A$1:$T$32,12,FALSE),
$C256=2014,
VLOOKUP($B256,[2]分省年度数据!$A$1:$T$32,11,FALSE),
$C256=2015,
VLOOKUP($B256,[2]分省年度数据!$A$1:$T$32,10,FALSE),
$C256=2016,
VLOOKUP($B256,[2]分省年度数据!$A$1:$T$32,9,FALSE),
$C256=2017,
VLOOKUP($B256,[2]分省年度数据!$A$1:$T$32,8,FALSE),
$C256=2018,
VLOOKUP($B256,[2]分省年度数据!$A$1:$T$32,7,FALSE)
)</f>
        <v>11470</v>
      </c>
      <c r="H256" cm="1">
        <f t="array" ref="H256">_xlfn.IFS(
$C256=2010,
VLOOKUP($B256,[3]分省年度数据!$A$1:$T$32,15,FALSE),
$C256=2011,
VLOOKUP($B256,[3]分省年度数据!$A$1:$T$32,14,FALSE),
$C256=2012,
VLOOKUP($B256,[3]分省年度数据!$A$1:$T$32,13,FALSE),
$C256=2013,
VLOOKUP($B256,[3]分省年度数据!$A$1:$T$32,12,FALSE),
$C256=2014,
VLOOKUP($B256,[3]分省年度数据!$A$1:$T$32,11,FALSE),
$C256=2015,
VLOOKUP($B256,[3]分省年度数据!$A$1:$T$32,10,FALSE),
$C256=2016,
VLOOKUP($B256,[3]分省年度数据!$A$1:$T$32,9,FALSE),
$C256=2017,
VLOOKUP($B256,[3]分省年度数据!$A$1:$T$32,8,FALSE),
$C256=2018,
VLOOKUP($B256,[3]分省年度数据!$A$1:$T$32,7,FALSE)
)</f>
        <v>172.7</v>
      </c>
      <c r="I256">
        <f>VLOOKUP($D256,[4]Sheet1!$C$1:$J$65536,2,FALSE)</f>
        <v>13.573344230651855</v>
      </c>
      <c r="J256">
        <f>VLOOKUP($D256,[4]Sheet1!$C$1:$J$65536,3,FALSE)</f>
        <v>-96.200485229492188</v>
      </c>
      <c r="K256">
        <f>VLOOKUP($D256,[4]Sheet1!$C$1:$J$65536,4,FALSE)</f>
        <v>10123</v>
      </c>
      <c r="L256">
        <f>VLOOKUP($D256,[4]Sheet1!$C$1:$J$65536,5,FALSE)</f>
        <v>176.97879028320312</v>
      </c>
      <c r="M256">
        <f>VLOOKUP($D256,[4]Sheet1!$C$1:$J$65536,6,FALSE)</f>
        <v>24.522495269775391</v>
      </c>
      <c r="N256">
        <f>VLOOKUP($D256,[4]Sheet1!$C$1:$J$65536,7,FALSE)</f>
        <v>5.001105785369873</v>
      </c>
      <c r="O256">
        <f>VLOOKUP($D256,[4]Sheet1!$C$1:$J$65536,8,FALSE)</f>
        <v>12.980199813842773</v>
      </c>
      <c r="P256" cm="1">
        <f t="array" ref="P256">_xlfn.IFS(
$C256=2010,
VLOOKUP($B256,[5]各省年均房价!$A$1:$T$32,11,FALSE),
$C256=2011,
VLOOKUP($B256,[5]各省年均房价!$A$1:$T$32,12,FALSE),
$C256=2012,
VLOOKUP($B256,[5]各省年均房价!$A$1:$T$32,13,FALSE),
$C256=2013,
VLOOKUP($B256,[5]各省年均房价!$A$1:$T$32,14,FALSE),
$C256=2014,
VLOOKUP($B256,[5]各省年均房价!$A$1:$T$32,15,FALSE),
$C256=2015,
VLOOKUP($B256,[5]各省年均房价!$A$1:$T$32,16,FALSE),
$C256=2016,
VLOOKUP($B256,[5]各省年均房价!$A$1:$T$32,17,FALSE),
$C256=2017,
VLOOKUP($B256,[5]各省年均房价!$A$1:$T$32,18,FALSE),
$C256=2018,
VLOOKUP($B256,[5]各省年均房价!$A$1:$T$32,19,FALSE)
)</f>
        <v>4628.1899999999996</v>
      </c>
      <c r="Q256">
        <f t="shared" si="7"/>
        <v>0.40350392327811679</v>
      </c>
      <c r="R256" cm="1">
        <f t="array" ref="R256">_xlfn.IFS(
$C256=2010,
VLOOKUP($B256,[27]分省年度数据!$A$1:$T$32,15,FALSE),
$C256=2011,
VLOOKUP($B256,[27]分省年度数据!$A$1:$T$32,14,FALSE),
$C256=2012,
VLOOKUP($B256,[27]分省年度数据!$A$1:$T$32,13,FALSE),
$C256=2013,
VLOOKUP($B256,[27]分省年度数据!$A$1:$T$32,12,FALSE),
$C256=2014,
VLOOKUP($B256,[27]分省年度数据!$A$1:$T$32,11,FALSE),
$C256=2015,
VLOOKUP($B256,[27]分省年度数据!$A$1:$T$32,10,FALSE),
$C256=2016,
VLOOKUP($B256,[27]分省年度数据!$A$1:$T$32,9,FALSE),
$C256=2017,
VLOOKUP($B256,[27]分省年度数据!$A$1:$T$32,8,FALSE),
$C256=2018,
VLOOKUP($B256,[27]分省年度数据!$A$1:$T$32,7,FALSE)
)</f>
        <v>94.6</v>
      </c>
      <c r="S256">
        <f>IFERROR(VLOOKUP(D256,[6]mu_jt_estimates_final!$C:$D,2,FALSE),"")</f>
        <v>-0.20006493</v>
      </c>
      <c r="T256" t="str">
        <f>VLOOKUP(B256,方言分布!A:B,2,FALSE)</f>
        <v>中原官话</v>
      </c>
      <c r="U256" cm="1">
        <f t="array" ref="U256">_xlfn.IFS(
$C256=2010,
VLOOKUP($B256,[7]分省年度数据!$A$1:$T$32,15,FALSE),
$C256=2011,
VLOOKUP($B256,[7]分省年度数据!$A$1:$T$32,14,FALSE),
$C256=2012,
VLOOKUP($B256,[7]分省年度数据!$A$1:$T$32,13,FALSE),
$C256=2013,
VLOOKUP($B256,[7]分省年度数据!$A$1:$T$32,12,FALSE),
$C256=2014,
VLOOKUP($B256,[7]分省年度数据!$A$1:$T$32,11,FALSE),
$C256=2015,
VLOOKUP($B256,[7]分省年度数据!$A$1:$T$32,10,FALSE),
$C256=2016,
VLOOKUP($B256,[7]分省年度数据!$A$1:$T$32,9,FALSE),
$C256=2017,
VLOOKUP($B256,[7]分省年度数据!$A$1:$T$32,8,FALSE),
$C256=2018,
VLOOKUP($B256,[7]分省年度数据!$A$1:$T$32,7,FALSE)
)</f>
        <v>5948</v>
      </c>
      <c r="V256" cm="1">
        <f t="array" ref="V256">_xlfn.IFS(
$C256=2010,
VLOOKUP($B256,[8]分省年度数据!$A$1:$T$32,15,FALSE),
$C256=2011,
VLOOKUP($B256,[8]分省年度数据!$A$1:$T$32,14,FALSE),
$C256=2012,
VLOOKUP($B256,[8]分省年度数据!$A$1:$T$32,13,FALSE),
$C256=2013,
VLOOKUP($B256,[8]分省年度数据!$A$1:$T$32,12,FALSE),
$C256=2014,
VLOOKUP($B256,[8]分省年度数据!$A$1:$T$32,11,FALSE),
$C256=2015,
VLOOKUP($B256,[8]分省年度数据!$A$1:$T$32,10,FALSE),
$C256=2016,
VLOOKUP($B256,[8]分省年度数据!$A$1:$T$32,9,FALSE),
$C256=2017,
VLOOKUP($B256,[8]分省年度数据!$A$1:$T$32,8,FALSE),
$C256=2018,
VLOOKUP($B256,[8]分省年度数据!$A$1:$T$32,7,FALSE)
)</f>
        <v>2.6</v>
      </c>
      <c r="W256" cm="1">
        <f t="array" ref="W256">_xlfn.IFS(
$C256=2010,
VLOOKUP($B256,[9]分省年度数据!$A$1:$T$32,15,FALSE),
$C256=2011,
VLOOKUP($B256,[9]分省年度数据!$A$1:$T$32,14,FALSE),
$C256=2012,
VLOOKUP($B256,[9]分省年度数据!$A$1:$T$32,13,FALSE),
$C256=2013,
VLOOKUP($B256,[9]分省年度数据!$A$1:$T$32,12,FALSE),
$C256=2014,
VLOOKUP($B256,[9]分省年度数据!$A$1:$T$32,11,FALSE),
$C256=2015,
VLOOKUP($B256,[9]分省年度数据!$A$1:$T$32,10,FALSE),
$C256=2016,
VLOOKUP($B256,[9]分省年度数据!$A$1:$T$32,9,FALSE),
$C256=2017,
VLOOKUP($B256,[9]分省年度数据!$A$1:$T$32,8,FALSE),
$C256=2018,
VLOOKUP($B256,[9]分省年度数据!$A$1:$T$32,7,FALSE)
)</f>
        <v>51</v>
      </c>
      <c r="X256" cm="1">
        <f t="array" ref="X256">_xlfn.IFS(
$C256=2010,
VLOOKUP($B256,[10]分省年度数据!$A$1:$T$32,15,FALSE),
$C256=2011,
VLOOKUP($B256,[10]分省年度数据!$A$1:$T$32,14,FALSE),
$C256=2012,
VLOOKUP($B256,[10]分省年度数据!$A$1:$T$32,13,FALSE),
$C256=2013,
VLOOKUP($B256,[10]分省年度数据!$A$1:$T$32,12,FALSE),
$C256=2014,
VLOOKUP($B256,[10]分省年度数据!$A$1:$T$32,11,FALSE),
$C256=2015,
VLOOKUP($B256,[10]分省年度数据!$A$1:$T$32,10,FALSE),
$C256=2016,
VLOOKUP($B256,[10]分省年度数据!$A$1:$T$32,9,FALSE),
$C256=2017,
VLOOKUP($B256,[10]分省年度数据!$A$1:$T$32,8,FALSE),
$C256=2018,
VLOOKUP($B256,[10]分省年度数据!$A$1:$T$32,7,FALSE)
)</f>
        <v>10.81</v>
      </c>
      <c r="Y256" cm="1">
        <f t="array" ref="Y256">_xlfn.IFS(
$C256=2010,
VLOOKUP($B256,[11]分省年度数据!$A$1:$T$32,15,FALSE),
$C256=2011,
VLOOKUP($B256,[11]分省年度数据!$A$1:$T$32,14,FALSE),
$C256=2012,
VLOOKUP($B256,[11]分省年度数据!$A$1:$T$32,13,FALSE),
$C256=2013,
VLOOKUP($B256,[11]分省年度数据!$A$1:$T$32,12,FALSE),
$C256=2014,
VLOOKUP($B256,[11]分省年度数据!$A$1:$T$32,11,FALSE),
$C256=2015,
VLOOKUP($B256,[11]分省年度数据!$A$1:$T$32,10,FALSE),
$C256=2016,
VLOOKUP($B256,[11]分省年度数据!$A$1:$T$32,9,FALSE),
$C256=2017,
VLOOKUP($B256,[11]分省年度数据!$A$1:$T$32,8,FALSE),
$C256=2018,
VLOOKUP($B256,[11]分省年度数据!$A$1:$T$32,7,FALSE)
)</f>
        <v>60.11</v>
      </c>
      <c r="Z256" cm="1">
        <f t="array" ref="Z256">_xlfn.IFS(
$C256=2010,
VLOOKUP($B256,[12]分省年度数据!$A$1:$T$32,15,FALSE),
$C256=2011,
VLOOKUP($B256,[12]分省年度数据!$A$1:$T$32,14,FALSE),
$C256=2012,
VLOOKUP($B256,[12]分省年度数据!$A$1:$T$32,13,FALSE),
$C256=2013,
VLOOKUP($B256,[12]分省年度数据!$A$1:$T$32,12,FALSE),
$C256=2014,
VLOOKUP($B256,[12]分省年度数据!$A$1:$T$32,11,FALSE),
$C256=2015,
VLOOKUP($B256,[12]分省年度数据!$A$1:$T$32,10,FALSE),
$C256=2016,
VLOOKUP($B256,[12]分省年度数据!$A$1:$T$32,9,FALSE),
$C256=2017,
VLOOKUP($B256,[12]分省年度数据!$A$1:$T$32,8,FALSE),
$C256=2018,
VLOOKUP($B256,[12]分省年度数据!$A$1:$T$32,7,FALSE)
)</f>
        <v>13.8</v>
      </c>
      <c r="AA256" cm="1">
        <f t="array" ref="AA256">_xlfn.IFS(
$C256=2010,
VLOOKUP($B256,[13]分省年度数据!$A$1:$T$32,15,FALSE),
$C256=2011,
VLOOKUP($B256,[13]分省年度数据!$A$1:$T$32,14,FALSE),
$C256=2012,
VLOOKUP($B256,[13]分省年度数据!$A$1:$T$32,13,FALSE),
$C256=2013,
VLOOKUP($B256,[13]分省年度数据!$A$1:$T$32,12,FALSE),
$C256=2014,
VLOOKUP($B256,[13]分省年度数据!$A$1:$T$32,11,FALSE),
$C256=2015,
VLOOKUP($B256,[13]分省年度数据!$A$1:$T$32,10,FALSE),
$C256=2016,
VLOOKUP($B256,[13]分省年度数据!$A$1:$T$32,9,FALSE),
$C256=2017,
VLOOKUP($B256,[13]分省年度数据!$A$1:$T$32,8,FALSE),
$C256=2018,
VLOOKUP($B256,[13]分省年度数据!$A$1:$T$32,7,FALSE)
)</f>
        <v>14.06</v>
      </c>
      <c r="AB256" cm="1">
        <f t="array" ref="AB256">_xlfn.IFS(
$C256=2010,
VLOOKUP($B256,[14]分省年度数据!$A$1:$T$32,15,FALSE),
$C256=2011,
VLOOKUP($B256,[14]分省年度数据!$A$1:$T$32,14,FALSE),
$C256=2012,
VLOOKUP($B256,[14]分省年度数据!$A$1:$T$32,13,FALSE),
$C256=2013,
VLOOKUP($B256,[14]分省年度数据!$A$1:$T$32,12,FALSE),
$C256=2014,
VLOOKUP($B256,[14]分省年度数据!$A$1:$T$32,11,FALSE),
$C256=2015,
VLOOKUP($B256,[14]分省年度数据!$A$1:$T$32,10,FALSE),
$C256=2016,
VLOOKUP($B256,[14]分省年度数据!$A$1:$T$32,9,FALSE),
$C256=2017,
VLOOKUP($B256,[14]分省年度数据!$A$1:$T$32,8,FALSE),
$C256=2018,
VLOOKUP($B256,[14]分省年度数据!$A$1:$T$32,7,FALSE)
)</f>
        <v>19.100000000000001</v>
      </c>
      <c r="AD256" t="str" cm="1">
        <f t="array" ref="AD256">_xlfn.IFS(
$C256=2010,
VLOOKUP($B256,[15]分省年度数据!$A$1:$T$32,15,FALSE),
$C256=2011,
VLOOKUP($B256,[15]分省年度数据!$A$1:$T$32,14,FALSE),
$C256=2012,
VLOOKUP($B256,[15]分省年度数据!$A$1:$T$32,13,FALSE),
$C256=2013,
VLOOKUP($B256,[15]分省年度数据!$A$1:$T$32,12,FALSE),
$C256=2014,
VLOOKUP($B256,[15]分省年度数据!$A$1:$T$32,11,FALSE),
$C256=2015,
VLOOKUP($B256,[15]分省年度数据!$A$1:$T$32,10,FALSE),
$C256=2016,
VLOOKUP($B256,[15]分省年度数据!$A$1:$T$32,9,FALSE),
$C256=2017,
VLOOKUP($B256,[15]分省年度数据!$A$1:$T$32,8,FALSE),
$C256=2018,
VLOOKUP($B256,[15]分省年度数据!$A$1:$T$32,7,FALSE)
)</f>
        <v/>
      </c>
      <c r="AE256" cm="1">
        <f t="array" ref="AE256">_xlfn.IFS(
$C256=2010,
VLOOKUP($B256,[16]分省年度数据!$A$1:$T$32,15,FALSE),
$C256=2011,
VLOOKUP($B256,[16]分省年度数据!$A$1:$T$32,14,FALSE),
$C256=2012,
VLOOKUP($B256,[16]分省年度数据!$A$1:$T$32,13,FALSE),
$C256=2013,
VLOOKUP($B256,[16]分省年度数据!$A$1:$T$32,12,FALSE),
$C256=2014,
VLOOKUP($B256,[16]分省年度数据!$A$1:$T$32,11,FALSE),
$C256=2015,
VLOOKUP($B256,[16]分省年度数据!$A$1:$T$32,10,FALSE),
$C256=2016,
VLOOKUP($B256,[16]分省年度数据!$A$1:$T$32,9,FALSE),
$C256=2017,
VLOOKUP($B256,[16]分省年度数据!$A$1:$T$32,8,FALSE),
$C256=2018,
VLOOKUP($B256,[16]分省年度数据!$A$1:$T$32,7,FALSE)
)</f>
        <v>171.81</v>
      </c>
      <c r="AF256" t="str" cm="1">
        <f t="array" ref="AF256">_xlfn.IFS(
$C256=2010,
VLOOKUP($B256,[17]分省年度数据!$A$1:$T$32,15,FALSE),
$C256=2011,
VLOOKUP($B256,[17]分省年度数据!$A$1:$T$32,14,FALSE),
$C256=2012,
VLOOKUP($B256,[17]分省年度数据!$A$1:$T$32,13,FALSE),
$C256=2013,
VLOOKUP($B256,[17]分省年度数据!$A$1:$T$32,12,FALSE),
$C256=2014,
VLOOKUP($B256,[17]分省年度数据!$A$1:$T$32,11,FALSE),
$C256=2015,
VLOOKUP($B256,[17]分省年度数据!$A$1:$T$32,10,FALSE),
$C256=2016,
VLOOKUP($B256,[17]分省年度数据!$A$1:$T$32,9,FALSE),
$C256=2017,
VLOOKUP($B256,[17]分省年度数据!$A$1:$T$32,8,FALSE),
$C256=2018,
VLOOKUP($B256,[17]分省年度数据!$A$1:$T$32,7,FALSE)
)</f>
        <v/>
      </c>
      <c r="AG256" cm="1">
        <f t="array" ref="AG256">_xlfn.IFS(
$C256=2010,
VLOOKUP($B256,[18]分省年度数据!$A$1:$T$32,15,FALSE),
$C256=2011,
VLOOKUP($B256,[18]分省年度数据!$A$1:$T$32,14,FALSE),
$C256=2012,
VLOOKUP($B256,[18]分省年度数据!$A$1:$T$32,13,FALSE),
$C256=2013,
VLOOKUP($B256,[18]分省年度数据!$A$1:$T$32,12,FALSE),
$C256=2014,
VLOOKUP($B256,[18]分省年度数据!$A$1:$T$32,11,FALSE),
$C256=2015,
VLOOKUP($B256,[18]分省年度数据!$A$1:$T$32,10,FALSE),
$C256=2016,
VLOOKUP($B256,[18]分省年度数据!$A$1:$T$32,9,FALSE),
$C256=2017,
VLOOKUP($B256,[18]分省年度数据!$A$1:$T$32,8,FALSE),
$C256=2018,
VLOOKUP($B256,[18]分省年度数据!$A$1:$T$32,7,FALSE)
)</f>
        <v>480.3</v>
      </c>
      <c r="AJ256" cm="1">
        <f t="array" ref="AJ256">_xlfn.IFS(
$C256=2010,
VLOOKUP($B256,[19]分省年度数据!$A$1:$T$32,15,FALSE),
$C256=2011,
VLOOKUP($B256,[19]分省年度数据!$A$1:$T$32,14,FALSE),
$C256=2012,
VLOOKUP($B256,[19]分省年度数据!$A$1:$T$32,13,FALSE),
$C256=2013,
VLOOKUP($B256,[19]分省年度数据!$A$1:$T$32,12,FALSE),
$C256=2014,
VLOOKUP($B256,[19]分省年度数据!$A$1:$T$32,11,FALSE),
$C256=2015,
VLOOKUP($B256,[19]分省年度数据!$A$1:$T$32,10,FALSE),
$C256=2016,
VLOOKUP($B256,[19]分省年度数据!$A$1:$T$32,9,FALSE),
$C256=2017,
VLOOKUP($B256,[19]分省年度数据!$A$1:$T$32,8,FALSE),
$C256=2018,
VLOOKUP($B256,[19]分省年度数据!$A$1:$T$32,7,FALSE)
)</f>
        <v>1096</v>
      </c>
      <c r="AK256" cm="1">
        <f t="array" ref="AK256">_xlfn.IFS(
$C256=2010,
VLOOKUP($B256,[20]分省年度数据!$A$1:$T$32,15,FALSE),
$C256=2011,
VLOOKUP($B256,[20]分省年度数据!$A$1:$T$32,14,FALSE),
$C256=2012,
VLOOKUP($B256,[20]分省年度数据!$A$1:$T$32,13,FALSE),
$C256=2013,
VLOOKUP($B256,[20]分省年度数据!$A$1:$T$32,12,FALSE),
$C256=2014,
VLOOKUP($B256,[20]分省年度数据!$A$1:$T$32,11,FALSE),
$C256=2015,
VLOOKUP($B256,[20]分省年度数据!$A$1:$T$32,10,FALSE),
$C256=2016,
VLOOKUP($B256,[20]分省年度数据!$A$1:$T$32,9,FALSE),
$C256=2017,
VLOOKUP($B256,[20]分省年度数据!$A$1:$T$32,8,FALSE),
$C256=2018,
VLOOKUP($B256,[20]分省年度数据!$A$1:$T$32,7,FALSE)
)</f>
        <v>1937</v>
      </c>
      <c r="AL256" cm="1">
        <f t="array" ref="AL256">_xlfn.IFS(
$C256=2010,
VLOOKUP($B256,[26]分省年度数据!$A$1:$T$32,15,FALSE),
$C256=2011,
VLOOKUP($B256,[26]分省年度数据!$A$1:$T$32,14,FALSE),
$C256=2012,
VLOOKUP($B256,[26]分省年度数据!$A$1:$T$32,13,FALSE),
$C256=2013,
VLOOKUP($B256,[26]分省年度数据!$A$1:$T$32,12,FALSE),
$C256=2014,
VLOOKUP($B256,[26]分省年度数据!$A$1:$T$32,11,FALSE),
$C256=2015,
VLOOKUP($B256,[26]分省年度数据!$A$1:$T$32,10,FALSE),
$C256=2016,
VLOOKUP($B256,[26]分省年度数据!$A$1:$T$32,9,FALSE),
$C256=2017,
VLOOKUP($B256,[26]分省年度数据!$A$1:$T$32,8,FALSE),
$C256=2018,
VLOOKUP($B256,[26]分省年度数据!$A$1:$T$32,7,FALSE)
)</f>
        <v>99.9</v>
      </c>
      <c r="AM256" cm="1">
        <f t="array" ref="AM256">_xlfn.IFS(
$C256=2010,
VLOOKUP($B256,[22]分省年度数据!$A$1:$T$32,15,FALSE),
$C256=2011,
VLOOKUP($B256,[22]分省年度数据!$A$1:$T$32,14,FALSE),
$C256=2012,
VLOOKUP($B256,[22]分省年度数据!$A$1:$T$32,13,FALSE),
$C256=2013,
VLOOKUP($B256,[22]分省年度数据!$A$1:$T$32,12,FALSE),
$C256=2014,
VLOOKUP($B256,[22]分省年度数据!$A$1:$T$32,11,FALSE),
$C256=2015,
VLOOKUP($B256,[22]分省年度数据!$A$1:$T$32,10,FALSE),
$C256=2016,
VLOOKUP($B256,[22]分省年度数据!$A$1:$T$32,9,FALSE),
$C256=2017,
VLOOKUP($B256,[22]分省年度数据!$A$1:$T$32,8,FALSE),
$C256=2018,
VLOOKUP($B256,[22]分省年度数据!$A$1:$T$32,7,FALSE)
)</f>
        <v>92.65</v>
      </c>
      <c r="AN256" cm="1">
        <f t="array" ref="AN256">_xlfn.IFS(
$C256=2010,
VLOOKUP($B256,[23]分省年度数据!$A$1:$T$32,15,FALSE),
$C256=2011,
VLOOKUP($B256,[23]分省年度数据!$A$1:$T$32,14,FALSE),
$C256=2012,
VLOOKUP($B256,[23]分省年度数据!$A$1:$T$32,13,FALSE),
$C256=2013,
VLOOKUP($B256,[23]分省年度数据!$A$1:$T$32,12,FALSE),
$C256=2014,
VLOOKUP($B256,[23]分省年度数据!$A$1:$T$32,11,FALSE),
$C256=2015,
VLOOKUP($B256,[23]分省年度数据!$A$1:$T$32,10,FALSE),
$C256=2016,
VLOOKUP($B256,[23]分省年度数据!$A$1:$T$32,9,FALSE),
$C256=2017,
VLOOKUP($B256,[23]分省年度数据!$A$1:$T$32,8,FALSE),
$C256=2018,
VLOOKUP($B256,[23]分省年度数据!$A$1:$T$32,7,FALSE)
)</f>
        <v>16.600000000000001</v>
      </c>
      <c r="AO256" cm="1">
        <f t="array" ref="AO256">_xlfn.IFS(
$C256=2010,
VLOOKUP($B256,[24]分省年度数据!$A$1:$T$32,15,FALSE),
$C256=2011,
VLOOKUP($B256,[24]分省年度数据!$A$1:$T$32,14,FALSE),
$C256=2012,
VLOOKUP($B256,[24]分省年度数据!$A$1:$T$32,13,FALSE),
$C256=2013,
VLOOKUP($B256,[24]分省年度数据!$A$1:$T$32,12,FALSE),
$C256=2014,
VLOOKUP($B256,[24]分省年度数据!$A$1:$T$32,11,FALSE),
$C256=2015,
VLOOKUP($B256,[24]分省年度数据!$A$1:$T$32,10,FALSE),
$C256=2016,
VLOOKUP($B256,[24]分省年度数据!$A$1:$T$32,9,FALSE),
$C256=2017,
VLOOKUP($B256,[24]分省年度数据!$A$1:$T$32,8,FALSE),
$C256=2018,
VLOOKUP($B256,[24]分省年度数据!$A$1:$T$32,7,FALSE)
)</f>
        <v>4.32</v>
      </c>
      <c r="AP256" cm="1">
        <f t="array" ref="AP256">_xlfn.IFS(
$C256=2010,
VLOOKUP($B256,[25]分省年度数据!$A$1:$T$32,15,FALSE),
$C256=2011,
VLOOKUP($B256,[25]分省年度数据!$A$1:$T$32,14,FALSE),
$C256=2012,
VLOOKUP($B256,[25]分省年度数据!$A$1:$T$32,13,FALSE),
$C256=2013,
VLOOKUP($B256,[25]分省年度数据!$A$1:$T$32,12,FALSE),
$C256=2014,
VLOOKUP($B256,[25]分省年度数据!$A$1:$T$32,11,FALSE),
$C256=2015,
VLOOKUP($B256,[25]分省年度数据!$A$1:$T$32,10,FALSE),
$C256=2016,
VLOOKUP($B256,[25]分省年度数据!$A$1:$T$32,9,FALSE),
$C256=2017,
VLOOKUP($B256,[25]分省年度数据!$A$1:$T$32,8,FALSE),
$C256=2018,
VLOOKUP($B256,[25]分省年度数据!$A$1:$T$32,7,FALSE)
)</f>
        <v>9.81</v>
      </c>
    </row>
    <row r="257" spans="1:42">
      <c r="A257">
        <v>63</v>
      </c>
      <c r="B257" t="s">
        <v>29</v>
      </c>
      <c r="C257">
        <v>2013</v>
      </c>
      <c r="D257" t="str">
        <f t="shared" si="6"/>
        <v>青海省2013</v>
      </c>
      <c r="E257" t="s">
        <v>37</v>
      </c>
      <c r="F257" cm="1">
        <f t="array" ref="F257">_xlfn.IFS(
$C257=2010,
VLOOKUP($B257,[1]分省年度数据!$A$1:$T$32,15,FALSE),
$C257=2011,
VLOOKUP($B257,[1]分省年度数据!$A$1:$T$32,14,FALSE),
$C257=2012,
VLOOKUP($B257,[1]分省年度数据!$A$1:$T$32,13,FALSE),
$C257=2013,
VLOOKUP($B257,[1]分省年度数据!$A$1:$T$32,12,FALSE),
$C257=2014,
VLOOKUP($B257,[1]分省年度数据!$A$1:$T$32,11,FALSE),
$C257=2015,
VLOOKUP($B257,[1]分省年度数据!$A$1:$T$32,10,FALSE),
$C257=2016,
VLOOKUP($B257,[1]分省年度数据!$A$1:$T$32,9,FALSE),
$C257=2017,
VLOOKUP($B257,[1]分省年度数据!$A$1:$T$32,8,FALSE),
$C257=2018,
VLOOKUP($B257,[1]分省年度数据!$A$1:$T$32,7,FALSE)
)</f>
        <v>571</v>
      </c>
      <c r="G257" cm="1">
        <f t="array" ref="G257">_xlfn.IFS(
$C257=2010,
VLOOKUP($B257,[2]分省年度数据!$A$1:$T$32,15,FALSE),
$C257=2011,
VLOOKUP($B257,[2]分省年度数据!$A$1:$T$32,14,FALSE),
$C257=2012,
VLOOKUP($B257,[2]分省年度数据!$A$1:$T$32,13,FALSE),
$C257=2013,
VLOOKUP($B257,[2]分省年度数据!$A$1:$T$32,12,FALSE),
$C257=2014,
VLOOKUP($B257,[2]分省年度数据!$A$1:$T$32,11,FALSE),
$C257=2015,
VLOOKUP($B257,[2]分省年度数据!$A$1:$T$32,10,FALSE),
$C257=2016,
VLOOKUP($B257,[2]分省年度数据!$A$1:$T$32,9,FALSE),
$C257=2017,
VLOOKUP($B257,[2]分省年度数据!$A$1:$T$32,8,FALSE),
$C257=2018,
VLOOKUP($B257,[2]分省年度数据!$A$1:$T$32,7,FALSE)
)</f>
        <v>12948</v>
      </c>
      <c r="H257" cm="1">
        <f t="array" ref="H257">_xlfn.IFS(
$C257=2010,
VLOOKUP($B257,[3]分省年度数据!$A$1:$T$32,15,FALSE),
$C257=2011,
VLOOKUP($B257,[3]分省年度数据!$A$1:$T$32,14,FALSE),
$C257=2012,
VLOOKUP($B257,[3]分省年度数据!$A$1:$T$32,13,FALSE),
$C257=2013,
VLOOKUP($B257,[3]分省年度数据!$A$1:$T$32,12,FALSE),
$C257=2014,
VLOOKUP($B257,[3]分省年度数据!$A$1:$T$32,11,FALSE),
$C257=2015,
VLOOKUP($B257,[3]分省年度数据!$A$1:$T$32,10,FALSE),
$C257=2016,
VLOOKUP($B257,[3]分省年度数据!$A$1:$T$32,9,FALSE),
$C257=2017,
VLOOKUP($B257,[3]分省年度数据!$A$1:$T$32,8,FALSE),
$C257=2018,
VLOOKUP($B257,[3]分省年度数据!$A$1:$T$32,7,FALSE)
)</f>
        <v>167.5</v>
      </c>
      <c r="I257">
        <f>VLOOKUP($D257,[4]Sheet1!$C$1:$J$65536,2,FALSE)</f>
        <v>17.803905487060547</v>
      </c>
      <c r="J257">
        <f>VLOOKUP($D257,[4]Sheet1!$C$1:$J$65536,3,FALSE)</f>
        <v>-103.50575256347656</v>
      </c>
      <c r="K257">
        <f>VLOOKUP($D257,[4]Sheet1!$C$1:$J$65536,4,FALSE)</f>
        <v>10123</v>
      </c>
      <c r="L257">
        <f>VLOOKUP($D257,[4]Sheet1!$C$1:$J$65536,5,FALSE)</f>
        <v>182.67701721191406</v>
      </c>
      <c r="M257">
        <f>VLOOKUP($D257,[4]Sheet1!$C$1:$J$65536,6,FALSE)</f>
        <v>25.151401519775391</v>
      </c>
      <c r="N257">
        <f>VLOOKUP($D257,[4]Sheet1!$C$1:$J$65536,7,FALSE)</f>
        <v>4.8800244331359863</v>
      </c>
      <c r="O257">
        <f>VLOOKUP($D257,[4]Sheet1!$C$1:$J$65536,8,FALSE)</f>
        <v>14.399923324584961</v>
      </c>
      <c r="P257" cm="1">
        <f t="array" ref="P257">_xlfn.IFS(
$C257=2010,
VLOOKUP($B257,[5]各省年均房价!$A$1:$T$32,11,FALSE),
$C257=2011,
VLOOKUP($B257,[5]各省年均房价!$A$1:$T$32,12,FALSE),
$C257=2012,
VLOOKUP($B257,[5]各省年均房价!$A$1:$T$32,13,FALSE),
$C257=2013,
VLOOKUP($B257,[5]各省年均房价!$A$1:$T$32,14,FALSE),
$C257=2014,
VLOOKUP($B257,[5]各省年均房价!$A$1:$T$32,15,FALSE),
$C257=2015,
VLOOKUP($B257,[5]各省年均房价!$A$1:$T$32,16,FALSE),
$C257=2016,
VLOOKUP($B257,[5]各省年均房价!$A$1:$T$32,17,FALSE),
$C257=2017,
VLOOKUP($B257,[5]各省年均房价!$A$1:$T$32,18,FALSE),
$C257=2018,
VLOOKUP($B257,[5]各省年均房价!$A$1:$T$32,19,FALSE)
)</f>
        <v>5753.33</v>
      </c>
      <c r="Q257">
        <f t="shared" si="7"/>
        <v>0.44434121099783752</v>
      </c>
      <c r="R257" cm="1">
        <f t="array" ref="R257">_xlfn.IFS(
$C257=2010,
VLOOKUP($B257,[27]分省年度数据!$A$1:$T$32,15,FALSE),
$C257=2011,
VLOOKUP($B257,[27]分省年度数据!$A$1:$T$32,14,FALSE),
$C257=2012,
VLOOKUP($B257,[27]分省年度数据!$A$1:$T$32,13,FALSE),
$C257=2013,
VLOOKUP($B257,[27]分省年度数据!$A$1:$T$32,12,FALSE),
$C257=2014,
VLOOKUP($B257,[27]分省年度数据!$A$1:$T$32,11,FALSE),
$C257=2015,
VLOOKUP($B257,[27]分省年度数据!$A$1:$T$32,10,FALSE),
$C257=2016,
VLOOKUP($B257,[27]分省年度数据!$A$1:$T$32,9,FALSE),
$C257=2017,
VLOOKUP($B257,[27]分省年度数据!$A$1:$T$32,8,FALSE),
$C257=2018,
VLOOKUP($B257,[27]分省年度数据!$A$1:$T$32,7,FALSE)
)</f>
        <v>93.88</v>
      </c>
      <c r="S257">
        <f>IFERROR(VLOOKUP(D257,[6]mu_jt_estimates_final!$C:$D,2,FALSE),"")</f>
        <v>-0.20006493</v>
      </c>
      <c r="T257" t="str">
        <f>VLOOKUP(B257,方言分布!A:B,2,FALSE)</f>
        <v>中原官话</v>
      </c>
      <c r="U257" cm="1">
        <f t="array" ref="U257">_xlfn.IFS(
$C257=2010,
VLOOKUP($B257,[7]分省年度数据!$A$1:$T$32,15,FALSE),
$C257=2011,
VLOOKUP($B257,[7]分省年度数据!$A$1:$T$32,14,FALSE),
$C257=2012,
VLOOKUP($B257,[7]分省年度数据!$A$1:$T$32,13,FALSE),
$C257=2013,
VLOOKUP($B257,[7]分省年度数据!$A$1:$T$32,12,FALSE),
$C257=2014,
VLOOKUP($B257,[7]分省年度数据!$A$1:$T$32,11,FALSE),
$C257=2015,
VLOOKUP($B257,[7]分省年度数据!$A$1:$T$32,10,FALSE),
$C257=2016,
VLOOKUP($B257,[7]分省年度数据!$A$1:$T$32,9,FALSE),
$C257=2017,
VLOOKUP($B257,[7]分省年度数据!$A$1:$T$32,8,FALSE),
$C257=2018,
VLOOKUP($B257,[7]分省年度数据!$A$1:$T$32,7,FALSE)
)</f>
        <v>6020</v>
      </c>
      <c r="V257" cm="1">
        <f t="array" ref="V257">_xlfn.IFS(
$C257=2010,
VLOOKUP($B257,[8]分省年度数据!$A$1:$T$32,15,FALSE),
$C257=2011,
VLOOKUP($B257,[8]分省年度数据!$A$1:$T$32,14,FALSE),
$C257=2012,
VLOOKUP($B257,[8]分省年度数据!$A$1:$T$32,13,FALSE),
$C257=2013,
VLOOKUP($B257,[8]分省年度数据!$A$1:$T$32,12,FALSE),
$C257=2014,
VLOOKUP($B257,[8]分省年度数据!$A$1:$T$32,11,FALSE),
$C257=2015,
VLOOKUP($B257,[8]分省年度数据!$A$1:$T$32,10,FALSE),
$C257=2016,
VLOOKUP($B257,[8]分省年度数据!$A$1:$T$32,9,FALSE),
$C257=2017,
VLOOKUP($B257,[8]分省年度数据!$A$1:$T$32,8,FALSE),
$C257=2018,
VLOOKUP($B257,[8]分省年度数据!$A$1:$T$32,7,FALSE)
)</f>
        <v>2.95</v>
      </c>
      <c r="W257" cm="1">
        <f t="array" ref="W257">_xlfn.IFS(
$C257=2010,
VLOOKUP($B257,[9]分省年度数据!$A$1:$T$32,15,FALSE),
$C257=2011,
VLOOKUP($B257,[9]分省年度数据!$A$1:$T$32,14,FALSE),
$C257=2012,
VLOOKUP($B257,[9]分省年度数据!$A$1:$T$32,13,FALSE),
$C257=2013,
VLOOKUP($B257,[9]分省年度数据!$A$1:$T$32,12,FALSE),
$C257=2014,
VLOOKUP($B257,[9]分省年度数据!$A$1:$T$32,11,FALSE),
$C257=2015,
VLOOKUP($B257,[9]分省年度数据!$A$1:$T$32,10,FALSE),
$C257=2016,
VLOOKUP($B257,[9]分省年度数据!$A$1:$T$32,9,FALSE),
$C257=2017,
VLOOKUP($B257,[9]分省年度数据!$A$1:$T$32,8,FALSE),
$C257=2018,
VLOOKUP($B257,[9]分省年度数据!$A$1:$T$32,7,FALSE)
)</f>
        <v>57</v>
      </c>
      <c r="X257" cm="1">
        <f t="array" ref="X257">_xlfn.IFS(
$C257=2010,
VLOOKUP($B257,[10]分省年度数据!$A$1:$T$32,15,FALSE),
$C257=2011,
VLOOKUP($B257,[10]分省年度数据!$A$1:$T$32,14,FALSE),
$C257=2012,
VLOOKUP($B257,[10]分省年度数据!$A$1:$T$32,13,FALSE),
$C257=2013,
VLOOKUP($B257,[10]分省年度数据!$A$1:$T$32,12,FALSE),
$C257=2014,
VLOOKUP($B257,[10]分省年度数据!$A$1:$T$32,11,FALSE),
$C257=2015,
VLOOKUP($B257,[10]分省年度数据!$A$1:$T$32,10,FALSE),
$C257=2016,
VLOOKUP($B257,[10]分省年度数据!$A$1:$T$32,9,FALSE),
$C257=2017,
VLOOKUP($B257,[10]分省年度数据!$A$1:$T$32,8,FALSE),
$C257=2018,
VLOOKUP($B257,[10]分省年度数据!$A$1:$T$32,7,FALSE)
)</f>
        <v>10.43</v>
      </c>
      <c r="Y257" cm="1">
        <f t="array" ref="Y257">_xlfn.IFS(
$C257=2010,
VLOOKUP($B257,[11]分省年度数据!$A$1:$T$32,15,FALSE),
$C257=2011,
VLOOKUP($B257,[11]分省年度数据!$A$1:$T$32,14,FALSE),
$C257=2012,
VLOOKUP($B257,[11]分省年度数据!$A$1:$T$32,13,FALSE),
$C257=2013,
VLOOKUP($B257,[11]分省年度数据!$A$1:$T$32,12,FALSE),
$C257=2014,
VLOOKUP($B257,[11]分省年度数据!$A$1:$T$32,11,FALSE),
$C257=2015,
VLOOKUP($B257,[11]分省年度数据!$A$1:$T$32,10,FALSE),
$C257=2016,
VLOOKUP($B257,[11]分省年度数据!$A$1:$T$32,9,FALSE),
$C257=2017,
VLOOKUP($B257,[11]分省年度数据!$A$1:$T$32,8,FALSE),
$C257=2018,
VLOOKUP($B257,[11]分省年度数据!$A$1:$T$32,7,FALSE)
)</f>
        <v>68.64</v>
      </c>
      <c r="Z257" cm="1">
        <f t="array" ref="Z257">_xlfn.IFS(
$C257=2010,
VLOOKUP($B257,[12]分省年度数据!$A$1:$T$32,15,FALSE),
$C257=2011,
VLOOKUP($B257,[12]分省年度数据!$A$1:$T$32,14,FALSE),
$C257=2012,
VLOOKUP($B257,[12]分省年度数据!$A$1:$T$32,13,FALSE),
$C257=2013,
VLOOKUP($B257,[12]分省年度数据!$A$1:$T$32,12,FALSE),
$C257=2014,
VLOOKUP($B257,[12]分省年度数据!$A$1:$T$32,11,FALSE),
$C257=2015,
VLOOKUP($B257,[12]分省年度数据!$A$1:$T$32,10,FALSE),
$C257=2016,
VLOOKUP($B257,[12]分省年度数据!$A$1:$T$32,9,FALSE),
$C257=2017,
VLOOKUP($B257,[12]分省年度数据!$A$1:$T$32,8,FALSE),
$C257=2018,
VLOOKUP($B257,[12]分省年度数据!$A$1:$T$32,7,FALSE)
)</f>
        <v>13.64</v>
      </c>
      <c r="AA257" cm="1">
        <f t="array" ref="AA257">_xlfn.IFS(
$C257=2010,
VLOOKUP($B257,[13]分省年度数据!$A$1:$T$32,15,FALSE),
$C257=2011,
VLOOKUP($B257,[13]分省年度数据!$A$1:$T$32,14,FALSE),
$C257=2012,
VLOOKUP($B257,[13]分省年度数据!$A$1:$T$32,13,FALSE),
$C257=2013,
VLOOKUP($B257,[13]分省年度数据!$A$1:$T$32,12,FALSE),
$C257=2014,
VLOOKUP($B257,[13]分省年度数据!$A$1:$T$32,11,FALSE),
$C257=2015,
VLOOKUP($B257,[13]分省年度数据!$A$1:$T$32,10,FALSE),
$C257=2016,
VLOOKUP($B257,[13]分省年度数据!$A$1:$T$32,9,FALSE),
$C257=2017,
VLOOKUP($B257,[13]分省年度数据!$A$1:$T$32,8,FALSE),
$C257=2018,
VLOOKUP($B257,[13]分省年度数据!$A$1:$T$32,7,FALSE)
)</f>
        <v>13.34</v>
      </c>
      <c r="AB257" cm="1">
        <f t="array" ref="AB257">_xlfn.IFS(
$C257=2010,
VLOOKUP($B257,[14]分省年度数据!$A$1:$T$32,15,FALSE),
$C257=2011,
VLOOKUP($B257,[14]分省年度数据!$A$1:$T$32,14,FALSE),
$C257=2012,
VLOOKUP($B257,[14]分省年度数据!$A$1:$T$32,13,FALSE),
$C257=2013,
VLOOKUP($B257,[14]分省年度数据!$A$1:$T$32,12,FALSE),
$C257=2014,
VLOOKUP($B257,[14]分省年度数据!$A$1:$T$32,11,FALSE),
$C257=2015,
VLOOKUP($B257,[14]分省年度数据!$A$1:$T$32,10,FALSE),
$C257=2016,
VLOOKUP($B257,[14]分省年度数据!$A$1:$T$32,9,FALSE),
$C257=2017,
VLOOKUP($B257,[14]分省年度数据!$A$1:$T$32,8,FALSE),
$C257=2018,
VLOOKUP($B257,[14]分省年度数据!$A$1:$T$32,7,FALSE)
)</f>
        <v>17.600000000000001</v>
      </c>
      <c r="AD257" cm="1">
        <f t="array" ref="AD257">_xlfn.IFS(
$C257=2010,
VLOOKUP($B257,[15]分省年度数据!$A$1:$T$32,15,FALSE),
$C257=2011,
VLOOKUP($B257,[15]分省年度数据!$A$1:$T$32,14,FALSE),
$C257=2012,
VLOOKUP($B257,[15]分省年度数据!$A$1:$T$32,13,FALSE),
$C257=2013,
VLOOKUP($B257,[15]分省年度数据!$A$1:$T$32,12,FALSE),
$C257=2014,
VLOOKUP($B257,[15]分省年度数据!$A$1:$T$32,11,FALSE),
$C257=2015,
VLOOKUP($B257,[15]分省年度数据!$A$1:$T$32,10,FALSE),
$C257=2016,
VLOOKUP($B257,[15]分省年度数据!$A$1:$T$32,9,FALSE),
$C257=2017,
VLOOKUP($B257,[15]分省年度数据!$A$1:$T$32,8,FALSE),
$C257=2018,
VLOOKUP($B257,[15]分省年度数据!$A$1:$T$32,7,FALSE)
)</f>
        <v>1569408</v>
      </c>
      <c r="AE257" cm="1">
        <f t="array" ref="AE257">_xlfn.IFS(
$C257=2010,
VLOOKUP($B257,[16]分省年度数据!$A$1:$T$32,15,FALSE),
$C257=2011,
VLOOKUP($B257,[16]分省年度数据!$A$1:$T$32,14,FALSE),
$C257=2012,
VLOOKUP($B257,[16]分省年度数据!$A$1:$T$32,13,FALSE),
$C257=2013,
VLOOKUP($B257,[16]分省年度数据!$A$1:$T$32,12,FALSE),
$C257=2014,
VLOOKUP($B257,[16]分省年度数据!$A$1:$T$32,11,FALSE),
$C257=2015,
VLOOKUP($B257,[16]分省年度数据!$A$1:$T$32,10,FALSE),
$C257=2016,
VLOOKUP($B257,[16]分省年度数据!$A$1:$T$32,9,FALSE),
$C257=2017,
VLOOKUP($B257,[16]分省年度数据!$A$1:$T$32,8,FALSE),
$C257=2018,
VLOOKUP($B257,[16]分省年度数据!$A$1:$T$32,7,FALSE)
)</f>
        <v>121.51</v>
      </c>
      <c r="AF257" t="str" cm="1">
        <f t="array" ref="AF257">_xlfn.IFS(
$C257=2010,
VLOOKUP($B257,[17]分省年度数据!$A$1:$T$32,15,FALSE),
$C257=2011,
VLOOKUP($B257,[17]分省年度数据!$A$1:$T$32,14,FALSE),
$C257=2012,
VLOOKUP($B257,[17]分省年度数据!$A$1:$T$32,13,FALSE),
$C257=2013,
VLOOKUP($B257,[17]分省年度数据!$A$1:$T$32,12,FALSE),
$C257=2014,
VLOOKUP($B257,[17]分省年度数据!$A$1:$T$32,11,FALSE),
$C257=2015,
VLOOKUP($B257,[17]分省年度数据!$A$1:$T$32,10,FALSE),
$C257=2016,
VLOOKUP($B257,[17]分省年度数据!$A$1:$T$32,9,FALSE),
$C257=2017,
VLOOKUP($B257,[17]分省年度数据!$A$1:$T$32,8,FALSE),
$C257=2018,
VLOOKUP($B257,[17]分省年度数据!$A$1:$T$32,7,FALSE)
)</f>
        <v/>
      </c>
      <c r="AG257" cm="1">
        <f t="array" ref="AG257">_xlfn.IFS(
$C257=2010,
VLOOKUP($B257,[18]分省年度数据!$A$1:$T$32,15,FALSE),
$C257=2011,
VLOOKUP($B257,[18]分省年度数据!$A$1:$T$32,14,FALSE),
$C257=2012,
VLOOKUP($B257,[18]分省年度数据!$A$1:$T$32,13,FALSE),
$C257=2013,
VLOOKUP($B257,[18]分省年度数据!$A$1:$T$32,12,FALSE),
$C257=2014,
VLOOKUP($B257,[18]分省年度数据!$A$1:$T$32,11,FALSE),
$C257=2015,
VLOOKUP($B257,[18]分省年度数据!$A$1:$T$32,10,FALSE),
$C257=2016,
VLOOKUP($B257,[18]分省年度数据!$A$1:$T$32,9,FALSE),
$C257=2017,
VLOOKUP($B257,[18]分省年度数据!$A$1:$T$32,8,FALSE),
$C257=2018,
VLOOKUP($B257,[18]分省年度数据!$A$1:$T$32,7,FALSE)
)</f>
        <v>549.6</v>
      </c>
      <c r="AJ257" cm="1">
        <f t="array" ref="AJ257">_xlfn.IFS(
$C257=2010,
VLOOKUP($B257,[19]分省年度数据!$A$1:$T$32,15,FALSE),
$C257=2011,
VLOOKUP($B257,[19]分省年度数据!$A$1:$T$32,14,FALSE),
$C257=2012,
VLOOKUP($B257,[19]分省年度数据!$A$1:$T$32,13,FALSE),
$C257=2013,
VLOOKUP($B257,[19]分省年度数据!$A$1:$T$32,12,FALSE),
$C257=2014,
VLOOKUP($B257,[19]分省年度数据!$A$1:$T$32,11,FALSE),
$C257=2015,
VLOOKUP($B257,[19]分省年度数据!$A$1:$T$32,10,FALSE),
$C257=2016,
VLOOKUP($B257,[19]分省年度数据!$A$1:$T$32,9,FALSE),
$C257=2017,
VLOOKUP($B257,[19]分省年度数据!$A$1:$T$32,8,FALSE),
$C257=2018,
VLOOKUP($B257,[19]分省年度数据!$A$1:$T$32,7,FALSE)
)</f>
        <v>1065</v>
      </c>
      <c r="AK257" cm="1">
        <f t="array" ref="AK257">_xlfn.IFS(
$C257=2010,
VLOOKUP($B257,[20]分省年度数据!$A$1:$T$32,15,FALSE),
$C257=2011,
VLOOKUP($B257,[20]分省年度数据!$A$1:$T$32,14,FALSE),
$C257=2012,
VLOOKUP($B257,[20]分省年度数据!$A$1:$T$32,13,FALSE),
$C257=2013,
VLOOKUP($B257,[20]分省年度数据!$A$1:$T$32,12,FALSE),
$C257=2014,
VLOOKUP($B257,[20]分省年度数据!$A$1:$T$32,11,FALSE),
$C257=2015,
VLOOKUP($B257,[20]分省年度数据!$A$1:$T$32,10,FALSE),
$C257=2016,
VLOOKUP($B257,[20]分省年度数据!$A$1:$T$32,9,FALSE),
$C257=2017,
VLOOKUP($B257,[20]分省年度数据!$A$1:$T$32,8,FALSE),
$C257=2018,
VLOOKUP($B257,[20]分省年度数据!$A$1:$T$32,7,FALSE)
)</f>
        <v>1979</v>
      </c>
      <c r="AL257" cm="1">
        <f t="array" ref="AL257">_xlfn.IFS(
$C257=2010,
VLOOKUP($B257,[26]分省年度数据!$A$1:$T$32,15,FALSE),
$C257=2011,
VLOOKUP($B257,[26]分省年度数据!$A$1:$T$32,14,FALSE),
$C257=2012,
VLOOKUP($B257,[26]分省年度数据!$A$1:$T$32,13,FALSE),
$C257=2013,
VLOOKUP($B257,[26]分省年度数据!$A$1:$T$32,12,FALSE),
$C257=2014,
VLOOKUP($B257,[26]分省年度数据!$A$1:$T$32,11,FALSE),
$C257=2015,
VLOOKUP($B257,[26]分省年度数据!$A$1:$T$32,10,FALSE),
$C257=2016,
VLOOKUP($B257,[26]分省年度数据!$A$1:$T$32,9,FALSE),
$C257=2017,
VLOOKUP($B257,[26]分省年度数据!$A$1:$T$32,8,FALSE),
$C257=2018,
VLOOKUP($B257,[26]分省年度数据!$A$1:$T$32,7,FALSE)
)</f>
        <v>99.08</v>
      </c>
      <c r="AM257" cm="1">
        <f t="array" ref="AM257">_xlfn.IFS(
$C257=2010,
VLOOKUP($B257,[22]分省年度数据!$A$1:$T$32,15,FALSE),
$C257=2011,
VLOOKUP($B257,[22]分省年度数据!$A$1:$T$32,14,FALSE),
$C257=2012,
VLOOKUP($B257,[22]分省年度数据!$A$1:$T$32,13,FALSE),
$C257=2013,
VLOOKUP($B257,[22]分省年度数据!$A$1:$T$32,12,FALSE),
$C257=2014,
VLOOKUP($B257,[22]分省年度数据!$A$1:$T$32,11,FALSE),
$C257=2015,
VLOOKUP($B257,[22]分省年度数据!$A$1:$T$32,10,FALSE),
$C257=2016,
VLOOKUP($B257,[22]分省年度数据!$A$1:$T$32,9,FALSE),
$C257=2017,
VLOOKUP($B257,[22]分省年度数据!$A$1:$T$32,8,FALSE),
$C257=2018,
VLOOKUP($B257,[22]分省年度数据!$A$1:$T$32,7,FALSE)
)</f>
        <v>84.76</v>
      </c>
      <c r="AN257" cm="1">
        <f t="array" ref="AN257">_xlfn.IFS(
$C257=2010,
VLOOKUP($B257,[23]分省年度数据!$A$1:$T$32,15,FALSE),
$C257=2011,
VLOOKUP($B257,[23]分省年度数据!$A$1:$T$32,14,FALSE),
$C257=2012,
VLOOKUP($B257,[23]分省年度数据!$A$1:$T$32,13,FALSE),
$C257=2013,
VLOOKUP($B257,[23]分省年度数据!$A$1:$T$32,12,FALSE),
$C257=2014,
VLOOKUP($B257,[23]分省年度数据!$A$1:$T$32,11,FALSE),
$C257=2015,
VLOOKUP($B257,[23]分省年度数据!$A$1:$T$32,10,FALSE),
$C257=2016,
VLOOKUP($B257,[23]分省年度数据!$A$1:$T$32,9,FALSE),
$C257=2017,
VLOOKUP($B257,[23]分省年度数据!$A$1:$T$32,8,FALSE),
$C257=2018,
VLOOKUP($B257,[23]分省年度数据!$A$1:$T$32,7,FALSE)
)</f>
        <v>14.47</v>
      </c>
      <c r="AO257" cm="1">
        <f t="array" ref="AO257">_xlfn.IFS(
$C257=2010,
VLOOKUP($B257,[24]分省年度数据!$A$1:$T$32,15,FALSE),
$C257=2011,
VLOOKUP($B257,[24]分省年度数据!$A$1:$T$32,14,FALSE),
$C257=2012,
VLOOKUP($B257,[24]分省年度数据!$A$1:$T$32,13,FALSE),
$C257=2013,
VLOOKUP($B257,[24]分省年度数据!$A$1:$T$32,12,FALSE),
$C257=2014,
VLOOKUP($B257,[24]分省年度数据!$A$1:$T$32,11,FALSE),
$C257=2015,
VLOOKUP($B257,[24]分省年度数据!$A$1:$T$32,10,FALSE),
$C257=2016,
VLOOKUP($B257,[24]分省年度数据!$A$1:$T$32,9,FALSE),
$C257=2017,
VLOOKUP($B257,[24]分省年度数据!$A$1:$T$32,8,FALSE),
$C257=2018,
VLOOKUP($B257,[24]分省年度数据!$A$1:$T$32,7,FALSE)
)</f>
        <v>3.98</v>
      </c>
      <c r="AP257" cm="1">
        <f t="array" ref="AP257">_xlfn.IFS(
$C257=2010,
VLOOKUP($B257,[25]分省年度数据!$A$1:$T$32,15,FALSE),
$C257=2011,
VLOOKUP($B257,[25]分省年度数据!$A$1:$T$32,14,FALSE),
$C257=2012,
VLOOKUP($B257,[25]分省年度数据!$A$1:$T$32,13,FALSE),
$C257=2013,
VLOOKUP($B257,[25]分省年度数据!$A$1:$T$32,12,FALSE),
$C257=2014,
VLOOKUP($B257,[25]分省年度数据!$A$1:$T$32,11,FALSE),
$C257=2015,
VLOOKUP($B257,[25]分省年度数据!$A$1:$T$32,10,FALSE),
$C257=2016,
VLOOKUP($B257,[25]分省年度数据!$A$1:$T$32,9,FALSE),
$C257=2017,
VLOOKUP($B257,[25]分省年度数据!$A$1:$T$32,8,FALSE),
$C257=2018,
VLOOKUP($B257,[25]分省年度数据!$A$1:$T$32,7,FALSE)
)</f>
        <v>9.66</v>
      </c>
    </row>
    <row r="258" spans="1:42">
      <c r="A258">
        <v>63</v>
      </c>
      <c r="B258" t="s">
        <v>29</v>
      </c>
      <c r="C258">
        <v>2014</v>
      </c>
      <c r="D258" t="str">
        <f t="shared" ref="D258:D280" si="8">CONCATENATE(B258,C258)</f>
        <v>青海省2014</v>
      </c>
      <c r="E258" t="s">
        <v>37</v>
      </c>
      <c r="F258" cm="1">
        <f t="array" ref="F258">_xlfn.IFS(
$C258=2010,
VLOOKUP($B258,[1]分省年度数据!$A$1:$T$32,15,FALSE),
$C258=2011,
VLOOKUP($B258,[1]分省年度数据!$A$1:$T$32,14,FALSE),
$C258=2012,
VLOOKUP($B258,[1]分省年度数据!$A$1:$T$32,13,FALSE),
$C258=2013,
VLOOKUP($B258,[1]分省年度数据!$A$1:$T$32,12,FALSE),
$C258=2014,
VLOOKUP($B258,[1]分省年度数据!$A$1:$T$32,11,FALSE),
$C258=2015,
VLOOKUP($B258,[1]分省年度数据!$A$1:$T$32,10,FALSE),
$C258=2016,
VLOOKUP($B258,[1]分省年度数据!$A$1:$T$32,9,FALSE),
$C258=2017,
VLOOKUP($B258,[1]分省年度数据!$A$1:$T$32,8,FALSE),
$C258=2018,
VLOOKUP($B258,[1]分省年度数据!$A$1:$T$32,7,FALSE)
)</f>
        <v>576</v>
      </c>
      <c r="G258" cm="1">
        <f t="array" ref="G258">_xlfn.IFS(
$C258=2010,
VLOOKUP($B258,[2]分省年度数据!$A$1:$T$32,15,FALSE),
$C258=2011,
VLOOKUP($B258,[2]分省年度数据!$A$1:$T$32,14,FALSE),
$C258=2012,
VLOOKUP($B258,[2]分省年度数据!$A$1:$T$32,13,FALSE),
$C258=2013,
VLOOKUP($B258,[2]分省年度数据!$A$1:$T$32,12,FALSE),
$C258=2014,
VLOOKUP($B258,[2]分省年度数据!$A$1:$T$32,11,FALSE),
$C258=2015,
VLOOKUP($B258,[2]分省年度数据!$A$1:$T$32,10,FALSE),
$C258=2016,
VLOOKUP($B258,[2]分省年度数据!$A$1:$T$32,9,FALSE),
$C258=2017,
VLOOKUP($B258,[2]分省年度数据!$A$1:$T$32,8,FALSE),
$C258=2018,
VLOOKUP($B258,[2]分省年度数据!$A$1:$T$32,7,FALSE)
)</f>
        <v>14374</v>
      </c>
      <c r="H258" cm="1">
        <f t="array" ref="H258">_xlfn.IFS(
$C258=2010,
VLOOKUP($B258,[3]分省年度数据!$A$1:$T$32,15,FALSE),
$C258=2011,
VLOOKUP($B258,[3]分省年度数据!$A$1:$T$32,14,FALSE),
$C258=2012,
VLOOKUP($B258,[3]分省年度数据!$A$1:$T$32,13,FALSE),
$C258=2013,
VLOOKUP($B258,[3]分省年度数据!$A$1:$T$32,12,FALSE),
$C258=2014,
VLOOKUP($B258,[3]分省年度数据!$A$1:$T$32,11,FALSE),
$C258=2015,
VLOOKUP($B258,[3]分省年度数据!$A$1:$T$32,10,FALSE),
$C258=2016,
VLOOKUP($B258,[3]分省年度数据!$A$1:$T$32,9,FALSE),
$C258=2017,
VLOOKUP($B258,[3]分省年度数据!$A$1:$T$32,8,FALSE),
$C258=2018,
VLOOKUP($B258,[3]分省年度数据!$A$1:$T$32,7,FALSE)
)</f>
        <v>129.80000000000001</v>
      </c>
      <c r="I258">
        <f>VLOOKUP($D258,[4]Sheet1!$C$1:$J$65536,2,FALSE)</f>
        <v>17.459985733032227</v>
      </c>
      <c r="J258">
        <f>VLOOKUP($D258,[4]Sheet1!$C$1:$J$65536,3,FALSE)</f>
        <v>-98.206405639648438</v>
      </c>
      <c r="K258">
        <f>VLOOKUP($D258,[4]Sheet1!$C$1:$J$65536,4,FALSE)</f>
        <v>10123</v>
      </c>
      <c r="L258">
        <f>VLOOKUP($D258,[4]Sheet1!$C$1:$J$65536,5,FALSE)</f>
        <v>177.99700927734375</v>
      </c>
      <c r="M258">
        <f>VLOOKUP($D258,[4]Sheet1!$C$1:$J$65536,6,FALSE)</f>
        <v>27.577760696411133</v>
      </c>
      <c r="N258">
        <f>VLOOKUP($D258,[4]Sheet1!$C$1:$J$65536,7,FALSE)</f>
        <v>6.437492847442627</v>
      </c>
      <c r="O258">
        <f>VLOOKUP($D258,[4]Sheet1!$C$1:$J$65536,8,FALSE)</f>
        <v>15.304247856140137</v>
      </c>
      <c r="P258" cm="1">
        <f t="array" ref="P258">_xlfn.IFS(
$C258=2010,
VLOOKUP($B258,[5]各省年均房价!$A$1:$T$32,11,FALSE),
$C258=2011,
VLOOKUP($B258,[5]各省年均房价!$A$1:$T$32,12,FALSE),
$C258=2012,
VLOOKUP($B258,[5]各省年均房价!$A$1:$T$32,13,FALSE),
$C258=2013,
VLOOKUP($B258,[5]各省年均房价!$A$1:$T$32,14,FALSE),
$C258=2014,
VLOOKUP($B258,[5]各省年均房价!$A$1:$T$32,15,FALSE),
$C258=2015,
VLOOKUP($B258,[5]各省年均房价!$A$1:$T$32,16,FALSE),
$C258=2016,
VLOOKUP($B258,[5]各省年均房价!$A$1:$T$32,17,FALSE),
$C258=2017,
VLOOKUP($B258,[5]各省年均房价!$A$1:$T$32,18,FALSE),
$C258=2018,
VLOOKUP($B258,[5]各省年均房价!$A$1:$T$32,19,FALSE)
)</f>
        <v>5758.36</v>
      </c>
      <c r="Q258">
        <f t="shared" si="7"/>
        <v>0.40060943369973562</v>
      </c>
      <c r="R258" cm="1">
        <f t="array" ref="R258">_xlfn.IFS(
$C258=2010,
VLOOKUP($B258,[27]分省年度数据!$A$1:$T$32,15,FALSE),
$C258=2011,
VLOOKUP($B258,[27]分省年度数据!$A$1:$T$32,14,FALSE),
$C258=2012,
VLOOKUP($B258,[27]分省年度数据!$A$1:$T$32,13,FALSE),
$C258=2013,
VLOOKUP($B258,[27]分省年度数据!$A$1:$T$32,12,FALSE),
$C258=2014,
VLOOKUP($B258,[27]分省年度数据!$A$1:$T$32,11,FALSE),
$C258=2015,
VLOOKUP($B258,[27]分省年度数据!$A$1:$T$32,10,FALSE),
$C258=2016,
VLOOKUP($B258,[27]分省年度数据!$A$1:$T$32,9,FALSE),
$C258=2017,
VLOOKUP($B258,[27]分省年度数据!$A$1:$T$32,8,FALSE),
$C258=2018,
VLOOKUP($B258,[27]分省年度数据!$A$1:$T$32,7,FALSE)
)</f>
        <v>93.24</v>
      </c>
      <c r="S258">
        <f>IFERROR(VLOOKUP(D258,[6]mu_jt_estimates_final!$C:$D,2,FALSE),"")</f>
        <v>-0.20006493</v>
      </c>
      <c r="T258" t="str">
        <f>VLOOKUP(B258,方言分布!A:B,2,FALSE)</f>
        <v>中原官话</v>
      </c>
      <c r="U258" cm="1">
        <f t="array" ref="U258">_xlfn.IFS(
$C258=2010,
VLOOKUP($B258,[7]分省年度数据!$A$1:$T$32,15,FALSE),
$C258=2011,
VLOOKUP($B258,[7]分省年度数据!$A$1:$T$32,14,FALSE),
$C258=2012,
VLOOKUP($B258,[7]分省年度数据!$A$1:$T$32,13,FALSE),
$C258=2013,
VLOOKUP($B258,[7]分省年度数据!$A$1:$T$32,12,FALSE),
$C258=2014,
VLOOKUP($B258,[7]分省年度数据!$A$1:$T$32,11,FALSE),
$C258=2015,
VLOOKUP($B258,[7]分省年度数据!$A$1:$T$32,10,FALSE),
$C258=2016,
VLOOKUP($B258,[7]分省年度数据!$A$1:$T$32,9,FALSE),
$C258=2017,
VLOOKUP($B258,[7]分省年度数据!$A$1:$T$32,8,FALSE),
$C258=2018,
VLOOKUP($B258,[7]分省年度数据!$A$1:$T$32,7,FALSE)
)</f>
        <v>6241</v>
      </c>
      <c r="V258" cm="1">
        <f t="array" ref="V258">_xlfn.IFS(
$C258=2010,
VLOOKUP($B258,[8]分省年度数据!$A$1:$T$32,15,FALSE),
$C258=2011,
VLOOKUP($B258,[8]分省年度数据!$A$1:$T$32,14,FALSE),
$C258=2012,
VLOOKUP($B258,[8]分省年度数据!$A$1:$T$32,13,FALSE),
$C258=2013,
VLOOKUP($B258,[8]分省年度数据!$A$1:$T$32,12,FALSE),
$C258=2014,
VLOOKUP($B258,[8]分省年度数据!$A$1:$T$32,11,FALSE),
$C258=2015,
VLOOKUP($B258,[8]分省年度数据!$A$1:$T$32,10,FALSE),
$C258=2016,
VLOOKUP($B258,[8]分省年度数据!$A$1:$T$32,9,FALSE),
$C258=2017,
VLOOKUP($B258,[8]分省年度数据!$A$1:$T$32,8,FALSE),
$C258=2018,
VLOOKUP($B258,[8]分省年度数据!$A$1:$T$32,7,FALSE)
)</f>
        <v>3.3</v>
      </c>
      <c r="W258" cm="1">
        <f t="array" ref="W258">_xlfn.IFS(
$C258=2010,
VLOOKUP($B258,[9]分省年度数据!$A$1:$T$32,15,FALSE),
$C258=2011,
VLOOKUP($B258,[9]分省年度数据!$A$1:$T$32,14,FALSE),
$C258=2012,
VLOOKUP($B258,[9]分省年度数据!$A$1:$T$32,13,FALSE),
$C258=2013,
VLOOKUP($B258,[9]分省年度数据!$A$1:$T$32,12,FALSE),
$C258=2014,
VLOOKUP($B258,[9]分省年度数据!$A$1:$T$32,11,FALSE),
$C258=2015,
VLOOKUP($B258,[9]分省年度数据!$A$1:$T$32,10,FALSE),
$C258=2016,
VLOOKUP($B258,[9]分省年度数据!$A$1:$T$32,9,FALSE),
$C258=2017,
VLOOKUP($B258,[9]分省年度数据!$A$1:$T$32,8,FALSE),
$C258=2018,
VLOOKUP($B258,[9]分省年度数据!$A$1:$T$32,7,FALSE)
)</f>
        <v>58</v>
      </c>
      <c r="X258" cm="1">
        <f t="array" ref="X258">_xlfn.IFS(
$C258=2010,
VLOOKUP($B258,[10]分省年度数据!$A$1:$T$32,15,FALSE),
$C258=2011,
VLOOKUP($B258,[10]分省年度数据!$A$1:$T$32,14,FALSE),
$C258=2012,
VLOOKUP($B258,[10]分省年度数据!$A$1:$T$32,13,FALSE),
$C258=2013,
VLOOKUP($B258,[10]分省年度数据!$A$1:$T$32,12,FALSE),
$C258=2014,
VLOOKUP($B258,[10]分省年度数据!$A$1:$T$32,11,FALSE),
$C258=2015,
VLOOKUP($B258,[10]分省年度数据!$A$1:$T$32,10,FALSE),
$C258=2016,
VLOOKUP($B258,[10]分省年度数据!$A$1:$T$32,9,FALSE),
$C258=2017,
VLOOKUP($B258,[10]分省年度数据!$A$1:$T$32,8,FALSE),
$C258=2018,
VLOOKUP($B258,[10]分省年度数据!$A$1:$T$32,7,FALSE)
)</f>
        <v>9.57</v>
      </c>
      <c r="Y258" cm="1">
        <f t="array" ref="Y258">_xlfn.IFS(
$C258=2010,
VLOOKUP($B258,[11]分省年度数据!$A$1:$T$32,15,FALSE),
$C258=2011,
VLOOKUP($B258,[11]分省年度数据!$A$1:$T$32,14,FALSE),
$C258=2012,
VLOOKUP($B258,[11]分省年度数据!$A$1:$T$32,13,FALSE),
$C258=2013,
VLOOKUP($B258,[11]分省年度数据!$A$1:$T$32,12,FALSE),
$C258=2014,
VLOOKUP($B258,[11]分省年度数据!$A$1:$T$32,11,FALSE),
$C258=2015,
VLOOKUP($B258,[11]分省年度数据!$A$1:$T$32,10,FALSE),
$C258=2016,
VLOOKUP($B258,[11]分省年度数据!$A$1:$T$32,9,FALSE),
$C258=2017,
VLOOKUP($B258,[11]分省年度数据!$A$1:$T$32,8,FALSE),
$C258=2018,
VLOOKUP($B258,[11]分省年度数据!$A$1:$T$32,7,FALSE)
)</f>
        <v>80.13</v>
      </c>
      <c r="Z258" cm="1">
        <f t="array" ref="Z258">_xlfn.IFS(
$C258=2010,
VLOOKUP($B258,[12]分省年度数据!$A$1:$T$32,15,FALSE),
$C258=2011,
VLOOKUP($B258,[12]分省年度数据!$A$1:$T$32,14,FALSE),
$C258=2012,
VLOOKUP($B258,[12]分省年度数据!$A$1:$T$32,13,FALSE),
$C258=2013,
VLOOKUP($B258,[12]分省年度数据!$A$1:$T$32,12,FALSE),
$C258=2014,
VLOOKUP($B258,[12]分省年度数据!$A$1:$T$32,11,FALSE),
$C258=2015,
VLOOKUP($B258,[12]分省年度数据!$A$1:$T$32,10,FALSE),
$C258=2016,
VLOOKUP($B258,[12]分省年度数据!$A$1:$T$32,9,FALSE),
$C258=2017,
VLOOKUP($B258,[12]分省年度数据!$A$1:$T$32,8,FALSE),
$C258=2018,
VLOOKUP($B258,[12]分省年度数据!$A$1:$T$32,7,FALSE)
)</f>
        <v>14.19</v>
      </c>
      <c r="AA258" cm="1">
        <f t="array" ref="AA258">_xlfn.IFS(
$C258=2010,
VLOOKUP($B258,[13]分省年度数据!$A$1:$T$32,15,FALSE),
$C258=2011,
VLOOKUP($B258,[13]分省年度数据!$A$1:$T$32,14,FALSE),
$C258=2012,
VLOOKUP($B258,[13]分省年度数据!$A$1:$T$32,13,FALSE),
$C258=2013,
VLOOKUP($B258,[13]分省年度数据!$A$1:$T$32,12,FALSE),
$C258=2014,
VLOOKUP($B258,[13]分省年度数据!$A$1:$T$32,11,FALSE),
$C258=2015,
VLOOKUP($B258,[13]分省年度数据!$A$1:$T$32,10,FALSE),
$C258=2016,
VLOOKUP($B258,[13]分省年度数据!$A$1:$T$32,9,FALSE),
$C258=2017,
VLOOKUP($B258,[13]分省年度数据!$A$1:$T$32,8,FALSE),
$C258=2018,
VLOOKUP($B258,[13]分省年度数据!$A$1:$T$32,7,FALSE)
)</f>
        <v>13.81</v>
      </c>
      <c r="AB258" cm="1">
        <f t="array" ref="AB258">_xlfn.IFS(
$C258=2010,
VLOOKUP($B258,[14]分省年度数据!$A$1:$T$32,15,FALSE),
$C258=2011,
VLOOKUP($B258,[14]分省年度数据!$A$1:$T$32,14,FALSE),
$C258=2012,
VLOOKUP($B258,[14]分省年度数据!$A$1:$T$32,13,FALSE),
$C258=2013,
VLOOKUP($B258,[14]分省年度数据!$A$1:$T$32,12,FALSE),
$C258=2014,
VLOOKUP($B258,[14]分省年度数据!$A$1:$T$32,11,FALSE),
$C258=2015,
VLOOKUP($B258,[14]分省年度数据!$A$1:$T$32,10,FALSE),
$C258=2016,
VLOOKUP($B258,[14]分省年度数据!$A$1:$T$32,9,FALSE),
$C258=2017,
VLOOKUP($B258,[14]分省年度数据!$A$1:$T$32,8,FALSE),
$C258=2018,
VLOOKUP($B258,[14]分省年度数据!$A$1:$T$32,7,FALSE)
)</f>
        <v>18.28</v>
      </c>
      <c r="AD258" cm="1">
        <f t="array" ref="AD258">_xlfn.IFS(
$C258=2010,
VLOOKUP($B258,[15]分省年度数据!$A$1:$T$32,15,FALSE),
$C258=2011,
VLOOKUP($B258,[15]分省年度数据!$A$1:$T$32,14,FALSE),
$C258=2012,
VLOOKUP($B258,[15]分省年度数据!$A$1:$T$32,13,FALSE),
$C258=2013,
VLOOKUP($B258,[15]分省年度数据!$A$1:$T$32,12,FALSE),
$C258=2014,
VLOOKUP($B258,[15]分省年度数据!$A$1:$T$32,11,FALSE),
$C258=2015,
VLOOKUP($B258,[15]分省年度数据!$A$1:$T$32,10,FALSE),
$C258=2016,
VLOOKUP($B258,[15]分省年度数据!$A$1:$T$32,9,FALSE),
$C258=2017,
VLOOKUP($B258,[15]分省年度数据!$A$1:$T$32,8,FALSE),
$C258=2018,
VLOOKUP($B258,[15]分省年度数据!$A$1:$T$32,7,FALSE)
)</f>
        <v>1976886</v>
      </c>
      <c r="AE258" cm="1">
        <f t="array" ref="AE258">_xlfn.IFS(
$C258=2010,
VLOOKUP($B258,[16]分省年度数据!$A$1:$T$32,15,FALSE),
$C258=2011,
VLOOKUP($B258,[16]分省年度数据!$A$1:$T$32,14,FALSE),
$C258=2012,
VLOOKUP($B258,[16]分省年度数据!$A$1:$T$32,13,FALSE),
$C258=2013,
VLOOKUP($B258,[16]分省年度数据!$A$1:$T$32,12,FALSE),
$C258=2014,
VLOOKUP($B258,[16]分省年度数据!$A$1:$T$32,11,FALSE),
$C258=2015,
VLOOKUP($B258,[16]分省年度数据!$A$1:$T$32,10,FALSE),
$C258=2016,
VLOOKUP($B258,[16]分省年度数据!$A$1:$T$32,9,FALSE),
$C258=2017,
VLOOKUP($B258,[16]分省年度数据!$A$1:$T$32,8,FALSE),
$C258=2018,
VLOOKUP($B258,[16]分省年度数据!$A$1:$T$32,7,FALSE)
)</f>
        <v>156.31</v>
      </c>
      <c r="AF258" t="str" cm="1">
        <f t="array" ref="AF258">_xlfn.IFS(
$C258=2010,
VLOOKUP($B258,[17]分省年度数据!$A$1:$T$32,15,FALSE),
$C258=2011,
VLOOKUP($B258,[17]分省年度数据!$A$1:$T$32,14,FALSE),
$C258=2012,
VLOOKUP($B258,[17]分省年度数据!$A$1:$T$32,13,FALSE),
$C258=2013,
VLOOKUP($B258,[17]分省年度数据!$A$1:$T$32,12,FALSE),
$C258=2014,
VLOOKUP($B258,[17]分省年度数据!$A$1:$T$32,11,FALSE),
$C258=2015,
VLOOKUP($B258,[17]分省年度数据!$A$1:$T$32,10,FALSE),
$C258=2016,
VLOOKUP($B258,[17]分省年度数据!$A$1:$T$32,9,FALSE),
$C258=2017,
VLOOKUP($B258,[17]分省年度数据!$A$1:$T$32,8,FALSE),
$C258=2018,
VLOOKUP($B258,[17]分省年度数据!$A$1:$T$32,7,FALSE)
)</f>
        <v/>
      </c>
      <c r="AG258" cm="1">
        <f t="array" ref="AG258">_xlfn.IFS(
$C258=2010,
VLOOKUP($B258,[18]分省年度数据!$A$1:$T$32,15,FALSE),
$C258=2011,
VLOOKUP($B258,[18]分省年度数据!$A$1:$T$32,14,FALSE),
$C258=2012,
VLOOKUP($B258,[18]分省年度数据!$A$1:$T$32,13,FALSE),
$C258=2013,
VLOOKUP($B258,[18]分省年度数据!$A$1:$T$32,12,FALSE),
$C258=2014,
VLOOKUP($B258,[18]分省年度数据!$A$1:$T$32,11,FALSE),
$C258=2015,
VLOOKUP($B258,[18]分省年度数据!$A$1:$T$32,10,FALSE),
$C258=2016,
VLOOKUP($B258,[18]分省年度数据!$A$1:$T$32,9,FALSE),
$C258=2017,
VLOOKUP($B258,[18]分省年度数据!$A$1:$T$32,8,FALSE),
$C258=2018,
VLOOKUP($B258,[18]分省年度数据!$A$1:$T$32,7,FALSE)
)</f>
        <v>620.79999999999995</v>
      </c>
      <c r="AJ258" cm="1">
        <f t="array" ref="AJ258">_xlfn.IFS(
$C258=2010,
VLOOKUP($B258,[19]分省年度数据!$A$1:$T$32,15,FALSE),
$C258=2011,
VLOOKUP($B258,[19]分省年度数据!$A$1:$T$32,14,FALSE),
$C258=2012,
VLOOKUP($B258,[19]分省年度数据!$A$1:$T$32,13,FALSE),
$C258=2013,
VLOOKUP($B258,[19]分省年度数据!$A$1:$T$32,12,FALSE),
$C258=2014,
VLOOKUP($B258,[19]分省年度数据!$A$1:$T$32,11,FALSE),
$C258=2015,
VLOOKUP($B258,[19]分省年度数据!$A$1:$T$32,10,FALSE),
$C258=2016,
VLOOKUP($B258,[19]分省年度数据!$A$1:$T$32,9,FALSE),
$C258=2017,
VLOOKUP($B258,[19]分省年度数据!$A$1:$T$32,8,FALSE),
$C258=2018,
VLOOKUP($B258,[19]分省年度数据!$A$1:$T$32,7,FALSE)
)</f>
        <v>1029</v>
      </c>
      <c r="AK258" cm="1">
        <f t="array" ref="AK258">_xlfn.IFS(
$C258=2010,
VLOOKUP($B258,[20]分省年度数据!$A$1:$T$32,15,FALSE),
$C258=2011,
VLOOKUP($B258,[20]分省年度数据!$A$1:$T$32,14,FALSE),
$C258=2012,
VLOOKUP($B258,[20]分省年度数据!$A$1:$T$32,13,FALSE),
$C258=2013,
VLOOKUP($B258,[20]分省年度数据!$A$1:$T$32,12,FALSE),
$C258=2014,
VLOOKUP($B258,[20]分省年度数据!$A$1:$T$32,11,FALSE),
$C258=2015,
VLOOKUP($B258,[20]分省年度数据!$A$1:$T$32,10,FALSE),
$C258=2016,
VLOOKUP($B258,[20]分省年度数据!$A$1:$T$32,9,FALSE),
$C258=2017,
VLOOKUP($B258,[20]分省年度数据!$A$1:$T$32,8,FALSE),
$C258=2018,
VLOOKUP($B258,[20]分省年度数据!$A$1:$T$32,7,FALSE)
)</f>
        <v>1978</v>
      </c>
      <c r="AL258" cm="1">
        <f t="array" ref="AL258">_xlfn.IFS(
$C258=2010,
VLOOKUP($B258,[26]分省年度数据!$A$1:$T$32,15,FALSE),
$C258=2011,
VLOOKUP($B258,[26]分省年度数据!$A$1:$T$32,14,FALSE),
$C258=2012,
VLOOKUP($B258,[26]分省年度数据!$A$1:$T$32,13,FALSE),
$C258=2013,
VLOOKUP($B258,[26]分省年度数据!$A$1:$T$32,12,FALSE),
$C258=2014,
VLOOKUP($B258,[26]分省年度数据!$A$1:$T$32,11,FALSE),
$C258=2015,
VLOOKUP($B258,[26]分省年度数据!$A$1:$T$32,10,FALSE),
$C258=2016,
VLOOKUP($B258,[26]分省年度数据!$A$1:$T$32,9,FALSE),
$C258=2017,
VLOOKUP($B258,[26]分省年度数据!$A$1:$T$32,8,FALSE),
$C258=2018,
VLOOKUP($B258,[26]分省年度数据!$A$1:$T$32,7,FALSE)
)</f>
        <v>99.71</v>
      </c>
      <c r="AM258" cm="1">
        <f t="array" ref="AM258">_xlfn.IFS(
$C258=2010,
VLOOKUP($B258,[22]分省年度数据!$A$1:$T$32,15,FALSE),
$C258=2011,
VLOOKUP($B258,[22]分省年度数据!$A$1:$T$32,14,FALSE),
$C258=2012,
VLOOKUP($B258,[22]分省年度数据!$A$1:$T$32,13,FALSE),
$C258=2013,
VLOOKUP($B258,[22]分省年度数据!$A$1:$T$32,12,FALSE),
$C258=2014,
VLOOKUP($B258,[22]分省年度数据!$A$1:$T$32,11,FALSE),
$C258=2015,
VLOOKUP($B258,[22]分省年度数据!$A$1:$T$32,10,FALSE),
$C258=2016,
VLOOKUP($B258,[22]分省年度数据!$A$1:$T$32,9,FALSE),
$C258=2017,
VLOOKUP($B258,[22]分省年度数据!$A$1:$T$32,8,FALSE),
$C258=2018,
VLOOKUP($B258,[22]分省年度数据!$A$1:$T$32,7,FALSE)
)</f>
        <v>88.81</v>
      </c>
      <c r="AN258" cm="1">
        <f t="array" ref="AN258">_xlfn.IFS(
$C258=2010,
VLOOKUP($B258,[23]分省年度数据!$A$1:$T$32,15,FALSE),
$C258=2011,
VLOOKUP($B258,[23]分省年度数据!$A$1:$T$32,14,FALSE),
$C258=2012,
VLOOKUP($B258,[23]分省年度数据!$A$1:$T$32,13,FALSE),
$C258=2013,
VLOOKUP($B258,[23]分省年度数据!$A$1:$T$32,12,FALSE),
$C258=2014,
VLOOKUP($B258,[23]分省年度数据!$A$1:$T$32,11,FALSE),
$C258=2015,
VLOOKUP($B258,[23]分省年度数据!$A$1:$T$32,10,FALSE),
$C258=2016,
VLOOKUP($B258,[23]分省年度数据!$A$1:$T$32,9,FALSE),
$C258=2017,
VLOOKUP($B258,[23]分省年度数据!$A$1:$T$32,8,FALSE),
$C258=2018,
VLOOKUP($B258,[23]分省年度数据!$A$1:$T$32,7,FALSE)
)</f>
        <v>14.4</v>
      </c>
      <c r="AO258" cm="1">
        <f t="array" ref="AO258">_xlfn.IFS(
$C258=2010,
VLOOKUP($B258,[24]分省年度数据!$A$1:$T$32,15,FALSE),
$C258=2011,
VLOOKUP($B258,[24]分省年度数据!$A$1:$T$32,14,FALSE),
$C258=2012,
VLOOKUP($B258,[24]分省年度数据!$A$1:$T$32,13,FALSE),
$C258=2013,
VLOOKUP($B258,[24]分省年度数据!$A$1:$T$32,12,FALSE),
$C258=2014,
VLOOKUP($B258,[24]分省年度数据!$A$1:$T$32,11,FALSE),
$C258=2015,
VLOOKUP($B258,[24]分省年度数据!$A$1:$T$32,10,FALSE),
$C258=2016,
VLOOKUP($B258,[24]分省年度数据!$A$1:$T$32,9,FALSE),
$C258=2017,
VLOOKUP($B258,[24]分省年度数据!$A$1:$T$32,8,FALSE),
$C258=2018,
VLOOKUP($B258,[24]分省年度数据!$A$1:$T$32,7,FALSE)
)</f>
        <v>4.04</v>
      </c>
      <c r="AP258" cm="1">
        <f t="array" ref="AP258">_xlfn.IFS(
$C258=2010,
VLOOKUP($B258,[25]分省年度数据!$A$1:$T$32,15,FALSE),
$C258=2011,
VLOOKUP($B258,[25]分省年度数据!$A$1:$T$32,14,FALSE),
$C258=2012,
VLOOKUP($B258,[25]分省年度数据!$A$1:$T$32,13,FALSE),
$C258=2013,
VLOOKUP($B258,[25]分省年度数据!$A$1:$T$32,12,FALSE),
$C258=2014,
VLOOKUP($B258,[25]分省年度数据!$A$1:$T$32,11,FALSE),
$C258=2015,
VLOOKUP($B258,[25]分省年度数据!$A$1:$T$32,10,FALSE),
$C258=2016,
VLOOKUP($B258,[25]分省年度数据!$A$1:$T$32,9,FALSE),
$C258=2017,
VLOOKUP($B258,[25]分省年度数据!$A$1:$T$32,8,FALSE),
$C258=2018,
VLOOKUP($B258,[25]分省年度数据!$A$1:$T$32,7,FALSE)
)</f>
        <v>10.78</v>
      </c>
    </row>
    <row r="259" spans="1:42">
      <c r="A259">
        <v>63</v>
      </c>
      <c r="B259" t="s">
        <v>29</v>
      </c>
      <c r="C259">
        <v>2015</v>
      </c>
      <c r="D259" t="str">
        <f t="shared" si="8"/>
        <v>青海省2015</v>
      </c>
      <c r="E259" t="s">
        <v>37</v>
      </c>
      <c r="F259" cm="1">
        <f t="array" ref="F259">_xlfn.IFS(
$C259=2010,
VLOOKUP($B259,[1]分省年度数据!$A$1:$T$32,15,FALSE),
$C259=2011,
VLOOKUP($B259,[1]分省年度数据!$A$1:$T$32,14,FALSE),
$C259=2012,
VLOOKUP($B259,[1]分省年度数据!$A$1:$T$32,13,FALSE),
$C259=2013,
VLOOKUP($B259,[1]分省年度数据!$A$1:$T$32,12,FALSE),
$C259=2014,
VLOOKUP($B259,[1]分省年度数据!$A$1:$T$32,11,FALSE),
$C259=2015,
VLOOKUP($B259,[1]分省年度数据!$A$1:$T$32,10,FALSE),
$C259=2016,
VLOOKUP($B259,[1]分省年度数据!$A$1:$T$32,9,FALSE),
$C259=2017,
VLOOKUP($B259,[1]分省年度数据!$A$1:$T$32,8,FALSE),
$C259=2018,
VLOOKUP($B259,[1]分省年度数据!$A$1:$T$32,7,FALSE)
)</f>
        <v>577</v>
      </c>
      <c r="G259" cm="1">
        <f t="array" ref="G259">_xlfn.IFS(
$C259=2010,
VLOOKUP($B259,[2]分省年度数据!$A$1:$T$32,15,FALSE),
$C259=2011,
VLOOKUP($B259,[2]分省年度数据!$A$1:$T$32,14,FALSE),
$C259=2012,
VLOOKUP($B259,[2]分省年度数据!$A$1:$T$32,13,FALSE),
$C259=2013,
VLOOKUP($B259,[2]分省年度数据!$A$1:$T$32,12,FALSE),
$C259=2014,
VLOOKUP($B259,[2]分省年度数据!$A$1:$T$32,11,FALSE),
$C259=2015,
VLOOKUP($B259,[2]分省年度数据!$A$1:$T$32,10,FALSE),
$C259=2016,
VLOOKUP($B259,[2]分省年度数据!$A$1:$T$32,9,FALSE),
$C259=2017,
VLOOKUP($B259,[2]分省年度数据!$A$1:$T$32,8,FALSE),
$C259=2018,
VLOOKUP($B259,[2]分省年度数据!$A$1:$T$32,7,FALSE)
)</f>
        <v>15813</v>
      </c>
      <c r="H259" cm="1">
        <f t="array" ref="H259">_xlfn.IFS(
$C259=2010,
VLOOKUP($B259,[3]分省年度数据!$A$1:$T$32,15,FALSE),
$C259=2011,
VLOOKUP($B259,[3]分省年度数据!$A$1:$T$32,14,FALSE),
$C259=2012,
VLOOKUP($B259,[3]分省年度数据!$A$1:$T$32,13,FALSE),
$C259=2013,
VLOOKUP($B259,[3]分省年度数据!$A$1:$T$32,12,FALSE),
$C259=2014,
VLOOKUP($B259,[3]分省年度数据!$A$1:$T$32,11,FALSE),
$C259=2015,
VLOOKUP($B259,[3]分省年度数据!$A$1:$T$32,10,FALSE),
$C259=2016,
VLOOKUP($B259,[3]分省年度数据!$A$1:$T$32,9,FALSE),
$C259=2017,
VLOOKUP($B259,[3]分省年度数据!$A$1:$T$32,8,FALSE),
$C259=2018,
VLOOKUP($B259,[3]分省年度数据!$A$1:$T$32,7,FALSE)
)</f>
        <v>189.5</v>
      </c>
      <c r="I259">
        <f>VLOOKUP($D259,[4]Sheet1!$C$1:$J$65536,2,FALSE)</f>
        <v>18.148868560791016</v>
      </c>
      <c r="J259">
        <f>VLOOKUP($D259,[4]Sheet1!$C$1:$J$65536,3,FALSE)</f>
        <v>-99.528533935546875</v>
      </c>
      <c r="K259">
        <f>VLOOKUP($D259,[4]Sheet1!$C$1:$J$65536,4,FALSE)</f>
        <v>10123</v>
      </c>
      <c r="L259">
        <f>VLOOKUP($D259,[4]Sheet1!$C$1:$J$65536,5,FALSE)</f>
        <v>188.8494873046875</v>
      </c>
      <c r="M259">
        <f>VLOOKUP($D259,[4]Sheet1!$C$1:$J$65536,6,FALSE)</f>
        <v>27.242225646972656</v>
      </c>
      <c r="N259">
        <f>VLOOKUP($D259,[4]Sheet1!$C$1:$J$65536,7,FALSE)</f>
        <v>6.0989818572998047</v>
      </c>
      <c r="O259">
        <f>VLOOKUP($D259,[4]Sheet1!$C$1:$J$65536,8,FALSE)</f>
        <v>14.054041862487793</v>
      </c>
      <c r="P259" cm="1">
        <f t="array" ref="P259">_xlfn.IFS(
$C259=2010,
VLOOKUP($B259,[5]各省年均房价!$A$1:$T$32,11,FALSE),
$C259=2011,
VLOOKUP($B259,[5]各省年均房价!$A$1:$T$32,12,FALSE),
$C259=2012,
VLOOKUP($B259,[5]各省年均房价!$A$1:$T$32,13,FALSE),
$C259=2013,
VLOOKUP($B259,[5]各省年均房价!$A$1:$T$32,14,FALSE),
$C259=2014,
VLOOKUP($B259,[5]各省年均房价!$A$1:$T$32,15,FALSE),
$C259=2015,
VLOOKUP($B259,[5]各省年均房价!$A$1:$T$32,16,FALSE),
$C259=2016,
VLOOKUP($B259,[5]各省年均房价!$A$1:$T$32,17,FALSE),
$C259=2017,
VLOOKUP($B259,[5]各省年均房价!$A$1:$T$32,18,FALSE),
$C259=2018,
VLOOKUP($B259,[5]各省年均房价!$A$1:$T$32,19,FALSE)
)</f>
        <v>5909.9</v>
      </c>
      <c r="Q259">
        <f t="shared" ref="Q259:Q280" si="9">P259/G259</f>
        <v>0.37373679883640043</v>
      </c>
      <c r="R259" cm="1">
        <f t="array" ref="R259">_xlfn.IFS(
$C259=2010,
VLOOKUP($B259,[27]分省年度数据!$A$1:$T$32,15,FALSE),
$C259=2011,
VLOOKUP($B259,[27]分省年度数据!$A$1:$T$32,14,FALSE),
$C259=2012,
VLOOKUP($B259,[27]分省年度数据!$A$1:$T$32,13,FALSE),
$C259=2013,
VLOOKUP($B259,[27]分省年度数据!$A$1:$T$32,12,FALSE),
$C259=2014,
VLOOKUP($B259,[27]分省年度数据!$A$1:$T$32,11,FALSE),
$C259=2015,
VLOOKUP($B259,[27]分省年度数据!$A$1:$T$32,10,FALSE),
$C259=2016,
VLOOKUP($B259,[27]分省年度数据!$A$1:$T$32,9,FALSE),
$C259=2017,
VLOOKUP($B259,[27]分省年度数据!$A$1:$T$32,8,FALSE),
$C259=2018,
VLOOKUP($B259,[27]分省年度数据!$A$1:$T$32,7,FALSE)
)</f>
        <v>87.88</v>
      </c>
      <c r="S259">
        <f>IFERROR(VLOOKUP(D259,[6]mu_jt_estimates_final!$C:$D,2,FALSE),"")</f>
        <v>-9.6875243E-2</v>
      </c>
      <c r="T259" t="str">
        <f>VLOOKUP(B259,方言分布!A:B,2,FALSE)</f>
        <v>中原官话</v>
      </c>
      <c r="U259" cm="1">
        <f t="array" ref="U259">_xlfn.IFS(
$C259=2010,
VLOOKUP($B259,[7]分省年度数据!$A$1:$T$32,15,FALSE),
$C259=2011,
VLOOKUP($B259,[7]分省年度数据!$A$1:$T$32,14,FALSE),
$C259=2012,
VLOOKUP($B259,[7]分省年度数据!$A$1:$T$32,13,FALSE),
$C259=2013,
VLOOKUP($B259,[7]分省年度数据!$A$1:$T$32,12,FALSE),
$C259=2014,
VLOOKUP($B259,[7]分省年度数据!$A$1:$T$32,11,FALSE),
$C259=2015,
VLOOKUP($B259,[7]分省年度数据!$A$1:$T$32,10,FALSE),
$C259=2016,
VLOOKUP($B259,[7]分省年度数据!$A$1:$T$32,9,FALSE),
$C259=2017,
VLOOKUP($B259,[7]分省年度数据!$A$1:$T$32,8,FALSE),
$C259=2018,
VLOOKUP($B259,[7]分省年度数据!$A$1:$T$32,7,FALSE)
)</f>
        <v>6223</v>
      </c>
      <c r="V259" cm="1">
        <f t="array" ref="V259">_xlfn.IFS(
$C259=2010,
VLOOKUP($B259,[8]分省年度数据!$A$1:$T$32,15,FALSE),
$C259=2011,
VLOOKUP($B259,[8]分省年度数据!$A$1:$T$32,14,FALSE),
$C259=2012,
VLOOKUP($B259,[8]分省年度数据!$A$1:$T$32,13,FALSE),
$C259=2013,
VLOOKUP($B259,[8]分省年度数据!$A$1:$T$32,12,FALSE),
$C259=2014,
VLOOKUP($B259,[8]分省年度数据!$A$1:$T$32,11,FALSE),
$C259=2015,
VLOOKUP($B259,[8]分省年度数据!$A$1:$T$32,10,FALSE),
$C259=2016,
VLOOKUP($B259,[8]分省年度数据!$A$1:$T$32,9,FALSE),
$C259=2017,
VLOOKUP($B259,[8]分省年度数据!$A$1:$T$32,8,FALSE),
$C259=2018,
VLOOKUP($B259,[8]分省年度数据!$A$1:$T$32,7,FALSE)
)</f>
        <v>3.45</v>
      </c>
      <c r="W259" cm="1">
        <f t="array" ref="W259">_xlfn.IFS(
$C259=2010,
VLOOKUP($B259,[9]分省年度数据!$A$1:$T$32,15,FALSE),
$C259=2011,
VLOOKUP($B259,[9]分省年度数据!$A$1:$T$32,14,FALSE),
$C259=2012,
VLOOKUP($B259,[9]分省年度数据!$A$1:$T$32,13,FALSE),
$C259=2013,
VLOOKUP($B259,[9]分省年度数据!$A$1:$T$32,12,FALSE),
$C259=2014,
VLOOKUP($B259,[9]分省年度数据!$A$1:$T$32,11,FALSE),
$C259=2015,
VLOOKUP($B259,[9]分省年度数据!$A$1:$T$32,10,FALSE),
$C259=2016,
VLOOKUP($B259,[9]分省年度数据!$A$1:$T$32,9,FALSE),
$C259=2017,
VLOOKUP($B259,[9]分省年度数据!$A$1:$T$32,8,FALSE),
$C259=2018,
VLOOKUP($B259,[9]分省年度数据!$A$1:$T$32,7,FALSE)
)</f>
        <v>60</v>
      </c>
      <c r="X259" cm="1">
        <f t="array" ref="X259">_xlfn.IFS(
$C259=2010,
VLOOKUP($B259,[10]分省年度数据!$A$1:$T$32,15,FALSE),
$C259=2011,
VLOOKUP($B259,[10]分省年度数据!$A$1:$T$32,14,FALSE),
$C259=2012,
VLOOKUP($B259,[10]分省年度数据!$A$1:$T$32,13,FALSE),
$C259=2013,
VLOOKUP($B259,[10]分省年度数据!$A$1:$T$32,12,FALSE),
$C259=2014,
VLOOKUP($B259,[10]分省年度数据!$A$1:$T$32,11,FALSE),
$C259=2015,
VLOOKUP($B259,[10]分省年度数据!$A$1:$T$32,10,FALSE),
$C259=2016,
VLOOKUP($B259,[10]分省年度数据!$A$1:$T$32,9,FALSE),
$C259=2017,
VLOOKUP($B259,[10]分省年度数据!$A$1:$T$32,8,FALSE),
$C259=2018,
VLOOKUP($B259,[10]分省年度数据!$A$1:$T$32,7,FALSE)
)</f>
        <v>9.5</v>
      </c>
      <c r="Y259" cm="1">
        <f t="array" ref="Y259">_xlfn.IFS(
$C259=2010,
VLOOKUP($B259,[11]分省年度数据!$A$1:$T$32,15,FALSE),
$C259=2011,
VLOOKUP($B259,[11]分省年度数据!$A$1:$T$32,14,FALSE),
$C259=2012,
VLOOKUP($B259,[11]分省年度数据!$A$1:$T$32,13,FALSE),
$C259=2013,
VLOOKUP($B259,[11]分省年度数据!$A$1:$T$32,12,FALSE),
$C259=2014,
VLOOKUP($B259,[11]分省年度数据!$A$1:$T$32,11,FALSE),
$C259=2015,
VLOOKUP($B259,[11]分省年度数据!$A$1:$T$32,10,FALSE),
$C259=2016,
VLOOKUP($B259,[11]分省年度数据!$A$1:$T$32,9,FALSE),
$C259=2017,
VLOOKUP($B259,[11]分省年度数据!$A$1:$T$32,8,FALSE),
$C259=2018,
VLOOKUP($B259,[11]分省年度数据!$A$1:$T$32,7,FALSE)
)</f>
        <v>99.43</v>
      </c>
      <c r="Z259" cm="1">
        <f t="array" ref="Z259">_xlfn.IFS(
$C259=2010,
VLOOKUP($B259,[12]分省年度数据!$A$1:$T$32,15,FALSE),
$C259=2011,
VLOOKUP($B259,[12]分省年度数据!$A$1:$T$32,14,FALSE),
$C259=2012,
VLOOKUP($B259,[12]分省年度数据!$A$1:$T$32,13,FALSE),
$C259=2013,
VLOOKUP($B259,[12]分省年度数据!$A$1:$T$32,12,FALSE),
$C259=2014,
VLOOKUP($B259,[12]分省年度数据!$A$1:$T$32,11,FALSE),
$C259=2015,
VLOOKUP($B259,[12]分省年度数据!$A$1:$T$32,10,FALSE),
$C259=2016,
VLOOKUP($B259,[12]分省年度数据!$A$1:$T$32,9,FALSE),
$C259=2017,
VLOOKUP($B259,[12]分省年度数据!$A$1:$T$32,8,FALSE),
$C259=2018,
VLOOKUP($B259,[12]分省年度数据!$A$1:$T$32,7,FALSE)
)</f>
        <v>13.46</v>
      </c>
      <c r="AA259" cm="1">
        <f t="array" ref="AA259">_xlfn.IFS(
$C259=2010,
VLOOKUP($B259,[13]分省年度数据!$A$1:$T$32,15,FALSE),
$C259=2011,
VLOOKUP($B259,[13]分省年度数据!$A$1:$T$32,14,FALSE),
$C259=2012,
VLOOKUP($B259,[13]分省年度数据!$A$1:$T$32,13,FALSE),
$C259=2013,
VLOOKUP($B259,[13]分省年度数据!$A$1:$T$32,12,FALSE),
$C259=2014,
VLOOKUP($B259,[13]分省年度数据!$A$1:$T$32,11,FALSE),
$C259=2015,
VLOOKUP($B259,[13]分省年度数据!$A$1:$T$32,10,FALSE),
$C259=2016,
VLOOKUP($B259,[13]分省年度数据!$A$1:$T$32,9,FALSE),
$C259=2017,
VLOOKUP($B259,[13]分省年度数据!$A$1:$T$32,8,FALSE),
$C259=2018,
VLOOKUP($B259,[13]分省年度数据!$A$1:$T$32,7,FALSE)
)</f>
        <v>13.21</v>
      </c>
      <c r="AB259" cm="1">
        <f t="array" ref="AB259">_xlfn.IFS(
$C259=2010,
VLOOKUP($B259,[14]分省年度数据!$A$1:$T$32,15,FALSE),
$C259=2011,
VLOOKUP($B259,[14]分省年度数据!$A$1:$T$32,14,FALSE),
$C259=2012,
VLOOKUP($B259,[14]分省年度数据!$A$1:$T$32,13,FALSE),
$C259=2013,
VLOOKUP($B259,[14]分省年度数据!$A$1:$T$32,12,FALSE),
$C259=2014,
VLOOKUP($B259,[14]分省年度数据!$A$1:$T$32,11,FALSE),
$C259=2015,
VLOOKUP($B259,[14]分省年度数据!$A$1:$T$32,10,FALSE),
$C259=2016,
VLOOKUP($B259,[14]分省年度数据!$A$1:$T$32,9,FALSE),
$C259=2017,
VLOOKUP($B259,[14]分省年度数据!$A$1:$T$32,8,FALSE),
$C259=2018,
VLOOKUP($B259,[14]分省年度数据!$A$1:$T$32,7,FALSE)
)</f>
        <v>17.149999999999999</v>
      </c>
      <c r="AD259" cm="1">
        <f t="array" ref="AD259">_xlfn.IFS(
$C259=2010,
VLOOKUP($B259,[15]分省年度数据!$A$1:$T$32,15,FALSE),
$C259=2011,
VLOOKUP($B259,[15]分省年度数据!$A$1:$T$32,14,FALSE),
$C259=2012,
VLOOKUP($B259,[15]分省年度数据!$A$1:$T$32,13,FALSE),
$C259=2013,
VLOOKUP($B259,[15]分省年度数据!$A$1:$T$32,12,FALSE),
$C259=2014,
VLOOKUP($B259,[15]分省年度数据!$A$1:$T$32,11,FALSE),
$C259=2015,
VLOOKUP($B259,[15]分省年度数据!$A$1:$T$32,10,FALSE),
$C259=2016,
VLOOKUP($B259,[15]分省年度数据!$A$1:$T$32,9,FALSE),
$C259=2017,
VLOOKUP($B259,[15]分省年度数据!$A$1:$T$32,8,FALSE),
$C259=2018,
VLOOKUP($B259,[15]分省年度数据!$A$1:$T$32,7,FALSE)
)</f>
        <v>2073501</v>
      </c>
      <c r="AE259" cm="1">
        <f t="array" ref="AE259">_xlfn.IFS(
$C259=2010,
VLOOKUP($B259,[16]分省年度数据!$A$1:$T$32,15,FALSE),
$C259=2011,
VLOOKUP($B259,[16]分省年度数据!$A$1:$T$32,14,FALSE),
$C259=2012,
VLOOKUP($B259,[16]分省年度数据!$A$1:$T$32,13,FALSE),
$C259=2013,
VLOOKUP($B259,[16]分省年度数据!$A$1:$T$32,12,FALSE),
$C259=2014,
VLOOKUP($B259,[16]分省年度数据!$A$1:$T$32,11,FALSE),
$C259=2015,
VLOOKUP($B259,[16]分省年度数据!$A$1:$T$32,10,FALSE),
$C259=2016,
VLOOKUP($B259,[16]分省年度数据!$A$1:$T$32,9,FALSE),
$C259=2017,
VLOOKUP($B259,[16]分省年度数据!$A$1:$T$32,8,FALSE),
$C259=2018,
VLOOKUP($B259,[16]分省年度数据!$A$1:$T$32,7,FALSE)
)</f>
        <v>163.19</v>
      </c>
      <c r="AF259" t="str" cm="1">
        <f t="array" ref="AF259">_xlfn.IFS(
$C259=2010,
VLOOKUP($B259,[17]分省年度数据!$A$1:$T$32,15,FALSE),
$C259=2011,
VLOOKUP($B259,[17]分省年度数据!$A$1:$T$32,14,FALSE),
$C259=2012,
VLOOKUP($B259,[17]分省年度数据!$A$1:$T$32,13,FALSE),
$C259=2013,
VLOOKUP($B259,[17]分省年度数据!$A$1:$T$32,12,FALSE),
$C259=2014,
VLOOKUP($B259,[17]分省年度数据!$A$1:$T$32,11,FALSE),
$C259=2015,
VLOOKUP($B259,[17]分省年度数据!$A$1:$T$32,10,FALSE),
$C259=2016,
VLOOKUP($B259,[17]分省年度数据!$A$1:$T$32,9,FALSE),
$C259=2017,
VLOOKUP($B259,[17]分省年度数据!$A$1:$T$32,8,FALSE),
$C259=2018,
VLOOKUP($B259,[17]分省年度数据!$A$1:$T$32,7,FALSE)
)</f>
        <v/>
      </c>
      <c r="AG259" cm="1">
        <f t="array" ref="AG259">_xlfn.IFS(
$C259=2010,
VLOOKUP($B259,[18]分省年度数据!$A$1:$T$32,15,FALSE),
$C259=2011,
VLOOKUP($B259,[18]分省年度数据!$A$1:$T$32,14,FALSE),
$C259=2012,
VLOOKUP($B259,[18]分省年度数据!$A$1:$T$32,13,FALSE),
$C259=2013,
VLOOKUP($B259,[18]分省年度数据!$A$1:$T$32,12,FALSE),
$C259=2014,
VLOOKUP($B259,[18]分省年度数据!$A$1:$T$32,11,FALSE),
$C259=2015,
VLOOKUP($B259,[18]分省年度数据!$A$1:$T$32,10,FALSE),
$C259=2016,
VLOOKUP($B259,[18]分省年度数据!$A$1:$T$32,9,FALSE),
$C259=2017,
VLOOKUP($B259,[18]分省年度数据!$A$1:$T$32,8,FALSE),
$C259=2018,
VLOOKUP($B259,[18]分省年度数据!$A$1:$T$32,7,FALSE)
)</f>
        <v>694.6</v>
      </c>
      <c r="AJ259" cm="1">
        <f t="array" ref="AJ259">_xlfn.IFS(
$C259=2010,
VLOOKUP($B259,[19]分省年度数据!$A$1:$T$32,15,FALSE),
$C259=2011,
VLOOKUP($B259,[19]分省年度数据!$A$1:$T$32,14,FALSE),
$C259=2012,
VLOOKUP($B259,[19]分省年度数据!$A$1:$T$32,13,FALSE),
$C259=2013,
VLOOKUP($B259,[19]分省年度数据!$A$1:$T$32,12,FALSE),
$C259=2014,
VLOOKUP($B259,[19]分省年度数据!$A$1:$T$32,11,FALSE),
$C259=2015,
VLOOKUP($B259,[19]分省年度数据!$A$1:$T$32,10,FALSE),
$C259=2016,
VLOOKUP($B259,[19]分省年度数据!$A$1:$T$32,9,FALSE),
$C259=2017,
VLOOKUP($B259,[19]分省年度数据!$A$1:$T$32,8,FALSE),
$C259=2018,
VLOOKUP($B259,[19]分省年度数据!$A$1:$T$32,7,FALSE)
)</f>
        <v>1036</v>
      </c>
      <c r="AK259" cm="1">
        <f t="array" ref="AK259">_xlfn.IFS(
$C259=2010,
VLOOKUP($B259,[20]分省年度数据!$A$1:$T$32,15,FALSE),
$C259=2011,
VLOOKUP($B259,[20]分省年度数据!$A$1:$T$32,14,FALSE),
$C259=2012,
VLOOKUP($B259,[20]分省年度数据!$A$1:$T$32,13,FALSE),
$C259=2013,
VLOOKUP($B259,[20]分省年度数据!$A$1:$T$32,12,FALSE),
$C259=2014,
VLOOKUP($B259,[20]分省年度数据!$A$1:$T$32,11,FALSE),
$C259=2015,
VLOOKUP($B259,[20]分省年度数据!$A$1:$T$32,10,FALSE),
$C259=2016,
VLOOKUP($B259,[20]分省年度数据!$A$1:$T$32,9,FALSE),
$C259=2017,
VLOOKUP($B259,[20]分省年度数据!$A$1:$T$32,8,FALSE),
$C259=2018,
VLOOKUP($B259,[20]分省年度数据!$A$1:$T$32,7,FALSE)
)</f>
        <v>2276</v>
      </c>
      <c r="AL259" cm="1">
        <f t="array" ref="AL259">_xlfn.IFS(
$C259=2010,
VLOOKUP($B259,[26]分省年度数据!$A$1:$T$32,15,FALSE),
$C259=2011,
VLOOKUP($B259,[26]分省年度数据!$A$1:$T$32,14,FALSE),
$C259=2012,
VLOOKUP($B259,[26]分省年度数据!$A$1:$T$32,13,FALSE),
$C259=2013,
VLOOKUP($B259,[26]分省年度数据!$A$1:$T$32,12,FALSE),
$C259=2014,
VLOOKUP($B259,[26]分省年度数据!$A$1:$T$32,11,FALSE),
$C259=2015,
VLOOKUP($B259,[26]分省年度数据!$A$1:$T$32,10,FALSE),
$C259=2016,
VLOOKUP($B259,[26]分省年度数据!$A$1:$T$32,9,FALSE),
$C259=2017,
VLOOKUP($B259,[26]分省年度数据!$A$1:$T$32,8,FALSE),
$C259=2018,
VLOOKUP($B259,[26]分省年度数据!$A$1:$T$32,7,FALSE)
)</f>
        <v>99.06</v>
      </c>
      <c r="AM259" cm="1">
        <f t="array" ref="AM259">_xlfn.IFS(
$C259=2010,
VLOOKUP($B259,[22]分省年度数据!$A$1:$T$32,15,FALSE),
$C259=2011,
VLOOKUP($B259,[22]分省年度数据!$A$1:$T$32,14,FALSE),
$C259=2012,
VLOOKUP($B259,[22]分省年度数据!$A$1:$T$32,13,FALSE),
$C259=2013,
VLOOKUP($B259,[22]分省年度数据!$A$1:$T$32,12,FALSE),
$C259=2014,
VLOOKUP($B259,[22]分省年度数据!$A$1:$T$32,11,FALSE),
$C259=2015,
VLOOKUP($B259,[22]分省年度数据!$A$1:$T$32,10,FALSE),
$C259=2016,
VLOOKUP($B259,[22]分省年度数据!$A$1:$T$32,9,FALSE),
$C259=2017,
VLOOKUP($B259,[22]分省年度数据!$A$1:$T$32,8,FALSE),
$C259=2018,
VLOOKUP($B259,[22]分省年度数据!$A$1:$T$32,7,FALSE)
)</f>
        <v>85.96</v>
      </c>
      <c r="AN259" cm="1">
        <f t="array" ref="AN259">_xlfn.IFS(
$C259=2010,
VLOOKUP($B259,[23]分省年度数据!$A$1:$T$32,15,FALSE),
$C259=2011,
VLOOKUP($B259,[23]分省年度数据!$A$1:$T$32,14,FALSE),
$C259=2012,
VLOOKUP($B259,[23]分省年度数据!$A$1:$T$32,13,FALSE),
$C259=2013,
VLOOKUP($B259,[23]分省年度数据!$A$1:$T$32,12,FALSE),
$C259=2014,
VLOOKUP($B259,[23]分省年度数据!$A$1:$T$32,11,FALSE),
$C259=2015,
VLOOKUP($B259,[23]分省年度数据!$A$1:$T$32,10,FALSE),
$C259=2016,
VLOOKUP($B259,[23]分省年度数据!$A$1:$T$32,9,FALSE),
$C259=2017,
VLOOKUP($B259,[23]分省年度数据!$A$1:$T$32,8,FALSE),
$C259=2018,
VLOOKUP($B259,[23]分省年度数据!$A$1:$T$32,7,FALSE)
)</f>
        <v>13.25</v>
      </c>
      <c r="AO259" cm="1">
        <f t="array" ref="AO259">_xlfn.IFS(
$C259=2010,
VLOOKUP($B259,[24]分省年度数据!$A$1:$T$32,15,FALSE),
$C259=2011,
VLOOKUP($B259,[24]分省年度数据!$A$1:$T$32,14,FALSE),
$C259=2012,
VLOOKUP($B259,[24]分省年度数据!$A$1:$T$32,13,FALSE),
$C259=2013,
VLOOKUP($B259,[24]分省年度数据!$A$1:$T$32,12,FALSE),
$C259=2014,
VLOOKUP($B259,[24]分省年度数据!$A$1:$T$32,11,FALSE),
$C259=2015,
VLOOKUP($B259,[24]分省年度数据!$A$1:$T$32,10,FALSE),
$C259=2016,
VLOOKUP($B259,[24]分省年度数据!$A$1:$T$32,9,FALSE),
$C259=2017,
VLOOKUP($B259,[24]分省年度数据!$A$1:$T$32,8,FALSE),
$C259=2018,
VLOOKUP($B259,[24]分省年度数据!$A$1:$T$32,7,FALSE)
)</f>
        <v>3.73</v>
      </c>
      <c r="AP259" cm="1">
        <f t="array" ref="AP259">_xlfn.IFS(
$C259=2010,
VLOOKUP($B259,[25]分省年度数据!$A$1:$T$32,15,FALSE),
$C259=2011,
VLOOKUP($B259,[25]分省年度数据!$A$1:$T$32,14,FALSE),
$C259=2012,
VLOOKUP($B259,[25]分省年度数据!$A$1:$T$32,13,FALSE),
$C259=2013,
VLOOKUP($B259,[25]分省年度数据!$A$1:$T$32,12,FALSE),
$C259=2014,
VLOOKUP($B259,[25]分省年度数据!$A$1:$T$32,11,FALSE),
$C259=2015,
VLOOKUP($B259,[25]分省年度数据!$A$1:$T$32,10,FALSE),
$C259=2016,
VLOOKUP($B259,[25]分省年度数据!$A$1:$T$32,9,FALSE),
$C259=2017,
VLOOKUP($B259,[25]分省年度数据!$A$1:$T$32,8,FALSE),
$C259=2018,
VLOOKUP($B259,[25]分省年度数据!$A$1:$T$32,7,FALSE)
)</f>
        <v>10.48</v>
      </c>
    </row>
    <row r="260" spans="1:42">
      <c r="A260">
        <v>63</v>
      </c>
      <c r="B260" t="s">
        <v>29</v>
      </c>
      <c r="C260">
        <v>2016</v>
      </c>
      <c r="D260" t="str">
        <f t="shared" si="8"/>
        <v>青海省2016</v>
      </c>
      <c r="E260" t="s">
        <v>37</v>
      </c>
      <c r="F260" cm="1">
        <f t="array" ref="F260">_xlfn.IFS(
$C260=2010,
VLOOKUP($B260,[1]分省年度数据!$A$1:$T$32,15,FALSE),
$C260=2011,
VLOOKUP($B260,[1]分省年度数据!$A$1:$T$32,14,FALSE),
$C260=2012,
VLOOKUP($B260,[1]分省年度数据!$A$1:$T$32,13,FALSE),
$C260=2013,
VLOOKUP($B260,[1]分省年度数据!$A$1:$T$32,12,FALSE),
$C260=2014,
VLOOKUP($B260,[1]分省年度数据!$A$1:$T$32,11,FALSE),
$C260=2015,
VLOOKUP($B260,[1]分省年度数据!$A$1:$T$32,10,FALSE),
$C260=2016,
VLOOKUP($B260,[1]分省年度数据!$A$1:$T$32,9,FALSE),
$C260=2017,
VLOOKUP($B260,[1]分省年度数据!$A$1:$T$32,8,FALSE),
$C260=2018,
VLOOKUP($B260,[1]分省年度数据!$A$1:$T$32,7,FALSE)
)</f>
        <v>582</v>
      </c>
      <c r="G260" cm="1">
        <f t="array" ref="G260">_xlfn.IFS(
$C260=2010,
VLOOKUP($B260,[2]分省年度数据!$A$1:$T$32,15,FALSE),
$C260=2011,
VLOOKUP($B260,[2]分省年度数据!$A$1:$T$32,14,FALSE),
$C260=2012,
VLOOKUP($B260,[2]分省年度数据!$A$1:$T$32,13,FALSE),
$C260=2013,
VLOOKUP($B260,[2]分省年度数据!$A$1:$T$32,12,FALSE),
$C260=2014,
VLOOKUP($B260,[2]分省年度数据!$A$1:$T$32,11,FALSE),
$C260=2015,
VLOOKUP($B260,[2]分省年度数据!$A$1:$T$32,10,FALSE),
$C260=2016,
VLOOKUP($B260,[2]分省年度数据!$A$1:$T$32,9,FALSE),
$C260=2017,
VLOOKUP($B260,[2]分省年度数据!$A$1:$T$32,8,FALSE),
$C260=2018,
VLOOKUP($B260,[2]分省年度数据!$A$1:$T$32,7,FALSE)
)</f>
        <v>17302</v>
      </c>
      <c r="H260" cm="1">
        <f t="array" ref="H260">_xlfn.IFS(
$C260=2010,
VLOOKUP($B260,[3]分省年度数据!$A$1:$T$32,15,FALSE),
$C260=2011,
VLOOKUP($B260,[3]分省年度数据!$A$1:$T$32,14,FALSE),
$C260=2012,
VLOOKUP($B260,[3]分省年度数据!$A$1:$T$32,13,FALSE),
$C260=2013,
VLOOKUP($B260,[3]分省年度数据!$A$1:$T$32,12,FALSE),
$C260=2014,
VLOOKUP($B260,[3]分省年度数据!$A$1:$T$32,11,FALSE),
$C260=2015,
VLOOKUP($B260,[3]分省年度数据!$A$1:$T$32,10,FALSE),
$C260=2016,
VLOOKUP($B260,[3]分省年度数据!$A$1:$T$32,9,FALSE),
$C260=2017,
VLOOKUP($B260,[3]分省年度数据!$A$1:$T$32,8,FALSE),
$C260=2018,
VLOOKUP($B260,[3]分省年度数据!$A$1:$T$32,7,FALSE)
)</f>
        <v>124.4</v>
      </c>
      <c r="I260">
        <f>VLOOKUP($D260,[4]Sheet1!$C$1:$J$65536,2,FALSE)</f>
        <v>23.534849166870117</v>
      </c>
      <c r="J260">
        <f>VLOOKUP($D260,[4]Sheet1!$C$1:$J$65536,3,FALSE)</f>
        <v>-96.987396240234375</v>
      </c>
      <c r="K260">
        <f>VLOOKUP($D260,[4]Sheet1!$C$1:$J$65536,4,FALSE)</f>
        <v>10123</v>
      </c>
      <c r="L260">
        <f>VLOOKUP($D260,[4]Sheet1!$C$1:$J$65536,5,FALSE)</f>
        <v>189.60211181640625</v>
      </c>
      <c r="M260">
        <f>VLOOKUP($D260,[4]Sheet1!$C$1:$J$65536,6,FALSE)</f>
        <v>27.193620681762695</v>
      </c>
      <c r="N260">
        <f>VLOOKUP($D260,[4]Sheet1!$C$1:$J$65536,7,FALSE)</f>
        <v>6.0008420944213867</v>
      </c>
      <c r="O260">
        <f>VLOOKUP($D260,[4]Sheet1!$C$1:$J$65536,8,FALSE)</f>
        <v>18.690361022949219</v>
      </c>
      <c r="P260" cm="1">
        <f t="array" ref="P260">_xlfn.IFS(
$C260=2010,
VLOOKUP($B260,[5]各省年均房价!$A$1:$T$32,11,FALSE),
$C260=2011,
VLOOKUP($B260,[5]各省年均房价!$A$1:$T$32,12,FALSE),
$C260=2012,
VLOOKUP($B260,[5]各省年均房价!$A$1:$T$32,13,FALSE),
$C260=2013,
VLOOKUP($B260,[5]各省年均房价!$A$1:$T$32,14,FALSE),
$C260=2014,
VLOOKUP($B260,[5]各省年均房价!$A$1:$T$32,15,FALSE),
$C260=2015,
VLOOKUP($B260,[5]各省年均房价!$A$1:$T$32,16,FALSE),
$C260=2016,
VLOOKUP($B260,[5]各省年均房价!$A$1:$T$32,17,FALSE),
$C260=2017,
VLOOKUP($B260,[5]各省年均房价!$A$1:$T$32,18,FALSE),
$C260=2018,
VLOOKUP($B260,[5]各省年均房价!$A$1:$T$32,19,FALSE)
)</f>
        <v>6641.88</v>
      </c>
      <c r="Q260">
        <f t="shared" si="9"/>
        <v>0.38387932030979077</v>
      </c>
      <c r="R260" cm="1">
        <f t="array" ref="R260">_xlfn.IFS(
$C260=2010,
VLOOKUP($B260,[27]分省年度数据!$A$1:$T$32,15,FALSE),
$C260=2011,
VLOOKUP($B260,[27]分省年度数据!$A$1:$T$32,14,FALSE),
$C260=2012,
VLOOKUP($B260,[27]分省年度数据!$A$1:$T$32,13,FALSE),
$C260=2013,
VLOOKUP($B260,[27]分省年度数据!$A$1:$T$32,12,FALSE),
$C260=2014,
VLOOKUP($B260,[27]分省年度数据!$A$1:$T$32,11,FALSE),
$C260=2015,
VLOOKUP($B260,[27]分省年度数据!$A$1:$T$32,10,FALSE),
$C260=2016,
VLOOKUP($B260,[27]分省年度数据!$A$1:$T$32,9,FALSE),
$C260=2017,
VLOOKUP($B260,[27]分省年度数据!$A$1:$T$32,8,FALSE),
$C260=2018,
VLOOKUP($B260,[27]分省年度数据!$A$1:$T$32,7,FALSE)
)</f>
        <v>90.95</v>
      </c>
      <c r="S260">
        <f>IFERROR(VLOOKUP(D260,[6]mu_jt_estimates_final!$C:$D,2,FALSE),"")</f>
        <v>-0.10176288</v>
      </c>
      <c r="T260" t="str">
        <f>VLOOKUP(B260,方言分布!A:B,2,FALSE)</f>
        <v>中原官话</v>
      </c>
      <c r="U260" cm="1">
        <f t="array" ref="U260">_xlfn.IFS(
$C260=2010,
VLOOKUP($B260,[7]分省年度数据!$A$1:$T$32,15,FALSE),
$C260=2011,
VLOOKUP($B260,[7]分省年度数据!$A$1:$T$32,14,FALSE),
$C260=2012,
VLOOKUP($B260,[7]分省年度数据!$A$1:$T$32,13,FALSE),
$C260=2013,
VLOOKUP($B260,[7]分省年度数据!$A$1:$T$32,12,FALSE),
$C260=2014,
VLOOKUP($B260,[7]分省年度数据!$A$1:$T$32,11,FALSE),
$C260=2015,
VLOOKUP($B260,[7]分省年度数据!$A$1:$T$32,10,FALSE),
$C260=2016,
VLOOKUP($B260,[7]分省年度数据!$A$1:$T$32,9,FALSE),
$C260=2017,
VLOOKUP($B260,[7]分省年度数据!$A$1:$T$32,8,FALSE),
$C260=2018,
VLOOKUP($B260,[7]分省年度数据!$A$1:$T$32,7,FALSE)
)</f>
        <v>6291</v>
      </c>
      <c r="V260" cm="1">
        <f t="array" ref="V260">_xlfn.IFS(
$C260=2010,
VLOOKUP($B260,[8]分省年度数据!$A$1:$T$32,15,FALSE),
$C260=2011,
VLOOKUP($B260,[8]分省年度数据!$A$1:$T$32,14,FALSE),
$C260=2012,
VLOOKUP($B260,[8]分省年度数据!$A$1:$T$32,13,FALSE),
$C260=2013,
VLOOKUP($B260,[8]分省年度数据!$A$1:$T$32,12,FALSE),
$C260=2014,
VLOOKUP($B260,[8]分省年度数据!$A$1:$T$32,11,FALSE),
$C260=2015,
VLOOKUP($B260,[8]分省年度数据!$A$1:$T$32,10,FALSE),
$C260=2016,
VLOOKUP($B260,[8]分省年度数据!$A$1:$T$32,9,FALSE),
$C260=2017,
VLOOKUP($B260,[8]分省年度数据!$A$1:$T$32,8,FALSE),
$C260=2018,
VLOOKUP($B260,[8]分省年度数据!$A$1:$T$32,7,FALSE)
)</f>
        <v>3.47</v>
      </c>
      <c r="W260" cm="1">
        <f t="array" ref="W260">_xlfn.IFS(
$C260=2010,
VLOOKUP($B260,[9]分省年度数据!$A$1:$T$32,15,FALSE),
$C260=2011,
VLOOKUP($B260,[9]分省年度数据!$A$1:$T$32,14,FALSE),
$C260=2012,
VLOOKUP($B260,[9]分省年度数据!$A$1:$T$32,13,FALSE),
$C260=2013,
VLOOKUP($B260,[9]分省年度数据!$A$1:$T$32,12,FALSE),
$C260=2014,
VLOOKUP($B260,[9]分省年度数据!$A$1:$T$32,11,FALSE),
$C260=2015,
VLOOKUP($B260,[9]分省年度数据!$A$1:$T$32,10,FALSE),
$C260=2016,
VLOOKUP($B260,[9]分省年度数据!$A$1:$T$32,9,FALSE),
$C260=2017,
VLOOKUP($B260,[9]分省年度数据!$A$1:$T$32,8,FALSE),
$C260=2018,
VLOOKUP($B260,[9]分省年度数据!$A$1:$T$32,7,FALSE)
)</f>
        <v>62</v>
      </c>
      <c r="X260" cm="1">
        <f t="array" ref="X260">_xlfn.IFS(
$C260=2010,
VLOOKUP($B260,[10]分省年度数据!$A$1:$T$32,15,FALSE),
$C260=2011,
VLOOKUP($B260,[10]分省年度数据!$A$1:$T$32,14,FALSE),
$C260=2012,
VLOOKUP($B260,[10]分省年度数据!$A$1:$T$32,13,FALSE),
$C260=2013,
VLOOKUP($B260,[10]分省年度数据!$A$1:$T$32,12,FALSE),
$C260=2014,
VLOOKUP($B260,[10]分省年度数据!$A$1:$T$32,11,FALSE),
$C260=2015,
VLOOKUP($B260,[10]分省年度数据!$A$1:$T$32,10,FALSE),
$C260=2016,
VLOOKUP($B260,[10]分省年度数据!$A$1:$T$32,9,FALSE),
$C260=2017,
VLOOKUP($B260,[10]分省年度数据!$A$1:$T$32,8,FALSE),
$C260=2018,
VLOOKUP($B260,[10]分省年度数据!$A$1:$T$32,7,FALSE)
)</f>
        <v>9.27</v>
      </c>
      <c r="Y260" cm="1">
        <f t="array" ref="Y260">_xlfn.IFS(
$C260=2010,
VLOOKUP($B260,[11]分省年度数据!$A$1:$T$32,15,FALSE),
$C260=2011,
VLOOKUP($B260,[11]分省年度数据!$A$1:$T$32,14,FALSE),
$C260=2012,
VLOOKUP($B260,[11]分省年度数据!$A$1:$T$32,13,FALSE),
$C260=2013,
VLOOKUP($B260,[11]分省年度数据!$A$1:$T$32,12,FALSE),
$C260=2014,
VLOOKUP($B260,[11]分省年度数据!$A$1:$T$32,11,FALSE),
$C260=2015,
VLOOKUP($B260,[11]分省年度数据!$A$1:$T$32,10,FALSE),
$C260=2016,
VLOOKUP($B260,[11]分省年度数据!$A$1:$T$32,9,FALSE),
$C260=2017,
VLOOKUP($B260,[11]分省年度数据!$A$1:$T$32,8,FALSE),
$C260=2018,
VLOOKUP($B260,[11]分省年度数据!$A$1:$T$32,7,FALSE)
)</f>
        <v>103.06</v>
      </c>
      <c r="Z260" cm="1">
        <f t="array" ref="Z260">_xlfn.IFS(
$C260=2010,
VLOOKUP($B260,[12]分省年度数据!$A$1:$T$32,15,FALSE),
$C260=2011,
VLOOKUP($B260,[12]分省年度数据!$A$1:$T$32,14,FALSE),
$C260=2012,
VLOOKUP($B260,[12]分省年度数据!$A$1:$T$32,13,FALSE),
$C260=2013,
VLOOKUP($B260,[12]分省年度数据!$A$1:$T$32,12,FALSE),
$C260=2014,
VLOOKUP($B260,[12]分省年度数据!$A$1:$T$32,11,FALSE),
$C260=2015,
VLOOKUP($B260,[12]分省年度数据!$A$1:$T$32,10,FALSE),
$C260=2016,
VLOOKUP($B260,[12]分省年度数据!$A$1:$T$32,9,FALSE),
$C260=2017,
VLOOKUP($B260,[12]分省年度数据!$A$1:$T$32,8,FALSE),
$C260=2018,
VLOOKUP($B260,[12]分省年度数据!$A$1:$T$32,7,FALSE)
)</f>
        <v>13.48</v>
      </c>
      <c r="AA260" cm="1">
        <f t="array" ref="AA260">_xlfn.IFS(
$C260=2010,
VLOOKUP($B260,[13]分省年度数据!$A$1:$T$32,15,FALSE),
$C260=2011,
VLOOKUP($B260,[13]分省年度数据!$A$1:$T$32,14,FALSE),
$C260=2012,
VLOOKUP($B260,[13]分省年度数据!$A$1:$T$32,13,FALSE),
$C260=2013,
VLOOKUP($B260,[13]分省年度数据!$A$1:$T$32,12,FALSE),
$C260=2014,
VLOOKUP($B260,[13]分省年度数据!$A$1:$T$32,11,FALSE),
$C260=2015,
VLOOKUP($B260,[13]分省年度数据!$A$1:$T$32,10,FALSE),
$C260=2016,
VLOOKUP($B260,[13]分省年度数据!$A$1:$T$32,9,FALSE),
$C260=2017,
VLOOKUP($B260,[13]分省年度数据!$A$1:$T$32,8,FALSE),
$C260=2018,
VLOOKUP($B260,[13]分省年度数据!$A$1:$T$32,7,FALSE)
)</f>
        <v>12.86</v>
      </c>
      <c r="AB260" cm="1">
        <f t="array" ref="AB260">_xlfn.IFS(
$C260=2010,
VLOOKUP($B260,[14]分省年度数据!$A$1:$T$32,15,FALSE),
$C260=2011,
VLOOKUP($B260,[14]分省年度数据!$A$1:$T$32,14,FALSE),
$C260=2012,
VLOOKUP($B260,[14]分省年度数据!$A$1:$T$32,13,FALSE),
$C260=2013,
VLOOKUP($B260,[14]分省年度数据!$A$1:$T$32,12,FALSE),
$C260=2014,
VLOOKUP($B260,[14]分省年度数据!$A$1:$T$32,11,FALSE),
$C260=2015,
VLOOKUP($B260,[14]分省年度数据!$A$1:$T$32,10,FALSE),
$C260=2016,
VLOOKUP($B260,[14]分省年度数据!$A$1:$T$32,9,FALSE),
$C260=2017,
VLOOKUP($B260,[14]分省年度数据!$A$1:$T$32,8,FALSE),
$C260=2018,
VLOOKUP($B260,[14]分省年度数据!$A$1:$T$32,7,FALSE)
)</f>
        <v>17.34</v>
      </c>
      <c r="AD260" cm="1">
        <f t="array" ref="AD260">_xlfn.IFS(
$C260=2010,
VLOOKUP($B260,[15]分省年度数据!$A$1:$T$32,15,FALSE),
$C260=2011,
VLOOKUP($B260,[15]分省年度数据!$A$1:$T$32,14,FALSE),
$C260=2012,
VLOOKUP($B260,[15]分省年度数据!$A$1:$T$32,13,FALSE),
$C260=2013,
VLOOKUP($B260,[15]分省年度数据!$A$1:$T$32,12,FALSE),
$C260=2014,
VLOOKUP($B260,[15]分省年度数据!$A$1:$T$32,11,FALSE),
$C260=2015,
VLOOKUP($B260,[15]分省年度数据!$A$1:$T$32,10,FALSE),
$C260=2016,
VLOOKUP($B260,[15]分省年度数据!$A$1:$T$32,9,FALSE),
$C260=2017,
VLOOKUP($B260,[15]分省年度数据!$A$1:$T$32,8,FALSE),
$C260=2018,
VLOOKUP($B260,[15]分省年度数据!$A$1:$T$32,7,FALSE)
)</f>
        <v>2162973</v>
      </c>
      <c r="AE260" cm="1">
        <f t="array" ref="AE260">_xlfn.IFS(
$C260=2010,
VLOOKUP($B260,[16]分省年度数据!$A$1:$T$32,15,FALSE),
$C260=2011,
VLOOKUP($B260,[16]分省年度数据!$A$1:$T$32,14,FALSE),
$C260=2012,
VLOOKUP($B260,[16]分省年度数据!$A$1:$T$32,13,FALSE),
$C260=2013,
VLOOKUP($B260,[16]分省年度数据!$A$1:$T$32,12,FALSE),
$C260=2014,
VLOOKUP($B260,[16]分省年度数据!$A$1:$T$32,11,FALSE),
$C260=2015,
VLOOKUP($B260,[16]分省年度数据!$A$1:$T$32,10,FALSE),
$C260=2016,
VLOOKUP($B260,[16]分省年度数据!$A$1:$T$32,9,FALSE),
$C260=2017,
VLOOKUP($B260,[16]分省年度数据!$A$1:$T$32,8,FALSE),
$C260=2018,
VLOOKUP($B260,[16]分省年度数据!$A$1:$T$32,7,FALSE)
)</f>
        <v>171.36</v>
      </c>
      <c r="AF260" t="str" cm="1">
        <f t="array" ref="AF260">_xlfn.IFS(
$C260=2010,
VLOOKUP($B260,[17]分省年度数据!$A$1:$T$32,15,FALSE),
$C260=2011,
VLOOKUP($B260,[17]分省年度数据!$A$1:$T$32,14,FALSE),
$C260=2012,
VLOOKUP($B260,[17]分省年度数据!$A$1:$T$32,13,FALSE),
$C260=2013,
VLOOKUP($B260,[17]分省年度数据!$A$1:$T$32,12,FALSE),
$C260=2014,
VLOOKUP($B260,[17]分省年度数据!$A$1:$T$32,11,FALSE),
$C260=2015,
VLOOKUP($B260,[17]分省年度数据!$A$1:$T$32,10,FALSE),
$C260=2016,
VLOOKUP($B260,[17]分省年度数据!$A$1:$T$32,9,FALSE),
$C260=2017,
VLOOKUP($B260,[17]分省年度数据!$A$1:$T$32,8,FALSE),
$C260=2018,
VLOOKUP($B260,[17]分省年度数据!$A$1:$T$32,7,FALSE)
)</f>
        <v/>
      </c>
      <c r="AG260" cm="1">
        <f t="array" ref="AG260">_xlfn.IFS(
$C260=2010,
VLOOKUP($B260,[18]分省年度数据!$A$1:$T$32,15,FALSE),
$C260=2011,
VLOOKUP($B260,[18]分省年度数据!$A$1:$T$32,14,FALSE),
$C260=2012,
VLOOKUP($B260,[18]分省年度数据!$A$1:$T$32,13,FALSE),
$C260=2013,
VLOOKUP($B260,[18]分省年度数据!$A$1:$T$32,12,FALSE),
$C260=2014,
VLOOKUP($B260,[18]分省年度数据!$A$1:$T$32,11,FALSE),
$C260=2015,
VLOOKUP($B260,[18]分省年度数据!$A$1:$T$32,10,FALSE),
$C260=2016,
VLOOKUP($B260,[18]分省年度数据!$A$1:$T$32,9,FALSE),
$C260=2017,
VLOOKUP($B260,[18]分省年度数据!$A$1:$T$32,8,FALSE),
$C260=2018,
VLOOKUP($B260,[18]分省年度数据!$A$1:$T$32,7,FALSE)
)</f>
        <v>769.9</v>
      </c>
      <c r="AJ260" cm="1">
        <f t="array" ref="AJ260">_xlfn.IFS(
$C260=2010,
VLOOKUP($B260,[19]分省年度数据!$A$1:$T$32,15,FALSE),
$C260=2011,
VLOOKUP($B260,[19]分省年度数据!$A$1:$T$32,14,FALSE),
$C260=2012,
VLOOKUP($B260,[19]分省年度数据!$A$1:$T$32,13,FALSE),
$C260=2013,
VLOOKUP($B260,[19]分省年度数据!$A$1:$T$32,12,FALSE),
$C260=2014,
VLOOKUP($B260,[19]分省年度数据!$A$1:$T$32,11,FALSE),
$C260=2015,
VLOOKUP($B260,[19]分省年度数据!$A$1:$T$32,10,FALSE),
$C260=2016,
VLOOKUP($B260,[19]分省年度数据!$A$1:$T$32,9,FALSE),
$C260=2017,
VLOOKUP($B260,[19]分省年度数据!$A$1:$T$32,8,FALSE),
$C260=2018,
VLOOKUP($B260,[19]分省年度数据!$A$1:$T$32,7,FALSE)
)</f>
        <v>1023</v>
      </c>
      <c r="AK260" cm="1">
        <f t="array" ref="AK260">_xlfn.IFS(
$C260=2010,
VLOOKUP($B260,[20]分省年度数据!$A$1:$T$32,15,FALSE),
$C260=2011,
VLOOKUP($B260,[20]分省年度数据!$A$1:$T$32,14,FALSE),
$C260=2012,
VLOOKUP($B260,[20]分省年度数据!$A$1:$T$32,13,FALSE),
$C260=2013,
VLOOKUP($B260,[20]分省年度数据!$A$1:$T$32,12,FALSE),
$C260=2014,
VLOOKUP($B260,[20]分省年度数据!$A$1:$T$32,11,FALSE),
$C260=2015,
VLOOKUP($B260,[20]分省年度数据!$A$1:$T$32,10,FALSE),
$C260=2016,
VLOOKUP($B260,[20]分省年度数据!$A$1:$T$32,9,FALSE),
$C260=2017,
VLOOKUP($B260,[20]分省年度数据!$A$1:$T$32,8,FALSE),
$C260=2018,
VLOOKUP($B260,[20]分省年度数据!$A$1:$T$32,7,FALSE)
)</f>
        <v>3039</v>
      </c>
      <c r="AL260" cm="1">
        <f t="array" ref="AL260">_xlfn.IFS(
$C260=2010,
VLOOKUP($B260,[26]分省年度数据!$A$1:$T$32,15,FALSE),
$C260=2011,
VLOOKUP($B260,[26]分省年度数据!$A$1:$T$32,14,FALSE),
$C260=2012,
VLOOKUP($B260,[26]分省年度数据!$A$1:$T$32,13,FALSE),
$C260=2013,
VLOOKUP($B260,[26]分省年度数据!$A$1:$T$32,12,FALSE),
$C260=2014,
VLOOKUP($B260,[26]分省年度数据!$A$1:$T$32,11,FALSE),
$C260=2015,
VLOOKUP($B260,[26]分省年度数据!$A$1:$T$32,10,FALSE),
$C260=2016,
VLOOKUP($B260,[26]分省年度数据!$A$1:$T$32,9,FALSE),
$C260=2017,
VLOOKUP($B260,[26]分省年度数据!$A$1:$T$32,8,FALSE),
$C260=2018,
VLOOKUP($B260,[26]分省年度数据!$A$1:$T$32,7,FALSE)
)</f>
        <v>99.21</v>
      </c>
      <c r="AM260" cm="1">
        <f t="array" ref="AM260">_xlfn.IFS(
$C260=2010,
VLOOKUP($B260,[22]分省年度数据!$A$1:$T$32,15,FALSE),
$C260=2011,
VLOOKUP($B260,[22]分省年度数据!$A$1:$T$32,14,FALSE),
$C260=2012,
VLOOKUP($B260,[22]分省年度数据!$A$1:$T$32,13,FALSE),
$C260=2013,
VLOOKUP($B260,[22]分省年度数据!$A$1:$T$32,12,FALSE),
$C260=2014,
VLOOKUP($B260,[22]分省年度数据!$A$1:$T$32,11,FALSE),
$C260=2015,
VLOOKUP($B260,[22]分省年度数据!$A$1:$T$32,10,FALSE),
$C260=2016,
VLOOKUP($B260,[22]分省年度数据!$A$1:$T$32,9,FALSE),
$C260=2017,
VLOOKUP($B260,[22]分省年度数据!$A$1:$T$32,8,FALSE),
$C260=2018,
VLOOKUP($B260,[22]分省年度数据!$A$1:$T$32,7,FALSE)
)</f>
        <v>87.55</v>
      </c>
      <c r="AN260" cm="1">
        <f t="array" ref="AN260">_xlfn.IFS(
$C260=2010,
VLOOKUP($B260,[23]分省年度数据!$A$1:$T$32,15,FALSE),
$C260=2011,
VLOOKUP($B260,[23]分省年度数据!$A$1:$T$32,14,FALSE),
$C260=2012,
VLOOKUP($B260,[23]分省年度数据!$A$1:$T$32,13,FALSE),
$C260=2013,
VLOOKUP($B260,[23]分省年度数据!$A$1:$T$32,12,FALSE),
$C260=2014,
VLOOKUP($B260,[23]分省年度数据!$A$1:$T$32,11,FALSE),
$C260=2015,
VLOOKUP($B260,[23]分省年度数据!$A$1:$T$32,10,FALSE),
$C260=2016,
VLOOKUP($B260,[23]分省年度数据!$A$1:$T$32,9,FALSE),
$C260=2017,
VLOOKUP($B260,[23]分省年度数据!$A$1:$T$32,8,FALSE),
$C260=2018,
VLOOKUP($B260,[23]分省年度数据!$A$1:$T$32,7,FALSE)
)</f>
        <v>14.49</v>
      </c>
      <c r="AO260" cm="1">
        <f t="array" ref="AO260">_xlfn.IFS(
$C260=2010,
VLOOKUP($B260,[24]分省年度数据!$A$1:$T$32,15,FALSE),
$C260=2011,
VLOOKUP($B260,[24]分省年度数据!$A$1:$T$32,14,FALSE),
$C260=2012,
VLOOKUP($B260,[24]分省年度数据!$A$1:$T$32,13,FALSE),
$C260=2013,
VLOOKUP($B260,[24]分省年度数据!$A$1:$T$32,12,FALSE),
$C260=2014,
VLOOKUP($B260,[24]分省年度数据!$A$1:$T$32,11,FALSE),
$C260=2015,
VLOOKUP($B260,[24]分省年度数据!$A$1:$T$32,10,FALSE),
$C260=2016,
VLOOKUP($B260,[24]分省年度数据!$A$1:$T$32,9,FALSE),
$C260=2017,
VLOOKUP($B260,[24]分省年度数据!$A$1:$T$32,8,FALSE),
$C260=2018,
VLOOKUP($B260,[24]分省年度数据!$A$1:$T$32,7,FALSE)
)</f>
        <v>3.74</v>
      </c>
      <c r="AP260" cm="1">
        <f t="array" ref="AP260">_xlfn.IFS(
$C260=2010,
VLOOKUP($B260,[25]分省年度数据!$A$1:$T$32,15,FALSE),
$C260=2011,
VLOOKUP($B260,[25]分省年度数据!$A$1:$T$32,14,FALSE),
$C260=2012,
VLOOKUP($B260,[25]分省年度数据!$A$1:$T$32,13,FALSE),
$C260=2013,
VLOOKUP($B260,[25]分省年度数据!$A$1:$T$32,12,FALSE),
$C260=2014,
VLOOKUP($B260,[25]分省年度数据!$A$1:$T$32,11,FALSE),
$C260=2015,
VLOOKUP($B260,[25]分省年度数据!$A$1:$T$32,10,FALSE),
$C260=2016,
VLOOKUP($B260,[25]分省年度数据!$A$1:$T$32,9,FALSE),
$C260=2017,
VLOOKUP($B260,[25]分省年度数据!$A$1:$T$32,8,FALSE),
$C260=2018,
VLOOKUP($B260,[25]分省年度数据!$A$1:$T$32,7,FALSE)
)</f>
        <v>10.78</v>
      </c>
    </row>
    <row r="261" spans="1:42">
      <c r="A261">
        <v>63</v>
      </c>
      <c r="B261" t="s">
        <v>29</v>
      </c>
      <c r="C261">
        <v>2017</v>
      </c>
      <c r="D261" t="str">
        <f t="shared" si="8"/>
        <v>青海省2017</v>
      </c>
      <c r="E261" t="s">
        <v>37</v>
      </c>
      <c r="F261" cm="1">
        <f t="array" ref="F261">_xlfn.IFS(
$C261=2010,
VLOOKUP($B261,[1]分省年度数据!$A$1:$T$32,15,FALSE),
$C261=2011,
VLOOKUP($B261,[1]分省年度数据!$A$1:$T$32,14,FALSE),
$C261=2012,
VLOOKUP($B261,[1]分省年度数据!$A$1:$T$32,13,FALSE),
$C261=2013,
VLOOKUP($B261,[1]分省年度数据!$A$1:$T$32,12,FALSE),
$C261=2014,
VLOOKUP($B261,[1]分省年度数据!$A$1:$T$32,11,FALSE),
$C261=2015,
VLOOKUP($B261,[1]分省年度数据!$A$1:$T$32,10,FALSE),
$C261=2016,
VLOOKUP($B261,[1]分省年度数据!$A$1:$T$32,9,FALSE),
$C261=2017,
VLOOKUP($B261,[1]分省年度数据!$A$1:$T$32,8,FALSE),
$C261=2018,
VLOOKUP($B261,[1]分省年度数据!$A$1:$T$32,7,FALSE)
)</f>
        <v>586</v>
      </c>
      <c r="G261" cm="1">
        <f t="array" ref="G261">_xlfn.IFS(
$C261=2010,
VLOOKUP($B261,[2]分省年度数据!$A$1:$T$32,15,FALSE),
$C261=2011,
VLOOKUP($B261,[2]分省年度数据!$A$1:$T$32,14,FALSE),
$C261=2012,
VLOOKUP($B261,[2]分省年度数据!$A$1:$T$32,13,FALSE),
$C261=2013,
VLOOKUP($B261,[2]分省年度数据!$A$1:$T$32,12,FALSE),
$C261=2014,
VLOOKUP($B261,[2]分省年度数据!$A$1:$T$32,11,FALSE),
$C261=2015,
VLOOKUP($B261,[2]分省年度数据!$A$1:$T$32,10,FALSE),
$C261=2016,
VLOOKUP($B261,[2]分省年度数据!$A$1:$T$32,9,FALSE),
$C261=2017,
VLOOKUP($B261,[2]分省年度数据!$A$1:$T$32,8,FALSE),
$C261=2018,
VLOOKUP($B261,[2]分省年度数据!$A$1:$T$32,7,FALSE)
)</f>
        <v>19001</v>
      </c>
      <c r="H261" cm="1">
        <f t="array" ref="H261">_xlfn.IFS(
$C261=2010,
VLOOKUP($B261,[3]分省年度数据!$A$1:$T$32,15,FALSE),
$C261=2011,
VLOOKUP($B261,[3]分省年度数据!$A$1:$T$32,14,FALSE),
$C261=2012,
VLOOKUP($B261,[3]分省年度数据!$A$1:$T$32,13,FALSE),
$C261=2013,
VLOOKUP($B261,[3]分省年度数据!$A$1:$T$32,12,FALSE),
$C261=2014,
VLOOKUP($B261,[3]分省年度数据!$A$1:$T$32,11,FALSE),
$C261=2015,
VLOOKUP($B261,[3]分省年度数据!$A$1:$T$32,10,FALSE),
$C261=2016,
VLOOKUP($B261,[3]分省年度数据!$A$1:$T$32,9,FALSE),
$C261=2017,
VLOOKUP($B261,[3]分省年度数据!$A$1:$T$32,8,FALSE),
$C261=2018,
VLOOKUP($B261,[3]分省年度数据!$A$1:$T$32,7,FALSE)
)</f>
        <v>207.6</v>
      </c>
      <c r="I261">
        <f>VLOOKUP($D261,[4]Sheet1!$C$1:$J$65536,2,FALSE)</f>
        <v>21.134714126586914</v>
      </c>
      <c r="J261">
        <f>VLOOKUP($D261,[4]Sheet1!$C$1:$J$65536,3,FALSE)</f>
        <v>-88.040420532226562</v>
      </c>
      <c r="K261">
        <f>VLOOKUP($D261,[4]Sheet1!$C$1:$J$65536,4,FALSE)</f>
        <v>10123</v>
      </c>
      <c r="L261">
        <f>VLOOKUP($D261,[4]Sheet1!$C$1:$J$65536,5,FALSE)</f>
        <v>194.72193908691406</v>
      </c>
      <c r="M261">
        <f>VLOOKUP($D261,[4]Sheet1!$C$1:$J$65536,6,FALSE)</f>
        <v>25.955940246582031</v>
      </c>
      <c r="N261">
        <f>VLOOKUP($D261,[4]Sheet1!$C$1:$J$65536,7,FALSE)</f>
        <v>5.8667087554931641</v>
      </c>
      <c r="O261">
        <f>VLOOKUP($D261,[4]Sheet1!$C$1:$J$65536,8,FALSE)</f>
        <v>17.240547180175781</v>
      </c>
      <c r="P261" cm="1">
        <f t="array" ref="P261">_xlfn.IFS(
$C261=2010,
VLOOKUP($B261,[5]各省年均房价!$A$1:$T$32,11,FALSE),
$C261=2011,
VLOOKUP($B261,[5]各省年均房价!$A$1:$T$32,12,FALSE),
$C261=2012,
VLOOKUP($B261,[5]各省年均房价!$A$1:$T$32,13,FALSE),
$C261=2013,
VLOOKUP($B261,[5]各省年均房价!$A$1:$T$32,14,FALSE),
$C261=2014,
VLOOKUP($B261,[5]各省年均房价!$A$1:$T$32,15,FALSE),
$C261=2015,
VLOOKUP($B261,[5]各省年均房价!$A$1:$T$32,16,FALSE),
$C261=2016,
VLOOKUP($B261,[5]各省年均房价!$A$1:$T$32,17,FALSE),
$C261=2017,
VLOOKUP($B261,[5]各省年均房价!$A$1:$T$32,18,FALSE),
$C261=2018,
VLOOKUP($B261,[5]各省年均房价!$A$1:$T$32,19,FALSE)
)</f>
        <v>6193.5833333333303</v>
      </c>
      <c r="Q261">
        <f t="shared" si="9"/>
        <v>0.32596091433784169</v>
      </c>
      <c r="R261" cm="1">
        <f t="array" ref="R261">_xlfn.IFS(
$C261=2010,
VLOOKUP($B261,[27]分省年度数据!$A$1:$T$32,15,FALSE),
$C261=2011,
VLOOKUP($B261,[27]分省年度数据!$A$1:$T$32,14,FALSE),
$C261=2012,
VLOOKUP($B261,[27]分省年度数据!$A$1:$T$32,13,FALSE),
$C261=2013,
VLOOKUP($B261,[27]分省年度数据!$A$1:$T$32,12,FALSE),
$C261=2014,
VLOOKUP($B261,[27]分省年度数据!$A$1:$T$32,11,FALSE),
$C261=2015,
VLOOKUP($B261,[27]分省年度数据!$A$1:$T$32,10,FALSE),
$C261=2016,
VLOOKUP($B261,[27]分省年度数据!$A$1:$T$32,9,FALSE),
$C261=2017,
VLOOKUP($B261,[27]分省年度数据!$A$1:$T$32,8,FALSE),
$C261=2018,
VLOOKUP($B261,[27]分省年度数据!$A$1:$T$32,7,FALSE)
)</f>
        <v>102.09</v>
      </c>
      <c r="S261">
        <f>IFERROR(VLOOKUP(D261,[6]mu_jt_estimates_final!$C:$D,2,FALSE),"")</f>
        <v>1.5015509E-2</v>
      </c>
      <c r="T261" t="str">
        <f>VLOOKUP(B261,方言分布!A:B,2,FALSE)</f>
        <v>中原官话</v>
      </c>
      <c r="U261" cm="1">
        <f t="array" ref="U261">_xlfn.IFS(
$C261=2010,
VLOOKUP($B261,[7]分省年度数据!$A$1:$T$32,15,FALSE),
$C261=2011,
VLOOKUP($B261,[7]分省年度数据!$A$1:$T$32,14,FALSE),
$C261=2012,
VLOOKUP($B261,[7]分省年度数据!$A$1:$T$32,13,FALSE),
$C261=2013,
VLOOKUP($B261,[7]分省年度数据!$A$1:$T$32,12,FALSE),
$C261=2014,
VLOOKUP($B261,[7]分省年度数据!$A$1:$T$32,11,FALSE),
$C261=2015,
VLOOKUP($B261,[7]分省年度数据!$A$1:$T$32,10,FALSE),
$C261=2016,
VLOOKUP($B261,[7]分省年度数据!$A$1:$T$32,9,FALSE),
$C261=2017,
VLOOKUP($B261,[7]分省年度数据!$A$1:$T$32,8,FALSE),
$C261=2018,
VLOOKUP($B261,[7]分省年度数据!$A$1:$T$32,7,FALSE)
)</f>
        <v>6375</v>
      </c>
      <c r="V261" cm="1">
        <f t="array" ref="V261">_xlfn.IFS(
$C261=2010,
VLOOKUP($B261,[8]分省年度数据!$A$1:$T$32,15,FALSE),
$C261=2011,
VLOOKUP($B261,[8]分省年度数据!$A$1:$T$32,14,FALSE),
$C261=2012,
VLOOKUP($B261,[8]分省年度数据!$A$1:$T$32,13,FALSE),
$C261=2013,
VLOOKUP($B261,[8]分省年度数据!$A$1:$T$32,12,FALSE),
$C261=2014,
VLOOKUP($B261,[8]分省年度数据!$A$1:$T$32,11,FALSE),
$C261=2015,
VLOOKUP($B261,[8]分省年度数据!$A$1:$T$32,10,FALSE),
$C261=2016,
VLOOKUP($B261,[8]分省年度数据!$A$1:$T$32,9,FALSE),
$C261=2017,
VLOOKUP($B261,[8]分省年度数据!$A$1:$T$32,8,FALSE),
$C261=2018,
VLOOKUP($B261,[8]分省年度数据!$A$1:$T$32,7,FALSE)
)</f>
        <v>3.83</v>
      </c>
      <c r="W261" cm="1">
        <f t="array" ref="W261">_xlfn.IFS(
$C261=2010,
VLOOKUP($B261,[9]分省年度数据!$A$1:$T$32,15,FALSE),
$C261=2011,
VLOOKUP($B261,[9]分省年度数据!$A$1:$T$32,14,FALSE),
$C261=2012,
VLOOKUP($B261,[9]分省年度数据!$A$1:$T$32,13,FALSE),
$C261=2013,
VLOOKUP($B261,[9]分省年度数据!$A$1:$T$32,12,FALSE),
$C261=2014,
VLOOKUP($B261,[9]分省年度数据!$A$1:$T$32,11,FALSE),
$C261=2015,
VLOOKUP($B261,[9]分省年度数据!$A$1:$T$32,10,FALSE),
$C261=2016,
VLOOKUP($B261,[9]分省年度数据!$A$1:$T$32,9,FALSE),
$C261=2017,
VLOOKUP($B261,[9]分省年度数据!$A$1:$T$32,8,FALSE),
$C261=2018,
VLOOKUP($B261,[9]分省年度数据!$A$1:$T$32,7,FALSE)
)</f>
        <v>70</v>
      </c>
      <c r="X261" cm="1">
        <f t="array" ref="X261">_xlfn.IFS(
$C261=2010,
VLOOKUP($B261,[10]分省年度数据!$A$1:$T$32,15,FALSE),
$C261=2011,
VLOOKUP($B261,[10]分省年度数据!$A$1:$T$32,14,FALSE),
$C261=2012,
VLOOKUP($B261,[10]分省年度数据!$A$1:$T$32,13,FALSE),
$C261=2013,
VLOOKUP($B261,[10]分省年度数据!$A$1:$T$32,12,FALSE),
$C261=2014,
VLOOKUP($B261,[10]分省年度数据!$A$1:$T$32,11,FALSE),
$C261=2015,
VLOOKUP($B261,[10]分省年度数据!$A$1:$T$32,10,FALSE),
$C261=2016,
VLOOKUP($B261,[10]分省年度数据!$A$1:$T$32,9,FALSE),
$C261=2017,
VLOOKUP($B261,[10]分省年度数据!$A$1:$T$32,8,FALSE),
$C261=2018,
VLOOKUP($B261,[10]分省年度数据!$A$1:$T$32,7,FALSE)
)</f>
        <v>8.98</v>
      </c>
      <c r="Y261" cm="1">
        <f t="array" ref="Y261">_xlfn.IFS(
$C261=2010,
VLOOKUP($B261,[11]分省年度数据!$A$1:$T$32,15,FALSE),
$C261=2011,
VLOOKUP($B261,[11]分省年度数据!$A$1:$T$32,14,FALSE),
$C261=2012,
VLOOKUP($B261,[11]分省年度数据!$A$1:$T$32,13,FALSE),
$C261=2013,
VLOOKUP($B261,[11]分省年度数据!$A$1:$T$32,12,FALSE),
$C261=2014,
VLOOKUP($B261,[11]分省年度数据!$A$1:$T$32,11,FALSE),
$C261=2015,
VLOOKUP($B261,[11]分省年度数据!$A$1:$T$32,10,FALSE),
$C261=2016,
VLOOKUP($B261,[11]分省年度数据!$A$1:$T$32,9,FALSE),
$C261=2017,
VLOOKUP($B261,[11]分省年度数据!$A$1:$T$32,8,FALSE),
$C261=2018,
VLOOKUP($B261,[11]分省年度数据!$A$1:$T$32,7,FALSE)
)</f>
        <v>125.21</v>
      </c>
      <c r="Z261" cm="1">
        <f t="array" ref="Z261">_xlfn.IFS(
$C261=2010,
VLOOKUP($B261,[12]分省年度数据!$A$1:$T$32,15,FALSE),
$C261=2011,
VLOOKUP($B261,[12]分省年度数据!$A$1:$T$32,14,FALSE),
$C261=2012,
VLOOKUP($B261,[12]分省年度数据!$A$1:$T$32,13,FALSE),
$C261=2013,
VLOOKUP($B261,[12]分省年度数据!$A$1:$T$32,12,FALSE),
$C261=2014,
VLOOKUP($B261,[12]分省年度数据!$A$1:$T$32,11,FALSE),
$C261=2015,
VLOOKUP($B261,[12]分省年度数据!$A$1:$T$32,10,FALSE),
$C261=2016,
VLOOKUP($B261,[12]分省年度数据!$A$1:$T$32,9,FALSE),
$C261=2017,
VLOOKUP($B261,[12]分省年度数据!$A$1:$T$32,8,FALSE),
$C261=2018,
VLOOKUP($B261,[12]分省年度数据!$A$1:$T$32,7,FALSE)
)</f>
        <v>13.62</v>
      </c>
      <c r="AA261" cm="1">
        <f t="array" ref="AA261">_xlfn.IFS(
$C261=2010,
VLOOKUP($B261,[13]分省年度数据!$A$1:$T$32,15,FALSE),
$C261=2011,
VLOOKUP($B261,[13]分省年度数据!$A$1:$T$32,14,FALSE),
$C261=2012,
VLOOKUP($B261,[13]分省年度数据!$A$1:$T$32,13,FALSE),
$C261=2013,
VLOOKUP($B261,[13]分省年度数据!$A$1:$T$32,12,FALSE),
$C261=2014,
VLOOKUP($B261,[13]分省年度数据!$A$1:$T$32,11,FALSE),
$C261=2015,
VLOOKUP($B261,[13]分省年度数据!$A$1:$T$32,10,FALSE),
$C261=2016,
VLOOKUP($B261,[13]分省年度数据!$A$1:$T$32,9,FALSE),
$C261=2017,
VLOOKUP($B261,[13]分省年度数据!$A$1:$T$32,8,FALSE),
$C261=2018,
VLOOKUP($B261,[13]分省年度数据!$A$1:$T$32,7,FALSE)
)</f>
        <v>12.8</v>
      </c>
      <c r="AB261" cm="1">
        <f t="array" ref="AB261">_xlfn.IFS(
$C261=2010,
VLOOKUP($B261,[14]分省年度数据!$A$1:$T$32,15,FALSE),
$C261=2011,
VLOOKUP($B261,[14]分省年度数据!$A$1:$T$32,14,FALSE),
$C261=2012,
VLOOKUP($B261,[14]分省年度数据!$A$1:$T$32,13,FALSE),
$C261=2013,
VLOOKUP($B261,[14]分省年度数据!$A$1:$T$32,12,FALSE),
$C261=2014,
VLOOKUP($B261,[14]分省年度数据!$A$1:$T$32,11,FALSE),
$C261=2015,
VLOOKUP($B261,[14]分省年度数据!$A$1:$T$32,10,FALSE),
$C261=2016,
VLOOKUP($B261,[14]分省年度数据!$A$1:$T$32,9,FALSE),
$C261=2017,
VLOOKUP($B261,[14]分省年度数据!$A$1:$T$32,8,FALSE),
$C261=2018,
VLOOKUP($B261,[14]分省年度数据!$A$1:$T$32,7,FALSE)
)</f>
        <v>17.02</v>
      </c>
      <c r="AD261" cm="1">
        <f t="array" ref="AD261">_xlfn.IFS(
$C261=2010,
VLOOKUP($B261,[15]分省年度数据!$A$1:$T$32,15,FALSE),
$C261=2011,
VLOOKUP($B261,[15]分省年度数据!$A$1:$T$32,14,FALSE),
$C261=2012,
VLOOKUP($B261,[15]分省年度数据!$A$1:$T$32,13,FALSE),
$C261=2013,
VLOOKUP($B261,[15]分省年度数据!$A$1:$T$32,12,FALSE),
$C261=2014,
VLOOKUP($B261,[15]分省年度数据!$A$1:$T$32,11,FALSE),
$C261=2015,
VLOOKUP($B261,[15]分省年度数据!$A$1:$T$32,10,FALSE),
$C261=2016,
VLOOKUP($B261,[15]分省年度数据!$A$1:$T$32,9,FALSE),
$C261=2017,
VLOOKUP($B261,[15]分省年度数据!$A$1:$T$32,8,FALSE),
$C261=2018,
VLOOKUP($B261,[15]分省年度数据!$A$1:$T$32,7,FALSE)
)</f>
        <v>2343469</v>
      </c>
      <c r="AE261" cm="1">
        <f t="array" ref="AE261">_xlfn.IFS(
$C261=2010,
VLOOKUP($B261,[16]分省年度数据!$A$1:$T$32,15,FALSE),
$C261=2011,
VLOOKUP($B261,[16]分省年度数据!$A$1:$T$32,14,FALSE),
$C261=2012,
VLOOKUP($B261,[16]分省年度数据!$A$1:$T$32,13,FALSE),
$C261=2013,
VLOOKUP($B261,[16]分省年度数据!$A$1:$T$32,12,FALSE),
$C261=2014,
VLOOKUP($B261,[16]分省年度数据!$A$1:$T$32,11,FALSE),
$C261=2015,
VLOOKUP($B261,[16]分省年度数据!$A$1:$T$32,10,FALSE),
$C261=2016,
VLOOKUP($B261,[16]分省年度数据!$A$1:$T$32,9,FALSE),
$C261=2017,
VLOOKUP($B261,[16]分省年度数据!$A$1:$T$32,8,FALSE),
$C261=2018,
VLOOKUP($B261,[16]分省年度数据!$A$1:$T$32,7,FALSE)
)</f>
        <v>187.51</v>
      </c>
      <c r="AF261" t="str" cm="1">
        <f t="array" ref="AF261">_xlfn.IFS(
$C261=2010,
VLOOKUP($B261,[17]分省年度数据!$A$1:$T$32,15,FALSE),
$C261=2011,
VLOOKUP($B261,[17]分省年度数据!$A$1:$T$32,14,FALSE),
$C261=2012,
VLOOKUP($B261,[17]分省年度数据!$A$1:$T$32,13,FALSE),
$C261=2013,
VLOOKUP($B261,[17]分省年度数据!$A$1:$T$32,12,FALSE),
$C261=2014,
VLOOKUP($B261,[17]分省年度数据!$A$1:$T$32,11,FALSE),
$C261=2015,
VLOOKUP($B261,[17]分省年度数据!$A$1:$T$32,10,FALSE),
$C261=2016,
VLOOKUP($B261,[17]分省年度数据!$A$1:$T$32,9,FALSE),
$C261=2017,
VLOOKUP($B261,[17]分省年度数据!$A$1:$T$32,8,FALSE),
$C261=2018,
VLOOKUP($B261,[17]分省年度数据!$A$1:$T$32,7,FALSE)
)</f>
        <v/>
      </c>
      <c r="AG261" cm="1">
        <f t="array" ref="AG261">_xlfn.IFS(
$C261=2010,
VLOOKUP($B261,[18]分省年度数据!$A$1:$T$32,15,FALSE),
$C261=2011,
VLOOKUP($B261,[18]分省年度数据!$A$1:$T$32,14,FALSE),
$C261=2012,
VLOOKUP($B261,[18]分省年度数据!$A$1:$T$32,13,FALSE),
$C261=2013,
VLOOKUP($B261,[18]分省年度数据!$A$1:$T$32,12,FALSE),
$C261=2014,
VLOOKUP($B261,[18]分省年度数据!$A$1:$T$32,11,FALSE),
$C261=2015,
VLOOKUP($B261,[18]分省年度数据!$A$1:$T$32,10,FALSE),
$C261=2016,
VLOOKUP($B261,[18]分省年度数据!$A$1:$T$32,9,FALSE),
$C261=2017,
VLOOKUP($B261,[18]分省年度数据!$A$1:$T$32,8,FALSE),
$C261=2018,
VLOOKUP($B261,[18]分省年度数据!$A$1:$T$32,7,FALSE)
)</f>
        <v>842.9</v>
      </c>
      <c r="AJ261" cm="1">
        <f t="array" ref="AJ261">_xlfn.IFS(
$C261=2010,
VLOOKUP($B261,[19]分省年度数据!$A$1:$T$32,15,FALSE),
$C261=2011,
VLOOKUP($B261,[19]分省年度数据!$A$1:$T$32,14,FALSE),
$C261=2012,
VLOOKUP($B261,[19]分省年度数据!$A$1:$T$32,13,FALSE),
$C261=2013,
VLOOKUP($B261,[19]分省年度数据!$A$1:$T$32,12,FALSE),
$C261=2014,
VLOOKUP($B261,[19]分省年度数据!$A$1:$T$32,11,FALSE),
$C261=2015,
VLOOKUP($B261,[19]分省年度数据!$A$1:$T$32,10,FALSE),
$C261=2016,
VLOOKUP($B261,[19]分省年度数据!$A$1:$T$32,9,FALSE),
$C261=2017,
VLOOKUP($B261,[19]分省年度数据!$A$1:$T$32,8,FALSE),
$C261=2018,
VLOOKUP($B261,[19]分省年度数据!$A$1:$T$32,7,FALSE)
)</f>
        <v>1128</v>
      </c>
      <c r="AK261" cm="1">
        <f t="array" ref="AK261">_xlfn.IFS(
$C261=2010,
VLOOKUP($B261,[20]分省年度数据!$A$1:$T$32,15,FALSE),
$C261=2011,
VLOOKUP($B261,[20]分省年度数据!$A$1:$T$32,14,FALSE),
$C261=2012,
VLOOKUP($B261,[20]分省年度数据!$A$1:$T$32,13,FALSE),
$C261=2013,
VLOOKUP($B261,[20]分省年度数据!$A$1:$T$32,12,FALSE),
$C261=2014,
VLOOKUP($B261,[20]分省年度数据!$A$1:$T$32,11,FALSE),
$C261=2015,
VLOOKUP($B261,[20]分省年度数据!$A$1:$T$32,10,FALSE),
$C261=2016,
VLOOKUP($B261,[20]分省年度数据!$A$1:$T$32,9,FALSE),
$C261=2017,
VLOOKUP($B261,[20]分省年度数据!$A$1:$T$32,8,FALSE),
$C261=2018,
VLOOKUP($B261,[20]分省年度数据!$A$1:$T$32,7,FALSE)
)</f>
        <v>3177</v>
      </c>
      <c r="AL261" cm="1">
        <f t="array" ref="AL261">_xlfn.IFS(
$C261=2010,
VLOOKUP($B261,[26]分省年度数据!$A$1:$T$32,15,FALSE),
$C261=2011,
VLOOKUP($B261,[26]分省年度数据!$A$1:$T$32,14,FALSE),
$C261=2012,
VLOOKUP($B261,[26]分省年度数据!$A$1:$T$32,13,FALSE),
$C261=2013,
VLOOKUP($B261,[26]分省年度数据!$A$1:$T$32,12,FALSE),
$C261=2014,
VLOOKUP($B261,[26]分省年度数据!$A$1:$T$32,11,FALSE),
$C261=2015,
VLOOKUP($B261,[26]分省年度数据!$A$1:$T$32,10,FALSE),
$C261=2016,
VLOOKUP($B261,[26]分省年度数据!$A$1:$T$32,9,FALSE),
$C261=2017,
VLOOKUP($B261,[26]分省年度数据!$A$1:$T$32,8,FALSE),
$C261=2018,
VLOOKUP($B261,[26]分省年度数据!$A$1:$T$32,7,FALSE)
)</f>
        <v>98.93</v>
      </c>
      <c r="AM261" cm="1">
        <f t="array" ref="AM261">_xlfn.IFS(
$C261=2010,
VLOOKUP($B261,[22]分省年度数据!$A$1:$T$32,15,FALSE),
$C261=2011,
VLOOKUP($B261,[22]分省年度数据!$A$1:$T$32,14,FALSE),
$C261=2012,
VLOOKUP($B261,[22]分省年度数据!$A$1:$T$32,13,FALSE),
$C261=2013,
VLOOKUP($B261,[22]分省年度数据!$A$1:$T$32,12,FALSE),
$C261=2014,
VLOOKUP($B261,[22]分省年度数据!$A$1:$T$32,11,FALSE),
$C261=2015,
VLOOKUP($B261,[22]分省年度数据!$A$1:$T$32,10,FALSE),
$C261=2016,
VLOOKUP($B261,[22]分省年度数据!$A$1:$T$32,9,FALSE),
$C261=2017,
VLOOKUP($B261,[22]分省年度数据!$A$1:$T$32,8,FALSE),
$C261=2018,
VLOOKUP($B261,[22]分省年度数据!$A$1:$T$32,7,FALSE)
)</f>
        <v>94.19</v>
      </c>
      <c r="AN261" cm="1">
        <f t="array" ref="AN261">_xlfn.IFS(
$C261=2010,
VLOOKUP($B261,[23]分省年度数据!$A$1:$T$32,15,FALSE),
$C261=2011,
VLOOKUP($B261,[23]分省年度数据!$A$1:$T$32,14,FALSE),
$C261=2012,
VLOOKUP($B261,[23]分省年度数据!$A$1:$T$32,13,FALSE),
$C261=2013,
VLOOKUP($B261,[23]分省年度数据!$A$1:$T$32,12,FALSE),
$C261=2014,
VLOOKUP($B261,[23]分省年度数据!$A$1:$T$32,11,FALSE),
$C261=2015,
VLOOKUP($B261,[23]分省年度数据!$A$1:$T$32,10,FALSE),
$C261=2016,
VLOOKUP($B261,[23]分省年度数据!$A$1:$T$32,9,FALSE),
$C261=2017,
VLOOKUP($B261,[23]分省年度数据!$A$1:$T$32,8,FALSE),
$C261=2018,
VLOOKUP($B261,[23]分省年度数据!$A$1:$T$32,7,FALSE)
)</f>
        <v>14.37</v>
      </c>
      <c r="AO261" cm="1">
        <f t="array" ref="AO261">_xlfn.IFS(
$C261=2010,
VLOOKUP($B261,[24]分省年度数据!$A$1:$T$32,15,FALSE),
$C261=2011,
VLOOKUP($B261,[24]分省年度数据!$A$1:$T$32,14,FALSE),
$C261=2012,
VLOOKUP($B261,[24]分省年度数据!$A$1:$T$32,13,FALSE),
$C261=2013,
VLOOKUP($B261,[24]分省年度数据!$A$1:$T$32,12,FALSE),
$C261=2014,
VLOOKUP($B261,[24]分省年度数据!$A$1:$T$32,11,FALSE),
$C261=2015,
VLOOKUP($B261,[24]分省年度数据!$A$1:$T$32,10,FALSE),
$C261=2016,
VLOOKUP($B261,[24]分省年度数据!$A$1:$T$32,9,FALSE),
$C261=2017,
VLOOKUP($B261,[24]分省年度数据!$A$1:$T$32,8,FALSE),
$C261=2018,
VLOOKUP($B261,[24]分省年度数据!$A$1:$T$32,7,FALSE)
)</f>
        <v>3.65</v>
      </c>
      <c r="AP261" cm="1">
        <f t="array" ref="AP261">_xlfn.IFS(
$C261=2010,
VLOOKUP($B261,[25]分省年度数据!$A$1:$T$32,15,FALSE),
$C261=2011,
VLOOKUP($B261,[25]分省年度数据!$A$1:$T$32,14,FALSE),
$C261=2012,
VLOOKUP($B261,[25]分省年度数据!$A$1:$T$32,13,FALSE),
$C261=2013,
VLOOKUP($B261,[25]分省年度数据!$A$1:$T$32,12,FALSE),
$C261=2014,
VLOOKUP($B261,[25]分省年度数据!$A$1:$T$32,11,FALSE),
$C261=2015,
VLOOKUP($B261,[25]分省年度数据!$A$1:$T$32,10,FALSE),
$C261=2016,
VLOOKUP($B261,[25]分省年度数据!$A$1:$T$32,9,FALSE),
$C261=2017,
VLOOKUP($B261,[25]分省年度数据!$A$1:$T$32,8,FALSE),
$C261=2018,
VLOOKUP($B261,[25]分省年度数据!$A$1:$T$32,7,FALSE)
)</f>
        <v>11.18</v>
      </c>
    </row>
    <row r="262" spans="1:42">
      <c r="A262">
        <v>63</v>
      </c>
      <c r="B262" t="s">
        <v>29</v>
      </c>
      <c r="C262">
        <v>2018</v>
      </c>
      <c r="D262" t="str">
        <f t="shared" si="8"/>
        <v>青海省2018</v>
      </c>
      <c r="E262" t="s">
        <v>37</v>
      </c>
      <c r="F262" cm="1">
        <f t="array" ref="F262">_xlfn.IFS(
$C262=2010,
VLOOKUP($B262,[1]分省年度数据!$A$1:$T$32,15,FALSE),
$C262=2011,
VLOOKUP($B262,[1]分省年度数据!$A$1:$T$32,14,FALSE),
$C262=2012,
VLOOKUP($B262,[1]分省年度数据!$A$1:$T$32,13,FALSE),
$C262=2013,
VLOOKUP($B262,[1]分省年度数据!$A$1:$T$32,12,FALSE),
$C262=2014,
VLOOKUP($B262,[1]分省年度数据!$A$1:$T$32,11,FALSE),
$C262=2015,
VLOOKUP($B262,[1]分省年度数据!$A$1:$T$32,10,FALSE),
$C262=2016,
VLOOKUP($B262,[1]分省年度数据!$A$1:$T$32,9,FALSE),
$C262=2017,
VLOOKUP($B262,[1]分省年度数据!$A$1:$T$32,8,FALSE),
$C262=2018,
VLOOKUP($B262,[1]分省年度数据!$A$1:$T$32,7,FALSE)
)</f>
        <v>587</v>
      </c>
      <c r="G262" cm="1">
        <f t="array" ref="G262">_xlfn.IFS(
$C262=2010,
VLOOKUP($B262,[2]分省年度数据!$A$1:$T$32,15,FALSE),
$C262=2011,
VLOOKUP($B262,[2]分省年度数据!$A$1:$T$32,14,FALSE),
$C262=2012,
VLOOKUP($B262,[2]分省年度数据!$A$1:$T$32,13,FALSE),
$C262=2013,
VLOOKUP($B262,[2]分省年度数据!$A$1:$T$32,12,FALSE),
$C262=2014,
VLOOKUP($B262,[2]分省年度数据!$A$1:$T$32,11,FALSE),
$C262=2015,
VLOOKUP($B262,[2]分省年度数据!$A$1:$T$32,10,FALSE),
$C262=2016,
VLOOKUP($B262,[2]分省年度数据!$A$1:$T$32,9,FALSE),
$C262=2017,
VLOOKUP($B262,[2]分省年度数据!$A$1:$T$32,8,FALSE),
$C262=2018,
VLOOKUP($B262,[2]分省年度数据!$A$1:$T$32,7,FALSE)
)</f>
        <v>20757</v>
      </c>
      <c r="H262" cm="1">
        <f t="array" ref="H262">_xlfn.IFS(
$C262=2010,
VLOOKUP($B262,[3]分省年度数据!$A$1:$T$32,15,FALSE),
$C262=2011,
VLOOKUP($B262,[3]分省年度数据!$A$1:$T$32,14,FALSE),
$C262=2012,
VLOOKUP($B262,[3]分省年度数据!$A$1:$T$32,13,FALSE),
$C262=2013,
VLOOKUP($B262,[3]分省年度数据!$A$1:$T$32,12,FALSE),
$C262=2014,
VLOOKUP($B262,[3]分省年度数据!$A$1:$T$32,11,FALSE),
$C262=2015,
VLOOKUP($B262,[3]分省年度数据!$A$1:$T$32,10,FALSE),
$C262=2016,
VLOOKUP($B262,[3]分省年度数据!$A$1:$T$32,9,FALSE),
$C262=2017,
VLOOKUP($B262,[3]分省年度数据!$A$1:$T$32,8,FALSE),
$C262=2018,
VLOOKUP($B262,[3]分省年度数据!$A$1:$T$32,7,FALSE)
)</f>
        <v>72.900000000000006</v>
      </c>
      <c r="I262">
        <f>VLOOKUP($D262,[4]Sheet1!$C$1:$J$65536,2,FALSE)</f>
        <v>21.302679061889648</v>
      </c>
      <c r="J262">
        <f>VLOOKUP($D262,[4]Sheet1!$C$1:$J$65536,3,FALSE)</f>
        <v>-85.15911865234375</v>
      </c>
      <c r="K262">
        <f>VLOOKUP($D262,[4]Sheet1!$C$1:$J$65536,4,FALSE)</f>
        <v>10206</v>
      </c>
      <c r="L262">
        <f>VLOOKUP($D262,[4]Sheet1!$C$1:$J$65536,5,FALSE)</f>
        <v>195.572509765625</v>
      </c>
      <c r="M262">
        <f>VLOOKUP($D262,[4]Sheet1!$C$1:$J$65536,6,FALSE)</f>
        <v>25.563642501831055</v>
      </c>
      <c r="N262">
        <f>VLOOKUP($D262,[4]Sheet1!$C$1:$J$65536,7,FALSE)</f>
        <v>5.9295320510864258</v>
      </c>
      <c r="O262">
        <f>VLOOKUP($D262,[4]Sheet1!$C$1:$J$65536,8,FALSE)</f>
        <v>19.198453903198242</v>
      </c>
      <c r="P262" cm="1">
        <f t="array" ref="P262">_xlfn.IFS(
$C262=2010,
VLOOKUP($B262,[5]各省年均房价!$A$1:$T$32,11,FALSE),
$C262=2011,
VLOOKUP($B262,[5]各省年均房价!$A$1:$T$32,12,FALSE),
$C262=2012,
VLOOKUP($B262,[5]各省年均房价!$A$1:$T$32,13,FALSE),
$C262=2013,
VLOOKUP($B262,[5]各省年均房价!$A$1:$T$32,14,FALSE),
$C262=2014,
VLOOKUP($B262,[5]各省年均房价!$A$1:$T$32,15,FALSE),
$C262=2015,
VLOOKUP($B262,[5]各省年均房价!$A$1:$T$32,16,FALSE),
$C262=2016,
VLOOKUP($B262,[5]各省年均房价!$A$1:$T$32,17,FALSE),
$C262=2017,
VLOOKUP($B262,[5]各省年均房价!$A$1:$T$32,18,FALSE),
$C262=2018,
VLOOKUP($B262,[5]各省年均房价!$A$1:$T$32,19,FALSE)
)</f>
        <v>6425.25</v>
      </c>
      <c r="Q262">
        <f t="shared" si="9"/>
        <v>0.30954617719323602</v>
      </c>
      <c r="R262" cm="1">
        <f t="array" ref="R262">_xlfn.IFS(
$C262=2010,
VLOOKUP($B262,[27]分省年度数据!$A$1:$T$32,15,FALSE),
$C262=2011,
VLOOKUP($B262,[27]分省年度数据!$A$1:$T$32,14,FALSE),
$C262=2012,
VLOOKUP($B262,[27]分省年度数据!$A$1:$T$32,13,FALSE),
$C262=2013,
VLOOKUP($B262,[27]分省年度数据!$A$1:$T$32,12,FALSE),
$C262=2014,
VLOOKUP($B262,[27]分省年度数据!$A$1:$T$32,11,FALSE),
$C262=2015,
VLOOKUP($B262,[27]分省年度数据!$A$1:$T$32,10,FALSE),
$C262=2016,
VLOOKUP($B262,[27]分省年度数据!$A$1:$T$32,9,FALSE),
$C262=2017,
VLOOKUP($B262,[27]分省年度数据!$A$1:$T$32,8,FALSE),
$C262=2018,
VLOOKUP($B262,[27]分省年度数据!$A$1:$T$32,7,FALSE)
)</f>
        <v>113.79</v>
      </c>
      <c r="S262">
        <f>IFERROR(VLOOKUP(D262,[6]mu_jt_estimates_final!$C:$D,2,FALSE),"")</f>
        <v>0.16098241999999999</v>
      </c>
      <c r="T262" t="str">
        <f>VLOOKUP(B262,方言分布!A:B,2,FALSE)</f>
        <v>中原官话</v>
      </c>
      <c r="U262" cm="1">
        <f t="array" ref="U262">_xlfn.IFS(
$C262=2010,
VLOOKUP($B262,[7]分省年度数据!$A$1:$T$32,15,FALSE),
$C262=2011,
VLOOKUP($B262,[7]分省年度数据!$A$1:$T$32,14,FALSE),
$C262=2012,
VLOOKUP($B262,[7]分省年度数据!$A$1:$T$32,13,FALSE),
$C262=2013,
VLOOKUP($B262,[7]分省年度数据!$A$1:$T$32,12,FALSE),
$C262=2014,
VLOOKUP($B262,[7]分省年度数据!$A$1:$T$32,11,FALSE),
$C262=2015,
VLOOKUP($B262,[7]分省年度数据!$A$1:$T$32,10,FALSE),
$C262=2016,
VLOOKUP($B262,[7]分省年度数据!$A$1:$T$32,9,FALSE),
$C262=2017,
VLOOKUP($B262,[7]分省年度数据!$A$1:$T$32,8,FALSE),
$C262=2018,
VLOOKUP($B262,[7]分省年度数据!$A$1:$T$32,7,FALSE)
)</f>
        <v>6396</v>
      </c>
      <c r="V262" cm="1">
        <f t="array" ref="V262">_xlfn.IFS(
$C262=2010,
VLOOKUP($B262,[8]分省年度数据!$A$1:$T$32,15,FALSE),
$C262=2011,
VLOOKUP($B262,[8]分省年度数据!$A$1:$T$32,14,FALSE),
$C262=2012,
VLOOKUP($B262,[8]分省年度数据!$A$1:$T$32,13,FALSE),
$C262=2013,
VLOOKUP($B262,[8]分省年度数据!$A$1:$T$32,12,FALSE),
$C262=2014,
VLOOKUP($B262,[8]分省年度数据!$A$1:$T$32,11,FALSE),
$C262=2015,
VLOOKUP($B262,[8]分省年度数据!$A$1:$T$32,10,FALSE),
$C262=2016,
VLOOKUP($B262,[8]分省年度数据!$A$1:$T$32,9,FALSE),
$C262=2017,
VLOOKUP($B262,[8]分省年度数据!$A$1:$T$32,8,FALSE),
$C262=2018,
VLOOKUP($B262,[8]分省年度数据!$A$1:$T$32,7,FALSE)
)</f>
        <v>3.91</v>
      </c>
      <c r="W262" cm="1">
        <f t="array" ref="W262">_xlfn.IFS(
$C262=2010,
VLOOKUP($B262,[9]分省年度数据!$A$1:$T$32,15,FALSE),
$C262=2011,
VLOOKUP($B262,[9]分省年度数据!$A$1:$T$32,14,FALSE),
$C262=2012,
VLOOKUP($B262,[9]分省年度数据!$A$1:$T$32,13,FALSE),
$C262=2013,
VLOOKUP($B262,[9]分省年度数据!$A$1:$T$32,12,FALSE),
$C262=2014,
VLOOKUP($B262,[9]分省年度数据!$A$1:$T$32,11,FALSE),
$C262=2015,
VLOOKUP($B262,[9]分省年度数据!$A$1:$T$32,10,FALSE),
$C262=2016,
VLOOKUP($B262,[9]分省年度数据!$A$1:$T$32,9,FALSE),
$C262=2017,
VLOOKUP($B262,[9]分省年度数据!$A$1:$T$32,8,FALSE),
$C262=2018,
VLOOKUP($B262,[9]分省年度数据!$A$1:$T$32,7,FALSE)
)</f>
        <v>74</v>
      </c>
      <c r="X262" cm="1">
        <f t="array" ref="X262">_xlfn.IFS(
$C262=2010,
VLOOKUP($B262,[10]分省年度数据!$A$1:$T$32,15,FALSE),
$C262=2011,
VLOOKUP($B262,[10]分省年度数据!$A$1:$T$32,14,FALSE),
$C262=2012,
VLOOKUP($B262,[10]分省年度数据!$A$1:$T$32,13,FALSE),
$C262=2013,
VLOOKUP($B262,[10]分省年度数据!$A$1:$T$32,12,FALSE),
$C262=2014,
VLOOKUP($B262,[10]分省年度数据!$A$1:$T$32,11,FALSE),
$C262=2015,
VLOOKUP($B262,[10]分省年度数据!$A$1:$T$32,10,FALSE),
$C262=2016,
VLOOKUP($B262,[10]分省年度数据!$A$1:$T$32,9,FALSE),
$C262=2017,
VLOOKUP($B262,[10]分省年度数据!$A$1:$T$32,8,FALSE),
$C262=2018,
VLOOKUP($B262,[10]分省年度数据!$A$1:$T$32,7,FALSE)
)</f>
        <v>9</v>
      </c>
      <c r="Y262" cm="1">
        <f t="array" ref="Y262">_xlfn.IFS(
$C262=2010,
VLOOKUP($B262,[11]分省年度数据!$A$1:$T$32,15,FALSE),
$C262=2011,
VLOOKUP($B262,[11]分省年度数据!$A$1:$T$32,14,FALSE),
$C262=2012,
VLOOKUP($B262,[11]分省年度数据!$A$1:$T$32,13,FALSE),
$C262=2013,
VLOOKUP($B262,[11]分省年度数据!$A$1:$T$32,12,FALSE),
$C262=2014,
VLOOKUP($B262,[11]分省年度数据!$A$1:$T$32,11,FALSE),
$C262=2015,
VLOOKUP($B262,[11]分省年度数据!$A$1:$T$32,10,FALSE),
$C262=2016,
VLOOKUP($B262,[11]分省年度数据!$A$1:$T$32,9,FALSE),
$C262=2017,
VLOOKUP($B262,[11]分省年度数据!$A$1:$T$32,8,FALSE),
$C262=2018,
VLOOKUP($B262,[11]分省年度数据!$A$1:$T$32,7,FALSE)
)</f>
        <v>141.6</v>
      </c>
      <c r="Z262" cm="1">
        <f t="array" ref="Z262">_xlfn.IFS(
$C262=2010,
VLOOKUP($B262,[12]分省年度数据!$A$1:$T$32,15,FALSE),
$C262=2011,
VLOOKUP($B262,[12]分省年度数据!$A$1:$T$32,14,FALSE),
$C262=2012,
VLOOKUP($B262,[12]分省年度数据!$A$1:$T$32,13,FALSE),
$C262=2013,
VLOOKUP($B262,[12]分省年度数据!$A$1:$T$32,12,FALSE),
$C262=2014,
VLOOKUP($B262,[12]分省年度数据!$A$1:$T$32,11,FALSE),
$C262=2015,
VLOOKUP($B262,[12]分省年度数据!$A$1:$T$32,10,FALSE),
$C262=2016,
VLOOKUP($B262,[12]分省年度数据!$A$1:$T$32,9,FALSE),
$C262=2017,
VLOOKUP($B262,[12]分省年度数据!$A$1:$T$32,8,FALSE),
$C262=2018,
VLOOKUP($B262,[12]分省年度数据!$A$1:$T$32,7,FALSE)
)</f>
        <v>13.03</v>
      </c>
      <c r="AA262" cm="1">
        <f t="array" ref="AA262">_xlfn.IFS(
$C262=2010,
VLOOKUP($B262,[13]分省年度数据!$A$1:$T$32,15,FALSE),
$C262=2011,
VLOOKUP($B262,[13]分省年度数据!$A$1:$T$32,14,FALSE),
$C262=2012,
VLOOKUP($B262,[13]分省年度数据!$A$1:$T$32,13,FALSE),
$C262=2013,
VLOOKUP($B262,[13]分省年度数据!$A$1:$T$32,12,FALSE),
$C262=2014,
VLOOKUP($B262,[13]分省年度数据!$A$1:$T$32,11,FALSE),
$C262=2015,
VLOOKUP($B262,[13]分省年度数据!$A$1:$T$32,10,FALSE),
$C262=2016,
VLOOKUP($B262,[13]分省年度数据!$A$1:$T$32,9,FALSE),
$C262=2017,
VLOOKUP($B262,[13]分省年度数据!$A$1:$T$32,8,FALSE),
$C262=2018,
VLOOKUP($B262,[13]分省年度数据!$A$1:$T$32,7,FALSE)
)</f>
        <v>13.62</v>
      </c>
      <c r="AB262" cm="1">
        <f t="array" ref="AB262">_xlfn.IFS(
$C262=2010,
VLOOKUP($B262,[14]分省年度数据!$A$1:$T$32,15,FALSE),
$C262=2011,
VLOOKUP($B262,[14]分省年度数据!$A$1:$T$32,14,FALSE),
$C262=2012,
VLOOKUP($B262,[14]分省年度数据!$A$1:$T$32,13,FALSE),
$C262=2013,
VLOOKUP($B262,[14]分省年度数据!$A$1:$T$32,12,FALSE),
$C262=2014,
VLOOKUP($B262,[14]分省年度数据!$A$1:$T$32,11,FALSE),
$C262=2015,
VLOOKUP($B262,[14]分省年度数据!$A$1:$T$32,10,FALSE),
$C262=2016,
VLOOKUP($B262,[14]分省年度数据!$A$1:$T$32,9,FALSE),
$C262=2017,
VLOOKUP($B262,[14]分省年度数据!$A$1:$T$32,8,FALSE),
$C262=2018,
VLOOKUP($B262,[14]分省年度数据!$A$1:$T$32,7,FALSE)
)</f>
        <v>17.68</v>
      </c>
      <c r="AD262" cm="1">
        <f t="array" ref="AD262">_xlfn.IFS(
$C262=2010,
VLOOKUP($B262,[15]分省年度数据!$A$1:$T$32,15,FALSE),
$C262=2011,
VLOOKUP($B262,[15]分省年度数据!$A$1:$T$32,14,FALSE),
$C262=2012,
VLOOKUP($B262,[15]分省年度数据!$A$1:$T$32,13,FALSE),
$C262=2013,
VLOOKUP($B262,[15]分省年度数据!$A$1:$T$32,12,FALSE),
$C262=2014,
VLOOKUP($B262,[15]分省年度数据!$A$1:$T$32,11,FALSE),
$C262=2015,
VLOOKUP($B262,[15]分省年度数据!$A$1:$T$32,10,FALSE),
$C262=2016,
VLOOKUP($B262,[15]分省年度数据!$A$1:$T$32,9,FALSE),
$C262=2017,
VLOOKUP($B262,[15]分省年度数据!$A$1:$T$32,8,FALSE),
$C262=2018,
VLOOKUP($B262,[15]分省年度数据!$A$1:$T$32,7,FALSE)
)</f>
        <v>2640309</v>
      </c>
      <c r="AE262" cm="1">
        <f t="array" ref="AE262">_xlfn.IFS(
$C262=2010,
VLOOKUP($B262,[16]分省年度数据!$A$1:$T$32,15,FALSE),
$C262=2011,
VLOOKUP($B262,[16]分省年度数据!$A$1:$T$32,14,FALSE),
$C262=2012,
VLOOKUP($B262,[16]分省年度数据!$A$1:$T$32,13,FALSE),
$C262=2013,
VLOOKUP($B262,[16]分省年度数据!$A$1:$T$32,12,FALSE),
$C262=2014,
VLOOKUP($B262,[16]分省年度数据!$A$1:$T$32,11,FALSE),
$C262=2015,
VLOOKUP($B262,[16]分省年度数据!$A$1:$T$32,10,FALSE),
$C262=2016,
VLOOKUP($B262,[16]分省年度数据!$A$1:$T$32,9,FALSE),
$C262=2017,
VLOOKUP($B262,[16]分省年度数据!$A$1:$T$32,8,FALSE),
$C262=2018,
VLOOKUP($B262,[16]分省年度数据!$A$1:$T$32,7,FALSE)
)</f>
        <v>199.1</v>
      </c>
      <c r="AF262" t="str" cm="1">
        <f t="array" ref="AF262">_xlfn.IFS(
$C262=2010,
VLOOKUP($B262,[17]分省年度数据!$A$1:$T$32,15,FALSE),
$C262=2011,
VLOOKUP($B262,[17]分省年度数据!$A$1:$T$32,14,FALSE),
$C262=2012,
VLOOKUP($B262,[17]分省年度数据!$A$1:$T$32,13,FALSE),
$C262=2013,
VLOOKUP($B262,[17]分省年度数据!$A$1:$T$32,12,FALSE),
$C262=2014,
VLOOKUP($B262,[17]分省年度数据!$A$1:$T$32,11,FALSE),
$C262=2015,
VLOOKUP($B262,[17]分省年度数据!$A$1:$T$32,10,FALSE),
$C262=2016,
VLOOKUP($B262,[17]分省年度数据!$A$1:$T$32,9,FALSE),
$C262=2017,
VLOOKUP($B262,[17]分省年度数据!$A$1:$T$32,8,FALSE),
$C262=2018,
VLOOKUP($B262,[17]分省年度数据!$A$1:$T$32,7,FALSE)
)</f>
        <v/>
      </c>
      <c r="AG262" cm="1">
        <f t="array" ref="AG262">_xlfn.IFS(
$C262=2010,
VLOOKUP($B262,[18]分省年度数据!$A$1:$T$32,15,FALSE),
$C262=2011,
VLOOKUP($B262,[18]分省年度数据!$A$1:$T$32,14,FALSE),
$C262=2012,
VLOOKUP($B262,[18]分省年度数据!$A$1:$T$32,13,FALSE),
$C262=2013,
VLOOKUP($B262,[18]分省年度数据!$A$1:$T$32,12,FALSE),
$C262=2014,
VLOOKUP($B262,[18]分省年度数据!$A$1:$T$32,11,FALSE),
$C262=2015,
VLOOKUP($B262,[18]分省年度数据!$A$1:$T$32,10,FALSE),
$C262=2016,
VLOOKUP($B262,[18]分省年度数据!$A$1:$T$32,9,FALSE),
$C262=2017,
VLOOKUP($B262,[18]分省年度数据!$A$1:$T$32,8,FALSE),
$C262=2018,
VLOOKUP($B262,[18]分省年度数据!$A$1:$T$32,7,FALSE)
)</f>
        <v>899.9</v>
      </c>
      <c r="AJ262" cm="1">
        <f t="array" ref="AJ262">_xlfn.IFS(
$C262=2010,
VLOOKUP($B262,[19]分省年度数据!$A$1:$T$32,15,FALSE),
$C262=2011,
VLOOKUP($B262,[19]分省年度数据!$A$1:$T$32,14,FALSE),
$C262=2012,
VLOOKUP($B262,[19]分省年度数据!$A$1:$T$32,13,FALSE),
$C262=2013,
VLOOKUP($B262,[19]分省年度数据!$A$1:$T$32,12,FALSE),
$C262=2014,
VLOOKUP($B262,[19]分省年度数据!$A$1:$T$32,11,FALSE),
$C262=2015,
VLOOKUP($B262,[19]分省年度数据!$A$1:$T$32,10,FALSE),
$C262=2016,
VLOOKUP($B262,[19]分省年度数据!$A$1:$T$32,9,FALSE),
$C262=2017,
VLOOKUP($B262,[19]分省年度数据!$A$1:$T$32,8,FALSE),
$C262=2018,
VLOOKUP($B262,[19]分省年度数据!$A$1:$T$32,7,FALSE)
)</f>
        <v>1281</v>
      </c>
      <c r="AK262" cm="1">
        <f t="array" ref="AK262">_xlfn.IFS(
$C262=2010,
VLOOKUP($B262,[20]分省年度数据!$A$1:$T$32,15,FALSE),
$C262=2011,
VLOOKUP($B262,[20]分省年度数据!$A$1:$T$32,14,FALSE),
$C262=2012,
VLOOKUP($B262,[20]分省年度数据!$A$1:$T$32,13,FALSE),
$C262=2013,
VLOOKUP($B262,[20]分省年度数据!$A$1:$T$32,12,FALSE),
$C262=2014,
VLOOKUP($B262,[20]分省年度数据!$A$1:$T$32,11,FALSE),
$C262=2015,
VLOOKUP($B262,[20]分省年度数据!$A$1:$T$32,10,FALSE),
$C262=2016,
VLOOKUP($B262,[20]分省年度数据!$A$1:$T$32,9,FALSE),
$C262=2017,
VLOOKUP($B262,[20]分省年度数据!$A$1:$T$32,8,FALSE),
$C262=2018,
VLOOKUP($B262,[20]分省年度数据!$A$1:$T$32,7,FALSE)
)</f>
        <v>3261</v>
      </c>
      <c r="AL262" cm="1">
        <f t="array" ref="AL262">_xlfn.IFS(
$C262=2010,
VLOOKUP($B262,[26]分省年度数据!$A$1:$T$32,15,FALSE),
$C262=2011,
VLOOKUP($B262,[26]分省年度数据!$A$1:$T$32,14,FALSE),
$C262=2012,
VLOOKUP($B262,[26]分省年度数据!$A$1:$T$32,13,FALSE),
$C262=2013,
VLOOKUP($B262,[26]分省年度数据!$A$1:$T$32,12,FALSE),
$C262=2014,
VLOOKUP($B262,[26]分省年度数据!$A$1:$T$32,11,FALSE),
$C262=2015,
VLOOKUP($B262,[26]分省年度数据!$A$1:$T$32,10,FALSE),
$C262=2016,
VLOOKUP($B262,[26]分省年度数据!$A$1:$T$32,9,FALSE),
$C262=2017,
VLOOKUP($B262,[26]分省年度数据!$A$1:$T$32,8,FALSE),
$C262=2018,
VLOOKUP($B262,[26]分省年度数据!$A$1:$T$32,7,FALSE)
)</f>
        <v>99</v>
      </c>
      <c r="AM262" cm="1">
        <f t="array" ref="AM262">_xlfn.IFS(
$C262=2010,
VLOOKUP($B262,[22]分省年度数据!$A$1:$T$32,15,FALSE),
$C262=2011,
VLOOKUP($B262,[22]分省年度数据!$A$1:$T$32,14,FALSE),
$C262=2012,
VLOOKUP($B262,[22]分省年度数据!$A$1:$T$32,13,FALSE),
$C262=2013,
VLOOKUP($B262,[22]分省年度数据!$A$1:$T$32,12,FALSE),
$C262=2014,
VLOOKUP($B262,[22]分省年度数据!$A$1:$T$32,11,FALSE),
$C262=2015,
VLOOKUP($B262,[22]分省年度数据!$A$1:$T$32,10,FALSE),
$C262=2016,
VLOOKUP($B262,[22]分省年度数据!$A$1:$T$32,9,FALSE),
$C262=2017,
VLOOKUP($B262,[22]分省年度数据!$A$1:$T$32,8,FALSE),
$C262=2018,
VLOOKUP($B262,[22]分省年度数据!$A$1:$T$32,7,FALSE)
)</f>
        <v>94.69</v>
      </c>
      <c r="AN262" cm="1">
        <f t="array" ref="AN262">_xlfn.IFS(
$C262=2010,
VLOOKUP($B262,[23]分省年度数据!$A$1:$T$32,15,FALSE),
$C262=2011,
VLOOKUP($B262,[23]分省年度数据!$A$1:$T$32,14,FALSE),
$C262=2012,
VLOOKUP($B262,[23]分省年度数据!$A$1:$T$32,13,FALSE),
$C262=2013,
VLOOKUP($B262,[23]分省年度数据!$A$1:$T$32,12,FALSE),
$C262=2014,
VLOOKUP($B262,[23]分省年度数据!$A$1:$T$32,11,FALSE),
$C262=2015,
VLOOKUP($B262,[23]分省年度数据!$A$1:$T$32,10,FALSE),
$C262=2016,
VLOOKUP($B262,[23]分省年度数据!$A$1:$T$32,9,FALSE),
$C262=2017,
VLOOKUP($B262,[23]分省年度数据!$A$1:$T$32,8,FALSE),
$C262=2018,
VLOOKUP($B262,[23]分省年度数据!$A$1:$T$32,7,FALSE)
)</f>
        <v>14.57</v>
      </c>
      <c r="AO262" cm="1">
        <f t="array" ref="AO262">_xlfn.IFS(
$C262=2010,
VLOOKUP($B262,[24]分省年度数据!$A$1:$T$32,15,FALSE),
$C262=2011,
VLOOKUP($B262,[24]分省年度数据!$A$1:$T$32,14,FALSE),
$C262=2012,
VLOOKUP($B262,[24]分省年度数据!$A$1:$T$32,13,FALSE),
$C262=2013,
VLOOKUP($B262,[24]分省年度数据!$A$1:$T$32,12,FALSE),
$C262=2014,
VLOOKUP($B262,[24]分省年度数据!$A$1:$T$32,11,FALSE),
$C262=2015,
VLOOKUP($B262,[24]分省年度数据!$A$1:$T$32,10,FALSE),
$C262=2016,
VLOOKUP($B262,[24]分省年度数据!$A$1:$T$32,9,FALSE),
$C262=2017,
VLOOKUP($B262,[24]分省年度数据!$A$1:$T$32,8,FALSE),
$C262=2018,
VLOOKUP($B262,[24]分省年度数据!$A$1:$T$32,7,FALSE)
)</f>
        <v>3.69</v>
      </c>
      <c r="AP262" cm="1">
        <f t="array" ref="AP262">_xlfn.IFS(
$C262=2010,
VLOOKUP($B262,[25]分省年度数据!$A$1:$T$32,15,FALSE),
$C262=2011,
VLOOKUP($B262,[25]分省年度数据!$A$1:$T$32,14,FALSE),
$C262=2012,
VLOOKUP($B262,[25]分省年度数据!$A$1:$T$32,13,FALSE),
$C262=2013,
VLOOKUP($B262,[25]分省年度数据!$A$1:$T$32,12,FALSE),
$C262=2014,
VLOOKUP($B262,[25]分省年度数据!$A$1:$T$32,11,FALSE),
$C262=2015,
VLOOKUP($B262,[25]分省年度数据!$A$1:$T$32,10,FALSE),
$C262=2016,
VLOOKUP($B262,[25]分省年度数据!$A$1:$T$32,9,FALSE),
$C262=2017,
VLOOKUP($B262,[25]分省年度数据!$A$1:$T$32,8,FALSE),
$C262=2018,
VLOOKUP($B262,[25]分省年度数据!$A$1:$T$32,7,FALSE)
)</f>
        <v>11.45</v>
      </c>
    </row>
    <row r="263" spans="1:42">
      <c r="A263">
        <v>64</v>
      </c>
      <c r="B263" t="s">
        <v>30</v>
      </c>
      <c r="C263">
        <v>2010</v>
      </c>
      <c r="D263" t="str">
        <f t="shared" si="8"/>
        <v>宁夏回族自治区2010</v>
      </c>
      <c r="E263" t="s">
        <v>37</v>
      </c>
      <c r="F263" cm="1">
        <f t="array" ref="F263">_xlfn.IFS(
$C263=2010,
VLOOKUP($B263,[1]分省年度数据!$A$1:$T$32,15,FALSE),
$C263=2011,
VLOOKUP($B263,[1]分省年度数据!$A$1:$T$32,14,FALSE),
$C263=2012,
VLOOKUP($B263,[1]分省年度数据!$A$1:$T$32,13,FALSE),
$C263=2013,
VLOOKUP($B263,[1]分省年度数据!$A$1:$T$32,12,FALSE),
$C263=2014,
VLOOKUP($B263,[1]分省年度数据!$A$1:$T$32,11,FALSE),
$C263=2015,
VLOOKUP($B263,[1]分省年度数据!$A$1:$T$32,10,FALSE),
$C263=2016,
VLOOKUP($B263,[1]分省年度数据!$A$1:$T$32,9,FALSE),
$C263=2017,
VLOOKUP($B263,[1]分省年度数据!$A$1:$T$32,8,FALSE),
$C263=2018,
VLOOKUP($B263,[1]分省年度数据!$A$1:$T$32,7,FALSE)
)</f>
        <v>633</v>
      </c>
      <c r="G263" cm="1">
        <f t="array" ref="G263">_xlfn.IFS(
$C263=2010,
VLOOKUP($B263,[2]分省年度数据!$A$1:$T$32,15,FALSE),
$C263=2011,
VLOOKUP($B263,[2]分省年度数据!$A$1:$T$32,14,FALSE),
$C263=2012,
VLOOKUP($B263,[2]分省年度数据!$A$1:$T$32,13,FALSE),
$C263=2013,
VLOOKUP($B263,[2]分省年度数据!$A$1:$T$32,12,FALSE),
$C263=2014,
VLOOKUP($B263,[2]分省年度数据!$A$1:$T$32,11,FALSE),
$C263=2015,
VLOOKUP($B263,[2]分省年度数据!$A$1:$T$32,10,FALSE),
$C263=2016,
VLOOKUP($B263,[2]分省年度数据!$A$1:$T$32,9,FALSE),
$C263=2017,
VLOOKUP($B263,[2]分省年度数据!$A$1:$T$32,8,FALSE),
$C263=2018,
VLOOKUP($B263,[2]分省年度数据!$A$1:$T$32,7,FALSE)
)</f>
        <v>9864</v>
      </c>
      <c r="H263" cm="1">
        <f t="array" ref="H263">_xlfn.IFS(
$C263=2010,
VLOOKUP($B263,[3]分省年度数据!$A$1:$T$32,15,FALSE),
$C263=2011,
VLOOKUP($B263,[3]分省年度数据!$A$1:$T$32,14,FALSE),
$C263=2012,
VLOOKUP($B263,[3]分省年度数据!$A$1:$T$32,13,FALSE),
$C263=2013,
VLOOKUP($B263,[3]分省年度数据!$A$1:$T$32,12,FALSE),
$C263=2014,
VLOOKUP($B263,[3]分省年度数据!$A$1:$T$32,11,FALSE),
$C263=2015,
VLOOKUP($B263,[3]分省年度数据!$A$1:$T$32,10,FALSE),
$C263=2016,
VLOOKUP($B263,[3]分省年度数据!$A$1:$T$32,9,FALSE),
$C263=2017,
VLOOKUP($B263,[3]分省年度数据!$A$1:$T$32,8,FALSE),
$C263=2018,
VLOOKUP($B263,[3]分省年度数据!$A$1:$T$32,7,FALSE)
)</f>
        <v>182.3</v>
      </c>
      <c r="I263">
        <f>VLOOKUP($D263,[4]Sheet1!$C$1:$J$65536,2,FALSE)</f>
        <v>102.96827697753906</v>
      </c>
      <c r="J263">
        <f>VLOOKUP($D263,[4]Sheet1!$C$1:$J$65536,3,FALSE)</f>
        <v>-11.859232902526855</v>
      </c>
      <c r="K263">
        <f>VLOOKUP($D263,[4]Sheet1!$C$1:$J$65536,4,FALSE)</f>
        <v>10167.1357421875</v>
      </c>
      <c r="L263">
        <f>VLOOKUP($D263,[4]Sheet1!$C$1:$J$65536,5,FALSE)</f>
        <v>176.41641235351562</v>
      </c>
      <c r="M263">
        <f>VLOOKUP($D263,[4]Sheet1!$C$1:$J$65536,6,FALSE)</f>
        <v>22.402772903442383</v>
      </c>
      <c r="N263">
        <f>VLOOKUP($D263,[4]Sheet1!$C$1:$J$65536,7,FALSE)</f>
        <v>3.6508164405822754</v>
      </c>
      <c r="O263">
        <f>VLOOKUP($D263,[4]Sheet1!$C$1:$J$65536,8,FALSE)</f>
        <v>15.025379180908203</v>
      </c>
      <c r="P263" cm="1">
        <f t="array" ref="P263">_xlfn.IFS(
$C263=2010,
VLOOKUP($B263,[5]各省年均房价!$A$1:$T$32,11,FALSE),
$C263=2011,
VLOOKUP($B263,[5]各省年均房价!$A$1:$T$32,12,FALSE),
$C263=2012,
VLOOKUP($B263,[5]各省年均房价!$A$1:$T$32,13,FALSE),
$C263=2013,
VLOOKUP($B263,[5]各省年均房价!$A$1:$T$32,14,FALSE),
$C263=2014,
VLOOKUP($B263,[5]各省年均房价!$A$1:$T$32,15,FALSE),
$C263=2015,
VLOOKUP($B263,[5]各省年均房价!$A$1:$T$32,16,FALSE),
$C263=2016,
VLOOKUP($B263,[5]各省年均房价!$A$1:$T$32,17,FALSE),
$C263=2017,
VLOOKUP($B263,[5]各省年均房价!$A$1:$T$32,18,FALSE),
$C263=2018,
VLOOKUP($B263,[5]各省年均房价!$A$1:$T$32,19,FALSE)
)</f>
        <v>3149.078</v>
      </c>
      <c r="Q263">
        <f t="shared" si="9"/>
        <v>0.31924959448499596</v>
      </c>
      <c r="R263" cm="1">
        <f t="array" ref="R263">_xlfn.IFS(
$C263=2010,
VLOOKUP($B263,[27]分省年度数据!$A$1:$T$32,15,FALSE),
$C263=2011,
VLOOKUP($B263,[27]分省年度数据!$A$1:$T$32,14,FALSE),
$C263=2012,
VLOOKUP($B263,[27]分省年度数据!$A$1:$T$32,13,FALSE),
$C263=2013,
VLOOKUP($B263,[27]分省年度数据!$A$1:$T$32,12,FALSE),
$C263=2014,
VLOOKUP($B263,[27]分省年度数据!$A$1:$T$32,11,FALSE),
$C263=2015,
VLOOKUP($B263,[27]分省年度数据!$A$1:$T$32,10,FALSE),
$C263=2016,
VLOOKUP($B263,[27]分省年度数据!$A$1:$T$32,9,FALSE),
$C263=2017,
VLOOKUP($B263,[27]分省年度数据!$A$1:$T$32,8,FALSE),
$C263=2018,
VLOOKUP($B263,[27]分省年度数据!$A$1:$T$32,7,FALSE)
)</f>
        <v>69.97</v>
      </c>
      <c r="S263">
        <f>IFERROR(VLOOKUP(D263,[6]mu_jt_estimates_final!$C:$D,2,FALSE),"")</f>
        <v>-1.4663432000000001</v>
      </c>
      <c r="T263" t="str">
        <f>VLOOKUP(B263,方言分布!A:B,2,FALSE)</f>
        <v>兰银官话</v>
      </c>
      <c r="U263" cm="1">
        <f t="array" ref="U263">_xlfn.IFS(
$C263=2010,
VLOOKUP($B263,[7]分省年度数据!$A$1:$T$32,15,FALSE),
$C263=2011,
VLOOKUP($B263,[7]分省年度数据!$A$1:$T$32,14,FALSE),
$C263=2012,
VLOOKUP($B263,[7]分省年度数据!$A$1:$T$32,13,FALSE),
$C263=2013,
VLOOKUP($B263,[7]分省年度数据!$A$1:$T$32,12,FALSE),
$C263=2014,
VLOOKUP($B263,[7]分省年度数据!$A$1:$T$32,11,FALSE),
$C263=2015,
VLOOKUP($B263,[7]分省年度数据!$A$1:$T$32,10,FALSE),
$C263=2016,
VLOOKUP($B263,[7]分省年度数据!$A$1:$T$32,9,FALSE),
$C263=2017,
VLOOKUP($B263,[7]分省年度数据!$A$1:$T$32,8,FALSE),
$C263=2018,
VLOOKUP($B263,[7]分省年度数据!$A$1:$T$32,7,FALSE)
)</f>
        <v>4129</v>
      </c>
      <c r="V263" cm="1">
        <f t="array" ref="V263">_xlfn.IFS(
$C263=2010,
VLOOKUP($B263,[8]分省年度数据!$A$1:$T$32,15,FALSE),
$C263=2011,
VLOOKUP($B263,[8]分省年度数据!$A$1:$T$32,14,FALSE),
$C263=2012,
VLOOKUP($B263,[8]分省年度数据!$A$1:$T$32,13,FALSE),
$C263=2013,
VLOOKUP($B263,[8]分省年度数据!$A$1:$T$32,12,FALSE),
$C263=2014,
VLOOKUP($B263,[8]分省年度数据!$A$1:$T$32,11,FALSE),
$C263=2015,
VLOOKUP($B263,[8]分省年度数据!$A$1:$T$32,10,FALSE),
$C263=2016,
VLOOKUP($B263,[8]分省年度数据!$A$1:$T$32,9,FALSE),
$C263=2017,
VLOOKUP($B263,[8]分省年度数据!$A$1:$T$32,8,FALSE),
$C263=2018,
VLOOKUP($B263,[8]分省年度数据!$A$1:$T$32,7,FALSE)
)</f>
        <v>2.37</v>
      </c>
      <c r="W263" cm="1">
        <f t="array" ref="W263">_xlfn.IFS(
$C263=2010,
VLOOKUP($B263,[9]分省年度数据!$A$1:$T$32,15,FALSE),
$C263=2011,
VLOOKUP($B263,[9]分省年度数据!$A$1:$T$32,14,FALSE),
$C263=2012,
VLOOKUP($B263,[9]分省年度数据!$A$1:$T$32,13,FALSE),
$C263=2013,
VLOOKUP($B263,[9]分省年度数据!$A$1:$T$32,12,FALSE),
$C263=2014,
VLOOKUP($B263,[9]分省年度数据!$A$1:$T$32,11,FALSE),
$C263=2015,
VLOOKUP($B263,[9]分省年度数据!$A$1:$T$32,10,FALSE),
$C263=2016,
VLOOKUP($B263,[9]分省年度数据!$A$1:$T$32,9,FALSE),
$C263=2017,
VLOOKUP($B263,[9]分省年度数据!$A$1:$T$32,8,FALSE),
$C263=2018,
VLOOKUP($B263,[9]分省年度数据!$A$1:$T$32,7,FALSE)
)</f>
        <v>47</v>
      </c>
      <c r="X263" cm="1">
        <f t="array" ref="X263">_xlfn.IFS(
$C263=2010,
VLOOKUP($B263,[10]分省年度数据!$A$1:$T$32,15,FALSE),
$C263=2011,
VLOOKUP($B263,[10]分省年度数据!$A$1:$T$32,14,FALSE),
$C263=2012,
VLOOKUP($B263,[10]分省年度数据!$A$1:$T$32,13,FALSE),
$C263=2013,
VLOOKUP($B263,[10]分省年度数据!$A$1:$T$32,12,FALSE),
$C263=2014,
VLOOKUP($B263,[10]分省年度数据!$A$1:$T$32,11,FALSE),
$C263=2015,
VLOOKUP($B263,[10]分省年度数据!$A$1:$T$32,10,FALSE),
$C263=2016,
VLOOKUP($B263,[10]分省年度数据!$A$1:$T$32,9,FALSE),
$C263=2017,
VLOOKUP($B263,[10]分省年度数据!$A$1:$T$32,8,FALSE),
$C263=2018,
VLOOKUP($B263,[10]分省年度数据!$A$1:$T$32,7,FALSE)
)</f>
        <v>10.83</v>
      </c>
      <c r="Y263" cm="1">
        <f t="array" ref="Y263">_xlfn.IFS(
$C263=2010,
VLOOKUP($B263,[11]分省年度数据!$A$1:$T$32,15,FALSE),
$C263=2011,
VLOOKUP($B263,[11]分省年度数据!$A$1:$T$32,14,FALSE),
$C263=2012,
VLOOKUP($B263,[11]分省年度数据!$A$1:$T$32,13,FALSE),
$C263=2013,
VLOOKUP($B263,[11]分省年度数据!$A$1:$T$32,12,FALSE),
$C263=2014,
VLOOKUP($B263,[11]分省年度数据!$A$1:$T$32,11,FALSE),
$C263=2015,
VLOOKUP($B263,[11]分省年度数据!$A$1:$T$32,10,FALSE),
$C263=2016,
VLOOKUP($B263,[11]分省年度数据!$A$1:$T$32,9,FALSE),
$C263=2017,
VLOOKUP($B263,[11]分省年度数据!$A$1:$T$32,8,FALSE),
$C263=2018,
VLOOKUP($B263,[11]分省年度数据!$A$1:$T$32,7,FALSE)
)</f>
        <v>34.020000000000003</v>
      </c>
      <c r="Z263" cm="1">
        <f t="array" ref="Z263">_xlfn.IFS(
$C263=2010,
VLOOKUP($B263,[12]分省年度数据!$A$1:$T$32,15,FALSE),
$C263=2011,
VLOOKUP($B263,[12]分省年度数据!$A$1:$T$32,14,FALSE),
$C263=2012,
VLOOKUP($B263,[12]分省年度数据!$A$1:$T$32,13,FALSE),
$C263=2013,
VLOOKUP($B263,[12]分省年度数据!$A$1:$T$32,12,FALSE),
$C263=2014,
VLOOKUP($B263,[12]分省年度数据!$A$1:$T$32,11,FALSE),
$C263=2015,
VLOOKUP($B263,[12]分省年度数据!$A$1:$T$32,10,FALSE),
$C263=2016,
VLOOKUP($B263,[12]分省年度数据!$A$1:$T$32,9,FALSE),
$C263=2017,
VLOOKUP($B263,[12]分省年度数据!$A$1:$T$32,8,FALSE),
$C263=2018,
VLOOKUP($B263,[12]分省年度数据!$A$1:$T$32,7,FALSE)
)</f>
        <v>16.07</v>
      </c>
      <c r="AA263" cm="1">
        <f t="array" ref="AA263">_xlfn.IFS(
$C263=2010,
VLOOKUP($B263,[13]分省年度数据!$A$1:$T$32,15,FALSE),
$C263=2011,
VLOOKUP($B263,[13]分省年度数据!$A$1:$T$32,14,FALSE),
$C263=2012,
VLOOKUP($B263,[13]分省年度数据!$A$1:$T$32,13,FALSE),
$C263=2013,
VLOOKUP($B263,[13]分省年度数据!$A$1:$T$32,12,FALSE),
$C263=2014,
VLOOKUP($B263,[13]分省年度数据!$A$1:$T$32,11,FALSE),
$C263=2015,
VLOOKUP($B263,[13]分省年度数据!$A$1:$T$32,10,FALSE),
$C263=2016,
VLOOKUP($B263,[13]分省年度数据!$A$1:$T$32,9,FALSE),
$C263=2017,
VLOOKUP($B263,[13]分省年度数据!$A$1:$T$32,8,FALSE),
$C263=2018,
VLOOKUP($B263,[13]分省年度数据!$A$1:$T$32,7,FALSE)
)</f>
        <v>16.5</v>
      </c>
      <c r="AB263" cm="1">
        <f t="array" ref="AB263">_xlfn.IFS(
$C263=2010,
VLOOKUP($B263,[14]分省年度数据!$A$1:$T$32,15,FALSE),
$C263=2011,
VLOOKUP($B263,[14]分省年度数据!$A$1:$T$32,14,FALSE),
$C263=2012,
VLOOKUP($B263,[14]分省年度数据!$A$1:$T$32,13,FALSE),
$C263=2013,
VLOOKUP($B263,[14]分省年度数据!$A$1:$T$32,12,FALSE),
$C263=2014,
VLOOKUP($B263,[14]分省年度数据!$A$1:$T$32,11,FALSE),
$C263=2015,
VLOOKUP($B263,[14]分省年度数据!$A$1:$T$32,10,FALSE),
$C263=2016,
VLOOKUP($B263,[14]分省年度数据!$A$1:$T$32,9,FALSE),
$C263=2017,
VLOOKUP($B263,[14]分省年度数据!$A$1:$T$32,8,FALSE),
$C263=2018,
VLOOKUP($B263,[14]分省年度数据!$A$1:$T$32,7,FALSE)
)</f>
        <v>19.68</v>
      </c>
      <c r="AD263" cm="1">
        <f t="array" ref="AD263">_xlfn.IFS(
$C263=2010,
VLOOKUP($B263,[15]分省年度数据!$A$1:$T$32,15,FALSE),
$C263=2011,
VLOOKUP($B263,[15]分省年度数据!$A$1:$T$32,14,FALSE),
$C263=2012,
VLOOKUP($B263,[15]分省年度数据!$A$1:$T$32,13,FALSE),
$C263=2013,
VLOOKUP($B263,[15]分省年度数据!$A$1:$T$32,12,FALSE),
$C263=2014,
VLOOKUP($B263,[15]分省年度数据!$A$1:$T$32,11,FALSE),
$C263=2015,
VLOOKUP($B263,[15]分省年度数据!$A$1:$T$32,10,FALSE),
$C263=2016,
VLOOKUP($B263,[15]分省年度数据!$A$1:$T$32,9,FALSE),
$C263=2017,
VLOOKUP($B263,[15]分省年度数据!$A$1:$T$32,8,FALSE),
$C263=2018,
VLOOKUP($B263,[15]分省年度数据!$A$1:$T$32,7,FALSE)
)</f>
        <v>994671</v>
      </c>
      <c r="AE263" cm="1">
        <f t="array" ref="AE263">_xlfn.IFS(
$C263=2010,
VLOOKUP($B263,[16]分省年度数据!$A$1:$T$32,15,FALSE),
$C263=2011,
VLOOKUP($B263,[16]分省年度数据!$A$1:$T$32,14,FALSE),
$C263=2012,
VLOOKUP($B263,[16]分省年度数据!$A$1:$T$32,13,FALSE),
$C263=2013,
VLOOKUP($B263,[16]分省年度数据!$A$1:$T$32,12,FALSE),
$C263=2014,
VLOOKUP($B263,[16]分省年度数据!$A$1:$T$32,11,FALSE),
$C263=2015,
VLOOKUP($B263,[16]分省年度数据!$A$1:$T$32,10,FALSE),
$C263=2016,
VLOOKUP($B263,[16]分省年度数据!$A$1:$T$32,9,FALSE),
$C263=2017,
VLOOKUP($B263,[16]分省年度数据!$A$1:$T$32,8,FALSE),
$C263=2018,
VLOOKUP($B263,[16]分省年度数据!$A$1:$T$32,7,FALSE)
)</f>
        <v>81.59</v>
      </c>
      <c r="AF263" cm="1">
        <f t="array" ref="AF263">_xlfn.IFS(
$C263=2010,
VLOOKUP($B263,[17]分省年度数据!$A$1:$T$32,15,FALSE),
$C263=2011,
VLOOKUP($B263,[17]分省年度数据!$A$1:$T$32,14,FALSE),
$C263=2012,
VLOOKUP($B263,[17]分省年度数据!$A$1:$T$32,13,FALSE),
$C263=2013,
VLOOKUP($B263,[17]分省年度数据!$A$1:$T$32,12,FALSE),
$C263=2014,
VLOOKUP($B263,[17]分省年度数据!$A$1:$T$32,11,FALSE),
$C263=2015,
VLOOKUP($B263,[17]分省年度数据!$A$1:$T$32,10,FALSE),
$C263=2016,
VLOOKUP($B263,[17]分省年度数据!$A$1:$T$32,9,FALSE),
$C263=2017,
VLOOKUP($B263,[17]分省年度数据!$A$1:$T$32,8,FALSE),
$C263=2018,
VLOOKUP($B263,[17]分省年度数据!$A$1:$T$32,7,FALSE)
)</f>
        <v>6</v>
      </c>
      <c r="AG263" cm="1">
        <f t="array" ref="AG263">_xlfn.IFS(
$C263=2010,
VLOOKUP($B263,[18]分省年度数据!$A$1:$T$32,15,FALSE),
$C263=2011,
VLOOKUP($B263,[18]分省年度数据!$A$1:$T$32,14,FALSE),
$C263=2012,
VLOOKUP($B263,[18]分省年度数据!$A$1:$T$32,13,FALSE),
$C263=2013,
VLOOKUP($B263,[18]分省年度数据!$A$1:$T$32,12,FALSE),
$C263=2014,
VLOOKUP($B263,[18]分省年度数据!$A$1:$T$32,11,FALSE),
$C263=2015,
VLOOKUP($B263,[18]分省年度数据!$A$1:$T$32,10,FALSE),
$C263=2016,
VLOOKUP($B263,[18]分省年度数据!$A$1:$T$32,9,FALSE),
$C263=2017,
VLOOKUP($B263,[18]分省年度数据!$A$1:$T$32,8,FALSE),
$C263=2018,
VLOOKUP($B263,[18]分省年度数据!$A$1:$T$32,7,FALSE)
)</f>
        <v>418.5</v>
      </c>
      <c r="AJ263" cm="1">
        <f t="array" ref="AJ263">_xlfn.IFS(
$C263=2010,
VLOOKUP($B263,[19]分省年度数据!$A$1:$T$32,15,FALSE),
$C263=2011,
VLOOKUP($B263,[19]分省年度数据!$A$1:$T$32,14,FALSE),
$C263=2012,
VLOOKUP($B263,[19]分省年度数据!$A$1:$T$32,13,FALSE),
$C263=2013,
VLOOKUP($B263,[19]分省年度数据!$A$1:$T$32,12,FALSE),
$C263=2014,
VLOOKUP($B263,[19]分省年度数据!$A$1:$T$32,11,FALSE),
$C263=2015,
VLOOKUP($B263,[19]分省年度数据!$A$1:$T$32,10,FALSE),
$C263=2016,
VLOOKUP($B263,[19]分省年度数据!$A$1:$T$32,9,FALSE),
$C263=2017,
VLOOKUP($B263,[19]分省年度数据!$A$1:$T$32,8,FALSE),
$C263=2018,
VLOOKUP($B263,[19]分省年度数据!$A$1:$T$32,7,FALSE)
)</f>
        <v>1806</v>
      </c>
      <c r="AK263" cm="1">
        <f t="array" ref="AK263">_xlfn.IFS(
$C263=2010,
VLOOKUP($B263,[20]分省年度数据!$A$1:$T$32,15,FALSE),
$C263=2011,
VLOOKUP($B263,[20]分省年度数据!$A$1:$T$32,14,FALSE),
$C263=2012,
VLOOKUP($B263,[20]分省年度数据!$A$1:$T$32,13,FALSE),
$C263=2013,
VLOOKUP($B263,[20]分省年度数据!$A$1:$T$32,12,FALSE),
$C263=2014,
VLOOKUP($B263,[20]分省年度数据!$A$1:$T$32,11,FALSE),
$C263=2015,
VLOOKUP($B263,[20]分省年度数据!$A$1:$T$32,10,FALSE),
$C263=2016,
VLOOKUP($B263,[20]分省年度数据!$A$1:$T$32,9,FALSE),
$C263=2017,
VLOOKUP($B263,[20]分省年度数据!$A$1:$T$32,8,FALSE),
$C263=2018,
VLOOKUP($B263,[20]分省年度数据!$A$1:$T$32,7,FALSE)
)</f>
        <v>4325</v>
      </c>
      <c r="AL263" cm="1">
        <f t="array" ref="AL263">_xlfn.IFS(
$C263=2010,
VLOOKUP($B263,[26]分省年度数据!$A$1:$T$32,15,FALSE),
$C263=2011,
VLOOKUP($B263,[26]分省年度数据!$A$1:$T$32,14,FALSE),
$C263=2012,
VLOOKUP($B263,[26]分省年度数据!$A$1:$T$32,13,FALSE),
$C263=2013,
VLOOKUP($B263,[26]分省年度数据!$A$1:$T$32,12,FALSE),
$C263=2014,
VLOOKUP($B263,[26]分省年度数据!$A$1:$T$32,11,FALSE),
$C263=2015,
VLOOKUP($B263,[26]分省年度数据!$A$1:$T$32,10,FALSE),
$C263=2016,
VLOOKUP($B263,[26]分省年度数据!$A$1:$T$32,9,FALSE),
$C263=2017,
VLOOKUP($B263,[26]分省年度数据!$A$1:$T$32,8,FALSE),
$C263=2018,
VLOOKUP($B263,[26]分省年度数据!$A$1:$T$32,7,FALSE)
)</f>
        <v>98.23</v>
      </c>
      <c r="AM263" cm="1">
        <f t="array" ref="AM263">_xlfn.IFS(
$C263=2010,
VLOOKUP($B263,[22]分省年度数据!$A$1:$T$32,15,FALSE),
$C263=2011,
VLOOKUP($B263,[22]分省年度数据!$A$1:$T$32,14,FALSE),
$C263=2012,
VLOOKUP($B263,[22]分省年度数据!$A$1:$T$32,13,FALSE),
$C263=2013,
VLOOKUP($B263,[22]分省年度数据!$A$1:$T$32,12,FALSE),
$C263=2014,
VLOOKUP($B263,[22]分省年度数据!$A$1:$T$32,11,FALSE),
$C263=2015,
VLOOKUP($B263,[22]分省年度数据!$A$1:$T$32,10,FALSE),
$C263=2016,
VLOOKUP($B263,[22]分省年度数据!$A$1:$T$32,9,FALSE),
$C263=2017,
VLOOKUP($B263,[22]分省年度数据!$A$1:$T$32,8,FALSE),
$C263=2018,
VLOOKUP($B263,[22]分省年度数据!$A$1:$T$32,7,FALSE)
)</f>
        <v>88.01</v>
      </c>
      <c r="AN263" cm="1">
        <f t="array" ref="AN263">_xlfn.IFS(
$C263=2010,
VLOOKUP($B263,[23]分省年度数据!$A$1:$T$32,15,FALSE),
$C263=2011,
VLOOKUP($B263,[23]分省年度数据!$A$1:$T$32,14,FALSE),
$C263=2012,
VLOOKUP($B263,[23]分省年度数据!$A$1:$T$32,13,FALSE),
$C263=2013,
VLOOKUP($B263,[23]分省年度数据!$A$1:$T$32,12,FALSE),
$C263=2014,
VLOOKUP($B263,[23]分省年度数据!$A$1:$T$32,11,FALSE),
$C263=2015,
VLOOKUP($B263,[23]分省年度数据!$A$1:$T$32,10,FALSE),
$C263=2016,
VLOOKUP($B263,[23]分省年度数据!$A$1:$T$32,9,FALSE),
$C263=2017,
VLOOKUP($B263,[23]分省年度数据!$A$1:$T$32,8,FALSE),
$C263=2018,
VLOOKUP($B263,[23]分省年度数据!$A$1:$T$32,7,FALSE)
)</f>
        <v>10.63</v>
      </c>
      <c r="AO263" cm="1">
        <f t="array" ref="AO263">_xlfn.IFS(
$C263=2010,
VLOOKUP($B263,[24]分省年度数据!$A$1:$T$32,15,FALSE),
$C263=2011,
VLOOKUP($B263,[24]分省年度数据!$A$1:$T$32,14,FALSE),
$C263=2012,
VLOOKUP($B263,[24]分省年度数据!$A$1:$T$32,13,FALSE),
$C263=2013,
VLOOKUP($B263,[24]分省年度数据!$A$1:$T$32,12,FALSE),
$C263=2014,
VLOOKUP($B263,[24]分省年度数据!$A$1:$T$32,11,FALSE),
$C263=2015,
VLOOKUP($B263,[24]分省年度数据!$A$1:$T$32,10,FALSE),
$C263=2016,
VLOOKUP($B263,[24]分省年度数据!$A$1:$T$32,9,FALSE),
$C263=2017,
VLOOKUP($B263,[24]分省年度数据!$A$1:$T$32,8,FALSE),
$C263=2018,
VLOOKUP($B263,[24]分省年度数据!$A$1:$T$32,7,FALSE)
)</f>
        <v>4.18</v>
      </c>
      <c r="AP263" cm="1">
        <f t="array" ref="AP263">_xlfn.IFS(
$C263=2010,
VLOOKUP($B263,[25]分省年度数据!$A$1:$T$32,15,FALSE),
$C263=2011,
VLOOKUP($B263,[25]分省年度数据!$A$1:$T$32,14,FALSE),
$C263=2012,
VLOOKUP($B263,[25]分省年度数据!$A$1:$T$32,13,FALSE),
$C263=2013,
VLOOKUP($B263,[25]分省年度数据!$A$1:$T$32,12,FALSE),
$C263=2014,
VLOOKUP($B263,[25]分省年度数据!$A$1:$T$32,11,FALSE),
$C263=2015,
VLOOKUP($B263,[25]分省年度数据!$A$1:$T$32,10,FALSE),
$C263=2016,
VLOOKUP($B263,[25]分省年度数据!$A$1:$T$32,9,FALSE),
$C263=2017,
VLOOKUP($B263,[25]分省年度数据!$A$1:$T$32,8,FALSE),
$C263=2018,
VLOOKUP($B263,[25]分省年度数据!$A$1:$T$32,7,FALSE)
)</f>
        <v>16.18</v>
      </c>
    </row>
    <row r="264" spans="1:42">
      <c r="A264">
        <v>64</v>
      </c>
      <c r="B264" t="s">
        <v>30</v>
      </c>
      <c r="C264">
        <v>2011</v>
      </c>
      <c r="D264" t="str">
        <f t="shared" si="8"/>
        <v>宁夏回族自治区2011</v>
      </c>
      <c r="E264" t="s">
        <v>37</v>
      </c>
      <c r="F264" cm="1">
        <f t="array" ref="F264">_xlfn.IFS(
$C264=2010,
VLOOKUP($B264,[1]分省年度数据!$A$1:$T$32,15,FALSE),
$C264=2011,
VLOOKUP($B264,[1]分省年度数据!$A$1:$T$32,14,FALSE),
$C264=2012,
VLOOKUP($B264,[1]分省年度数据!$A$1:$T$32,13,FALSE),
$C264=2013,
VLOOKUP($B264,[1]分省年度数据!$A$1:$T$32,12,FALSE),
$C264=2014,
VLOOKUP($B264,[1]分省年度数据!$A$1:$T$32,11,FALSE),
$C264=2015,
VLOOKUP($B264,[1]分省年度数据!$A$1:$T$32,10,FALSE),
$C264=2016,
VLOOKUP($B264,[1]分省年度数据!$A$1:$T$32,9,FALSE),
$C264=2017,
VLOOKUP($B264,[1]分省年度数据!$A$1:$T$32,8,FALSE),
$C264=2018,
VLOOKUP($B264,[1]分省年度数据!$A$1:$T$32,7,FALSE)
)</f>
        <v>648</v>
      </c>
      <c r="G264" cm="1">
        <f t="array" ref="G264">_xlfn.IFS(
$C264=2010,
VLOOKUP($B264,[2]分省年度数据!$A$1:$T$32,15,FALSE),
$C264=2011,
VLOOKUP($B264,[2]分省年度数据!$A$1:$T$32,14,FALSE),
$C264=2012,
VLOOKUP($B264,[2]分省年度数据!$A$1:$T$32,13,FALSE),
$C264=2013,
VLOOKUP($B264,[2]分省年度数据!$A$1:$T$32,12,FALSE),
$C264=2014,
VLOOKUP($B264,[2]分省年度数据!$A$1:$T$32,11,FALSE),
$C264=2015,
VLOOKUP($B264,[2]分省年度数据!$A$1:$T$32,10,FALSE),
$C264=2016,
VLOOKUP($B264,[2]分省年度数据!$A$1:$T$32,9,FALSE),
$C264=2017,
VLOOKUP($B264,[2]分省年度数据!$A$1:$T$32,8,FALSE),
$C264=2018,
VLOOKUP($B264,[2]分省年度数据!$A$1:$T$32,7,FALSE)
)</f>
        <v>11480</v>
      </c>
      <c r="H264" cm="1">
        <f t="array" ref="H264">_xlfn.IFS(
$C264=2010,
VLOOKUP($B264,[3]分省年度数据!$A$1:$T$32,15,FALSE),
$C264=2011,
VLOOKUP($B264,[3]分省年度数据!$A$1:$T$32,14,FALSE),
$C264=2012,
VLOOKUP($B264,[3]分省年度数据!$A$1:$T$32,13,FALSE),
$C264=2013,
VLOOKUP($B264,[3]分省年度数据!$A$1:$T$32,12,FALSE),
$C264=2014,
VLOOKUP($B264,[3]分省年度数据!$A$1:$T$32,11,FALSE),
$C264=2015,
VLOOKUP($B264,[3]分省年度数据!$A$1:$T$32,10,FALSE),
$C264=2016,
VLOOKUP($B264,[3]分省年度数据!$A$1:$T$32,9,FALSE),
$C264=2017,
VLOOKUP($B264,[3]分省年度数据!$A$1:$T$32,8,FALSE),
$C264=2018,
VLOOKUP($B264,[3]分省年度数据!$A$1:$T$32,7,FALSE)
)</f>
        <v>181.2</v>
      </c>
      <c r="I264">
        <f>VLOOKUP($D264,[4]Sheet1!$C$1:$J$65536,2,FALSE)</f>
        <v>97.810386657714844</v>
      </c>
      <c r="J264">
        <f>VLOOKUP($D264,[4]Sheet1!$C$1:$J$65536,3,FALSE)</f>
        <v>-15.475192070007324</v>
      </c>
      <c r="K264">
        <f>VLOOKUP($D264,[4]Sheet1!$C$1:$J$65536,4,FALSE)</f>
        <v>10179.8828125</v>
      </c>
      <c r="L264">
        <f>VLOOKUP($D264,[4]Sheet1!$C$1:$J$65536,5,FALSE)</f>
        <v>164.74336242675781</v>
      </c>
      <c r="M264">
        <f>VLOOKUP($D264,[4]Sheet1!$C$1:$J$65536,6,FALSE)</f>
        <v>19.214473724365234</v>
      </c>
      <c r="N264">
        <f>VLOOKUP($D264,[4]Sheet1!$C$1:$J$65536,7,FALSE)</f>
        <v>3.8697013854980469</v>
      </c>
      <c r="O264">
        <f>VLOOKUP($D264,[4]Sheet1!$C$1:$J$65536,8,FALSE)</f>
        <v>15.24622917175293</v>
      </c>
      <c r="P264" cm="1">
        <f t="array" ref="P264">_xlfn.IFS(
$C264=2010,
VLOOKUP($B264,[5]各省年均房价!$A$1:$T$32,11,FALSE),
$C264=2011,
VLOOKUP($B264,[5]各省年均房价!$A$1:$T$32,12,FALSE),
$C264=2012,
VLOOKUP($B264,[5]各省年均房价!$A$1:$T$32,13,FALSE),
$C264=2013,
VLOOKUP($B264,[5]各省年均房价!$A$1:$T$32,14,FALSE),
$C264=2014,
VLOOKUP($B264,[5]各省年均房价!$A$1:$T$32,15,FALSE),
$C264=2015,
VLOOKUP($B264,[5]各省年均房价!$A$1:$T$32,16,FALSE),
$C264=2016,
VLOOKUP($B264,[5]各省年均房价!$A$1:$T$32,17,FALSE),
$C264=2017,
VLOOKUP($B264,[5]各省年均房价!$A$1:$T$32,18,FALSE),
$C264=2018,
VLOOKUP($B264,[5]各省年均房价!$A$1:$T$32,19,FALSE)
)</f>
        <v>3428.7420000000002</v>
      </c>
      <c r="Q264">
        <f t="shared" si="9"/>
        <v>0.29867090592334494</v>
      </c>
      <c r="R264" cm="1">
        <f t="array" ref="R264">_xlfn.IFS(
$C264=2010,
VLOOKUP($B264,[27]分省年度数据!$A$1:$T$32,15,FALSE),
$C264=2011,
VLOOKUP($B264,[27]分省年度数据!$A$1:$T$32,14,FALSE),
$C264=2012,
VLOOKUP($B264,[27]分省年度数据!$A$1:$T$32,13,FALSE),
$C264=2013,
VLOOKUP($B264,[27]分省年度数据!$A$1:$T$32,12,FALSE),
$C264=2014,
VLOOKUP($B264,[27]分省年度数据!$A$1:$T$32,11,FALSE),
$C264=2015,
VLOOKUP($B264,[27]分省年度数据!$A$1:$T$32,10,FALSE),
$C264=2016,
VLOOKUP($B264,[27]分省年度数据!$A$1:$T$32,9,FALSE),
$C264=2017,
VLOOKUP($B264,[27]分省年度数据!$A$1:$T$32,8,FALSE),
$C264=2018,
VLOOKUP($B264,[27]分省年度数据!$A$1:$T$32,7,FALSE)
)</f>
        <v>82.22</v>
      </c>
      <c r="S264">
        <f>IFERROR(VLOOKUP(D264,[6]mu_jt_estimates_final!$C:$D,2,FALSE),"")</f>
        <v>-1.4663432000000001</v>
      </c>
      <c r="T264" t="str">
        <f>VLOOKUP(B264,方言分布!A:B,2,FALSE)</f>
        <v>兰银官话</v>
      </c>
      <c r="U264" cm="1">
        <f t="array" ref="U264">_xlfn.IFS(
$C264=2010,
VLOOKUP($B264,[7]分省年度数据!$A$1:$T$32,15,FALSE),
$C264=2011,
VLOOKUP($B264,[7]分省年度数据!$A$1:$T$32,14,FALSE),
$C264=2012,
VLOOKUP($B264,[7]分省年度数据!$A$1:$T$32,13,FALSE),
$C264=2013,
VLOOKUP($B264,[7]分省年度数据!$A$1:$T$32,12,FALSE),
$C264=2014,
VLOOKUP($B264,[7]分省年度数据!$A$1:$T$32,11,FALSE),
$C264=2015,
VLOOKUP($B264,[7]分省年度数据!$A$1:$T$32,10,FALSE),
$C264=2016,
VLOOKUP($B264,[7]分省年度数据!$A$1:$T$32,9,FALSE),
$C264=2017,
VLOOKUP($B264,[7]分省年度数据!$A$1:$T$32,8,FALSE),
$C264=2018,
VLOOKUP($B264,[7]分省年度数据!$A$1:$T$32,7,FALSE)
)</f>
        <v>4132</v>
      </c>
      <c r="V264" cm="1">
        <f t="array" ref="V264">_xlfn.IFS(
$C264=2010,
VLOOKUP($B264,[8]分省年度数据!$A$1:$T$32,15,FALSE),
$C264=2011,
VLOOKUP($B264,[8]分省年度数据!$A$1:$T$32,14,FALSE),
$C264=2012,
VLOOKUP($B264,[8]分省年度数据!$A$1:$T$32,13,FALSE),
$C264=2013,
VLOOKUP($B264,[8]分省年度数据!$A$1:$T$32,12,FALSE),
$C264=2014,
VLOOKUP($B264,[8]分省年度数据!$A$1:$T$32,11,FALSE),
$C264=2015,
VLOOKUP($B264,[8]分省年度数据!$A$1:$T$32,10,FALSE),
$C264=2016,
VLOOKUP($B264,[8]分省年度数据!$A$1:$T$32,9,FALSE),
$C264=2017,
VLOOKUP($B264,[8]分省年度数据!$A$1:$T$32,8,FALSE),
$C264=2018,
VLOOKUP($B264,[8]分省年度数据!$A$1:$T$32,7,FALSE)
)</f>
        <v>2.58</v>
      </c>
      <c r="W264" cm="1">
        <f t="array" ref="W264">_xlfn.IFS(
$C264=2010,
VLOOKUP($B264,[9]分省年度数据!$A$1:$T$32,15,FALSE),
$C264=2011,
VLOOKUP($B264,[9]分省年度数据!$A$1:$T$32,14,FALSE),
$C264=2012,
VLOOKUP($B264,[9]分省年度数据!$A$1:$T$32,13,FALSE),
$C264=2013,
VLOOKUP($B264,[9]分省年度数据!$A$1:$T$32,12,FALSE),
$C264=2014,
VLOOKUP($B264,[9]分省年度数据!$A$1:$T$32,11,FALSE),
$C264=2015,
VLOOKUP($B264,[9]分省年度数据!$A$1:$T$32,10,FALSE),
$C264=2016,
VLOOKUP($B264,[9]分省年度数据!$A$1:$T$32,9,FALSE),
$C264=2017,
VLOOKUP($B264,[9]分省年度数据!$A$1:$T$32,8,FALSE),
$C264=2018,
VLOOKUP($B264,[9]分省年度数据!$A$1:$T$32,7,FALSE)
)</f>
        <v>49</v>
      </c>
      <c r="X264" cm="1">
        <f t="array" ref="X264">_xlfn.IFS(
$C264=2010,
VLOOKUP($B264,[10]分省年度数据!$A$1:$T$32,15,FALSE),
$C264=2011,
VLOOKUP($B264,[10]分省年度数据!$A$1:$T$32,14,FALSE),
$C264=2012,
VLOOKUP($B264,[10]分省年度数据!$A$1:$T$32,13,FALSE),
$C264=2013,
VLOOKUP($B264,[10]分省年度数据!$A$1:$T$32,12,FALSE),
$C264=2014,
VLOOKUP($B264,[10]分省年度数据!$A$1:$T$32,11,FALSE),
$C264=2015,
VLOOKUP($B264,[10]分省年度数据!$A$1:$T$32,10,FALSE),
$C264=2016,
VLOOKUP($B264,[10]分省年度数据!$A$1:$T$32,9,FALSE),
$C264=2017,
VLOOKUP($B264,[10]分省年度数据!$A$1:$T$32,8,FALSE),
$C264=2018,
VLOOKUP($B264,[10]分省年度数据!$A$1:$T$32,7,FALSE)
)</f>
        <v>10.59</v>
      </c>
      <c r="Y264" cm="1">
        <f t="array" ref="Y264">_xlfn.IFS(
$C264=2010,
VLOOKUP($B264,[11]分省年度数据!$A$1:$T$32,15,FALSE),
$C264=2011,
VLOOKUP($B264,[11]分省年度数据!$A$1:$T$32,14,FALSE),
$C264=2012,
VLOOKUP($B264,[11]分省年度数据!$A$1:$T$32,13,FALSE),
$C264=2013,
VLOOKUP($B264,[11]分省年度数据!$A$1:$T$32,12,FALSE),
$C264=2014,
VLOOKUP($B264,[11]分省年度数据!$A$1:$T$32,11,FALSE),
$C264=2015,
VLOOKUP($B264,[11]分省年度数据!$A$1:$T$32,10,FALSE),
$C264=2016,
VLOOKUP($B264,[11]分省年度数据!$A$1:$T$32,9,FALSE),
$C264=2017,
VLOOKUP($B264,[11]分省年度数据!$A$1:$T$32,8,FALSE),
$C264=2018,
VLOOKUP($B264,[11]分省年度数据!$A$1:$T$32,7,FALSE)
)</f>
        <v>41.09</v>
      </c>
      <c r="Z264" cm="1">
        <f t="array" ref="Z264">_xlfn.IFS(
$C264=2010,
VLOOKUP($B264,[12]分省年度数据!$A$1:$T$32,15,FALSE),
$C264=2011,
VLOOKUP($B264,[12]分省年度数据!$A$1:$T$32,14,FALSE),
$C264=2012,
VLOOKUP($B264,[12]分省年度数据!$A$1:$T$32,13,FALSE),
$C264=2013,
VLOOKUP($B264,[12]分省年度数据!$A$1:$T$32,12,FALSE),
$C264=2014,
VLOOKUP($B264,[12]分省年度数据!$A$1:$T$32,11,FALSE),
$C264=2015,
VLOOKUP($B264,[12]分省年度数据!$A$1:$T$32,10,FALSE),
$C264=2016,
VLOOKUP($B264,[12]分省年度数据!$A$1:$T$32,9,FALSE),
$C264=2017,
VLOOKUP($B264,[12]分省年度数据!$A$1:$T$32,8,FALSE),
$C264=2018,
VLOOKUP($B264,[12]分省年度数据!$A$1:$T$32,7,FALSE)
)</f>
        <v>15.81</v>
      </c>
      <c r="AA264" cm="1">
        <f t="array" ref="AA264">_xlfn.IFS(
$C264=2010,
VLOOKUP($B264,[13]分省年度数据!$A$1:$T$32,15,FALSE),
$C264=2011,
VLOOKUP($B264,[13]分省年度数据!$A$1:$T$32,14,FALSE),
$C264=2012,
VLOOKUP($B264,[13]分省年度数据!$A$1:$T$32,13,FALSE),
$C264=2013,
VLOOKUP($B264,[13]分省年度数据!$A$1:$T$32,12,FALSE),
$C264=2014,
VLOOKUP($B264,[13]分省年度数据!$A$1:$T$32,11,FALSE),
$C264=2015,
VLOOKUP($B264,[13]分省年度数据!$A$1:$T$32,10,FALSE),
$C264=2016,
VLOOKUP($B264,[13]分省年度数据!$A$1:$T$32,9,FALSE),
$C264=2017,
VLOOKUP($B264,[13]分省年度数据!$A$1:$T$32,8,FALSE),
$C264=2018,
VLOOKUP($B264,[13]分省年度数据!$A$1:$T$32,7,FALSE)
)</f>
        <v>15.9</v>
      </c>
      <c r="AB264" cm="1">
        <f t="array" ref="AB264">_xlfn.IFS(
$C264=2010,
VLOOKUP($B264,[14]分省年度数据!$A$1:$T$32,15,FALSE),
$C264=2011,
VLOOKUP($B264,[14]分省年度数据!$A$1:$T$32,14,FALSE),
$C264=2012,
VLOOKUP($B264,[14]分省年度数据!$A$1:$T$32,13,FALSE),
$C264=2013,
VLOOKUP($B264,[14]分省年度数据!$A$1:$T$32,12,FALSE),
$C264=2014,
VLOOKUP($B264,[14]分省年度数据!$A$1:$T$32,11,FALSE),
$C264=2015,
VLOOKUP($B264,[14]分省年度数据!$A$1:$T$32,10,FALSE),
$C264=2016,
VLOOKUP($B264,[14]分省年度数据!$A$1:$T$32,9,FALSE),
$C264=2017,
VLOOKUP($B264,[14]分省年度数据!$A$1:$T$32,8,FALSE),
$C264=2018,
VLOOKUP($B264,[14]分省年度数据!$A$1:$T$32,7,FALSE)
)</f>
        <v>19.32</v>
      </c>
      <c r="AD264" cm="1">
        <f t="array" ref="AD264">_xlfn.IFS(
$C264=2010,
VLOOKUP($B264,[15]分省年度数据!$A$1:$T$32,15,FALSE),
$C264=2011,
VLOOKUP($B264,[15]分省年度数据!$A$1:$T$32,14,FALSE),
$C264=2012,
VLOOKUP($B264,[15]分省年度数据!$A$1:$T$32,13,FALSE),
$C264=2013,
VLOOKUP($B264,[15]分省年度数据!$A$1:$T$32,12,FALSE),
$C264=2014,
VLOOKUP($B264,[15]分省年度数据!$A$1:$T$32,11,FALSE),
$C264=2015,
VLOOKUP($B264,[15]分省年度数据!$A$1:$T$32,10,FALSE),
$C264=2016,
VLOOKUP($B264,[15]分省年度数据!$A$1:$T$32,9,FALSE),
$C264=2017,
VLOOKUP($B264,[15]分省年度数据!$A$1:$T$32,8,FALSE),
$C264=2018,
VLOOKUP($B264,[15]分省年度数据!$A$1:$T$32,7,FALSE)
)</f>
        <v>1313862</v>
      </c>
      <c r="AE264" cm="1">
        <f t="array" ref="AE264">_xlfn.IFS(
$C264=2010,
VLOOKUP($B264,[16]分省年度数据!$A$1:$T$32,15,FALSE),
$C264=2011,
VLOOKUP($B264,[16]分省年度数据!$A$1:$T$32,14,FALSE),
$C264=2012,
VLOOKUP($B264,[16]分省年度数据!$A$1:$T$32,13,FALSE),
$C264=2013,
VLOOKUP($B264,[16]分省年度数据!$A$1:$T$32,12,FALSE),
$C264=2014,
VLOOKUP($B264,[16]分省年度数据!$A$1:$T$32,11,FALSE),
$C264=2015,
VLOOKUP($B264,[16]分省年度数据!$A$1:$T$32,10,FALSE),
$C264=2016,
VLOOKUP($B264,[16]分省年度数据!$A$1:$T$32,9,FALSE),
$C264=2017,
VLOOKUP($B264,[16]分省年度数据!$A$1:$T$32,8,FALSE),
$C264=2018,
VLOOKUP($B264,[16]分省年度数据!$A$1:$T$32,7,FALSE)
)</f>
        <v>103.02</v>
      </c>
      <c r="AF264" t="str" cm="1">
        <f t="array" ref="AF264">_xlfn.IFS(
$C264=2010,
VLOOKUP($B264,[17]分省年度数据!$A$1:$T$32,15,FALSE),
$C264=2011,
VLOOKUP($B264,[17]分省年度数据!$A$1:$T$32,14,FALSE),
$C264=2012,
VLOOKUP($B264,[17]分省年度数据!$A$1:$T$32,13,FALSE),
$C264=2013,
VLOOKUP($B264,[17]分省年度数据!$A$1:$T$32,12,FALSE),
$C264=2014,
VLOOKUP($B264,[17]分省年度数据!$A$1:$T$32,11,FALSE),
$C264=2015,
VLOOKUP($B264,[17]分省年度数据!$A$1:$T$32,10,FALSE),
$C264=2016,
VLOOKUP($B264,[17]分省年度数据!$A$1:$T$32,9,FALSE),
$C264=2017,
VLOOKUP($B264,[17]分省年度数据!$A$1:$T$32,8,FALSE),
$C264=2018,
VLOOKUP($B264,[17]分省年度数据!$A$1:$T$32,7,FALSE)
)</f>
        <v/>
      </c>
      <c r="AG264" cm="1">
        <f t="array" ref="AG264">_xlfn.IFS(
$C264=2010,
VLOOKUP($B264,[18]分省年度数据!$A$1:$T$32,15,FALSE),
$C264=2011,
VLOOKUP($B264,[18]分省年度数据!$A$1:$T$32,14,FALSE),
$C264=2012,
VLOOKUP($B264,[18]分省年度数据!$A$1:$T$32,13,FALSE),
$C264=2013,
VLOOKUP($B264,[18]分省年度数据!$A$1:$T$32,12,FALSE),
$C264=2014,
VLOOKUP($B264,[18]分省年度数据!$A$1:$T$32,11,FALSE),
$C264=2015,
VLOOKUP($B264,[18]分省年度数据!$A$1:$T$32,10,FALSE),
$C264=2016,
VLOOKUP($B264,[18]分省年度数据!$A$1:$T$32,9,FALSE),
$C264=2017,
VLOOKUP($B264,[18]分省年度数据!$A$1:$T$32,8,FALSE),
$C264=2018,
VLOOKUP($B264,[18]分省年度数据!$A$1:$T$32,7,FALSE)
)</f>
        <v>515.5</v>
      </c>
      <c r="AJ264" cm="1">
        <f t="array" ref="AJ264">_xlfn.IFS(
$C264=2010,
VLOOKUP($B264,[19]分省年度数据!$A$1:$T$32,15,FALSE),
$C264=2011,
VLOOKUP($B264,[19]分省年度数据!$A$1:$T$32,14,FALSE),
$C264=2012,
VLOOKUP($B264,[19]分省年度数据!$A$1:$T$32,13,FALSE),
$C264=2013,
VLOOKUP($B264,[19]分省年度数据!$A$1:$T$32,12,FALSE),
$C264=2014,
VLOOKUP($B264,[19]分省年度数据!$A$1:$T$32,11,FALSE),
$C264=2015,
VLOOKUP($B264,[19]分省年度数据!$A$1:$T$32,10,FALSE),
$C264=2016,
VLOOKUP($B264,[19]分省年度数据!$A$1:$T$32,9,FALSE),
$C264=2017,
VLOOKUP($B264,[19]分省年度数据!$A$1:$T$32,8,FALSE),
$C264=2018,
VLOOKUP($B264,[19]分省年度数据!$A$1:$T$32,7,FALSE)
)</f>
        <v>1829</v>
      </c>
      <c r="AK264" cm="1">
        <f t="array" ref="AK264">_xlfn.IFS(
$C264=2010,
VLOOKUP($B264,[20]分省年度数据!$A$1:$T$32,15,FALSE),
$C264=2011,
VLOOKUP($B264,[20]分省年度数据!$A$1:$T$32,14,FALSE),
$C264=2012,
VLOOKUP($B264,[20]分省年度数据!$A$1:$T$32,13,FALSE),
$C264=2013,
VLOOKUP($B264,[20]分省年度数据!$A$1:$T$32,12,FALSE),
$C264=2014,
VLOOKUP($B264,[20]分省年度数据!$A$1:$T$32,11,FALSE),
$C264=2015,
VLOOKUP($B264,[20]分省年度数据!$A$1:$T$32,10,FALSE),
$C264=2016,
VLOOKUP($B264,[20]分省年度数据!$A$1:$T$32,9,FALSE),
$C264=2017,
VLOOKUP($B264,[20]分省年度数据!$A$1:$T$32,8,FALSE),
$C264=2018,
VLOOKUP($B264,[20]分省年度数据!$A$1:$T$32,7,FALSE)
)</f>
        <v>4658</v>
      </c>
      <c r="AL264" cm="1">
        <f t="array" ref="AL264">_xlfn.IFS(
$C264=2010,
VLOOKUP($B264,[26]分省年度数据!$A$1:$T$32,15,FALSE),
$C264=2011,
VLOOKUP($B264,[26]分省年度数据!$A$1:$T$32,14,FALSE),
$C264=2012,
VLOOKUP($B264,[26]分省年度数据!$A$1:$T$32,13,FALSE),
$C264=2013,
VLOOKUP($B264,[26]分省年度数据!$A$1:$T$32,12,FALSE),
$C264=2014,
VLOOKUP($B264,[26]分省年度数据!$A$1:$T$32,11,FALSE),
$C264=2015,
VLOOKUP($B264,[26]分省年度数据!$A$1:$T$32,10,FALSE),
$C264=2016,
VLOOKUP($B264,[26]分省年度数据!$A$1:$T$32,9,FALSE),
$C264=2017,
VLOOKUP($B264,[26]分省年度数据!$A$1:$T$32,8,FALSE),
$C264=2018,
VLOOKUP($B264,[26]分省年度数据!$A$1:$T$32,7,FALSE)
)</f>
        <v>95.45</v>
      </c>
      <c r="AM264" cm="1">
        <f t="array" ref="AM264">_xlfn.IFS(
$C264=2010,
VLOOKUP($B264,[22]分省年度数据!$A$1:$T$32,15,FALSE),
$C264=2011,
VLOOKUP($B264,[22]分省年度数据!$A$1:$T$32,14,FALSE),
$C264=2012,
VLOOKUP($B264,[22]分省年度数据!$A$1:$T$32,13,FALSE),
$C264=2013,
VLOOKUP($B264,[22]分省年度数据!$A$1:$T$32,12,FALSE),
$C264=2014,
VLOOKUP($B264,[22]分省年度数据!$A$1:$T$32,11,FALSE),
$C264=2015,
VLOOKUP($B264,[22]分省年度数据!$A$1:$T$32,10,FALSE),
$C264=2016,
VLOOKUP($B264,[22]分省年度数据!$A$1:$T$32,9,FALSE),
$C264=2017,
VLOOKUP($B264,[22]分省年度数据!$A$1:$T$32,8,FALSE),
$C264=2018,
VLOOKUP($B264,[22]分省年度数据!$A$1:$T$32,7,FALSE)
)</f>
        <v>88.38</v>
      </c>
      <c r="AN264" cm="1">
        <f t="array" ref="AN264">_xlfn.IFS(
$C264=2010,
VLOOKUP($B264,[23]分省年度数据!$A$1:$T$32,15,FALSE),
$C264=2011,
VLOOKUP($B264,[23]分省年度数据!$A$1:$T$32,14,FALSE),
$C264=2012,
VLOOKUP($B264,[23]分省年度数据!$A$1:$T$32,13,FALSE),
$C264=2013,
VLOOKUP($B264,[23]分省年度数据!$A$1:$T$32,12,FALSE),
$C264=2014,
VLOOKUP($B264,[23]分省年度数据!$A$1:$T$32,11,FALSE),
$C264=2015,
VLOOKUP($B264,[23]分省年度数据!$A$1:$T$32,10,FALSE),
$C264=2016,
VLOOKUP($B264,[23]分省年度数据!$A$1:$T$32,9,FALSE),
$C264=2017,
VLOOKUP($B264,[23]分省年度数据!$A$1:$T$32,8,FALSE),
$C264=2018,
VLOOKUP($B264,[23]分省年度数据!$A$1:$T$32,7,FALSE)
)</f>
        <v>11.24</v>
      </c>
      <c r="AO264" cm="1">
        <f t="array" ref="AO264">_xlfn.IFS(
$C264=2010,
VLOOKUP($B264,[24]分省年度数据!$A$1:$T$32,15,FALSE),
$C264=2011,
VLOOKUP($B264,[24]分省年度数据!$A$1:$T$32,14,FALSE),
$C264=2012,
VLOOKUP($B264,[24]分省年度数据!$A$1:$T$32,13,FALSE),
$C264=2013,
VLOOKUP($B264,[24]分省年度数据!$A$1:$T$32,12,FALSE),
$C264=2014,
VLOOKUP($B264,[24]分省年度数据!$A$1:$T$32,11,FALSE),
$C264=2015,
VLOOKUP($B264,[24]分省年度数据!$A$1:$T$32,10,FALSE),
$C264=2016,
VLOOKUP($B264,[24]分省年度数据!$A$1:$T$32,9,FALSE),
$C264=2017,
VLOOKUP($B264,[24]分省年度数据!$A$1:$T$32,8,FALSE),
$C264=2018,
VLOOKUP($B264,[24]分省年度数据!$A$1:$T$32,7,FALSE)
)</f>
        <v>3.23</v>
      </c>
      <c r="AP264" cm="1">
        <f t="array" ref="AP264">_xlfn.IFS(
$C264=2010,
VLOOKUP($B264,[25]分省年度数据!$A$1:$T$32,15,FALSE),
$C264=2011,
VLOOKUP($B264,[25]分省年度数据!$A$1:$T$32,14,FALSE),
$C264=2012,
VLOOKUP($B264,[25]分省年度数据!$A$1:$T$32,13,FALSE),
$C264=2013,
VLOOKUP($B264,[25]分省年度数据!$A$1:$T$32,12,FALSE),
$C264=2014,
VLOOKUP($B264,[25]分省年度数据!$A$1:$T$32,11,FALSE),
$C264=2015,
VLOOKUP($B264,[25]分省年度数据!$A$1:$T$32,10,FALSE),
$C264=2016,
VLOOKUP($B264,[25]分省年度数据!$A$1:$T$32,9,FALSE),
$C264=2017,
VLOOKUP($B264,[25]分省年度数据!$A$1:$T$32,8,FALSE),
$C264=2018,
VLOOKUP($B264,[25]分省年度数据!$A$1:$T$32,7,FALSE)
)</f>
        <v>16.03</v>
      </c>
    </row>
    <row r="265" spans="1:42">
      <c r="A265">
        <v>64</v>
      </c>
      <c r="B265" t="s">
        <v>30</v>
      </c>
      <c r="C265">
        <v>2012</v>
      </c>
      <c r="D265" t="str">
        <f t="shared" si="8"/>
        <v>宁夏回族自治区2012</v>
      </c>
      <c r="E265" t="s">
        <v>37</v>
      </c>
      <c r="F265" cm="1">
        <f t="array" ref="F265">_xlfn.IFS(
$C265=2010,
VLOOKUP($B265,[1]分省年度数据!$A$1:$T$32,15,FALSE),
$C265=2011,
VLOOKUP($B265,[1]分省年度数据!$A$1:$T$32,14,FALSE),
$C265=2012,
VLOOKUP($B265,[1]分省年度数据!$A$1:$T$32,13,FALSE),
$C265=2013,
VLOOKUP($B265,[1]分省年度数据!$A$1:$T$32,12,FALSE),
$C265=2014,
VLOOKUP($B265,[1]分省年度数据!$A$1:$T$32,11,FALSE),
$C265=2015,
VLOOKUP($B265,[1]分省年度数据!$A$1:$T$32,10,FALSE),
$C265=2016,
VLOOKUP($B265,[1]分省年度数据!$A$1:$T$32,9,FALSE),
$C265=2017,
VLOOKUP($B265,[1]分省年度数据!$A$1:$T$32,8,FALSE),
$C265=2018,
VLOOKUP($B265,[1]分省年度数据!$A$1:$T$32,7,FALSE)
)</f>
        <v>659</v>
      </c>
      <c r="G265" cm="1">
        <f t="array" ref="G265">_xlfn.IFS(
$C265=2010,
VLOOKUP($B265,[2]分省年度数据!$A$1:$T$32,15,FALSE),
$C265=2011,
VLOOKUP($B265,[2]分省年度数据!$A$1:$T$32,14,FALSE),
$C265=2012,
VLOOKUP($B265,[2]分省年度数据!$A$1:$T$32,13,FALSE),
$C265=2013,
VLOOKUP($B265,[2]分省年度数据!$A$1:$T$32,12,FALSE),
$C265=2014,
VLOOKUP($B265,[2]分省年度数据!$A$1:$T$32,11,FALSE),
$C265=2015,
VLOOKUP($B265,[2]分省年度数据!$A$1:$T$32,10,FALSE),
$C265=2016,
VLOOKUP($B265,[2]分省年度数据!$A$1:$T$32,9,FALSE),
$C265=2017,
VLOOKUP($B265,[2]分省年度数据!$A$1:$T$32,8,FALSE),
$C265=2018,
VLOOKUP($B265,[2]分省年度数据!$A$1:$T$32,7,FALSE)
)</f>
        <v>13104</v>
      </c>
      <c r="H265" cm="1">
        <f t="array" ref="H265">_xlfn.IFS(
$C265=2010,
VLOOKUP($B265,[3]分省年度数据!$A$1:$T$32,15,FALSE),
$C265=2011,
VLOOKUP($B265,[3]分省年度数据!$A$1:$T$32,14,FALSE),
$C265=2012,
VLOOKUP($B265,[3]分省年度数据!$A$1:$T$32,13,FALSE),
$C265=2013,
VLOOKUP($B265,[3]分省年度数据!$A$1:$T$32,12,FALSE),
$C265=2014,
VLOOKUP($B265,[3]分省年度数据!$A$1:$T$32,11,FALSE),
$C265=2015,
VLOOKUP($B265,[3]分省年度数据!$A$1:$T$32,10,FALSE),
$C265=2016,
VLOOKUP($B265,[3]分省年度数据!$A$1:$T$32,9,FALSE),
$C265=2017,
VLOOKUP($B265,[3]分省年度数据!$A$1:$T$32,8,FALSE),
$C265=2018,
VLOOKUP($B265,[3]分省年度数据!$A$1:$T$32,7,FALSE)
)</f>
        <v>144.6</v>
      </c>
      <c r="I265">
        <f>VLOOKUP($D265,[4]Sheet1!$C$1:$J$65536,2,FALSE)</f>
        <v>97.204719543457031</v>
      </c>
      <c r="J265">
        <f>VLOOKUP($D265,[4]Sheet1!$C$1:$J$65536,3,FALSE)</f>
        <v>-20.339931488037109</v>
      </c>
      <c r="K265">
        <f>VLOOKUP($D265,[4]Sheet1!$C$1:$J$65536,4,FALSE)</f>
        <v>10165.248046875</v>
      </c>
      <c r="L265">
        <f>VLOOKUP($D265,[4]Sheet1!$C$1:$J$65536,5,FALSE)</f>
        <v>170.37893676757812</v>
      </c>
      <c r="M265">
        <f>VLOOKUP($D265,[4]Sheet1!$C$1:$J$65536,6,FALSE)</f>
        <v>19.212474822998047</v>
      </c>
      <c r="N265">
        <f>VLOOKUP($D265,[4]Sheet1!$C$1:$J$65536,7,FALSE)</f>
        <v>3.7941820621490479</v>
      </c>
      <c r="O265">
        <f>VLOOKUP($D265,[4]Sheet1!$C$1:$J$65536,8,FALSE)</f>
        <v>20.994125366210938</v>
      </c>
      <c r="P265" cm="1">
        <f t="array" ref="P265">_xlfn.IFS(
$C265=2010,
VLOOKUP($B265,[5]各省年均房价!$A$1:$T$32,11,FALSE),
$C265=2011,
VLOOKUP($B265,[5]各省年均房价!$A$1:$T$32,12,FALSE),
$C265=2012,
VLOOKUP($B265,[5]各省年均房价!$A$1:$T$32,13,FALSE),
$C265=2013,
VLOOKUP($B265,[5]各省年均房价!$A$1:$T$32,14,FALSE),
$C265=2014,
VLOOKUP($B265,[5]各省年均房价!$A$1:$T$32,15,FALSE),
$C265=2015,
VLOOKUP($B265,[5]各省年均房价!$A$1:$T$32,16,FALSE),
$C265=2016,
VLOOKUP($B265,[5]各省年均房价!$A$1:$T$32,17,FALSE),
$C265=2017,
VLOOKUP($B265,[5]各省年均房价!$A$1:$T$32,18,FALSE),
$C265=2018,
VLOOKUP($B265,[5]各省年均房价!$A$1:$T$32,19,FALSE)
)</f>
        <v>3680.6779999999999</v>
      </c>
      <c r="Q265">
        <f t="shared" si="9"/>
        <v>0.28088202075702073</v>
      </c>
      <c r="R265" cm="1">
        <f t="array" ref="R265">_xlfn.IFS(
$C265=2010,
VLOOKUP($B265,[27]分省年度数据!$A$1:$T$32,15,FALSE),
$C265=2011,
VLOOKUP($B265,[27]分省年度数据!$A$1:$T$32,14,FALSE),
$C265=2012,
VLOOKUP($B265,[27]分省年度数据!$A$1:$T$32,13,FALSE),
$C265=2013,
VLOOKUP($B265,[27]分省年度数据!$A$1:$T$32,12,FALSE),
$C265=2014,
VLOOKUP($B265,[27]分省年度数据!$A$1:$T$32,11,FALSE),
$C265=2015,
VLOOKUP($B265,[27]分省年度数据!$A$1:$T$32,10,FALSE),
$C265=2016,
VLOOKUP($B265,[27]分省年度数据!$A$1:$T$32,9,FALSE),
$C265=2017,
VLOOKUP($B265,[27]分省年度数据!$A$1:$T$32,8,FALSE),
$C265=2018,
VLOOKUP($B265,[27]分省年度数据!$A$1:$T$32,7,FALSE)
)</f>
        <v>92.5</v>
      </c>
      <c r="S265">
        <f>IFERROR(VLOOKUP(D265,[6]mu_jt_estimates_final!$C:$D,2,FALSE),"")</f>
        <v>-1.4663432000000001</v>
      </c>
      <c r="T265" t="str">
        <f>VLOOKUP(B265,方言分布!A:B,2,FALSE)</f>
        <v>兰银官话</v>
      </c>
      <c r="U265" cm="1">
        <f t="array" ref="U265">_xlfn.IFS(
$C265=2010,
VLOOKUP($B265,[7]分省年度数据!$A$1:$T$32,15,FALSE),
$C265=2011,
VLOOKUP($B265,[7]分省年度数据!$A$1:$T$32,14,FALSE),
$C265=2012,
VLOOKUP($B265,[7]分省年度数据!$A$1:$T$32,13,FALSE),
$C265=2013,
VLOOKUP($B265,[7]分省年度数据!$A$1:$T$32,12,FALSE),
$C265=2014,
VLOOKUP($B265,[7]分省年度数据!$A$1:$T$32,11,FALSE),
$C265=2015,
VLOOKUP($B265,[7]分省年度数据!$A$1:$T$32,10,FALSE),
$C265=2016,
VLOOKUP($B265,[7]分省年度数据!$A$1:$T$32,9,FALSE),
$C265=2017,
VLOOKUP($B265,[7]分省年度数据!$A$1:$T$32,8,FALSE),
$C265=2018,
VLOOKUP($B265,[7]分省年度数据!$A$1:$T$32,7,FALSE)
)</f>
        <v>4140</v>
      </c>
      <c r="V265" cm="1">
        <f t="array" ref="V265">_xlfn.IFS(
$C265=2010,
VLOOKUP($B265,[8]分省年度数据!$A$1:$T$32,15,FALSE),
$C265=2011,
VLOOKUP($B265,[8]分省年度数据!$A$1:$T$32,14,FALSE),
$C265=2012,
VLOOKUP($B265,[8]分省年度数据!$A$1:$T$32,13,FALSE),
$C265=2013,
VLOOKUP($B265,[8]分省年度数据!$A$1:$T$32,12,FALSE),
$C265=2014,
VLOOKUP($B265,[8]分省年度数据!$A$1:$T$32,11,FALSE),
$C265=2015,
VLOOKUP($B265,[8]分省年度数据!$A$1:$T$32,10,FALSE),
$C265=2016,
VLOOKUP($B265,[8]分省年度数据!$A$1:$T$32,9,FALSE),
$C265=2017,
VLOOKUP($B265,[8]分省年度数据!$A$1:$T$32,8,FALSE),
$C265=2018,
VLOOKUP($B265,[8]分省年度数据!$A$1:$T$32,7,FALSE)
)</f>
        <v>2.78</v>
      </c>
      <c r="W265" cm="1">
        <f t="array" ref="W265">_xlfn.IFS(
$C265=2010,
VLOOKUP($B265,[9]分省年度数据!$A$1:$T$32,15,FALSE),
$C265=2011,
VLOOKUP($B265,[9]分省年度数据!$A$1:$T$32,14,FALSE),
$C265=2012,
VLOOKUP($B265,[9]分省年度数据!$A$1:$T$32,13,FALSE),
$C265=2013,
VLOOKUP($B265,[9]分省年度数据!$A$1:$T$32,12,FALSE),
$C265=2014,
VLOOKUP($B265,[9]分省年度数据!$A$1:$T$32,11,FALSE),
$C265=2015,
VLOOKUP($B265,[9]分省年度数据!$A$1:$T$32,10,FALSE),
$C265=2016,
VLOOKUP($B265,[9]分省年度数据!$A$1:$T$32,9,FALSE),
$C265=2017,
VLOOKUP($B265,[9]分省年度数据!$A$1:$T$32,8,FALSE),
$C265=2018,
VLOOKUP($B265,[9]分省年度数据!$A$1:$T$32,7,FALSE)
)</f>
        <v>53</v>
      </c>
      <c r="X265" cm="1">
        <f t="array" ref="X265">_xlfn.IFS(
$C265=2010,
VLOOKUP($B265,[10]分省年度数据!$A$1:$T$32,15,FALSE),
$C265=2011,
VLOOKUP($B265,[10]分省年度数据!$A$1:$T$32,14,FALSE),
$C265=2012,
VLOOKUP($B265,[10]分省年度数据!$A$1:$T$32,13,FALSE),
$C265=2013,
VLOOKUP($B265,[10]分省年度数据!$A$1:$T$32,12,FALSE),
$C265=2014,
VLOOKUP($B265,[10]分省年度数据!$A$1:$T$32,11,FALSE),
$C265=2015,
VLOOKUP($B265,[10]分省年度数据!$A$1:$T$32,10,FALSE),
$C265=2016,
VLOOKUP($B265,[10]分省年度数据!$A$1:$T$32,9,FALSE),
$C265=2017,
VLOOKUP($B265,[10]分省年度数据!$A$1:$T$32,8,FALSE),
$C265=2018,
VLOOKUP($B265,[10]分省年度数据!$A$1:$T$32,7,FALSE)
)</f>
        <v>10.37</v>
      </c>
      <c r="Y265" cm="1">
        <f t="array" ref="Y265">_xlfn.IFS(
$C265=2010,
VLOOKUP($B265,[11]分省年度数据!$A$1:$T$32,15,FALSE),
$C265=2011,
VLOOKUP($B265,[11]分省年度数据!$A$1:$T$32,14,FALSE),
$C265=2012,
VLOOKUP($B265,[11]分省年度数据!$A$1:$T$32,13,FALSE),
$C265=2013,
VLOOKUP($B265,[11]分省年度数据!$A$1:$T$32,12,FALSE),
$C265=2014,
VLOOKUP($B265,[11]分省年度数据!$A$1:$T$32,11,FALSE),
$C265=2015,
VLOOKUP($B265,[11]分省年度数据!$A$1:$T$32,10,FALSE),
$C265=2016,
VLOOKUP($B265,[11]分省年度数据!$A$1:$T$32,9,FALSE),
$C265=2017,
VLOOKUP($B265,[11]分省年度数据!$A$1:$T$32,8,FALSE),
$C265=2018,
VLOOKUP($B265,[11]分省年度数据!$A$1:$T$32,7,FALSE)
)</f>
        <v>46.09</v>
      </c>
      <c r="Z265" cm="1">
        <f t="array" ref="Z265">_xlfn.IFS(
$C265=2010,
VLOOKUP($B265,[12]分省年度数据!$A$1:$T$32,15,FALSE),
$C265=2011,
VLOOKUP($B265,[12]分省年度数据!$A$1:$T$32,14,FALSE),
$C265=2012,
VLOOKUP($B265,[12]分省年度数据!$A$1:$T$32,13,FALSE),
$C265=2013,
VLOOKUP($B265,[12]分省年度数据!$A$1:$T$32,12,FALSE),
$C265=2014,
VLOOKUP($B265,[12]分省年度数据!$A$1:$T$32,11,FALSE),
$C265=2015,
VLOOKUP($B265,[12]分省年度数据!$A$1:$T$32,10,FALSE),
$C265=2016,
VLOOKUP($B265,[12]分省年度数据!$A$1:$T$32,9,FALSE),
$C265=2017,
VLOOKUP($B265,[12]分省年度数据!$A$1:$T$32,8,FALSE),
$C265=2018,
VLOOKUP($B265,[12]分省年度数据!$A$1:$T$32,7,FALSE)
)</f>
        <v>16.170000000000002</v>
      </c>
      <c r="AA265" cm="1">
        <f t="array" ref="AA265">_xlfn.IFS(
$C265=2010,
VLOOKUP($B265,[13]分省年度数据!$A$1:$T$32,15,FALSE),
$C265=2011,
VLOOKUP($B265,[13]分省年度数据!$A$1:$T$32,14,FALSE),
$C265=2012,
VLOOKUP($B265,[13]分省年度数据!$A$1:$T$32,13,FALSE),
$C265=2013,
VLOOKUP($B265,[13]分省年度数据!$A$1:$T$32,12,FALSE),
$C265=2014,
VLOOKUP($B265,[13]分省年度数据!$A$1:$T$32,11,FALSE),
$C265=2015,
VLOOKUP($B265,[13]分省年度数据!$A$1:$T$32,10,FALSE),
$C265=2016,
VLOOKUP($B265,[13]分省年度数据!$A$1:$T$32,9,FALSE),
$C265=2017,
VLOOKUP($B265,[13]分省年度数据!$A$1:$T$32,8,FALSE),
$C265=2018,
VLOOKUP($B265,[13]分省年度数据!$A$1:$T$32,7,FALSE)
)</f>
        <v>15.11</v>
      </c>
      <c r="AB265" cm="1">
        <f t="array" ref="AB265">_xlfn.IFS(
$C265=2010,
VLOOKUP($B265,[14]分省年度数据!$A$1:$T$32,15,FALSE),
$C265=2011,
VLOOKUP($B265,[14]分省年度数据!$A$1:$T$32,14,FALSE),
$C265=2012,
VLOOKUP($B265,[14]分省年度数据!$A$1:$T$32,13,FALSE),
$C265=2013,
VLOOKUP($B265,[14]分省年度数据!$A$1:$T$32,12,FALSE),
$C265=2014,
VLOOKUP($B265,[14]分省年度数据!$A$1:$T$32,11,FALSE),
$C265=2015,
VLOOKUP($B265,[14]分省年度数据!$A$1:$T$32,10,FALSE),
$C265=2016,
VLOOKUP($B265,[14]分省年度数据!$A$1:$T$32,9,FALSE),
$C265=2017,
VLOOKUP($B265,[14]分省年度数据!$A$1:$T$32,8,FALSE),
$C265=2018,
VLOOKUP($B265,[14]分省年度数据!$A$1:$T$32,7,FALSE)
)</f>
        <v>17.98</v>
      </c>
      <c r="AD265" t="str" cm="1">
        <f t="array" ref="AD265">_xlfn.IFS(
$C265=2010,
VLOOKUP($B265,[15]分省年度数据!$A$1:$T$32,15,FALSE),
$C265=2011,
VLOOKUP($B265,[15]分省年度数据!$A$1:$T$32,14,FALSE),
$C265=2012,
VLOOKUP($B265,[15]分省年度数据!$A$1:$T$32,13,FALSE),
$C265=2013,
VLOOKUP($B265,[15]分省年度数据!$A$1:$T$32,12,FALSE),
$C265=2014,
VLOOKUP($B265,[15]分省年度数据!$A$1:$T$32,11,FALSE),
$C265=2015,
VLOOKUP($B265,[15]分省年度数据!$A$1:$T$32,10,FALSE),
$C265=2016,
VLOOKUP($B265,[15]分省年度数据!$A$1:$T$32,9,FALSE),
$C265=2017,
VLOOKUP($B265,[15]分省年度数据!$A$1:$T$32,8,FALSE),
$C265=2018,
VLOOKUP($B265,[15]分省年度数据!$A$1:$T$32,7,FALSE)
)</f>
        <v/>
      </c>
      <c r="AE265" cm="1">
        <f t="array" ref="AE265">_xlfn.IFS(
$C265=2010,
VLOOKUP($B265,[16]分省年度数据!$A$1:$T$32,15,FALSE),
$C265=2011,
VLOOKUP($B265,[16]分省年度数据!$A$1:$T$32,14,FALSE),
$C265=2012,
VLOOKUP($B265,[16]分省年度数据!$A$1:$T$32,13,FALSE),
$C265=2013,
VLOOKUP($B265,[16]分省年度数据!$A$1:$T$32,12,FALSE),
$C265=2014,
VLOOKUP($B265,[16]分省年度数据!$A$1:$T$32,11,FALSE),
$C265=2015,
VLOOKUP($B265,[16]分省年度数据!$A$1:$T$32,10,FALSE),
$C265=2016,
VLOOKUP($B265,[16]分省年度数据!$A$1:$T$32,9,FALSE),
$C265=2017,
VLOOKUP($B265,[16]分省年度数据!$A$1:$T$32,8,FALSE),
$C265=2018,
VLOOKUP($B265,[16]分省年度数据!$A$1:$T$32,7,FALSE)
)</f>
        <v>106.45</v>
      </c>
      <c r="AF265" cm="1">
        <f t="array" ref="AF265">_xlfn.IFS(
$C265=2010,
VLOOKUP($B265,[17]分省年度数据!$A$1:$T$32,15,FALSE),
$C265=2011,
VLOOKUP($B265,[17]分省年度数据!$A$1:$T$32,14,FALSE),
$C265=2012,
VLOOKUP($B265,[17]分省年度数据!$A$1:$T$32,13,FALSE),
$C265=2013,
VLOOKUP($B265,[17]分省年度数据!$A$1:$T$32,12,FALSE),
$C265=2014,
VLOOKUP($B265,[17]分省年度数据!$A$1:$T$32,11,FALSE),
$C265=2015,
VLOOKUP($B265,[17]分省年度数据!$A$1:$T$32,10,FALSE),
$C265=2016,
VLOOKUP($B265,[17]分省年度数据!$A$1:$T$32,9,FALSE),
$C265=2017,
VLOOKUP($B265,[17]分省年度数据!$A$1:$T$32,8,FALSE),
$C265=2018,
VLOOKUP($B265,[17]分省年度数据!$A$1:$T$32,7,FALSE)
)</f>
        <v>3</v>
      </c>
      <c r="AG265" cm="1">
        <f t="array" ref="AG265">_xlfn.IFS(
$C265=2010,
VLOOKUP($B265,[18]分省年度数据!$A$1:$T$32,15,FALSE),
$C265=2011,
VLOOKUP($B265,[18]分省年度数据!$A$1:$T$32,14,FALSE),
$C265=2012,
VLOOKUP($B265,[18]分省年度数据!$A$1:$T$32,13,FALSE),
$C265=2013,
VLOOKUP($B265,[18]分省年度数据!$A$1:$T$32,12,FALSE),
$C265=2014,
VLOOKUP($B265,[18]分省年度数据!$A$1:$T$32,11,FALSE),
$C265=2015,
VLOOKUP($B265,[18]分省年度数据!$A$1:$T$32,10,FALSE),
$C265=2016,
VLOOKUP($B265,[18]分省年度数据!$A$1:$T$32,9,FALSE),
$C265=2017,
VLOOKUP($B265,[18]分省年度数据!$A$1:$T$32,8,FALSE),
$C265=2018,
VLOOKUP($B265,[18]分省年度数据!$A$1:$T$32,7,FALSE)
)</f>
        <v>590.5</v>
      </c>
      <c r="AJ265" cm="1">
        <f t="array" ref="AJ265">_xlfn.IFS(
$C265=2010,
VLOOKUP($B265,[19]分省年度数据!$A$1:$T$32,15,FALSE),
$C265=2011,
VLOOKUP($B265,[19]分省年度数据!$A$1:$T$32,14,FALSE),
$C265=2012,
VLOOKUP($B265,[19]分省年度数据!$A$1:$T$32,13,FALSE),
$C265=2013,
VLOOKUP($B265,[19]分省年度数据!$A$1:$T$32,12,FALSE),
$C265=2014,
VLOOKUP($B265,[19]分省年度数据!$A$1:$T$32,11,FALSE),
$C265=2015,
VLOOKUP($B265,[19]分省年度数据!$A$1:$T$32,10,FALSE),
$C265=2016,
VLOOKUP($B265,[19]分省年度数据!$A$1:$T$32,9,FALSE),
$C265=2017,
VLOOKUP($B265,[19]分省年度数据!$A$1:$T$32,8,FALSE),
$C265=2018,
VLOOKUP($B265,[19]分省年度数据!$A$1:$T$32,7,FALSE)
)</f>
        <v>1767</v>
      </c>
      <c r="AK265" cm="1">
        <f t="array" ref="AK265">_xlfn.IFS(
$C265=2010,
VLOOKUP($B265,[20]分省年度数据!$A$1:$T$32,15,FALSE),
$C265=2011,
VLOOKUP($B265,[20]分省年度数据!$A$1:$T$32,14,FALSE),
$C265=2012,
VLOOKUP($B265,[20]分省年度数据!$A$1:$T$32,13,FALSE),
$C265=2013,
VLOOKUP($B265,[20]分省年度数据!$A$1:$T$32,12,FALSE),
$C265=2014,
VLOOKUP($B265,[20]分省年度数据!$A$1:$T$32,11,FALSE),
$C265=2015,
VLOOKUP($B265,[20]分省年度数据!$A$1:$T$32,10,FALSE),
$C265=2016,
VLOOKUP($B265,[20]分省年度数据!$A$1:$T$32,9,FALSE),
$C265=2017,
VLOOKUP($B265,[20]分省年度数据!$A$1:$T$32,8,FALSE),
$C265=2018,
VLOOKUP($B265,[20]分省年度数据!$A$1:$T$32,7,FALSE)
)</f>
        <v>4813</v>
      </c>
      <c r="AL265" cm="1">
        <f t="array" ref="AL265">_xlfn.IFS(
$C265=2010,
VLOOKUP($B265,[26]分省年度数据!$A$1:$T$32,15,FALSE),
$C265=2011,
VLOOKUP($B265,[26]分省年度数据!$A$1:$T$32,14,FALSE),
$C265=2012,
VLOOKUP($B265,[26]分省年度数据!$A$1:$T$32,13,FALSE),
$C265=2013,
VLOOKUP($B265,[26]分省年度数据!$A$1:$T$32,12,FALSE),
$C265=2014,
VLOOKUP($B265,[26]分省年度数据!$A$1:$T$32,11,FALSE),
$C265=2015,
VLOOKUP($B265,[26]分省年度数据!$A$1:$T$32,10,FALSE),
$C265=2016,
VLOOKUP($B265,[26]分省年度数据!$A$1:$T$32,9,FALSE),
$C265=2017,
VLOOKUP($B265,[26]分省年度数据!$A$1:$T$32,8,FALSE),
$C265=2018,
VLOOKUP($B265,[26]分省年度数据!$A$1:$T$32,7,FALSE)
)</f>
        <v>92.3</v>
      </c>
      <c r="AM265" cm="1">
        <f t="array" ref="AM265">_xlfn.IFS(
$C265=2010,
VLOOKUP($B265,[22]分省年度数据!$A$1:$T$32,15,FALSE),
$C265=2011,
VLOOKUP($B265,[22]分省年度数据!$A$1:$T$32,14,FALSE),
$C265=2012,
VLOOKUP($B265,[22]分省年度数据!$A$1:$T$32,13,FALSE),
$C265=2013,
VLOOKUP($B265,[22]分省年度数据!$A$1:$T$32,12,FALSE),
$C265=2014,
VLOOKUP($B265,[22]分省年度数据!$A$1:$T$32,11,FALSE),
$C265=2015,
VLOOKUP($B265,[22]分省年度数据!$A$1:$T$32,10,FALSE),
$C265=2016,
VLOOKUP($B265,[22]分省年度数据!$A$1:$T$32,9,FALSE),
$C265=2017,
VLOOKUP($B265,[22]分省年度数据!$A$1:$T$32,8,FALSE),
$C265=2018,
VLOOKUP($B265,[22]分省年度数据!$A$1:$T$32,7,FALSE)
)</f>
        <v>79.67</v>
      </c>
      <c r="AN265" cm="1">
        <f t="array" ref="AN265">_xlfn.IFS(
$C265=2010,
VLOOKUP($B265,[23]分省年度数据!$A$1:$T$32,15,FALSE),
$C265=2011,
VLOOKUP($B265,[23]分省年度数据!$A$1:$T$32,14,FALSE),
$C265=2012,
VLOOKUP($B265,[23]分省年度数据!$A$1:$T$32,13,FALSE),
$C265=2013,
VLOOKUP($B265,[23]分省年度数据!$A$1:$T$32,12,FALSE),
$C265=2014,
VLOOKUP($B265,[23]分省年度数据!$A$1:$T$32,11,FALSE),
$C265=2015,
VLOOKUP($B265,[23]分省年度数据!$A$1:$T$32,10,FALSE),
$C265=2016,
VLOOKUP($B265,[23]分省年度数据!$A$1:$T$32,9,FALSE),
$C265=2017,
VLOOKUP($B265,[23]分省年度数据!$A$1:$T$32,8,FALSE),
$C265=2018,
VLOOKUP($B265,[23]分省年度数据!$A$1:$T$32,7,FALSE)
)</f>
        <v>12.46</v>
      </c>
      <c r="AO265" cm="1">
        <f t="array" ref="AO265">_xlfn.IFS(
$C265=2010,
VLOOKUP($B265,[24]分省年度数据!$A$1:$T$32,15,FALSE),
$C265=2011,
VLOOKUP($B265,[24]分省年度数据!$A$1:$T$32,14,FALSE),
$C265=2012,
VLOOKUP($B265,[24]分省年度数据!$A$1:$T$32,13,FALSE),
$C265=2013,
VLOOKUP($B265,[24]分省年度数据!$A$1:$T$32,12,FALSE),
$C265=2014,
VLOOKUP($B265,[24]分省年度数据!$A$1:$T$32,11,FALSE),
$C265=2015,
VLOOKUP($B265,[24]分省年度数据!$A$1:$T$32,10,FALSE),
$C265=2016,
VLOOKUP($B265,[24]分省年度数据!$A$1:$T$32,9,FALSE),
$C265=2017,
VLOOKUP($B265,[24]分省年度数据!$A$1:$T$32,8,FALSE),
$C265=2018,
VLOOKUP($B265,[24]分省年度数据!$A$1:$T$32,7,FALSE)
)</f>
        <v>2.2999999999999998</v>
      </c>
      <c r="AP265" cm="1">
        <f t="array" ref="AP265">_xlfn.IFS(
$C265=2010,
VLOOKUP($B265,[25]分省年度数据!$A$1:$T$32,15,FALSE),
$C265=2011,
VLOOKUP($B265,[25]分省年度数据!$A$1:$T$32,14,FALSE),
$C265=2012,
VLOOKUP($B265,[25]分省年度数据!$A$1:$T$32,13,FALSE),
$C265=2013,
VLOOKUP($B265,[25]分省年度数据!$A$1:$T$32,12,FALSE),
$C265=2014,
VLOOKUP($B265,[25]分省年度数据!$A$1:$T$32,11,FALSE),
$C265=2015,
VLOOKUP($B265,[25]分省年度数据!$A$1:$T$32,10,FALSE),
$C265=2016,
VLOOKUP($B265,[25]分省年度数据!$A$1:$T$32,9,FALSE),
$C265=2017,
VLOOKUP($B265,[25]分省年度数据!$A$1:$T$32,8,FALSE),
$C265=2018,
VLOOKUP($B265,[25]分省年度数据!$A$1:$T$32,7,FALSE)
)</f>
        <v>15.71</v>
      </c>
    </row>
    <row r="266" spans="1:42">
      <c r="A266">
        <v>64</v>
      </c>
      <c r="B266" t="s">
        <v>30</v>
      </c>
      <c r="C266">
        <v>2013</v>
      </c>
      <c r="D266" t="str">
        <f t="shared" si="8"/>
        <v>宁夏回族自治区2013</v>
      </c>
      <c r="E266" t="s">
        <v>37</v>
      </c>
      <c r="F266" cm="1">
        <f t="array" ref="F266">_xlfn.IFS(
$C266=2010,
VLOOKUP($B266,[1]分省年度数据!$A$1:$T$32,15,FALSE),
$C266=2011,
VLOOKUP($B266,[1]分省年度数据!$A$1:$T$32,14,FALSE),
$C266=2012,
VLOOKUP($B266,[1]分省年度数据!$A$1:$T$32,13,FALSE),
$C266=2013,
VLOOKUP($B266,[1]分省年度数据!$A$1:$T$32,12,FALSE),
$C266=2014,
VLOOKUP($B266,[1]分省年度数据!$A$1:$T$32,11,FALSE),
$C266=2015,
VLOOKUP($B266,[1]分省年度数据!$A$1:$T$32,10,FALSE),
$C266=2016,
VLOOKUP($B266,[1]分省年度数据!$A$1:$T$32,9,FALSE),
$C266=2017,
VLOOKUP($B266,[1]分省年度数据!$A$1:$T$32,8,FALSE),
$C266=2018,
VLOOKUP($B266,[1]分省年度数据!$A$1:$T$32,7,FALSE)
)</f>
        <v>666</v>
      </c>
      <c r="G266" cm="1">
        <f t="array" ref="G266">_xlfn.IFS(
$C266=2010,
VLOOKUP($B266,[2]分省年度数据!$A$1:$T$32,15,FALSE),
$C266=2011,
VLOOKUP($B266,[2]分省年度数据!$A$1:$T$32,14,FALSE),
$C266=2012,
VLOOKUP($B266,[2]分省年度数据!$A$1:$T$32,13,FALSE),
$C266=2013,
VLOOKUP($B266,[2]分省年度数据!$A$1:$T$32,12,FALSE),
$C266=2014,
VLOOKUP($B266,[2]分省年度数据!$A$1:$T$32,11,FALSE),
$C266=2015,
VLOOKUP($B266,[2]分省年度数据!$A$1:$T$32,10,FALSE),
$C266=2016,
VLOOKUP($B266,[2]分省年度数据!$A$1:$T$32,9,FALSE),
$C266=2017,
VLOOKUP($B266,[2]分省年度数据!$A$1:$T$32,8,FALSE),
$C266=2018,
VLOOKUP($B266,[2]分省年度数据!$A$1:$T$32,7,FALSE)
)</f>
        <v>14566</v>
      </c>
      <c r="H266" cm="1">
        <f t="array" ref="H266">_xlfn.IFS(
$C266=2010,
VLOOKUP($B266,[3]分省年度数据!$A$1:$T$32,15,FALSE),
$C266=2011,
VLOOKUP($B266,[3]分省年度数据!$A$1:$T$32,14,FALSE),
$C266=2012,
VLOOKUP($B266,[3]分省年度数据!$A$1:$T$32,13,FALSE),
$C266=2013,
VLOOKUP($B266,[3]分省年度数据!$A$1:$T$32,12,FALSE),
$C266=2014,
VLOOKUP($B266,[3]分省年度数据!$A$1:$T$32,11,FALSE),
$C266=2015,
VLOOKUP($B266,[3]分省年度数据!$A$1:$T$32,10,FALSE),
$C266=2016,
VLOOKUP($B266,[3]分省年度数据!$A$1:$T$32,9,FALSE),
$C266=2017,
VLOOKUP($B266,[3]分省年度数据!$A$1:$T$32,8,FALSE),
$C266=2018,
VLOOKUP($B266,[3]分省年度数据!$A$1:$T$32,7,FALSE)
)</f>
        <v>188.7</v>
      </c>
      <c r="I266">
        <f>VLOOKUP($D266,[4]Sheet1!$C$1:$J$65536,2,FALSE)</f>
        <v>111.19696807861328</v>
      </c>
      <c r="J266">
        <f>VLOOKUP($D266,[4]Sheet1!$C$1:$J$65536,3,FALSE)</f>
        <v>-28.492012023925781</v>
      </c>
      <c r="K266">
        <f>VLOOKUP($D266,[4]Sheet1!$C$1:$J$65536,4,FALSE)</f>
        <v>10160.4833984375</v>
      </c>
      <c r="L266">
        <f>VLOOKUP($D266,[4]Sheet1!$C$1:$J$65536,5,FALSE)</f>
        <v>181.2578125</v>
      </c>
      <c r="M266">
        <f>VLOOKUP($D266,[4]Sheet1!$C$1:$J$65536,6,FALSE)</f>
        <v>20.608890533447266</v>
      </c>
      <c r="N266">
        <f>VLOOKUP($D266,[4]Sheet1!$C$1:$J$65536,7,FALSE)</f>
        <v>4.0226631164550781</v>
      </c>
      <c r="O266">
        <f>VLOOKUP($D266,[4]Sheet1!$C$1:$J$65536,8,FALSE)</f>
        <v>21.463510513305664</v>
      </c>
      <c r="P266" cm="1">
        <f t="array" ref="P266">_xlfn.IFS(
$C266=2010,
VLOOKUP($B266,[5]各省年均房价!$A$1:$T$32,11,FALSE),
$C266=2011,
VLOOKUP($B266,[5]各省年均房价!$A$1:$T$32,12,FALSE),
$C266=2012,
VLOOKUP($B266,[5]各省年均房价!$A$1:$T$32,13,FALSE),
$C266=2013,
VLOOKUP($B266,[5]各省年均房价!$A$1:$T$32,14,FALSE),
$C266=2014,
VLOOKUP($B266,[5]各省年均房价!$A$1:$T$32,15,FALSE),
$C266=2015,
VLOOKUP($B266,[5]各省年均房价!$A$1:$T$32,16,FALSE),
$C266=2016,
VLOOKUP($B266,[5]各省年均房价!$A$1:$T$32,17,FALSE),
$C266=2017,
VLOOKUP($B266,[5]各省年均房价!$A$1:$T$32,18,FALSE),
$C266=2018,
VLOOKUP($B266,[5]各省年均房价!$A$1:$T$32,19,FALSE)
)</f>
        <v>3687.01</v>
      </c>
      <c r="Q266">
        <f t="shared" si="9"/>
        <v>0.25312439928600855</v>
      </c>
      <c r="R266" cm="1">
        <f t="array" ref="R266">_xlfn.IFS(
$C266=2010,
VLOOKUP($B266,[27]分省年度数据!$A$1:$T$32,15,FALSE),
$C266=2011,
VLOOKUP($B266,[27]分省年度数据!$A$1:$T$32,14,FALSE),
$C266=2012,
VLOOKUP($B266,[27]分省年度数据!$A$1:$T$32,13,FALSE),
$C266=2013,
VLOOKUP($B266,[27]分省年度数据!$A$1:$T$32,12,FALSE),
$C266=2014,
VLOOKUP($B266,[27]分省年度数据!$A$1:$T$32,11,FALSE),
$C266=2015,
VLOOKUP($B266,[27]分省年度数据!$A$1:$T$32,10,FALSE),
$C266=2016,
VLOOKUP($B266,[27]分省年度数据!$A$1:$T$32,9,FALSE),
$C266=2017,
VLOOKUP($B266,[27]分省年度数据!$A$1:$T$32,8,FALSE),
$C266=2018,
VLOOKUP($B266,[27]分省年度数据!$A$1:$T$32,7,FALSE)
)</f>
        <v>95.87</v>
      </c>
      <c r="S266">
        <f>IFERROR(VLOOKUP(D266,[6]mu_jt_estimates_final!$C:$D,2,FALSE),"")</f>
        <v>-0.84964287000000005</v>
      </c>
      <c r="T266" t="str">
        <f>VLOOKUP(B266,方言分布!A:B,2,FALSE)</f>
        <v>兰银官话</v>
      </c>
      <c r="U266" cm="1">
        <f t="array" ref="U266">_xlfn.IFS(
$C266=2010,
VLOOKUP($B266,[7]分省年度数据!$A$1:$T$32,15,FALSE),
$C266=2011,
VLOOKUP($B266,[7]分省年度数据!$A$1:$T$32,14,FALSE),
$C266=2012,
VLOOKUP($B266,[7]分省年度数据!$A$1:$T$32,13,FALSE),
$C266=2013,
VLOOKUP($B266,[7]分省年度数据!$A$1:$T$32,12,FALSE),
$C266=2014,
VLOOKUP($B266,[7]分省年度数据!$A$1:$T$32,11,FALSE),
$C266=2015,
VLOOKUP($B266,[7]分省年度数据!$A$1:$T$32,10,FALSE),
$C266=2016,
VLOOKUP($B266,[7]分省年度数据!$A$1:$T$32,9,FALSE),
$C266=2017,
VLOOKUP($B266,[7]分省年度数据!$A$1:$T$32,8,FALSE),
$C266=2018,
VLOOKUP($B266,[7]分省年度数据!$A$1:$T$32,7,FALSE)
)</f>
        <v>4231</v>
      </c>
      <c r="V266" cm="1">
        <f t="array" ref="V266">_xlfn.IFS(
$C266=2010,
VLOOKUP($B266,[8]分省年度数据!$A$1:$T$32,15,FALSE),
$C266=2011,
VLOOKUP($B266,[8]分省年度数据!$A$1:$T$32,14,FALSE),
$C266=2012,
VLOOKUP($B266,[8]分省年度数据!$A$1:$T$32,13,FALSE),
$C266=2013,
VLOOKUP($B266,[8]分省年度数据!$A$1:$T$32,12,FALSE),
$C266=2014,
VLOOKUP($B266,[8]分省年度数据!$A$1:$T$32,11,FALSE),
$C266=2015,
VLOOKUP($B266,[8]分省年度数据!$A$1:$T$32,10,FALSE),
$C266=2016,
VLOOKUP($B266,[8]分省年度数据!$A$1:$T$32,9,FALSE),
$C266=2017,
VLOOKUP($B266,[8]分省年度数据!$A$1:$T$32,8,FALSE),
$C266=2018,
VLOOKUP($B266,[8]分省年度数据!$A$1:$T$32,7,FALSE)
)</f>
        <v>3.11</v>
      </c>
      <c r="W266" cm="1">
        <f t="array" ref="W266">_xlfn.IFS(
$C266=2010,
VLOOKUP($B266,[9]分省年度数据!$A$1:$T$32,15,FALSE),
$C266=2011,
VLOOKUP($B266,[9]分省年度数据!$A$1:$T$32,14,FALSE),
$C266=2012,
VLOOKUP($B266,[9]分省年度数据!$A$1:$T$32,13,FALSE),
$C266=2013,
VLOOKUP($B266,[9]分省年度数据!$A$1:$T$32,12,FALSE),
$C266=2014,
VLOOKUP($B266,[9]分省年度数据!$A$1:$T$32,11,FALSE),
$C266=2015,
VLOOKUP($B266,[9]分省年度数据!$A$1:$T$32,10,FALSE),
$C266=2016,
VLOOKUP($B266,[9]分省年度数据!$A$1:$T$32,9,FALSE),
$C266=2017,
VLOOKUP($B266,[9]分省年度数据!$A$1:$T$32,8,FALSE),
$C266=2018,
VLOOKUP($B266,[9]分省年度数据!$A$1:$T$32,7,FALSE)
)</f>
        <v>56</v>
      </c>
      <c r="X266" cm="1">
        <f t="array" ref="X266">_xlfn.IFS(
$C266=2010,
VLOOKUP($B266,[10]分省年度数据!$A$1:$T$32,15,FALSE),
$C266=2011,
VLOOKUP($B266,[10]分省年度数据!$A$1:$T$32,14,FALSE),
$C266=2012,
VLOOKUP($B266,[10]分省年度数据!$A$1:$T$32,13,FALSE),
$C266=2013,
VLOOKUP($B266,[10]分省年度数据!$A$1:$T$32,12,FALSE),
$C266=2014,
VLOOKUP($B266,[10]分省年度数据!$A$1:$T$32,11,FALSE),
$C266=2015,
VLOOKUP($B266,[10]分省年度数据!$A$1:$T$32,10,FALSE),
$C266=2016,
VLOOKUP($B266,[10]分省年度数据!$A$1:$T$32,9,FALSE),
$C266=2017,
VLOOKUP($B266,[10]分省年度数据!$A$1:$T$32,8,FALSE),
$C266=2018,
VLOOKUP($B266,[10]分省年度数据!$A$1:$T$32,7,FALSE)
)</f>
        <v>10.220000000000001</v>
      </c>
      <c r="Y266" cm="1">
        <f t="array" ref="Y266">_xlfn.IFS(
$C266=2010,
VLOOKUP($B266,[11]分省年度数据!$A$1:$T$32,15,FALSE),
$C266=2011,
VLOOKUP($B266,[11]分省年度数据!$A$1:$T$32,14,FALSE),
$C266=2012,
VLOOKUP($B266,[11]分省年度数据!$A$1:$T$32,13,FALSE),
$C266=2013,
VLOOKUP($B266,[11]分省年度数据!$A$1:$T$32,12,FALSE),
$C266=2014,
VLOOKUP($B266,[11]分省年度数据!$A$1:$T$32,11,FALSE),
$C266=2015,
VLOOKUP($B266,[11]分省年度数据!$A$1:$T$32,10,FALSE),
$C266=2016,
VLOOKUP($B266,[11]分省年度数据!$A$1:$T$32,9,FALSE),
$C266=2017,
VLOOKUP($B266,[11]分省年度数据!$A$1:$T$32,8,FALSE),
$C266=2018,
VLOOKUP($B266,[11]分省年度数据!$A$1:$T$32,7,FALSE)
)</f>
        <v>53.77</v>
      </c>
      <c r="Z266" cm="1">
        <f t="array" ref="Z266">_xlfn.IFS(
$C266=2010,
VLOOKUP($B266,[12]分省年度数据!$A$1:$T$32,15,FALSE),
$C266=2011,
VLOOKUP($B266,[12]分省年度数据!$A$1:$T$32,14,FALSE),
$C266=2012,
VLOOKUP($B266,[12]分省年度数据!$A$1:$T$32,13,FALSE),
$C266=2013,
VLOOKUP($B266,[12]分省年度数据!$A$1:$T$32,12,FALSE),
$C266=2014,
VLOOKUP($B266,[12]分省年度数据!$A$1:$T$32,11,FALSE),
$C266=2015,
VLOOKUP($B266,[12]分省年度数据!$A$1:$T$32,10,FALSE),
$C266=2016,
VLOOKUP($B266,[12]分省年度数据!$A$1:$T$32,9,FALSE),
$C266=2017,
VLOOKUP($B266,[12]分省年度数据!$A$1:$T$32,8,FALSE),
$C266=2018,
VLOOKUP($B266,[12]分省年度数据!$A$1:$T$32,7,FALSE)
)</f>
        <v>16.510000000000002</v>
      </c>
      <c r="AA266" cm="1">
        <f t="array" ref="AA266">_xlfn.IFS(
$C266=2010,
VLOOKUP($B266,[13]分省年度数据!$A$1:$T$32,15,FALSE),
$C266=2011,
VLOOKUP($B266,[13]分省年度数据!$A$1:$T$32,14,FALSE),
$C266=2012,
VLOOKUP($B266,[13]分省年度数据!$A$1:$T$32,13,FALSE),
$C266=2013,
VLOOKUP($B266,[13]分省年度数据!$A$1:$T$32,12,FALSE),
$C266=2014,
VLOOKUP($B266,[13]分省年度数据!$A$1:$T$32,11,FALSE),
$C266=2015,
VLOOKUP($B266,[13]分省年度数据!$A$1:$T$32,10,FALSE),
$C266=2016,
VLOOKUP($B266,[13]分省年度数据!$A$1:$T$32,9,FALSE),
$C266=2017,
VLOOKUP($B266,[13]分省年度数据!$A$1:$T$32,8,FALSE),
$C266=2018,
VLOOKUP($B266,[13]分省年度数据!$A$1:$T$32,7,FALSE)
)</f>
        <v>14.68</v>
      </c>
      <c r="AB266" cm="1">
        <f t="array" ref="AB266">_xlfn.IFS(
$C266=2010,
VLOOKUP($B266,[14]分省年度数据!$A$1:$T$32,15,FALSE),
$C266=2011,
VLOOKUP($B266,[14]分省年度数据!$A$1:$T$32,14,FALSE),
$C266=2012,
VLOOKUP($B266,[14]分省年度数据!$A$1:$T$32,13,FALSE),
$C266=2013,
VLOOKUP($B266,[14]分省年度数据!$A$1:$T$32,12,FALSE),
$C266=2014,
VLOOKUP($B266,[14]分省年度数据!$A$1:$T$32,11,FALSE),
$C266=2015,
VLOOKUP($B266,[14]分省年度数据!$A$1:$T$32,10,FALSE),
$C266=2016,
VLOOKUP($B266,[14]分省年度数据!$A$1:$T$32,9,FALSE),
$C266=2017,
VLOOKUP($B266,[14]分省年度数据!$A$1:$T$32,8,FALSE),
$C266=2018,
VLOOKUP($B266,[14]分省年度数据!$A$1:$T$32,7,FALSE)
)</f>
        <v>17.7</v>
      </c>
      <c r="AD266" cm="1">
        <f t="array" ref="AD266">_xlfn.IFS(
$C266=2010,
VLOOKUP($B266,[15]分省年度数据!$A$1:$T$32,15,FALSE),
$C266=2011,
VLOOKUP($B266,[15]分省年度数据!$A$1:$T$32,14,FALSE),
$C266=2012,
VLOOKUP($B266,[15]分省年度数据!$A$1:$T$32,13,FALSE),
$C266=2013,
VLOOKUP($B266,[15]分省年度数据!$A$1:$T$32,12,FALSE),
$C266=2014,
VLOOKUP($B266,[15]分省年度数据!$A$1:$T$32,11,FALSE),
$C266=2015,
VLOOKUP($B266,[15]分省年度数据!$A$1:$T$32,10,FALSE),
$C266=2016,
VLOOKUP($B266,[15]分省年度数据!$A$1:$T$32,9,FALSE),
$C266=2017,
VLOOKUP($B266,[15]分省年度数据!$A$1:$T$32,8,FALSE),
$C266=2018,
VLOOKUP($B266,[15]分省年度数据!$A$1:$T$32,7,FALSE)
)</f>
        <v>1578935</v>
      </c>
      <c r="AE266" cm="1">
        <f t="array" ref="AE266">_xlfn.IFS(
$C266=2010,
VLOOKUP($B266,[16]分省年度数据!$A$1:$T$32,15,FALSE),
$C266=2011,
VLOOKUP($B266,[16]分省年度数据!$A$1:$T$32,14,FALSE),
$C266=2012,
VLOOKUP($B266,[16]分省年度数据!$A$1:$T$32,13,FALSE),
$C266=2013,
VLOOKUP($B266,[16]分省年度数据!$A$1:$T$32,12,FALSE),
$C266=2014,
VLOOKUP($B266,[16]分省年度数据!$A$1:$T$32,11,FALSE),
$C266=2015,
VLOOKUP($B266,[16]分省年度数据!$A$1:$T$32,10,FALSE),
$C266=2016,
VLOOKUP($B266,[16]分省年度数据!$A$1:$T$32,9,FALSE),
$C266=2017,
VLOOKUP($B266,[16]分省年度数据!$A$1:$T$32,8,FALSE),
$C266=2018,
VLOOKUP($B266,[16]分省年度数据!$A$1:$T$32,7,FALSE)
)</f>
        <v>112.95</v>
      </c>
      <c r="AF266" cm="1">
        <f t="array" ref="AF266">_xlfn.IFS(
$C266=2010,
VLOOKUP($B266,[17]分省年度数据!$A$1:$T$32,15,FALSE),
$C266=2011,
VLOOKUP($B266,[17]分省年度数据!$A$1:$T$32,14,FALSE),
$C266=2012,
VLOOKUP($B266,[17]分省年度数据!$A$1:$T$32,13,FALSE),
$C266=2013,
VLOOKUP($B266,[17]分省年度数据!$A$1:$T$32,12,FALSE),
$C266=2014,
VLOOKUP($B266,[17]分省年度数据!$A$1:$T$32,11,FALSE),
$C266=2015,
VLOOKUP($B266,[17]分省年度数据!$A$1:$T$32,10,FALSE),
$C266=2016,
VLOOKUP($B266,[17]分省年度数据!$A$1:$T$32,9,FALSE),
$C266=2017,
VLOOKUP($B266,[17]分省年度数据!$A$1:$T$32,8,FALSE),
$C266=2018,
VLOOKUP($B266,[17]分省年度数据!$A$1:$T$32,7,FALSE)
)</f>
        <v>1</v>
      </c>
      <c r="AG266" cm="1">
        <f t="array" ref="AG266">_xlfn.IFS(
$C266=2010,
VLOOKUP($B266,[18]分省年度数据!$A$1:$T$32,15,FALSE),
$C266=2011,
VLOOKUP($B266,[18]分省年度数据!$A$1:$T$32,14,FALSE),
$C266=2012,
VLOOKUP($B266,[18]分省年度数据!$A$1:$T$32,13,FALSE),
$C266=2013,
VLOOKUP($B266,[18]分省年度数据!$A$1:$T$32,12,FALSE),
$C266=2014,
VLOOKUP($B266,[18]分省年度数据!$A$1:$T$32,11,FALSE),
$C266=2015,
VLOOKUP($B266,[18]分省年度数据!$A$1:$T$32,10,FALSE),
$C266=2016,
VLOOKUP($B266,[18]分省年度数据!$A$1:$T$32,9,FALSE),
$C266=2017,
VLOOKUP($B266,[18]分省年度数据!$A$1:$T$32,8,FALSE),
$C266=2018,
VLOOKUP($B266,[18]分省年度数据!$A$1:$T$32,7,FALSE)
)</f>
        <v>668.5</v>
      </c>
      <c r="AJ266" cm="1">
        <f t="array" ref="AJ266">_xlfn.IFS(
$C266=2010,
VLOOKUP($B266,[19]分省年度数据!$A$1:$T$32,15,FALSE),
$C266=2011,
VLOOKUP($B266,[19]分省年度数据!$A$1:$T$32,14,FALSE),
$C266=2012,
VLOOKUP($B266,[19]分省年度数据!$A$1:$T$32,13,FALSE),
$C266=2013,
VLOOKUP($B266,[19]分省年度数据!$A$1:$T$32,12,FALSE),
$C266=2014,
VLOOKUP($B266,[19]分省年度数据!$A$1:$T$32,11,FALSE),
$C266=2015,
VLOOKUP($B266,[19]分省年度数据!$A$1:$T$32,10,FALSE),
$C266=2016,
VLOOKUP($B266,[19]分省年度数据!$A$1:$T$32,9,FALSE),
$C266=2017,
VLOOKUP($B266,[19]分省年度数据!$A$1:$T$32,8,FALSE),
$C266=2018,
VLOOKUP($B266,[19]分省年度数据!$A$1:$T$32,7,FALSE)
)</f>
        <v>1794</v>
      </c>
      <c r="AK266" cm="1">
        <f t="array" ref="AK266">_xlfn.IFS(
$C266=2010,
VLOOKUP($B266,[20]分省年度数据!$A$1:$T$32,15,FALSE),
$C266=2011,
VLOOKUP($B266,[20]分省年度数据!$A$1:$T$32,14,FALSE),
$C266=2012,
VLOOKUP($B266,[20]分省年度数据!$A$1:$T$32,13,FALSE),
$C266=2013,
VLOOKUP($B266,[20]分省年度数据!$A$1:$T$32,12,FALSE),
$C266=2014,
VLOOKUP($B266,[20]分省年度数据!$A$1:$T$32,11,FALSE),
$C266=2015,
VLOOKUP($B266,[20]分省年度数据!$A$1:$T$32,10,FALSE),
$C266=2016,
VLOOKUP($B266,[20]分省年度数据!$A$1:$T$32,9,FALSE),
$C266=2017,
VLOOKUP($B266,[20]分省年度数据!$A$1:$T$32,8,FALSE),
$C266=2018,
VLOOKUP($B266,[20]分省年度数据!$A$1:$T$32,7,FALSE)
)</f>
        <v>5342</v>
      </c>
      <c r="AL266" cm="1">
        <f t="array" ref="AL266">_xlfn.IFS(
$C266=2010,
VLOOKUP($B266,[26]分省年度数据!$A$1:$T$32,15,FALSE),
$C266=2011,
VLOOKUP($B266,[26]分省年度数据!$A$1:$T$32,14,FALSE),
$C266=2012,
VLOOKUP($B266,[26]分省年度数据!$A$1:$T$32,13,FALSE),
$C266=2013,
VLOOKUP($B266,[26]分省年度数据!$A$1:$T$32,12,FALSE),
$C266=2014,
VLOOKUP($B266,[26]分省年度数据!$A$1:$T$32,11,FALSE),
$C266=2015,
VLOOKUP($B266,[26]分省年度数据!$A$1:$T$32,10,FALSE),
$C266=2016,
VLOOKUP($B266,[26]分省年度数据!$A$1:$T$32,9,FALSE),
$C266=2017,
VLOOKUP($B266,[26]分省年度数据!$A$1:$T$32,8,FALSE),
$C266=2018,
VLOOKUP($B266,[26]分省年度数据!$A$1:$T$32,7,FALSE)
)</f>
        <v>96.51</v>
      </c>
      <c r="AM266" cm="1">
        <f t="array" ref="AM266">_xlfn.IFS(
$C266=2010,
VLOOKUP($B266,[22]分省年度数据!$A$1:$T$32,15,FALSE),
$C266=2011,
VLOOKUP($B266,[22]分省年度数据!$A$1:$T$32,14,FALSE),
$C266=2012,
VLOOKUP($B266,[22]分省年度数据!$A$1:$T$32,13,FALSE),
$C266=2013,
VLOOKUP($B266,[22]分省年度数据!$A$1:$T$32,12,FALSE),
$C266=2014,
VLOOKUP($B266,[22]分省年度数据!$A$1:$T$32,11,FALSE),
$C266=2015,
VLOOKUP($B266,[22]分省年度数据!$A$1:$T$32,10,FALSE),
$C266=2016,
VLOOKUP($B266,[22]分省年度数据!$A$1:$T$32,9,FALSE),
$C266=2017,
VLOOKUP($B266,[22]分省年度数据!$A$1:$T$32,8,FALSE),
$C266=2018,
VLOOKUP($B266,[22]分省年度数据!$A$1:$T$32,7,FALSE)
)</f>
        <v>89.08</v>
      </c>
      <c r="AN266" cm="1">
        <f t="array" ref="AN266">_xlfn.IFS(
$C266=2010,
VLOOKUP($B266,[23]分省年度数据!$A$1:$T$32,15,FALSE),
$C266=2011,
VLOOKUP($B266,[23]分省年度数据!$A$1:$T$32,14,FALSE),
$C266=2012,
VLOOKUP($B266,[23]分省年度数据!$A$1:$T$32,13,FALSE),
$C266=2013,
VLOOKUP($B266,[23]分省年度数据!$A$1:$T$32,12,FALSE),
$C266=2014,
VLOOKUP($B266,[23]分省年度数据!$A$1:$T$32,11,FALSE),
$C266=2015,
VLOOKUP($B266,[23]分省年度数据!$A$1:$T$32,10,FALSE),
$C266=2016,
VLOOKUP($B266,[23]分省年度数据!$A$1:$T$32,9,FALSE),
$C266=2017,
VLOOKUP($B266,[23]分省年度数据!$A$1:$T$32,8,FALSE),
$C266=2018,
VLOOKUP($B266,[23]分省年度数据!$A$1:$T$32,7,FALSE)
)</f>
        <v>13.19</v>
      </c>
      <c r="AO266" cm="1">
        <f t="array" ref="AO266">_xlfn.IFS(
$C266=2010,
VLOOKUP($B266,[24]分省年度数据!$A$1:$T$32,15,FALSE),
$C266=2011,
VLOOKUP($B266,[24]分省年度数据!$A$1:$T$32,14,FALSE),
$C266=2012,
VLOOKUP($B266,[24]分省年度数据!$A$1:$T$32,13,FALSE),
$C266=2013,
VLOOKUP($B266,[24]分省年度数据!$A$1:$T$32,12,FALSE),
$C266=2014,
VLOOKUP($B266,[24]分省年度数据!$A$1:$T$32,11,FALSE),
$C266=2015,
VLOOKUP($B266,[24]分省年度数据!$A$1:$T$32,10,FALSE),
$C266=2016,
VLOOKUP($B266,[24]分省年度数据!$A$1:$T$32,9,FALSE),
$C266=2017,
VLOOKUP($B266,[24]分省年度数据!$A$1:$T$32,8,FALSE),
$C266=2018,
VLOOKUP($B266,[24]分省年度数据!$A$1:$T$32,7,FALSE)
)</f>
        <v>2.54</v>
      </c>
      <c r="AP266" cm="1">
        <f t="array" ref="AP266">_xlfn.IFS(
$C266=2010,
VLOOKUP($B266,[25]分省年度数据!$A$1:$T$32,15,FALSE),
$C266=2011,
VLOOKUP($B266,[25]分省年度数据!$A$1:$T$32,14,FALSE),
$C266=2012,
VLOOKUP($B266,[25]分省年度数据!$A$1:$T$32,13,FALSE),
$C266=2013,
VLOOKUP($B266,[25]分省年度数据!$A$1:$T$32,12,FALSE),
$C266=2014,
VLOOKUP($B266,[25]分省年度数据!$A$1:$T$32,11,FALSE),
$C266=2015,
VLOOKUP($B266,[25]分省年度数据!$A$1:$T$32,10,FALSE),
$C266=2016,
VLOOKUP($B266,[25]分省年度数据!$A$1:$T$32,9,FALSE),
$C266=2017,
VLOOKUP($B266,[25]分省年度数据!$A$1:$T$32,8,FALSE),
$C266=2018,
VLOOKUP($B266,[25]分省年度数据!$A$1:$T$32,7,FALSE)
)</f>
        <v>17.510000000000002</v>
      </c>
    </row>
    <row r="267" spans="1:42">
      <c r="A267">
        <v>64</v>
      </c>
      <c r="B267" t="s">
        <v>30</v>
      </c>
      <c r="C267">
        <v>2014</v>
      </c>
      <c r="D267" t="str">
        <f t="shared" si="8"/>
        <v>宁夏回族自治区2014</v>
      </c>
      <c r="E267" t="s">
        <v>37</v>
      </c>
      <c r="F267" cm="1">
        <f t="array" ref="F267">_xlfn.IFS(
$C267=2010,
VLOOKUP($B267,[1]分省年度数据!$A$1:$T$32,15,FALSE),
$C267=2011,
VLOOKUP($B267,[1]分省年度数据!$A$1:$T$32,14,FALSE),
$C267=2012,
VLOOKUP($B267,[1]分省年度数据!$A$1:$T$32,13,FALSE),
$C267=2013,
VLOOKUP($B267,[1]分省年度数据!$A$1:$T$32,12,FALSE),
$C267=2014,
VLOOKUP($B267,[1]分省年度数据!$A$1:$T$32,11,FALSE),
$C267=2015,
VLOOKUP($B267,[1]分省年度数据!$A$1:$T$32,10,FALSE),
$C267=2016,
VLOOKUP($B267,[1]分省年度数据!$A$1:$T$32,9,FALSE),
$C267=2017,
VLOOKUP($B267,[1]分省年度数据!$A$1:$T$32,8,FALSE),
$C267=2018,
VLOOKUP($B267,[1]分省年度数据!$A$1:$T$32,7,FALSE)
)</f>
        <v>678</v>
      </c>
      <c r="G267" cm="1">
        <f t="array" ref="G267">_xlfn.IFS(
$C267=2010,
VLOOKUP($B267,[2]分省年度数据!$A$1:$T$32,15,FALSE),
$C267=2011,
VLOOKUP($B267,[2]分省年度数据!$A$1:$T$32,14,FALSE),
$C267=2012,
VLOOKUP($B267,[2]分省年度数据!$A$1:$T$32,13,FALSE),
$C267=2013,
VLOOKUP($B267,[2]分省年度数据!$A$1:$T$32,12,FALSE),
$C267=2014,
VLOOKUP($B267,[2]分省年度数据!$A$1:$T$32,11,FALSE),
$C267=2015,
VLOOKUP($B267,[2]分省年度数据!$A$1:$T$32,10,FALSE),
$C267=2016,
VLOOKUP($B267,[2]分省年度数据!$A$1:$T$32,9,FALSE),
$C267=2017,
VLOOKUP($B267,[2]分省年度数据!$A$1:$T$32,8,FALSE),
$C267=2018,
VLOOKUP($B267,[2]分省年度数据!$A$1:$T$32,7,FALSE)
)</f>
        <v>15907</v>
      </c>
      <c r="H267" cm="1">
        <f t="array" ref="H267">_xlfn.IFS(
$C267=2010,
VLOOKUP($B267,[3]分省年度数据!$A$1:$T$32,15,FALSE),
$C267=2011,
VLOOKUP($B267,[3]分省年度数据!$A$1:$T$32,14,FALSE),
$C267=2012,
VLOOKUP($B267,[3]分省年度数据!$A$1:$T$32,13,FALSE),
$C267=2013,
VLOOKUP($B267,[3]分省年度数据!$A$1:$T$32,12,FALSE),
$C267=2014,
VLOOKUP($B267,[3]分省年度数据!$A$1:$T$32,11,FALSE),
$C267=2015,
VLOOKUP($B267,[3]分省年度数据!$A$1:$T$32,10,FALSE),
$C267=2016,
VLOOKUP($B267,[3]分省年度数据!$A$1:$T$32,9,FALSE),
$C267=2017,
VLOOKUP($B267,[3]分省年度数据!$A$1:$T$32,8,FALSE),
$C267=2018,
VLOOKUP($B267,[3]分省年度数据!$A$1:$T$32,7,FALSE)
)</f>
        <v>220.6</v>
      </c>
      <c r="I267">
        <f>VLOOKUP($D267,[4]Sheet1!$C$1:$J$65536,2,FALSE)</f>
        <v>106.53141021728516</v>
      </c>
      <c r="J267">
        <f>VLOOKUP($D267,[4]Sheet1!$C$1:$J$65536,3,FALSE)</f>
        <v>-14.468689918518066</v>
      </c>
      <c r="K267">
        <f>VLOOKUP($D267,[4]Sheet1!$C$1:$J$65536,4,FALSE)</f>
        <v>10170.3388671875</v>
      </c>
      <c r="L267">
        <f>VLOOKUP($D267,[4]Sheet1!$C$1:$J$65536,5,FALSE)</f>
        <v>185.10986328125</v>
      </c>
      <c r="M267">
        <f>VLOOKUP($D267,[4]Sheet1!$C$1:$J$65536,6,FALSE)</f>
        <v>21.413763046264648</v>
      </c>
      <c r="N267">
        <f>VLOOKUP($D267,[4]Sheet1!$C$1:$J$65536,7,FALSE)</f>
        <v>5.7726516723632812</v>
      </c>
      <c r="O267">
        <f>VLOOKUP($D267,[4]Sheet1!$C$1:$J$65536,8,FALSE)</f>
        <v>16.141700744628906</v>
      </c>
      <c r="P267" cm="1">
        <f t="array" ref="P267">_xlfn.IFS(
$C267=2010,
VLOOKUP($B267,[5]各省年均房价!$A$1:$T$32,11,FALSE),
$C267=2011,
VLOOKUP($B267,[5]各省年均房价!$A$1:$T$32,12,FALSE),
$C267=2012,
VLOOKUP($B267,[5]各省年均房价!$A$1:$T$32,13,FALSE),
$C267=2013,
VLOOKUP($B267,[5]各省年均房价!$A$1:$T$32,14,FALSE),
$C267=2014,
VLOOKUP($B267,[5]各省年均房价!$A$1:$T$32,15,FALSE),
$C267=2015,
VLOOKUP($B267,[5]各省年均房价!$A$1:$T$32,16,FALSE),
$C267=2016,
VLOOKUP($B267,[5]各省年均房价!$A$1:$T$32,17,FALSE),
$C267=2017,
VLOOKUP($B267,[5]各省年均房价!$A$1:$T$32,18,FALSE),
$C267=2018,
VLOOKUP($B267,[5]各省年均房价!$A$1:$T$32,19,FALSE)
)</f>
        <v>3777.4340000000002</v>
      </c>
      <c r="Q267">
        <f t="shared" si="9"/>
        <v>0.23746991890362734</v>
      </c>
      <c r="R267" cm="1">
        <f t="array" ref="R267">_xlfn.IFS(
$C267=2010,
VLOOKUP($B267,[27]分省年度数据!$A$1:$T$32,15,FALSE),
$C267=2011,
VLOOKUP($B267,[27]分省年度数据!$A$1:$T$32,14,FALSE),
$C267=2012,
VLOOKUP($B267,[27]分省年度数据!$A$1:$T$32,13,FALSE),
$C267=2013,
VLOOKUP($B267,[27]分省年度数据!$A$1:$T$32,12,FALSE),
$C267=2014,
VLOOKUP($B267,[27]分省年度数据!$A$1:$T$32,11,FALSE),
$C267=2015,
VLOOKUP($B267,[27]分省年度数据!$A$1:$T$32,10,FALSE),
$C267=2016,
VLOOKUP($B267,[27]分省年度数据!$A$1:$T$32,9,FALSE),
$C267=2017,
VLOOKUP($B267,[27]分省年度数据!$A$1:$T$32,8,FALSE),
$C267=2018,
VLOOKUP($B267,[27]分省年度数据!$A$1:$T$32,7,FALSE)
)</f>
        <v>104.04</v>
      </c>
      <c r="S267">
        <f>IFERROR(VLOOKUP(D267,[6]mu_jt_estimates_final!$C:$D,2,FALSE),"")</f>
        <v>-0.65802598000000001</v>
      </c>
      <c r="T267" t="str">
        <f>VLOOKUP(B267,方言分布!A:B,2,FALSE)</f>
        <v>兰银官话</v>
      </c>
      <c r="U267" cm="1">
        <f t="array" ref="U267">_xlfn.IFS(
$C267=2010,
VLOOKUP($B267,[7]分省年度数据!$A$1:$T$32,15,FALSE),
$C267=2011,
VLOOKUP($B267,[7]分省年度数据!$A$1:$T$32,14,FALSE),
$C267=2012,
VLOOKUP($B267,[7]分省年度数据!$A$1:$T$32,13,FALSE),
$C267=2013,
VLOOKUP($B267,[7]分省年度数据!$A$1:$T$32,12,FALSE),
$C267=2014,
VLOOKUP($B267,[7]分省年度数据!$A$1:$T$32,11,FALSE),
$C267=2015,
VLOOKUP($B267,[7]分省年度数据!$A$1:$T$32,10,FALSE),
$C267=2016,
VLOOKUP($B267,[7]分省年度数据!$A$1:$T$32,9,FALSE),
$C267=2017,
VLOOKUP($B267,[7]分省年度数据!$A$1:$T$32,8,FALSE),
$C267=2018,
VLOOKUP($B267,[7]分省年度数据!$A$1:$T$32,7,FALSE)
)</f>
        <v>4255</v>
      </c>
      <c r="V267" cm="1">
        <f t="array" ref="V267">_xlfn.IFS(
$C267=2010,
VLOOKUP($B267,[8]分省年度数据!$A$1:$T$32,15,FALSE),
$C267=2011,
VLOOKUP($B267,[8]分省年度数据!$A$1:$T$32,14,FALSE),
$C267=2012,
VLOOKUP($B267,[8]分省年度数据!$A$1:$T$32,13,FALSE),
$C267=2013,
VLOOKUP($B267,[8]分省年度数据!$A$1:$T$32,12,FALSE),
$C267=2014,
VLOOKUP($B267,[8]分省年度数据!$A$1:$T$32,11,FALSE),
$C267=2015,
VLOOKUP($B267,[8]分省年度数据!$A$1:$T$32,10,FALSE),
$C267=2016,
VLOOKUP($B267,[8]分省年度数据!$A$1:$T$32,9,FALSE),
$C267=2017,
VLOOKUP($B267,[8]分省年度数据!$A$1:$T$32,8,FALSE),
$C267=2018,
VLOOKUP($B267,[8]分省年度数据!$A$1:$T$32,7,FALSE)
)</f>
        <v>3.25</v>
      </c>
      <c r="W267" cm="1">
        <f t="array" ref="W267">_xlfn.IFS(
$C267=2010,
VLOOKUP($B267,[9]分省年度数据!$A$1:$T$32,15,FALSE),
$C267=2011,
VLOOKUP($B267,[9]分省年度数据!$A$1:$T$32,14,FALSE),
$C267=2012,
VLOOKUP($B267,[9]分省年度数据!$A$1:$T$32,13,FALSE),
$C267=2013,
VLOOKUP($B267,[9]分省年度数据!$A$1:$T$32,12,FALSE),
$C267=2014,
VLOOKUP($B267,[9]分省年度数据!$A$1:$T$32,11,FALSE),
$C267=2015,
VLOOKUP($B267,[9]分省年度数据!$A$1:$T$32,10,FALSE),
$C267=2016,
VLOOKUP($B267,[9]分省年度数据!$A$1:$T$32,9,FALSE),
$C267=2017,
VLOOKUP($B267,[9]分省年度数据!$A$1:$T$32,8,FALSE),
$C267=2018,
VLOOKUP($B267,[9]分省年度数据!$A$1:$T$32,7,FALSE)
)</f>
        <v>60</v>
      </c>
      <c r="X267" cm="1">
        <f t="array" ref="X267">_xlfn.IFS(
$C267=2010,
VLOOKUP($B267,[10]分省年度数据!$A$1:$T$32,15,FALSE),
$C267=2011,
VLOOKUP($B267,[10]分省年度数据!$A$1:$T$32,14,FALSE),
$C267=2012,
VLOOKUP($B267,[10]分省年度数据!$A$1:$T$32,13,FALSE),
$C267=2013,
VLOOKUP($B267,[10]分省年度数据!$A$1:$T$32,12,FALSE),
$C267=2014,
VLOOKUP($B267,[10]分省年度数据!$A$1:$T$32,11,FALSE),
$C267=2015,
VLOOKUP($B267,[10]分省年度数据!$A$1:$T$32,10,FALSE),
$C267=2016,
VLOOKUP($B267,[10]分省年度数据!$A$1:$T$32,9,FALSE),
$C267=2017,
VLOOKUP($B267,[10]分省年度数据!$A$1:$T$32,8,FALSE),
$C267=2018,
VLOOKUP($B267,[10]分省年度数据!$A$1:$T$32,7,FALSE)
)</f>
        <v>9.8000000000000007</v>
      </c>
      <c r="Y267" cm="1">
        <f t="array" ref="Y267">_xlfn.IFS(
$C267=2010,
VLOOKUP($B267,[11]分省年度数据!$A$1:$T$32,15,FALSE),
$C267=2011,
VLOOKUP($B267,[11]分省年度数据!$A$1:$T$32,14,FALSE),
$C267=2012,
VLOOKUP($B267,[11]分省年度数据!$A$1:$T$32,13,FALSE),
$C267=2013,
VLOOKUP($B267,[11]分省年度数据!$A$1:$T$32,12,FALSE),
$C267=2014,
VLOOKUP($B267,[11]分省年度数据!$A$1:$T$32,11,FALSE),
$C267=2015,
VLOOKUP($B267,[11]分省年度数据!$A$1:$T$32,10,FALSE),
$C267=2016,
VLOOKUP($B267,[11]分省年度数据!$A$1:$T$32,9,FALSE),
$C267=2017,
VLOOKUP($B267,[11]分省年度数据!$A$1:$T$32,8,FALSE),
$C267=2018,
VLOOKUP($B267,[11]分省年度数据!$A$1:$T$32,7,FALSE)
)</f>
        <v>65.27</v>
      </c>
      <c r="Z267" cm="1">
        <f t="array" ref="Z267">_xlfn.IFS(
$C267=2010,
VLOOKUP($B267,[12]分省年度数据!$A$1:$T$32,15,FALSE),
$C267=2011,
VLOOKUP($B267,[12]分省年度数据!$A$1:$T$32,14,FALSE),
$C267=2012,
VLOOKUP($B267,[12]分省年度数据!$A$1:$T$32,13,FALSE),
$C267=2013,
VLOOKUP($B267,[12]分省年度数据!$A$1:$T$32,12,FALSE),
$C267=2014,
VLOOKUP($B267,[12]分省年度数据!$A$1:$T$32,11,FALSE),
$C267=2015,
VLOOKUP($B267,[12]分省年度数据!$A$1:$T$32,10,FALSE),
$C267=2016,
VLOOKUP($B267,[12]分省年度数据!$A$1:$T$32,9,FALSE),
$C267=2017,
VLOOKUP($B267,[12]分省年度数据!$A$1:$T$32,8,FALSE),
$C267=2018,
VLOOKUP($B267,[12]分省年度数据!$A$1:$T$32,7,FALSE)
)</f>
        <v>15.92</v>
      </c>
      <c r="AA267" cm="1">
        <f t="array" ref="AA267">_xlfn.IFS(
$C267=2010,
VLOOKUP($B267,[13]分省年度数据!$A$1:$T$32,15,FALSE),
$C267=2011,
VLOOKUP($B267,[13]分省年度数据!$A$1:$T$32,14,FALSE),
$C267=2012,
VLOOKUP($B267,[13]分省年度数据!$A$1:$T$32,13,FALSE),
$C267=2013,
VLOOKUP($B267,[13]分省年度数据!$A$1:$T$32,12,FALSE),
$C267=2014,
VLOOKUP($B267,[13]分省年度数据!$A$1:$T$32,11,FALSE),
$C267=2015,
VLOOKUP($B267,[13]分省年度数据!$A$1:$T$32,10,FALSE),
$C267=2016,
VLOOKUP($B267,[13]分省年度数据!$A$1:$T$32,9,FALSE),
$C267=2017,
VLOOKUP($B267,[13]分省年度数据!$A$1:$T$32,8,FALSE),
$C267=2018,
VLOOKUP($B267,[13]分省年度数据!$A$1:$T$32,7,FALSE)
)</f>
        <v>14.59</v>
      </c>
      <c r="AB267" cm="1">
        <f t="array" ref="AB267">_xlfn.IFS(
$C267=2010,
VLOOKUP($B267,[14]分省年度数据!$A$1:$T$32,15,FALSE),
$C267=2011,
VLOOKUP($B267,[14]分省年度数据!$A$1:$T$32,14,FALSE),
$C267=2012,
VLOOKUP($B267,[14]分省年度数据!$A$1:$T$32,13,FALSE),
$C267=2013,
VLOOKUP($B267,[14]分省年度数据!$A$1:$T$32,12,FALSE),
$C267=2014,
VLOOKUP($B267,[14]分省年度数据!$A$1:$T$32,11,FALSE),
$C267=2015,
VLOOKUP($B267,[14]分省年度数据!$A$1:$T$32,10,FALSE),
$C267=2016,
VLOOKUP($B267,[14]分省年度数据!$A$1:$T$32,9,FALSE),
$C267=2017,
VLOOKUP($B267,[14]分省年度数据!$A$1:$T$32,8,FALSE),
$C267=2018,
VLOOKUP($B267,[14]分省年度数据!$A$1:$T$32,7,FALSE)
)</f>
        <v>17.649999999999999</v>
      </c>
      <c r="AD267" cm="1">
        <f t="array" ref="AD267">_xlfn.IFS(
$C267=2010,
VLOOKUP($B267,[15]分省年度数据!$A$1:$T$32,15,FALSE),
$C267=2011,
VLOOKUP($B267,[15]分省年度数据!$A$1:$T$32,14,FALSE),
$C267=2012,
VLOOKUP($B267,[15]分省年度数据!$A$1:$T$32,13,FALSE),
$C267=2013,
VLOOKUP($B267,[15]分省年度数据!$A$1:$T$32,12,FALSE),
$C267=2014,
VLOOKUP($B267,[15]分省年度数据!$A$1:$T$32,11,FALSE),
$C267=2015,
VLOOKUP($B267,[15]分省年度数据!$A$1:$T$32,10,FALSE),
$C267=2016,
VLOOKUP($B267,[15]分省年度数据!$A$1:$T$32,9,FALSE),
$C267=2017,
VLOOKUP($B267,[15]分省年度数据!$A$1:$T$32,8,FALSE),
$C267=2018,
VLOOKUP($B267,[15]分省年度数据!$A$1:$T$32,7,FALSE)
)</f>
        <v>1697964</v>
      </c>
      <c r="AE267" cm="1">
        <f t="array" ref="AE267">_xlfn.IFS(
$C267=2010,
VLOOKUP($B267,[16]分省年度数据!$A$1:$T$32,15,FALSE),
$C267=2011,
VLOOKUP($B267,[16]分省年度数据!$A$1:$T$32,14,FALSE),
$C267=2012,
VLOOKUP($B267,[16]分省年度数据!$A$1:$T$32,13,FALSE),
$C267=2013,
VLOOKUP($B267,[16]分省年度数据!$A$1:$T$32,12,FALSE),
$C267=2014,
VLOOKUP($B267,[16]分省年度数据!$A$1:$T$32,11,FALSE),
$C267=2015,
VLOOKUP($B267,[16]分省年度数据!$A$1:$T$32,10,FALSE),
$C267=2016,
VLOOKUP($B267,[16]分省年度数据!$A$1:$T$32,9,FALSE),
$C267=2017,
VLOOKUP($B267,[16]分省年度数据!$A$1:$T$32,8,FALSE),
$C267=2018,
VLOOKUP($B267,[16]分省年度数据!$A$1:$T$32,7,FALSE)
)</f>
        <v>122.68</v>
      </c>
      <c r="AF267" t="str" cm="1">
        <f t="array" ref="AF267">_xlfn.IFS(
$C267=2010,
VLOOKUP($B267,[17]分省年度数据!$A$1:$T$32,15,FALSE),
$C267=2011,
VLOOKUP($B267,[17]分省年度数据!$A$1:$T$32,14,FALSE),
$C267=2012,
VLOOKUP($B267,[17]分省年度数据!$A$1:$T$32,13,FALSE),
$C267=2013,
VLOOKUP($B267,[17]分省年度数据!$A$1:$T$32,12,FALSE),
$C267=2014,
VLOOKUP($B267,[17]分省年度数据!$A$1:$T$32,11,FALSE),
$C267=2015,
VLOOKUP($B267,[17]分省年度数据!$A$1:$T$32,10,FALSE),
$C267=2016,
VLOOKUP($B267,[17]分省年度数据!$A$1:$T$32,9,FALSE),
$C267=2017,
VLOOKUP($B267,[17]分省年度数据!$A$1:$T$32,8,FALSE),
$C267=2018,
VLOOKUP($B267,[17]分省年度数据!$A$1:$T$32,7,FALSE)
)</f>
        <v/>
      </c>
      <c r="AG267" cm="1">
        <f t="array" ref="AG267">_xlfn.IFS(
$C267=2010,
VLOOKUP($B267,[18]分省年度数据!$A$1:$T$32,15,FALSE),
$C267=2011,
VLOOKUP($B267,[18]分省年度数据!$A$1:$T$32,14,FALSE),
$C267=2012,
VLOOKUP($B267,[18]分省年度数据!$A$1:$T$32,13,FALSE),
$C267=2013,
VLOOKUP($B267,[18]分省年度数据!$A$1:$T$32,12,FALSE),
$C267=2014,
VLOOKUP($B267,[18]分省年度数据!$A$1:$T$32,11,FALSE),
$C267=2015,
VLOOKUP($B267,[18]分省年度数据!$A$1:$T$32,10,FALSE),
$C267=2016,
VLOOKUP($B267,[18]分省年度数据!$A$1:$T$32,9,FALSE),
$C267=2017,
VLOOKUP($B267,[18]分省年度数据!$A$1:$T$32,8,FALSE),
$C267=2018,
VLOOKUP($B267,[18]分省年度数据!$A$1:$T$32,7,FALSE)
)</f>
        <v>737.2</v>
      </c>
      <c r="AJ267" cm="1">
        <f t="array" ref="AJ267">_xlfn.IFS(
$C267=2010,
VLOOKUP($B267,[19]分省年度数据!$A$1:$T$32,15,FALSE),
$C267=2011,
VLOOKUP($B267,[19]分省年度数据!$A$1:$T$32,14,FALSE),
$C267=2012,
VLOOKUP($B267,[19]分省年度数据!$A$1:$T$32,13,FALSE),
$C267=2013,
VLOOKUP($B267,[19]分省年度数据!$A$1:$T$32,12,FALSE),
$C267=2014,
VLOOKUP($B267,[19]分省年度数据!$A$1:$T$32,11,FALSE),
$C267=2015,
VLOOKUP($B267,[19]分省年度数据!$A$1:$T$32,10,FALSE),
$C267=2016,
VLOOKUP($B267,[19]分省年度数据!$A$1:$T$32,9,FALSE),
$C267=2017,
VLOOKUP($B267,[19]分省年度数据!$A$1:$T$32,8,FALSE),
$C267=2018,
VLOOKUP($B267,[19]分省年度数据!$A$1:$T$32,7,FALSE)
)</f>
        <v>1752</v>
      </c>
      <c r="AK267" cm="1">
        <f t="array" ref="AK267">_xlfn.IFS(
$C267=2010,
VLOOKUP($B267,[20]分省年度数据!$A$1:$T$32,15,FALSE),
$C267=2011,
VLOOKUP($B267,[20]分省年度数据!$A$1:$T$32,14,FALSE),
$C267=2012,
VLOOKUP($B267,[20]分省年度数据!$A$1:$T$32,13,FALSE),
$C267=2013,
VLOOKUP($B267,[20]分省年度数据!$A$1:$T$32,12,FALSE),
$C267=2014,
VLOOKUP($B267,[20]分省年度数据!$A$1:$T$32,11,FALSE),
$C267=2015,
VLOOKUP($B267,[20]分省年度数据!$A$1:$T$32,10,FALSE),
$C267=2016,
VLOOKUP($B267,[20]分省年度数据!$A$1:$T$32,9,FALSE),
$C267=2017,
VLOOKUP($B267,[20]分省年度数据!$A$1:$T$32,8,FALSE),
$C267=2018,
VLOOKUP($B267,[20]分省年度数据!$A$1:$T$32,7,FALSE)
)</f>
        <v>5890</v>
      </c>
      <c r="AL267" cm="1">
        <f t="array" ref="AL267">_xlfn.IFS(
$C267=2010,
VLOOKUP($B267,[26]分省年度数据!$A$1:$T$32,15,FALSE),
$C267=2011,
VLOOKUP($B267,[26]分省年度数据!$A$1:$T$32,14,FALSE),
$C267=2012,
VLOOKUP($B267,[26]分省年度数据!$A$1:$T$32,13,FALSE),
$C267=2013,
VLOOKUP($B267,[26]分省年度数据!$A$1:$T$32,12,FALSE),
$C267=2014,
VLOOKUP($B267,[26]分省年度数据!$A$1:$T$32,11,FALSE),
$C267=2015,
VLOOKUP($B267,[26]分省年度数据!$A$1:$T$32,10,FALSE),
$C267=2016,
VLOOKUP($B267,[26]分省年度数据!$A$1:$T$32,9,FALSE),
$C267=2017,
VLOOKUP($B267,[26]分省年度数据!$A$1:$T$32,8,FALSE),
$C267=2018,
VLOOKUP($B267,[26]分省年度数据!$A$1:$T$32,7,FALSE)
)</f>
        <v>97.26</v>
      </c>
      <c r="AM267" cm="1">
        <f t="array" ref="AM267">_xlfn.IFS(
$C267=2010,
VLOOKUP($B267,[22]分省年度数据!$A$1:$T$32,15,FALSE),
$C267=2011,
VLOOKUP($B267,[22]分省年度数据!$A$1:$T$32,14,FALSE),
$C267=2012,
VLOOKUP($B267,[22]分省年度数据!$A$1:$T$32,13,FALSE),
$C267=2013,
VLOOKUP($B267,[22]分省年度数据!$A$1:$T$32,12,FALSE),
$C267=2014,
VLOOKUP($B267,[22]分省年度数据!$A$1:$T$32,11,FALSE),
$C267=2015,
VLOOKUP($B267,[22]分省年度数据!$A$1:$T$32,10,FALSE),
$C267=2016,
VLOOKUP($B267,[22]分省年度数据!$A$1:$T$32,9,FALSE),
$C267=2017,
VLOOKUP($B267,[22]分省年度数据!$A$1:$T$32,8,FALSE),
$C267=2018,
VLOOKUP($B267,[22]分省年度数据!$A$1:$T$32,7,FALSE)
)</f>
        <v>89.23</v>
      </c>
      <c r="AN267" cm="1">
        <f t="array" ref="AN267">_xlfn.IFS(
$C267=2010,
VLOOKUP($B267,[23]分省年度数据!$A$1:$T$32,15,FALSE),
$C267=2011,
VLOOKUP($B267,[23]分省年度数据!$A$1:$T$32,14,FALSE),
$C267=2012,
VLOOKUP($B267,[23]分省年度数据!$A$1:$T$32,13,FALSE),
$C267=2013,
VLOOKUP($B267,[23]分省年度数据!$A$1:$T$32,12,FALSE),
$C267=2014,
VLOOKUP($B267,[23]分省年度数据!$A$1:$T$32,11,FALSE),
$C267=2015,
VLOOKUP($B267,[23]分省年度数据!$A$1:$T$32,10,FALSE),
$C267=2016,
VLOOKUP($B267,[23]分省年度数据!$A$1:$T$32,9,FALSE),
$C267=2017,
VLOOKUP($B267,[23]分省年度数据!$A$1:$T$32,8,FALSE),
$C267=2018,
VLOOKUP($B267,[23]分省年度数据!$A$1:$T$32,7,FALSE)
)</f>
        <v>13.17</v>
      </c>
      <c r="AO267" cm="1">
        <f t="array" ref="AO267">_xlfn.IFS(
$C267=2010,
VLOOKUP($B267,[24]分省年度数据!$A$1:$T$32,15,FALSE),
$C267=2011,
VLOOKUP($B267,[24]分省年度数据!$A$1:$T$32,14,FALSE),
$C267=2012,
VLOOKUP($B267,[24]分省年度数据!$A$1:$T$32,13,FALSE),
$C267=2013,
VLOOKUP($B267,[24]分省年度数据!$A$1:$T$32,12,FALSE),
$C267=2014,
VLOOKUP($B267,[24]分省年度数据!$A$1:$T$32,11,FALSE),
$C267=2015,
VLOOKUP($B267,[24]分省年度数据!$A$1:$T$32,10,FALSE),
$C267=2016,
VLOOKUP($B267,[24]分省年度数据!$A$1:$T$32,9,FALSE),
$C267=2017,
VLOOKUP($B267,[24]分省年度数据!$A$1:$T$32,8,FALSE),
$C267=2018,
VLOOKUP($B267,[24]分省年度数据!$A$1:$T$32,7,FALSE)
)</f>
        <v>2.5099999999999998</v>
      </c>
      <c r="AP267" cm="1">
        <f t="array" ref="AP267">_xlfn.IFS(
$C267=2010,
VLOOKUP($B267,[25]分省年度数据!$A$1:$T$32,15,FALSE),
$C267=2011,
VLOOKUP($B267,[25]分省年度数据!$A$1:$T$32,14,FALSE),
$C267=2012,
VLOOKUP($B267,[25]分省年度数据!$A$1:$T$32,13,FALSE),
$C267=2013,
VLOOKUP($B267,[25]分省年度数据!$A$1:$T$32,12,FALSE),
$C267=2014,
VLOOKUP($B267,[25]分省年度数据!$A$1:$T$32,11,FALSE),
$C267=2015,
VLOOKUP($B267,[25]分省年度数据!$A$1:$T$32,10,FALSE),
$C267=2016,
VLOOKUP($B267,[25]分省年度数据!$A$1:$T$32,9,FALSE),
$C267=2017,
VLOOKUP($B267,[25]分省年度数据!$A$1:$T$32,8,FALSE),
$C267=2018,
VLOOKUP($B267,[25]分省年度数据!$A$1:$T$32,7,FALSE)
)</f>
        <v>17.91</v>
      </c>
    </row>
    <row r="268" spans="1:42">
      <c r="A268">
        <v>64</v>
      </c>
      <c r="B268" t="s">
        <v>30</v>
      </c>
      <c r="C268">
        <v>2015</v>
      </c>
      <c r="D268" t="str">
        <f t="shared" si="8"/>
        <v>宁夏回族自治区2015</v>
      </c>
      <c r="E268" t="s">
        <v>37</v>
      </c>
      <c r="F268" cm="1">
        <f t="array" ref="F268">_xlfn.IFS(
$C268=2010,
VLOOKUP($B268,[1]分省年度数据!$A$1:$T$32,15,FALSE),
$C268=2011,
VLOOKUP($B268,[1]分省年度数据!$A$1:$T$32,14,FALSE),
$C268=2012,
VLOOKUP($B268,[1]分省年度数据!$A$1:$T$32,13,FALSE),
$C268=2013,
VLOOKUP($B268,[1]分省年度数据!$A$1:$T$32,12,FALSE),
$C268=2014,
VLOOKUP($B268,[1]分省年度数据!$A$1:$T$32,11,FALSE),
$C268=2015,
VLOOKUP($B268,[1]分省年度数据!$A$1:$T$32,10,FALSE),
$C268=2016,
VLOOKUP($B268,[1]分省年度数据!$A$1:$T$32,9,FALSE),
$C268=2017,
VLOOKUP($B268,[1]分省年度数据!$A$1:$T$32,8,FALSE),
$C268=2018,
VLOOKUP($B268,[1]分省年度数据!$A$1:$T$32,7,FALSE)
)</f>
        <v>684</v>
      </c>
      <c r="G268" cm="1">
        <f t="array" ref="G268">_xlfn.IFS(
$C268=2010,
VLOOKUP($B268,[2]分省年度数据!$A$1:$T$32,15,FALSE),
$C268=2011,
VLOOKUP($B268,[2]分省年度数据!$A$1:$T$32,14,FALSE),
$C268=2012,
VLOOKUP($B268,[2]分省年度数据!$A$1:$T$32,13,FALSE),
$C268=2013,
VLOOKUP($B268,[2]分省年度数据!$A$1:$T$32,12,FALSE),
$C268=2014,
VLOOKUP($B268,[2]分省年度数据!$A$1:$T$32,11,FALSE),
$C268=2015,
VLOOKUP($B268,[2]分省年度数据!$A$1:$T$32,10,FALSE),
$C268=2016,
VLOOKUP($B268,[2]分省年度数据!$A$1:$T$32,9,FALSE),
$C268=2017,
VLOOKUP($B268,[2]分省年度数据!$A$1:$T$32,8,FALSE),
$C268=2018,
VLOOKUP($B268,[2]分省年度数据!$A$1:$T$32,7,FALSE)
)</f>
        <v>17329</v>
      </c>
      <c r="H268" cm="1">
        <f t="array" ref="H268">_xlfn.IFS(
$C268=2010,
VLOOKUP($B268,[3]分省年度数据!$A$1:$T$32,15,FALSE),
$C268=2011,
VLOOKUP($B268,[3]分省年度数据!$A$1:$T$32,14,FALSE),
$C268=2012,
VLOOKUP($B268,[3]分省年度数据!$A$1:$T$32,13,FALSE),
$C268=2013,
VLOOKUP($B268,[3]分省年度数据!$A$1:$T$32,12,FALSE),
$C268=2014,
VLOOKUP($B268,[3]分省年度数据!$A$1:$T$32,11,FALSE),
$C268=2015,
VLOOKUP($B268,[3]分省年度数据!$A$1:$T$32,10,FALSE),
$C268=2016,
VLOOKUP($B268,[3]分省年度数据!$A$1:$T$32,9,FALSE),
$C268=2017,
VLOOKUP($B268,[3]分省年度数据!$A$1:$T$32,8,FALSE),
$C268=2018,
VLOOKUP($B268,[3]分省年度数据!$A$1:$T$32,7,FALSE)
)</f>
        <v>131</v>
      </c>
      <c r="I268">
        <f>VLOOKUP($D268,[4]Sheet1!$C$1:$J$65536,2,FALSE)</f>
        <v>105.9150390625</v>
      </c>
      <c r="J268">
        <f>VLOOKUP($D268,[4]Sheet1!$C$1:$J$65536,3,FALSE)</f>
        <v>-10.237570762634277</v>
      </c>
      <c r="K268">
        <f>VLOOKUP($D268,[4]Sheet1!$C$1:$J$65536,4,FALSE)</f>
        <v>10170.5087890625</v>
      </c>
      <c r="L268">
        <f>VLOOKUP($D268,[4]Sheet1!$C$1:$J$65536,5,FALSE)</f>
        <v>187.03898620605469</v>
      </c>
      <c r="M268">
        <f>VLOOKUP($D268,[4]Sheet1!$C$1:$J$65536,6,FALSE)</f>
        <v>21.69251823425293</v>
      </c>
      <c r="N268">
        <f>VLOOKUP($D268,[4]Sheet1!$C$1:$J$65536,7,FALSE)</f>
        <v>5.7840867042541504</v>
      </c>
      <c r="O268">
        <f>VLOOKUP($D268,[4]Sheet1!$C$1:$J$65536,8,FALSE)</f>
        <v>17.837459564208984</v>
      </c>
      <c r="P268" cm="1">
        <f t="array" ref="P268">_xlfn.IFS(
$C268=2010,
VLOOKUP($B268,[5]各省年均房价!$A$1:$T$32,11,FALSE),
$C268=2011,
VLOOKUP($B268,[5]各省年均房价!$A$1:$T$32,12,FALSE),
$C268=2012,
VLOOKUP($B268,[5]各省年均房价!$A$1:$T$32,13,FALSE),
$C268=2013,
VLOOKUP($B268,[5]各省年均房价!$A$1:$T$32,14,FALSE),
$C268=2014,
VLOOKUP($B268,[5]各省年均房价!$A$1:$T$32,15,FALSE),
$C268=2015,
VLOOKUP($B268,[5]各省年均房价!$A$1:$T$32,16,FALSE),
$C268=2016,
VLOOKUP($B268,[5]各省年均房价!$A$1:$T$32,17,FALSE),
$C268=2017,
VLOOKUP($B268,[5]各省年均房价!$A$1:$T$32,18,FALSE),
$C268=2018,
VLOOKUP($B268,[5]各省年均房价!$A$1:$T$32,19,FALSE)
)</f>
        <v>3725.154</v>
      </c>
      <c r="Q268">
        <f t="shared" si="9"/>
        <v>0.21496647238732761</v>
      </c>
      <c r="R268" cm="1">
        <f t="array" ref="R268">_xlfn.IFS(
$C268=2010,
VLOOKUP($B268,[27]分省年度数据!$A$1:$T$32,15,FALSE),
$C268=2011,
VLOOKUP($B268,[27]分省年度数据!$A$1:$T$32,14,FALSE),
$C268=2012,
VLOOKUP($B268,[27]分省年度数据!$A$1:$T$32,13,FALSE),
$C268=2013,
VLOOKUP($B268,[27]分省年度数据!$A$1:$T$32,12,FALSE),
$C268=2014,
VLOOKUP($B268,[27]分省年度数据!$A$1:$T$32,11,FALSE),
$C268=2015,
VLOOKUP($B268,[27]分省年度数据!$A$1:$T$32,10,FALSE),
$C268=2016,
VLOOKUP($B268,[27]分省年度数据!$A$1:$T$32,9,FALSE),
$C268=2017,
VLOOKUP($B268,[27]分省年度数据!$A$1:$T$32,8,FALSE),
$C268=2018,
VLOOKUP($B268,[27]分省年度数据!$A$1:$T$32,7,FALSE)
)</f>
        <v>95.32</v>
      </c>
      <c r="S268">
        <f>IFERROR(VLOOKUP(D268,[6]mu_jt_estimates_final!$C:$D,2,FALSE),"")</f>
        <v>-0.38269051999999998</v>
      </c>
      <c r="T268" t="str">
        <f>VLOOKUP(B268,方言分布!A:B,2,FALSE)</f>
        <v>兰银官话</v>
      </c>
      <c r="U268" cm="1">
        <f t="array" ref="U268">_xlfn.IFS(
$C268=2010,
VLOOKUP($B268,[7]分省年度数据!$A$1:$T$32,15,FALSE),
$C268=2011,
VLOOKUP($B268,[7]分省年度数据!$A$1:$T$32,14,FALSE),
$C268=2012,
VLOOKUP($B268,[7]分省年度数据!$A$1:$T$32,13,FALSE),
$C268=2013,
VLOOKUP($B268,[7]分省年度数据!$A$1:$T$32,12,FALSE),
$C268=2014,
VLOOKUP($B268,[7]分省年度数据!$A$1:$T$32,11,FALSE),
$C268=2015,
VLOOKUP($B268,[7]分省年度数据!$A$1:$T$32,10,FALSE),
$C268=2016,
VLOOKUP($B268,[7]分省年度数据!$A$1:$T$32,9,FALSE),
$C268=2017,
VLOOKUP($B268,[7]分省年度数据!$A$1:$T$32,8,FALSE),
$C268=2018,
VLOOKUP($B268,[7]分省年度数据!$A$1:$T$32,7,FALSE)
)</f>
        <v>4288</v>
      </c>
      <c r="V268" cm="1">
        <f t="array" ref="V268">_xlfn.IFS(
$C268=2010,
VLOOKUP($B268,[8]分省年度数据!$A$1:$T$32,15,FALSE),
$C268=2011,
VLOOKUP($B268,[8]分省年度数据!$A$1:$T$32,14,FALSE),
$C268=2012,
VLOOKUP($B268,[8]分省年度数据!$A$1:$T$32,13,FALSE),
$C268=2013,
VLOOKUP($B268,[8]分省年度数据!$A$1:$T$32,12,FALSE),
$C268=2014,
VLOOKUP($B268,[8]分省年度数据!$A$1:$T$32,11,FALSE),
$C268=2015,
VLOOKUP($B268,[8]分省年度数据!$A$1:$T$32,10,FALSE),
$C268=2016,
VLOOKUP($B268,[8]分省年度数据!$A$1:$T$32,9,FALSE),
$C268=2017,
VLOOKUP($B268,[8]分省年度数据!$A$1:$T$32,8,FALSE),
$C268=2018,
VLOOKUP($B268,[8]分省年度数据!$A$1:$T$32,7,FALSE)
)</f>
        <v>3.38</v>
      </c>
      <c r="W268" cm="1">
        <f t="array" ref="W268">_xlfn.IFS(
$C268=2010,
VLOOKUP($B268,[9]分省年度数据!$A$1:$T$32,15,FALSE),
$C268=2011,
VLOOKUP($B268,[9]分省年度数据!$A$1:$T$32,14,FALSE),
$C268=2012,
VLOOKUP($B268,[9]分省年度数据!$A$1:$T$32,13,FALSE),
$C268=2013,
VLOOKUP($B268,[9]分省年度数据!$A$1:$T$32,12,FALSE),
$C268=2014,
VLOOKUP($B268,[9]分省年度数据!$A$1:$T$32,11,FALSE),
$C268=2015,
VLOOKUP($B268,[9]分省年度数据!$A$1:$T$32,10,FALSE),
$C268=2016,
VLOOKUP($B268,[9]分省年度数据!$A$1:$T$32,9,FALSE),
$C268=2017,
VLOOKUP($B268,[9]分省年度数据!$A$1:$T$32,8,FALSE),
$C268=2018,
VLOOKUP($B268,[9]分省年度数据!$A$1:$T$32,7,FALSE)
)</f>
        <v>62</v>
      </c>
      <c r="X268" cm="1">
        <f t="array" ref="X268">_xlfn.IFS(
$C268=2010,
VLOOKUP($B268,[10]分省年度数据!$A$1:$T$32,15,FALSE),
$C268=2011,
VLOOKUP($B268,[10]分省年度数据!$A$1:$T$32,14,FALSE),
$C268=2012,
VLOOKUP($B268,[10]分省年度数据!$A$1:$T$32,13,FALSE),
$C268=2013,
VLOOKUP($B268,[10]分省年度数据!$A$1:$T$32,12,FALSE),
$C268=2014,
VLOOKUP($B268,[10]分省年度数据!$A$1:$T$32,11,FALSE),
$C268=2015,
VLOOKUP($B268,[10]分省年度数据!$A$1:$T$32,10,FALSE),
$C268=2016,
VLOOKUP($B268,[10]分省年度数据!$A$1:$T$32,9,FALSE),
$C268=2017,
VLOOKUP($B268,[10]分省年度数据!$A$1:$T$32,8,FALSE),
$C268=2018,
VLOOKUP($B268,[10]分省年度数据!$A$1:$T$32,7,FALSE)
)</f>
        <v>10.7</v>
      </c>
      <c r="Y268" cm="1">
        <f t="array" ref="Y268">_xlfn.IFS(
$C268=2010,
VLOOKUP($B268,[11]分省年度数据!$A$1:$T$32,15,FALSE),
$C268=2011,
VLOOKUP($B268,[11]分省年度数据!$A$1:$T$32,14,FALSE),
$C268=2012,
VLOOKUP($B268,[11]分省年度数据!$A$1:$T$32,13,FALSE),
$C268=2013,
VLOOKUP($B268,[11]分省年度数据!$A$1:$T$32,12,FALSE),
$C268=2014,
VLOOKUP($B268,[11]分省年度数据!$A$1:$T$32,11,FALSE),
$C268=2015,
VLOOKUP($B268,[11]分省年度数据!$A$1:$T$32,10,FALSE),
$C268=2016,
VLOOKUP($B268,[11]分省年度数据!$A$1:$T$32,9,FALSE),
$C268=2017,
VLOOKUP($B268,[11]分省年度数据!$A$1:$T$32,8,FALSE),
$C268=2018,
VLOOKUP($B268,[11]分省年度数据!$A$1:$T$32,7,FALSE)
)</f>
        <v>74.11</v>
      </c>
      <c r="Z268" cm="1">
        <f t="array" ref="Z268">_xlfn.IFS(
$C268=2010,
VLOOKUP($B268,[12]分省年度数据!$A$1:$T$32,15,FALSE),
$C268=2011,
VLOOKUP($B268,[12]分省年度数据!$A$1:$T$32,14,FALSE),
$C268=2012,
VLOOKUP($B268,[12]分省年度数据!$A$1:$T$32,13,FALSE),
$C268=2013,
VLOOKUP($B268,[12]分省年度数据!$A$1:$T$32,12,FALSE),
$C268=2014,
VLOOKUP($B268,[12]分省年度数据!$A$1:$T$32,11,FALSE),
$C268=2015,
VLOOKUP($B268,[12]分省年度数据!$A$1:$T$32,10,FALSE),
$C268=2016,
VLOOKUP($B268,[12]分省年度数据!$A$1:$T$32,9,FALSE),
$C268=2017,
VLOOKUP($B268,[12]分省年度数据!$A$1:$T$32,8,FALSE),
$C268=2018,
VLOOKUP($B268,[12]分省年度数据!$A$1:$T$32,7,FALSE)
)</f>
        <v>15.26</v>
      </c>
      <c r="AA268" cm="1">
        <f t="array" ref="AA268">_xlfn.IFS(
$C268=2010,
VLOOKUP($B268,[13]分省年度数据!$A$1:$T$32,15,FALSE),
$C268=2011,
VLOOKUP($B268,[13]分省年度数据!$A$1:$T$32,14,FALSE),
$C268=2012,
VLOOKUP($B268,[13]分省年度数据!$A$1:$T$32,13,FALSE),
$C268=2013,
VLOOKUP($B268,[13]分省年度数据!$A$1:$T$32,12,FALSE),
$C268=2014,
VLOOKUP($B268,[13]分省年度数据!$A$1:$T$32,11,FALSE),
$C268=2015,
VLOOKUP($B268,[13]分省年度数据!$A$1:$T$32,10,FALSE),
$C268=2016,
VLOOKUP($B268,[13]分省年度数据!$A$1:$T$32,9,FALSE),
$C268=2017,
VLOOKUP($B268,[13]分省年度数据!$A$1:$T$32,8,FALSE),
$C268=2018,
VLOOKUP($B268,[13]分省年度数据!$A$1:$T$32,7,FALSE)
)</f>
        <v>14.16</v>
      </c>
      <c r="AB268" cm="1">
        <f t="array" ref="AB268">_xlfn.IFS(
$C268=2010,
VLOOKUP($B268,[14]分省年度数据!$A$1:$T$32,15,FALSE),
$C268=2011,
VLOOKUP($B268,[14]分省年度数据!$A$1:$T$32,14,FALSE),
$C268=2012,
VLOOKUP($B268,[14]分省年度数据!$A$1:$T$32,13,FALSE),
$C268=2013,
VLOOKUP($B268,[14]分省年度数据!$A$1:$T$32,12,FALSE),
$C268=2014,
VLOOKUP($B268,[14]分省年度数据!$A$1:$T$32,11,FALSE),
$C268=2015,
VLOOKUP($B268,[14]分省年度数据!$A$1:$T$32,10,FALSE),
$C268=2016,
VLOOKUP($B268,[14]分省年度数据!$A$1:$T$32,9,FALSE),
$C268=2017,
VLOOKUP($B268,[14]分省年度数据!$A$1:$T$32,8,FALSE),
$C268=2018,
VLOOKUP($B268,[14]分省年度数据!$A$1:$T$32,7,FALSE)
)</f>
        <v>17.28</v>
      </c>
      <c r="AD268" cm="1">
        <f t="array" ref="AD268">_xlfn.IFS(
$C268=2010,
VLOOKUP($B268,[15]分省年度数据!$A$1:$T$32,15,FALSE),
$C268=2011,
VLOOKUP($B268,[15]分省年度数据!$A$1:$T$32,14,FALSE),
$C268=2012,
VLOOKUP($B268,[15]分省年度数据!$A$1:$T$32,13,FALSE),
$C268=2013,
VLOOKUP($B268,[15]分省年度数据!$A$1:$T$32,12,FALSE),
$C268=2014,
VLOOKUP($B268,[15]分省年度数据!$A$1:$T$32,11,FALSE),
$C268=2015,
VLOOKUP($B268,[15]分省年度数据!$A$1:$T$32,10,FALSE),
$C268=2016,
VLOOKUP($B268,[15]分省年度数据!$A$1:$T$32,9,FALSE),
$C268=2017,
VLOOKUP($B268,[15]分省年度数据!$A$1:$T$32,8,FALSE),
$C268=2018,
VLOOKUP($B268,[15]分省年度数据!$A$1:$T$32,7,FALSE)
)</f>
        <v>1963258</v>
      </c>
      <c r="AE268" cm="1">
        <f t="array" ref="AE268">_xlfn.IFS(
$C268=2010,
VLOOKUP($B268,[16]分省年度数据!$A$1:$T$32,15,FALSE),
$C268=2011,
VLOOKUP($B268,[16]分省年度数据!$A$1:$T$32,14,FALSE),
$C268=2012,
VLOOKUP($B268,[16]分省年度数据!$A$1:$T$32,13,FALSE),
$C268=2013,
VLOOKUP($B268,[16]分省年度数据!$A$1:$T$32,12,FALSE),
$C268=2014,
VLOOKUP($B268,[16]分省年度数据!$A$1:$T$32,11,FALSE),
$C268=2015,
VLOOKUP($B268,[16]分省年度数据!$A$1:$T$32,10,FALSE),
$C268=2016,
VLOOKUP($B268,[16]分省年度数据!$A$1:$T$32,9,FALSE),
$C268=2017,
VLOOKUP($B268,[16]分省年度数据!$A$1:$T$32,8,FALSE),
$C268=2018,
VLOOKUP($B268,[16]分省年度数据!$A$1:$T$32,7,FALSE)
)</f>
        <v>142.51</v>
      </c>
      <c r="AF268" t="str" cm="1">
        <f t="array" ref="AF268">_xlfn.IFS(
$C268=2010,
VLOOKUP($B268,[17]分省年度数据!$A$1:$T$32,15,FALSE),
$C268=2011,
VLOOKUP($B268,[17]分省年度数据!$A$1:$T$32,14,FALSE),
$C268=2012,
VLOOKUP($B268,[17]分省年度数据!$A$1:$T$32,13,FALSE),
$C268=2013,
VLOOKUP($B268,[17]分省年度数据!$A$1:$T$32,12,FALSE),
$C268=2014,
VLOOKUP($B268,[17]分省年度数据!$A$1:$T$32,11,FALSE),
$C268=2015,
VLOOKUP($B268,[17]分省年度数据!$A$1:$T$32,10,FALSE),
$C268=2016,
VLOOKUP($B268,[17]分省年度数据!$A$1:$T$32,9,FALSE),
$C268=2017,
VLOOKUP($B268,[17]分省年度数据!$A$1:$T$32,8,FALSE),
$C268=2018,
VLOOKUP($B268,[17]分省年度数据!$A$1:$T$32,7,FALSE)
)</f>
        <v/>
      </c>
      <c r="AG268" cm="1">
        <f t="array" ref="AG268">_xlfn.IFS(
$C268=2010,
VLOOKUP($B268,[18]分省年度数据!$A$1:$T$32,15,FALSE),
$C268=2011,
VLOOKUP($B268,[18]分省年度数据!$A$1:$T$32,14,FALSE),
$C268=2012,
VLOOKUP($B268,[18]分省年度数据!$A$1:$T$32,13,FALSE),
$C268=2013,
VLOOKUP($B268,[18]分省年度数据!$A$1:$T$32,12,FALSE),
$C268=2014,
VLOOKUP($B268,[18]分省年度数据!$A$1:$T$32,11,FALSE),
$C268=2015,
VLOOKUP($B268,[18]分省年度数据!$A$1:$T$32,10,FALSE),
$C268=2016,
VLOOKUP($B268,[18]分省年度数据!$A$1:$T$32,9,FALSE),
$C268=2017,
VLOOKUP($B268,[18]分省年度数据!$A$1:$T$32,8,FALSE),
$C268=2018,
VLOOKUP($B268,[18]分省年度数据!$A$1:$T$32,7,FALSE)
)</f>
        <v>1039.8</v>
      </c>
      <c r="AJ268" cm="1">
        <f t="array" ref="AJ268">_xlfn.IFS(
$C268=2010,
VLOOKUP($B268,[19]分省年度数据!$A$1:$T$32,15,FALSE),
$C268=2011,
VLOOKUP($B268,[19]分省年度数据!$A$1:$T$32,14,FALSE),
$C268=2012,
VLOOKUP($B268,[19]分省年度数据!$A$1:$T$32,13,FALSE),
$C268=2013,
VLOOKUP($B268,[19]分省年度数据!$A$1:$T$32,12,FALSE),
$C268=2014,
VLOOKUP($B268,[19]分省年度数据!$A$1:$T$32,11,FALSE),
$C268=2015,
VLOOKUP($B268,[19]分省年度数据!$A$1:$T$32,10,FALSE),
$C268=2016,
VLOOKUP($B268,[19]分省年度数据!$A$1:$T$32,9,FALSE),
$C268=2017,
VLOOKUP($B268,[19]分省年度数据!$A$1:$T$32,8,FALSE),
$C268=2018,
VLOOKUP($B268,[19]分省年度数据!$A$1:$T$32,7,FALSE)
)</f>
        <v>1692</v>
      </c>
      <c r="AK268" cm="1">
        <f t="array" ref="AK268">_xlfn.IFS(
$C268=2010,
VLOOKUP($B268,[20]分省年度数据!$A$1:$T$32,15,FALSE),
$C268=2011,
VLOOKUP($B268,[20]分省年度数据!$A$1:$T$32,14,FALSE),
$C268=2012,
VLOOKUP($B268,[20]分省年度数据!$A$1:$T$32,13,FALSE),
$C268=2013,
VLOOKUP($B268,[20]分省年度数据!$A$1:$T$32,12,FALSE),
$C268=2014,
VLOOKUP($B268,[20]分省年度数据!$A$1:$T$32,11,FALSE),
$C268=2015,
VLOOKUP($B268,[20]分省年度数据!$A$1:$T$32,10,FALSE),
$C268=2016,
VLOOKUP($B268,[20]分省年度数据!$A$1:$T$32,9,FALSE),
$C268=2017,
VLOOKUP($B268,[20]分省年度数据!$A$1:$T$32,8,FALSE),
$C268=2018,
VLOOKUP($B268,[20]分省年度数据!$A$1:$T$32,7,FALSE)
)</f>
        <v>5036</v>
      </c>
      <c r="AL268" cm="1">
        <f t="array" ref="AL268">_xlfn.IFS(
$C268=2010,
VLOOKUP($B268,[26]分省年度数据!$A$1:$T$32,15,FALSE),
$C268=2011,
VLOOKUP($B268,[26]分省年度数据!$A$1:$T$32,14,FALSE),
$C268=2012,
VLOOKUP($B268,[26]分省年度数据!$A$1:$T$32,13,FALSE),
$C268=2013,
VLOOKUP($B268,[26]分省年度数据!$A$1:$T$32,12,FALSE),
$C268=2014,
VLOOKUP($B268,[26]分省年度数据!$A$1:$T$32,11,FALSE),
$C268=2015,
VLOOKUP($B268,[26]分省年度数据!$A$1:$T$32,10,FALSE),
$C268=2016,
VLOOKUP($B268,[26]分省年度数据!$A$1:$T$32,9,FALSE),
$C268=2017,
VLOOKUP($B268,[26]分省年度数据!$A$1:$T$32,8,FALSE),
$C268=2018,
VLOOKUP($B268,[26]分省年度数据!$A$1:$T$32,7,FALSE)
)</f>
        <v>96.4</v>
      </c>
      <c r="AM268" cm="1">
        <f t="array" ref="AM268">_xlfn.IFS(
$C268=2010,
VLOOKUP($B268,[22]分省年度数据!$A$1:$T$32,15,FALSE),
$C268=2011,
VLOOKUP($B268,[22]分省年度数据!$A$1:$T$32,14,FALSE),
$C268=2012,
VLOOKUP($B268,[22]分省年度数据!$A$1:$T$32,13,FALSE),
$C268=2013,
VLOOKUP($B268,[22]分省年度数据!$A$1:$T$32,12,FALSE),
$C268=2014,
VLOOKUP($B268,[22]分省年度数据!$A$1:$T$32,11,FALSE),
$C268=2015,
VLOOKUP($B268,[22]分省年度数据!$A$1:$T$32,10,FALSE),
$C268=2016,
VLOOKUP($B268,[22]分省年度数据!$A$1:$T$32,9,FALSE),
$C268=2017,
VLOOKUP($B268,[22]分省年度数据!$A$1:$T$32,8,FALSE),
$C268=2018,
VLOOKUP($B268,[22]分省年度数据!$A$1:$T$32,7,FALSE)
)</f>
        <v>87.26</v>
      </c>
      <c r="AN268" cm="1">
        <f t="array" ref="AN268">_xlfn.IFS(
$C268=2010,
VLOOKUP($B268,[23]分省年度数据!$A$1:$T$32,15,FALSE),
$C268=2011,
VLOOKUP($B268,[23]分省年度数据!$A$1:$T$32,14,FALSE),
$C268=2012,
VLOOKUP($B268,[23]分省年度数据!$A$1:$T$32,13,FALSE),
$C268=2013,
VLOOKUP($B268,[23]分省年度数据!$A$1:$T$32,12,FALSE),
$C268=2014,
VLOOKUP($B268,[23]分省年度数据!$A$1:$T$32,11,FALSE),
$C268=2015,
VLOOKUP($B268,[23]分省年度数据!$A$1:$T$32,10,FALSE),
$C268=2016,
VLOOKUP($B268,[23]分省年度数据!$A$1:$T$32,9,FALSE),
$C268=2017,
VLOOKUP($B268,[23]分省年度数据!$A$1:$T$32,8,FALSE),
$C268=2018,
VLOOKUP($B268,[23]分省年度数据!$A$1:$T$32,7,FALSE)
)</f>
        <v>13.97</v>
      </c>
      <c r="AO268" cm="1">
        <f t="array" ref="AO268">_xlfn.IFS(
$C268=2010,
VLOOKUP($B268,[24]分省年度数据!$A$1:$T$32,15,FALSE),
$C268=2011,
VLOOKUP($B268,[24]分省年度数据!$A$1:$T$32,14,FALSE),
$C268=2012,
VLOOKUP($B268,[24]分省年度数据!$A$1:$T$32,13,FALSE),
$C268=2013,
VLOOKUP($B268,[24]分省年度数据!$A$1:$T$32,12,FALSE),
$C268=2014,
VLOOKUP($B268,[24]分省年度数据!$A$1:$T$32,11,FALSE),
$C268=2015,
VLOOKUP($B268,[24]分省年度数据!$A$1:$T$32,10,FALSE),
$C268=2016,
VLOOKUP($B268,[24]分省年度数据!$A$1:$T$32,9,FALSE),
$C268=2017,
VLOOKUP($B268,[24]分省年度数据!$A$1:$T$32,8,FALSE),
$C268=2018,
VLOOKUP($B268,[24]分省年度数据!$A$1:$T$32,7,FALSE)
)</f>
        <v>2.63</v>
      </c>
      <c r="AP268" cm="1">
        <f t="array" ref="AP268">_xlfn.IFS(
$C268=2010,
VLOOKUP($B268,[25]分省年度数据!$A$1:$T$32,15,FALSE),
$C268=2011,
VLOOKUP($B268,[25]分省年度数据!$A$1:$T$32,14,FALSE),
$C268=2012,
VLOOKUP($B268,[25]分省年度数据!$A$1:$T$32,13,FALSE),
$C268=2013,
VLOOKUP($B268,[25]分省年度数据!$A$1:$T$32,12,FALSE),
$C268=2014,
VLOOKUP($B268,[25]分省年度数据!$A$1:$T$32,11,FALSE),
$C268=2015,
VLOOKUP($B268,[25]分省年度数据!$A$1:$T$32,10,FALSE),
$C268=2016,
VLOOKUP($B268,[25]分省年度数据!$A$1:$T$32,9,FALSE),
$C268=2017,
VLOOKUP($B268,[25]分省年度数据!$A$1:$T$32,8,FALSE),
$C268=2018,
VLOOKUP($B268,[25]分省年度数据!$A$1:$T$32,7,FALSE)
)</f>
        <v>18.11</v>
      </c>
    </row>
    <row r="269" spans="1:42">
      <c r="A269">
        <v>64</v>
      </c>
      <c r="B269" t="s">
        <v>30</v>
      </c>
      <c r="C269">
        <v>2016</v>
      </c>
      <c r="D269" t="str">
        <f t="shared" si="8"/>
        <v>宁夏回族自治区2016</v>
      </c>
      <c r="E269" t="s">
        <v>37</v>
      </c>
      <c r="F269" cm="1">
        <f t="array" ref="F269">_xlfn.IFS(
$C269=2010,
VLOOKUP($B269,[1]分省年度数据!$A$1:$T$32,15,FALSE),
$C269=2011,
VLOOKUP($B269,[1]分省年度数据!$A$1:$T$32,14,FALSE),
$C269=2012,
VLOOKUP($B269,[1]分省年度数据!$A$1:$T$32,13,FALSE),
$C269=2013,
VLOOKUP($B269,[1]分省年度数据!$A$1:$T$32,12,FALSE),
$C269=2014,
VLOOKUP($B269,[1]分省年度数据!$A$1:$T$32,11,FALSE),
$C269=2015,
VLOOKUP($B269,[1]分省年度数据!$A$1:$T$32,10,FALSE),
$C269=2016,
VLOOKUP($B269,[1]分省年度数据!$A$1:$T$32,9,FALSE),
$C269=2017,
VLOOKUP($B269,[1]分省年度数据!$A$1:$T$32,8,FALSE),
$C269=2018,
VLOOKUP($B269,[1]分省年度数据!$A$1:$T$32,7,FALSE)
)</f>
        <v>695</v>
      </c>
      <c r="G269" cm="1">
        <f t="array" ref="G269">_xlfn.IFS(
$C269=2010,
VLOOKUP($B269,[2]分省年度数据!$A$1:$T$32,15,FALSE),
$C269=2011,
VLOOKUP($B269,[2]分省年度数据!$A$1:$T$32,14,FALSE),
$C269=2012,
VLOOKUP($B269,[2]分省年度数据!$A$1:$T$32,13,FALSE),
$C269=2013,
VLOOKUP($B269,[2]分省年度数据!$A$1:$T$32,12,FALSE),
$C269=2014,
VLOOKUP($B269,[2]分省年度数据!$A$1:$T$32,11,FALSE),
$C269=2015,
VLOOKUP($B269,[2]分省年度数据!$A$1:$T$32,10,FALSE),
$C269=2016,
VLOOKUP($B269,[2]分省年度数据!$A$1:$T$32,9,FALSE),
$C269=2017,
VLOOKUP($B269,[2]分省年度数据!$A$1:$T$32,8,FALSE),
$C269=2018,
VLOOKUP($B269,[2]分省年度数据!$A$1:$T$32,7,FALSE)
)</f>
        <v>18832</v>
      </c>
      <c r="H269" cm="1">
        <f t="array" ref="H269">_xlfn.IFS(
$C269=2010,
VLOOKUP($B269,[3]分省年度数据!$A$1:$T$32,15,FALSE),
$C269=2011,
VLOOKUP($B269,[3]分省年度数据!$A$1:$T$32,14,FALSE),
$C269=2012,
VLOOKUP($B269,[3]分省年度数据!$A$1:$T$32,13,FALSE),
$C269=2013,
VLOOKUP($B269,[3]分省年度数据!$A$1:$T$32,12,FALSE),
$C269=2014,
VLOOKUP($B269,[3]分省年度数据!$A$1:$T$32,11,FALSE),
$C269=2015,
VLOOKUP($B269,[3]分省年度数据!$A$1:$T$32,10,FALSE),
$C269=2016,
VLOOKUP($B269,[3]分省年度数据!$A$1:$T$32,9,FALSE),
$C269=2017,
VLOOKUP($B269,[3]分省年度数据!$A$1:$T$32,8,FALSE),
$C269=2018,
VLOOKUP($B269,[3]分省年度数据!$A$1:$T$32,7,FALSE)
)</f>
        <v>186.1</v>
      </c>
      <c r="I269">
        <f>VLOOKUP($D269,[4]Sheet1!$C$1:$J$65536,2,FALSE)</f>
        <v>108.09616088867188</v>
      </c>
      <c r="J269">
        <f>VLOOKUP($D269,[4]Sheet1!$C$1:$J$65536,3,FALSE)</f>
        <v>-7.3364219665527344</v>
      </c>
      <c r="K269">
        <f>VLOOKUP($D269,[4]Sheet1!$C$1:$J$65536,4,FALSE)</f>
        <v>10170.728515625</v>
      </c>
      <c r="L269">
        <f>VLOOKUP($D269,[4]Sheet1!$C$1:$J$65536,5,FALSE)</f>
        <v>191.03251647949219</v>
      </c>
      <c r="M269">
        <f>VLOOKUP($D269,[4]Sheet1!$C$1:$J$65536,6,FALSE)</f>
        <v>21.209625244140625</v>
      </c>
      <c r="N269">
        <f>VLOOKUP($D269,[4]Sheet1!$C$1:$J$65536,7,FALSE)</f>
        <v>5.7512326240539551</v>
      </c>
      <c r="O269">
        <f>VLOOKUP($D269,[4]Sheet1!$C$1:$J$65536,8,FALSE)</f>
        <v>20.289724349975586</v>
      </c>
      <c r="P269" cm="1">
        <f t="array" ref="P269">_xlfn.IFS(
$C269=2010,
VLOOKUP($B269,[5]各省年均房价!$A$1:$T$32,11,FALSE),
$C269=2011,
VLOOKUP($B269,[5]各省年均房价!$A$1:$T$32,12,FALSE),
$C269=2012,
VLOOKUP($B269,[5]各省年均房价!$A$1:$T$32,13,FALSE),
$C269=2013,
VLOOKUP($B269,[5]各省年均房价!$A$1:$T$32,14,FALSE),
$C269=2014,
VLOOKUP($B269,[5]各省年均房价!$A$1:$T$32,15,FALSE),
$C269=2015,
VLOOKUP($B269,[5]各省年均房价!$A$1:$T$32,16,FALSE),
$C269=2016,
VLOOKUP($B269,[5]各省年均房价!$A$1:$T$32,17,FALSE),
$C269=2017,
VLOOKUP($B269,[5]各省年均房价!$A$1:$T$32,18,FALSE),
$C269=2018,
VLOOKUP($B269,[5]各省年均房价!$A$1:$T$32,19,FALSE)
)</f>
        <v>3934.74</v>
      </c>
      <c r="Q269">
        <f t="shared" si="9"/>
        <v>0.20893903993203058</v>
      </c>
      <c r="R269" cm="1">
        <f t="array" ref="R269">_xlfn.IFS(
$C269=2010,
VLOOKUP($B269,[27]分省年度数据!$A$1:$T$32,15,FALSE),
$C269=2011,
VLOOKUP($B269,[27]分省年度数据!$A$1:$T$32,14,FALSE),
$C269=2012,
VLOOKUP($B269,[27]分省年度数据!$A$1:$T$32,13,FALSE),
$C269=2013,
VLOOKUP($B269,[27]分省年度数据!$A$1:$T$32,12,FALSE),
$C269=2014,
VLOOKUP($B269,[27]分省年度数据!$A$1:$T$32,11,FALSE),
$C269=2015,
VLOOKUP($B269,[27]分省年度数据!$A$1:$T$32,10,FALSE),
$C269=2016,
VLOOKUP($B269,[27]分省年度数据!$A$1:$T$32,9,FALSE),
$C269=2017,
VLOOKUP($B269,[27]分省年度数据!$A$1:$T$32,8,FALSE),
$C269=2018,
VLOOKUP($B269,[27]分省年度数据!$A$1:$T$32,7,FALSE)
)</f>
        <v>106.15</v>
      </c>
      <c r="S269">
        <f>IFERROR(VLOOKUP(D269,[6]mu_jt_estimates_final!$C:$D,2,FALSE),"")</f>
        <v>-0.33168860999999999</v>
      </c>
      <c r="T269" t="str">
        <f>VLOOKUP(B269,方言分布!A:B,2,FALSE)</f>
        <v>兰银官话</v>
      </c>
      <c r="U269" cm="1">
        <f t="array" ref="U269">_xlfn.IFS(
$C269=2010,
VLOOKUP($B269,[7]分省年度数据!$A$1:$T$32,15,FALSE),
$C269=2011,
VLOOKUP($B269,[7]分省年度数据!$A$1:$T$32,14,FALSE),
$C269=2012,
VLOOKUP($B269,[7]分省年度数据!$A$1:$T$32,13,FALSE),
$C269=2013,
VLOOKUP($B269,[7]分省年度数据!$A$1:$T$32,12,FALSE),
$C269=2014,
VLOOKUP($B269,[7]分省年度数据!$A$1:$T$32,11,FALSE),
$C269=2015,
VLOOKUP($B269,[7]分省年度数据!$A$1:$T$32,10,FALSE),
$C269=2016,
VLOOKUP($B269,[7]分省年度数据!$A$1:$T$32,9,FALSE),
$C269=2017,
VLOOKUP($B269,[7]分省年度数据!$A$1:$T$32,8,FALSE),
$C269=2018,
VLOOKUP($B269,[7]分省年度数据!$A$1:$T$32,7,FALSE)
)</f>
        <v>4254</v>
      </c>
      <c r="V269" cm="1">
        <f t="array" ref="V269">_xlfn.IFS(
$C269=2010,
VLOOKUP($B269,[8]分省年度数据!$A$1:$T$32,15,FALSE),
$C269=2011,
VLOOKUP($B269,[8]分省年度数据!$A$1:$T$32,14,FALSE),
$C269=2012,
VLOOKUP($B269,[8]分省年度数据!$A$1:$T$32,13,FALSE),
$C269=2013,
VLOOKUP($B269,[8]分省年度数据!$A$1:$T$32,12,FALSE),
$C269=2014,
VLOOKUP($B269,[8]分省年度数据!$A$1:$T$32,11,FALSE),
$C269=2015,
VLOOKUP($B269,[8]分省年度数据!$A$1:$T$32,10,FALSE),
$C269=2016,
VLOOKUP($B269,[8]分省年度数据!$A$1:$T$32,9,FALSE),
$C269=2017,
VLOOKUP($B269,[8]分省年度数据!$A$1:$T$32,8,FALSE),
$C269=2018,
VLOOKUP($B269,[8]分省年度数据!$A$1:$T$32,7,FALSE)
)</f>
        <v>3.63</v>
      </c>
      <c r="W269" cm="1">
        <f t="array" ref="W269">_xlfn.IFS(
$C269=2010,
VLOOKUP($B269,[9]分省年度数据!$A$1:$T$32,15,FALSE),
$C269=2011,
VLOOKUP($B269,[9]分省年度数据!$A$1:$T$32,14,FALSE),
$C269=2012,
VLOOKUP($B269,[9]分省年度数据!$A$1:$T$32,13,FALSE),
$C269=2013,
VLOOKUP($B269,[9]分省年度数据!$A$1:$T$32,12,FALSE),
$C269=2014,
VLOOKUP($B269,[9]分省年度数据!$A$1:$T$32,11,FALSE),
$C269=2015,
VLOOKUP($B269,[9]分省年度数据!$A$1:$T$32,10,FALSE),
$C269=2016,
VLOOKUP($B269,[9]分省年度数据!$A$1:$T$32,9,FALSE),
$C269=2017,
VLOOKUP($B269,[9]分省年度数据!$A$1:$T$32,8,FALSE),
$C269=2018,
VLOOKUP($B269,[9]分省年度数据!$A$1:$T$32,7,FALSE)
)</f>
        <v>66</v>
      </c>
      <c r="X269" cm="1">
        <f t="array" ref="X269">_xlfn.IFS(
$C269=2010,
VLOOKUP($B269,[10]分省年度数据!$A$1:$T$32,15,FALSE),
$C269=2011,
VLOOKUP($B269,[10]分省年度数据!$A$1:$T$32,14,FALSE),
$C269=2012,
VLOOKUP($B269,[10]分省年度数据!$A$1:$T$32,13,FALSE),
$C269=2013,
VLOOKUP($B269,[10]分省年度数据!$A$1:$T$32,12,FALSE),
$C269=2014,
VLOOKUP($B269,[10]分省年度数据!$A$1:$T$32,11,FALSE),
$C269=2015,
VLOOKUP($B269,[10]分省年度数据!$A$1:$T$32,10,FALSE),
$C269=2016,
VLOOKUP($B269,[10]分省年度数据!$A$1:$T$32,9,FALSE),
$C269=2017,
VLOOKUP($B269,[10]分省年度数据!$A$1:$T$32,8,FALSE),
$C269=2018,
VLOOKUP($B269,[10]分省年度数据!$A$1:$T$32,7,FALSE)
)</f>
        <v>9.31</v>
      </c>
      <c r="Y269" cm="1">
        <f t="array" ref="Y269">_xlfn.IFS(
$C269=2010,
VLOOKUP($B269,[11]分省年度数据!$A$1:$T$32,15,FALSE),
$C269=2011,
VLOOKUP($B269,[11]分省年度数据!$A$1:$T$32,14,FALSE),
$C269=2012,
VLOOKUP($B269,[11]分省年度数据!$A$1:$T$32,13,FALSE),
$C269=2013,
VLOOKUP($B269,[11]分省年度数据!$A$1:$T$32,12,FALSE),
$C269=2014,
VLOOKUP($B269,[11]分省年度数据!$A$1:$T$32,11,FALSE),
$C269=2015,
VLOOKUP($B269,[11]分省年度数据!$A$1:$T$32,10,FALSE),
$C269=2016,
VLOOKUP($B269,[11]分省年度数据!$A$1:$T$32,9,FALSE),
$C269=2017,
VLOOKUP($B269,[11]分省年度数据!$A$1:$T$32,8,FALSE),
$C269=2018,
VLOOKUP($B269,[11]分省年度数据!$A$1:$T$32,7,FALSE)
)</f>
        <v>82.03</v>
      </c>
      <c r="Z269" cm="1">
        <f t="array" ref="Z269">_xlfn.IFS(
$C269=2010,
VLOOKUP($B269,[12]分省年度数据!$A$1:$T$32,15,FALSE),
$C269=2011,
VLOOKUP($B269,[12]分省年度数据!$A$1:$T$32,14,FALSE),
$C269=2012,
VLOOKUP($B269,[12]分省年度数据!$A$1:$T$32,13,FALSE),
$C269=2013,
VLOOKUP($B269,[12]分省年度数据!$A$1:$T$32,12,FALSE),
$C269=2014,
VLOOKUP($B269,[12]分省年度数据!$A$1:$T$32,11,FALSE),
$C269=2015,
VLOOKUP($B269,[12]分省年度数据!$A$1:$T$32,10,FALSE),
$C269=2016,
VLOOKUP($B269,[12]分省年度数据!$A$1:$T$32,9,FALSE),
$C269=2017,
VLOOKUP($B269,[12]分省年度数据!$A$1:$T$32,8,FALSE),
$C269=2018,
VLOOKUP($B269,[12]分省年度数据!$A$1:$T$32,7,FALSE)
)</f>
        <v>14.29</v>
      </c>
      <c r="AA269" cm="1">
        <f t="array" ref="AA269">_xlfn.IFS(
$C269=2010,
VLOOKUP($B269,[13]分省年度数据!$A$1:$T$32,15,FALSE),
$C269=2011,
VLOOKUP($B269,[13]分省年度数据!$A$1:$T$32,14,FALSE),
$C269=2012,
VLOOKUP($B269,[13]分省年度数据!$A$1:$T$32,13,FALSE),
$C269=2013,
VLOOKUP($B269,[13]分省年度数据!$A$1:$T$32,12,FALSE),
$C269=2014,
VLOOKUP($B269,[13]分省年度数据!$A$1:$T$32,11,FALSE),
$C269=2015,
VLOOKUP($B269,[13]分省年度数据!$A$1:$T$32,10,FALSE),
$C269=2016,
VLOOKUP($B269,[13]分省年度数据!$A$1:$T$32,9,FALSE),
$C269=2017,
VLOOKUP($B269,[13]分省年度数据!$A$1:$T$32,8,FALSE),
$C269=2018,
VLOOKUP($B269,[13]分省年度数据!$A$1:$T$32,7,FALSE)
)</f>
        <v>13.92</v>
      </c>
      <c r="AB269" cm="1">
        <f t="array" ref="AB269">_xlfn.IFS(
$C269=2010,
VLOOKUP($B269,[14]分省年度数据!$A$1:$T$32,15,FALSE),
$C269=2011,
VLOOKUP($B269,[14]分省年度数据!$A$1:$T$32,14,FALSE),
$C269=2012,
VLOOKUP($B269,[14]分省年度数据!$A$1:$T$32,13,FALSE),
$C269=2013,
VLOOKUP($B269,[14]分省年度数据!$A$1:$T$32,12,FALSE),
$C269=2014,
VLOOKUP($B269,[14]分省年度数据!$A$1:$T$32,11,FALSE),
$C269=2015,
VLOOKUP($B269,[14]分省年度数据!$A$1:$T$32,10,FALSE),
$C269=2016,
VLOOKUP($B269,[14]分省年度数据!$A$1:$T$32,9,FALSE),
$C269=2017,
VLOOKUP($B269,[14]分省年度数据!$A$1:$T$32,8,FALSE),
$C269=2018,
VLOOKUP($B269,[14]分省年度数据!$A$1:$T$32,7,FALSE)
)</f>
        <v>17.09</v>
      </c>
      <c r="AD269" cm="1">
        <f t="array" ref="AD269">_xlfn.IFS(
$C269=2010,
VLOOKUP($B269,[15]分省年度数据!$A$1:$T$32,15,FALSE),
$C269=2011,
VLOOKUP($B269,[15]分省年度数据!$A$1:$T$32,14,FALSE),
$C269=2012,
VLOOKUP($B269,[15]分省年度数据!$A$1:$T$32,13,FALSE),
$C269=2013,
VLOOKUP($B269,[15]分省年度数据!$A$1:$T$32,12,FALSE),
$C269=2014,
VLOOKUP($B269,[15]分省年度数据!$A$1:$T$32,11,FALSE),
$C269=2015,
VLOOKUP($B269,[15]分省年度数据!$A$1:$T$32,10,FALSE),
$C269=2016,
VLOOKUP($B269,[15]分省年度数据!$A$1:$T$32,9,FALSE),
$C269=2017,
VLOOKUP($B269,[15]分省年度数据!$A$1:$T$32,8,FALSE),
$C269=2018,
VLOOKUP($B269,[15]分省年度数据!$A$1:$T$32,7,FALSE)
)</f>
        <v>2072544</v>
      </c>
      <c r="AE269" cm="1">
        <f t="array" ref="AE269">_xlfn.IFS(
$C269=2010,
VLOOKUP($B269,[16]分省年度数据!$A$1:$T$32,15,FALSE),
$C269=2011,
VLOOKUP($B269,[16]分省年度数据!$A$1:$T$32,14,FALSE),
$C269=2012,
VLOOKUP($B269,[16]分省年度数据!$A$1:$T$32,13,FALSE),
$C269=2013,
VLOOKUP($B269,[16]分省年度数据!$A$1:$T$32,12,FALSE),
$C269=2014,
VLOOKUP($B269,[16]分省年度数据!$A$1:$T$32,11,FALSE),
$C269=2015,
VLOOKUP($B269,[16]分省年度数据!$A$1:$T$32,10,FALSE),
$C269=2016,
VLOOKUP($B269,[16]分省年度数据!$A$1:$T$32,9,FALSE),
$C269=2017,
VLOOKUP($B269,[16]分省年度数据!$A$1:$T$32,8,FALSE),
$C269=2018,
VLOOKUP($B269,[16]分省年度数据!$A$1:$T$32,7,FALSE)
)</f>
        <v>152.57</v>
      </c>
      <c r="AF269" t="str" cm="1">
        <f t="array" ref="AF269">_xlfn.IFS(
$C269=2010,
VLOOKUP($B269,[17]分省年度数据!$A$1:$T$32,15,FALSE),
$C269=2011,
VLOOKUP($B269,[17]分省年度数据!$A$1:$T$32,14,FALSE),
$C269=2012,
VLOOKUP($B269,[17]分省年度数据!$A$1:$T$32,13,FALSE),
$C269=2013,
VLOOKUP($B269,[17]分省年度数据!$A$1:$T$32,12,FALSE),
$C269=2014,
VLOOKUP($B269,[17]分省年度数据!$A$1:$T$32,11,FALSE),
$C269=2015,
VLOOKUP($B269,[17]分省年度数据!$A$1:$T$32,10,FALSE),
$C269=2016,
VLOOKUP($B269,[17]分省年度数据!$A$1:$T$32,9,FALSE),
$C269=2017,
VLOOKUP($B269,[17]分省年度数据!$A$1:$T$32,8,FALSE),
$C269=2018,
VLOOKUP($B269,[17]分省年度数据!$A$1:$T$32,7,FALSE)
)</f>
        <v/>
      </c>
      <c r="AG269" cm="1">
        <f t="array" ref="AG269">_xlfn.IFS(
$C269=2010,
VLOOKUP($B269,[18]分省年度数据!$A$1:$T$32,15,FALSE),
$C269=2011,
VLOOKUP($B269,[18]分省年度数据!$A$1:$T$32,14,FALSE),
$C269=2012,
VLOOKUP($B269,[18]分省年度数据!$A$1:$T$32,13,FALSE),
$C269=2013,
VLOOKUP($B269,[18]分省年度数据!$A$1:$T$32,12,FALSE),
$C269=2014,
VLOOKUP($B269,[18]分省年度数据!$A$1:$T$32,11,FALSE),
$C269=2015,
VLOOKUP($B269,[18]分省年度数据!$A$1:$T$32,10,FALSE),
$C269=2016,
VLOOKUP($B269,[18]分省年度数据!$A$1:$T$32,9,FALSE),
$C269=2017,
VLOOKUP($B269,[18]分省年度数据!$A$1:$T$32,8,FALSE),
$C269=2018,
VLOOKUP($B269,[18]分省年度数据!$A$1:$T$32,7,FALSE)
)</f>
        <v>1130.5999999999999</v>
      </c>
      <c r="AJ269" cm="1">
        <f t="array" ref="AJ269">_xlfn.IFS(
$C269=2010,
VLOOKUP($B269,[19]分省年度数据!$A$1:$T$32,15,FALSE),
$C269=2011,
VLOOKUP($B269,[19]分省年度数据!$A$1:$T$32,14,FALSE),
$C269=2012,
VLOOKUP($B269,[19]分省年度数据!$A$1:$T$32,13,FALSE),
$C269=2013,
VLOOKUP($B269,[19]分省年度数据!$A$1:$T$32,12,FALSE),
$C269=2014,
VLOOKUP($B269,[19]分省年度数据!$A$1:$T$32,11,FALSE),
$C269=2015,
VLOOKUP($B269,[19]分省年度数据!$A$1:$T$32,10,FALSE),
$C269=2016,
VLOOKUP($B269,[19]分省年度数据!$A$1:$T$32,9,FALSE),
$C269=2017,
VLOOKUP($B269,[19]分省年度数据!$A$1:$T$32,8,FALSE),
$C269=2018,
VLOOKUP($B269,[19]分省年度数据!$A$1:$T$32,7,FALSE)
)</f>
        <v>1606</v>
      </c>
      <c r="AK269" cm="1">
        <f t="array" ref="AK269">_xlfn.IFS(
$C269=2010,
VLOOKUP($B269,[20]分省年度数据!$A$1:$T$32,15,FALSE),
$C269=2011,
VLOOKUP($B269,[20]分省年度数据!$A$1:$T$32,14,FALSE),
$C269=2012,
VLOOKUP($B269,[20]分省年度数据!$A$1:$T$32,13,FALSE),
$C269=2013,
VLOOKUP($B269,[20]分省年度数据!$A$1:$T$32,12,FALSE),
$C269=2014,
VLOOKUP($B269,[20]分省年度数据!$A$1:$T$32,11,FALSE),
$C269=2015,
VLOOKUP($B269,[20]分省年度数据!$A$1:$T$32,10,FALSE),
$C269=2016,
VLOOKUP($B269,[20]分省年度数据!$A$1:$T$32,9,FALSE),
$C269=2017,
VLOOKUP($B269,[20]分省年度数据!$A$1:$T$32,8,FALSE),
$C269=2018,
VLOOKUP($B269,[20]分省年度数据!$A$1:$T$32,7,FALSE)
)</f>
        <v>5019</v>
      </c>
      <c r="AL269" cm="1">
        <f t="array" ref="AL269">_xlfn.IFS(
$C269=2010,
VLOOKUP($B269,[26]分省年度数据!$A$1:$T$32,15,FALSE),
$C269=2011,
VLOOKUP($B269,[26]分省年度数据!$A$1:$T$32,14,FALSE),
$C269=2012,
VLOOKUP($B269,[26]分省年度数据!$A$1:$T$32,13,FALSE),
$C269=2013,
VLOOKUP($B269,[26]分省年度数据!$A$1:$T$32,12,FALSE),
$C269=2014,
VLOOKUP($B269,[26]分省年度数据!$A$1:$T$32,11,FALSE),
$C269=2015,
VLOOKUP($B269,[26]分省年度数据!$A$1:$T$32,10,FALSE),
$C269=2016,
VLOOKUP($B269,[26]分省年度数据!$A$1:$T$32,9,FALSE),
$C269=2017,
VLOOKUP($B269,[26]分省年度数据!$A$1:$T$32,8,FALSE),
$C269=2018,
VLOOKUP($B269,[26]分省年度数据!$A$1:$T$32,7,FALSE)
)</f>
        <v>94.75</v>
      </c>
      <c r="AM269" cm="1">
        <f t="array" ref="AM269">_xlfn.IFS(
$C269=2010,
VLOOKUP($B269,[22]分省年度数据!$A$1:$T$32,15,FALSE),
$C269=2011,
VLOOKUP($B269,[22]分省年度数据!$A$1:$T$32,14,FALSE),
$C269=2012,
VLOOKUP($B269,[22]分省年度数据!$A$1:$T$32,13,FALSE),
$C269=2013,
VLOOKUP($B269,[22]分省年度数据!$A$1:$T$32,12,FALSE),
$C269=2014,
VLOOKUP($B269,[22]分省年度数据!$A$1:$T$32,11,FALSE),
$C269=2015,
VLOOKUP($B269,[22]分省年度数据!$A$1:$T$32,10,FALSE),
$C269=2016,
VLOOKUP($B269,[22]分省年度数据!$A$1:$T$32,9,FALSE),
$C269=2017,
VLOOKUP($B269,[22]分省年度数据!$A$1:$T$32,8,FALSE),
$C269=2018,
VLOOKUP($B269,[22]分省年度数据!$A$1:$T$32,7,FALSE)
)</f>
        <v>90.69</v>
      </c>
      <c r="AN269" cm="1">
        <f t="array" ref="AN269">_xlfn.IFS(
$C269=2010,
VLOOKUP($B269,[23]分省年度数据!$A$1:$T$32,15,FALSE),
$C269=2011,
VLOOKUP($B269,[23]分省年度数据!$A$1:$T$32,14,FALSE),
$C269=2012,
VLOOKUP($B269,[23]分省年度数据!$A$1:$T$32,13,FALSE),
$C269=2013,
VLOOKUP($B269,[23]分省年度数据!$A$1:$T$32,12,FALSE),
$C269=2014,
VLOOKUP($B269,[23]分省年度数据!$A$1:$T$32,11,FALSE),
$C269=2015,
VLOOKUP($B269,[23]分省年度数据!$A$1:$T$32,10,FALSE),
$C269=2016,
VLOOKUP($B269,[23]分省年度数据!$A$1:$T$32,9,FALSE),
$C269=2017,
VLOOKUP($B269,[23]分省年度数据!$A$1:$T$32,8,FALSE),
$C269=2018,
VLOOKUP($B269,[23]分省年度数据!$A$1:$T$32,7,FALSE)
)</f>
        <v>13.47</v>
      </c>
      <c r="AO269" cm="1">
        <f t="array" ref="AO269">_xlfn.IFS(
$C269=2010,
VLOOKUP($B269,[24]分省年度数据!$A$1:$T$32,15,FALSE),
$C269=2011,
VLOOKUP($B269,[24]分省年度数据!$A$1:$T$32,14,FALSE),
$C269=2012,
VLOOKUP($B269,[24]分省年度数据!$A$1:$T$32,13,FALSE),
$C269=2013,
VLOOKUP($B269,[24]分省年度数据!$A$1:$T$32,12,FALSE),
$C269=2014,
VLOOKUP($B269,[24]分省年度数据!$A$1:$T$32,11,FALSE),
$C269=2015,
VLOOKUP($B269,[24]分省年度数据!$A$1:$T$32,10,FALSE),
$C269=2016,
VLOOKUP($B269,[24]分省年度数据!$A$1:$T$32,9,FALSE),
$C269=2017,
VLOOKUP($B269,[24]分省年度数据!$A$1:$T$32,8,FALSE),
$C269=2018,
VLOOKUP($B269,[24]分省年度数据!$A$1:$T$32,7,FALSE)
)</f>
        <v>2.62</v>
      </c>
      <c r="AP269" cm="1">
        <f t="array" ref="AP269">_xlfn.IFS(
$C269=2010,
VLOOKUP($B269,[25]分省年度数据!$A$1:$T$32,15,FALSE),
$C269=2011,
VLOOKUP($B269,[25]分省年度数据!$A$1:$T$32,14,FALSE),
$C269=2012,
VLOOKUP($B269,[25]分省年度数据!$A$1:$T$32,13,FALSE),
$C269=2013,
VLOOKUP($B269,[25]分省年度数据!$A$1:$T$32,12,FALSE),
$C269=2014,
VLOOKUP($B269,[25]分省年度数据!$A$1:$T$32,11,FALSE),
$C269=2015,
VLOOKUP($B269,[25]分省年度数据!$A$1:$T$32,10,FALSE),
$C269=2016,
VLOOKUP($B269,[25]分省年度数据!$A$1:$T$32,9,FALSE),
$C269=2017,
VLOOKUP($B269,[25]分省年度数据!$A$1:$T$32,8,FALSE),
$C269=2018,
VLOOKUP($B269,[25]分省年度数据!$A$1:$T$32,7,FALSE)
)</f>
        <v>18.3</v>
      </c>
    </row>
    <row r="270" spans="1:42">
      <c r="A270">
        <v>64</v>
      </c>
      <c r="B270" t="s">
        <v>30</v>
      </c>
      <c r="C270">
        <v>2017</v>
      </c>
      <c r="D270" t="str">
        <f t="shared" si="8"/>
        <v>宁夏回族自治区2017</v>
      </c>
      <c r="E270" t="s">
        <v>37</v>
      </c>
      <c r="F270" cm="1">
        <f t="array" ref="F270">_xlfn.IFS(
$C270=2010,
VLOOKUP($B270,[1]分省年度数据!$A$1:$T$32,15,FALSE),
$C270=2011,
VLOOKUP($B270,[1]分省年度数据!$A$1:$T$32,14,FALSE),
$C270=2012,
VLOOKUP($B270,[1]分省年度数据!$A$1:$T$32,13,FALSE),
$C270=2013,
VLOOKUP($B270,[1]分省年度数据!$A$1:$T$32,12,FALSE),
$C270=2014,
VLOOKUP($B270,[1]分省年度数据!$A$1:$T$32,11,FALSE),
$C270=2015,
VLOOKUP($B270,[1]分省年度数据!$A$1:$T$32,10,FALSE),
$C270=2016,
VLOOKUP($B270,[1]分省年度数据!$A$1:$T$32,9,FALSE),
$C270=2017,
VLOOKUP($B270,[1]分省年度数据!$A$1:$T$32,8,FALSE),
$C270=2018,
VLOOKUP($B270,[1]分省年度数据!$A$1:$T$32,7,FALSE)
)</f>
        <v>705</v>
      </c>
      <c r="G270" cm="1">
        <f t="array" ref="G270">_xlfn.IFS(
$C270=2010,
VLOOKUP($B270,[2]分省年度数据!$A$1:$T$32,15,FALSE),
$C270=2011,
VLOOKUP($B270,[2]分省年度数据!$A$1:$T$32,14,FALSE),
$C270=2012,
VLOOKUP($B270,[2]分省年度数据!$A$1:$T$32,13,FALSE),
$C270=2013,
VLOOKUP($B270,[2]分省年度数据!$A$1:$T$32,12,FALSE),
$C270=2014,
VLOOKUP($B270,[2]分省年度数据!$A$1:$T$32,11,FALSE),
$C270=2015,
VLOOKUP($B270,[2]分省年度数据!$A$1:$T$32,10,FALSE),
$C270=2016,
VLOOKUP($B270,[2]分省年度数据!$A$1:$T$32,9,FALSE),
$C270=2017,
VLOOKUP($B270,[2]分省年度数据!$A$1:$T$32,8,FALSE),
$C270=2018,
VLOOKUP($B270,[2]分省年度数据!$A$1:$T$32,7,FALSE)
)</f>
        <v>20562</v>
      </c>
      <c r="H270" cm="1">
        <f t="array" ref="H270">_xlfn.IFS(
$C270=2010,
VLOOKUP($B270,[3]分省年度数据!$A$1:$T$32,15,FALSE),
$C270=2011,
VLOOKUP($B270,[3]分省年度数据!$A$1:$T$32,14,FALSE),
$C270=2012,
VLOOKUP($B270,[3]分省年度数据!$A$1:$T$32,13,FALSE),
$C270=2013,
VLOOKUP($B270,[3]分省年度数据!$A$1:$T$32,12,FALSE),
$C270=2014,
VLOOKUP($B270,[3]分省年度数据!$A$1:$T$32,11,FALSE),
$C270=2015,
VLOOKUP($B270,[3]分省年度数据!$A$1:$T$32,10,FALSE),
$C270=2016,
VLOOKUP($B270,[3]分省年度数据!$A$1:$T$32,9,FALSE),
$C270=2017,
VLOOKUP($B270,[3]分省年度数据!$A$1:$T$32,8,FALSE),
$C270=2018,
VLOOKUP($B270,[3]分省年度数据!$A$1:$T$32,7,FALSE)
)</f>
        <v>227.2</v>
      </c>
      <c r="I270">
        <f>VLOOKUP($D270,[4]Sheet1!$C$1:$J$65536,2,FALSE)</f>
        <v>109.56587982177734</v>
      </c>
      <c r="J270">
        <f>VLOOKUP($D270,[4]Sheet1!$C$1:$J$65536,3,FALSE)</f>
        <v>-14.05634880065918</v>
      </c>
      <c r="K270">
        <f>VLOOKUP($D270,[4]Sheet1!$C$1:$J$65536,4,FALSE)</f>
        <v>10175.8115234375</v>
      </c>
      <c r="L270">
        <f>VLOOKUP($D270,[4]Sheet1!$C$1:$J$65536,5,FALSE)</f>
        <v>189.23527526855469</v>
      </c>
      <c r="M270">
        <f>VLOOKUP($D270,[4]Sheet1!$C$1:$J$65536,6,FALSE)</f>
        <v>19.932453155517578</v>
      </c>
      <c r="N270">
        <f>VLOOKUP($D270,[4]Sheet1!$C$1:$J$65536,7,FALSE)</f>
        <v>5.6297435760498047</v>
      </c>
      <c r="O270">
        <f>VLOOKUP($D270,[4]Sheet1!$C$1:$J$65536,8,FALSE)</f>
        <v>23.37139892578125</v>
      </c>
      <c r="P270" cm="1">
        <f t="array" ref="P270">_xlfn.IFS(
$C270=2010,
VLOOKUP($B270,[5]各省年均房价!$A$1:$T$32,11,FALSE),
$C270=2011,
VLOOKUP($B270,[5]各省年均房价!$A$1:$T$32,12,FALSE),
$C270=2012,
VLOOKUP($B270,[5]各省年均房价!$A$1:$T$32,13,FALSE),
$C270=2013,
VLOOKUP($B270,[5]各省年均房价!$A$1:$T$32,14,FALSE),
$C270=2014,
VLOOKUP($B270,[5]各省年均房价!$A$1:$T$32,15,FALSE),
$C270=2015,
VLOOKUP($B270,[5]各省年均房价!$A$1:$T$32,16,FALSE),
$C270=2016,
VLOOKUP($B270,[5]各省年均房价!$A$1:$T$32,17,FALSE),
$C270=2017,
VLOOKUP($B270,[5]各省年均房价!$A$1:$T$32,18,FALSE),
$C270=2018,
VLOOKUP($B270,[5]各省年均房价!$A$1:$T$32,19,FALSE)
)</f>
        <v>4337.4309764309764</v>
      </c>
      <c r="Q270">
        <f t="shared" si="9"/>
        <v>0.21094402180872368</v>
      </c>
      <c r="R270" cm="1">
        <f t="array" ref="R270">_xlfn.IFS(
$C270=2010,
VLOOKUP($B270,[27]分省年度数据!$A$1:$T$32,15,FALSE),
$C270=2011,
VLOOKUP($B270,[27]分省年度数据!$A$1:$T$32,14,FALSE),
$C270=2012,
VLOOKUP($B270,[27]分省年度数据!$A$1:$T$32,13,FALSE),
$C270=2013,
VLOOKUP($B270,[27]分省年度数据!$A$1:$T$32,12,FALSE),
$C270=2014,
VLOOKUP($B270,[27]分省年度数据!$A$1:$T$32,11,FALSE),
$C270=2015,
VLOOKUP($B270,[27]分省年度数据!$A$1:$T$32,10,FALSE),
$C270=2016,
VLOOKUP($B270,[27]分省年度数据!$A$1:$T$32,9,FALSE),
$C270=2017,
VLOOKUP($B270,[27]分省年度数据!$A$1:$T$32,8,FALSE),
$C270=2018,
VLOOKUP($B270,[27]分省年度数据!$A$1:$T$32,7,FALSE)
)</f>
        <v>116.16</v>
      </c>
      <c r="S270">
        <f>IFERROR(VLOOKUP(D270,[6]mu_jt_estimates_final!$C:$D,2,FALSE),"")</f>
        <v>-8.0082990000000007E-2</v>
      </c>
      <c r="T270" t="str">
        <f>VLOOKUP(B270,方言分布!A:B,2,FALSE)</f>
        <v>兰银官话</v>
      </c>
      <c r="U270" cm="1">
        <f t="array" ref="U270">_xlfn.IFS(
$C270=2010,
VLOOKUP($B270,[7]分省年度数据!$A$1:$T$32,15,FALSE),
$C270=2011,
VLOOKUP($B270,[7]分省年度数据!$A$1:$T$32,14,FALSE),
$C270=2012,
VLOOKUP($B270,[7]分省年度数据!$A$1:$T$32,13,FALSE),
$C270=2013,
VLOOKUP($B270,[7]分省年度数据!$A$1:$T$32,12,FALSE),
$C270=2014,
VLOOKUP($B270,[7]分省年度数据!$A$1:$T$32,11,FALSE),
$C270=2015,
VLOOKUP($B270,[7]分省年度数据!$A$1:$T$32,10,FALSE),
$C270=2016,
VLOOKUP($B270,[7]分省年度数据!$A$1:$T$32,9,FALSE),
$C270=2017,
VLOOKUP($B270,[7]分省年度数据!$A$1:$T$32,8,FALSE),
$C270=2018,
VLOOKUP($B270,[7]分省年度数据!$A$1:$T$32,7,FALSE)
)</f>
        <v>4271</v>
      </c>
      <c r="V270" cm="1">
        <f t="array" ref="V270">_xlfn.IFS(
$C270=2010,
VLOOKUP($B270,[8]分省年度数据!$A$1:$T$32,15,FALSE),
$C270=2011,
VLOOKUP($B270,[8]分省年度数据!$A$1:$T$32,14,FALSE),
$C270=2012,
VLOOKUP($B270,[8]分省年度数据!$A$1:$T$32,13,FALSE),
$C270=2013,
VLOOKUP($B270,[8]分省年度数据!$A$1:$T$32,12,FALSE),
$C270=2014,
VLOOKUP($B270,[8]分省年度数据!$A$1:$T$32,11,FALSE),
$C270=2015,
VLOOKUP($B270,[8]分省年度数据!$A$1:$T$32,10,FALSE),
$C270=2016,
VLOOKUP($B270,[8]分省年度数据!$A$1:$T$32,9,FALSE),
$C270=2017,
VLOOKUP($B270,[8]分省年度数据!$A$1:$T$32,8,FALSE),
$C270=2018,
VLOOKUP($B270,[8]分省年度数据!$A$1:$T$32,7,FALSE)
)</f>
        <v>3.98</v>
      </c>
      <c r="W270" cm="1">
        <f t="array" ref="W270">_xlfn.IFS(
$C270=2010,
VLOOKUP($B270,[9]分省年度数据!$A$1:$T$32,15,FALSE),
$C270=2011,
VLOOKUP($B270,[9]分省年度数据!$A$1:$T$32,14,FALSE),
$C270=2012,
VLOOKUP($B270,[9]分省年度数据!$A$1:$T$32,13,FALSE),
$C270=2013,
VLOOKUP($B270,[9]分省年度数据!$A$1:$T$32,12,FALSE),
$C270=2014,
VLOOKUP($B270,[9]分省年度数据!$A$1:$T$32,11,FALSE),
$C270=2015,
VLOOKUP($B270,[9]分省年度数据!$A$1:$T$32,10,FALSE),
$C270=2016,
VLOOKUP($B270,[9]分省年度数据!$A$1:$T$32,9,FALSE),
$C270=2017,
VLOOKUP($B270,[9]分省年度数据!$A$1:$T$32,8,FALSE),
$C270=2018,
VLOOKUP($B270,[9]分省年度数据!$A$1:$T$32,7,FALSE)
)</f>
        <v>73</v>
      </c>
      <c r="X270" cm="1">
        <f t="array" ref="X270">_xlfn.IFS(
$C270=2010,
VLOOKUP($B270,[10]分省年度数据!$A$1:$T$32,15,FALSE),
$C270=2011,
VLOOKUP($B270,[10]分省年度数据!$A$1:$T$32,14,FALSE),
$C270=2012,
VLOOKUP($B270,[10]分省年度数据!$A$1:$T$32,13,FALSE),
$C270=2013,
VLOOKUP($B270,[10]分省年度数据!$A$1:$T$32,12,FALSE),
$C270=2014,
VLOOKUP($B270,[10]分省年度数据!$A$1:$T$32,11,FALSE),
$C270=2015,
VLOOKUP($B270,[10]分省年度数据!$A$1:$T$32,10,FALSE),
$C270=2016,
VLOOKUP($B270,[10]分省年度数据!$A$1:$T$32,9,FALSE),
$C270=2017,
VLOOKUP($B270,[10]分省年度数据!$A$1:$T$32,8,FALSE),
$C270=2018,
VLOOKUP($B270,[10]分省年度数据!$A$1:$T$32,7,FALSE)
)</f>
        <v>8.91</v>
      </c>
      <c r="Y270" cm="1">
        <f t="array" ref="Y270">_xlfn.IFS(
$C270=2010,
VLOOKUP($B270,[11]分省年度数据!$A$1:$T$32,15,FALSE),
$C270=2011,
VLOOKUP($B270,[11]分省年度数据!$A$1:$T$32,14,FALSE),
$C270=2012,
VLOOKUP($B270,[11]分省年度数据!$A$1:$T$32,13,FALSE),
$C270=2013,
VLOOKUP($B270,[11]分省年度数据!$A$1:$T$32,12,FALSE),
$C270=2014,
VLOOKUP($B270,[11]分省年度数据!$A$1:$T$32,11,FALSE),
$C270=2015,
VLOOKUP($B270,[11]分省年度数据!$A$1:$T$32,10,FALSE),
$C270=2016,
VLOOKUP($B270,[11]分省年度数据!$A$1:$T$32,9,FALSE),
$C270=2017,
VLOOKUP($B270,[11]分省年度数据!$A$1:$T$32,8,FALSE),
$C270=2018,
VLOOKUP($B270,[11]分省年度数据!$A$1:$T$32,7,FALSE)
)</f>
        <v>97.98</v>
      </c>
      <c r="Z270" cm="1">
        <f t="array" ref="Z270">_xlfn.IFS(
$C270=2010,
VLOOKUP($B270,[12]分省年度数据!$A$1:$T$32,15,FALSE),
$C270=2011,
VLOOKUP($B270,[12]分省年度数据!$A$1:$T$32,14,FALSE),
$C270=2012,
VLOOKUP($B270,[12]分省年度数据!$A$1:$T$32,13,FALSE),
$C270=2013,
VLOOKUP($B270,[12]分省年度数据!$A$1:$T$32,12,FALSE),
$C270=2014,
VLOOKUP($B270,[12]分省年度数据!$A$1:$T$32,11,FALSE),
$C270=2015,
VLOOKUP($B270,[12]分省年度数据!$A$1:$T$32,10,FALSE),
$C270=2016,
VLOOKUP($B270,[12]分省年度数据!$A$1:$T$32,9,FALSE),
$C270=2017,
VLOOKUP($B270,[12]分省年度数据!$A$1:$T$32,8,FALSE),
$C270=2018,
VLOOKUP($B270,[12]分省年度数据!$A$1:$T$32,7,FALSE)
)</f>
        <v>13.65</v>
      </c>
      <c r="AA270" cm="1">
        <f t="array" ref="AA270">_xlfn.IFS(
$C270=2010,
VLOOKUP($B270,[13]分省年度数据!$A$1:$T$32,15,FALSE),
$C270=2011,
VLOOKUP($B270,[13]分省年度数据!$A$1:$T$32,14,FALSE),
$C270=2012,
VLOOKUP($B270,[13]分省年度数据!$A$1:$T$32,13,FALSE),
$C270=2013,
VLOOKUP($B270,[13]分省年度数据!$A$1:$T$32,12,FALSE),
$C270=2014,
VLOOKUP($B270,[13]分省年度数据!$A$1:$T$32,11,FALSE),
$C270=2015,
VLOOKUP($B270,[13]分省年度数据!$A$1:$T$32,10,FALSE),
$C270=2016,
VLOOKUP($B270,[13]分省年度数据!$A$1:$T$32,9,FALSE),
$C270=2017,
VLOOKUP($B270,[13]分省年度数据!$A$1:$T$32,8,FALSE),
$C270=2018,
VLOOKUP($B270,[13]分省年度数据!$A$1:$T$32,7,FALSE)
)</f>
        <v>13.84</v>
      </c>
      <c r="AB270" cm="1">
        <f t="array" ref="AB270">_xlfn.IFS(
$C270=2010,
VLOOKUP($B270,[14]分省年度数据!$A$1:$T$32,15,FALSE),
$C270=2011,
VLOOKUP($B270,[14]分省年度数据!$A$1:$T$32,14,FALSE),
$C270=2012,
VLOOKUP($B270,[14]分省年度数据!$A$1:$T$32,13,FALSE),
$C270=2013,
VLOOKUP($B270,[14]分省年度数据!$A$1:$T$32,12,FALSE),
$C270=2014,
VLOOKUP($B270,[14]分省年度数据!$A$1:$T$32,11,FALSE),
$C270=2015,
VLOOKUP($B270,[14]分省年度数据!$A$1:$T$32,10,FALSE),
$C270=2016,
VLOOKUP($B270,[14]分省年度数据!$A$1:$T$32,9,FALSE),
$C270=2017,
VLOOKUP($B270,[14]分省年度数据!$A$1:$T$32,8,FALSE),
$C270=2018,
VLOOKUP($B270,[14]分省年度数据!$A$1:$T$32,7,FALSE)
)</f>
        <v>16.98</v>
      </c>
      <c r="AD270" cm="1">
        <f t="array" ref="AD270">_xlfn.IFS(
$C270=2010,
VLOOKUP($B270,[15]分省年度数据!$A$1:$T$32,15,FALSE),
$C270=2011,
VLOOKUP($B270,[15]分省年度数据!$A$1:$T$32,14,FALSE),
$C270=2012,
VLOOKUP($B270,[15]分省年度数据!$A$1:$T$32,13,FALSE),
$C270=2013,
VLOOKUP($B270,[15]分省年度数据!$A$1:$T$32,12,FALSE),
$C270=2014,
VLOOKUP($B270,[15]分省年度数据!$A$1:$T$32,11,FALSE),
$C270=2015,
VLOOKUP($B270,[15]分省年度数据!$A$1:$T$32,10,FALSE),
$C270=2016,
VLOOKUP($B270,[15]分省年度数据!$A$1:$T$32,9,FALSE),
$C270=2017,
VLOOKUP($B270,[15]分省年度数据!$A$1:$T$32,8,FALSE),
$C270=2018,
VLOOKUP($B270,[15]分省年度数据!$A$1:$T$32,7,FALSE)
)</f>
        <v>2288400</v>
      </c>
      <c r="AE270" cm="1">
        <f t="array" ref="AE270">_xlfn.IFS(
$C270=2010,
VLOOKUP($B270,[16]分省年度数据!$A$1:$T$32,15,FALSE),
$C270=2011,
VLOOKUP($B270,[16]分省年度数据!$A$1:$T$32,14,FALSE),
$C270=2012,
VLOOKUP($B270,[16]分省年度数据!$A$1:$T$32,13,FALSE),
$C270=2013,
VLOOKUP($B270,[16]分省年度数据!$A$1:$T$32,12,FALSE),
$C270=2014,
VLOOKUP($B270,[16]分省年度数据!$A$1:$T$32,11,FALSE),
$C270=2015,
VLOOKUP($B270,[16]分省年度数据!$A$1:$T$32,10,FALSE),
$C270=2016,
VLOOKUP($B270,[16]分省年度数据!$A$1:$T$32,9,FALSE),
$C270=2017,
VLOOKUP($B270,[16]分省年度数据!$A$1:$T$32,8,FALSE),
$C270=2018,
VLOOKUP($B270,[16]分省年度数据!$A$1:$T$32,7,FALSE)
)</f>
        <v>170.65</v>
      </c>
      <c r="AF270" t="str" cm="1">
        <f t="array" ref="AF270">_xlfn.IFS(
$C270=2010,
VLOOKUP($B270,[17]分省年度数据!$A$1:$T$32,15,FALSE),
$C270=2011,
VLOOKUP($B270,[17]分省年度数据!$A$1:$T$32,14,FALSE),
$C270=2012,
VLOOKUP($B270,[17]分省年度数据!$A$1:$T$32,13,FALSE),
$C270=2013,
VLOOKUP($B270,[17]分省年度数据!$A$1:$T$32,12,FALSE),
$C270=2014,
VLOOKUP($B270,[17]分省年度数据!$A$1:$T$32,11,FALSE),
$C270=2015,
VLOOKUP($B270,[17]分省年度数据!$A$1:$T$32,10,FALSE),
$C270=2016,
VLOOKUP($B270,[17]分省年度数据!$A$1:$T$32,9,FALSE),
$C270=2017,
VLOOKUP($B270,[17]分省年度数据!$A$1:$T$32,8,FALSE),
$C270=2018,
VLOOKUP($B270,[17]分省年度数据!$A$1:$T$32,7,FALSE)
)</f>
        <v/>
      </c>
      <c r="AG270" cm="1">
        <f t="array" ref="AG270">_xlfn.IFS(
$C270=2010,
VLOOKUP($B270,[18]分省年度数据!$A$1:$T$32,15,FALSE),
$C270=2011,
VLOOKUP($B270,[18]分省年度数据!$A$1:$T$32,14,FALSE),
$C270=2012,
VLOOKUP($B270,[18]分省年度数据!$A$1:$T$32,13,FALSE),
$C270=2013,
VLOOKUP($B270,[18]分省年度数据!$A$1:$T$32,12,FALSE),
$C270=2014,
VLOOKUP($B270,[18]分省年度数据!$A$1:$T$32,11,FALSE),
$C270=2015,
VLOOKUP($B270,[18]分省年度数据!$A$1:$T$32,10,FALSE),
$C270=2016,
VLOOKUP($B270,[18]分省年度数据!$A$1:$T$32,9,FALSE),
$C270=2017,
VLOOKUP($B270,[18]分省年度数据!$A$1:$T$32,8,FALSE),
$C270=2018,
VLOOKUP($B270,[18]分省年度数据!$A$1:$T$32,7,FALSE)
)</f>
        <v>1253.7</v>
      </c>
      <c r="AJ270" cm="1">
        <f t="array" ref="AJ270">_xlfn.IFS(
$C270=2010,
VLOOKUP($B270,[19]分省年度数据!$A$1:$T$32,15,FALSE),
$C270=2011,
VLOOKUP($B270,[19]分省年度数据!$A$1:$T$32,14,FALSE),
$C270=2012,
VLOOKUP($B270,[19]分省年度数据!$A$1:$T$32,13,FALSE),
$C270=2013,
VLOOKUP($B270,[19]分省年度数据!$A$1:$T$32,12,FALSE),
$C270=2014,
VLOOKUP($B270,[19]分省年度数据!$A$1:$T$32,11,FALSE),
$C270=2015,
VLOOKUP($B270,[19]分省年度数据!$A$1:$T$32,10,FALSE),
$C270=2016,
VLOOKUP($B270,[19]分省年度数据!$A$1:$T$32,9,FALSE),
$C270=2017,
VLOOKUP($B270,[19]分省年度数据!$A$1:$T$32,8,FALSE),
$C270=2018,
VLOOKUP($B270,[19]分省年度数据!$A$1:$T$32,7,FALSE)
)</f>
        <v>1569</v>
      </c>
      <c r="AK270" cm="1">
        <f t="array" ref="AK270">_xlfn.IFS(
$C270=2010,
VLOOKUP($B270,[20]分省年度数据!$A$1:$T$32,15,FALSE),
$C270=2011,
VLOOKUP($B270,[20]分省年度数据!$A$1:$T$32,14,FALSE),
$C270=2012,
VLOOKUP($B270,[20]分省年度数据!$A$1:$T$32,13,FALSE),
$C270=2013,
VLOOKUP($B270,[20]分省年度数据!$A$1:$T$32,12,FALSE),
$C270=2014,
VLOOKUP($B270,[20]分省年度数据!$A$1:$T$32,11,FALSE),
$C270=2015,
VLOOKUP($B270,[20]分省年度数据!$A$1:$T$32,10,FALSE),
$C270=2016,
VLOOKUP($B270,[20]分省年度数据!$A$1:$T$32,9,FALSE),
$C270=2017,
VLOOKUP($B270,[20]分省年度数据!$A$1:$T$32,8,FALSE),
$C270=2018,
VLOOKUP($B270,[20]分省年度数据!$A$1:$T$32,7,FALSE)
)</f>
        <v>6154</v>
      </c>
      <c r="AL270" cm="1">
        <f t="array" ref="AL270">_xlfn.IFS(
$C270=2010,
VLOOKUP($B270,[26]分省年度数据!$A$1:$T$32,15,FALSE),
$C270=2011,
VLOOKUP($B270,[26]分省年度数据!$A$1:$T$32,14,FALSE),
$C270=2012,
VLOOKUP($B270,[26]分省年度数据!$A$1:$T$32,13,FALSE),
$C270=2013,
VLOOKUP($B270,[26]分省年度数据!$A$1:$T$32,12,FALSE),
$C270=2014,
VLOOKUP($B270,[26]分省年度数据!$A$1:$T$32,11,FALSE),
$C270=2015,
VLOOKUP($B270,[26]分省年度数据!$A$1:$T$32,10,FALSE),
$C270=2016,
VLOOKUP($B270,[26]分省年度数据!$A$1:$T$32,9,FALSE),
$C270=2017,
VLOOKUP($B270,[26]分省年度数据!$A$1:$T$32,8,FALSE),
$C270=2018,
VLOOKUP($B270,[26]分省年度数据!$A$1:$T$32,7,FALSE)
)</f>
        <v>95.66</v>
      </c>
      <c r="AM270" cm="1">
        <f t="array" ref="AM270">_xlfn.IFS(
$C270=2010,
VLOOKUP($B270,[22]分省年度数据!$A$1:$T$32,15,FALSE),
$C270=2011,
VLOOKUP($B270,[22]分省年度数据!$A$1:$T$32,14,FALSE),
$C270=2012,
VLOOKUP($B270,[22]分省年度数据!$A$1:$T$32,13,FALSE),
$C270=2013,
VLOOKUP($B270,[22]分省年度数据!$A$1:$T$32,12,FALSE),
$C270=2014,
VLOOKUP($B270,[22]分省年度数据!$A$1:$T$32,11,FALSE),
$C270=2015,
VLOOKUP($B270,[22]分省年度数据!$A$1:$T$32,10,FALSE),
$C270=2016,
VLOOKUP($B270,[22]分省年度数据!$A$1:$T$32,9,FALSE),
$C270=2017,
VLOOKUP($B270,[22]分省年度数据!$A$1:$T$32,8,FALSE),
$C270=2018,
VLOOKUP($B270,[22]分省年度数据!$A$1:$T$32,7,FALSE)
)</f>
        <v>91.71</v>
      </c>
      <c r="AN270" cm="1">
        <f t="array" ref="AN270">_xlfn.IFS(
$C270=2010,
VLOOKUP($B270,[23]分省年度数据!$A$1:$T$32,15,FALSE),
$C270=2011,
VLOOKUP($B270,[23]分省年度数据!$A$1:$T$32,14,FALSE),
$C270=2012,
VLOOKUP($B270,[23]分省年度数据!$A$1:$T$32,13,FALSE),
$C270=2013,
VLOOKUP($B270,[23]分省年度数据!$A$1:$T$32,12,FALSE),
$C270=2014,
VLOOKUP($B270,[23]分省年度数据!$A$1:$T$32,11,FALSE),
$C270=2015,
VLOOKUP($B270,[23]分省年度数据!$A$1:$T$32,10,FALSE),
$C270=2016,
VLOOKUP($B270,[23]分省年度数据!$A$1:$T$32,9,FALSE),
$C270=2017,
VLOOKUP($B270,[23]分省年度数据!$A$1:$T$32,8,FALSE),
$C270=2018,
VLOOKUP($B270,[23]分省年度数据!$A$1:$T$32,7,FALSE)
)</f>
        <v>15.26</v>
      </c>
      <c r="AO270" cm="1">
        <f t="array" ref="AO270">_xlfn.IFS(
$C270=2010,
VLOOKUP($B270,[24]分省年度数据!$A$1:$T$32,15,FALSE),
$C270=2011,
VLOOKUP($B270,[24]分省年度数据!$A$1:$T$32,14,FALSE),
$C270=2012,
VLOOKUP($B270,[24]分省年度数据!$A$1:$T$32,13,FALSE),
$C270=2013,
VLOOKUP($B270,[24]分省年度数据!$A$1:$T$32,12,FALSE),
$C270=2014,
VLOOKUP($B270,[24]分省年度数据!$A$1:$T$32,11,FALSE),
$C270=2015,
VLOOKUP($B270,[24]分省年度数据!$A$1:$T$32,10,FALSE),
$C270=2016,
VLOOKUP($B270,[24]分省年度数据!$A$1:$T$32,9,FALSE),
$C270=2017,
VLOOKUP($B270,[24]分省年度数据!$A$1:$T$32,8,FALSE),
$C270=2018,
VLOOKUP($B270,[24]分省年度数据!$A$1:$T$32,7,FALSE)
)</f>
        <v>2.5299999999999998</v>
      </c>
      <c r="AP270" cm="1">
        <f t="array" ref="AP270">_xlfn.IFS(
$C270=2010,
VLOOKUP($B270,[25]分省年度数据!$A$1:$T$32,15,FALSE),
$C270=2011,
VLOOKUP($B270,[25]分省年度数据!$A$1:$T$32,14,FALSE),
$C270=2012,
VLOOKUP($B270,[25]分省年度数据!$A$1:$T$32,13,FALSE),
$C270=2013,
VLOOKUP($B270,[25]分省年度数据!$A$1:$T$32,12,FALSE),
$C270=2014,
VLOOKUP($B270,[25]分省年度数据!$A$1:$T$32,11,FALSE),
$C270=2015,
VLOOKUP($B270,[25]分省年度数据!$A$1:$T$32,10,FALSE),
$C270=2016,
VLOOKUP($B270,[25]分省年度数据!$A$1:$T$32,9,FALSE),
$C270=2017,
VLOOKUP($B270,[25]分省年度数据!$A$1:$T$32,8,FALSE),
$C270=2018,
VLOOKUP($B270,[25]分省年度数据!$A$1:$T$32,7,FALSE)
)</f>
        <v>19.170000000000002</v>
      </c>
    </row>
    <row r="271" spans="1:42">
      <c r="A271">
        <v>64</v>
      </c>
      <c r="B271" t="s">
        <v>30</v>
      </c>
      <c r="C271">
        <v>2018</v>
      </c>
      <c r="D271" t="str">
        <f t="shared" si="8"/>
        <v>宁夏回族自治区2018</v>
      </c>
      <c r="E271" t="s">
        <v>37</v>
      </c>
      <c r="F271" cm="1">
        <f t="array" ref="F271">_xlfn.IFS(
$C271=2010,
VLOOKUP($B271,[1]分省年度数据!$A$1:$T$32,15,FALSE),
$C271=2011,
VLOOKUP($B271,[1]分省年度数据!$A$1:$T$32,14,FALSE),
$C271=2012,
VLOOKUP($B271,[1]分省年度数据!$A$1:$T$32,13,FALSE),
$C271=2013,
VLOOKUP($B271,[1]分省年度数据!$A$1:$T$32,12,FALSE),
$C271=2014,
VLOOKUP($B271,[1]分省年度数据!$A$1:$T$32,11,FALSE),
$C271=2015,
VLOOKUP($B271,[1]分省年度数据!$A$1:$T$32,10,FALSE),
$C271=2016,
VLOOKUP($B271,[1]分省年度数据!$A$1:$T$32,9,FALSE),
$C271=2017,
VLOOKUP($B271,[1]分省年度数据!$A$1:$T$32,8,FALSE),
$C271=2018,
VLOOKUP($B271,[1]分省年度数据!$A$1:$T$32,7,FALSE)
)</f>
        <v>710</v>
      </c>
      <c r="G271" cm="1">
        <f t="array" ref="G271">_xlfn.IFS(
$C271=2010,
VLOOKUP($B271,[2]分省年度数据!$A$1:$T$32,15,FALSE),
$C271=2011,
VLOOKUP($B271,[2]分省年度数据!$A$1:$T$32,14,FALSE),
$C271=2012,
VLOOKUP($B271,[2]分省年度数据!$A$1:$T$32,13,FALSE),
$C271=2013,
VLOOKUP($B271,[2]分省年度数据!$A$1:$T$32,12,FALSE),
$C271=2014,
VLOOKUP($B271,[2]分省年度数据!$A$1:$T$32,11,FALSE),
$C271=2015,
VLOOKUP($B271,[2]分省年度数据!$A$1:$T$32,10,FALSE),
$C271=2016,
VLOOKUP($B271,[2]分省年度数据!$A$1:$T$32,9,FALSE),
$C271=2017,
VLOOKUP($B271,[2]分省年度数据!$A$1:$T$32,8,FALSE),
$C271=2018,
VLOOKUP($B271,[2]分省年度数据!$A$1:$T$32,7,FALSE)
)</f>
        <v>22400</v>
      </c>
      <c r="H271" cm="1">
        <f t="array" ref="H271">_xlfn.IFS(
$C271=2010,
VLOOKUP($B271,[3]分省年度数据!$A$1:$T$32,15,FALSE),
$C271=2011,
VLOOKUP($B271,[3]分省年度数据!$A$1:$T$32,14,FALSE),
$C271=2012,
VLOOKUP($B271,[3]分省年度数据!$A$1:$T$32,13,FALSE),
$C271=2013,
VLOOKUP($B271,[3]分省年度数据!$A$1:$T$32,12,FALSE),
$C271=2014,
VLOOKUP($B271,[3]分省年度数据!$A$1:$T$32,11,FALSE),
$C271=2015,
VLOOKUP($B271,[3]分省年度数据!$A$1:$T$32,10,FALSE),
$C271=2016,
VLOOKUP($B271,[3]分省年度数据!$A$1:$T$32,9,FALSE),
$C271=2017,
VLOOKUP($B271,[3]分省年度数据!$A$1:$T$32,8,FALSE),
$C271=2018,
VLOOKUP($B271,[3]分省年度数据!$A$1:$T$32,7,FALSE)
)</f>
        <v>42.6</v>
      </c>
      <c r="I271">
        <f>VLOOKUP($D271,[4]Sheet1!$C$1:$J$65536,2,FALSE)</f>
        <v>109.20368957519531</v>
      </c>
      <c r="J271">
        <f>VLOOKUP($D271,[4]Sheet1!$C$1:$J$65536,3,FALSE)</f>
        <v>-18.539798736572266</v>
      </c>
      <c r="K271">
        <f>VLOOKUP($D271,[4]Sheet1!$C$1:$J$65536,4,FALSE)</f>
        <v>10167.7177734375</v>
      </c>
      <c r="L271">
        <f>VLOOKUP($D271,[4]Sheet1!$C$1:$J$65536,5,FALSE)</f>
        <v>187.1949462890625</v>
      </c>
      <c r="M271">
        <f>VLOOKUP($D271,[4]Sheet1!$C$1:$J$65536,6,FALSE)</f>
        <v>20.55088996887207</v>
      </c>
      <c r="N271">
        <f>VLOOKUP($D271,[4]Sheet1!$C$1:$J$65536,7,FALSE)</f>
        <v>6.163726806640625</v>
      </c>
      <c r="O271">
        <f>VLOOKUP($D271,[4]Sheet1!$C$1:$J$65536,8,FALSE)</f>
        <v>26.935516357421875</v>
      </c>
      <c r="P271" cm="1">
        <f t="array" ref="P271">_xlfn.IFS(
$C271=2010,
VLOOKUP($B271,[5]各省年均房价!$A$1:$T$32,11,FALSE),
$C271=2011,
VLOOKUP($B271,[5]各省年均房价!$A$1:$T$32,12,FALSE),
$C271=2012,
VLOOKUP($B271,[5]各省年均房价!$A$1:$T$32,13,FALSE),
$C271=2013,
VLOOKUP($B271,[5]各省年均房价!$A$1:$T$32,14,FALSE),
$C271=2014,
VLOOKUP($B271,[5]各省年均房价!$A$1:$T$32,15,FALSE),
$C271=2015,
VLOOKUP($B271,[5]各省年均房价!$A$1:$T$32,16,FALSE),
$C271=2016,
VLOOKUP($B271,[5]各省年均房价!$A$1:$T$32,17,FALSE),
$C271=2017,
VLOOKUP($B271,[5]各省年均房价!$A$1:$T$32,18,FALSE),
$C271=2018,
VLOOKUP($B271,[5]各省年均房价!$A$1:$T$32,19,FALSE)
)</f>
        <v>4241.2222222222199</v>
      </c>
      <c r="Q271">
        <f t="shared" si="9"/>
        <v>0.18934027777777768</v>
      </c>
      <c r="R271" cm="1">
        <f t="array" ref="R271">_xlfn.IFS(
$C271=2010,
VLOOKUP($B271,[27]分省年度数据!$A$1:$T$32,15,FALSE),
$C271=2011,
VLOOKUP($B271,[27]分省年度数据!$A$1:$T$32,14,FALSE),
$C271=2012,
VLOOKUP($B271,[27]分省年度数据!$A$1:$T$32,13,FALSE),
$C271=2013,
VLOOKUP($B271,[27]分省年度数据!$A$1:$T$32,12,FALSE),
$C271=2014,
VLOOKUP($B271,[27]分省年度数据!$A$1:$T$32,11,FALSE),
$C271=2015,
VLOOKUP($B271,[27]分省年度数据!$A$1:$T$32,10,FALSE),
$C271=2016,
VLOOKUP($B271,[27]分省年度数据!$A$1:$T$32,9,FALSE),
$C271=2017,
VLOOKUP($B271,[27]分省年度数据!$A$1:$T$32,8,FALSE),
$C271=2018,
VLOOKUP($B271,[27]分省年度数据!$A$1:$T$32,7,FALSE)
)</f>
        <v>128.04</v>
      </c>
      <c r="S271">
        <f>IFERROR(VLOOKUP(D271,[6]mu_jt_estimates_final!$C:$D,2,FALSE),"")</f>
        <v>4.2950939E-2</v>
      </c>
      <c r="T271" t="str">
        <f>VLOOKUP(B271,方言分布!A:B,2,FALSE)</f>
        <v>兰银官话</v>
      </c>
      <c r="U271" cm="1">
        <f t="array" ref="U271">_xlfn.IFS(
$C271=2010,
VLOOKUP($B271,[7]分省年度数据!$A$1:$T$32,15,FALSE),
$C271=2011,
VLOOKUP($B271,[7]分省年度数据!$A$1:$T$32,14,FALSE),
$C271=2012,
VLOOKUP($B271,[7]分省年度数据!$A$1:$T$32,13,FALSE),
$C271=2013,
VLOOKUP($B271,[7]分省年度数据!$A$1:$T$32,12,FALSE),
$C271=2014,
VLOOKUP($B271,[7]分省年度数据!$A$1:$T$32,11,FALSE),
$C271=2015,
VLOOKUP($B271,[7]分省年度数据!$A$1:$T$32,10,FALSE),
$C271=2016,
VLOOKUP($B271,[7]分省年度数据!$A$1:$T$32,9,FALSE),
$C271=2017,
VLOOKUP($B271,[7]分省年度数据!$A$1:$T$32,8,FALSE),
$C271=2018,
VLOOKUP($B271,[7]分省年度数据!$A$1:$T$32,7,FALSE)
)</f>
        <v>4450</v>
      </c>
      <c r="V271" cm="1">
        <f t="array" ref="V271">_xlfn.IFS(
$C271=2010,
VLOOKUP($B271,[8]分省年度数据!$A$1:$T$32,15,FALSE),
$C271=2011,
VLOOKUP($B271,[8]分省年度数据!$A$1:$T$32,14,FALSE),
$C271=2012,
VLOOKUP($B271,[8]分省年度数据!$A$1:$T$32,13,FALSE),
$C271=2013,
VLOOKUP($B271,[8]分省年度数据!$A$1:$T$32,12,FALSE),
$C271=2014,
VLOOKUP($B271,[8]分省年度数据!$A$1:$T$32,11,FALSE),
$C271=2015,
VLOOKUP($B271,[8]分省年度数据!$A$1:$T$32,10,FALSE),
$C271=2016,
VLOOKUP($B271,[8]分省年度数据!$A$1:$T$32,9,FALSE),
$C271=2017,
VLOOKUP($B271,[8]分省年度数据!$A$1:$T$32,8,FALSE),
$C271=2018,
VLOOKUP($B271,[8]分省年度数据!$A$1:$T$32,7,FALSE)
)</f>
        <v>4.0999999999999996</v>
      </c>
      <c r="W271" cm="1">
        <f t="array" ref="W271">_xlfn.IFS(
$C271=2010,
VLOOKUP($B271,[9]分省年度数据!$A$1:$T$32,15,FALSE),
$C271=2011,
VLOOKUP($B271,[9]分省年度数据!$A$1:$T$32,14,FALSE),
$C271=2012,
VLOOKUP($B271,[9]分省年度数据!$A$1:$T$32,13,FALSE),
$C271=2013,
VLOOKUP($B271,[9]分省年度数据!$A$1:$T$32,12,FALSE),
$C271=2014,
VLOOKUP($B271,[9]分省年度数据!$A$1:$T$32,11,FALSE),
$C271=2015,
VLOOKUP($B271,[9]分省年度数据!$A$1:$T$32,10,FALSE),
$C271=2016,
VLOOKUP($B271,[9]分省年度数据!$A$1:$T$32,9,FALSE),
$C271=2017,
VLOOKUP($B271,[9]分省年度数据!$A$1:$T$32,8,FALSE),
$C271=2018,
VLOOKUP($B271,[9]分省年度数据!$A$1:$T$32,7,FALSE)
)</f>
        <v>77</v>
      </c>
      <c r="X271" cm="1">
        <f t="array" ref="X271">_xlfn.IFS(
$C271=2010,
VLOOKUP($B271,[10]分省年度数据!$A$1:$T$32,15,FALSE),
$C271=2011,
VLOOKUP($B271,[10]分省年度数据!$A$1:$T$32,14,FALSE),
$C271=2012,
VLOOKUP($B271,[10]分省年度数据!$A$1:$T$32,13,FALSE),
$C271=2013,
VLOOKUP($B271,[10]分省年度数据!$A$1:$T$32,12,FALSE),
$C271=2014,
VLOOKUP($B271,[10]分省年度数据!$A$1:$T$32,11,FALSE),
$C271=2015,
VLOOKUP($B271,[10]分省年度数据!$A$1:$T$32,10,FALSE),
$C271=2016,
VLOOKUP($B271,[10]分省年度数据!$A$1:$T$32,9,FALSE),
$C271=2017,
VLOOKUP($B271,[10]分省年度数据!$A$1:$T$32,8,FALSE),
$C271=2018,
VLOOKUP($B271,[10]分省年度数据!$A$1:$T$32,7,FALSE)
)</f>
        <v>8.9</v>
      </c>
      <c r="Y271" cm="1">
        <f t="array" ref="Y271">_xlfn.IFS(
$C271=2010,
VLOOKUP($B271,[11]分省年度数据!$A$1:$T$32,15,FALSE),
$C271=2011,
VLOOKUP($B271,[11]分省年度数据!$A$1:$T$32,14,FALSE),
$C271=2012,
VLOOKUP($B271,[11]分省年度数据!$A$1:$T$32,13,FALSE),
$C271=2013,
VLOOKUP($B271,[11]分省年度数据!$A$1:$T$32,12,FALSE),
$C271=2014,
VLOOKUP($B271,[11]分省年度数据!$A$1:$T$32,11,FALSE),
$C271=2015,
VLOOKUP($B271,[11]分省年度数据!$A$1:$T$32,10,FALSE),
$C271=2016,
VLOOKUP($B271,[11]分省年度数据!$A$1:$T$32,9,FALSE),
$C271=2017,
VLOOKUP($B271,[11]分省年度数据!$A$1:$T$32,8,FALSE),
$C271=2018,
VLOOKUP($B271,[11]分省年度数据!$A$1:$T$32,7,FALSE)
)</f>
        <v>105.55</v>
      </c>
      <c r="Z271" cm="1">
        <f t="array" ref="Z271">_xlfn.IFS(
$C271=2010,
VLOOKUP($B271,[12]分省年度数据!$A$1:$T$32,15,FALSE),
$C271=2011,
VLOOKUP($B271,[12]分省年度数据!$A$1:$T$32,14,FALSE),
$C271=2012,
VLOOKUP($B271,[12]分省年度数据!$A$1:$T$32,13,FALSE),
$C271=2013,
VLOOKUP($B271,[12]分省年度数据!$A$1:$T$32,12,FALSE),
$C271=2014,
VLOOKUP($B271,[12]分省年度数据!$A$1:$T$32,11,FALSE),
$C271=2015,
VLOOKUP($B271,[12]分省年度数据!$A$1:$T$32,10,FALSE),
$C271=2016,
VLOOKUP($B271,[12]分省年度数据!$A$1:$T$32,9,FALSE),
$C271=2017,
VLOOKUP($B271,[12]分省年度数据!$A$1:$T$32,8,FALSE),
$C271=2018,
VLOOKUP($B271,[12]分省年度数据!$A$1:$T$32,7,FALSE)
)</f>
        <v>13.06</v>
      </c>
      <c r="AA271" cm="1">
        <f t="array" ref="AA271">_xlfn.IFS(
$C271=2010,
VLOOKUP($B271,[13]分省年度数据!$A$1:$T$32,15,FALSE),
$C271=2011,
VLOOKUP($B271,[13]分省年度数据!$A$1:$T$32,14,FALSE),
$C271=2012,
VLOOKUP($B271,[13]分省年度数据!$A$1:$T$32,13,FALSE),
$C271=2013,
VLOOKUP($B271,[13]分省年度数据!$A$1:$T$32,12,FALSE),
$C271=2014,
VLOOKUP($B271,[13]分省年度数据!$A$1:$T$32,11,FALSE),
$C271=2015,
VLOOKUP($B271,[13]分省年度数据!$A$1:$T$32,10,FALSE),
$C271=2016,
VLOOKUP($B271,[13]分省年度数据!$A$1:$T$32,9,FALSE),
$C271=2017,
VLOOKUP($B271,[13]分省年度数据!$A$1:$T$32,8,FALSE),
$C271=2018,
VLOOKUP($B271,[13]分省年度数据!$A$1:$T$32,7,FALSE)
)</f>
        <v>14.19</v>
      </c>
      <c r="AB271" cm="1">
        <f t="array" ref="AB271">_xlfn.IFS(
$C271=2010,
VLOOKUP($B271,[14]分省年度数据!$A$1:$T$32,15,FALSE),
$C271=2011,
VLOOKUP($B271,[14]分省年度数据!$A$1:$T$32,14,FALSE),
$C271=2012,
VLOOKUP($B271,[14]分省年度数据!$A$1:$T$32,13,FALSE),
$C271=2013,
VLOOKUP($B271,[14]分省年度数据!$A$1:$T$32,12,FALSE),
$C271=2014,
VLOOKUP($B271,[14]分省年度数据!$A$1:$T$32,11,FALSE),
$C271=2015,
VLOOKUP($B271,[14]分省年度数据!$A$1:$T$32,10,FALSE),
$C271=2016,
VLOOKUP($B271,[14]分省年度数据!$A$1:$T$32,9,FALSE),
$C271=2017,
VLOOKUP($B271,[14]分省年度数据!$A$1:$T$32,8,FALSE),
$C271=2018,
VLOOKUP($B271,[14]分省年度数据!$A$1:$T$32,7,FALSE)
)</f>
        <v>16.86</v>
      </c>
      <c r="AD271" cm="1">
        <f t="array" ref="AD271">_xlfn.IFS(
$C271=2010,
VLOOKUP($B271,[15]分省年度数据!$A$1:$T$32,15,FALSE),
$C271=2011,
VLOOKUP($B271,[15]分省年度数据!$A$1:$T$32,14,FALSE),
$C271=2012,
VLOOKUP($B271,[15]分省年度数据!$A$1:$T$32,13,FALSE),
$C271=2013,
VLOOKUP($B271,[15]分省年度数据!$A$1:$T$32,12,FALSE),
$C271=2014,
VLOOKUP($B271,[15]分省年度数据!$A$1:$T$32,11,FALSE),
$C271=2015,
VLOOKUP($B271,[15]分省年度数据!$A$1:$T$32,10,FALSE),
$C271=2016,
VLOOKUP($B271,[15]分省年度数据!$A$1:$T$32,9,FALSE),
$C271=2017,
VLOOKUP($B271,[15]分省年度数据!$A$1:$T$32,8,FALSE),
$C271=2018,
VLOOKUP($B271,[15]分省年度数据!$A$1:$T$32,7,FALSE)
)</f>
        <v>2346978</v>
      </c>
      <c r="AE271" cm="1">
        <f t="array" ref="AE271">_xlfn.IFS(
$C271=2010,
VLOOKUP($B271,[16]分省年度数据!$A$1:$T$32,15,FALSE),
$C271=2011,
VLOOKUP($B271,[16]分省年度数据!$A$1:$T$32,14,FALSE),
$C271=2012,
VLOOKUP($B271,[16]分省年度数据!$A$1:$T$32,13,FALSE),
$C271=2013,
VLOOKUP($B271,[16]分省年度数据!$A$1:$T$32,12,FALSE),
$C271=2014,
VLOOKUP($B271,[16]分省年度数据!$A$1:$T$32,11,FALSE),
$C271=2015,
VLOOKUP($B271,[16]分省年度数据!$A$1:$T$32,10,FALSE),
$C271=2016,
VLOOKUP($B271,[16]分省年度数据!$A$1:$T$32,9,FALSE),
$C271=2017,
VLOOKUP($B271,[16]分省年度数据!$A$1:$T$32,8,FALSE),
$C271=2018,
VLOOKUP($B271,[16]分省年度数据!$A$1:$T$32,7,FALSE)
)</f>
        <v>170.47</v>
      </c>
      <c r="AF271" t="str" cm="1">
        <f t="array" ref="AF271">_xlfn.IFS(
$C271=2010,
VLOOKUP($B271,[17]分省年度数据!$A$1:$T$32,15,FALSE),
$C271=2011,
VLOOKUP($B271,[17]分省年度数据!$A$1:$T$32,14,FALSE),
$C271=2012,
VLOOKUP($B271,[17]分省年度数据!$A$1:$T$32,13,FALSE),
$C271=2013,
VLOOKUP($B271,[17]分省年度数据!$A$1:$T$32,12,FALSE),
$C271=2014,
VLOOKUP($B271,[17]分省年度数据!$A$1:$T$32,11,FALSE),
$C271=2015,
VLOOKUP($B271,[17]分省年度数据!$A$1:$T$32,10,FALSE),
$C271=2016,
VLOOKUP($B271,[17]分省年度数据!$A$1:$T$32,9,FALSE),
$C271=2017,
VLOOKUP($B271,[17]分省年度数据!$A$1:$T$32,8,FALSE),
$C271=2018,
VLOOKUP($B271,[17]分省年度数据!$A$1:$T$32,7,FALSE)
)</f>
        <v/>
      </c>
      <c r="AG271" cm="1">
        <f t="array" ref="AG271">_xlfn.IFS(
$C271=2010,
VLOOKUP($B271,[18]分省年度数据!$A$1:$T$32,15,FALSE),
$C271=2011,
VLOOKUP($B271,[18]分省年度数据!$A$1:$T$32,14,FALSE),
$C271=2012,
VLOOKUP($B271,[18]分省年度数据!$A$1:$T$32,13,FALSE),
$C271=2013,
VLOOKUP($B271,[18]分省年度数据!$A$1:$T$32,12,FALSE),
$C271=2014,
VLOOKUP($B271,[18]分省年度数据!$A$1:$T$32,11,FALSE),
$C271=2015,
VLOOKUP($B271,[18]分省年度数据!$A$1:$T$32,10,FALSE),
$C271=2016,
VLOOKUP($B271,[18]分省年度数据!$A$1:$T$32,9,FALSE),
$C271=2017,
VLOOKUP($B271,[18]分省年度数据!$A$1:$T$32,8,FALSE),
$C271=2018,
VLOOKUP($B271,[18]分省年度数据!$A$1:$T$32,7,FALSE)
)</f>
        <v>1330.1</v>
      </c>
      <c r="AJ271" cm="1">
        <f t="array" ref="AJ271">_xlfn.IFS(
$C271=2010,
VLOOKUP($B271,[19]分省年度数据!$A$1:$T$32,15,FALSE),
$C271=2011,
VLOOKUP($B271,[19]分省年度数据!$A$1:$T$32,14,FALSE),
$C271=2012,
VLOOKUP($B271,[19]分省年度数据!$A$1:$T$32,13,FALSE),
$C271=2013,
VLOOKUP($B271,[19]分省年度数据!$A$1:$T$32,12,FALSE),
$C271=2014,
VLOOKUP($B271,[19]分省年度数据!$A$1:$T$32,11,FALSE),
$C271=2015,
VLOOKUP($B271,[19]分省年度数据!$A$1:$T$32,10,FALSE),
$C271=2016,
VLOOKUP($B271,[19]分省年度数据!$A$1:$T$32,9,FALSE),
$C271=2017,
VLOOKUP($B271,[19]分省年度数据!$A$1:$T$32,8,FALSE),
$C271=2018,
VLOOKUP($B271,[19]分省年度数据!$A$1:$T$32,7,FALSE)
)</f>
        <v>1735</v>
      </c>
      <c r="AK271" cm="1">
        <f t="array" ref="AK271">_xlfn.IFS(
$C271=2010,
VLOOKUP($B271,[20]分省年度数据!$A$1:$T$32,15,FALSE),
$C271=2011,
VLOOKUP($B271,[20]分省年度数据!$A$1:$T$32,14,FALSE),
$C271=2012,
VLOOKUP($B271,[20]分省年度数据!$A$1:$T$32,13,FALSE),
$C271=2013,
VLOOKUP($B271,[20]分省年度数据!$A$1:$T$32,12,FALSE),
$C271=2014,
VLOOKUP($B271,[20]分省年度数据!$A$1:$T$32,11,FALSE),
$C271=2015,
VLOOKUP($B271,[20]分省年度数据!$A$1:$T$32,10,FALSE),
$C271=2016,
VLOOKUP($B271,[20]分省年度数据!$A$1:$T$32,9,FALSE),
$C271=2017,
VLOOKUP($B271,[20]分省年度数据!$A$1:$T$32,8,FALSE),
$C271=2018,
VLOOKUP($B271,[20]分省年度数据!$A$1:$T$32,7,FALSE)
)</f>
        <v>5870</v>
      </c>
      <c r="AL271" cm="1">
        <f t="array" ref="AL271">_xlfn.IFS(
$C271=2010,
VLOOKUP($B271,[26]分省年度数据!$A$1:$T$32,15,FALSE),
$C271=2011,
VLOOKUP($B271,[26]分省年度数据!$A$1:$T$32,14,FALSE),
$C271=2012,
VLOOKUP($B271,[26]分省年度数据!$A$1:$T$32,13,FALSE),
$C271=2013,
VLOOKUP($B271,[26]分省年度数据!$A$1:$T$32,12,FALSE),
$C271=2014,
VLOOKUP($B271,[26]分省年度数据!$A$1:$T$32,11,FALSE),
$C271=2015,
VLOOKUP($B271,[26]分省年度数据!$A$1:$T$32,10,FALSE),
$C271=2016,
VLOOKUP($B271,[26]分省年度数据!$A$1:$T$32,9,FALSE),
$C271=2017,
VLOOKUP($B271,[26]分省年度数据!$A$1:$T$32,8,FALSE),
$C271=2018,
VLOOKUP($B271,[26]分省年度数据!$A$1:$T$32,7,FALSE)
)</f>
        <v>98.4</v>
      </c>
      <c r="AM271" cm="1">
        <f t="array" ref="AM271">_xlfn.IFS(
$C271=2010,
VLOOKUP($B271,[22]分省年度数据!$A$1:$T$32,15,FALSE),
$C271=2011,
VLOOKUP($B271,[22]分省年度数据!$A$1:$T$32,14,FALSE),
$C271=2012,
VLOOKUP($B271,[22]分省年度数据!$A$1:$T$32,13,FALSE),
$C271=2013,
VLOOKUP($B271,[22]分省年度数据!$A$1:$T$32,12,FALSE),
$C271=2014,
VLOOKUP($B271,[22]分省年度数据!$A$1:$T$32,11,FALSE),
$C271=2015,
VLOOKUP($B271,[22]分省年度数据!$A$1:$T$32,10,FALSE),
$C271=2016,
VLOOKUP($B271,[22]分省年度数据!$A$1:$T$32,9,FALSE),
$C271=2017,
VLOOKUP($B271,[22]分省年度数据!$A$1:$T$32,8,FALSE),
$C271=2018,
VLOOKUP($B271,[22]分省年度数据!$A$1:$T$32,7,FALSE)
)</f>
        <v>93.85</v>
      </c>
      <c r="AN271" cm="1">
        <f t="array" ref="AN271">_xlfn.IFS(
$C271=2010,
VLOOKUP($B271,[23]分省年度数据!$A$1:$T$32,15,FALSE),
$C271=2011,
VLOOKUP($B271,[23]分省年度数据!$A$1:$T$32,14,FALSE),
$C271=2012,
VLOOKUP($B271,[23]分省年度数据!$A$1:$T$32,13,FALSE),
$C271=2013,
VLOOKUP($B271,[23]分省年度数据!$A$1:$T$32,12,FALSE),
$C271=2014,
VLOOKUP($B271,[23]分省年度数据!$A$1:$T$32,11,FALSE),
$C271=2015,
VLOOKUP($B271,[23]分省年度数据!$A$1:$T$32,10,FALSE),
$C271=2016,
VLOOKUP($B271,[23]分省年度数据!$A$1:$T$32,9,FALSE),
$C271=2017,
VLOOKUP($B271,[23]分省年度数据!$A$1:$T$32,8,FALSE),
$C271=2018,
VLOOKUP($B271,[23]分省年度数据!$A$1:$T$32,7,FALSE)
)</f>
        <v>13.35</v>
      </c>
      <c r="AO271" cm="1">
        <f t="array" ref="AO271">_xlfn.IFS(
$C271=2010,
VLOOKUP($B271,[24]分省年度数据!$A$1:$T$32,15,FALSE),
$C271=2011,
VLOOKUP($B271,[24]分省年度数据!$A$1:$T$32,14,FALSE),
$C271=2012,
VLOOKUP($B271,[24]分省年度数据!$A$1:$T$32,13,FALSE),
$C271=2013,
VLOOKUP($B271,[24]分省年度数据!$A$1:$T$32,12,FALSE),
$C271=2014,
VLOOKUP($B271,[24]分省年度数据!$A$1:$T$32,11,FALSE),
$C271=2015,
VLOOKUP($B271,[24]分省年度数据!$A$1:$T$32,10,FALSE),
$C271=2016,
VLOOKUP($B271,[24]分省年度数据!$A$1:$T$32,9,FALSE),
$C271=2017,
VLOOKUP($B271,[24]分省年度数据!$A$1:$T$32,8,FALSE),
$C271=2018,
VLOOKUP($B271,[24]分省年度数据!$A$1:$T$32,7,FALSE)
)</f>
        <v>2.65</v>
      </c>
      <c r="AP271" cm="1">
        <f t="array" ref="AP271">_xlfn.IFS(
$C271=2010,
VLOOKUP($B271,[25]分省年度数据!$A$1:$T$32,15,FALSE),
$C271=2011,
VLOOKUP($B271,[25]分省年度数据!$A$1:$T$32,14,FALSE),
$C271=2012,
VLOOKUP($B271,[25]分省年度数据!$A$1:$T$32,13,FALSE),
$C271=2013,
VLOOKUP($B271,[25]分省年度数据!$A$1:$T$32,12,FALSE),
$C271=2014,
VLOOKUP($B271,[25]分省年度数据!$A$1:$T$32,11,FALSE),
$C271=2015,
VLOOKUP($B271,[25]分省年度数据!$A$1:$T$32,10,FALSE),
$C271=2016,
VLOOKUP($B271,[25]分省年度数据!$A$1:$T$32,9,FALSE),
$C271=2017,
VLOOKUP($B271,[25]分省年度数据!$A$1:$T$32,8,FALSE),
$C271=2018,
VLOOKUP($B271,[25]分省年度数据!$A$1:$T$32,7,FALSE)
)</f>
        <v>20.38</v>
      </c>
    </row>
    <row r="272" spans="1:42">
      <c r="A272">
        <v>65</v>
      </c>
      <c r="B272" t="s">
        <v>31</v>
      </c>
      <c r="C272">
        <v>2010</v>
      </c>
      <c r="D272" t="str">
        <f t="shared" si="8"/>
        <v>新疆维吾尔自治区2010</v>
      </c>
      <c r="E272" t="s">
        <v>37</v>
      </c>
      <c r="F272" cm="1">
        <f t="array" ref="F272">_xlfn.IFS(
$C272=2010,
VLOOKUP($B272,[1]分省年度数据!$A$1:$T$32,15,FALSE),
$C272=2011,
VLOOKUP($B272,[1]分省年度数据!$A$1:$T$32,14,FALSE),
$C272=2012,
VLOOKUP($B272,[1]分省年度数据!$A$1:$T$32,13,FALSE),
$C272=2013,
VLOOKUP($B272,[1]分省年度数据!$A$1:$T$32,12,FALSE),
$C272=2014,
VLOOKUP($B272,[1]分省年度数据!$A$1:$T$32,11,FALSE),
$C272=2015,
VLOOKUP($B272,[1]分省年度数据!$A$1:$T$32,10,FALSE),
$C272=2016,
VLOOKUP($B272,[1]分省年度数据!$A$1:$T$32,9,FALSE),
$C272=2017,
VLOOKUP($B272,[1]分省年度数据!$A$1:$T$32,8,FALSE),
$C272=2018,
VLOOKUP($B272,[1]分省年度数据!$A$1:$T$32,7,FALSE)
)</f>
        <v>2185</v>
      </c>
      <c r="G272" cm="1">
        <f t="array" ref="G272">_xlfn.IFS(
$C272=2010,
VLOOKUP($B272,[2]分省年度数据!$A$1:$T$32,15,FALSE),
$C272=2011,
VLOOKUP($B272,[2]分省年度数据!$A$1:$T$32,14,FALSE),
$C272=2012,
VLOOKUP($B272,[2]分省年度数据!$A$1:$T$32,13,FALSE),
$C272=2013,
VLOOKUP($B272,[2]分省年度数据!$A$1:$T$32,12,FALSE),
$C272=2014,
VLOOKUP($B272,[2]分省年度数据!$A$1:$T$32,11,FALSE),
$C272=2015,
VLOOKUP($B272,[2]分省年度数据!$A$1:$T$32,10,FALSE),
$C272=2016,
VLOOKUP($B272,[2]分省年度数据!$A$1:$T$32,9,FALSE),
$C272=2017,
VLOOKUP($B272,[2]分省年度数据!$A$1:$T$32,8,FALSE),
$C272=2018,
VLOOKUP($B272,[2]分省年度数据!$A$1:$T$32,7,FALSE)
)</f>
        <v>9042</v>
      </c>
      <c r="H272" cm="1">
        <f t="array" ref="H272">_xlfn.IFS(
$C272=2010,
VLOOKUP($B272,[3]分省年度数据!$A$1:$T$32,15,FALSE),
$C272=2011,
VLOOKUP($B272,[3]分省年度数据!$A$1:$T$32,14,FALSE),
$C272=2012,
VLOOKUP($B272,[3]分省年度数据!$A$1:$T$32,13,FALSE),
$C272=2013,
VLOOKUP($B272,[3]分省年度数据!$A$1:$T$32,12,FALSE),
$C272=2014,
VLOOKUP($B272,[3]分省年度数据!$A$1:$T$32,11,FALSE),
$C272=2015,
VLOOKUP($B272,[3]分省年度数据!$A$1:$T$32,10,FALSE),
$C272=2016,
VLOOKUP($B272,[3]分省年度数据!$A$1:$T$32,9,FALSE),
$C272=2017,
VLOOKUP($B272,[3]分省年度数据!$A$1:$T$32,8,FALSE),
$C272=2018,
VLOOKUP($B272,[3]分省年度数据!$A$1:$T$32,7,FALSE)
)</f>
        <v>573.29999999999995</v>
      </c>
      <c r="I272">
        <f>VLOOKUP($D272,[4]Sheet1!$C$1:$J$65536,2,FALSE)</f>
        <v>90.883270263671875</v>
      </c>
      <c r="J272">
        <f>VLOOKUP($D272,[4]Sheet1!$C$1:$J$65536,3,FALSE)</f>
        <v>-32.71112060546875</v>
      </c>
      <c r="K272">
        <f>VLOOKUP($D272,[4]Sheet1!$C$1:$J$65536,4,FALSE)</f>
        <v>10184.01171875</v>
      </c>
      <c r="L272">
        <f>VLOOKUP($D272,[4]Sheet1!$C$1:$J$65536,5,FALSE)</f>
        <v>168.20893859863281</v>
      </c>
      <c r="M272">
        <f>VLOOKUP($D272,[4]Sheet1!$C$1:$J$65536,6,FALSE)</f>
        <v>21.357179641723633</v>
      </c>
      <c r="N272">
        <f>VLOOKUP($D272,[4]Sheet1!$C$1:$J$65536,7,FALSE)</f>
        <v>3.8689610958099365</v>
      </c>
      <c r="O272">
        <f>VLOOKUP($D272,[4]Sheet1!$C$1:$J$65536,8,FALSE)</f>
        <v>7.3773059844970703</v>
      </c>
      <c r="P272" cm="1">
        <f t="array" ref="P272">_xlfn.IFS(
$C272=2010,
VLOOKUP($B272,[5]各省年均房价!$A$1:$T$32,11,FALSE),
$C272=2011,
VLOOKUP($B272,[5]各省年均房价!$A$1:$T$32,12,FALSE),
$C272=2012,
VLOOKUP($B272,[5]各省年均房价!$A$1:$T$32,13,FALSE),
$C272=2013,
VLOOKUP($B272,[5]各省年均房价!$A$1:$T$32,14,FALSE),
$C272=2014,
VLOOKUP($B272,[5]各省年均房价!$A$1:$T$32,15,FALSE),
$C272=2015,
VLOOKUP($B272,[5]各省年均房价!$A$1:$T$32,16,FALSE),
$C272=2016,
VLOOKUP($B272,[5]各省年均房价!$A$1:$T$32,17,FALSE),
$C272=2017,
VLOOKUP($B272,[5]各省年均房价!$A$1:$T$32,18,FALSE),
$C272=2018,
VLOOKUP($B272,[5]各省年均房价!$A$1:$T$32,19,FALSE)
)</f>
        <v>3920.6149999999998</v>
      </c>
      <c r="Q272">
        <f t="shared" si="9"/>
        <v>0.4336004202610042</v>
      </c>
      <c r="R272" cm="1">
        <f t="array" ref="R272">_xlfn.IFS(
$C272=2010,
VLOOKUP($B272,[27]分省年度数据!$A$1:$T$32,15,FALSE),
$C272=2011,
VLOOKUP($B272,[27]分省年度数据!$A$1:$T$32,14,FALSE),
$C272=2012,
VLOOKUP($B272,[27]分省年度数据!$A$1:$T$32,13,FALSE),
$C272=2013,
VLOOKUP($B272,[27]分省年度数据!$A$1:$T$32,12,FALSE),
$C272=2014,
VLOOKUP($B272,[27]分省年度数据!$A$1:$T$32,11,FALSE),
$C272=2015,
VLOOKUP($B272,[27]分省年度数据!$A$1:$T$32,10,FALSE),
$C272=2016,
VLOOKUP($B272,[27]分省年度数据!$A$1:$T$32,9,FALSE),
$C272=2017,
VLOOKUP($B272,[27]分省年度数据!$A$1:$T$32,8,FALSE),
$C272=2018,
VLOOKUP($B272,[27]分省年度数据!$A$1:$T$32,7,FALSE)
)</f>
        <v>62.99</v>
      </c>
      <c r="S272">
        <f>IFERROR(VLOOKUP(D272,[6]mu_jt_estimates_final!$C:$D,2,FALSE),"")</f>
        <v>-0.43376318000000003</v>
      </c>
      <c r="T272" t="str">
        <f>VLOOKUP(B272,方言分布!A:B,2,FALSE)</f>
        <v>其他</v>
      </c>
      <c r="U272" cm="1">
        <f t="array" ref="U272">_xlfn.IFS(
$C272=2010,
VLOOKUP($B272,[7]分省年度数据!$A$1:$T$32,15,FALSE),
$C272=2011,
VLOOKUP($B272,[7]分省年度数据!$A$1:$T$32,14,FALSE),
$C272=2012,
VLOOKUP($B272,[7]分省年度数据!$A$1:$T$32,13,FALSE),
$C272=2013,
VLOOKUP($B272,[7]分省年度数据!$A$1:$T$32,12,FALSE),
$C272=2014,
VLOOKUP($B272,[7]分省年度数据!$A$1:$T$32,11,FALSE),
$C272=2015,
VLOOKUP($B272,[7]分省年度数据!$A$1:$T$32,10,FALSE),
$C272=2016,
VLOOKUP($B272,[7]分省年度数据!$A$1:$T$32,9,FALSE),
$C272=2017,
VLOOKUP($B272,[7]分省年度数据!$A$1:$T$32,8,FALSE),
$C272=2018,
VLOOKUP($B272,[7]分省年度数据!$A$1:$T$32,7,FALSE)
)</f>
        <v>16000</v>
      </c>
      <c r="V272" cm="1">
        <f t="array" ref="V272">_xlfn.IFS(
$C272=2010,
VLOOKUP($B272,[8]分省年度数据!$A$1:$T$32,15,FALSE),
$C272=2011,
VLOOKUP($B272,[8]分省年度数据!$A$1:$T$32,14,FALSE),
$C272=2012,
VLOOKUP($B272,[8]分省年度数据!$A$1:$T$32,13,FALSE),
$C272=2013,
VLOOKUP($B272,[8]分省年度数据!$A$1:$T$32,12,FALSE),
$C272=2014,
VLOOKUP($B272,[8]分省年度数据!$A$1:$T$32,11,FALSE),
$C272=2015,
VLOOKUP($B272,[8]分省年度数据!$A$1:$T$32,10,FALSE),
$C272=2016,
VLOOKUP($B272,[8]分省年度数据!$A$1:$T$32,9,FALSE),
$C272=2017,
VLOOKUP($B272,[8]分省年度数据!$A$1:$T$32,8,FALSE),
$C272=2018,
VLOOKUP($B272,[8]分省年度数据!$A$1:$T$32,7,FALSE)
)</f>
        <v>11.62</v>
      </c>
      <c r="W272" cm="1">
        <f t="array" ref="W272">_xlfn.IFS(
$C272=2010,
VLOOKUP($B272,[9]分省年度数据!$A$1:$T$32,15,FALSE),
$C272=2011,
VLOOKUP($B272,[9]分省年度数据!$A$1:$T$32,14,FALSE),
$C272=2012,
VLOOKUP($B272,[9]分省年度数据!$A$1:$T$32,13,FALSE),
$C272=2013,
VLOOKUP($B272,[9]分省年度数据!$A$1:$T$32,12,FALSE),
$C272=2014,
VLOOKUP($B272,[9]分省年度数据!$A$1:$T$32,11,FALSE),
$C272=2015,
VLOOKUP($B272,[9]分省年度数据!$A$1:$T$32,10,FALSE),
$C272=2016,
VLOOKUP($B272,[9]分省年度数据!$A$1:$T$32,9,FALSE),
$C272=2017,
VLOOKUP($B272,[9]分省年度数据!$A$1:$T$32,8,FALSE),
$C272=2018,
VLOOKUP($B272,[9]分省年度数据!$A$1:$T$32,7,FALSE)
)</f>
        <v>57</v>
      </c>
      <c r="X272" cm="1">
        <f t="array" ref="X272">_xlfn.IFS(
$C272=2010,
VLOOKUP($B272,[10]分省年度数据!$A$1:$T$32,15,FALSE),
$C272=2011,
VLOOKUP($B272,[10]分省年度数据!$A$1:$T$32,14,FALSE),
$C272=2012,
VLOOKUP($B272,[10]分省年度数据!$A$1:$T$32,13,FALSE),
$C272=2013,
VLOOKUP($B272,[10]分省年度数据!$A$1:$T$32,12,FALSE),
$C272=2014,
VLOOKUP($B272,[10]分省年度数据!$A$1:$T$32,11,FALSE),
$C272=2015,
VLOOKUP($B272,[10]分省年度数据!$A$1:$T$32,10,FALSE),
$C272=2016,
VLOOKUP($B272,[10]分省年度数据!$A$1:$T$32,9,FALSE),
$C272=2017,
VLOOKUP($B272,[10]分省年度数据!$A$1:$T$32,8,FALSE),
$C272=2018,
VLOOKUP($B272,[10]分省年度数据!$A$1:$T$32,7,FALSE)
)</f>
        <v>10.26</v>
      </c>
      <c r="Y272" cm="1">
        <f t="array" ref="Y272">_xlfn.IFS(
$C272=2010,
VLOOKUP($B272,[11]分省年度数据!$A$1:$T$32,15,FALSE),
$C272=2011,
VLOOKUP($B272,[11]分省年度数据!$A$1:$T$32,14,FALSE),
$C272=2012,
VLOOKUP($B272,[11]分省年度数据!$A$1:$T$32,13,FALSE),
$C272=2013,
VLOOKUP($B272,[11]分省年度数据!$A$1:$T$32,12,FALSE),
$C272=2014,
VLOOKUP($B272,[11]分省年度数据!$A$1:$T$32,11,FALSE),
$C272=2015,
VLOOKUP($B272,[11]分省年度数据!$A$1:$T$32,10,FALSE),
$C272=2016,
VLOOKUP($B272,[11]分省年度数据!$A$1:$T$32,9,FALSE),
$C272=2017,
VLOOKUP($B272,[11]分省年度数据!$A$1:$T$32,8,FALSE),
$C272=2018,
VLOOKUP($B272,[11]分省年度数据!$A$1:$T$32,7,FALSE)
)</f>
        <v>103.56</v>
      </c>
      <c r="Z272" cm="1">
        <f t="array" ref="Z272">_xlfn.IFS(
$C272=2010,
VLOOKUP($B272,[12]分省年度数据!$A$1:$T$32,15,FALSE),
$C272=2011,
VLOOKUP($B272,[12]分省年度数据!$A$1:$T$32,14,FALSE),
$C272=2012,
VLOOKUP($B272,[12]分省年度数据!$A$1:$T$32,13,FALSE),
$C272=2013,
VLOOKUP($B272,[12]分省年度数据!$A$1:$T$32,12,FALSE),
$C272=2014,
VLOOKUP($B272,[12]分省年度数据!$A$1:$T$32,11,FALSE),
$C272=2015,
VLOOKUP($B272,[12]分省年度数据!$A$1:$T$32,10,FALSE),
$C272=2016,
VLOOKUP($B272,[12]分省年度数据!$A$1:$T$32,9,FALSE),
$C272=2017,
VLOOKUP($B272,[12]分省年度数据!$A$1:$T$32,8,FALSE),
$C272=2018,
VLOOKUP($B272,[12]分省年度数据!$A$1:$T$32,7,FALSE)
)</f>
        <v>13.86</v>
      </c>
      <c r="AA272" cm="1">
        <f t="array" ref="AA272">_xlfn.IFS(
$C272=2010,
VLOOKUP($B272,[13]分省年度数据!$A$1:$T$32,15,FALSE),
$C272=2011,
VLOOKUP($B272,[13]分省年度数据!$A$1:$T$32,14,FALSE),
$C272=2012,
VLOOKUP($B272,[13]分省年度数据!$A$1:$T$32,13,FALSE),
$C272=2013,
VLOOKUP($B272,[13]分省年度数据!$A$1:$T$32,12,FALSE),
$C272=2014,
VLOOKUP($B272,[13]分省年度数据!$A$1:$T$32,11,FALSE),
$C272=2015,
VLOOKUP($B272,[13]分省年度数据!$A$1:$T$32,10,FALSE),
$C272=2016,
VLOOKUP($B272,[13]分省年度数据!$A$1:$T$32,9,FALSE),
$C272=2017,
VLOOKUP($B272,[13]分省年度数据!$A$1:$T$32,8,FALSE),
$C272=2018,
VLOOKUP($B272,[13]分省年度数据!$A$1:$T$32,7,FALSE)
)</f>
        <v>11.98</v>
      </c>
      <c r="AB272" cm="1">
        <f t="array" ref="AB272">_xlfn.IFS(
$C272=2010,
VLOOKUP($B272,[14]分省年度数据!$A$1:$T$32,15,FALSE),
$C272=2011,
VLOOKUP($B272,[14]分省年度数据!$A$1:$T$32,14,FALSE),
$C272=2012,
VLOOKUP($B272,[14]分省年度数据!$A$1:$T$32,13,FALSE),
$C272=2013,
VLOOKUP($B272,[14]分省年度数据!$A$1:$T$32,12,FALSE),
$C272=2014,
VLOOKUP($B272,[14]分省年度数据!$A$1:$T$32,11,FALSE),
$C272=2015,
VLOOKUP($B272,[14]分省年度数据!$A$1:$T$32,10,FALSE),
$C272=2016,
VLOOKUP($B272,[14]分省年度数据!$A$1:$T$32,9,FALSE),
$C272=2017,
VLOOKUP($B272,[14]分省年度数据!$A$1:$T$32,8,FALSE),
$C272=2018,
VLOOKUP($B272,[14]分省年度数据!$A$1:$T$32,7,FALSE)
)</f>
        <v>14.45</v>
      </c>
      <c r="AD272" cm="1">
        <f t="array" ref="AD272">_xlfn.IFS(
$C272=2010,
VLOOKUP($B272,[15]分省年度数据!$A$1:$T$32,15,FALSE),
$C272=2011,
VLOOKUP($B272,[15]分省年度数据!$A$1:$T$32,14,FALSE),
$C272=2012,
VLOOKUP($B272,[15]分省年度数据!$A$1:$T$32,13,FALSE),
$C272=2013,
VLOOKUP($B272,[15]分省年度数据!$A$1:$T$32,12,FALSE),
$C272=2014,
VLOOKUP($B272,[15]分省年度数据!$A$1:$T$32,11,FALSE),
$C272=2015,
VLOOKUP($B272,[15]分省年度数据!$A$1:$T$32,10,FALSE),
$C272=2016,
VLOOKUP($B272,[15]分省年度数据!$A$1:$T$32,9,FALSE),
$C272=2017,
VLOOKUP($B272,[15]分省年度数据!$A$1:$T$32,8,FALSE),
$C272=2018,
VLOOKUP($B272,[15]分省年度数据!$A$1:$T$32,7,FALSE)
)</f>
        <v>3655998</v>
      </c>
      <c r="AE272" cm="1">
        <f t="array" ref="AE272">_xlfn.IFS(
$C272=2010,
VLOOKUP($B272,[16]分省年度数据!$A$1:$T$32,15,FALSE),
$C272=2011,
VLOOKUP($B272,[16]分省年度数据!$A$1:$T$32,14,FALSE),
$C272=2012,
VLOOKUP($B272,[16]分省年度数据!$A$1:$T$32,13,FALSE),
$C272=2013,
VLOOKUP($B272,[16]分省年度数据!$A$1:$T$32,12,FALSE),
$C272=2014,
VLOOKUP($B272,[16]分省年度数据!$A$1:$T$32,11,FALSE),
$C272=2015,
VLOOKUP($B272,[16]分省年度数据!$A$1:$T$32,10,FALSE),
$C272=2016,
VLOOKUP($B272,[16]分省年度数据!$A$1:$T$32,9,FALSE),
$C272=2017,
VLOOKUP($B272,[16]分省年度数据!$A$1:$T$32,8,FALSE),
$C272=2018,
VLOOKUP($B272,[16]分省年度数据!$A$1:$T$32,7,FALSE)
)</f>
        <v>313.83999999999997</v>
      </c>
      <c r="AF272" cm="1">
        <f t="array" ref="AF272">_xlfn.IFS(
$C272=2010,
VLOOKUP($B272,[17]分省年度数据!$A$1:$T$32,15,FALSE),
$C272=2011,
VLOOKUP($B272,[17]分省年度数据!$A$1:$T$32,14,FALSE),
$C272=2012,
VLOOKUP($B272,[17]分省年度数据!$A$1:$T$32,13,FALSE),
$C272=2013,
VLOOKUP($B272,[17]分省年度数据!$A$1:$T$32,12,FALSE),
$C272=2014,
VLOOKUP($B272,[17]分省年度数据!$A$1:$T$32,11,FALSE),
$C272=2015,
VLOOKUP($B272,[17]分省年度数据!$A$1:$T$32,10,FALSE),
$C272=2016,
VLOOKUP($B272,[17]分省年度数据!$A$1:$T$32,9,FALSE),
$C272=2017,
VLOOKUP($B272,[17]分省年度数据!$A$1:$T$32,8,FALSE),
$C272=2018,
VLOOKUP($B272,[17]分省年度数据!$A$1:$T$32,7,FALSE)
)</f>
        <v>106</v>
      </c>
      <c r="AG272" cm="1">
        <f t="array" ref="AG272">_xlfn.IFS(
$C272=2010,
VLOOKUP($B272,[18]分省年度数据!$A$1:$T$32,15,FALSE),
$C272=2011,
VLOOKUP($B272,[18]分省年度数据!$A$1:$T$32,14,FALSE),
$C272=2012,
VLOOKUP($B272,[18]分省年度数据!$A$1:$T$32,13,FALSE),
$C272=2013,
VLOOKUP($B272,[18]分省年度数据!$A$1:$T$32,12,FALSE),
$C272=2014,
VLOOKUP($B272,[18]分省年度数据!$A$1:$T$32,11,FALSE),
$C272=2015,
VLOOKUP($B272,[18]分省年度数据!$A$1:$T$32,10,FALSE),
$C272=2016,
VLOOKUP($B272,[18]分省年度数据!$A$1:$T$32,9,FALSE),
$C272=2017,
VLOOKUP($B272,[18]分省年度数据!$A$1:$T$32,8,FALSE),
$C272=2018,
VLOOKUP($B272,[18]分省年度数据!$A$1:$T$32,7,FALSE)
)</f>
        <v>1386.1</v>
      </c>
      <c r="AJ272" cm="1">
        <f t="array" ref="AJ272">_xlfn.IFS(
$C272=2010,
VLOOKUP($B272,[19]分省年度数据!$A$1:$T$32,15,FALSE),
$C272=2011,
VLOOKUP($B272,[19]分省年度数据!$A$1:$T$32,14,FALSE),
$C272=2012,
VLOOKUP($B272,[19]分省年度数据!$A$1:$T$32,13,FALSE),
$C272=2013,
VLOOKUP($B272,[19]分省年度数据!$A$1:$T$32,12,FALSE),
$C272=2014,
VLOOKUP($B272,[19]分省年度数据!$A$1:$T$32,11,FALSE),
$C272=2015,
VLOOKUP($B272,[19]分省年度数据!$A$1:$T$32,10,FALSE),
$C272=2016,
VLOOKUP($B272,[19]分省年度数据!$A$1:$T$32,9,FALSE),
$C272=2017,
VLOOKUP($B272,[19]分省年度数据!$A$1:$T$32,8,FALSE),
$C272=2018,
VLOOKUP($B272,[19]分省年度数据!$A$1:$T$32,7,FALSE)
)</f>
        <v>5298</v>
      </c>
      <c r="AK272" cm="1">
        <f t="array" ref="AK272">_xlfn.IFS(
$C272=2010,
VLOOKUP($B272,[20]分省年度数据!$A$1:$T$32,15,FALSE),
$C272=2011,
VLOOKUP($B272,[20]分省年度数据!$A$1:$T$32,14,FALSE),
$C272=2012,
VLOOKUP($B272,[20]分省年度数据!$A$1:$T$32,13,FALSE),
$C272=2013,
VLOOKUP($B272,[20]分省年度数据!$A$1:$T$32,12,FALSE),
$C272=2014,
VLOOKUP($B272,[20]分省年度数据!$A$1:$T$32,11,FALSE),
$C272=2015,
VLOOKUP($B272,[20]分省年度数据!$A$1:$T$32,10,FALSE),
$C272=2016,
VLOOKUP($B272,[20]分省年度数据!$A$1:$T$32,9,FALSE),
$C272=2017,
VLOOKUP($B272,[20]分省年度数据!$A$1:$T$32,8,FALSE),
$C272=2018,
VLOOKUP($B272,[20]分省年度数据!$A$1:$T$32,7,FALSE)
)</f>
        <v>10258</v>
      </c>
      <c r="AL272" cm="1">
        <f t="array" ref="AL272">_xlfn.IFS(
$C272=2010,
VLOOKUP($B272,[26]分省年度数据!$A$1:$T$32,15,FALSE),
$C272=2011,
VLOOKUP($B272,[26]分省年度数据!$A$1:$T$32,14,FALSE),
$C272=2012,
VLOOKUP($B272,[26]分省年度数据!$A$1:$T$32,13,FALSE),
$C272=2013,
VLOOKUP($B272,[26]分省年度数据!$A$1:$T$32,12,FALSE),
$C272=2014,
VLOOKUP($B272,[26]分省年度数据!$A$1:$T$32,11,FALSE),
$C272=2015,
VLOOKUP($B272,[26]分省年度数据!$A$1:$T$32,10,FALSE),
$C272=2016,
VLOOKUP($B272,[26]分省年度数据!$A$1:$T$32,9,FALSE),
$C272=2017,
VLOOKUP($B272,[26]分省年度数据!$A$1:$T$32,8,FALSE),
$C272=2018,
VLOOKUP($B272,[26]分省年度数据!$A$1:$T$32,7,FALSE)
)</f>
        <v>99.17</v>
      </c>
      <c r="AM272" cm="1">
        <f t="array" ref="AM272">_xlfn.IFS(
$C272=2010,
VLOOKUP($B272,[22]分省年度数据!$A$1:$T$32,15,FALSE),
$C272=2011,
VLOOKUP($B272,[22]分省年度数据!$A$1:$T$32,14,FALSE),
$C272=2012,
VLOOKUP($B272,[22]分省年度数据!$A$1:$T$32,13,FALSE),
$C272=2013,
VLOOKUP($B272,[22]分省年度数据!$A$1:$T$32,12,FALSE),
$C272=2014,
VLOOKUP($B272,[22]分省年度数据!$A$1:$T$32,11,FALSE),
$C272=2015,
VLOOKUP($B272,[22]分省年度数据!$A$1:$T$32,10,FALSE),
$C272=2016,
VLOOKUP($B272,[22]分省年度数据!$A$1:$T$32,9,FALSE),
$C272=2017,
VLOOKUP($B272,[22]分省年度数据!$A$1:$T$32,8,FALSE),
$C272=2018,
VLOOKUP($B272,[22]分省年度数据!$A$1:$T$32,7,FALSE)
)</f>
        <v>95.8</v>
      </c>
      <c r="AN272" cm="1">
        <f t="array" ref="AN272">_xlfn.IFS(
$C272=2010,
VLOOKUP($B272,[23]分省年度数据!$A$1:$T$32,15,FALSE),
$C272=2011,
VLOOKUP($B272,[23]分省年度数据!$A$1:$T$32,14,FALSE),
$C272=2012,
VLOOKUP($B272,[23]分省年度数据!$A$1:$T$32,13,FALSE),
$C272=2013,
VLOOKUP($B272,[23]分省年度数据!$A$1:$T$32,12,FALSE),
$C272=2014,
VLOOKUP($B272,[23]分省年度数据!$A$1:$T$32,11,FALSE),
$C272=2015,
VLOOKUP($B272,[23]分省年度数据!$A$1:$T$32,10,FALSE),
$C272=2016,
VLOOKUP($B272,[23]分省年度数据!$A$1:$T$32,9,FALSE),
$C272=2017,
VLOOKUP($B272,[23]分省年度数据!$A$1:$T$32,8,FALSE),
$C272=2018,
VLOOKUP($B272,[23]分省年度数据!$A$1:$T$32,7,FALSE)
)</f>
        <v>11.66</v>
      </c>
      <c r="AO272" cm="1">
        <f t="array" ref="AO272">_xlfn.IFS(
$C272=2010,
VLOOKUP($B272,[24]分省年度数据!$A$1:$T$32,15,FALSE),
$C272=2011,
VLOOKUP($B272,[24]分省年度数据!$A$1:$T$32,14,FALSE),
$C272=2012,
VLOOKUP($B272,[24]分省年度数据!$A$1:$T$32,13,FALSE),
$C272=2013,
VLOOKUP($B272,[24]分省年度数据!$A$1:$T$32,12,FALSE),
$C272=2014,
VLOOKUP($B272,[24]分省年度数据!$A$1:$T$32,11,FALSE),
$C272=2015,
VLOOKUP($B272,[24]分省年度数据!$A$1:$T$32,10,FALSE),
$C272=2016,
VLOOKUP($B272,[24]分省年度数据!$A$1:$T$32,9,FALSE),
$C272=2017,
VLOOKUP($B272,[24]分省年度数据!$A$1:$T$32,8,FALSE),
$C272=2018,
VLOOKUP($B272,[24]分省年度数据!$A$1:$T$32,7,FALSE)
)</f>
        <v>3.23</v>
      </c>
      <c r="AP272" cm="1">
        <f t="array" ref="AP272">_xlfn.IFS(
$C272=2010,
VLOOKUP($B272,[25]分省年度数据!$A$1:$T$32,15,FALSE),
$C272=2011,
VLOOKUP($B272,[25]分省年度数据!$A$1:$T$32,14,FALSE),
$C272=2012,
VLOOKUP($B272,[25]分省年度数据!$A$1:$T$32,13,FALSE),
$C272=2013,
VLOOKUP($B272,[25]分省年度数据!$A$1:$T$32,12,FALSE),
$C272=2014,
VLOOKUP($B272,[25]分省年度数据!$A$1:$T$32,11,FALSE),
$C272=2015,
VLOOKUP($B272,[25]分省年度数据!$A$1:$T$32,10,FALSE),
$C272=2016,
VLOOKUP($B272,[25]分省年度数据!$A$1:$T$32,9,FALSE),
$C272=2017,
VLOOKUP($B272,[25]分省年度数据!$A$1:$T$32,8,FALSE),
$C272=2018,
VLOOKUP($B272,[25]分省年度数据!$A$1:$T$32,7,FALSE)
)</f>
        <v>8.61</v>
      </c>
    </row>
    <row r="273" spans="1:42">
      <c r="A273">
        <v>65</v>
      </c>
      <c r="B273" t="s">
        <v>31</v>
      </c>
      <c r="C273">
        <v>2011</v>
      </c>
      <c r="D273" t="str">
        <f t="shared" si="8"/>
        <v>新疆维吾尔自治区2011</v>
      </c>
      <c r="E273" t="s">
        <v>37</v>
      </c>
      <c r="F273" cm="1">
        <f t="array" ref="F273">_xlfn.IFS(
$C273=2010,
VLOOKUP($B273,[1]分省年度数据!$A$1:$T$32,15,FALSE),
$C273=2011,
VLOOKUP($B273,[1]分省年度数据!$A$1:$T$32,14,FALSE),
$C273=2012,
VLOOKUP($B273,[1]分省年度数据!$A$1:$T$32,13,FALSE),
$C273=2013,
VLOOKUP($B273,[1]分省年度数据!$A$1:$T$32,12,FALSE),
$C273=2014,
VLOOKUP($B273,[1]分省年度数据!$A$1:$T$32,11,FALSE),
$C273=2015,
VLOOKUP($B273,[1]分省年度数据!$A$1:$T$32,10,FALSE),
$C273=2016,
VLOOKUP($B273,[1]分省年度数据!$A$1:$T$32,9,FALSE),
$C273=2017,
VLOOKUP($B273,[1]分省年度数据!$A$1:$T$32,8,FALSE),
$C273=2018,
VLOOKUP($B273,[1]分省年度数据!$A$1:$T$32,7,FALSE)
)</f>
        <v>2225</v>
      </c>
      <c r="G273" cm="1">
        <f t="array" ref="G273">_xlfn.IFS(
$C273=2010,
VLOOKUP($B273,[2]分省年度数据!$A$1:$T$32,15,FALSE),
$C273=2011,
VLOOKUP($B273,[2]分省年度数据!$A$1:$T$32,14,FALSE),
$C273=2012,
VLOOKUP($B273,[2]分省年度数据!$A$1:$T$32,13,FALSE),
$C273=2013,
VLOOKUP($B273,[2]分省年度数据!$A$1:$T$32,12,FALSE),
$C273=2014,
VLOOKUP($B273,[2]分省年度数据!$A$1:$T$32,11,FALSE),
$C273=2015,
VLOOKUP($B273,[2]分省年度数据!$A$1:$T$32,10,FALSE),
$C273=2016,
VLOOKUP($B273,[2]分省年度数据!$A$1:$T$32,9,FALSE),
$C273=2017,
VLOOKUP($B273,[2]分省年度数据!$A$1:$T$32,8,FALSE),
$C273=2018,
VLOOKUP($B273,[2]分省年度数据!$A$1:$T$32,7,FALSE)
)</f>
        <v>10443</v>
      </c>
      <c r="H273" cm="1">
        <f t="array" ref="H273">_xlfn.IFS(
$C273=2010,
VLOOKUP($B273,[3]分省年度数据!$A$1:$T$32,15,FALSE),
$C273=2011,
VLOOKUP($B273,[3]分省年度数据!$A$1:$T$32,14,FALSE),
$C273=2012,
VLOOKUP($B273,[3]分省年度数据!$A$1:$T$32,13,FALSE),
$C273=2013,
VLOOKUP($B273,[3]分省年度数据!$A$1:$T$32,12,FALSE),
$C273=2014,
VLOOKUP($B273,[3]分省年度数据!$A$1:$T$32,11,FALSE),
$C273=2015,
VLOOKUP($B273,[3]分省年度数据!$A$1:$T$32,10,FALSE),
$C273=2016,
VLOOKUP($B273,[3]分省年度数据!$A$1:$T$32,9,FALSE),
$C273=2017,
VLOOKUP($B273,[3]分省年度数据!$A$1:$T$32,8,FALSE),
$C273=2018,
VLOOKUP($B273,[3]分省年度数据!$A$1:$T$32,7,FALSE)
)</f>
        <v>171.5</v>
      </c>
      <c r="I273">
        <f>VLOOKUP($D273,[4]Sheet1!$C$1:$J$65536,2,FALSE)</f>
        <v>92.689071655273438</v>
      </c>
      <c r="J273">
        <f>VLOOKUP($D273,[4]Sheet1!$C$1:$J$65536,3,FALSE)</f>
        <v>-38.793682098388672</v>
      </c>
      <c r="K273">
        <f>VLOOKUP($D273,[4]Sheet1!$C$1:$J$65536,4,FALSE)</f>
        <v>10183.3779296875</v>
      </c>
      <c r="L273">
        <f>VLOOKUP($D273,[4]Sheet1!$C$1:$J$65536,5,FALSE)</f>
        <v>171.73748779296875</v>
      </c>
      <c r="M273">
        <f>VLOOKUP($D273,[4]Sheet1!$C$1:$J$65536,6,FALSE)</f>
        <v>20.321964263916016</v>
      </c>
      <c r="N273">
        <f>VLOOKUP($D273,[4]Sheet1!$C$1:$J$65536,7,FALSE)</f>
        <v>3.6467361450195312</v>
      </c>
      <c r="O273">
        <f>VLOOKUP($D273,[4]Sheet1!$C$1:$J$65536,8,FALSE)</f>
        <v>6.3069944381713867</v>
      </c>
      <c r="P273" cm="1">
        <f t="array" ref="P273">_xlfn.IFS(
$C273=2010,
VLOOKUP($B273,[5]各省年均房价!$A$1:$T$32,11,FALSE),
$C273=2011,
VLOOKUP($B273,[5]各省年均房价!$A$1:$T$32,12,FALSE),
$C273=2012,
VLOOKUP($B273,[5]各省年均房价!$A$1:$T$32,13,FALSE),
$C273=2013,
VLOOKUP($B273,[5]各省年均房价!$A$1:$T$32,14,FALSE),
$C273=2014,
VLOOKUP($B273,[5]各省年均房价!$A$1:$T$32,15,FALSE),
$C273=2015,
VLOOKUP($B273,[5]各省年均房价!$A$1:$T$32,16,FALSE),
$C273=2016,
VLOOKUP($B273,[5]各省年均房价!$A$1:$T$32,17,FALSE),
$C273=2017,
VLOOKUP($B273,[5]各省年均房价!$A$1:$T$32,18,FALSE),
$C273=2018,
VLOOKUP($B273,[5]各省年均房价!$A$1:$T$32,19,FALSE)
)</f>
        <v>4160.25</v>
      </c>
      <c r="Q273">
        <f t="shared" si="9"/>
        <v>0.39837690318873886</v>
      </c>
      <c r="R273" cm="1">
        <f t="array" ref="R273">_xlfn.IFS(
$C273=2010,
VLOOKUP($B273,[27]分省年度数据!$A$1:$T$32,15,FALSE),
$C273=2011,
VLOOKUP($B273,[27]分省年度数据!$A$1:$T$32,14,FALSE),
$C273=2012,
VLOOKUP($B273,[27]分省年度数据!$A$1:$T$32,13,FALSE),
$C273=2013,
VLOOKUP($B273,[27]分省年度数据!$A$1:$T$32,12,FALSE),
$C273=2014,
VLOOKUP($B273,[27]分省年度数据!$A$1:$T$32,11,FALSE),
$C273=2015,
VLOOKUP($B273,[27]分省年度数据!$A$1:$T$32,10,FALSE),
$C273=2016,
VLOOKUP($B273,[27]分省年度数据!$A$1:$T$32,9,FALSE),
$C273=2017,
VLOOKUP($B273,[27]分省年度数据!$A$1:$T$32,8,FALSE),
$C273=2018,
VLOOKUP($B273,[27]分省年度数据!$A$1:$T$32,7,FALSE)
)</f>
        <v>76.47</v>
      </c>
      <c r="S273">
        <f>IFERROR(VLOOKUP(D273,[6]mu_jt_estimates_final!$C:$D,2,FALSE),"")</f>
        <v>-0.64534521</v>
      </c>
      <c r="T273" t="str">
        <f>VLOOKUP(B273,方言分布!A:B,2,FALSE)</f>
        <v>其他</v>
      </c>
      <c r="U273" cm="1">
        <f t="array" ref="U273">_xlfn.IFS(
$C273=2010,
VLOOKUP($B273,[7]分省年度数据!$A$1:$T$32,15,FALSE),
$C273=2011,
VLOOKUP($B273,[7]分省年度数据!$A$1:$T$32,14,FALSE),
$C273=2012,
VLOOKUP($B273,[7]分省年度数据!$A$1:$T$32,13,FALSE),
$C273=2013,
VLOOKUP($B273,[7]分省年度数据!$A$1:$T$32,12,FALSE),
$C273=2014,
VLOOKUP($B273,[7]分省年度数据!$A$1:$T$32,11,FALSE),
$C273=2015,
VLOOKUP($B273,[7]分省年度数据!$A$1:$T$32,10,FALSE),
$C273=2016,
VLOOKUP($B273,[7]分省年度数据!$A$1:$T$32,9,FALSE),
$C273=2017,
VLOOKUP($B273,[7]分省年度数据!$A$1:$T$32,8,FALSE),
$C273=2018,
VLOOKUP($B273,[7]分省年度数据!$A$1:$T$32,7,FALSE)
)</f>
        <v>17412</v>
      </c>
      <c r="V273" cm="1">
        <f t="array" ref="V273">_xlfn.IFS(
$C273=2010,
VLOOKUP($B273,[8]分省年度数据!$A$1:$T$32,15,FALSE),
$C273=2011,
VLOOKUP($B273,[8]分省年度数据!$A$1:$T$32,14,FALSE),
$C273=2012,
VLOOKUP($B273,[8]分省年度数据!$A$1:$T$32,13,FALSE),
$C273=2013,
VLOOKUP($B273,[8]分省年度数据!$A$1:$T$32,12,FALSE),
$C273=2014,
VLOOKUP($B273,[8]分省年度数据!$A$1:$T$32,11,FALSE),
$C273=2015,
VLOOKUP($B273,[8]分省年度数据!$A$1:$T$32,10,FALSE),
$C273=2016,
VLOOKUP($B273,[8]分省年度数据!$A$1:$T$32,9,FALSE),
$C273=2017,
VLOOKUP($B273,[8]分省年度数据!$A$1:$T$32,8,FALSE),
$C273=2018,
VLOOKUP($B273,[8]分省年度数据!$A$1:$T$32,7,FALSE)
)</f>
        <v>12.54</v>
      </c>
      <c r="W273" cm="1">
        <f t="array" ref="W273">_xlfn.IFS(
$C273=2010,
VLOOKUP($B273,[9]分省年度数据!$A$1:$T$32,15,FALSE),
$C273=2011,
VLOOKUP($B273,[9]分省年度数据!$A$1:$T$32,14,FALSE),
$C273=2012,
VLOOKUP($B273,[9]分省年度数据!$A$1:$T$32,13,FALSE),
$C273=2013,
VLOOKUP($B273,[9]分省年度数据!$A$1:$T$32,12,FALSE),
$C273=2014,
VLOOKUP($B273,[9]分省年度数据!$A$1:$T$32,11,FALSE),
$C273=2015,
VLOOKUP($B273,[9]分省年度数据!$A$1:$T$32,10,FALSE),
$C273=2016,
VLOOKUP($B273,[9]分省年度数据!$A$1:$T$32,9,FALSE),
$C273=2017,
VLOOKUP($B273,[9]分省年度数据!$A$1:$T$32,8,FALSE),
$C273=2018,
VLOOKUP($B273,[9]分省年度数据!$A$1:$T$32,7,FALSE)
)</f>
        <v>59</v>
      </c>
      <c r="X273" cm="1">
        <f t="array" ref="X273">_xlfn.IFS(
$C273=2010,
VLOOKUP($B273,[10]分省年度数据!$A$1:$T$32,15,FALSE),
$C273=2011,
VLOOKUP($B273,[10]分省年度数据!$A$1:$T$32,14,FALSE),
$C273=2012,
VLOOKUP($B273,[10]分省年度数据!$A$1:$T$32,13,FALSE),
$C273=2013,
VLOOKUP($B273,[10]分省年度数据!$A$1:$T$32,12,FALSE),
$C273=2014,
VLOOKUP($B273,[10]分省年度数据!$A$1:$T$32,11,FALSE),
$C273=2015,
VLOOKUP($B273,[10]分省年度数据!$A$1:$T$32,10,FALSE),
$C273=2016,
VLOOKUP($B273,[10]分省年度数据!$A$1:$T$32,9,FALSE),
$C273=2017,
VLOOKUP($B273,[10]分省年度数据!$A$1:$T$32,8,FALSE),
$C273=2018,
VLOOKUP($B273,[10]分省年度数据!$A$1:$T$32,7,FALSE)
)</f>
        <v>9.9600000000000009</v>
      </c>
      <c r="Y273" cm="1">
        <f t="array" ref="Y273">_xlfn.IFS(
$C273=2010,
VLOOKUP($B273,[11]分省年度数据!$A$1:$T$32,15,FALSE),
$C273=2011,
VLOOKUP($B273,[11]分省年度数据!$A$1:$T$32,14,FALSE),
$C273=2012,
VLOOKUP($B273,[11]分省年度数据!$A$1:$T$32,13,FALSE),
$C273=2013,
VLOOKUP($B273,[11]分省年度数据!$A$1:$T$32,12,FALSE),
$C273=2014,
VLOOKUP($B273,[11]分省年度数据!$A$1:$T$32,11,FALSE),
$C273=2015,
VLOOKUP($B273,[11]分省年度数据!$A$1:$T$32,10,FALSE),
$C273=2016,
VLOOKUP($B273,[11]分省年度数据!$A$1:$T$32,9,FALSE),
$C273=2017,
VLOOKUP($B273,[11]分省年度数据!$A$1:$T$32,8,FALSE),
$C273=2018,
VLOOKUP($B273,[11]分省年度数据!$A$1:$T$32,7,FALSE)
)</f>
        <v>132.43</v>
      </c>
      <c r="Z273" cm="1">
        <f t="array" ref="Z273">_xlfn.IFS(
$C273=2010,
VLOOKUP($B273,[12]分省年度数据!$A$1:$T$32,15,FALSE),
$C273=2011,
VLOOKUP($B273,[12]分省年度数据!$A$1:$T$32,14,FALSE),
$C273=2012,
VLOOKUP($B273,[12]分省年度数据!$A$1:$T$32,13,FALSE),
$C273=2013,
VLOOKUP($B273,[12]分省年度数据!$A$1:$T$32,12,FALSE),
$C273=2014,
VLOOKUP($B273,[12]分省年度数据!$A$1:$T$32,11,FALSE),
$C273=2015,
VLOOKUP($B273,[12]分省年度数据!$A$1:$T$32,10,FALSE),
$C273=2016,
VLOOKUP($B273,[12]分省年度数据!$A$1:$T$32,9,FALSE),
$C273=2017,
VLOOKUP($B273,[12]分省年度数据!$A$1:$T$32,8,FALSE),
$C273=2018,
VLOOKUP($B273,[12]分省年度数据!$A$1:$T$32,7,FALSE)
)</f>
        <v>13.84</v>
      </c>
      <c r="AA273" cm="1">
        <f t="array" ref="AA273">_xlfn.IFS(
$C273=2010,
VLOOKUP($B273,[13]分省年度数据!$A$1:$T$32,15,FALSE),
$C273=2011,
VLOOKUP($B273,[13]分省年度数据!$A$1:$T$32,14,FALSE),
$C273=2012,
VLOOKUP($B273,[13]分省年度数据!$A$1:$T$32,13,FALSE),
$C273=2013,
VLOOKUP($B273,[13]分省年度数据!$A$1:$T$32,12,FALSE),
$C273=2014,
VLOOKUP($B273,[13]分省年度数据!$A$1:$T$32,11,FALSE),
$C273=2015,
VLOOKUP($B273,[13]分省年度数据!$A$1:$T$32,10,FALSE),
$C273=2016,
VLOOKUP($B273,[13]分省年度数据!$A$1:$T$32,9,FALSE),
$C273=2017,
VLOOKUP($B273,[13]分省年度数据!$A$1:$T$32,8,FALSE),
$C273=2018,
VLOOKUP($B273,[13]分省年度数据!$A$1:$T$32,7,FALSE)
)</f>
        <v>11.46</v>
      </c>
      <c r="AB273" cm="1">
        <f t="array" ref="AB273">_xlfn.IFS(
$C273=2010,
VLOOKUP($B273,[14]分省年度数据!$A$1:$T$32,15,FALSE),
$C273=2011,
VLOOKUP($B273,[14]分省年度数据!$A$1:$T$32,14,FALSE),
$C273=2012,
VLOOKUP($B273,[14]分省年度数据!$A$1:$T$32,13,FALSE),
$C273=2013,
VLOOKUP($B273,[14]分省年度数据!$A$1:$T$32,12,FALSE),
$C273=2014,
VLOOKUP($B273,[14]分省年度数据!$A$1:$T$32,11,FALSE),
$C273=2015,
VLOOKUP($B273,[14]分省年度数据!$A$1:$T$32,10,FALSE),
$C273=2016,
VLOOKUP($B273,[14]分省年度数据!$A$1:$T$32,9,FALSE),
$C273=2017,
VLOOKUP($B273,[14]分省年度数据!$A$1:$T$32,8,FALSE),
$C273=2018,
VLOOKUP($B273,[14]分省年度数据!$A$1:$T$32,7,FALSE)
)</f>
        <v>14.2</v>
      </c>
      <c r="AD273" cm="1">
        <f t="array" ref="AD273">_xlfn.IFS(
$C273=2010,
VLOOKUP($B273,[15]分省年度数据!$A$1:$T$32,15,FALSE),
$C273=2011,
VLOOKUP($B273,[15]分省年度数据!$A$1:$T$32,14,FALSE),
$C273=2012,
VLOOKUP($B273,[15]分省年度数据!$A$1:$T$32,13,FALSE),
$C273=2013,
VLOOKUP($B273,[15]分省年度数据!$A$1:$T$32,12,FALSE),
$C273=2014,
VLOOKUP($B273,[15]分省年度数据!$A$1:$T$32,11,FALSE),
$C273=2015,
VLOOKUP($B273,[15]分省年度数据!$A$1:$T$32,10,FALSE),
$C273=2016,
VLOOKUP($B273,[15]分省年度数据!$A$1:$T$32,9,FALSE),
$C273=2017,
VLOOKUP($B273,[15]分省年度数据!$A$1:$T$32,8,FALSE),
$C273=2018,
VLOOKUP($B273,[15]分省年度数据!$A$1:$T$32,7,FALSE)
)</f>
        <v>4605867</v>
      </c>
      <c r="AE273" cm="1">
        <f t="array" ref="AE273">_xlfn.IFS(
$C273=2010,
VLOOKUP($B273,[16]分省年度数据!$A$1:$T$32,15,FALSE),
$C273=2011,
VLOOKUP($B273,[16]分省年度数据!$A$1:$T$32,14,FALSE),
$C273=2012,
VLOOKUP($B273,[16]分省年度数据!$A$1:$T$32,13,FALSE),
$C273=2013,
VLOOKUP($B273,[16]分省年度数据!$A$1:$T$32,12,FALSE),
$C273=2014,
VLOOKUP($B273,[16]分省年度数据!$A$1:$T$32,11,FALSE),
$C273=2015,
VLOOKUP($B273,[16]分省年度数据!$A$1:$T$32,10,FALSE),
$C273=2016,
VLOOKUP($B273,[16]分省年度数据!$A$1:$T$32,9,FALSE),
$C273=2017,
VLOOKUP($B273,[16]分省年度数据!$A$1:$T$32,8,FALSE),
$C273=2018,
VLOOKUP($B273,[16]分省年度数据!$A$1:$T$32,7,FALSE)
)</f>
        <v>399.8</v>
      </c>
      <c r="AF273" cm="1">
        <f t="array" ref="AF273">_xlfn.IFS(
$C273=2010,
VLOOKUP($B273,[17]分省年度数据!$A$1:$T$32,15,FALSE),
$C273=2011,
VLOOKUP($B273,[17]分省年度数据!$A$1:$T$32,14,FALSE),
$C273=2012,
VLOOKUP($B273,[17]分省年度数据!$A$1:$T$32,13,FALSE),
$C273=2013,
VLOOKUP($B273,[17]分省年度数据!$A$1:$T$32,12,FALSE),
$C273=2014,
VLOOKUP($B273,[17]分省年度数据!$A$1:$T$32,11,FALSE),
$C273=2015,
VLOOKUP($B273,[17]分省年度数据!$A$1:$T$32,10,FALSE),
$C273=2016,
VLOOKUP($B273,[17]分省年度数据!$A$1:$T$32,9,FALSE),
$C273=2017,
VLOOKUP($B273,[17]分省年度数据!$A$1:$T$32,8,FALSE),
$C273=2018,
VLOOKUP($B273,[17]分省年度数据!$A$1:$T$32,7,FALSE)
)</f>
        <v>146</v>
      </c>
      <c r="AG273" cm="1">
        <f t="array" ref="AG273">_xlfn.IFS(
$C273=2010,
VLOOKUP($B273,[18]分省年度数据!$A$1:$T$32,15,FALSE),
$C273=2011,
VLOOKUP($B273,[18]分省年度数据!$A$1:$T$32,14,FALSE),
$C273=2012,
VLOOKUP($B273,[18]分省年度数据!$A$1:$T$32,13,FALSE),
$C273=2013,
VLOOKUP($B273,[18]分省年度数据!$A$1:$T$32,12,FALSE),
$C273=2014,
VLOOKUP($B273,[18]分省年度数据!$A$1:$T$32,11,FALSE),
$C273=2015,
VLOOKUP($B273,[18]分省年度数据!$A$1:$T$32,10,FALSE),
$C273=2016,
VLOOKUP($B273,[18]分省年度数据!$A$1:$T$32,9,FALSE),
$C273=2017,
VLOOKUP($B273,[18]分省年度数据!$A$1:$T$32,8,FALSE),
$C273=2018,
VLOOKUP($B273,[18]分省年度数据!$A$1:$T$32,7,FALSE)
)</f>
        <v>1662.4</v>
      </c>
      <c r="AJ273" cm="1">
        <f t="array" ref="AJ273">_xlfn.IFS(
$C273=2010,
VLOOKUP($B273,[19]分省年度数据!$A$1:$T$32,15,FALSE),
$C273=2011,
VLOOKUP($B273,[19]分省年度数据!$A$1:$T$32,14,FALSE),
$C273=2012,
VLOOKUP($B273,[19]分省年度数据!$A$1:$T$32,13,FALSE),
$C273=2013,
VLOOKUP($B273,[19]分省年度数据!$A$1:$T$32,12,FALSE),
$C273=2014,
VLOOKUP($B273,[19]分省年度数据!$A$1:$T$32,11,FALSE),
$C273=2015,
VLOOKUP($B273,[19]分省年度数据!$A$1:$T$32,10,FALSE),
$C273=2016,
VLOOKUP($B273,[19]分省年度数据!$A$1:$T$32,9,FALSE),
$C273=2017,
VLOOKUP($B273,[19]分省年度数据!$A$1:$T$32,8,FALSE),
$C273=2018,
VLOOKUP($B273,[19]分省年度数据!$A$1:$T$32,7,FALSE)
)</f>
        <v>5182</v>
      </c>
      <c r="AK273" cm="1">
        <f t="array" ref="AK273">_xlfn.IFS(
$C273=2010,
VLOOKUP($B273,[20]分省年度数据!$A$1:$T$32,15,FALSE),
$C273=2011,
VLOOKUP($B273,[20]分省年度数据!$A$1:$T$32,14,FALSE),
$C273=2012,
VLOOKUP($B273,[20]分省年度数据!$A$1:$T$32,13,FALSE),
$C273=2013,
VLOOKUP($B273,[20]分省年度数据!$A$1:$T$32,12,FALSE),
$C273=2014,
VLOOKUP($B273,[20]分省年度数据!$A$1:$T$32,11,FALSE),
$C273=2015,
VLOOKUP($B273,[20]分省年度数据!$A$1:$T$32,10,FALSE),
$C273=2016,
VLOOKUP($B273,[20]分省年度数据!$A$1:$T$32,9,FALSE),
$C273=2017,
VLOOKUP($B273,[20]分省年度数据!$A$1:$T$32,8,FALSE),
$C273=2018,
VLOOKUP($B273,[20]分省年度数据!$A$1:$T$32,7,FALSE)
)</f>
        <v>7103</v>
      </c>
      <c r="AL273" cm="1">
        <f t="array" ref="AL273">_xlfn.IFS(
$C273=2010,
VLOOKUP($B273,[26]分省年度数据!$A$1:$T$32,15,FALSE),
$C273=2011,
VLOOKUP($B273,[26]分省年度数据!$A$1:$T$32,14,FALSE),
$C273=2012,
VLOOKUP($B273,[26]分省年度数据!$A$1:$T$32,13,FALSE),
$C273=2013,
VLOOKUP($B273,[26]分省年度数据!$A$1:$T$32,12,FALSE),
$C273=2014,
VLOOKUP($B273,[26]分省年度数据!$A$1:$T$32,11,FALSE),
$C273=2015,
VLOOKUP($B273,[26]分省年度数据!$A$1:$T$32,10,FALSE),
$C273=2016,
VLOOKUP($B273,[26]分省年度数据!$A$1:$T$32,9,FALSE),
$C273=2017,
VLOOKUP($B273,[26]分省年度数据!$A$1:$T$32,8,FALSE),
$C273=2018,
VLOOKUP($B273,[26]分省年度数据!$A$1:$T$32,7,FALSE)
)</f>
        <v>99.17</v>
      </c>
      <c r="AM273" cm="1">
        <f t="array" ref="AM273">_xlfn.IFS(
$C273=2010,
VLOOKUP($B273,[22]分省年度数据!$A$1:$T$32,15,FALSE),
$C273=2011,
VLOOKUP($B273,[22]分省年度数据!$A$1:$T$32,14,FALSE),
$C273=2012,
VLOOKUP($B273,[22]分省年度数据!$A$1:$T$32,13,FALSE),
$C273=2013,
VLOOKUP($B273,[22]分省年度数据!$A$1:$T$32,12,FALSE),
$C273=2014,
VLOOKUP($B273,[22]分省年度数据!$A$1:$T$32,11,FALSE),
$C273=2015,
VLOOKUP($B273,[22]分省年度数据!$A$1:$T$32,10,FALSE),
$C273=2016,
VLOOKUP($B273,[22]分省年度数据!$A$1:$T$32,9,FALSE),
$C273=2017,
VLOOKUP($B273,[22]分省年度数据!$A$1:$T$32,8,FALSE),
$C273=2018,
VLOOKUP($B273,[22]分省年度数据!$A$1:$T$32,7,FALSE)
)</f>
        <v>96.19</v>
      </c>
      <c r="AN273" cm="1">
        <f t="array" ref="AN273">_xlfn.IFS(
$C273=2010,
VLOOKUP($B273,[23]分省年度数据!$A$1:$T$32,15,FALSE),
$C273=2011,
VLOOKUP($B273,[23]分省年度数据!$A$1:$T$32,14,FALSE),
$C273=2012,
VLOOKUP($B273,[23]分省年度数据!$A$1:$T$32,13,FALSE),
$C273=2013,
VLOOKUP($B273,[23]分省年度数据!$A$1:$T$32,12,FALSE),
$C273=2014,
VLOOKUP($B273,[23]分省年度数据!$A$1:$T$32,11,FALSE),
$C273=2015,
VLOOKUP($B273,[23]分省年度数据!$A$1:$T$32,10,FALSE),
$C273=2016,
VLOOKUP($B273,[23]分省年度数据!$A$1:$T$32,9,FALSE),
$C273=2017,
VLOOKUP($B273,[23]分省年度数据!$A$1:$T$32,8,FALSE),
$C273=2018,
VLOOKUP($B273,[23]分省年度数据!$A$1:$T$32,7,FALSE)
)</f>
        <v>13.46</v>
      </c>
      <c r="AO273" cm="1">
        <f t="array" ref="AO273">_xlfn.IFS(
$C273=2010,
VLOOKUP($B273,[24]分省年度数据!$A$1:$T$32,15,FALSE),
$C273=2011,
VLOOKUP($B273,[24]分省年度数据!$A$1:$T$32,14,FALSE),
$C273=2012,
VLOOKUP($B273,[24]分省年度数据!$A$1:$T$32,13,FALSE),
$C273=2013,
VLOOKUP($B273,[24]分省年度数据!$A$1:$T$32,12,FALSE),
$C273=2014,
VLOOKUP($B273,[24]分省年度数据!$A$1:$T$32,11,FALSE),
$C273=2015,
VLOOKUP($B273,[24]分省年度数据!$A$1:$T$32,10,FALSE),
$C273=2016,
VLOOKUP($B273,[24]分省年度数据!$A$1:$T$32,9,FALSE),
$C273=2017,
VLOOKUP($B273,[24]分省年度数据!$A$1:$T$32,8,FALSE),
$C273=2018,
VLOOKUP($B273,[24]分省年度数据!$A$1:$T$32,7,FALSE)
)</f>
        <v>3.26</v>
      </c>
      <c r="AP273" cm="1">
        <f t="array" ref="AP273">_xlfn.IFS(
$C273=2010,
VLOOKUP($B273,[25]分省年度数据!$A$1:$T$32,15,FALSE),
$C273=2011,
VLOOKUP($B273,[25]分省年度数据!$A$1:$T$32,14,FALSE),
$C273=2012,
VLOOKUP($B273,[25]分省年度数据!$A$1:$T$32,13,FALSE),
$C273=2013,
VLOOKUP($B273,[25]分省年度数据!$A$1:$T$32,12,FALSE),
$C273=2014,
VLOOKUP($B273,[25]分省年度数据!$A$1:$T$32,11,FALSE),
$C273=2015,
VLOOKUP($B273,[25]分省年度数据!$A$1:$T$32,10,FALSE),
$C273=2016,
VLOOKUP($B273,[25]分省年度数据!$A$1:$T$32,9,FALSE),
$C273=2017,
VLOOKUP($B273,[25]分省年度数据!$A$1:$T$32,8,FALSE),
$C273=2018,
VLOOKUP($B273,[25]分省年度数据!$A$1:$T$32,7,FALSE)
)</f>
        <v>9.48</v>
      </c>
    </row>
    <row r="274" spans="1:42">
      <c r="A274">
        <v>65</v>
      </c>
      <c r="B274" t="s">
        <v>31</v>
      </c>
      <c r="C274">
        <v>2012</v>
      </c>
      <c r="D274" t="str">
        <f t="shared" si="8"/>
        <v>新疆维吾尔自治区2012</v>
      </c>
      <c r="E274" t="s">
        <v>37</v>
      </c>
      <c r="F274" cm="1">
        <f t="array" ref="F274">_xlfn.IFS(
$C274=2010,
VLOOKUP($B274,[1]分省年度数据!$A$1:$T$32,15,FALSE),
$C274=2011,
VLOOKUP($B274,[1]分省年度数据!$A$1:$T$32,14,FALSE),
$C274=2012,
VLOOKUP($B274,[1]分省年度数据!$A$1:$T$32,13,FALSE),
$C274=2013,
VLOOKUP($B274,[1]分省年度数据!$A$1:$T$32,12,FALSE),
$C274=2014,
VLOOKUP($B274,[1]分省年度数据!$A$1:$T$32,11,FALSE),
$C274=2015,
VLOOKUP($B274,[1]分省年度数据!$A$1:$T$32,10,FALSE),
$C274=2016,
VLOOKUP($B274,[1]分省年度数据!$A$1:$T$32,9,FALSE),
$C274=2017,
VLOOKUP($B274,[1]分省年度数据!$A$1:$T$32,8,FALSE),
$C274=2018,
VLOOKUP($B274,[1]分省年度数据!$A$1:$T$32,7,FALSE)
)</f>
        <v>2253</v>
      </c>
      <c r="G274" cm="1">
        <f t="array" ref="G274">_xlfn.IFS(
$C274=2010,
VLOOKUP($B274,[2]分省年度数据!$A$1:$T$32,15,FALSE),
$C274=2011,
VLOOKUP($B274,[2]分省年度数据!$A$1:$T$32,14,FALSE),
$C274=2012,
VLOOKUP($B274,[2]分省年度数据!$A$1:$T$32,13,FALSE),
$C274=2013,
VLOOKUP($B274,[2]分省年度数据!$A$1:$T$32,12,FALSE),
$C274=2014,
VLOOKUP($B274,[2]分省年度数据!$A$1:$T$32,11,FALSE),
$C274=2015,
VLOOKUP($B274,[2]分省年度数据!$A$1:$T$32,10,FALSE),
$C274=2016,
VLOOKUP($B274,[2]分省年度数据!$A$1:$T$32,9,FALSE),
$C274=2017,
VLOOKUP($B274,[2]分省年度数据!$A$1:$T$32,8,FALSE),
$C274=2018,
VLOOKUP($B274,[2]分省年度数据!$A$1:$T$32,7,FALSE)
)</f>
        <v>12151</v>
      </c>
      <c r="H274" cm="1">
        <f t="array" ref="H274">_xlfn.IFS(
$C274=2010,
VLOOKUP($B274,[3]分省年度数据!$A$1:$T$32,15,FALSE),
$C274=2011,
VLOOKUP($B274,[3]分省年度数据!$A$1:$T$32,14,FALSE),
$C274=2012,
VLOOKUP($B274,[3]分省年度数据!$A$1:$T$32,13,FALSE),
$C274=2013,
VLOOKUP($B274,[3]分省年度数据!$A$1:$T$32,12,FALSE),
$C274=2014,
VLOOKUP($B274,[3]分省年度数据!$A$1:$T$32,11,FALSE),
$C274=2015,
VLOOKUP($B274,[3]分省年度数据!$A$1:$T$32,10,FALSE),
$C274=2016,
VLOOKUP($B274,[3]分省年度数据!$A$1:$T$32,9,FALSE),
$C274=2017,
VLOOKUP($B274,[3]分省年度数据!$A$1:$T$32,8,FALSE),
$C274=2018,
VLOOKUP($B274,[3]分省年度数据!$A$1:$T$32,7,FALSE)
)</f>
        <v>233.4</v>
      </c>
      <c r="I274">
        <f>VLOOKUP($D274,[4]Sheet1!$C$1:$J$65536,2,FALSE)</f>
        <v>88.083229064941406</v>
      </c>
      <c r="J274">
        <f>VLOOKUP($D274,[4]Sheet1!$C$1:$J$65536,3,FALSE)</f>
        <v>-43.674526214599609</v>
      </c>
      <c r="K274">
        <f>VLOOKUP($D274,[4]Sheet1!$C$1:$J$65536,4,FALSE)</f>
        <v>10177.8798828125</v>
      </c>
      <c r="L274">
        <f>VLOOKUP($D274,[4]Sheet1!$C$1:$J$65536,5,FALSE)</f>
        <v>172.66763305664062</v>
      </c>
      <c r="M274">
        <f>VLOOKUP($D274,[4]Sheet1!$C$1:$J$65536,6,FALSE)</f>
        <v>20.409822463989258</v>
      </c>
      <c r="N274">
        <f>VLOOKUP($D274,[4]Sheet1!$C$1:$J$65536,7,FALSE)</f>
        <v>3.6675052642822266</v>
      </c>
      <c r="O274">
        <f>VLOOKUP($D274,[4]Sheet1!$C$1:$J$65536,8,FALSE)</f>
        <v>5.6494574546813965</v>
      </c>
      <c r="P274" cm="1">
        <f t="array" ref="P274">_xlfn.IFS(
$C274=2010,
VLOOKUP($B274,[5]各省年均房价!$A$1:$T$32,11,FALSE),
$C274=2011,
VLOOKUP($B274,[5]各省年均房价!$A$1:$T$32,12,FALSE),
$C274=2012,
VLOOKUP($B274,[5]各省年均房价!$A$1:$T$32,13,FALSE),
$C274=2013,
VLOOKUP($B274,[5]各省年均房价!$A$1:$T$32,14,FALSE),
$C274=2014,
VLOOKUP($B274,[5]各省年均房价!$A$1:$T$32,15,FALSE),
$C274=2015,
VLOOKUP($B274,[5]各省年均房价!$A$1:$T$32,16,FALSE),
$C274=2016,
VLOOKUP($B274,[5]各省年均房价!$A$1:$T$32,17,FALSE),
$C274=2017,
VLOOKUP($B274,[5]各省年均房价!$A$1:$T$32,18,FALSE),
$C274=2018,
VLOOKUP($B274,[5]各省年均房价!$A$1:$T$32,19,FALSE)
)</f>
        <v>4583.1000000000004</v>
      </c>
      <c r="Q274">
        <f t="shared" si="9"/>
        <v>0.37717883301785865</v>
      </c>
      <c r="R274" cm="1">
        <f t="array" ref="R274">_xlfn.IFS(
$C274=2010,
VLOOKUP($B274,[27]分省年度数据!$A$1:$T$32,15,FALSE),
$C274=2011,
VLOOKUP($B274,[27]分省年度数据!$A$1:$T$32,14,FALSE),
$C274=2012,
VLOOKUP($B274,[27]分省年度数据!$A$1:$T$32,13,FALSE),
$C274=2013,
VLOOKUP($B274,[27]分省年度数据!$A$1:$T$32,12,FALSE),
$C274=2014,
VLOOKUP($B274,[27]分省年度数据!$A$1:$T$32,11,FALSE),
$C274=2015,
VLOOKUP($B274,[27]分省年度数据!$A$1:$T$32,10,FALSE),
$C274=2016,
VLOOKUP($B274,[27]分省年度数据!$A$1:$T$32,9,FALSE),
$C274=2017,
VLOOKUP($B274,[27]分省年度数据!$A$1:$T$32,8,FALSE),
$C274=2018,
VLOOKUP($B274,[27]分省年度数据!$A$1:$T$32,7,FALSE)
)</f>
        <v>91</v>
      </c>
      <c r="S274">
        <f>IFERROR(VLOOKUP(D274,[6]mu_jt_estimates_final!$C:$D,2,FALSE),"")</f>
        <v>-0.97262590999999998</v>
      </c>
      <c r="T274" t="str">
        <f>VLOOKUP(B274,方言分布!A:B,2,FALSE)</f>
        <v>其他</v>
      </c>
      <c r="U274" cm="1">
        <f t="array" ref="U274">_xlfn.IFS(
$C274=2010,
VLOOKUP($B274,[7]分省年度数据!$A$1:$T$32,15,FALSE),
$C274=2011,
VLOOKUP($B274,[7]分省年度数据!$A$1:$T$32,14,FALSE),
$C274=2012,
VLOOKUP($B274,[7]分省年度数据!$A$1:$T$32,13,FALSE),
$C274=2013,
VLOOKUP($B274,[7]分省年度数据!$A$1:$T$32,12,FALSE),
$C274=2014,
VLOOKUP($B274,[7]分省年度数据!$A$1:$T$32,11,FALSE),
$C274=2015,
VLOOKUP($B274,[7]分省年度数据!$A$1:$T$32,10,FALSE),
$C274=2016,
VLOOKUP($B274,[7]分省年度数据!$A$1:$T$32,9,FALSE),
$C274=2017,
VLOOKUP($B274,[7]分省年度数据!$A$1:$T$32,8,FALSE),
$C274=2018,
VLOOKUP($B274,[7]分省年度数据!$A$1:$T$32,7,FALSE)
)</f>
        <v>18320</v>
      </c>
      <c r="V274" cm="1">
        <f t="array" ref="V274">_xlfn.IFS(
$C274=2010,
VLOOKUP($B274,[8]分省年度数据!$A$1:$T$32,15,FALSE),
$C274=2011,
VLOOKUP($B274,[8]分省年度数据!$A$1:$T$32,14,FALSE),
$C274=2012,
VLOOKUP($B274,[8]分省年度数据!$A$1:$T$32,13,FALSE),
$C274=2013,
VLOOKUP($B274,[8]分省年度数据!$A$1:$T$32,12,FALSE),
$C274=2014,
VLOOKUP($B274,[8]分省年度数据!$A$1:$T$32,11,FALSE),
$C274=2015,
VLOOKUP($B274,[8]分省年度数据!$A$1:$T$32,10,FALSE),
$C274=2016,
VLOOKUP($B274,[8]分省年度数据!$A$1:$T$32,9,FALSE),
$C274=2017,
VLOOKUP($B274,[8]分省年度数据!$A$1:$T$32,8,FALSE),
$C274=2018,
VLOOKUP($B274,[8]分省年度数据!$A$1:$T$32,7,FALSE)
)</f>
        <v>13.16</v>
      </c>
      <c r="W274" cm="1">
        <f t="array" ref="W274">_xlfn.IFS(
$C274=2010,
VLOOKUP($B274,[9]分省年度数据!$A$1:$T$32,15,FALSE),
$C274=2011,
VLOOKUP($B274,[9]分省年度数据!$A$1:$T$32,14,FALSE),
$C274=2012,
VLOOKUP($B274,[9]分省年度数据!$A$1:$T$32,13,FALSE),
$C274=2013,
VLOOKUP($B274,[9]分省年度数据!$A$1:$T$32,12,FALSE),
$C274=2014,
VLOOKUP($B274,[9]分省年度数据!$A$1:$T$32,11,FALSE),
$C274=2015,
VLOOKUP($B274,[9]分省年度数据!$A$1:$T$32,10,FALSE),
$C274=2016,
VLOOKUP($B274,[9]分省年度数据!$A$1:$T$32,9,FALSE),
$C274=2017,
VLOOKUP($B274,[9]分省年度数据!$A$1:$T$32,8,FALSE),
$C274=2018,
VLOOKUP($B274,[9]分省年度数据!$A$1:$T$32,7,FALSE)
)</f>
        <v>61</v>
      </c>
      <c r="X274" cm="1">
        <f t="array" ref="X274">_xlfn.IFS(
$C274=2010,
VLOOKUP($B274,[10]分省年度数据!$A$1:$T$32,15,FALSE),
$C274=2011,
VLOOKUP($B274,[10]分省年度数据!$A$1:$T$32,14,FALSE),
$C274=2012,
VLOOKUP($B274,[10]分省年度数据!$A$1:$T$32,13,FALSE),
$C274=2013,
VLOOKUP($B274,[10]分省年度数据!$A$1:$T$32,12,FALSE),
$C274=2014,
VLOOKUP($B274,[10]分省年度数据!$A$1:$T$32,11,FALSE),
$C274=2015,
VLOOKUP($B274,[10]分省年度数据!$A$1:$T$32,10,FALSE),
$C274=2016,
VLOOKUP($B274,[10]分省年度数据!$A$1:$T$32,9,FALSE),
$C274=2017,
VLOOKUP($B274,[10]分省年度数据!$A$1:$T$32,8,FALSE),
$C274=2018,
VLOOKUP($B274,[10]分省年度数据!$A$1:$T$32,7,FALSE)
)</f>
        <v>9.76</v>
      </c>
      <c r="Y274" cm="1">
        <f t="array" ref="Y274">_xlfn.IFS(
$C274=2010,
VLOOKUP($B274,[11]分省年度数据!$A$1:$T$32,15,FALSE),
$C274=2011,
VLOOKUP($B274,[11]分省年度数据!$A$1:$T$32,14,FALSE),
$C274=2012,
VLOOKUP($B274,[11]分省年度数据!$A$1:$T$32,13,FALSE),
$C274=2013,
VLOOKUP($B274,[11]分省年度数据!$A$1:$T$32,12,FALSE),
$C274=2014,
VLOOKUP($B274,[11]分省年度数据!$A$1:$T$32,11,FALSE),
$C274=2015,
VLOOKUP($B274,[11]分省年度数据!$A$1:$T$32,10,FALSE),
$C274=2016,
VLOOKUP($B274,[11]分省年度数据!$A$1:$T$32,9,FALSE),
$C274=2017,
VLOOKUP($B274,[11]分省年度数据!$A$1:$T$32,8,FALSE),
$C274=2018,
VLOOKUP($B274,[11]分省年度数据!$A$1:$T$32,7,FALSE)
)</f>
        <v>145.88</v>
      </c>
      <c r="Z274" cm="1">
        <f t="array" ref="Z274">_xlfn.IFS(
$C274=2010,
VLOOKUP($B274,[12]分省年度数据!$A$1:$T$32,15,FALSE),
$C274=2011,
VLOOKUP($B274,[12]分省年度数据!$A$1:$T$32,14,FALSE),
$C274=2012,
VLOOKUP($B274,[12]分省年度数据!$A$1:$T$32,13,FALSE),
$C274=2013,
VLOOKUP($B274,[12]分省年度数据!$A$1:$T$32,12,FALSE),
$C274=2014,
VLOOKUP($B274,[12]分省年度数据!$A$1:$T$32,11,FALSE),
$C274=2015,
VLOOKUP($B274,[12]分省年度数据!$A$1:$T$32,10,FALSE),
$C274=2016,
VLOOKUP($B274,[12]分省年度数据!$A$1:$T$32,9,FALSE),
$C274=2017,
VLOOKUP($B274,[12]分省年度数据!$A$1:$T$32,8,FALSE),
$C274=2018,
VLOOKUP($B274,[12]分省年度数据!$A$1:$T$32,7,FALSE)
)</f>
        <v>13.61</v>
      </c>
      <c r="AA274" cm="1">
        <f t="array" ref="AA274">_xlfn.IFS(
$C274=2010,
VLOOKUP($B274,[13]分省年度数据!$A$1:$T$32,15,FALSE),
$C274=2011,
VLOOKUP($B274,[13]分省年度数据!$A$1:$T$32,14,FALSE),
$C274=2012,
VLOOKUP($B274,[13]分省年度数据!$A$1:$T$32,13,FALSE),
$C274=2013,
VLOOKUP($B274,[13]分省年度数据!$A$1:$T$32,12,FALSE),
$C274=2014,
VLOOKUP($B274,[13]分省年度数据!$A$1:$T$32,11,FALSE),
$C274=2015,
VLOOKUP($B274,[13]分省年度数据!$A$1:$T$32,10,FALSE),
$C274=2016,
VLOOKUP($B274,[13]分省年度数据!$A$1:$T$32,9,FALSE),
$C274=2017,
VLOOKUP($B274,[13]分省年度数据!$A$1:$T$32,8,FALSE),
$C274=2018,
VLOOKUP($B274,[13]分省年度数据!$A$1:$T$32,7,FALSE)
)</f>
        <v>10.98</v>
      </c>
      <c r="AB274" cm="1">
        <f t="array" ref="AB274">_xlfn.IFS(
$C274=2010,
VLOOKUP($B274,[14]分省年度数据!$A$1:$T$32,15,FALSE),
$C274=2011,
VLOOKUP($B274,[14]分省年度数据!$A$1:$T$32,14,FALSE),
$C274=2012,
VLOOKUP($B274,[14]分省年度数据!$A$1:$T$32,13,FALSE),
$C274=2013,
VLOOKUP($B274,[14]分省年度数据!$A$1:$T$32,12,FALSE),
$C274=2014,
VLOOKUP($B274,[14]分省年度数据!$A$1:$T$32,11,FALSE),
$C274=2015,
VLOOKUP($B274,[14]分省年度数据!$A$1:$T$32,10,FALSE),
$C274=2016,
VLOOKUP($B274,[14]分省年度数据!$A$1:$T$32,9,FALSE),
$C274=2017,
VLOOKUP($B274,[14]分省年度数据!$A$1:$T$32,8,FALSE),
$C274=2018,
VLOOKUP($B274,[14]分省年度数据!$A$1:$T$32,7,FALSE)
)</f>
        <v>13.96</v>
      </c>
      <c r="AD274" t="str" cm="1">
        <f t="array" ref="AD274">_xlfn.IFS(
$C274=2010,
VLOOKUP($B274,[15]分省年度数据!$A$1:$T$32,15,FALSE),
$C274=2011,
VLOOKUP($B274,[15]分省年度数据!$A$1:$T$32,14,FALSE),
$C274=2012,
VLOOKUP($B274,[15]分省年度数据!$A$1:$T$32,13,FALSE),
$C274=2013,
VLOOKUP($B274,[15]分省年度数据!$A$1:$T$32,12,FALSE),
$C274=2014,
VLOOKUP($B274,[15]分省年度数据!$A$1:$T$32,11,FALSE),
$C274=2015,
VLOOKUP($B274,[15]分省年度数据!$A$1:$T$32,10,FALSE),
$C274=2016,
VLOOKUP($B274,[15]分省年度数据!$A$1:$T$32,9,FALSE),
$C274=2017,
VLOOKUP($B274,[15]分省年度数据!$A$1:$T$32,8,FALSE),
$C274=2018,
VLOOKUP($B274,[15]分省年度数据!$A$1:$T$32,7,FALSE)
)</f>
        <v/>
      </c>
      <c r="AE274" cm="1">
        <f t="array" ref="AE274">_xlfn.IFS(
$C274=2010,
VLOOKUP($B274,[16]分省年度数据!$A$1:$T$32,15,FALSE),
$C274=2011,
VLOOKUP($B274,[16]分省年度数据!$A$1:$T$32,14,FALSE),
$C274=2012,
VLOOKUP($B274,[16]分省年度数据!$A$1:$T$32,13,FALSE),
$C274=2013,
VLOOKUP($B274,[16]分省年度数据!$A$1:$T$32,12,FALSE),
$C274=2014,
VLOOKUP($B274,[16]分省年度数据!$A$1:$T$32,11,FALSE),
$C274=2015,
VLOOKUP($B274,[16]分省年度数据!$A$1:$T$32,10,FALSE),
$C274=2016,
VLOOKUP($B274,[16]分省年度数据!$A$1:$T$32,9,FALSE),
$C274=2017,
VLOOKUP($B274,[16]分省年度数据!$A$1:$T$32,8,FALSE),
$C274=2018,
VLOOKUP($B274,[16]分省年度数据!$A$1:$T$32,7,FALSE)
)</f>
        <v>473.86</v>
      </c>
      <c r="AF274" cm="1">
        <f t="array" ref="AF274">_xlfn.IFS(
$C274=2010,
VLOOKUP($B274,[17]分省年度数据!$A$1:$T$32,15,FALSE),
$C274=2011,
VLOOKUP($B274,[17]分省年度数据!$A$1:$T$32,14,FALSE),
$C274=2012,
VLOOKUP($B274,[17]分省年度数据!$A$1:$T$32,13,FALSE),
$C274=2013,
VLOOKUP($B274,[17]分省年度数据!$A$1:$T$32,12,FALSE),
$C274=2014,
VLOOKUP($B274,[17]分省年度数据!$A$1:$T$32,11,FALSE),
$C274=2015,
VLOOKUP($B274,[17]分省年度数据!$A$1:$T$32,10,FALSE),
$C274=2016,
VLOOKUP($B274,[17]分省年度数据!$A$1:$T$32,9,FALSE),
$C274=2017,
VLOOKUP($B274,[17]分省年度数据!$A$1:$T$32,8,FALSE),
$C274=2018,
VLOOKUP($B274,[17]分省年度数据!$A$1:$T$32,7,FALSE)
)</f>
        <v>148</v>
      </c>
      <c r="AG274" cm="1">
        <f t="array" ref="AG274">_xlfn.IFS(
$C274=2010,
VLOOKUP($B274,[18]分省年度数据!$A$1:$T$32,15,FALSE),
$C274=2011,
VLOOKUP($B274,[18]分省年度数据!$A$1:$T$32,14,FALSE),
$C274=2012,
VLOOKUP($B274,[18]分省年度数据!$A$1:$T$32,13,FALSE),
$C274=2013,
VLOOKUP($B274,[18]分省年度数据!$A$1:$T$32,12,FALSE),
$C274=2014,
VLOOKUP($B274,[18]分省年度数据!$A$1:$T$32,11,FALSE),
$C274=2015,
VLOOKUP($B274,[18]分省年度数据!$A$1:$T$32,10,FALSE),
$C274=2016,
VLOOKUP($B274,[18]分省年度数据!$A$1:$T$32,9,FALSE),
$C274=2017,
VLOOKUP($B274,[18]分省年度数据!$A$1:$T$32,8,FALSE),
$C274=2018,
VLOOKUP($B274,[18]分省年度数据!$A$1:$T$32,7,FALSE)
)</f>
        <v>1916.1</v>
      </c>
      <c r="AJ274" cm="1">
        <f t="array" ref="AJ274">_xlfn.IFS(
$C274=2010,
VLOOKUP($B274,[19]分省年度数据!$A$1:$T$32,15,FALSE),
$C274=2011,
VLOOKUP($B274,[19]分省年度数据!$A$1:$T$32,14,FALSE),
$C274=2012,
VLOOKUP($B274,[19]分省年度数据!$A$1:$T$32,13,FALSE),
$C274=2013,
VLOOKUP($B274,[19]分省年度数据!$A$1:$T$32,12,FALSE),
$C274=2014,
VLOOKUP($B274,[19]分省年度数据!$A$1:$T$32,11,FALSE),
$C274=2015,
VLOOKUP($B274,[19]分省年度数据!$A$1:$T$32,10,FALSE),
$C274=2016,
VLOOKUP($B274,[19]分省年度数据!$A$1:$T$32,9,FALSE),
$C274=2017,
VLOOKUP($B274,[19]分省年度数据!$A$1:$T$32,8,FALSE),
$C274=2018,
VLOOKUP($B274,[19]分省年度数据!$A$1:$T$32,7,FALSE)
)</f>
        <v>4943</v>
      </c>
      <c r="AK274" cm="1">
        <f t="array" ref="AK274">_xlfn.IFS(
$C274=2010,
VLOOKUP($B274,[20]分省年度数据!$A$1:$T$32,15,FALSE),
$C274=2011,
VLOOKUP($B274,[20]分省年度数据!$A$1:$T$32,14,FALSE),
$C274=2012,
VLOOKUP($B274,[20]分省年度数据!$A$1:$T$32,13,FALSE),
$C274=2013,
VLOOKUP($B274,[20]分省年度数据!$A$1:$T$32,12,FALSE),
$C274=2014,
VLOOKUP($B274,[20]分省年度数据!$A$1:$T$32,11,FALSE),
$C274=2015,
VLOOKUP($B274,[20]分省年度数据!$A$1:$T$32,10,FALSE),
$C274=2016,
VLOOKUP($B274,[20]分省年度数据!$A$1:$T$32,9,FALSE),
$C274=2017,
VLOOKUP($B274,[20]分省年度数据!$A$1:$T$32,8,FALSE),
$C274=2018,
VLOOKUP($B274,[20]分省年度数据!$A$1:$T$32,7,FALSE)
)</f>
        <v>7568</v>
      </c>
      <c r="AL274" cm="1">
        <f t="array" ref="AL274">_xlfn.IFS(
$C274=2010,
VLOOKUP($B274,[26]分省年度数据!$A$1:$T$32,15,FALSE),
$C274=2011,
VLOOKUP($B274,[26]分省年度数据!$A$1:$T$32,14,FALSE),
$C274=2012,
VLOOKUP($B274,[26]分省年度数据!$A$1:$T$32,13,FALSE),
$C274=2013,
VLOOKUP($B274,[26]分省年度数据!$A$1:$T$32,12,FALSE),
$C274=2014,
VLOOKUP($B274,[26]分省年度数据!$A$1:$T$32,11,FALSE),
$C274=2015,
VLOOKUP($B274,[26]分省年度数据!$A$1:$T$32,10,FALSE),
$C274=2016,
VLOOKUP($B274,[26]分省年度数据!$A$1:$T$32,9,FALSE),
$C274=2017,
VLOOKUP($B274,[26]分省年度数据!$A$1:$T$32,8,FALSE),
$C274=2018,
VLOOKUP($B274,[26]分省年度数据!$A$1:$T$32,7,FALSE)
)</f>
        <v>99.13</v>
      </c>
      <c r="AM274" cm="1">
        <f t="array" ref="AM274">_xlfn.IFS(
$C274=2010,
VLOOKUP($B274,[22]分省年度数据!$A$1:$T$32,15,FALSE),
$C274=2011,
VLOOKUP($B274,[22]分省年度数据!$A$1:$T$32,14,FALSE),
$C274=2012,
VLOOKUP($B274,[22]分省年度数据!$A$1:$T$32,13,FALSE),
$C274=2013,
VLOOKUP($B274,[22]分省年度数据!$A$1:$T$32,12,FALSE),
$C274=2014,
VLOOKUP($B274,[22]分省年度数据!$A$1:$T$32,11,FALSE),
$C274=2015,
VLOOKUP($B274,[22]分省年度数据!$A$1:$T$32,10,FALSE),
$C274=2016,
VLOOKUP($B274,[22]分省年度数据!$A$1:$T$32,9,FALSE),
$C274=2017,
VLOOKUP($B274,[22]分省年度数据!$A$1:$T$32,8,FALSE),
$C274=2018,
VLOOKUP($B274,[22]分省年度数据!$A$1:$T$32,7,FALSE)
)</f>
        <v>96.6</v>
      </c>
      <c r="AN274" cm="1">
        <f t="array" ref="AN274">_xlfn.IFS(
$C274=2010,
VLOOKUP($B274,[23]分省年度数据!$A$1:$T$32,15,FALSE),
$C274=2011,
VLOOKUP($B274,[23]分省年度数据!$A$1:$T$32,14,FALSE),
$C274=2012,
VLOOKUP($B274,[23]分省年度数据!$A$1:$T$32,13,FALSE),
$C274=2013,
VLOOKUP($B274,[23]分省年度数据!$A$1:$T$32,12,FALSE),
$C274=2014,
VLOOKUP($B274,[23]分省年度数据!$A$1:$T$32,11,FALSE),
$C274=2015,
VLOOKUP($B274,[23]分省年度数据!$A$1:$T$32,10,FALSE),
$C274=2016,
VLOOKUP($B274,[23]分省年度数据!$A$1:$T$32,9,FALSE),
$C274=2017,
VLOOKUP($B274,[23]分省年度数据!$A$1:$T$32,8,FALSE),
$C274=2018,
VLOOKUP($B274,[23]分省年度数据!$A$1:$T$32,7,FALSE)
)</f>
        <v>13.91</v>
      </c>
      <c r="AO274" cm="1">
        <f t="array" ref="AO274">_xlfn.IFS(
$C274=2010,
VLOOKUP($B274,[24]分省年度数据!$A$1:$T$32,15,FALSE),
$C274=2011,
VLOOKUP($B274,[24]分省年度数据!$A$1:$T$32,14,FALSE),
$C274=2012,
VLOOKUP($B274,[24]分省年度数据!$A$1:$T$32,13,FALSE),
$C274=2013,
VLOOKUP($B274,[24]分省年度数据!$A$1:$T$32,12,FALSE),
$C274=2014,
VLOOKUP($B274,[24]分省年度数据!$A$1:$T$32,11,FALSE),
$C274=2015,
VLOOKUP($B274,[24]分省年度数据!$A$1:$T$32,10,FALSE),
$C274=2016,
VLOOKUP($B274,[24]分省年度数据!$A$1:$T$32,9,FALSE),
$C274=2017,
VLOOKUP($B274,[24]分省年度数据!$A$1:$T$32,8,FALSE),
$C274=2018,
VLOOKUP($B274,[24]分省年度数据!$A$1:$T$32,7,FALSE)
)</f>
        <v>3.22</v>
      </c>
      <c r="AP274" cm="1">
        <f t="array" ref="AP274">_xlfn.IFS(
$C274=2010,
VLOOKUP($B274,[25]分省年度数据!$A$1:$T$32,15,FALSE),
$C274=2011,
VLOOKUP($B274,[25]分省年度数据!$A$1:$T$32,14,FALSE),
$C274=2012,
VLOOKUP($B274,[25]分省年度数据!$A$1:$T$32,13,FALSE),
$C274=2013,
VLOOKUP($B274,[25]分省年度数据!$A$1:$T$32,12,FALSE),
$C274=2014,
VLOOKUP($B274,[25]分省年度数据!$A$1:$T$32,11,FALSE),
$C274=2015,
VLOOKUP($B274,[25]分省年度数据!$A$1:$T$32,10,FALSE),
$C274=2016,
VLOOKUP($B274,[25]分省年度数据!$A$1:$T$32,9,FALSE),
$C274=2017,
VLOOKUP($B274,[25]分省年度数据!$A$1:$T$32,8,FALSE),
$C274=2018,
VLOOKUP($B274,[25]分省年度数据!$A$1:$T$32,7,FALSE)
)</f>
        <v>10</v>
      </c>
    </row>
    <row r="275" spans="1:42">
      <c r="A275">
        <v>65</v>
      </c>
      <c r="B275" t="s">
        <v>31</v>
      </c>
      <c r="C275">
        <v>2013</v>
      </c>
      <c r="D275" t="str">
        <f t="shared" si="8"/>
        <v>新疆维吾尔自治区2013</v>
      </c>
      <c r="E275" t="s">
        <v>37</v>
      </c>
      <c r="F275" cm="1">
        <f t="array" ref="F275">_xlfn.IFS(
$C275=2010,
VLOOKUP($B275,[1]分省年度数据!$A$1:$T$32,15,FALSE),
$C275=2011,
VLOOKUP($B275,[1]分省年度数据!$A$1:$T$32,14,FALSE),
$C275=2012,
VLOOKUP($B275,[1]分省年度数据!$A$1:$T$32,13,FALSE),
$C275=2013,
VLOOKUP($B275,[1]分省年度数据!$A$1:$T$32,12,FALSE),
$C275=2014,
VLOOKUP($B275,[1]分省年度数据!$A$1:$T$32,11,FALSE),
$C275=2015,
VLOOKUP($B275,[1]分省年度数据!$A$1:$T$32,10,FALSE),
$C275=2016,
VLOOKUP($B275,[1]分省年度数据!$A$1:$T$32,9,FALSE),
$C275=2017,
VLOOKUP($B275,[1]分省年度数据!$A$1:$T$32,8,FALSE),
$C275=2018,
VLOOKUP($B275,[1]分省年度数据!$A$1:$T$32,7,FALSE)
)</f>
        <v>2285</v>
      </c>
      <c r="G275" cm="1">
        <f t="array" ref="G275">_xlfn.IFS(
$C275=2010,
VLOOKUP($B275,[2]分省年度数据!$A$1:$T$32,15,FALSE),
$C275=2011,
VLOOKUP($B275,[2]分省年度数据!$A$1:$T$32,14,FALSE),
$C275=2012,
VLOOKUP($B275,[2]分省年度数据!$A$1:$T$32,13,FALSE),
$C275=2013,
VLOOKUP($B275,[2]分省年度数据!$A$1:$T$32,12,FALSE),
$C275=2014,
VLOOKUP($B275,[2]分省年度数据!$A$1:$T$32,11,FALSE),
$C275=2015,
VLOOKUP($B275,[2]分省年度数据!$A$1:$T$32,10,FALSE),
$C275=2016,
VLOOKUP($B275,[2]分省年度数据!$A$1:$T$32,9,FALSE),
$C275=2017,
VLOOKUP($B275,[2]分省年度数据!$A$1:$T$32,8,FALSE),
$C275=2018,
VLOOKUP($B275,[2]分省年度数据!$A$1:$T$32,7,FALSE)
)</f>
        <v>13670</v>
      </c>
      <c r="H275" cm="1">
        <f t="array" ref="H275">_xlfn.IFS(
$C275=2010,
VLOOKUP($B275,[3]分省年度数据!$A$1:$T$32,15,FALSE),
$C275=2011,
VLOOKUP($B275,[3]分省年度数据!$A$1:$T$32,14,FALSE),
$C275=2012,
VLOOKUP($B275,[3]分省年度数据!$A$1:$T$32,13,FALSE),
$C275=2013,
VLOOKUP($B275,[3]分省年度数据!$A$1:$T$32,12,FALSE),
$C275=2014,
VLOOKUP($B275,[3]分省年度数据!$A$1:$T$32,11,FALSE),
$C275=2015,
VLOOKUP($B275,[3]分省年度数据!$A$1:$T$32,10,FALSE),
$C275=2016,
VLOOKUP($B275,[3]分省年度数据!$A$1:$T$32,9,FALSE),
$C275=2017,
VLOOKUP($B275,[3]分省年度数据!$A$1:$T$32,8,FALSE),
$C275=2018,
VLOOKUP($B275,[3]分省年度数据!$A$1:$T$32,7,FALSE)
)</f>
        <v>197.1</v>
      </c>
      <c r="I275">
        <f>VLOOKUP($D275,[4]Sheet1!$C$1:$J$65536,2,FALSE)</f>
        <v>100.65407562255859</v>
      </c>
      <c r="J275">
        <f>VLOOKUP($D275,[4]Sheet1!$C$1:$J$65536,3,FALSE)</f>
        <v>-29.449119567871094</v>
      </c>
      <c r="K275">
        <f>VLOOKUP($D275,[4]Sheet1!$C$1:$J$65536,4,FALSE)</f>
        <v>10174.1865234375</v>
      </c>
      <c r="L275">
        <f>VLOOKUP($D275,[4]Sheet1!$C$1:$J$65536,5,FALSE)</f>
        <v>169.7291259765625</v>
      </c>
      <c r="M275">
        <f>VLOOKUP($D275,[4]Sheet1!$C$1:$J$65536,6,FALSE)</f>
        <v>20.982061386108398</v>
      </c>
      <c r="N275">
        <f>VLOOKUP($D275,[4]Sheet1!$C$1:$J$65536,7,FALSE)</f>
        <v>3.8792874813079834</v>
      </c>
      <c r="O275">
        <f>VLOOKUP($D275,[4]Sheet1!$C$1:$J$65536,8,FALSE)</f>
        <v>7.5089459419250488</v>
      </c>
      <c r="P275" cm="1">
        <f t="array" ref="P275">_xlfn.IFS(
$C275=2010,
VLOOKUP($B275,[5]各省年均房价!$A$1:$T$32,11,FALSE),
$C275=2011,
VLOOKUP($B275,[5]各省年均房价!$A$1:$T$32,12,FALSE),
$C275=2012,
VLOOKUP($B275,[5]各省年均房价!$A$1:$T$32,13,FALSE),
$C275=2013,
VLOOKUP($B275,[5]各省年均房价!$A$1:$T$32,14,FALSE),
$C275=2014,
VLOOKUP($B275,[5]各省年均房价!$A$1:$T$32,15,FALSE),
$C275=2015,
VLOOKUP($B275,[5]各省年均房价!$A$1:$T$32,16,FALSE),
$C275=2016,
VLOOKUP($B275,[5]各省年均房价!$A$1:$T$32,17,FALSE),
$C275=2017,
VLOOKUP($B275,[5]各省年均房价!$A$1:$T$32,18,FALSE),
$C275=2018,
VLOOKUP($B275,[5]各省年均房价!$A$1:$T$32,19,FALSE)
)</f>
        <v>4906.8649999999998</v>
      </c>
      <c r="Q275">
        <f t="shared" si="9"/>
        <v>0.35895135332845646</v>
      </c>
      <c r="R275" cm="1">
        <f t="array" ref="R275">_xlfn.IFS(
$C275=2010,
VLOOKUP($B275,[27]分省年度数据!$A$1:$T$32,15,FALSE),
$C275=2011,
VLOOKUP($B275,[27]分省年度数据!$A$1:$T$32,14,FALSE),
$C275=2012,
VLOOKUP($B275,[27]分省年度数据!$A$1:$T$32,13,FALSE),
$C275=2013,
VLOOKUP($B275,[27]分省年度数据!$A$1:$T$32,12,FALSE),
$C275=2014,
VLOOKUP($B275,[27]分省年度数据!$A$1:$T$32,11,FALSE),
$C275=2015,
VLOOKUP($B275,[27]分省年度数据!$A$1:$T$32,10,FALSE),
$C275=2016,
VLOOKUP($B275,[27]分省年度数据!$A$1:$T$32,9,FALSE),
$C275=2017,
VLOOKUP($B275,[27]分省年度数据!$A$1:$T$32,8,FALSE),
$C275=2018,
VLOOKUP($B275,[27]分省年度数据!$A$1:$T$32,7,FALSE)
)</f>
        <v>94.24</v>
      </c>
      <c r="S275">
        <f>IFERROR(VLOOKUP(D275,[6]mu_jt_estimates_final!$C:$D,2,FALSE),"")</f>
        <v>-1.5855041999999999</v>
      </c>
      <c r="T275" t="str">
        <f>VLOOKUP(B275,方言分布!A:B,2,FALSE)</f>
        <v>其他</v>
      </c>
      <c r="U275" cm="1">
        <f t="array" ref="U275">_xlfn.IFS(
$C275=2010,
VLOOKUP($B275,[7]分省年度数据!$A$1:$T$32,15,FALSE),
$C275=2011,
VLOOKUP($B275,[7]分省年度数据!$A$1:$T$32,14,FALSE),
$C275=2012,
VLOOKUP($B275,[7]分省年度数据!$A$1:$T$32,13,FALSE),
$C275=2013,
VLOOKUP($B275,[7]分省年度数据!$A$1:$T$32,12,FALSE),
$C275=2014,
VLOOKUP($B275,[7]分省年度数据!$A$1:$T$32,11,FALSE),
$C275=2015,
VLOOKUP($B275,[7]分省年度数据!$A$1:$T$32,10,FALSE),
$C275=2016,
VLOOKUP($B275,[7]分省年度数据!$A$1:$T$32,9,FALSE),
$C275=2017,
VLOOKUP($B275,[7]分省年度数据!$A$1:$T$32,8,FALSE),
$C275=2018,
VLOOKUP($B275,[7]分省年度数据!$A$1:$T$32,7,FALSE)
)</f>
        <v>18663</v>
      </c>
      <c r="V275" cm="1">
        <f t="array" ref="V275">_xlfn.IFS(
$C275=2010,
VLOOKUP($B275,[8]分省年度数据!$A$1:$T$32,15,FALSE),
$C275=2011,
VLOOKUP($B275,[8]分省年度数据!$A$1:$T$32,14,FALSE),
$C275=2012,
VLOOKUP($B275,[8]分省年度数据!$A$1:$T$32,13,FALSE),
$C275=2013,
VLOOKUP($B275,[8]分省年度数据!$A$1:$T$32,12,FALSE),
$C275=2014,
VLOOKUP($B275,[8]分省年度数据!$A$1:$T$32,11,FALSE),
$C275=2015,
VLOOKUP($B275,[8]分省年度数据!$A$1:$T$32,10,FALSE),
$C275=2016,
VLOOKUP($B275,[8]分省年度数据!$A$1:$T$32,9,FALSE),
$C275=2017,
VLOOKUP($B275,[8]分省年度数据!$A$1:$T$32,8,FALSE),
$C275=2018,
VLOOKUP($B275,[8]分省年度数据!$A$1:$T$32,7,FALSE)
)</f>
        <v>13.73</v>
      </c>
      <c r="W275" cm="1">
        <f t="array" ref="W275">_xlfn.IFS(
$C275=2010,
VLOOKUP($B275,[9]分省年度数据!$A$1:$T$32,15,FALSE),
$C275=2011,
VLOOKUP($B275,[9]分省年度数据!$A$1:$T$32,14,FALSE),
$C275=2012,
VLOOKUP($B275,[9]分省年度数据!$A$1:$T$32,13,FALSE),
$C275=2013,
VLOOKUP($B275,[9]分省年度数据!$A$1:$T$32,12,FALSE),
$C275=2014,
VLOOKUP($B275,[9]分省年度数据!$A$1:$T$32,11,FALSE),
$C275=2015,
VLOOKUP($B275,[9]分省年度数据!$A$1:$T$32,10,FALSE),
$C275=2016,
VLOOKUP($B275,[9]分省年度数据!$A$1:$T$32,9,FALSE),
$C275=2017,
VLOOKUP($B275,[9]分省年度数据!$A$1:$T$32,8,FALSE),
$C275=2018,
VLOOKUP($B275,[9]分省年度数据!$A$1:$T$32,7,FALSE)
)</f>
        <v>64</v>
      </c>
      <c r="X275" cm="1">
        <f t="array" ref="X275">_xlfn.IFS(
$C275=2010,
VLOOKUP($B275,[10]分省年度数据!$A$1:$T$32,15,FALSE),
$C275=2011,
VLOOKUP($B275,[10]分省年度数据!$A$1:$T$32,14,FALSE),
$C275=2012,
VLOOKUP($B275,[10]分省年度数据!$A$1:$T$32,13,FALSE),
$C275=2013,
VLOOKUP($B275,[10]分省年度数据!$A$1:$T$32,12,FALSE),
$C275=2014,
VLOOKUP($B275,[10]分省年度数据!$A$1:$T$32,11,FALSE),
$C275=2015,
VLOOKUP($B275,[10]分省年度数据!$A$1:$T$32,10,FALSE),
$C275=2016,
VLOOKUP($B275,[10]分省年度数据!$A$1:$T$32,9,FALSE),
$C275=2017,
VLOOKUP($B275,[10]分省年度数据!$A$1:$T$32,8,FALSE),
$C275=2018,
VLOOKUP($B275,[10]分省年度数据!$A$1:$T$32,7,FALSE)
)</f>
        <v>9.07</v>
      </c>
      <c r="Y275" cm="1">
        <f t="array" ref="Y275">_xlfn.IFS(
$C275=2010,
VLOOKUP($B275,[11]分省年度数据!$A$1:$T$32,15,FALSE),
$C275=2011,
VLOOKUP($B275,[11]分省年度数据!$A$1:$T$32,14,FALSE),
$C275=2012,
VLOOKUP($B275,[11]分省年度数据!$A$1:$T$32,13,FALSE),
$C275=2013,
VLOOKUP($B275,[11]分省年度数据!$A$1:$T$32,12,FALSE),
$C275=2014,
VLOOKUP($B275,[11]分省年度数据!$A$1:$T$32,11,FALSE),
$C275=2015,
VLOOKUP($B275,[11]分省年度数据!$A$1:$T$32,10,FALSE),
$C275=2016,
VLOOKUP($B275,[11]分省年度数据!$A$1:$T$32,9,FALSE),
$C275=2017,
VLOOKUP($B275,[11]分省年度数据!$A$1:$T$32,8,FALSE),
$C275=2018,
VLOOKUP($B275,[11]分省年度数据!$A$1:$T$32,7,FALSE)
)</f>
        <v>160.91</v>
      </c>
      <c r="Z275" cm="1">
        <f t="array" ref="Z275">_xlfn.IFS(
$C275=2010,
VLOOKUP($B275,[12]分省年度数据!$A$1:$T$32,15,FALSE),
$C275=2011,
VLOOKUP($B275,[12]分省年度数据!$A$1:$T$32,14,FALSE),
$C275=2012,
VLOOKUP($B275,[12]分省年度数据!$A$1:$T$32,13,FALSE),
$C275=2013,
VLOOKUP($B275,[12]分省年度数据!$A$1:$T$32,12,FALSE),
$C275=2014,
VLOOKUP($B275,[12]分省年度数据!$A$1:$T$32,11,FALSE),
$C275=2015,
VLOOKUP($B275,[12]分省年度数据!$A$1:$T$32,10,FALSE),
$C275=2016,
VLOOKUP($B275,[12]分省年度数据!$A$1:$T$32,9,FALSE),
$C275=2017,
VLOOKUP($B275,[12]分省年度数据!$A$1:$T$32,8,FALSE),
$C275=2018,
VLOOKUP($B275,[12]分省年度数据!$A$1:$T$32,7,FALSE)
)</f>
        <v>12.78</v>
      </c>
      <c r="AA275" cm="1">
        <f t="array" ref="AA275">_xlfn.IFS(
$C275=2010,
VLOOKUP($B275,[13]分省年度数据!$A$1:$T$32,15,FALSE),
$C275=2011,
VLOOKUP($B275,[13]分省年度数据!$A$1:$T$32,14,FALSE),
$C275=2012,
VLOOKUP($B275,[13]分省年度数据!$A$1:$T$32,13,FALSE),
$C275=2013,
VLOOKUP($B275,[13]分省年度数据!$A$1:$T$32,12,FALSE),
$C275=2014,
VLOOKUP($B275,[13]分省年度数据!$A$1:$T$32,11,FALSE),
$C275=2015,
VLOOKUP($B275,[13]分省年度数据!$A$1:$T$32,10,FALSE),
$C275=2016,
VLOOKUP($B275,[13]分省年度数据!$A$1:$T$32,9,FALSE),
$C275=2017,
VLOOKUP($B275,[13]分省年度数据!$A$1:$T$32,8,FALSE),
$C275=2018,
VLOOKUP($B275,[13]分省年度数据!$A$1:$T$32,7,FALSE)
)</f>
        <v>10.67</v>
      </c>
      <c r="AB275" cm="1">
        <f t="array" ref="AB275">_xlfn.IFS(
$C275=2010,
VLOOKUP($B275,[14]分省年度数据!$A$1:$T$32,15,FALSE),
$C275=2011,
VLOOKUP($B275,[14]分省年度数据!$A$1:$T$32,14,FALSE),
$C275=2012,
VLOOKUP($B275,[14]分省年度数据!$A$1:$T$32,13,FALSE),
$C275=2013,
VLOOKUP($B275,[14]分省年度数据!$A$1:$T$32,12,FALSE),
$C275=2014,
VLOOKUP($B275,[14]分省年度数据!$A$1:$T$32,11,FALSE),
$C275=2015,
VLOOKUP($B275,[14]分省年度数据!$A$1:$T$32,10,FALSE),
$C275=2016,
VLOOKUP($B275,[14]分省年度数据!$A$1:$T$32,9,FALSE),
$C275=2017,
VLOOKUP($B275,[14]分省年度数据!$A$1:$T$32,8,FALSE),
$C275=2018,
VLOOKUP($B275,[14]分省年度数据!$A$1:$T$32,7,FALSE)
)</f>
        <v>13.48</v>
      </c>
      <c r="AD275" cm="1">
        <f t="array" ref="AD275">_xlfn.IFS(
$C275=2010,
VLOOKUP($B275,[15]分省年度数据!$A$1:$T$32,15,FALSE),
$C275=2011,
VLOOKUP($B275,[15]分省年度数据!$A$1:$T$32,14,FALSE),
$C275=2012,
VLOOKUP($B275,[15]分省年度数据!$A$1:$T$32,13,FALSE),
$C275=2013,
VLOOKUP($B275,[15]分省年度数据!$A$1:$T$32,12,FALSE),
$C275=2014,
VLOOKUP($B275,[15]分省年度数据!$A$1:$T$32,11,FALSE),
$C275=2015,
VLOOKUP($B275,[15]分省年度数据!$A$1:$T$32,10,FALSE),
$C275=2016,
VLOOKUP($B275,[15]分省年度数据!$A$1:$T$32,9,FALSE),
$C275=2017,
VLOOKUP($B275,[15]分省年度数据!$A$1:$T$32,8,FALSE),
$C275=2018,
VLOOKUP($B275,[15]分省年度数据!$A$1:$T$32,7,FALSE)
)</f>
        <v>5989856</v>
      </c>
      <c r="AE275" cm="1">
        <f t="array" ref="AE275">_xlfn.IFS(
$C275=2010,
VLOOKUP($B275,[16]分省年度数据!$A$1:$T$32,15,FALSE),
$C275=2011,
VLOOKUP($B275,[16]分省年度数据!$A$1:$T$32,14,FALSE),
$C275=2012,
VLOOKUP($B275,[16]分省年度数据!$A$1:$T$32,13,FALSE),
$C275=2013,
VLOOKUP($B275,[16]分省年度数据!$A$1:$T$32,12,FALSE),
$C275=2014,
VLOOKUP($B275,[16]分省年度数据!$A$1:$T$32,11,FALSE),
$C275=2015,
VLOOKUP($B275,[16]分省年度数据!$A$1:$T$32,10,FALSE),
$C275=2016,
VLOOKUP($B275,[16]分省年度数据!$A$1:$T$32,9,FALSE),
$C275=2017,
VLOOKUP($B275,[16]分省年度数据!$A$1:$T$32,8,FALSE),
$C275=2018,
VLOOKUP($B275,[16]分省年度数据!$A$1:$T$32,7,FALSE)
)</f>
        <v>532.66999999999996</v>
      </c>
      <c r="AF275" cm="1">
        <f t="array" ref="AF275">_xlfn.IFS(
$C275=2010,
VLOOKUP($B275,[17]分省年度数据!$A$1:$T$32,15,FALSE),
$C275=2011,
VLOOKUP($B275,[17]分省年度数据!$A$1:$T$32,14,FALSE),
$C275=2012,
VLOOKUP($B275,[17]分省年度数据!$A$1:$T$32,13,FALSE),
$C275=2013,
VLOOKUP($B275,[17]分省年度数据!$A$1:$T$32,12,FALSE),
$C275=2014,
VLOOKUP($B275,[17]分省年度数据!$A$1:$T$32,11,FALSE),
$C275=2015,
VLOOKUP($B275,[17]分省年度数据!$A$1:$T$32,10,FALSE),
$C275=2016,
VLOOKUP($B275,[17]分省年度数据!$A$1:$T$32,9,FALSE),
$C275=2017,
VLOOKUP($B275,[17]分省年度数据!$A$1:$T$32,8,FALSE),
$C275=2018,
VLOOKUP($B275,[17]分省年度数据!$A$1:$T$32,7,FALSE)
)</f>
        <v>148</v>
      </c>
      <c r="AG275" cm="1">
        <f t="array" ref="AG275">_xlfn.IFS(
$C275=2010,
VLOOKUP($B275,[18]分省年度数据!$A$1:$T$32,15,FALSE),
$C275=2011,
VLOOKUP($B275,[18]分省年度数据!$A$1:$T$32,14,FALSE),
$C275=2012,
VLOOKUP($B275,[18]分省年度数据!$A$1:$T$32,13,FALSE),
$C275=2013,
VLOOKUP($B275,[18]分省年度数据!$A$1:$T$32,12,FALSE),
$C275=2014,
VLOOKUP($B275,[18]分省年度数据!$A$1:$T$32,11,FALSE),
$C275=2015,
VLOOKUP($B275,[18]分省年度数据!$A$1:$T$32,10,FALSE),
$C275=2016,
VLOOKUP($B275,[18]分省年度数据!$A$1:$T$32,9,FALSE),
$C275=2017,
VLOOKUP($B275,[18]分省年度数据!$A$1:$T$32,8,FALSE),
$C275=2018,
VLOOKUP($B275,[18]分省年度数据!$A$1:$T$32,7,FALSE)
)</f>
        <v>2179.5</v>
      </c>
      <c r="AJ275" cm="1">
        <f t="array" ref="AJ275">_xlfn.IFS(
$C275=2010,
VLOOKUP($B275,[19]分省年度数据!$A$1:$T$32,15,FALSE),
$C275=2011,
VLOOKUP($B275,[19]分省年度数据!$A$1:$T$32,14,FALSE),
$C275=2012,
VLOOKUP($B275,[19]分省年度数据!$A$1:$T$32,13,FALSE),
$C275=2013,
VLOOKUP($B275,[19]分省年度数据!$A$1:$T$32,12,FALSE),
$C275=2014,
VLOOKUP($B275,[19]分省年度数据!$A$1:$T$32,11,FALSE),
$C275=2015,
VLOOKUP($B275,[19]分省年度数据!$A$1:$T$32,10,FALSE),
$C275=2016,
VLOOKUP($B275,[19]分省年度数据!$A$1:$T$32,9,FALSE),
$C275=2017,
VLOOKUP($B275,[19]分省年度数据!$A$1:$T$32,8,FALSE),
$C275=2018,
VLOOKUP($B275,[19]分省年度数据!$A$1:$T$32,7,FALSE)
)</f>
        <v>4944</v>
      </c>
      <c r="AK275" cm="1">
        <f t="array" ref="AK275">_xlfn.IFS(
$C275=2010,
VLOOKUP($B275,[20]分省年度数据!$A$1:$T$32,15,FALSE),
$C275=2011,
VLOOKUP($B275,[20]分省年度数据!$A$1:$T$32,14,FALSE),
$C275=2012,
VLOOKUP($B275,[20]分省年度数据!$A$1:$T$32,13,FALSE),
$C275=2013,
VLOOKUP($B275,[20]分省年度数据!$A$1:$T$32,12,FALSE),
$C275=2014,
VLOOKUP($B275,[20]分省年度数据!$A$1:$T$32,11,FALSE),
$C275=2015,
VLOOKUP($B275,[20]分省年度数据!$A$1:$T$32,10,FALSE),
$C275=2016,
VLOOKUP($B275,[20]分省年度数据!$A$1:$T$32,9,FALSE),
$C275=2017,
VLOOKUP($B275,[20]分省年度数据!$A$1:$T$32,8,FALSE),
$C275=2018,
VLOOKUP($B275,[20]分省年度数据!$A$1:$T$32,7,FALSE)
)</f>
        <v>7583</v>
      </c>
      <c r="AL275" cm="1">
        <f t="array" ref="AL275">_xlfn.IFS(
$C275=2010,
VLOOKUP($B275,[26]分省年度数据!$A$1:$T$32,15,FALSE),
$C275=2011,
VLOOKUP($B275,[26]分省年度数据!$A$1:$T$32,14,FALSE),
$C275=2012,
VLOOKUP($B275,[26]分省年度数据!$A$1:$T$32,13,FALSE),
$C275=2013,
VLOOKUP($B275,[26]分省年度数据!$A$1:$T$32,12,FALSE),
$C275=2014,
VLOOKUP($B275,[26]分省年度数据!$A$1:$T$32,11,FALSE),
$C275=2015,
VLOOKUP($B275,[26]分省年度数据!$A$1:$T$32,10,FALSE),
$C275=2016,
VLOOKUP($B275,[26]分省年度数据!$A$1:$T$32,9,FALSE),
$C275=2017,
VLOOKUP($B275,[26]分省年度数据!$A$1:$T$32,8,FALSE),
$C275=2018,
VLOOKUP($B275,[26]分省年度数据!$A$1:$T$32,7,FALSE)
)</f>
        <v>98.08</v>
      </c>
      <c r="AM275" cm="1">
        <f t="array" ref="AM275">_xlfn.IFS(
$C275=2010,
VLOOKUP($B275,[22]分省年度数据!$A$1:$T$32,15,FALSE),
$C275=2011,
VLOOKUP($B275,[22]分省年度数据!$A$1:$T$32,14,FALSE),
$C275=2012,
VLOOKUP($B275,[22]分省年度数据!$A$1:$T$32,13,FALSE),
$C275=2013,
VLOOKUP($B275,[22]分省年度数据!$A$1:$T$32,12,FALSE),
$C275=2014,
VLOOKUP($B275,[22]分省年度数据!$A$1:$T$32,11,FALSE),
$C275=2015,
VLOOKUP($B275,[22]分省年度数据!$A$1:$T$32,10,FALSE),
$C275=2016,
VLOOKUP($B275,[22]分省年度数据!$A$1:$T$32,9,FALSE),
$C275=2017,
VLOOKUP($B275,[22]分省年度数据!$A$1:$T$32,8,FALSE),
$C275=2018,
VLOOKUP($B275,[22]分省年度数据!$A$1:$T$32,7,FALSE)
)</f>
        <v>96.37</v>
      </c>
      <c r="AN275" cm="1">
        <f t="array" ref="AN275">_xlfn.IFS(
$C275=2010,
VLOOKUP($B275,[23]分省年度数据!$A$1:$T$32,15,FALSE),
$C275=2011,
VLOOKUP($B275,[23]分省年度数据!$A$1:$T$32,14,FALSE),
$C275=2012,
VLOOKUP($B275,[23]分省年度数据!$A$1:$T$32,13,FALSE),
$C275=2013,
VLOOKUP($B275,[23]分省年度数据!$A$1:$T$32,12,FALSE),
$C275=2014,
VLOOKUP($B275,[23]分省年度数据!$A$1:$T$32,11,FALSE),
$C275=2015,
VLOOKUP($B275,[23]分省年度数据!$A$1:$T$32,10,FALSE),
$C275=2016,
VLOOKUP($B275,[23]分省年度数据!$A$1:$T$32,9,FALSE),
$C275=2017,
VLOOKUP($B275,[23]分省年度数据!$A$1:$T$32,8,FALSE),
$C275=2018,
VLOOKUP($B275,[23]分省年度数据!$A$1:$T$32,7,FALSE)
)</f>
        <v>14.35</v>
      </c>
      <c r="AO275" cm="1">
        <f t="array" ref="AO275">_xlfn.IFS(
$C275=2010,
VLOOKUP($B275,[24]分省年度数据!$A$1:$T$32,15,FALSE),
$C275=2011,
VLOOKUP($B275,[24]分省年度数据!$A$1:$T$32,14,FALSE),
$C275=2012,
VLOOKUP($B275,[24]分省年度数据!$A$1:$T$32,13,FALSE),
$C275=2013,
VLOOKUP($B275,[24]分省年度数据!$A$1:$T$32,12,FALSE),
$C275=2014,
VLOOKUP($B275,[24]分省年度数据!$A$1:$T$32,11,FALSE),
$C275=2015,
VLOOKUP($B275,[24]分省年度数据!$A$1:$T$32,10,FALSE),
$C275=2016,
VLOOKUP($B275,[24]分省年度数据!$A$1:$T$32,9,FALSE),
$C275=2017,
VLOOKUP($B275,[24]分省年度数据!$A$1:$T$32,8,FALSE),
$C275=2018,
VLOOKUP($B275,[24]分省年度数据!$A$1:$T$32,7,FALSE)
)</f>
        <v>3.16</v>
      </c>
      <c r="AP275" cm="1">
        <f t="array" ref="AP275">_xlfn.IFS(
$C275=2010,
VLOOKUP($B275,[25]分省年度数据!$A$1:$T$32,15,FALSE),
$C275=2011,
VLOOKUP($B275,[25]分省年度数据!$A$1:$T$32,14,FALSE),
$C275=2012,
VLOOKUP($B275,[25]分省年度数据!$A$1:$T$32,13,FALSE),
$C275=2013,
VLOOKUP($B275,[25]分省年度数据!$A$1:$T$32,12,FALSE),
$C275=2014,
VLOOKUP($B275,[25]分省年度数据!$A$1:$T$32,11,FALSE),
$C275=2015,
VLOOKUP($B275,[25]分省年度数据!$A$1:$T$32,10,FALSE),
$C275=2016,
VLOOKUP($B275,[25]分省年度数据!$A$1:$T$32,9,FALSE),
$C275=2017,
VLOOKUP($B275,[25]分省年度数据!$A$1:$T$32,8,FALSE),
$C275=2018,
VLOOKUP($B275,[25]分省年度数据!$A$1:$T$32,7,FALSE)
)</f>
        <v>10.08</v>
      </c>
    </row>
    <row r="276" spans="1:42">
      <c r="A276">
        <v>65</v>
      </c>
      <c r="B276" t="s">
        <v>31</v>
      </c>
      <c r="C276">
        <v>2014</v>
      </c>
      <c r="D276" t="str">
        <f t="shared" si="8"/>
        <v>新疆维吾尔自治区2014</v>
      </c>
      <c r="E276" t="s">
        <v>37</v>
      </c>
      <c r="F276" cm="1">
        <f t="array" ref="F276">_xlfn.IFS(
$C276=2010,
VLOOKUP($B276,[1]分省年度数据!$A$1:$T$32,15,FALSE),
$C276=2011,
VLOOKUP($B276,[1]分省年度数据!$A$1:$T$32,14,FALSE),
$C276=2012,
VLOOKUP($B276,[1]分省年度数据!$A$1:$T$32,13,FALSE),
$C276=2013,
VLOOKUP($B276,[1]分省年度数据!$A$1:$T$32,12,FALSE),
$C276=2014,
VLOOKUP($B276,[1]分省年度数据!$A$1:$T$32,11,FALSE),
$C276=2015,
VLOOKUP($B276,[1]分省年度数据!$A$1:$T$32,10,FALSE),
$C276=2016,
VLOOKUP($B276,[1]分省年度数据!$A$1:$T$32,9,FALSE),
$C276=2017,
VLOOKUP($B276,[1]分省年度数据!$A$1:$T$32,8,FALSE),
$C276=2018,
VLOOKUP($B276,[1]分省年度数据!$A$1:$T$32,7,FALSE)
)</f>
        <v>2325</v>
      </c>
      <c r="G276" cm="1">
        <f t="array" ref="G276">_xlfn.IFS(
$C276=2010,
VLOOKUP($B276,[2]分省年度数据!$A$1:$T$32,15,FALSE),
$C276=2011,
VLOOKUP($B276,[2]分省年度数据!$A$1:$T$32,14,FALSE),
$C276=2012,
VLOOKUP($B276,[2]分省年度数据!$A$1:$T$32,13,FALSE),
$C276=2013,
VLOOKUP($B276,[2]分省年度数据!$A$1:$T$32,12,FALSE),
$C276=2014,
VLOOKUP($B276,[2]分省年度数据!$A$1:$T$32,11,FALSE),
$C276=2015,
VLOOKUP($B276,[2]分省年度数据!$A$1:$T$32,10,FALSE),
$C276=2016,
VLOOKUP($B276,[2]分省年度数据!$A$1:$T$32,9,FALSE),
$C276=2017,
VLOOKUP($B276,[2]分省年度数据!$A$1:$T$32,8,FALSE),
$C276=2018,
VLOOKUP($B276,[2]分省年度数据!$A$1:$T$32,7,FALSE)
)</f>
        <v>15097</v>
      </c>
      <c r="H276" cm="1">
        <f t="array" ref="H276">_xlfn.IFS(
$C276=2010,
VLOOKUP($B276,[3]分省年度数据!$A$1:$T$32,15,FALSE),
$C276=2011,
VLOOKUP($B276,[3]分省年度数据!$A$1:$T$32,14,FALSE),
$C276=2012,
VLOOKUP($B276,[3]分省年度数据!$A$1:$T$32,13,FALSE),
$C276=2013,
VLOOKUP($B276,[3]分省年度数据!$A$1:$T$32,12,FALSE),
$C276=2014,
VLOOKUP($B276,[3]分省年度数据!$A$1:$T$32,11,FALSE),
$C276=2015,
VLOOKUP($B276,[3]分省年度数据!$A$1:$T$32,10,FALSE),
$C276=2016,
VLOOKUP($B276,[3]分省年度数据!$A$1:$T$32,9,FALSE),
$C276=2017,
VLOOKUP($B276,[3]分省年度数据!$A$1:$T$32,8,FALSE),
$C276=2018,
VLOOKUP($B276,[3]分省年度数据!$A$1:$T$32,7,FALSE)
)</f>
        <v>513.6</v>
      </c>
      <c r="I276">
        <f>VLOOKUP($D276,[4]Sheet1!$C$1:$J$65536,2,FALSE)</f>
        <v>91.514205932617188</v>
      </c>
      <c r="J276">
        <f>VLOOKUP($D276,[4]Sheet1!$C$1:$J$65536,3,FALSE)</f>
        <v>-44.399478912353516</v>
      </c>
      <c r="K276">
        <f>VLOOKUP($D276,[4]Sheet1!$C$1:$J$65536,4,FALSE)</f>
        <v>10186.19921875</v>
      </c>
      <c r="L276">
        <f>VLOOKUP($D276,[4]Sheet1!$C$1:$J$65536,5,FALSE)</f>
        <v>176.16954040527344</v>
      </c>
      <c r="M276">
        <f>VLOOKUP($D276,[4]Sheet1!$C$1:$J$65536,6,FALSE)</f>
        <v>22.599584579467773</v>
      </c>
      <c r="N276">
        <f>VLOOKUP($D276,[4]Sheet1!$C$1:$J$65536,7,FALSE)</f>
        <v>5.7391438484191895</v>
      </c>
      <c r="O276">
        <f>VLOOKUP($D276,[4]Sheet1!$C$1:$J$65536,8,FALSE)</f>
        <v>7.4575080871582031</v>
      </c>
      <c r="P276" cm="1">
        <f t="array" ref="P276">_xlfn.IFS(
$C276=2010,
VLOOKUP($B276,[5]各省年均房价!$A$1:$T$32,11,FALSE),
$C276=2011,
VLOOKUP($B276,[5]各省年均房价!$A$1:$T$32,12,FALSE),
$C276=2012,
VLOOKUP($B276,[5]各省年均房价!$A$1:$T$32,13,FALSE),
$C276=2013,
VLOOKUP($B276,[5]各省年均房价!$A$1:$T$32,14,FALSE),
$C276=2014,
VLOOKUP($B276,[5]各省年均房价!$A$1:$T$32,15,FALSE),
$C276=2015,
VLOOKUP($B276,[5]各省年均房价!$A$1:$T$32,16,FALSE),
$C276=2016,
VLOOKUP($B276,[5]各省年均房价!$A$1:$T$32,17,FALSE),
$C276=2017,
VLOOKUP($B276,[5]各省年均房价!$A$1:$T$32,18,FALSE),
$C276=2018,
VLOOKUP($B276,[5]各省年均房价!$A$1:$T$32,19,FALSE)
)</f>
        <v>4946.45</v>
      </c>
      <c r="Q276">
        <f t="shared" si="9"/>
        <v>0.32764456514539309</v>
      </c>
      <c r="R276" cm="1">
        <f t="array" ref="R276">_xlfn.IFS(
$C276=2010,
VLOOKUP($B276,[27]分省年度数据!$A$1:$T$32,15,FALSE),
$C276=2011,
VLOOKUP($B276,[27]分省年度数据!$A$1:$T$32,14,FALSE),
$C276=2012,
VLOOKUP($B276,[27]分省年度数据!$A$1:$T$32,13,FALSE),
$C276=2013,
VLOOKUP($B276,[27]分省年度数据!$A$1:$T$32,12,FALSE),
$C276=2014,
VLOOKUP($B276,[27]分省年度数据!$A$1:$T$32,11,FALSE),
$C276=2015,
VLOOKUP($B276,[27]分省年度数据!$A$1:$T$32,10,FALSE),
$C276=2016,
VLOOKUP($B276,[27]分省年度数据!$A$1:$T$32,9,FALSE),
$C276=2017,
VLOOKUP($B276,[27]分省年度数据!$A$1:$T$32,8,FALSE),
$C276=2018,
VLOOKUP($B276,[27]分省年度数据!$A$1:$T$32,7,FALSE)
)</f>
        <v>90.38</v>
      </c>
      <c r="S276">
        <f>IFERROR(VLOOKUP(D276,[6]mu_jt_estimates_final!$C:$D,2,FALSE),"")</f>
        <v>-1.5021074000000001</v>
      </c>
      <c r="T276" t="str">
        <f>VLOOKUP(B276,方言分布!A:B,2,FALSE)</f>
        <v>其他</v>
      </c>
      <c r="U276" cm="1">
        <f t="array" ref="U276">_xlfn.IFS(
$C276=2010,
VLOOKUP($B276,[7]分省年度数据!$A$1:$T$32,15,FALSE),
$C276=2011,
VLOOKUP($B276,[7]分省年度数据!$A$1:$T$32,14,FALSE),
$C276=2012,
VLOOKUP($B276,[7]分省年度数据!$A$1:$T$32,13,FALSE),
$C276=2013,
VLOOKUP($B276,[7]分省年度数据!$A$1:$T$32,12,FALSE),
$C276=2014,
VLOOKUP($B276,[7]分省年度数据!$A$1:$T$32,11,FALSE),
$C276=2015,
VLOOKUP($B276,[7]分省年度数据!$A$1:$T$32,10,FALSE),
$C276=2016,
VLOOKUP($B276,[7]分省年度数据!$A$1:$T$32,9,FALSE),
$C276=2017,
VLOOKUP($B276,[7]分省年度数据!$A$1:$T$32,8,FALSE),
$C276=2018,
VLOOKUP($B276,[7]分省年度数据!$A$1:$T$32,7,FALSE)
)</f>
        <v>18873</v>
      </c>
      <c r="V276" cm="1">
        <f t="array" ref="V276">_xlfn.IFS(
$C276=2010,
VLOOKUP($B276,[8]分省年度数据!$A$1:$T$32,15,FALSE),
$C276=2011,
VLOOKUP($B276,[8]分省年度数据!$A$1:$T$32,14,FALSE),
$C276=2012,
VLOOKUP($B276,[8]分省年度数据!$A$1:$T$32,13,FALSE),
$C276=2013,
VLOOKUP($B276,[8]分省年度数据!$A$1:$T$32,12,FALSE),
$C276=2014,
VLOOKUP($B276,[8]分省年度数据!$A$1:$T$32,11,FALSE),
$C276=2015,
VLOOKUP($B276,[8]分省年度数据!$A$1:$T$32,10,FALSE),
$C276=2016,
VLOOKUP($B276,[8]分省年度数据!$A$1:$T$32,9,FALSE),
$C276=2017,
VLOOKUP($B276,[8]分省年度数据!$A$1:$T$32,8,FALSE),
$C276=2018,
VLOOKUP($B276,[8]分省年度数据!$A$1:$T$32,7,FALSE)
)</f>
        <v>14.3</v>
      </c>
      <c r="W276" cm="1">
        <f t="array" ref="W276">_xlfn.IFS(
$C276=2010,
VLOOKUP($B276,[9]分省年度数据!$A$1:$T$32,15,FALSE),
$C276=2011,
VLOOKUP($B276,[9]分省年度数据!$A$1:$T$32,14,FALSE),
$C276=2012,
VLOOKUP($B276,[9]分省年度数据!$A$1:$T$32,13,FALSE),
$C276=2013,
VLOOKUP($B276,[9]分省年度数据!$A$1:$T$32,12,FALSE),
$C276=2014,
VLOOKUP($B276,[9]分省年度数据!$A$1:$T$32,11,FALSE),
$C276=2015,
VLOOKUP($B276,[9]分省年度数据!$A$1:$T$32,10,FALSE),
$C276=2016,
VLOOKUP($B276,[9]分省年度数据!$A$1:$T$32,9,FALSE),
$C276=2017,
VLOOKUP($B276,[9]分省年度数据!$A$1:$T$32,8,FALSE),
$C276=2018,
VLOOKUP($B276,[9]分省年度数据!$A$1:$T$32,7,FALSE)
)</f>
        <v>67</v>
      </c>
      <c r="X276" cm="1">
        <f t="array" ref="X276">_xlfn.IFS(
$C276=2010,
VLOOKUP($B276,[10]分省年度数据!$A$1:$T$32,15,FALSE),
$C276=2011,
VLOOKUP($B276,[10]分省年度数据!$A$1:$T$32,14,FALSE),
$C276=2012,
VLOOKUP($B276,[10]分省年度数据!$A$1:$T$32,13,FALSE),
$C276=2013,
VLOOKUP($B276,[10]分省年度数据!$A$1:$T$32,12,FALSE),
$C276=2014,
VLOOKUP($B276,[10]分省年度数据!$A$1:$T$32,11,FALSE),
$C276=2015,
VLOOKUP($B276,[10]分省年度数据!$A$1:$T$32,10,FALSE),
$C276=2016,
VLOOKUP($B276,[10]分省年度数据!$A$1:$T$32,9,FALSE),
$C276=2017,
VLOOKUP($B276,[10]分省年度数据!$A$1:$T$32,8,FALSE),
$C276=2018,
VLOOKUP($B276,[10]分省年度数据!$A$1:$T$32,7,FALSE)
)</f>
        <v>8.84</v>
      </c>
      <c r="Y276" cm="1">
        <f t="array" ref="Y276">_xlfn.IFS(
$C276=2010,
VLOOKUP($B276,[11]分省年度数据!$A$1:$T$32,15,FALSE),
$C276=2011,
VLOOKUP($B276,[11]分省年度数据!$A$1:$T$32,14,FALSE),
$C276=2012,
VLOOKUP($B276,[11]分省年度数据!$A$1:$T$32,13,FALSE),
$C276=2013,
VLOOKUP($B276,[11]分省年度数据!$A$1:$T$32,12,FALSE),
$C276=2014,
VLOOKUP($B276,[11]分省年度数据!$A$1:$T$32,11,FALSE),
$C276=2015,
VLOOKUP($B276,[11]分省年度数据!$A$1:$T$32,10,FALSE),
$C276=2016,
VLOOKUP($B276,[11]分省年度数据!$A$1:$T$32,9,FALSE),
$C276=2017,
VLOOKUP($B276,[11]分省年度数据!$A$1:$T$32,8,FALSE),
$C276=2018,
VLOOKUP($B276,[11]分省年度数据!$A$1:$T$32,7,FALSE)
)</f>
        <v>202.32</v>
      </c>
      <c r="Z276" cm="1">
        <f t="array" ref="Z276">_xlfn.IFS(
$C276=2010,
VLOOKUP($B276,[12]分省年度数据!$A$1:$T$32,15,FALSE),
$C276=2011,
VLOOKUP($B276,[12]分省年度数据!$A$1:$T$32,14,FALSE),
$C276=2012,
VLOOKUP($B276,[12]分省年度数据!$A$1:$T$32,13,FALSE),
$C276=2013,
VLOOKUP($B276,[12]分省年度数据!$A$1:$T$32,12,FALSE),
$C276=2014,
VLOOKUP($B276,[12]分省年度数据!$A$1:$T$32,11,FALSE),
$C276=2015,
VLOOKUP($B276,[12]分省年度数据!$A$1:$T$32,10,FALSE),
$C276=2016,
VLOOKUP($B276,[12]分省年度数据!$A$1:$T$32,9,FALSE),
$C276=2017,
VLOOKUP($B276,[12]分省年度数据!$A$1:$T$32,8,FALSE),
$C276=2018,
VLOOKUP($B276,[12]分省年度数据!$A$1:$T$32,7,FALSE)
)</f>
        <v>12.25</v>
      </c>
      <c r="AA276" cm="1">
        <f t="array" ref="AA276">_xlfn.IFS(
$C276=2010,
VLOOKUP($B276,[13]分省年度数据!$A$1:$T$32,15,FALSE),
$C276=2011,
VLOOKUP($B276,[13]分省年度数据!$A$1:$T$32,14,FALSE),
$C276=2012,
VLOOKUP($B276,[13]分省年度数据!$A$1:$T$32,13,FALSE),
$C276=2013,
VLOOKUP($B276,[13]分省年度数据!$A$1:$T$32,12,FALSE),
$C276=2014,
VLOOKUP($B276,[13]分省年度数据!$A$1:$T$32,11,FALSE),
$C276=2015,
VLOOKUP($B276,[13]分省年度数据!$A$1:$T$32,10,FALSE),
$C276=2016,
VLOOKUP($B276,[13]分省年度数据!$A$1:$T$32,9,FALSE),
$C276=2017,
VLOOKUP($B276,[13]分省年度数据!$A$1:$T$32,8,FALSE),
$C276=2018,
VLOOKUP($B276,[13]分省年度数据!$A$1:$T$32,7,FALSE)
)</f>
        <v>10.47</v>
      </c>
      <c r="AB276" cm="1">
        <f t="array" ref="AB276">_xlfn.IFS(
$C276=2010,
VLOOKUP($B276,[14]分省年度数据!$A$1:$T$32,15,FALSE),
$C276=2011,
VLOOKUP($B276,[14]分省年度数据!$A$1:$T$32,14,FALSE),
$C276=2012,
VLOOKUP($B276,[14]分省年度数据!$A$1:$T$32,13,FALSE),
$C276=2013,
VLOOKUP($B276,[14]分省年度数据!$A$1:$T$32,12,FALSE),
$C276=2014,
VLOOKUP($B276,[14]分省年度数据!$A$1:$T$32,11,FALSE),
$C276=2015,
VLOOKUP($B276,[14]分省年度数据!$A$1:$T$32,10,FALSE),
$C276=2016,
VLOOKUP($B276,[14]分省年度数据!$A$1:$T$32,9,FALSE),
$C276=2017,
VLOOKUP($B276,[14]分省年度数据!$A$1:$T$32,8,FALSE),
$C276=2018,
VLOOKUP($B276,[14]分省年度数据!$A$1:$T$32,7,FALSE)
)</f>
        <v>13.39</v>
      </c>
      <c r="AD276" cm="1">
        <f t="array" ref="AD276">_xlfn.IFS(
$C276=2010,
VLOOKUP($B276,[15]分省年度数据!$A$1:$T$32,15,FALSE),
$C276=2011,
VLOOKUP($B276,[15]分省年度数据!$A$1:$T$32,14,FALSE),
$C276=2012,
VLOOKUP($B276,[15]分省年度数据!$A$1:$T$32,13,FALSE),
$C276=2013,
VLOOKUP($B276,[15]分省年度数据!$A$1:$T$32,12,FALSE),
$C276=2014,
VLOOKUP($B276,[15]分省年度数据!$A$1:$T$32,11,FALSE),
$C276=2015,
VLOOKUP($B276,[15]分省年度数据!$A$1:$T$32,10,FALSE),
$C276=2016,
VLOOKUP($B276,[15]分省年度数据!$A$1:$T$32,9,FALSE),
$C276=2017,
VLOOKUP($B276,[15]分省年度数据!$A$1:$T$32,8,FALSE),
$C276=2018,
VLOOKUP($B276,[15]分省年度数据!$A$1:$T$32,7,FALSE)
)</f>
        <v>6349792</v>
      </c>
      <c r="AE276" cm="1">
        <f t="array" ref="AE276">_xlfn.IFS(
$C276=2010,
VLOOKUP($B276,[16]分省年度数据!$A$1:$T$32,15,FALSE),
$C276=2011,
VLOOKUP($B276,[16]分省年度数据!$A$1:$T$32,14,FALSE),
$C276=2012,
VLOOKUP($B276,[16]分省年度数据!$A$1:$T$32,13,FALSE),
$C276=2013,
VLOOKUP($B276,[16]分省年度数据!$A$1:$T$32,12,FALSE),
$C276=2014,
VLOOKUP($B276,[16]分省年度数据!$A$1:$T$32,11,FALSE),
$C276=2015,
VLOOKUP($B276,[16]分省年度数据!$A$1:$T$32,10,FALSE),
$C276=2016,
VLOOKUP($B276,[16]分省年度数据!$A$1:$T$32,9,FALSE),
$C276=2017,
VLOOKUP($B276,[16]分省年度数据!$A$1:$T$32,8,FALSE),
$C276=2018,
VLOOKUP($B276,[16]分省年度数据!$A$1:$T$32,7,FALSE)
)</f>
        <v>567.20000000000005</v>
      </c>
      <c r="AF276" cm="1">
        <f t="array" ref="AF276">_xlfn.IFS(
$C276=2010,
VLOOKUP($B276,[17]分省年度数据!$A$1:$T$32,15,FALSE),
$C276=2011,
VLOOKUP($B276,[17]分省年度数据!$A$1:$T$32,14,FALSE),
$C276=2012,
VLOOKUP($B276,[17]分省年度数据!$A$1:$T$32,13,FALSE),
$C276=2013,
VLOOKUP($B276,[17]分省年度数据!$A$1:$T$32,12,FALSE),
$C276=2014,
VLOOKUP($B276,[17]分省年度数据!$A$1:$T$32,11,FALSE),
$C276=2015,
VLOOKUP($B276,[17]分省年度数据!$A$1:$T$32,10,FALSE),
$C276=2016,
VLOOKUP($B276,[17]分省年度数据!$A$1:$T$32,9,FALSE),
$C276=2017,
VLOOKUP($B276,[17]分省年度数据!$A$1:$T$32,8,FALSE),
$C276=2018,
VLOOKUP($B276,[17]分省年度数据!$A$1:$T$32,7,FALSE)
)</f>
        <v>164</v>
      </c>
      <c r="AG276" cm="1">
        <f t="array" ref="AG276">_xlfn.IFS(
$C276=2010,
VLOOKUP($B276,[18]分省年度数据!$A$1:$T$32,15,FALSE),
$C276=2011,
VLOOKUP($B276,[18]分省年度数据!$A$1:$T$32,14,FALSE),
$C276=2012,
VLOOKUP($B276,[18]分省年度数据!$A$1:$T$32,13,FALSE),
$C276=2013,
VLOOKUP($B276,[18]分省年度数据!$A$1:$T$32,12,FALSE),
$C276=2014,
VLOOKUP($B276,[18]分省年度数据!$A$1:$T$32,11,FALSE),
$C276=2015,
VLOOKUP($B276,[18]分省年度数据!$A$1:$T$32,10,FALSE),
$C276=2016,
VLOOKUP($B276,[18]分省年度数据!$A$1:$T$32,9,FALSE),
$C276=2017,
VLOOKUP($B276,[18]分省年度数据!$A$1:$T$32,8,FALSE),
$C276=2018,
VLOOKUP($B276,[18]分省年度数据!$A$1:$T$32,7,FALSE)
)</f>
        <v>2436.5</v>
      </c>
      <c r="AJ276" cm="1">
        <f t="array" ref="AJ276">_xlfn.IFS(
$C276=2010,
VLOOKUP($B276,[19]分省年度数据!$A$1:$T$32,15,FALSE),
$C276=2011,
VLOOKUP($B276,[19]分省年度数据!$A$1:$T$32,14,FALSE),
$C276=2012,
VLOOKUP($B276,[19]分省年度数据!$A$1:$T$32,13,FALSE),
$C276=2013,
VLOOKUP($B276,[19]分省年度数据!$A$1:$T$32,12,FALSE),
$C276=2014,
VLOOKUP($B276,[19]分省年度数据!$A$1:$T$32,11,FALSE),
$C276=2015,
VLOOKUP($B276,[19]分省年度数据!$A$1:$T$32,10,FALSE),
$C276=2016,
VLOOKUP($B276,[19]分省年度数据!$A$1:$T$32,9,FALSE),
$C276=2017,
VLOOKUP($B276,[19]分省年度数据!$A$1:$T$32,8,FALSE),
$C276=2018,
VLOOKUP($B276,[19]分省年度数据!$A$1:$T$32,7,FALSE)
)</f>
        <v>5010</v>
      </c>
      <c r="AK276" cm="1">
        <f t="array" ref="AK276">_xlfn.IFS(
$C276=2010,
VLOOKUP($B276,[20]分省年度数据!$A$1:$T$32,15,FALSE),
$C276=2011,
VLOOKUP($B276,[20]分省年度数据!$A$1:$T$32,14,FALSE),
$C276=2012,
VLOOKUP($B276,[20]分省年度数据!$A$1:$T$32,13,FALSE),
$C276=2013,
VLOOKUP($B276,[20]分省年度数据!$A$1:$T$32,12,FALSE),
$C276=2014,
VLOOKUP($B276,[20]分省年度数据!$A$1:$T$32,11,FALSE),
$C276=2015,
VLOOKUP($B276,[20]分省年度数据!$A$1:$T$32,10,FALSE),
$C276=2016,
VLOOKUP($B276,[20]分省年度数据!$A$1:$T$32,9,FALSE),
$C276=2017,
VLOOKUP($B276,[20]分省年度数据!$A$1:$T$32,8,FALSE),
$C276=2018,
VLOOKUP($B276,[20]分省年度数据!$A$1:$T$32,7,FALSE)
)</f>
        <v>7663</v>
      </c>
      <c r="AL276" cm="1">
        <f t="array" ref="AL276">_xlfn.IFS(
$C276=2010,
VLOOKUP($B276,[26]分省年度数据!$A$1:$T$32,15,FALSE),
$C276=2011,
VLOOKUP($B276,[26]分省年度数据!$A$1:$T$32,14,FALSE),
$C276=2012,
VLOOKUP($B276,[26]分省年度数据!$A$1:$T$32,13,FALSE),
$C276=2013,
VLOOKUP($B276,[26]分省年度数据!$A$1:$T$32,12,FALSE),
$C276=2014,
VLOOKUP($B276,[26]分省年度数据!$A$1:$T$32,11,FALSE),
$C276=2015,
VLOOKUP($B276,[26]分省年度数据!$A$1:$T$32,10,FALSE),
$C276=2016,
VLOOKUP($B276,[26]分省年度数据!$A$1:$T$32,9,FALSE),
$C276=2017,
VLOOKUP($B276,[26]分省年度数据!$A$1:$T$32,8,FALSE),
$C276=2018,
VLOOKUP($B276,[26]分省年度数据!$A$1:$T$32,7,FALSE)
)</f>
        <v>98.15</v>
      </c>
      <c r="AM276" cm="1">
        <f t="array" ref="AM276">_xlfn.IFS(
$C276=2010,
VLOOKUP($B276,[22]分省年度数据!$A$1:$T$32,15,FALSE),
$C276=2011,
VLOOKUP($B276,[22]分省年度数据!$A$1:$T$32,14,FALSE),
$C276=2012,
VLOOKUP($B276,[22]分省年度数据!$A$1:$T$32,13,FALSE),
$C276=2013,
VLOOKUP($B276,[22]分省年度数据!$A$1:$T$32,12,FALSE),
$C276=2014,
VLOOKUP($B276,[22]分省年度数据!$A$1:$T$32,11,FALSE),
$C276=2015,
VLOOKUP($B276,[22]分省年度数据!$A$1:$T$32,10,FALSE),
$C276=2016,
VLOOKUP($B276,[22]分省年度数据!$A$1:$T$32,9,FALSE),
$C276=2017,
VLOOKUP($B276,[22]分省年度数据!$A$1:$T$32,8,FALSE),
$C276=2018,
VLOOKUP($B276,[22]分省年度数据!$A$1:$T$32,7,FALSE)
)</f>
        <v>96.87</v>
      </c>
      <c r="AN276" cm="1">
        <f t="array" ref="AN276">_xlfn.IFS(
$C276=2010,
VLOOKUP($B276,[23]分省年度数据!$A$1:$T$32,15,FALSE),
$C276=2011,
VLOOKUP($B276,[23]分省年度数据!$A$1:$T$32,14,FALSE),
$C276=2012,
VLOOKUP($B276,[23]分省年度数据!$A$1:$T$32,13,FALSE),
$C276=2013,
VLOOKUP($B276,[23]分省年度数据!$A$1:$T$32,12,FALSE),
$C276=2014,
VLOOKUP($B276,[23]分省年度数据!$A$1:$T$32,11,FALSE),
$C276=2015,
VLOOKUP($B276,[23]分省年度数据!$A$1:$T$32,10,FALSE),
$C276=2016,
VLOOKUP($B276,[23]分省年度数据!$A$1:$T$32,9,FALSE),
$C276=2017,
VLOOKUP($B276,[23]分省年度数据!$A$1:$T$32,8,FALSE),
$C276=2018,
VLOOKUP($B276,[23]分省年度数据!$A$1:$T$32,7,FALSE)
)</f>
        <v>15.54</v>
      </c>
      <c r="AO276" cm="1">
        <f t="array" ref="AO276">_xlfn.IFS(
$C276=2010,
VLOOKUP($B276,[24]分省年度数据!$A$1:$T$32,15,FALSE),
$C276=2011,
VLOOKUP($B276,[24]分省年度数据!$A$1:$T$32,14,FALSE),
$C276=2012,
VLOOKUP($B276,[24]分省年度数据!$A$1:$T$32,13,FALSE),
$C276=2013,
VLOOKUP($B276,[24]分省年度数据!$A$1:$T$32,12,FALSE),
$C276=2014,
VLOOKUP($B276,[24]分省年度数据!$A$1:$T$32,11,FALSE),
$C276=2015,
VLOOKUP($B276,[24]分省年度数据!$A$1:$T$32,10,FALSE),
$C276=2016,
VLOOKUP($B276,[24]分省年度数据!$A$1:$T$32,9,FALSE),
$C276=2017,
VLOOKUP($B276,[24]分省年度数据!$A$1:$T$32,8,FALSE),
$C276=2018,
VLOOKUP($B276,[24]分省年度数据!$A$1:$T$32,7,FALSE)
)</f>
        <v>3.36</v>
      </c>
      <c r="AP276" cm="1">
        <f t="array" ref="AP276">_xlfn.IFS(
$C276=2010,
VLOOKUP($B276,[25]分省年度数据!$A$1:$T$32,15,FALSE),
$C276=2011,
VLOOKUP($B276,[25]分省年度数据!$A$1:$T$32,14,FALSE),
$C276=2012,
VLOOKUP($B276,[25]分省年度数据!$A$1:$T$32,13,FALSE),
$C276=2013,
VLOOKUP($B276,[25]分省年度数据!$A$1:$T$32,12,FALSE),
$C276=2014,
VLOOKUP($B276,[25]分省年度数据!$A$1:$T$32,11,FALSE),
$C276=2015,
VLOOKUP($B276,[25]分省年度数据!$A$1:$T$32,10,FALSE),
$C276=2016,
VLOOKUP($B276,[25]分省年度数据!$A$1:$T$32,9,FALSE),
$C276=2017,
VLOOKUP($B276,[25]分省年度数据!$A$1:$T$32,8,FALSE),
$C276=2018,
VLOOKUP($B276,[25]分省年度数据!$A$1:$T$32,7,FALSE)
)</f>
        <v>10.74</v>
      </c>
    </row>
    <row r="277" spans="1:42">
      <c r="A277">
        <v>65</v>
      </c>
      <c r="B277" t="s">
        <v>31</v>
      </c>
      <c r="C277">
        <v>2015</v>
      </c>
      <c r="D277" t="str">
        <f t="shared" si="8"/>
        <v>新疆维吾尔自治区2015</v>
      </c>
      <c r="E277" t="s">
        <v>37</v>
      </c>
      <c r="F277" cm="1">
        <f t="array" ref="F277">_xlfn.IFS(
$C277=2010,
VLOOKUP($B277,[1]分省年度数据!$A$1:$T$32,15,FALSE),
$C277=2011,
VLOOKUP($B277,[1]分省年度数据!$A$1:$T$32,14,FALSE),
$C277=2012,
VLOOKUP($B277,[1]分省年度数据!$A$1:$T$32,13,FALSE),
$C277=2013,
VLOOKUP($B277,[1]分省年度数据!$A$1:$T$32,12,FALSE),
$C277=2014,
VLOOKUP($B277,[1]分省年度数据!$A$1:$T$32,11,FALSE),
$C277=2015,
VLOOKUP($B277,[1]分省年度数据!$A$1:$T$32,10,FALSE),
$C277=2016,
VLOOKUP($B277,[1]分省年度数据!$A$1:$T$32,9,FALSE),
$C277=2017,
VLOOKUP($B277,[1]分省年度数据!$A$1:$T$32,8,FALSE),
$C277=2018,
VLOOKUP($B277,[1]分省年度数据!$A$1:$T$32,7,FALSE)
)</f>
        <v>2385</v>
      </c>
      <c r="G277" cm="1">
        <f t="array" ref="G277">_xlfn.IFS(
$C277=2010,
VLOOKUP($B277,[2]分省年度数据!$A$1:$T$32,15,FALSE),
$C277=2011,
VLOOKUP($B277,[2]分省年度数据!$A$1:$T$32,14,FALSE),
$C277=2012,
VLOOKUP($B277,[2]分省年度数据!$A$1:$T$32,13,FALSE),
$C277=2013,
VLOOKUP($B277,[2]分省年度数据!$A$1:$T$32,12,FALSE),
$C277=2014,
VLOOKUP($B277,[2]分省年度数据!$A$1:$T$32,11,FALSE),
$C277=2015,
VLOOKUP($B277,[2]分省年度数据!$A$1:$T$32,10,FALSE),
$C277=2016,
VLOOKUP($B277,[2]分省年度数据!$A$1:$T$32,9,FALSE),
$C277=2017,
VLOOKUP($B277,[2]分省年度数据!$A$1:$T$32,8,FALSE),
$C277=2018,
VLOOKUP($B277,[2]分省年度数据!$A$1:$T$32,7,FALSE)
)</f>
        <v>16859</v>
      </c>
      <c r="H277" cm="1">
        <f t="array" ref="H277">_xlfn.IFS(
$C277=2010,
VLOOKUP($B277,[3]分省年度数据!$A$1:$T$32,15,FALSE),
$C277=2011,
VLOOKUP($B277,[3]分省年度数据!$A$1:$T$32,14,FALSE),
$C277=2012,
VLOOKUP($B277,[3]分省年度数据!$A$1:$T$32,13,FALSE),
$C277=2013,
VLOOKUP($B277,[3]分省年度数据!$A$1:$T$32,12,FALSE),
$C277=2014,
VLOOKUP($B277,[3]分省年度数据!$A$1:$T$32,11,FALSE),
$C277=2015,
VLOOKUP($B277,[3]分省年度数据!$A$1:$T$32,10,FALSE),
$C277=2016,
VLOOKUP($B277,[3]分省年度数据!$A$1:$T$32,9,FALSE),
$C277=2017,
VLOOKUP($B277,[3]分省年度数据!$A$1:$T$32,8,FALSE),
$C277=2018,
VLOOKUP($B277,[3]分省年度数据!$A$1:$T$32,7,FALSE)
)</f>
        <v>282.60000000000002</v>
      </c>
      <c r="I277">
        <f>VLOOKUP($D277,[4]Sheet1!$C$1:$J$65536,2,FALSE)</f>
        <v>99.510963439941406</v>
      </c>
      <c r="J277">
        <f>VLOOKUP($D277,[4]Sheet1!$C$1:$J$65536,3,FALSE)</f>
        <v>-25.843860626220703</v>
      </c>
      <c r="K277">
        <f>VLOOKUP($D277,[4]Sheet1!$C$1:$J$65536,4,FALSE)</f>
        <v>10180.142578125</v>
      </c>
      <c r="L277">
        <f>VLOOKUP($D277,[4]Sheet1!$C$1:$J$65536,5,FALSE)</f>
        <v>178.96070861816406</v>
      </c>
      <c r="M277">
        <f>VLOOKUP($D277,[4]Sheet1!$C$1:$J$65536,6,FALSE)</f>
        <v>23.108282089233398</v>
      </c>
      <c r="N277">
        <f>VLOOKUP($D277,[4]Sheet1!$C$1:$J$65536,7,FALSE)</f>
        <v>5.8095893859863281</v>
      </c>
      <c r="O277">
        <f>VLOOKUP($D277,[4]Sheet1!$C$1:$J$65536,8,FALSE)</f>
        <v>9.4258890151977539</v>
      </c>
      <c r="P277" cm="1">
        <f t="array" ref="P277">_xlfn.IFS(
$C277=2010,
VLOOKUP($B277,[5]各省年均房价!$A$1:$T$32,11,FALSE),
$C277=2011,
VLOOKUP($B277,[5]各省年均房价!$A$1:$T$32,12,FALSE),
$C277=2012,
VLOOKUP($B277,[5]各省年均房价!$A$1:$T$32,13,FALSE),
$C277=2013,
VLOOKUP($B277,[5]各省年均房价!$A$1:$T$32,14,FALSE),
$C277=2014,
VLOOKUP($B277,[5]各省年均房价!$A$1:$T$32,15,FALSE),
$C277=2015,
VLOOKUP($B277,[5]各省年均房价!$A$1:$T$32,16,FALSE),
$C277=2016,
VLOOKUP($B277,[5]各省年均房价!$A$1:$T$32,17,FALSE),
$C277=2017,
VLOOKUP($B277,[5]各省年均房价!$A$1:$T$32,18,FALSE),
$C277=2018,
VLOOKUP($B277,[5]各省年均房价!$A$1:$T$32,19,FALSE)
)</f>
        <v>4512.5066666666671</v>
      </c>
      <c r="Q277">
        <f t="shared" si="9"/>
        <v>0.26766158530557371</v>
      </c>
      <c r="R277" cm="1">
        <f t="array" ref="R277">_xlfn.IFS(
$C277=2010,
VLOOKUP($B277,[27]分省年度数据!$A$1:$T$32,15,FALSE),
$C277=2011,
VLOOKUP($B277,[27]分省年度数据!$A$1:$T$32,14,FALSE),
$C277=2012,
VLOOKUP($B277,[27]分省年度数据!$A$1:$T$32,13,FALSE),
$C277=2013,
VLOOKUP($B277,[27]分省年度数据!$A$1:$T$32,12,FALSE),
$C277=2014,
VLOOKUP($B277,[27]分省年度数据!$A$1:$T$32,11,FALSE),
$C277=2015,
VLOOKUP($B277,[27]分省年度数据!$A$1:$T$32,10,FALSE),
$C277=2016,
VLOOKUP($B277,[27]分省年度数据!$A$1:$T$32,9,FALSE),
$C277=2017,
VLOOKUP($B277,[27]分省年度数据!$A$1:$T$32,8,FALSE),
$C277=2018,
VLOOKUP($B277,[27]分省年度数据!$A$1:$T$32,7,FALSE)
)</f>
        <v>85.96</v>
      </c>
      <c r="S277">
        <f>IFERROR(VLOOKUP(D277,[6]mu_jt_estimates_final!$C:$D,2,FALSE),"")</f>
        <v>-1.4187107000000001</v>
      </c>
      <c r="T277" t="str">
        <f>VLOOKUP(B277,方言分布!A:B,2,FALSE)</f>
        <v>其他</v>
      </c>
      <c r="U277" cm="1">
        <f t="array" ref="U277">_xlfn.IFS(
$C277=2010,
VLOOKUP($B277,[7]分省年度数据!$A$1:$T$32,15,FALSE),
$C277=2011,
VLOOKUP($B277,[7]分省年度数据!$A$1:$T$32,14,FALSE),
$C277=2012,
VLOOKUP($B277,[7]分省年度数据!$A$1:$T$32,13,FALSE),
$C277=2013,
VLOOKUP($B277,[7]分省年度数据!$A$1:$T$32,12,FALSE),
$C277=2014,
VLOOKUP($B277,[7]分省年度数据!$A$1:$T$32,11,FALSE),
$C277=2015,
VLOOKUP($B277,[7]分省年度数据!$A$1:$T$32,10,FALSE),
$C277=2016,
VLOOKUP($B277,[7]分省年度数据!$A$1:$T$32,9,FALSE),
$C277=2017,
VLOOKUP($B277,[7]分省年度数据!$A$1:$T$32,8,FALSE),
$C277=2018,
VLOOKUP($B277,[7]分省年度数据!$A$1:$T$32,7,FALSE)
)</f>
        <v>18798</v>
      </c>
      <c r="V277" cm="1">
        <f t="array" ref="V277">_xlfn.IFS(
$C277=2010,
VLOOKUP($B277,[8]分省年度数据!$A$1:$T$32,15,FALSE),
$C277=2011,
VLOOKUP($B277,[8]分省年度数据!$A$1:$T$32,14,FALSE),
$C277=2012,
VLOOKUP($B277,[8]分省年度数据!$A$1:$T$32,13,FALSE),
$C277=2013,
VLOOKUP($B277,[8]分省年度数据!$A$1:$T$32,12,FALSE),
$C277=2014,
VLOOKUP($B277,[8]分省年度数据!$A$1:$T$32,11,FALSE),
$C277=2015,
VLOOKUP($B277,[8]分省年度数据!$A$1:$T$32,10,FALSE),
$C277=2016,
VLOOKUP($B277,[8]分省年度数据!$A$1:$T$32,9,FALSE),
$C277=2017,
VLOOKUP($B277,[8]分省年度数据!$A$1:$T$32,8,FALSE),
$C277=2018,
VLOOKUP($B277,[8]分省年度数据!$A$1:$T$32,7,FALSE)
)</f>
        <v>15.03</v>
      </c>
      <c r="W277" cm="1">
        <f t="array" ref="W277">_xlfn.IFS(
$C277=2010,
VLOOKUP($B277,[9]分省年度数据!$A$1:$T$32,15,FALSE),
$C277=2011,
VLOOKUP($B277,[9]分省年度数据!$A$1:$T$32,14,FALSE),
$C277=2012,
VLOOKUP($B277,[9]分省年度数据!$A$1:$T$32,13,FALSE),
$C277=2013,
VLOOKUP($B277,[9]分省年度数据!$A$1:$T$32,12,FALSE),
$C277=2014,
VLOOKUP($B277,[9]分省年度数据!$A$1:$T$32,11,FALSE),
$C277=2015,
VLOOKUP($B277,[9]分省年度数据!$A$1:$T$32,10,FALSE),
$C277=2016,
VLOOKUP($B277,[9]分省年度数据!$A$1:$T$32,9,FALSE),
$C277=2017,
VLOOKUP($B277,[9]分省年度数据!$A$1:$T$32,8,FALSE),
$C277=2018,
VLOOKUP($B277,[9]分省年度数据!$A$1:$T$32,7,FALSE)
)</f>
        <v>69</v>
      </c>
      <c r="X277" cm="1">
        <f t="array" ref="X277">_xlfn.IFS(
$C277=2010,
VLOOKUP($B277,[10]分省年度数据!$A$1:$T$32,15,FALSE),
$C277=2011,
VLOOKUP($B277,[10]分省年度数据!$A$1:$T$32,14,FALSE),
$C277=2012,
VLOOKUP($B277,[10]分省年度数据!$A$1:$T$32,13,FALSE),
$C277=2013,
VLOOKUP($B277,[10]分省年度数据!$A$1:$T$32,12,FALSE),
$C277=2014,
VLOOKUP($B277,[10]分省年度数据!$A$1:$T$32,11,FALSE),
$C277=2015,
VLOOKUP($B277,[10]分省年度数据!$A$1:$T$32,10,FALSE),
$C277=2016,
VLOOKUP($B277,[10]分省年度数据!$A$1:$T$32,9,FALSE),
$C277=2017,
VLOOKUP($B277,[10]分省年度数据!$A$1:$T$32,8,FALSE),
$C277=2018,
VLOOKUP($B277,[10]分省年度数据!$A$1:$T$32,7,FALSE)
)</f>
        <v>8.8000000000000007</v>
      </c>
      <c r="Y277" cm="1">
        <f t="array" ref="Y277">_xlfn.IFS(
$C277=2010,
VLOOKUP($B277,[11]分省年度数据!$A$1:$T$32,15,FALSE),
$C277=2011,
VLOOKUP($B277,[11]分省年度数据!$A$1:$T$32,14,FALSE),
$C277=2012,
VLOOKUP($B277,[11]分省年度数据!$A$1:$T$32,13,FALSE),
$C277=2013,
VLOOKUP($B277,[11]分省年度数据!$A$1:$T$32,12,FALSE),
$C277=2014,
VLOOKUP($B277,[11]分省年度数据!$A$1:$T$32,11,FALSE),
$C277=2015,
VLOOKUP($B277,[11]分省年度数据!$A$1:$T$32,10,FALSE),
$C277=2016,
VLOOKUP($B277,[11]分省年度数据!$A$1:$T$32,9,FALSE),
$C277=2017,
VLOOKUP($B277,[11]分省年度数据!$A$1:$T$32,8,FALSE),
$C277=2018,
VLOOKUP($B277,[11]分省年度数据!$A$1:$T$32,7,FALSE)
)</f>
        <v>244.01</v>
      </c>
      <c r="Z277" cm="1">
        <f t="array" ref="Z277">_xlfn.IFS(
$C277=2010,
VLOOKUP($B277,[12]分省年度数据!$A$1:$T$32,15,FALSE),
$C277=2011,
VLOOKUP($B277,[12]分省年度数据!$A$1:$T$32,14,FALSE),
$C277=2012,
VLOOKUP($B277,[12]分省年度数据!$A$1:$T$32,13,FALSE),
$C277=2013,
VLOOKUP($B277,[12]分省年度数据!$A$1:$T$32,12,FALSE),
$C277=2014,
VLOOKUP($B277,[12]分省年度数据!$A$1:$T$32,11,FALSE),
$C277=2015,
VLOOKUP($B277,[12]分省年度数据!$A$1:$T$32,10,FALSE),
$C277=2016,
VLOOKUP($B277,[12]分省年度数据!$A$1:$T$32,9,FALSE),
$C277=2017,
VLOOKUP($B277,[12]分省年度数据!$A$1:$T$32,8,FALSE),
$C277=2018,
VLOOKUP($B277,[12]分省年度数据!$A$1:$T$32,7,FALSE)
)</f>
        <v>12.81</v>
      </c>
      <c r="AA277" cm="1">
        <f t="array" ref="AA277">_xlfn.IFS(
$C277=2010,
VLOOKUP($B277,[13]分省年度数据!$A$1:$T$32,15,FALSE),
$C277=2011,
VLOOKUP($B277,[13]分省年度数据!$A$1:$T$32,14,FALSE),
$C277=2012,
VLOOKUP($B277,[13]分省年度数据!$A$1:$T$32,13,FALSE),
$C277=2013,
VLOOKUP($B277,[13]分省年度数据!$A$1:$T$32,12,FALSE),
$C277=2014,
VLOOKUP($B277,[13]分省年度数据!$A$1:$T$32,11,FALSE),
$C277=2015,
VLOOKUP($B277,[13]分省年度数据!$A$1:$T$32,10,FALSE),
$C277=2016,
VLOOKUP($B277,[13]分省年度数据!$A$1:$T$32,9,FALSE),
$C277=2017,
VLOOKUP($B277,[13]分省年度数据!$A$1:$T$32,8,FALSE),
$C277=2018,
VLOOKUP($B277,[13]分省年度数据!$A$1:$T$32,7,FALSE)
)</f>
        <v>10.58</v>
      </c>
      <c r="AB277" cm="1">
        <f t="array" ref="AB277">_xlfn.IFS(
$C277=2010,
VLOOKUP($B277,[14]分省年度数据!$A$1:$T$32,15,FALSE),
$C277=2011,
VLOOKUP($B277,[14]分省年度数据!$A$1:$T$32,14,FALSE),
$C277=2012,
VLOOKUP($B277,[14]分省年度数据!$A$1:$T$32,13,FALSE),
$C277=2013,
VLOOKUP($B277,[14]分省年度数据!$A$1:$T$32,12,FALSE),
$C277=2014,
VLOOKUP($B277,[14]分省年度数据!$A$1:$T$32,11,FALSE),
$C277=2015,
VLOOKUP($B277,[14]分省年度数据!$A$1:$T$32,10,FALSE),
$C277=2016,
VLOOKUP($B277,[14]分省年度数据!$A$1:$T$32,9,FALSE),
$C277=2017,
VLOOKUP($B277,[14]分省年度数据!$A$1:$T$32,8,FALSE),
$C277=2018,
VLOOKUP($B277,[14]分省年度数据!$A$1:$T$32,7,FALSE)
)</f>
        <v>14.15</v>
      </c>
      <c r="AD277" cm="1">
        <f t="array" ref="AD277">_xlfn.IFS(
$C277=2010,
VLOOKUP($B277,[15]分省年度数据!$A$1:$T$32,15,FALSE),
$C277=2011,
VLOOKUP($B277,[15]分省年度数据!$A$1:$T$32,14,FALSE),
$C277=2012,
VLOOKUP($B277,[15]分省年度数据!$A$1:$T$32,13,FALSE),
$C277=2013,
VLOOKUP($B277,[15]分省年度数据!$A$1:$T$32,12,FALSE),
$C277=2014,
VLOOKUP($B277,[15]分省年度数据!$A$1:$T$32,11,FALSE),
$C277=2015,
VLOOKUP($B277,[15]分省年度数据!$A$1:$T$32,10,FALSE),
$C277=2016,
VLOOKUP($B277,[15]分省年度数据!$A$1:$T$32,9,FALSE),
$C277=2017,
VLOOKUP($B277,[15]分省年度数据!$A$1:$T$32,8,FALSE),
$C277=2018,
VLOOKUP($B277,[15]分省年度数据!$A$1:$T$32,7,FALSE)
)</f>
        <v>7132774</v>
      </c>
      <c r="AE277" cm="1">
        <f t="array" ref="AE277">_xlfn.IFS(
$C277=2010,
VLOOKUP($B277,[16]分省年度数据!$A$1:$T$32,15,FALSE),
$C277=2011,
VLOOKUP($B277,[16]分省年度数据!$A$1:$T$32,14,FALSE),
$C277=2012,
VLOOKUP($B277,[16]分省年度数据!$A$1:$T$32,13,FALSE),
$C277=2013,
VLOOKUP($B277,[16]分省年度数据!$A$1:$T$32,12,FALSE),
$C277=2014,
VLOOKUP($B277,[16]分省年度数据!$A$1:$T$32,11,FALSE),
$C277=2015,
VLOOKUP($B277,[16]分省年度数据!$A$1:$T$32,10,FALSE),
$C277=2016,
VLOOKUP($B277,[16]分省年度数据!$A$1:$T$32,9,FALSE),
$C277=2017,
VLOOKUP($B277,[16]分省年度数据!$A$1:$T$32,8,FALSE),
$C277=2018,
VLOOKUP($B277,[16]分省年度数据!$A$1:$T$32,7,FALSE)
)</f>
        <v>647.92999999999995</v>
      </c>
      <c r="AF277" cm="1">
        <f t="array" ref="AF277">_xlfn.IFS(
$C277=2010,
VLOOKUP($B277,[17]分省年度数据!$A$1:$T$32,15,FALSE),
$C277=2011,
VLOOKUP($B277,[17]分省年度数据!$A$1:$T$32,14,FALSE),
$C277=2012,
VLOOKUP($B277,[17]分省年度数据!$A$1:$T$32,13,FALSE),
$C277=2013,
VLOOKUP($B277,[17]分省年度数据!$A$1:$T$32,12,FALSE),
$C277=2014,
VLOOKUP($B277,[17]分省年度数据!$A$1:$T$32,11,FALSE),
$C277=2015,
VLOOKUP($B277,[17]分省年度数据!$A$1:$T$32,10,FALSE),
$C277=2016,
VLOOKUP($B277,[17]分省年度数据!$A$1:$T$32,9,FALSE),
$C277=2017,
VLOOKUP($B277,[17]分省年度数据!$A$1:$T$32,8,FALSE),
$C277=2018,
VLOOKUP($B277,[17]分省年度数据!$A$1:$T$32,7,FALSE)
)</f>
        <v>169</v>
      </c>
      <c r="AG277" cm="1">
        <f t="array" ref="AG277">_xlfn.IFS(
$C277=2010,
VLOOKUP($B277,[18]分省年度数据!$A$1:$T$32,15,FALSE),
$C277=2011,
VLOOKUP($B277,[18]分省年度数据!$A$1:$T$32,14,FALSE),
$C277=2012,
VLOOKUP($B277,[18]分省年度数据!$A$1:$T$32,13,FALSE),
$C277=2013,
VLOOKUP($B277,[18]分省年度数据!$A$1:$T$32,12,FALSE),
$C277=2014,
VLOOKUP($B277,[18]分省年度数据!$A$1:$T$32,11,FALSE),
$C277=2015,
VLOOKUP($B277,[18]分省年度数据!$A$1:$T$32,10,FALSE),
$C277=2016,
VLOOKUP($B277,[18]分省年度数据!$A$1:$T$32,9,FALSE),
$C277=2017,
VLOOKUP($B277,[18]分省年度数据!$A$1:$T$32,8,FALSE),
$C277=2018,
VLOOKUP($B277,[18]分省年度数据!$A$1:$T$32,7,FALSE)
)</f>
        <v>2769.6</v>
      </c>
      <c r="AJ277" cm="1">
        <f t="array" ref="AJ277">_xlfn.IFS(
$C277=2010,
VLOOKUP($B277,[19]分省年度数据!$A$1:$T$32,15,FALSE),
$C277=2011,
VLOOKUP($B277,[19]分省年度数据!$A$1:$T$32,14,FALSE),
$C277=2012,
VLOOKUP($B277,[19]分省年度数据!$A$1:$T$32,13,FALSE),
$C277=2013,
VLOOKUP($B277,[19]分省年度数据!$A$1:$T$32,12,FALSE),
$C277=2014,
VLOOKUP($B277,[19]分省年度数据!$A$1:$T$32,11,FALSE),
$C277=2015,
VLOOKUP($B277,[19]分省年度数据!$A$1:$T$32,10,FALSE),
$C277=2016,
VLOOKUP($B277,[19]分省年度数据!$A$1:$T$32,9,FALSE),
$C277=2017,
VLOOKUP($B277,[19]分省年度数据!$A$1:$T$32,8,FALSE),
$C277=2018,
VLOOKUP($B277,[19]分省年度数据!$A$1:$T$32,7,FALSE)
)</f>
        <v>4992</v>
      </c>
      <c r="AK277" cm="1">
        <f t="array" ref="AK277">_xlfn.IFS(
$C277=2010,
VLOOKUP($B277,[20]分省年度数据!$A$1:$T$32,15,FALSE),
$C277=2011,
VLOOKUP($B277,[20]分省年度数据!$A$1:$T$32,14,FALSE),
$C277=2012,
VLOOKUP($B277,[20]分省年度数据!$A$1:$T$32,13,FALSE),
$C277=2013,
VLOOKUP($B277,[20]分省年度数据!$A$1:$T$32,12,FALSE),
$C277=2014,
VLOOKUP($B277,[20]分省年度数据!$A$1:$T$32,11,FALSE),
$C277=2015,
VLOOKUP($B277,[20]分省年度数据!$A$1:$T$32,10,FALSE),
$C277=2016,
VLOOKUP($B277,[20]分省年度数据!$A$1:$T$32,9,FALSE),
$C277=2017,
VLOOKUP($B277,[20]分省年度数据!$A$1:$T$32,8,FALSE),
$C277=2018,
VLOOKUP($B277,[20]分省年度数据!$A$1:$T$32,7,FALSE)
)</f>
        <v>8184</v>
      </c>
      <c r="AL277" cm="1">
        <f t="array" ref="AL277">_xlfn.IFS(
$C277=2010,
VLOOKUP($B277,[26]分省年度数据!$A$1:$T$32,15,FALSE),
$C277=2011,
VLOOKUP($B277,[26]分省年度数据!$A$1:$T$32,14,FALSE),
$C277=2012,
VLOOKUP($B277,[26]分省年度数据!$A$1:$T$32,13,FALSE),
$C277=2013,
VLOOKUP($B277,[26]分省年度数据!$A$1:$T$32,12,FALSE),
$C277=2014,
VLOOKUP($B277,[26]分省年度数据!$A$1:$T$32,11,FALSE),
$C277=2015,
VLOOKUP($B277,[26]分省年度数据!$A$1:$T$32,10,FALSE),
$C277=2016,
VLOOKUP($B277,[26]分省年度数据!$A$1:$T$32,9,FALSE),
$C277=2017,
VLOOKUP($B277,[26]分省年度数据!$A$1:$T$32,8,FALSE),
$C277=2018,
VLOOKUP($B277,[26]分省年度数据!$A$1:$T$32,7,FALSE)
)</f>
        <v>98.81</v>
      </c>
      <c r="AM277" cm="1">
        <f t="array" ref="AM277">_xlfn.IFS(
$C277=2010,
VLOOKUP($B277,[22]分省年度数据!$A$1:$T$32,15,FALSE),
$C277=2011,
VLOOKUP($B277,[22]分省年度数据!$A$1:$T$32,14,FALSE),
$C277=2012,
VLOOKUP($B277,[22]分省年度数据!$A$1:$T$32,13,FALSE),
$C277=2013,
VLOOKUP($B277,[22]分省年度数据!$A$1:$T$32,12,FALSE),
$C277=2014,
VLOOKUP($B277,[22]分省年度数据!$A$1:$T$32,11,FALSE),
$C277=2015,
VLOOKUP($B277,[22]分省年度数据!$A$1:$T$32,10,FALSE),
$C277=2016,
VLOOKUP($B277,[22]分省年度数据!$A$1:$T$32,9,FALSE),
$C277=2017,
VLOOKUP($B277,[22]分省年度数据!$A$1:$T$32,8,FALSE),
$C277=2018,
VLOOKUP($B277,[22]分省年度数据!$A$1:$T$32,7,FALSE)
)</f>
        <v>97.63</v>
      </c>
      <c r="AN277" cm="1">
        <f t="array" ref="AN277">_xlfn.IFS(
$C277=2010,
VLOOKUP($B277,[23]分省年度数据!$A$1:$T$32,15,FALSE),
$C277=2011,
VLOOKUP($B277,[23]分省年度数据!$A$1:$T$32,14,FALSE),
$C277=2012,
VLOOKUP($B277,[23]分省年度数据!$A$1:$T$32,13,FALSE),
$C277=2013,
VLOOKUP($B277,[23]分省年度数据!$A$1:$T$32,12,FALSE),
$C277=2014,
VLOOKUP($B277,[23]分省年度数据!$A$1:$T$32,11,FALSE),
$C277=2015,
VLOOKUP($B277,[23]分省年度数据!$A$1:$T$32,10,FALSE),
$C277=2016,
VLOOKUP($B277,[23]分省年度数据!$A$1:$T$32,9,FALSE),
$C277=2017,
VLOOKUP($B277,[23]分省年度数据!$A$1:$T$32,8,FALSE),
$C277=2018,
VLOOKUP($B277,[23]分省年度数据!$A$1:$T$32,7,FALSE)
)</f>
        <v>16.079999999999998</v>
      </c>
      <c r="AO277" cm="1">
        <f t="array" ref="AO277">_xlfn.IFS(
$C277=2010,
VLOOKUP($B277,[24]分省年度数据!$A$1:$T$32,15,FALSE),
$C277=2011,
VLOOKUP($B277,[24]分省年度数据!$A$1:$T$32,14,FALSE),
$C277=2012,
VLOOKUP($B277,[24]分省年度数据!$A$1:$T$32,13,FALSE),
$C277=2013,
VLOOKUP($B277,[24]分省年度数据!$A$1:$T$32,12,FALSE),
$C277=2014,
VLOOKUP($B277,[24]分省年度数据!$A$1:$T$32,11,FALSE),
$C277=2015,
VLOOKUP($B277,[24]分省年度数据!$A$1:$T$32,10,FALSE),
$C277=2016,
VLOOKUP($B277,[24]分省年度数据!$A$1:$T$32,9,FALSE),
$C277=2017,
VLOOKUP($B277,[24]分省年度数据!$A$1:$T$32,8,FALSE),
$C277=2018,
VLOOKUP($B277,[24]分省年度数据!$A$1:$T$32,7,FALSE)
)</f>
        <v>3.44</v>
      </c>
      <c r="AP277" cm="1">
        <f t="array" ref="AP277">_xlfn.IFS(
$C277=2010,
VLOOKUP($B277,[25]分省年度数据!$A$1:$T$32,15,FALSE),
$C277=2011,
VLOOKUP($B277,[25]分省年度数据!$A$1:$T$32,14,FALSE),
$C277=2012,
VLOOKUP($B277,[25]分省年度数据!$A$1:$T$32,13,FALSE),
$C277=2013,
VLOOKUP($B277,[25]分省年度数据!$A$1:$T$32,12,FALSE),
$C277=2014,
VLOOKUP($B277,[25]分省年度数据!$A$1:$T$32,11,FALSE),
$C277=2015,
VLOOKUP($B277,[25]分省年度数据!$A$1:$T$32,10,FALSE),
$C277=2016,
VLOOKUP($B277,[25]分省年度数据!$A$1:$T$32,9,FALSE),
$C277=2017,
VLOOKUP($B277,[25]分省年度数据!$A$1:$T$32,8,FALSE),
$C277=2018,
VLOOKUP($B277,[25]分省年度数据!$A$1:$T$32,7,FALSE)
)</f>
        <v>11.5</v>
      </c>
    </row>
    <row r="278" spans="1:42">
      <c r="A278">
        <v>65</v>
      </c>
      <c r="B278" t="s">
        <v>31</v>
      </c>
      <c r="C278">
        <v>2016</v>
      </c>
      <c r="D278" t="str">
        <f t="shared" si="8"/>
        <v>新疆维吾尔自治区2016</v>
      </c>
      <c r="E278" t="s">
        <v>37</v>
      </c>
      <c r="F278" cm="1">
        <f t="array" ref="F278">_xlfn.IFS(
$C278=2010,
VLOOKUP($B278,[1]分省年度数据!$A$1:$T$32,15,FALSE),
$C278=2011,
VLOOKUP($B278,[1]分省年度数据!$A$1:$T$32,14,FALSE),
$C278=2012,
VLOOKUP($B278,[1]分省年度数据!$A$1:$T$32,13,FALSE),
$C278=2013,
VLOOKUP($B278,[1]分省年度数据!$A$1:$T$32,12,FALSE),
$C278=2014,
VLOOKUP($B278,[1]分省年度数据!$A$1:$T$32,11,FALSE),
$C278=2015,
VLOOKUP($B278,[1]分省年度数据!$A$1:$T$32,10,FALSE),
$C278=2016,
VLOOKUP($B278,[1]分省年度数据!$A$1:$T$32,9,FALSE),
$C278=2017,
VLOOKUP($B278,[1]分省年度数据!$A$1:$T$32,8,FALSE),
$C278=2018,
VLOOKUP($B278,[1]分省年度数据!$A$1:$T$32,7,FALSE)
)</f>
        <v>2428</v>
      </c>
      <c r="G278" cm="1">
        <f t="array" ref="G278">_xlfn.IFS(
$C278=2010,
VLOOKUP($B278,[2]分省年度数据!$A$1:$T$32,15,FALSE),
$C278=2011,
VLOOKUP($B278,[2]分省年度数据!$A$1:$T$32,14,FALSE),
$C278=2012,
VLOOKUP($B278,[2]分省年度数据!$A$1:$T$32,13,FALSE),
$C278=2013,
VLOOKUP($B278,[2]分省年度数据!$A$1:$T$32,12,FALSE),
$C278=2014,
VLOOKUP($B278,[2]分省年度数据!$A$1:$T$32,11,FALSE),
$C278=2015,
VLOOKUP($B278,[2]分省年度数据!$A$1:$T$32,10,FALSE),
$C278=2016,
VLOOKUP($B278,[2]分省年度数据!$A$1:$T$32,9,FALSE),
$C278=2017,
VLOOKUP($B278,[2]分省年度数据!$A$1:$T$32,8,FALSE),
$C278=2018,
VLOOKUP($B278,[2]分省年度数据!$A$1:$T$32,7,FALSE)
)</f>
        <v>18355</v>
      </c>
      <c r="H278" cm="1">
        <f t="array" ref="H278">_xlfn.IFS(
$C278=2010,
VLOOKUP($B278,[3]分省年度数据!$A$1:$T$32,15,FALSE),
$C278=2011,
VLOOKUP($B278,[3]分省年度数据!$A$1:$T$32,14,FALSE),
$C278=2012,
VLOOKUP($B278,[3]分省年度数据!$A$1:$T$32,13,FALSE),
$C278=2013,
VLOOKUP($B278,[3]分省年度数据!$A$1:$T$32,12,FALSE),
$C278=2014,
VLOOKUP($B278,[3]分省年度数据!$A$1:$T$32,11,FALSE),
$C278=2015,
VLOOKUP($B278,[3]分省年度数据!$A$1:$T$32,10,FALSE),
$C278=2016,
VLOOKUP($B278,[3]分省年度数据!$A$1:$T$32,9,FALSE),
$C278=2017,
VLOOKUP($B278,[3]分省年度数据!$A$1:$T$32,8,FALSE),
$C278=2018,
VLOOKUP($B278,[3]分省年度数据!$A$1:$T$32,7,FALSE)
)</f>
        <v>196.8</v>
      </c>
      <c r="I278">
        <f>VLOOKUP($D278,[4]Sheet1!$C$1:$J$65536,2,FALSE)</f>
        <v>100.38034057617188</v>
      </c>
      <c r="J278">
        <f>VLOOKUP($D278,[4]Sheet1!$C$1:$J$65536,3,FALSE)</f>
        <v>-21.2059326171875</v>
      </c>
      <c r="K278">
        <f>VLOOKUP($D278,[4]Sheet1!$C$1:$J$65536,4,FALSE)</f>
        <v>10182.84765625</v>
      </c>
      <c r="L278">
        <f>VLOOKUP($D278,[4]Sheet1!$C$1:$J$65536,5,FALSE)</f>
        <v>181.59712219238281</v>
      </c>
      <c r="M278">
        <f>VLOOKUP($D278,[4]Sheet1!$C$1:$J$65536,6,FALSE)</f>
        <v>23.264228820800781</v>
      </c>
      <c r="N278">
        <f>VLOOKUP($D278,[4]Sheet1!$C$1:$J$65536,7,FALSE)</f>
        <v>5.8628926277160645</v>
      </c>
      <c r="O278">
        <f>VLOOKUP($D278,[4]Sheet1!$C$1:$J$65536,8,FALSE)</f>
        <v>12.23371696472168</v>
      </c>
      <c r="P278" cm="1">
        <f t="array" ref="P278">_xlfn.IFS(
$C278=2010,
VLOOKUP($B278,[5]各省年均房价!$A$1:$T$32,11,FALSE),
$C278=2011,
VLOOKUP($B278,[5]各省年均房价!$A$1:$T$32,12,FALSE),
$C278=2012,
VLOOKUP($B278,[5]各省年均房价!$A$1:$T$32,13,FALSE),
$C278=2013,
VLOOKUP($B278,[5]各省年均房价!$A$1:$T$32,14,FALSE),
$C278=2014,
VLOOKUP($B278,[5]各省年均房价!$A$1:$T$32,15,FALSE),
$C278=2015,
VLOOKUP($B278,[5]各省年均房价!$A$1:$T$32,16,FALSE),
$C278=2016,
VLOOKUP($B278,[5]各省年均房价!$A$1:$T$32,17,FALSE),
$C278=2017,
VLOOKUP($B278,[5]各省年均房价!$A$1:$T$32,18,FALSE),
$C278=2018,
VLOOKUP($B278,[5]各省年均房价!$A$1:$T$32,19,FALSE)
)</f>
        <v>4596.5133333333333</v>
      </c>
      <c r="Q278">
        <f t="shared" si="9"/>
        <v>0.25042295468991194</v>
      </c>
      <c r="R278" cm="1">
        <f t="array" ref="R278">_xlfn.IFS(
$C278=2010,
VLOOKUP($B278,[27]分省年度数据!$A$1:$T$32,15,FALSE),
$C278=2011,
VLOOKUP($B278,[27]分省年度数据!$A$1:$T$32,14,FALSE),
$C278=2012,
VLOOKUP($B278,[27]分省年度数据!$A$1:$T$32,13,FALSE),
$C278=2013,
VLOOKUP($B278,[27]分省年度数据!$A$1:$T$32,12,FALSE),
$C278=2014,
VLOOKUP($B278,[27]分省年度数据!$A$1:$T$32,11,FALSE),
$C278=2015,
VLOOKUP($B278,[27]分省年度数据!$A$1:$T$32,10,FALSE),
$C278=2016,
VLOOKUP($B278,[27]分省年度数据!$A$1:$T$32,9,FALSE),
$C278=2017,
VLOOKUP($B278,[27]分省年度数据!$A$1:$T$32,8,FALSE),
$C278=2018,
VLOOKUP($B278,[27]分省年度数据!$A$1:$T$32,7,FALSE)
)</f>
        <v>88.91</v>
      </c>
      <c r="S278">
        <f>IFERROR(VLOOKUP(D278,[6]mu_jt_estimates_final!$C:$D,2,FALSE),"")</f>
        <v>-1.4187107000000001</v>
      </c>
      <c r="T278" t="str">
        <f>VLOOKUP(B278,方言分布!A:B,2,FALSE)</f>
        <v>其他</v>
      </c>
      <c r="U278" cm="1">
        <f t="array" ref="U278">_xlfn.IFS(
$C278=2010,
VLOOKUP($B278,[7]分省年度数据!$A$1:$T$32,15,FALSE),
$C278=2011,
VLOOKUP($B278,[7]分省年度数据!$A$1:$T$32,14,FALSE),
$C278=2012,
VLOOKUP($B278,[7]分省年度数据!$A$1:$T$32,13,FALSE),
$C278=2013,
VLOOKUP($B278,[7]分省年度数据!$A$1:$T$32,12,FALSE),
$C278=2014,
VLOOKUP($B278,[7]分省年度数据!$A$1:$T$32,11,FALSE),
$C278=2015,
VLOOKUP($B278,[7]分省年度数据!$A$1:$T$32,10,FALSE),
$C278=2016,
VLOOKUP($B278,[7]分省年度数据!$A$1:$T$32,9,FALSE),
$C278=2017,
VLOOKUP($B278,[7]分省年度数据!$A$1:$T$32,8,FALSE),
$C278=2018,
VLOOKUP($B278,[7]分省年度数据!$A$1:$T$32,7,FALSE)
)</f>
        <v>18825</v>
      </c>
      <c r="V278" cm="1">
        <f t="array" ref="V278">_xlfn.IFS(
$C278=2010,
VLOOKUP($B278,[8]分省年度数据!$A$1:$T$32,15,FALSE),
$C278=2011,
VLOOKUP($B278,[8]分省年度数据!$A$1:$T$32,14,FALSE),
$C278=2012,
VLOOKUP($B278,[8]分省年度数据!$A$1:$T$32,13,FALSE),
$C278=2013,
VLOOKUP($B278,[8]分省年度数据!$A$1:$T$32,12,FALSE),
$C278=2014,
VLOOKUP($B278,[8]分省年度数据!$A$1:$T$32,11,FALSE),
$C278=2015,
VLOOKUP($B278,[8]分省年度数据!$A$1:$T$32,10,FALSE),
$C278=2016,
VLOOKUP($B278,[8]分省年度数据!$A$1:$T$32,9,FALSE),
$C278=2017,
VLOOKUP($B278,[8]分省年度数据!$A$1:$T$32,8,FALSE),
$C278=2018,
VLOOKUP($B278,[8]分省年度数据!$A$1:$T$32,7,FALSE)
)</f>
        <v>15.69</v>
      </c>
      <c r="W278" cm="1">
        <f t="array" ref="W278">_xlfn.IFS(
$C278=2010,
VLOOKUP($B278,[9]分省年度数据!$A$1:$T$32,15,FALSE),
$C278=2011,
VLOOKUP($B278,[9]分省年度数据!$A$1:$T$32,14,FALSE),
$C278=2012,
VLOOKUP($B278,[9]分省年度数据!$A$1:$T$32,13,FALSE),
$C278=2013,
VLOOKUP($B278,[9]分省年度数据!$A$1:$T$32,12,FALSE),
$C278=2014,
VLOOKUP($B278,[9]分省年度数据!$A$1:$T$32,11,FALSE),
$C278=2015,
VLOOKUP($B278,[9]分省年度数据!$A$1:$T$32,10,FALSE),
$C278=2016,
VLOOKUP($B278,[9]分省年度数据!$A$1:$T$32,9,FALSE),
$C278=2017,
VLOOKUP($B278,[9]分省年度数据!$A$1:$T$32,8,FALSE),
$C278=2018,
VLOOKUP($B278,[9]分省年度数据!$A$1:$T$32,7,FALSE)
)</f>
        <v>71</v>
      </c>
      <c r="X278" cm="1">
        <f t="array" ref="X278">_xlfn.IFS(
$C278=2010,
VLOOKUP($B278,[10]分省年度数据!$A$1:$T$32,15,FALSE),
$C278=2011,
VLOOKUP($B278,[10]分省年度数据!$A$1:$T$32,14,FALSE),
$C278=2012,
VLOOKUP($B278,[10]分省年度数据!$A$1:$T$32,13,FALSE),
$C278=2013,
VLOOKUP($B278,[10]分省年度数据!$A$1:$T$32,12,FALSE),
$C278=2014,
VLOOKUP($B278,[10]分省年度数据!$A$1:$T$32,11,FALSE),
$C278=2015,
VLOOKUP($B278,[10]分省年度数据!$A$1:$T$32,10,FALSE),
$C278=2016,
VLOOKUP($B278,[10]分省年度数据!$A$1:$T$32,9,FALSE),
$C278=2017,
VLOOKUP($B278,[10]分省年度数据!$A$1:$T$32,8,FALSE),
$C278=2018,
VLOOKUP($B278,[10]分省年度数据!$A$1:$T$32,7,FALSE)
)</f>
        <v>8.66</v>
      </c>
      <c r="Y278" cm="1">
        <f t="array" ref="Y278">_xlfn.IFS(
$C278=2010,
VLOOKUP($B278,[11]分省年度数据!$A$1:$T$32,15,FALSE),
$C278=2011,
VLOOKUP($B278,[11]分省年度数据!$A$1:$T$32,14,FALSE),
$C278=2012,
VLOOKUP($B278,[11]分省年度数据!$A$1:$T$32,13,FALSE),
$C278=2013,
VLOOKUP($B278,[11]分省年度数据!$A$1:$T$32,12,FALSE),
$C278=2014,
VLOOKUP($B278,[11]分省年度数据!$A$1:$T$32,11,FALSE),
$C278=2015,
VLOOKUP($B278,[11]分省年度数据!$A$1:$T$32,10,FALSE),
$C278=2016,
VLOOKUP($B278,[11]分省年度数据!$A$1:$T$32,9,FALSE),
$C278=2017,
VLOOKUP($B278,[11]分省年度数据!$A$1:$T$32,8,FALSE),
$C278=2018,
VLOOKUP($B278,[11]分省年度数据!$A$1:$T$32,7,FALSE)
)</f>
        <v>256.43</v>
      </c>
      <c r="Z278" cm="1">
        <f t="array" ref="Z278">_xlfn.IFS(
$C278=2010,
VLOOKUP($B278,[12]分省年度数据!$A$1:$T$32,15,FALSE),
$C278=2011,
VLOOKUP($B278,[12]分省年度数据!$A$1:$T$32,14,FALSE),
$C278=2012,
VLOOKUP($B278,[12]分省年度数据!$A$1:$T$32,13,FALSE),
$C278=2013,
VLOOKUP($B278,[12]分省年度数据!$A$1:$T$32,12,FALSE),
$C278=2014,
VLOOKUP($B278,[12]分省年度数据!$A$1:$T$32,11,FALSE),
$C278=2015,
VLOOKUP($B278,[12]分省年度数据!$A$1:$T$32,10,FALSE),
$C278=2016,
VLOOKUP($B278,[12]分省年度数据!$A$1:$T$32,9,FALSE),
$C278=2017,
VLOOKUP($B278,[12]分省年度数据!$A$1:$T$32,8,FALSE),
$C278=2018,
VLOOKUP($B278,[12]分省年度数据!$A$1:$T$32,7,FALSE)
)</f>
        <v>13.1</v>
      </c>
      <c r="AA278" cm="1">
        <f t="array" ref="AA278">_xlfn.IFS(
$C278=2010,
VLOOKUP($B278,[13]分省年度数据!$A$1:$T$32,15,FALSE),
$C278=2011,
VLOOKUP($B278,[13]分省年度数据!$A$1:$T$32,14,FALSE),
$C278=2012,
VLOOKUP($B278,[13]分省年度数据!$A$1:$T$32,13,FALSE),
$C278=2013,
VLOOKUP($B278,[13]分省年度数据!$A$1:$T$32,12,FALSE),
$C278=2014,
VLOOKUP($B278,[13]分省年度数据!$A$1:$T$32,11,FALSE),
$C278=2015,
VLOOKUP($B278,[13]分省年度数据!$A$1:$T$32,10,FALSE),
$C278=2016,
VLOOKUP($B278,[13]分省年度数据!$A$1:$T$32,9,FALSE),
$C278=2017,
VLOOKUP($B278,[13]分省年度数据!$A$1:$T$32,8,FALSE),
$C278=2018,
VLOOKUP($B278,[13]分省年度数据!$A$1:$T$32,7,FALSE)
)</f>
        <v>10.54</v>
      </c>
      <c r="AB278" cm="1">
        <f t="array" ref="AB278">_xlfn.IFS(
$C278=2010,
VLOOKUP($B278,[14]分省年度数据!$A$1:$T$32,15,FALSE),
$C278=2011,
VLOOKUP($B278,[14]分省年度数据!$A$1:$T$32,14,FALSE),
$C278=2012,
VLOOKUP($B278,[14]分省年度数据!$A$1:$T$32,13,FALSE),
$C278=2013,
VLOOKUP($B278,[14]分省年度数据!$A$1:$T$32,12,FALSE),
$C278=2014,
VLOOKUP($B278,[14]分省年度数据!$A$1:$T$32,11,FALSE),
$C278=2015,
VLOOKUP($B278,[14]分省年度数据!$A$1:$T$32,10,FALSE),
$C278=2016,
VLOOKUP($B278,[14]分省年度数据!$A$1:$T$32,9,FALSE),
$C278=2017,
VLOOKUP($B278,[14]分省年度数据!$A$1:$T$32,8,FALSE),
$C278=2018,
VLOOKUP($B278,[14]分省年度数据!$A$1:$T$32,7,FALSE)
)</f>
        <v>14.75</v>
      </c>
      <c r="AD278" cm="1">
        <f t="array" ref="AD278">_xlfn.IFS(
$C278=2010,
VLOOKUP($B278,[15]分省年度数据!$A$1:$T$32,15,FALSE),
$C278=2011,
VLOOKUP($B278,[15]分省年度数据!$A$1:$T$32,14,FALSE),
$C278=2012,
VLOOKUP($B278,[15]分省年度数据!$A$1:$T$32,13,FALSE),
$C278=2013,
VLOOKUP($B278,[15]分省年度数据!$A$1:$T$32,12,FALSE),
$C278=2014,
VLOOKUP($B278,[15]分省年度数据!$A$1:$T$32,11,FALSE),
$C278=2015,
VLOOKUP($B278,[15]分省年度数据!$A$1:$T$32,10,FALSE),
$C278=2016,
VLOOKUP($B278,[15]分省年度数据!$A$1:$T$32,9,FALSE),
$C278=2017,
VLOOKUP($B278,[15]分省年度数据!$A$1:$T$32,8,FALSE),
$C278=2018,
VLOOKUP($B278,[15]分省年度数据!$A$1:$T$32,7,FALSE)
)</f>
        <v>7823914</v>
      </c>
      <c r="AE278" cm="1">
        <f t="array" ref="AE278">_xlfn.IFS(
$C278=2010,
VLOOKUP($B278,[16]分省年度数据!$A$1:$T$32,15,FALSE),
$C278=2011,
VLOOKUP($B278,[16]分省年度数据!$A$1:$T$32,14,FALSE),
$C278=2012,
VLOOKUP($B278,[16]分省年度数据!$A$1:$T$32,13,FALSE),
$C278=2013,
VLOOKUP($B278,[16]分省年度数据!$A$1:$T$32,12,FALSE),
$C278=2014,
VLOOKUP($B278,[16]分省年度数据!$A$1:$T$32,11,FALSE),
$C278=2015,
VLOOKUP($B278,[16]分省年度数据!$A$1:$T$32,10,FALSE),
$C278=2016,
VLOOKUP($B278,[16]分省年度数据!$A$1:$T$32,9,FALSE),
$C278=2017,
VLOOKUP($B278,[16]分省年度数据!$A$1:$T$32,8,FALSE),
$C278=2018,
VLOOKUP($B278,[16]分省年度数据!$A$1:$T$32,7,FALSE)
)</f>
        <v>664.52</v>
      </c>
      <c r="AF278" cm="1">
        <f t="array" ref="AF278">_xlfn.IFS(
$C278=2010,
VLOOKUP($B278,[17]分省年度数据!$A$1:$T$32,15,FALSE),
$C278=2011,
VLOOKUP($B278,[17]分省年度数据!$A$1:$T$32,14,FALSE),
$C278=2012,
VLOOKUP($B278,[17]分省年度数据!$A$1:$T$32,13,FALSE),
$C278=2013,
VLOOKUP($B278,[17]分省年度数据!$A$1:$T$32,12,FALSE),
$C278=2014,
VLOOKUP($B278,[17]分省年度数据!$A$1:$T$32,11,FALSE),
$C278=2015,
VLOOKUP($B278,[17]分省年度数据!$A$1:$T$32,10,FALSE),
$C278=2016,
VLOOKUP($B278,[17]分省年度数据!$A$1:$T$32,9,FALSE),
$C278=2017,
VLOOKUP($B278,[17]分省年度数据!$A$1:$T$32,8,FALSE),
$C278=2018,
VLOOKUP($B278,[17]分省年度数据!$A$1:$T$32,7,FALSE)
)</f>
        <v>167</v>
      </c>
      <c r="AG278" cm="1">
        <f t="array" ref="AG278">_xlfn.IFS(
$C278=2010,
VLOOKUP($B278,[18]分省年度数据!$A$1:$T$32,15,FALSE),
$C278=2011,
VLOOKUP($B278,[18]分省年度数据!$A$1:$T$32,14,FALSE),
$C278=2012,
VLOOKUP($B278,[18]分省年度数据!$A$1:$T$32,13,FALSE),
$C278=2013,
VLOOKUP($B278,[18]分省年度数据!$A$1:$T$32,12,FALSE),
$C278=2014,
VLOOKUP($B278,[18]分省年度数据!$A$1:$T$32,11,FALSE),
$C278=2015,
VLOOKUP($B278,[18]分省年度数据!$A$1:$T$32,10,FALSE),
$C278=2016,
VLOOKUP($B278,[18]分省年度数据!$A$1:$T$32,9,FALSE),
$C278=2017,
VLOOKUP($B278,[18]分省年度数据!$A$1:$T$32,8,FALSE),
$C278=2018,
VLOOKUP($B278,[18]分省年度数据!$A$1:$T$32,7,FALSE)
)</f>
        <v>3005.2</v>
      </c>
      <c r="AJ278" cm="1">
        <f t="array" ref="AJ278">_xlfn.IFS(
$C278=2010,
VLOOKUP($B278,[19]分省年度数据!$A$1:$T$32,15,FALSE),
$C278=2011,
VLOOKUP($B278,[19]分省年度数据!$A$1:$T$32,14,FALSE),
$C278=2012,
VLOOKUP($B278,[19]分省年度数据!$A$1:$T$32,13,FALSE),
$C278=2013,
VLOOKUP($B278,[19]分省年度数据!$A$1:$T$32,12,FALSE),
$C278=2014,
VLOOKUP($B278,[19]分省年度数据!$A$1:$T$32,11,FALSE),
$C278=2015,
VLOOKUP($B278,[19]分省年度数据!$A$1:$T$32,10,FALSE),
$C278=2016,
VLOOKUP($B278,[19]分省年度数据!$A$1:$T$32,9,FALSE),
$C278=2017,
VLOOKUP($B278,[19]分省年度数据!$A$1:$T$32,8,FALSE),
$C278=2018,
VLOOKUP($B278,[19]分省年度数据!$A$1:$T$32,7,FALSE)
)</f>
        <v>5049</v>
      </c>
      <c r="AK278" cm="1">
        <f t="array" ref="AK278">_xlfn.IFS(
$C278=2010,
VLOOKUP($B278,[20]分省年度数据!$A$1:$T$32,15,FALSE),
$C278=2011,
VLOOKUP($B278,[20]分省年度数据!$A$1:$T$32,14,FALSE),
$C278=2012,
VLOOKUP($B278,[20]分省年度数据!$A$1:$T$32,13,FALSE),
$C278=2013,
VLOOKUP($B278,[20]分省年度数据!$A$1:$T$32,12,FALSE),
$C278=2014,
VLOOKUP($B278,[20]分省年度数据!$A$1:$T$32,11,FALSE),
$C278=2015,
VLOOKUP($B278,[20]分省年度数据!$A$1:$T$32,10,FALSE),
$C278=2016,
VLOOKUP($B278,[20]分省年度数据!$A$1:$T$32,9,FALSE),
$C278=2017,
VLOOKUP($B278,[20]分省年度数据!$A$1:$T$32,8,FALSE),
$C278=2018,
VLOOKUP($B278,[20]分省年度数据!$A$1:$T$32,7,FALSE)
)</f>
        <v>8429</v>
      </c>
      <c r="AL278" cm="1">
        <f t="array" ref="AL278">_xlfn.IFS(
$C278=2010,
VLOOKUP($B278,[26]分省年度数据!$A$1:$T$32,15,FALSE),
$C278=2011,
VLOOKUP($B278,[26]分省年度数据!$A$1:$T$32,14,FALSE),
$C278=2012,
VLOOKUP($B278,[26]分省年度数据!$A$1:$T$32,13,FALSE),
$C278=2013,
VLOOKUP($B278,[26]分省年度数据!$A$1:$T$32,12,FALSE),
$C278=2014,
VLOOKUP($B278,[26]分省年度数据!$A$1:$T$32,11,FALSE),
$C278=2015,
VLOOKUP($B278,[26]分省年度数据!$A$1:$T$32,10,FALSE),
$C278=2016,
VLOOKUP($B278,[26]分省年度数据!$A$1:$T$32,9,FALSE),
$C278=2017,
VLOOKUP($B278,[26]分省年度数据!$A$1:$T$32,8,FALSE),
$C278=2018,
VLOOKUP($B278,[26]分省年度数据!$A$1:$T$32,7,FALSE)
)</f>
        <v>98.86</v>
      </c>
      <c r="AM278" cm="1">
        <f t="array" ref="AM278">_xlfn.IFS(
$C278=2010,
VLOOKUP($B278,[22]分省年度数据!$A$1:$T$32,15,FALSE),
$C278=2011,
VLOOKUP($B278,[22]分省年度数据!$A$1:$T$32,14,FALSE),
$C278=2012,
VLOOKUP($B278,[22]分省年度数据!$A$1:$T$32,13,FALSE),
$C278=2013,
VLOOKUP($B278,[22]分省年度数据!$A$1:$T$32,12,FALSE),
$C278=2014,
VLOOKUP($B278,[22]分省年度数据!$A$1:$T$32,11,FALSE),
$C278=2015,
VLOOKUP($B278,[22]分省年度数据!$A$1:$T$32,10,FALSE),
$C278=2016,
VLOOKUP($B278,[22]分省年度数据!$A$1:$T$32,9,FALSE),
$C278=2017,
VLOOKUP($B278,[22]分省年度数据!$A$1:$T$32,8,FALSE),
$C278=2018,
VLOOKUP($B278,[22]分省年度数据!$A$1:$T$32,7,FALSE)
)</f>
        <v>97.89</v>
      </c>
      <c r="AN278" cm="1">
        <f t="array" ref="AN278">_xlfn.IFS(
$C278=2010,
VLOOKUP($B278,[23]分省年度数据!$A$1:$T$32,15,FALSE),
$C278=2011,
VLOOKUP($B278,[23]分省年度数据!$A$1:$T$32,14,FALSE),
$C278=2012,
VLOOKUP($B278,[23]分省年度数据!$A$1:$T$32,13,FALSE),
$C278=2013,
VLOOKUP($B278,[23]分省年度数据!$A$1:$T$32,12,FALSE),
$C278=2014,
VLOOKUP($B278,[23]分省年度数据!$A$1:$T$32,11,FALSE),
$C278=2015,
VLOOKUP($B278,[23]分省年度数据!$A$1:$T$32,10,FALSE),
$C278=2016,
VLOOKUP($B278,[23]分省年度数据!$A$1:$T$32,9,FALSE),
$C278=2017,
VLOOKUP($B278,[23]分省年度数据!$A$1:$T$32,8,FALSE),
$C278=2018,
VLOOKUP($B278,[23]分省年度数据!$A$1:$T$32,7,FALSE)
)</f>
        <v>15.24</v>
      </c>
      <c r="AO278" cm="1">
        <f t="array" ref="AO278">_xlfn.IFS(
$C278=2010,
VLOOKUP($B278,[24]分省年度数据!$A$1:$T$32,15,FALSE),
$C278=2011,
VLOOKUP($B278,[24]分省年度数据!$A$1:$T$32,14,FALSE),
$C278=2012,
VLOOKUP($B278,[24]分省年度数据!$A$1:$T$32,13,FALSE),
$C278=2013,
VLOOKUP($B278,[24]分省年度数据!$A$1:$T$32,12,FALSE),
$C278=2014,
VLOOKUP($B278,[24]分省年度数据!$A$1:$T$32,11,FALSE),
$C278=2015,
VLOOKUP($B278,[24]分省年度数据!$A$1:$T$32,10,FALSE),
$C278=2016,
VLOOKUP($B278,[24]分省年度数据!$A$1:$T$32,9,FALSE),
$C278=2017,
VLOOKUP($B278,[24]分省年度数据!$A$1:$T$32,8,FALSE),
$C278=2018,
VLOOKUP($B278,[24]分省年度数据!$A$1:$T$32,7,FALSE)
)</f>
        <v>3.28</v>
      </c>
      <c r="AP278" cm="1">
        <f t="array" ref="AP278">_xlfn.IFS(
$C278=2010,
VLOOKUP($B278,[25]分省年度数据!$A$1:$T$32,15,FALSE),
$C278=2011,
VLOOKUP($B278,[25]分省年度数据!$A$1:$T$32,14,FALSE),
$C278=2012,
VLOOKUP($B278,[25]分省年度数据!$A$1:$T$32,13,FALSE),
$C278=2013,
VLOOKUP($B278,[25]分省年度数据!$A$1:$T$32,12,FALSE),
$C278=2014,
VLOOKUP($B278,[25]分省年度数据!$A$1:$T$32,11,FALSE),
$C278=2015,
VLOOKUP($B278,[25]分省年度数据!$A$1:$T$32,10,FALSE),
$C278=2016,
VLOOKUP($B278,[25]分省年度数据!$A$1:$T$32,9,FALSE),
$C278=2017,
VLOOKUP($B278,[25]分省年度数据!$A$1:$T$32,8,FALSE),
$C278=2018,
VLOOKUP($B278,[25]分省年度数据!$A$1:$T$32,7,FALSE)
)</f>
        <v>12.22</v>
      </c>
    </row>
    <row r="279" spans="1:42">
      <c r="A279">
        <v>65</v>
      </c>
      <c r="B279" t="s">
        <v>31</v>
      </c>
      <c r="C279">
        <v>2017</v>
      </c>
      <c r="D279" t="str">
        <f t="shared" si="8"/>
        <v>新疆维吾尔自治区2017</v>
      </c>
      <c r="E279" t="s">
        <v>37</v>
      </c>
      <c r="F279" cm="1">
        <f t="array" ref="F279">_xlfn.IFS(
$C279=2010,
VLOOKUP($B279,[1]分省年度数据!$A$1:$T$32,15,FALSE),
$C279=2011,
VLOOKUP($B279,[1]分省年度数据!$A$1:$T$32,14,FALSE),
$C279=2012,
VLOOKUP($B279,[1]分省年度数据!$A$1:$T$32,13,FALSE),
$C279=2013,
VLOOKUP($B279,[1]分省年度数据!$A$1:$T$32,12,FALSE),
$C279=2014,
VLOOKUP($B279,[1]分省年度数据!$A$1:$T$32,11,FALSE),
$C279=2015,
VLOOKUP($B279,[1]分省年度数据!$A$1:$T$32,10,FALSE),
$C279=2016,
VLOOKUP($B279,[1]分省年度数据!$A$1:$T$32,9,FALSE),
$C279=2017,
VLOOKUP($B279,[1]分省年度数据!$A$1:$T$32,8,FALSE),
$C279=2018,
VLOOKUP($B279,[1]分省年度数据!$A$1:$T$32,7,FALSE)
)</f>
        <v>2480</v>
      </c>
      <c r="G279" cm="1">
        <f t="array" ref="G279">_xlfn.IFS(
$C279=2010,
VLOOKUP($B279,[2]分省年度数据!$A$1:$T$32,15,FALSE),
$C279=2011,
VLOOKUP($B279,[2]分省年度数据!$A$1:$T$32,14,FALSE),
$C279=2012,
VLOOKUP($B279,[2]分省年度数据!$A$1:$T$32,13,FALSE),
$C279=2013,
VLOOKUP($B279,[2]分省年度数据!$A$1:$T$32,12,FALSE),
$C279=2014,
VLOOKUP($B279,[2]分省年度数据!$A$1:$T$32,11,FALSE),
$C279=2015,
VLOOKUP($B279,[2]分省年度数据!$A$1:$T$32,10,FALSE),
$C279=2016,
VLOOKUP($B279,[2]分省年度数据!$A$1:$T$32,9,FALSE),
$C279=2017,
VLOOKUP($B279,[2]分省年度数据!$A$1:$T$32,8,FALSE),
$C279=2018,
VLOOKUP($B279,[2]分省年度数据!$A$1:$T$32,7,FALSE)
)</f>
        <v>19975</v>
      </c>
      <c r="H279" cm="1">
        <f t="array" ref="H279">_xlfn.IFS(
$C279=2010,
VLOOKUP($B279,[3]分省年度数据!$A$1:$T$32,15,FALSE),
$C279=2011,
VLOOKUP($B279,[3]分省年度数据!$A$1:$T$32,14,FALSE),
$C279=2012,
VLOOKUP($B279,[3]分省年度数据!$A$1:$T$32,13,FALSE),
$C279=2013,
VLOOKUP($B279,[3]分省年度数据!$A$1:$T$32,12,FALSE),
$C279=2014,
VLOOKUP($B279,[3]分省年度数据!$A$1:$T$32,11,FALSE),
$C279=2015,
VLOOKUP($B279,[3]分省年度数据!$A$1:$T$32,10,FALSE),
$C279=2016,
VLOOKUP($B279,[3]分省年度数据!$A$1:$T$32,9,FALSE),
$C279=2017,
VLOOKUP($B279,[3]分省年度数据!$A$1:$T$32,8,FALSE),
$C279=2018,
VLOOKUP($B279,[3]分省年度数据!$A$1:$T$32,7,FALSE)
)</f>
        <v>150.1</v>
      </c>
      <c r="I279">
        <f>VLOOKUP($D279,[4]Sheet1!$C$1:$J$65536,2,FALSE)</f>
        <v>100.15743255615234</v>
      </c>
      <c r="J279">
        <f>VLOOKUP($D279,[4]Sheet1!$C$1:$J$65536,3,FALSE)</f>
        <v>-24.163856506347656</v>
      </c>
      <c r="K279">
        <f>VLOOKUP($D279,[4]Sheet1!$C$1:$J$65536,4,FALSE)</f>
        <v>10188.9833984375</v>
      </c>
      <c r="L279">
        <f>VLOOKUP($D279,[4]Sheet1!$C$1:$J$65536,5,FALSE)</f>
        <v>185.42208862304688</v>
      </c>
      <c r="M279">
        <f>VLOOKUP($D279,[4]Sheet1!$C$1:$J$65536,6,FALSE)</f>
        <v>23.745235443115234</v>
      </c>
      <c r="N279">
        <f>VLOOKUP($D279,[4]Sheet1!$C$1:$J$65536,7,FALSE)</f>
        <v>5.545257568359375</v>
      </c>
      <c r="O279">
        <f>VLOOKUP($D279,[4]Sheet1!$C$1:$J$65536,8,FALSE)</f>
        <v>10.105880737304688</v>
      </c>
      <c r="P279" cm="1">
        <f t="array" ref="P279">_xlfn.IFS(
$C279=2010,
VLOOKUP($B279,[5]各省年均房价!$A$1:$T$32,11,FALSE),
$C279=2011,
VLOOKUP($B279,[5]各省年均房价!$A$1:$T$32,12,FALSE),
$C279=2012,
VLOOKUP($B279,[5]各省年均房价!$A$1:$T$32,13,FALSE),
$C279=2013,
VLOOKUP($B279,[5]各省年均房价!$A$1:$T$32,14,FALSE),
$C279=2014,
VLOOKUP($B279,[5]各省年均房价!$A$1:$T$32,15,FALSE),
$C279=2015,
VLOOKUP($B279,[5]各省年均房价!$A$1:$T$32,16,FALSE),
$C279=2016,
VLOOKUP($B279,[5]各省年均房价!$A$1:$T$32,17,FALSE),
$C279=2017,
VLOOKUP($B279,[5]各省年均房价!$A$1:$T$32,18,FALSE),
$C279=2018,
VLOOKUP($B279,[5]各省年均房价!$A$1:$T$32,19,FALSE)
)</f>
        <v>5129.4722222222244</v>
      </c>
      <c r="Q279">
        <f t="shared" si="9"/>
        <v>0.25679460436656942</v>
      </c>
      <c r="R279" cm="1">
        <f t="array" ref="R279">_xlfn.IFS(
$C279=2010,
VLOOKUP($B279,[27]分省年度数据!$A$1:$T$32,15,FALSE),
$C279=2011,
VLOOKUP($B279,[27]分省年度数据!$A$1:$T$32,14,FALSE),
$C279=2012,
VLOOKUP($B279,[27]分省年度数据!$A$1:$T$32,13,FALSE),
$C279=2013,
VLOOKUP($B279,[27]分省年度数据!$A$1:$T$32,12,FALSE),
$C279=2014,
VLOOKUP($B279,[27]分省年度数据!$A$1:$T$32,11,FALSE),
$C279=2015,
VLOOKUP($B279,[27]分省年度数据!$A$1:$T$32,10,FALSE),
$C279=2016,
VLOOKUP($B279,[27]分省年度数据!$A$1:$T$32,9,FALSE),
$C279=2017,
VLOOKUP($B279,[27]分省年度数据!$A$1:$T$32,8,FALSE),
$C279=2018,
VLOOKUP($B279,[27]分省年度数据!$A$1:$T$32,7,FALSE)
)</f>
        <v>92.13</v>
      </c>
      <c r="S279">
        <f>IFERROR(VLOOKUP(D279,[6]mu_jt_estimates_final!$C:$D,2,FALSE),"")</f>
        <v>-1.4187107000000001</v>
      </c>
      <c r="T279" t="str">
        <f>VLOOKUP(B279,方言分布!A:B,2,FALSE)</f>
        <v>其他</v>
      </c>
      <c r="U279" cm="1">
        <f t="array" ref="U279">_xlfn.IFS(
$C279=2010,
VLOOKUP($B279,[7]分省年度数据!$A$1:$T$32,15,FALSE),
$C279=2011,
VLOOKUP($B279,[7]分省年度数据!$A$1:$T$32,14,FALSE),
$C279=2012,
VLOOKUP($B279,[7]分省年度数据!$A$1:$T$32,13,FALSE),
$C279=2013,
VLOOKUP($B279,[7]分省年度数据!$A$1:$T$32,12,FALSE),
$C279=2014,
VLOOKUP($B279,[7]分省年度数据!$A$1:$T$32,11,FALSE),
$C279=2015,
VLOOKUP($B279,[7]分省年度数据!$A$1:$T$32,10,FALSE),
$C279=2016,
VLOOKUP($B279,[7]分省年度数据!$A$1:$T$32,9,FALSE),
$C279=2017,
VLOOKUP($B279,[7]分省年度数据!$A$1:$T$32,8,FALSE),
$C279=2018,
VLOOKUP($B279,[7]分省年度数据!$A$1:$T$32,7,FALSE)
)</f>
        <v>18724</v>
      </c>
      <c r="V279" cm="1">
        <f t="array" ref="V279">_xlfn.IFS(
$C279=2010,
VLOOKUP($B279,[8]分省年度数据!$A$1:$T$32,15,FALSE),
$C279=2011,
VLOOKUP($B279,[8]分省年度数据!$A$1:$T$32,14,FALSE),
$C279=2012,
VLOOKUP($B279,[8]分省年度数据!$A$1:$T$32,13,FALSE),
$C279=2013,
VLOOKUP($B279,[8]分省年度数据!$A$1:$T$32,12,FALSE),
$C279=2014,
VLOOKUP($B279,[8]分省年度数据!$A$1:$T$32,11,FALSE),
$C279=2015,
VLOOKUP($B279,[8]分省年度数据!$A$1:$T$32,10,FALSE),
$C279=2016,
VLOOKUP($B279,[8]分省年度数据!$A$1:$T$32,9,FALSE),
$C279=2017,
VLOOKUP($B279,[8]分省年度数据!$A$1:$T$32,8,FALSE),
$C279=2018,
VLOOKUP($B279,[8]分省年度数据!$A$1:$T$32,7,FALSE)
)</f>
        <v>16.760000000000002</v>
      </c>
      <c r="W279" cm="1">
        <f t="array" ref="W279">_xlfn.IFS(
$C279=2010,
VLOOKUP($B279,[9]分省年度数据!$A$1:$T$32,15,FALSE),
$C279=2011,
VLOOKUP($B279,[9]分省年度数据!$A$1:$T$32,14,FALSE),
$C279=2012,
VLOOKUP($B279,[9]分省年度数据!$A$1:$T$32,13,FALSE),
$C279=2013,
VLOOKUP($B279,[9]分省年度数据!$A$1:$T$32,12,FALSE),
$C279=2014,
VLOOKUP($B279,[9]分省年度数据!$A$1:$T$32,11,FALSE),
$C279=2015,
VLOOKUP($B279,[9]分省年度数据!$A$1:$T$32,10,FALSE),
$C279=2016,
VLOOKUP($B279,[9]分省年度数据!$A$1:$T$32,9,FALSE),
$C279=2017,
VLOOKUP($B279,[9]分省年度数据!$A$1:$T$32,8,FALSE),
$C279=2018,
VLOOKUP($B279,[9]分省年度数据!$A$1:$T$32,7,FALSE)
)</f>
        <v>71</v>
      </c>
      <c r="X279" cm="1">
        <f t="array" ref="X279">_xlfn.IFS(
$C279=2010,
VLOOKUP($B279,[10]分省年度数据!$A$1:$T$32,15,FALSE),
$C279=2011,
VLOOKUP($B279,[10]分省年度数据!$A$1:$T$32,14,FALSE),
$C279=2012,
VLOOKUP($B279,[10]分省年度数据!$A$1:$T$32,13,FALSE),
$C279=2013,
VLOOKUP($B279,[10]分省年度数据!$A$1:$T$32,12,FALSE),
$C279=2014,
VLOOKUP($B279,[10]分省年度数据!$A$1:$T$32,11,FALSE),
$C279=2015,
VLOOKUP($B279,[10]分省年度数据!$A$1:$T$32,10,FALSE),
$C279=2016,
VLOOKUP($B279,[10]分省年度数据!$A$1:$T$32,9,FALSE),
$C279=2017,
VLOOKUP($B279,[10]分省年度数据!$A$1:$T$32,8,FALSE),
$C279=2018,
VLOOKUP($B279,[10]分省年度数据!$A$1:$T$32,7,FALSE)
)</f>
        <v>8.4700000000000006</v>
      </c>
      <c r="Y279" cm="1">
        <f t="array" ref="Y279">_xlfn.IFS(
$C279=2010,
VLOOKUP($B279,[11]分省年度数据!$A$1:$T$32,15,FALSE),
$C279=2011,
VLOOKUP($B279,[11]分省年度数据!$A$1:$T$32,14,FALSE),
$C279=2012,
VLOOKUP($B279,[11]分省年度数据!$A$1:$T$32,13,FALSE),
$C279=2013,
VLOOKUP($B279,[11]分省年度数据!$A$1:$T$32,12,FALSE),
$C279=2014,
VLOOKUP($B279,[11]分省年度数据!$A$1:$T$32,11,FALSE),
$C279=2015,
VLOOKUP($B279,[11]分省年度数据!$A$1:$T$32,10,FALSE),
$C279=2016,
VLOOKUP($B279,[11]分省年度数据!$A$1:$T$32,9,FALSE),
$C279=2017,
VLOOKUP($B279,[11]分省年度数据!$A$1:$T$32,8,FALSE),
$C279=2018,
VLOOKUP($B279,[11]分省年度数据!$A$1:$T$32,7,FALSE)
)</f>
        <v>266.70999999999998</v>
      </c>
      <c r="Z279" cm="1">
        <f t="array" ref="Z279">_xlfn.IFS(
$C279=2010,
VLOOKUP($B279,[12]分省年度数据!$A$1:$T$32,15,FALSE),
$C279=2011,
VLOOKUP($B279,[12]分省年度数据!$A$1:$T$32,14,FALSE),
$C279=2012,
VLOOKUP($B279,[12]分省年度数据!$A$1:$T$32,13,FALSE),
$C279=2013,
VLOOKUP($B279,[12]分省年度数据!$A$1:$T$32,12,FALSE),
$C279=2014,
VLOOKUP($B279,[12]分省年度数据!$A$1:$T$32,11,FALSE),
$C279=2015,
VLOOKUP($B279,[12]分省年度数据!$A$1:$T$32,10,FALSE),
$C279=2016,
VLOOKUP($B279,[12]分省年度数据!$A$1:$T$32,9,FALSE),
$C279=2017,
VLOOKUP($B279,[12]分省年度数据!$A$1:$T$32,8,FALSE),
$C279=2018,
VLOOKUP($B279,[12]分省年度数据!$A$1:$T$32,7,FALSE)
)</f>
        <v>12.75</v>
      </c>
      <c r="AA279" cm="1">
        <f t="array" ref="AA279">_xlfn.IFS(
$C279=2010,
VLOOKUP($B279,[13]分省年度数据!$A$1:$T$32,15,FALSE),
$C279=2011,
VLOOKUP($B279,[13]分省年度数据!$A$1:$T$32,14,FALSE),
$C279=2012,
VLOOKUP($B279,[13]分省年度数据!$A$1:$T$32,13,FALSE),
$C279=2013,
VLOOKUP($B279,[13]分省年度数据!$A$1:$T$32,12,FALSE),
$C279=2014,
VLOOKUP($B279,[13]分省年度数据!$A$1:$T$32,11,FALSE),
$C279=2015,
VLOOKUP($B279,[13]分省年度数据!$A$1:$T$32,10,FALSE),
$C279=2016,
VLOOKUP($B279,[13]分省年度数据!$A$1:$T$32,9,FALSE),
$C279=2017,
VLOOKUP($B279,[13]分省年度数据!$A$1:$T$32,8,FALSE),
$C279=2018,
VLOOKUP($B279,[13]分省年度数据!$A$1:$T$32,7,FALSE)
)</f>
        <v>10.49</v>
      </c>
      <c r="AB279" cm="1">
        <f t="array" ref="AB279">_xlfn.IFS(
$C279=2010,
VLOOKUP($B279,[14]分省年度数据!$A$1:$T$32,15,FALSE),
$C279=2011,
VLOOKUP($B279,[14]分省年度数据!$A$1:$T$32,14,FALSE),
$C279=2012,
VLOOKUP($B279,[14]分省年度数据!$A$1:$T$32,13,FALSE),
$C279=2013,
VLOOKUP($B279,[14]分省年度数据!$A$1:$T$32,12,FALSE),
$C279=2014,
VLOOKUP($B279,[14]分省年度数据!$A$1:$T$32,11,FALSE),
$C279=2015,
VLOOKUP($B279,[14]分省年度数据!$A$1:$T$32,10,FALSE),
$C279=2016,
VLOOKUP($B279,[14]分省年度数据!$A$1:$T$32,9,FALSE),
$C279=2017,
VLOOKUP($B279,[14]分省年度数据!$A$1:$T$32,8,FALSE),
$C279=2018,
VLOOKUP($B279,[14]分省年度数据!$A$1:$T$32,7,FALSE)
)</f>
        <v>14.91</v>
      </c>
      <c r="AD279" cm="1">
        <f t="array" ref="AD279">_xlfn.IFS(
$C279=2010,
VLOOKUP($B279,[15]分省年度数据!$A$1:$T$32,15,FALSE),
$C279=2011,
VLOOKUP($B279,[15]分省年度数据!$A$1:$T$32,14,FALSE),
$C279=2012,
VLOOKUP($B279,[15]分省年度数据!$A$1:$T$32,13,FALSE),
$C279=2013,
VLOOKUP($B279,[15]分省年度数据!$A$1:$T$32,12,FALSE),
$C279=2014,
VLOOKUP($B279,[15]分省年度数据!$A$1:$T$32,11,FALSE),
$C279=2015,
VLOOKUP($B279,[15]分省年度数据!$A$1:$T$32,10,FALSE),
$C279=2016,
VLOOKUP($B279,[15]分省年度数据!$A$1:$T$32,9,FALSE),
$C279=2017,
VLOOKUP($B279,[15]分省年度数据!$A$1:$T$32,8,FALSE),
$C279=2018,
VLOOKUP($B279,[15]分省年度数据!$A$1:$T$32,7,FALSE)
)</f>
        <v>8462090</v>
      </c>
      <c r="AE279" cm="1">
        <f t="array" ref="AE279">_xlfn.IFS(
$C279=2010,
VLOOKUP($B279,[16]分省年度数据!$A$1:$T$32,15,FALSE),
$C279=2011,
VLOOKUP($B279,[16]分省年度数据!$A$1:$T$32,14,FALSE),
$C279=2012,
VLOOKUP($B279,[16]分省年度数据!$A$1:$T$32,13,FALSE),
$C279=2013,
VLOOKUP($B279,[16]分省年度数据!$A$1:$T$32,12,FALSE),
$C279=2014,
VLOOKUP($B279,[16]分省年度数据!$A$1:$T$32,11,FALSE),
$C279=2015,
VLOOKUP($B279,[16]分省年度数据!$A$1:$T$32,10,FALSE),
$C279=2016,
VLOOKUP($B279,[16]分省年度数据!$A$1:$T$32,9,FALSE),
$C279=2017,
VLOOKUP($B279,[16]分省年度数据!$A$1:$T$32,8,FALSE),
$C279=2018,
VLOOKUP($B279,[16]分省年度数据!$A$1:$T$32,7,FALSE)
)</f>
        <v>722.59</v>
      </c>
      <c r="AF279" cm="1">
        <f t="array" ref="AF279">_xlfn.IFS(
$C279=2010,
VLOOKUP($B279,[17]分省年度数据!$A$1:$T$32,15,FALSE),
$C279=2011,
VLOOKUP($B279,[17]分省年度数据!$A$1:$T$32,14,FALSE),
$C279=2012,
VLOOKUP($B279,[17]分省年度数据!$A$1:$T$32,13,FALSE),
$C279=2013,
VLOOKUP($B279,[17]分省年度数据!$A$1:$T$32,12,FALSE),
$C279=2014,
VLOOKUP($B279,[17]分省年度数据!$A$1:$T$32,11,FALSE),
$C279=2015,
VLOOKUP($B279,[17]分省年度数据!$A$1:$T$32,10,FALSE),
$C279=2016,
VLOOKUP($B279,[17]分省年度数据!$A$1:$T$32,9,FALSE),
$C279=2017,
VLOOKUP($B279,[17]分省年度数据!$A$1:$T$32,8,FALSE),
$C279=2018,
VLOOKUP($B279,[17]分省年度数据!$A$1:$T$32,7,FALSE)
)</f>
        <v>165</v>
      </c>
      <c r="AG279" cm="1">
        <f t="array" ref="AG279">_xlfn.IFS(
$C279=2010,
VLOOKUP($B279,[18]分省年度数据!$A$1:$T$32,15,FALSE),
$C279=2011,
VLOOKUP($B279,[18]分省年度数据!$A$1:$T$32,14,FALSE),
$C279=2012,
VLOOKUP($B279,[18]分省年度数据!$A$1:$T$32,13,FALSE),
$C279=2013,
VLOOKUP($B279,[18]分省年度数据!$A$1:$T$32,12,FALSE),
$C279=2014,
VLOOKUP($B279,[18]分省年度数据!$A$1:$T$32,11,FALSE),
$C279=2015,
VLOOKUP($B279,[18]分省年度数据!$A$1:$T$32,10,FALSE),
$C279=2016,
VLOOKUP($B279,[18]分省年度数据!$A$1:$T$32,9,FALSE),
$C279=2017,
VLOOKUP($B279,[18]分省年度数据!$A$1:$T$32,8,FALSE),
$C279=2018,
VLOOKUP($B279,[18]分省年度数据!$A$1:$T$32,7,FALSE)
)</f>
        <v>3249.8</v>
      </c>
      <c r="AJ279" cm="1">
        <f t="array" ref="AJ279">_xlfn.IFS(
$C279=2010,
VLOOKUP($B279,[19]分省年度数据!$A$1:$T$32,15,FALSE),
$C279=2011,
VLOOKUP($B279,[19]分省年度数据!$A$1:$T$32,14,FALSE),
$C279=2012,
VLOOKUP($B279,[19]分省年度数据!$A$1:$T$32,13,FALSE),
$C279=2013,
VLOOKUP($B279,[19]分省年度数据!$A$1:$T$32,12,FALSE),
$C279=2014,
VLOOKUP($B279,[19]分省年度数据!$A$1:$T$32,11,FALSE),
$C279=2015,
VLOOKUP($B279,[19]分省年度数据!$A$1:$T$32,10,FALSE),
$C279=2016,
VLOOKUP($B279,[19]分省年度数据!$A$1:$T$32,9,FALSE),
$C279=2017,
VLOOKUP($B279,[19]分省年度数据!$A$1:$T$32,8,FALSE),
$C279=2018,
VLOOKUP($B279,[19]分省年度数据!$A$1:$T$32,7,FALSE)
)</f>
        <v>5017</v>
      </c>
      <c r="AK279" cm="1">
        <f t="array" ref="AK279">_xlfn.IFS(
$C279=2010,
VLOOKUP($B279,[20]分省年度数据!$A$1:$T$32,15,FALSE),
$C279=2011,
VLOOKUP($B279,[20]分省年度数据!$A$1:$T$32,14,FALSE),
$C279=2012,
VLOOKUP($B279,[20]分省年度数据!$A$1:$T$32,13,FALSE),
$C279=2013,
VLOOKUP($B279,[20]分省年度数据!$A$1:$T$32,12,FALSE),
$C279=2014,
VLOOKUP($B279,[20]分省年度数据!$A$1:$T$32,11,FALSE),
$C279=2015,
VLOOKUP($B279,[20]分省年度数据!$A$1:$T$32,10,FALSE),
$C279=2016,
VLOOKUP($B279,[20]分省年度数据!$A$1:$T$32,9,FALSE),
$C279=2017,
VLOOKUP($B279,[20]分省年度数据!$A$1:$T$32,8,FALSE),
$C279=2018,
VLOOKUP($B279,[20]分省年度数据!$A$1:$T$32,7,FALSE)
)</f>
        <v>9254</v>
      </c>
      <c r="AL279" cm="1">
        <f t="array" ref="AL279">_xlfn.IFS(
$C279=2010,
VLOOKUP($B279,[26]分省年度数据!$A$1:$T$32,15,FALSE),
$C279=2011,
VLOOKUP($B279,[26]分省年度数据!$A$1:$T$32,14,FALSE),
$C279=2012,
VLOOKUP($B279,[26]分省年度数据!$A$1:$T$32,13,FALSE),
$C279=2013,
VLOOKUP($B279,[26]分省年度数据!$A$1:$T$32,12,FALSE),
$C279=2014,
VLOOKUP($B279,[26]分省年度数据!$A$1:$T$32,11,FALSE),
$C279=2015,
VLOOKUP($B279,[26]分省年度数据!$A$1:$T$32,10,FALSE),
$C279=2016,
VLOOKUP($B279,[26]分省年度数据!$A$1:$T$32,9,FALSE),
$C279=2017,
VLOOKUP($B279,[26]分省年度数据!$A$1:$T$32,8,FALSE),
$C279=2018,
VLOOKUP($B279,[26]分省年度数据!$A$1:$T$32,7,FALSE)
)</f>
        <v>98.75</v>
      </c>
      <c r="AM279" cm="1">
        <f t="array" ref="AM279">_xlfn.IFS(
$C279=2010,
VLOOKUP($B279,[22]分省年度数据!$A$1:$T$32,15,FALSE),
$C279=2011,
VLOOKUP($B279,[22]分省年度数据!$A$1:$T$32,14,FALSE),
$C279=2012,
VLOOKUP($B279,[22]分省年度数据!$A$1:$T$32,13,FALSE),
$C279=2013,
VLOOKUP($B279,[22]分省年度数据!$A$1:$T$32,12,FALSE),
$C279=2014,
VLOOKUP($B279,[22]分省年度数据!$A$1:$T$32,11,FALSE),
$C279=2015,
VLOOKUP($B279,[22]分省年度数据!$A$1:$T$32,10,FALSE),
$C279=2016,
VLOOKUP($B279,[22]分省年度数据!$A$1:$T$32,9,FALSE),
$C279=2017,
VLOOKUP($B279,[22]分省年度数据!$A$1:$T$32,8,FALSE),
$C279=2018,
VLOOKUP($B279,[22]分省年度数据!$A$1:$T$32,7,FALSE)
)</f>
        <v>98.32</v>
      </c>
      <c r="AN279" cm="1">
        <f t="array" ref="AN279">_xlfn.IFS(
$C279=2010,
VLOOKUP($B279,[23]分省年度数据!$A$1:$T$32,15,FALSE),
$C279=2011,
VLOOKUP($B279,[23]分省年度数据!$A$1:$T$32,14,FALSE),
$C279=2012,
VLOOKUP($B279,[23]分省年度数据!$A$1:$T$32,13,FALSE),
$C279=2013,
VLOOKUP($B279,[23]分省年度数据!$A$1:$T$32,12,FALSE),
$C279=2014,
VLOOKUP($B279,[23]分省年度数据!$A$1:$T$32,11,FALSE),
$C279=2015,
VLOOKUP($B279,[23]分省年度数据!$A$1:$T$32,10,FALSE),
$C279=2016,
VLOOKUP($B279,[23]分省年度数据!$A$1:$T$32,9,FALSE),
$C279=2017,
VLOOKUP($B279,[23]分省年度数据!$A$1:$T$32,8,FALSE),
$C279=2018,
VLOOKUP($B279,[23]分省年度数据!$A$1:$T$32,7,FALSE)
)</f>
        <v>14.58</v>
      </c>
      <c r="AO279" cm="1">
        <f t="array" ref="AO279">_xlfn.IFS(
$C279=2010,
VLOOKUP($B279,[24]分省年度数据!$A$1:$T$32,15,FALSE),
$C279=2011,
VLOOKUP($B279,[24]分省年度数据!$A$1:$T$32,14,FALSE),
$C279=2012,
VLOOKUP($B279,[24]分省年度数据!$A$1:$T$32,13,FALSE),
$C279=2013,
VLOOKUP($B279,[24]分省年度数据!$A$1:$T$32,12,FALSE),
$C279=2014,
VLOOKUP($B279,[24]分省年度数据!$A$1:$T$32,11,FALSE),
$C279=2015,
VLOOKUP($B279,[24]分省年度数据!$A$1:$T$32,10,FALSE),
$C279=2016,
VLOOKUP($B279,[24]分省年度数据!$A$1:$T$32,9,FALSE),
$C279=2017,
VLOOKUP($B279,[24]分省年度数据!$A$1:$T$32,8,FALSE),
$C279=2018,
VLOOKUP($B279,[24]分省年度数据!$A$1:$T$32,7,FALSE)
)</f>
        <v>3.04</v>
      </c>
      <c r="AP279" cm="1">
        <f t="array" ref="AP279">_xlfn.IFS(
$C279=2010,
VLOOKUP($B279,[25]分省年度数据!$A$1:$T$32,15,FALSE),
$C279=2011,
VLOOKUP($B279,[25]分省年度数据!$A$1:$T$32,14,FALSE),
$C279=2012,
VLOOKUP($B279,[25]分省年度数据!$A$1:$T$32,13,FALSE),
$C279=2013,
VLOOKUP($B279,[25]分省年度数据!$A$1:$T$32,12,FALSE),
$C279=2014,
VLOOKUP($B279,[25]分省年度数据!$A$1:$T$32,11,FALSE),
$C279=2015,
VLOOKUP($B279,[25]分省年度数据!$A$1:$T$32,10,FALSE),
$C279=2016,
VLOOKUP($B279,[25]分省年度数据!$A$1:$T$32,9,FALSE),
$C279=2017,
VLOOKUP($B279,[25]分省年度数据!$A$1:$T$32,8,FALSE),
$C279=2018,
VLOOKUP($B279,[25]分省年度数据!$A$1:$T$32,7,FALSE)
)</f>
        <v>13.23</v>
      </c>
    </row>
    <row r="280" spans="1:42">
      <c r="A280">
        <v>65</v>
      </c>
      <c r="B280" t="s">
        <v>31</v>
      </c>
      <c r="C280">
        <v>2018</v>
      </c>
      <c r="D280" t="str">
        <f t="shared" si="8"/>
        <v>新疆维吾尔自治区2018</v>
      </c>
      <c r="E280" t="s">
        <v>37</v>
      </c>
      <c r="F280" cm="1">
        <f t="array" ref="F280">_xlfn.IFS(
$C280=2010,
VLOOKUP($B280,[1]分省年度数据!$A$1:$T$32,15,FALSE),
$C280=2011,
VLOOKUP($B280,[1]分省年度数据!$A$1:$T$32,14,FALSE),
$C280=2012,
VLOOKUP($B280,[1]分省年度数据!$A$1:$T$32,13,FALSE),
$C280=2013,
VLOOKUP($B280,[1]分省年度数据!$A$1:$T$32,12,FALSE),
$C280=2014,
VLOOKUP($B280,[1]分省年度数据!$A$1:$T$32,11,FALSE),
$C280=2015,
VLOOKUP($B280,[1]分省年度数据!$A$1:$T$32,10,FALSE),
$C280=2016,
VLOOKUP($B280,[1]分省年度数据!$A$1:$T$32,9,FALSE),
$C280=2017,
VLOOKUP($B280,[1]分省年度数据!$A$1:$T$32,8,FALSE),
$C280=2018,
VLOOKUP($B280,[1]分省年度数据!$A$1:$T$32,7,FALSE)
)</f>
        <v>2520</v>
      </c>
      <c r="G280" cm="1">
        <f t="array" ref="G280">_xlfn.IFS(
$C280=2010,
VLOOKUP($B280,[2]分省年度数据!$A$1:$T$32,15,FALSE),
$C280=2011,
VLOOKUP($B280,[2]分省年度数据!$A$1:$T$32,14,FALSE),
$C280=2012,
VLOOKUP($B280,[2]分省年度数据!$A$1:$T$32,13,FALSE),
$C280=2013,
VLOOKUP($B280,[2]分省年度数据!$A$1:$T$32,12,FALSE),
$C280=2014,
VLOOKUP($B280,[2]分省年度数据!$A$1:$T$32,11,FALSE),
$C280=2015,
VLOOKUP($B280,[2]分省年度数据!$A$1:$T$32,10,FALSE),
$C280=2016,
VLOOKUP($B280,[2]分省年度数据!$A$1:$T$32,9,FALSE),
$C280=2017,
VLOOKUP($B280,[2]分省年度数据!$A$1:$T$32,8,FALSE),
$C280=2018,
VLOOKUP($B280,[2]分省年度数据!$A$1:$T$32,7,FALSE)
)</f>
        <v>21500</v>
      </c>
      <c r="H280" cm="1">
        <f t="array" ref="H280">_xlfn.IFS(
$C280=2010,
VLOOKUP($B280,[3]分省年度数据!$A$1:$T$32,15,FALSE),
$C280=2011,
VLOOKUP($B280,[3]分省年度数据!$A$1:$T$32,14,FALSE),
$C280=2012,
VLOOKUP($B280,[3]分省年度数据!$A$1:$T$32,13,FALSE),
$C280=2013,
VLOOKUP($B280,[3]分省年度数据!$A$1:$T$32,12,FALSE),
$C280=2014,
VLOOKUP($B280,[3]分省年度数据!$A$1:$T$32,11,FALSE),
$C280=2015,
VLOOKUP($B280,[3]分省年度数据!$A$1:$T$32,10,FALSE),
$C280=2016,
VLOOKUP($B280,[3]分省年度数据!$A$1:$T$32,9,FALSE),
$C280=2017,
VLOOKUP($B280,[3]分省年度数据!$A$1:$T$32,8,FALSE),
$C280=2018,
VLOOKUP($B280,[3]分省年度数据!$A$1:$T$32,7,FALSE)
)</f>
        <v>228</v>
      </c>
      <c r="I280">
        <f>VLOOKUP($D280,[4]Sheet1!$C$1:$J$65536,2,FALSE)</f>
        <v>93.962257385253906</v>
      </c>
      <c r="J280">
        <f>VLOOKUP($D280,[4]Sheet1!$C$1:$J$65536,3,FALSE)</f>
        <v>-39.028236389160156</v>
      </c>
      <c r="K280">
        <f>VLOOKUP($D280,[4]Sheet1!$C$1:$J$65536,4,FALSE)</f>
        <v>10184.7431640625</v>
      </c>
      <c r="L280">
        <f>VLOOKUP($D280,[4]Sheet1!$C$1:$J$65536,5,FALSE)</f>
        <v>186.20925903320312</v>
      </c>
      <c r="M280">
        <f>VLOOKUP($D280,[4]Sheet1!$C$1:$J$65536,6,FALSE)</f>
        <v>24.346864700317383</v>
      </c>
      <c r="N280">
        <f>VLOOKUP($D280,[4]Sheet1!$C$1:$J$65536,7,FALSE)</f>
        <v>6.0285730361938477</v>
      </c>
      <c r="O280">
        <f>VLOOKUP($D280,[4]Sheet1!$C$1:$J$65536,8,FALSE)</f>
        <v>11.823455810546875</v>
      </c>
      <c r="P280" cm="1">
        <f t="array" ref="P280">_xlfn.IFS(
$C280=2010,
VLOOKUP($B280,[5]各省年均房价!$A$1:$T$32,11,FALSE),
$C280=2011,
VLOOKUP($B280,[5]各省年均房价!$A$1:$T$32,12,FALSE),
$C280=2012,
VLOOKUP($B280,[5]各省年均房价!$A$1:$T$32,13,FALSE),
$C280=2013,
VLOOKUP($B280,[5]各省年均房价!$A$1:$T$32,14,FALSE),
$C280=2014,
VLOOKUP($B280,[5]各省年均房价!$A$1:$T$32,15,FALSE),
$C280=2015,
VLOOKUP($B280,[5]各省年均房价!$A$1:$T$32,16,FALSE),
$C280=2016,
VLOOKUP($B280,[5]各省年均房价!$A$1:$T$32,17,FALSE),
$C280=2017,
VLOOKUP($B280,[5]各省年均房价!$A$1:$T$32,18,FALSE),
$C280=2018,
VLOOKUP($B280,[5]各省年均房价!$A$1:$T$32,19,FALSE)
)</f>
        <v>5107.75</v>
      </c>
      <c r="Q280">
        <f t="shared" si="9"/>
        <v>0.23756976744186045</v>
      </c>
      <c r="R280" cm="1">
        <f t="array" ref="R280">_xlfn.IFS(
$C280=2010,
VLOOKUP($B280,[27]分省年度数据!$A$1:$T$32,15,FALSE),
$C280=2011,
VLOOKUP($B280,[27]分省年度数据!$A$1:$T$32,14,FALSE),
$C280=2012,
VLOOKUP($B280,[27]分省年度数据!$A$1:$T$32,13,FALSE),
$C280=2013,
VLOOKUP($B280,[27]分省年度数据!$A$1:$T$32,12,FALSE),
$C280=2014,
VLOOKUP($B280,[27]分省年度数据!$A$1:$T$32,11,FALSE),
$C280=2015,
VLOOKUP($B280,[27]分省年度数据!$A$1:$T$32,10,FALSE),
$C280=2016,
VLOOKUP($B280,[27]分省年度数据!$A$1:$T$32,9,FALSE),
$C280=2017,
VLOOKUP($B280,[27]分省年度数据!$A$1:$T$32,8,FALSE),
$C280=2018,
VLOOKUP($B280,[27]分省年度数据!$A$1:$T$32,7,FALSE)
)</f>
        <v>108.73</v>
      </c>
      <c r="S280">
        <f>IFERROR(VLOOKUP(D280,[6]mu_jt_estimates_final!$C:$D,2,FALSE),"")</f>
        <v>-1.4187107000000001</v>
      </c>
      <c r="T280" t="str">
        <f>VLOOKUP(B280,方言分布!A:B,2,FALSE)</f>
        <v>其他</v>
      </c>
      <c r="U280" cm="1">
        <f t="array" ref="U280">_xlfn.IFS(
$C280=2010,
VLOOKUP($B280,[7]分省年度数据!$A$1:$T$32,15,FALSE),
$C280=2011,
VLOOKUP($B280,[7]分省年度数据!$A$1:$T$32,14,FALSE),
$C280=2012,
VLOOKUP($B280,[7]分省年度数据!$A$1:$T$32,13,FALSE),
$C280=2013,
VLOOKUP($B280,[7]分省年度数据!$A$1:$T$32,12,FALSE),
$C280=2014,
VLOOKUP($B280,[7]分省年度数据!$A$1:$T$32,11,FALSE),
$C280=2015,
VLOOKUP($B280,[7]分省年度数据!$A$1:$T$32,10,FALSE),
$C280=2016,
VLOOKUP($B280,[7]分省年度数据!$A$1:$T$32,9,FALSE),
$C280=2017,
VLOOKUP($B280,[7]分省年度数据!$A$1:$T$32,8,FALSE),
$C280=2018,
VLOOKUP($B280,[7]分省年度数据!$A$1:$T$32,7,FALSE)
)</f>
        <v>18450</v>
      </c>
      <c r="V280" cm="1">
        <f t="array" ref="V280">_xlfn.IFS(
$C280=2010,
VLOOKUP($B280,[8]分省年度数据!$A$1:$T$32,15,FALSE),
$C280=2011,
VLOOKUP($B280,[8]分省年度数据!$A$1:$T$32,14,FALSE),
$C280=2012,
VLOOKUP($B280,[8]分省年度数据!$A$1:$T$32,13,FALSE),
$C280=2013,
VLOOKUP($B280,[8]分省年度数据!$A$1:$T$32,12,FALSE),
$C280=2014,
VLOOKUP($B280,[8]分省年度数据!$A$1:$T$32,11,FALSE),
$C280=2015,
VLOOKUP($B280,[8]分省年度数据!$A$1:$T$32,10,FALSE),
$C280=2016,
VLOOKUP($B280,[8]分省年度数据!$A$1:$T$32,9,FALSE),
$C280=2017,
VLOOKUP($B280,[8]分省年度数据!$A$1:$T$32,8,FALSE),
$C280=2018,
VLOOKUP($B280,[8]分省年度数据!$A$1:$T$32,7,FALSE)
)</f>
        <v>17.89</v>
      </c>
      <c r="W280" cm="1">
        <f t="array" ref="W280">_xlfn.IFS(
$C280=2010,
VLOOKUP($B280,[9]分省年度数据!$A$1:$T$32,15,FALSE),
$C280=2011,
VLOOKUP($B280,[9]分省年度数据!$A$1:$T$32,14,FALSE),
$C280=2012,
VLOOKUP($B280,[9]分省年度数据!$A$1:$T$32,13,FALSE),
$C280=2013,
VLOOKUP($B280,[9]分省年度数据!$A$1:$T$32,12,FALSE),
$C280=2014,
VLOOKUP($B280,[9]分省年度数据!$A$1:$T$32,11,FALSE),
$C280=2015,
VLOOKUP($B280,[9]分省年度数据!$A$1:$T$32,10,FALSE),
$C280=2016,
VLOOKUP($B280,[9]分省年度数据!$A$1:$T$32,9,FALSE),
$C280=2017,
VLOOKUP($B280,[9]分省年度数据!$A$1:$T$32,8,FALSE),
$C280=2018,
VLOOKUP($B280,[9]分省年度数据!$A$1:$T$32,7,FALSE)
)</f>
        <v>71</v>
      </c>
      <c r="X280" cm="1">
        <f t="array" ref="X280">_xlfn.IFS(
$C280=2010,
VLOOKUP($B280,[10]分省年度数据!$A$1:$T$32,15,FALSE),
$C280=2011,
VLOOKUP($B280,[10]分省年度数据!$A$1:$T$32,14,FALSE),
$C280=2012,
VLOOKUP($B280,[10]分省年度数据!$A$1:$T$32,13,FALSE),
$C280=2013,
VLOOKUP($B280,[10]分省年度数据!$A$1:$T$32,12,FALSE),
$C280=2014,
VLOOKUP($B280,[10]分省年度数据!$A$1:$T$32,11,FALSE),
$C280=2015,
VLOOKUP($B280,[10]分省年度数据!$A$1:$T$32,10,FALSE),
$C280=2016,
VLOOKUP($B280,[10]分省年度数据!$A$1:$T$32,9,FALSE),
$C280=2017,
VLOOKUP($B280,[10]分省年度数据!$A$1:$T$32,8,FALSE),
$C280=2018,
VLOOKUP($B280,[10]分省年度数据!$A$1:$T$32,7,FALSE)
)</f>
        <v>8.5</v>
      </c>
      <c r="Y280" cm="1">
        <f t="array" ref="Y280">_xlfn.IFS(
$C280=2010,
VLOOKUP($B280,[11]分省年度数据!$A$1:$T$32,15,FALSE),
$C280=2011,
VLOOKUP($B280,[11]分省年度数据!$A$1:$T$32,14,FALSE),
$C280=2012,
VLOOKUP($B280,[11]分省年度数据!$A$1:$T$32,13,FALSE),
$C280=2013,
VLOOKUP($B280,[11]分省年度数据!$A$1:$T$32,12,FALSE),
$C280=2014,
VLOOKUP($B280,[11]分省年度数据!$A$1:$T$32,11,FALSE),
$C280=2015,
VLOOKUP($B280,[11]分省年度数据!$A$1:$T$32,10,FALSE),
$C280=2016,
VLOOKUP($B280,[11]分省年度数据!$A$1:$T$32,9,FALSE),
$C280=2017,
VLOOKUP($B280,[11]分省年度数据!$A$1:$T$32,8,FALSE),
$C280=2018,
VLOOKUP($B280,[11]分省年度数据!$A$1:$T$32,7,FALSE)
)</f>
        <v>286.14</v>
      </c>
      <c r="Z280" cm="1">
        <f t="array" ref="Z280">_xlfn.IFS(
$C280=2010,
VLOOKUP($B280,[12]分省年度数据!$A$1:$T$32,15,FALSE),
$C280=2011,
VLOOKUP($B280,[12]分省年度数据!$A$1:$T$32,14,FALSE),
$C280=2012,
VLOOKUP($B280,[12]分省年度数据!$A$1:$T$32,13,FALSE),
$C280=2013,
VLOOKUP($B280,[12]分省年度数据!$A$1:$T$32,12,FALSE),
$C280=2014,
VLOOKUP($B280,[12]分省年度数据!$A$1:$T$32,11,FALSE),
$C280=2015,
VLOOKUP($B280,[12]分省年度数据!$A$1:$T$32,10,FALSE),
$C280=2016,
VLOOKUP($B280,[12]分省年度数据!$A$1:$T$32,9,FALSE),
$C280=2017,
VLOOKUP($B280,[12]分省年度数据!$A$1:$T$32,8,FALSE),
$C280=2018,
VLOOKUP($B280,[12]分省年度数据!$A$1:$T$32,7,FALSE)
)</f>
        <v>12.29</v>
      </c>
      <c r="AA280" cm="1">
        <f t="array" ref="AA280">_xlfn.IFS(
$C280=2010,
VLOOKUP($B280,[13]分省年度数据!$A$1:$T$32,15,FALSE),
$C280=2011,
VLOOKUP($B280,[13]分省年度数据!$A$1:$T$32,14,FALSE),
$C280=2012,
VLOOKUP($B280,[13]分省年度数据!$A$1:$T$32,13,FALSE),
$C280=2013,
VLOOKUP($B280,[13]分省年度数据!$A$1:$T$32,12,FALSE),
$C280=2014,
VLOOKUP($B280,[13]分省年度数据!$A$1:$T$32,11,FALSE),
$C280=2015,
VLOOKUP($B280,[13]分省年度数据!$A$1:$T$32,10,FALSE),
$C280=2016,
VLOOKUP($B280,[13]分省年度数据!$A$1:$T$32,9,FALSE),
$C280=2017,
VLOOKUP($B280,[13]分省年度数据!$A$1:$T$32,8,FALSE),
$C280=2018,
VLOOKUP($B280,[13]分省年度数据!$A$1:$T$32,7,FALSE)
)</f>
        <v>10.75</v>
      </c>
      <c r="AB280" cm="1">
        <f t="array" ref="AB280">_xlfn.IFS(
$C280=2010,
VLOOKUP($B280,[14]分省年度数据!$A$1:$T$32,15,FALSE),
$C280=2011,
VLOOKUP($B280,[14]分省年度数据!$A$1:$T$32,14,FALSE),
$C280=2012,
VLOOKUP($B280,[14]分省年度数据!$A$1:$T$32,13,FALSE),
$C280=2013,
VLOOKUP($B280,[14]分省年度数据!$A$1:$T$32,12,FALSE),
$C280=2014,
VLOOKUP($B280,[14]分省年度数据!$A$1:$T$32,11,FALSE),
$C280=2015,
VLOOKUP($B280,[14]分省年度数据!$A$1:$T$32,10,FALSE),
$C280=2016,
VLOOKUP($B280,[14]分省年度数据!$A$1:$T$32,9,FALSE),
$C280=2017,
VLOOKUP($B280,[14]分省年度数据!$A$1:$T$32,8,FALSE),
$C280=2018,
VLOOKUP($B280,[14]分省年度数据!$A$1:$T$32,7,FALSE)
)</f>
        <v>15.3</v>
      </c>
      <c r="AD280" cm="1">
        <f t="array" ref="AD280">_xlfn.IFS(
$C280=2010,
VLOOKUP($B280,[15]分省年度数据!$A$1:$T$32,15,FALSE),
$C280=2011,
VLOOKUP($B280,[15]分省年度数据!$A$1:$T$32,14,FALSE),
$C280=2012,
VLOOKUP($B280,[15]分省年度数据!$A$1:$T$32,13,FALSE),
$C280=2013,
VLOOKUP($B280,[15]分省年度数据!$A$1:$T$32,12,FALSE),
$C280=2014,
VLOOKUP($B280,[15]分省年度数据!$A$1:$T$32,11,FALSE),
$C280=2015,
VLOOKUP($B280,[15]分省年度数据!$A$1:$T$32,10,FALSE),
$C280=2016,
VLOOKUP($B280,[15]分省年度数据!$A$1:$T$32,9,FALSE),
$C280=2017,
VLOOKUP($B280,[15]分省年度数据!$A$1:$T$32,8,FALSE),
$C280=2018,
VLOOKUP($B280,[15]分省年度数据!$A$1:$T$32,7,FALSE)
)</f>
        <v>9522617</v>
      </c>
      <c r="AE280" cm="1">
        <f t="array" ref="AE280">_xlfn.IFS(
$C280=2010,
VLOOKUP($B280,[16]分省年度数据!$A$1:$T$32,15,FALSE),
$C280=2011,
VLOOKUP($B280,[16]分省年度数据!$A$1:$T$32,14,FALSE),
$C280=2012,
VLOOKUP($B280,[16]分省年度数据!$A$1:$T$32,13,FALSE),
$C280=2013,
VLOOKUP($B280,[16]分省年度数据!$A$1:$T$32,12,FALSE),
$C280=2014,
VLOOKUP($B280,[16]分省年度数据!$A$1:$T$32,11,FALSE),
$C280=2015,
VLOOKUP($B280,[16]分省年度数据!$A$1:$T$32,10,FALSE),
$C280=2016,
VLOOKUP($B280,[16]分省年度数据!$A$1:$T$32,9,FALSE),
$C280=2017,
VLOOKUP($B280,[16]分省年度数据!$A$1:$T$32,8,FALSE),
$C280=2018,
VLOOKUP($B280,[16]分省年度数据!$A$1:$T$32,7,FALSE)
)</f>
        <v>812.88</v>
      </c>
      <c r="AF280" cm="1">
        <f t="array" ref="AF280">_xlfn.IFS(
$C280=2010,
VLOOKUP($B280,[17]分省年度数据!$A$1:$T$32,15,FALSE),
$C280=2011,
VLOOKUP($B280,[17]分省年度数据!$A$1:$T$32,14,FALSE),
$C280=2012,
VLOOKUP($B280,[17]分省年度数据!$A$1:$T$32,13,FALSE),
$C280=2013,
VLOOKUP($B280,[17]分省年度数据!$A$1:$T$32,12,FALSE),
$C280=2014,
VLOOKUP($B280,[17]分省年度数据!$A$1:$T$32,11,FALSE),
$C280=2015,
VLOOKUP($B280,[17]分省年度数据!$A$1:$T$32,10,FALSE),
$C280=2016,
VLOOKUP($B280,[17]分省年度数据!$A$1:$T$32,9,FALSE),
$C280=2017,
VLOOKUP($B280,[17]分省年度数据!$A$1:$T$32,8,FALSE),
$C280=2018,
VLOOKUP($B280,[17]分省年度数据!$A$1:$T$32,7,FALSE)
)</f>
        <v>146</v>
      </c>
      <c r="AG280" cm="1">
        <f t="array" ref="AG280">_xlfn.IFS(
$C280=2010,
VLOOKUP($B280,[18]分省年度数据!$A$1:$T$32,15,FALSE),
$C280=2011,
VLOOKUP($B280,[18]分省年度数据!$A$1:$T$32,14,FALSE),
$C280=2012,
VLOOKUP($B280,[18]分省年度数据!$A$1:$T$32,13,FALSE),
$C280=2013,
VLOOKUP($B280,[18]分省年度数据!$A$1:$T$32,12,FALSE),
$C280=2014,
VLOOKUP($B280,[18]分省年度数据!$A$1:$T$32,11,FALSE),
$C280=2015,
VLOOKUP($B280,[18]分省年度数据!$A$1:$T$32,10,FALSE),
$C280=2016,
VLOOKUP($B280,[18]分省年度数据!$A$1:$T$32,9,FALSE),
$C280=2017,
VLOOKUP($B280,[18]分省年度数据!$A$1:$T$32,8,FALSE),
$C280=2018,
VLOOKUP($B280,[18]分省年度数据!$A$1:$T$32,7,FALSE)
)</f>
        <v>3429.1</v>
      </c>
      <c r="AJ280" cm="1">
        <f t="array" ref="AJ280">_xlfn.IFS(
$C280=2010,
VLOOKUP($B280,[19]分省年度数据!$A$1:$T$32,15,FALSE),
$C280=2011,
VLOOKUP($B280,[19]分省年度数据!$A$1:$T$32,14,FALSE),
$C280=2012,
VLOOKUP($B280,[19]分省年度数据!$A$1:$T$32,13,FALSE),
$C280=2013,
VLOOKUP($B280,[19]分省年度数据!$A$1:$T$32,12,FALSE),
$C280=2014,
VLOOKUP($B280,[19]分省年度数据!$A$1:$T$32,11,FALSE),
$C280=2015,
VLOOKUP($B280,[19]分省年度数据!$A$1:$T$32,10,FALSE),
$C280=2016,
VLOOKUP($B280,[19]分省年度数据!$A$1:$T$32,9,FALSE),
$C280=2017,
VLOOKUP($B280,[19]分省年度数据!$A$1:$T$32,8,FALSE),
$C280=2018,
VLOOKUP($B280,[19]分省年度数据!$A$1:$T$32,7,FALSE)
)</f>
        <v>6181</v>
      </c>
      <c r="AK280" cm="1">
        <f t="array" ref="AK280">_xlfn.IFS(
$C280=2010,
VLOOKUP($B280,[20]分省年度数据!$A$1:$T$32,15,FALSE),
$C280=2011,
VLOOKUP($B280,[20]分省年度数据!$A$1:$T$32,14,FALSE),
$C280=2012,
VLOOKUP($B280,[20]分省年度数据!$A$1:$T$32,13,FALSE),
$C280=2013,
VLOOKUP($B280,[20]分省年度数据!$A$1:$T$32,12,FALSE),
$C280=2014,
VLOOKUP($B280,[20]分省年度数据!$A$1:$T$32,11,FALSE),
$C280=2015,
VLOOKUP($B280,[20]分省年度数据!$A$1:$T$32,10,FALSE),
$C280=2016,
VLOOKUP($B280,[20]分省年度数据!$A$1:$T$32,9,FALSE),
$C280=2017,
VLOOKUP($B280,[20]分省年度数据!$A$1:$T$32,8,FALSE),
$C280=2018,
VLOOKUP($B280,[20]分省年度数据!$A$1:$T$32,7,FALSE)
)</f>
        <v>11269</v>
      </c>
      <c r="AL280" cm="1">
        <f t="array" ref="AL280">_xlfn.IFS(
$C280=2010,
VLOOKUP($B280,[26]分省年度数据!$A$1:$T$32,15,FALSE),
$C280=2011,
VLOOKUP($B280,[26]分省年度数据!$A$1:$T$32,14,FALSE),
$C280=2012,
VLOOKUP($B280,[26]分省年度数据!$A$1:$T$32,13,FALSE),
$C280=2013,
VLOOKUP($B280,[26]分省年度数据!$A$1:$T$32,12,FALSE),
$C280=2014,
VLOOKUP($B280,[26]分省年度数据!$A$1:$T$32,11,FALSE),
$C280=2015,
VLOOKUP($B280,[26]分省年度数据!$A$1:$T$32,10,FALSE),
$C280=2016,
VLOOKUP($B280,[26]分省年度数据!$A$1:$T$32,9,FALSE),
$C280=2017,
VLOOKUP($B280,[26]分省年度数据!$A$1:$T$32,8,FALSE),
$C280=2018,
VLOOKUP($B280,[26]分省年度数据!$A$1:$T$32,7,FALSE)
)</f>
        <v>97.66</v>
      </c>
      <c r="AM280" cm="1">
        <f t="array" ref="AM280">_xlfn.IFS(
$C280=2010,
VLOOKUP($B280,[22]分省年度数据!$A$1:$T$32,15,FALSE),
$C280=2011,
VLOOKUP($B280,[22]分省年度数据!$A$1:$T$32,14,FALSE),
$C280=2012,
VLOOKUP($B280,[22]分省年度数据!$A$1:$T$32,13,FALSE),
$C280=2013,
VLOOKUP($B280,[22]分省年度数据!$A$1:$T$32,12,FALSE),
$C280=2014,
VLOOKUP($B280,[22]分省年度数据!$A$1:$T$32,11,FALSE),
$C280=2015,
VLOOKUP($B280,[22]分省年度数据!$A$1:$T$32,10,FALSE),
$C280=2016,
VLOOKUP($B280,[22]分省年度数据!$A$1:$T$32,9,FALSE),
$C280=2017,
VLOOKUP($B280,[22]分省年度数据!$A$1:$T$32,8,FALSE),
$C280=2018,
VLOOKUP($B280,[22]分省年度数据!$A$1:$T$32,7,FALSE)
)</f>
        <v>98.01</v>
      </c>
      <c r="AN280" cm="1">
        <f t="array" ref="AN280">_xlfn.IFS(
$C280=2010,
VLOOKUP($B280,[23]分省年度数据!$A$1:$T$32,15,FALSE),
$C280=2011,
VLOOKUP($B280,[23]分省年度数据!$A$1:$T$32,14,FALSE),
$C280=2012,
VLOOKUP($B280,[23]分省年度数据!$A$1:$T$32,13,FALSE),
$C280=2013,
VLOOKUP($B280,[23]分省年度数据!$A$1:$T$32,12,FALSE),
$C280=2014,
VLOOKUP($B280,[23]分省年度数据!$A$1:$T$32,11,FALSE),
$C280=2015,
VLOOKUP($B280,[23]分省年度数据!$A$1:$T$32,10,FALSE),
$C280=2016,
VLOOKUP($B280,[23]分省年度数据!$A$1:$T$32,9,FALSE),
$C280=2017,
VLOOKUP($B280,[23]分省年度数据!$A$1:$T$32,8,FALSE),
$C280=2018,
VLOOKUP($B280,[23]分省年度数据!$A$1:$T$32,7,FALSE)
)</f>
        <v>14.44</v>
      </c>
      <c r="AO280" cm="1">
        <f t="array" ref="AO280">_xlfn.IFS(
$C280=2010,
VLOOKUP($B280,[24]分省年度数据!$A$1:$T$32,15,FALSE),
$C280=2011,
VLOOKUP($B280,[24]分省年度数据!$A$1:$T$32,14,FALSE),
$C280=2012,
VLOOKUP($B280,[24]分省年度数据!$A$1:$T$32,13,FALSE),
$C280=2013,
VLOOKUP($B280,[24]分省年度数据!$A$1:$T$32,12,FALSE),
$C280=2014,
VLOOKUP($B280,[24]分省年度数据!$A$1:$T$32,11,FALSE),
$C280=2015,
VLOOKUP($B280,[24]分省年度数据!$A$1:$T$32,10,FALSE),
$C280=2016,
VLOOKUP($B280,[24]分省年度数据!$A$1:$T$32,9,FALSE),
$C280=2017,
VLOOKUP($B280,[24]分省年度数据!$A$1:$T$32,8,FALSE),
$C280=2018,
VLOOKUP($B280,[24]分省年度数据!$A$1:$T$32,7,FALSE)
)</f>
        <v>3.03</v>
      </c>
      <c r="AP280" cm="1">
        <f t="array" ref="AP280">_xlfn.IFS(
$C280=2010,
VLOOKUP($B280,[25]分省年度数据!$A$1:$T$32,15,FALSE),
$C280=2011,
VLOOKUP($B280,[25]分省年度数据!$A$1:$T$32,14,FALSE),
$C280=2012,
VLOOKUP($B280,[25]分省年度数据!$A$1:$T$32,13,FALSE),
$C280=2013,
VLOOKUP($B280,[25]分省年度数据!$A$1:$T$32,12,FALSE),
$C280=2014,
VLOOKUP($B280,[25]分省年度数据!$A$1:$T$32,11,FALSE),
$C280=2015,
VLOOKUP($B280,[25]分省年度数据!$A$1:$T$32,10,FALSE),
$C280=2016,
VLOOKUP($B280,[25]分省年度数据!$A$1:$T$32,9,FALSE),
$C280=2017,
VLOOKUP($B280,[25]分省年度数据!$A$1:$T$32,8,FALSE),
$C280=2018,
VLOOKUP($B280,[25]分省年度数据!$A$1:$T$32,7,FALSE)
)</f>
        <v>14.31</v>
      </c>
    </row>
  </sheetData>
  <autoFilter ref="A1:AP280" xr:uid="{9F377B3E-0457-D840-B203-EAC99670A7B9}">
    <sortState xmlns:xlrd2="http://schemas.microsoft.com/office/spreadsheetml/2017/richdata2" ref="A2:AP280">
      <sortCondition ref="A1:A280"/>
    </sortState>
  </autoFilter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4CA7-4A63-D54D-BF13-EC73AC7D4B64}">
  <dimension ref="A1:I32"/>
  <sheetViews>
    <sheetView zoomScale="117" workbookViewId="0">
      <selection activeCell="B32" sqref="A2:B32"/>
    </sheetView>
  </sheetViews>
  <sheetFormatPr baseColWidth="10" defaultRowHeight="15"/>
  <cols>
    <col min="1" max="1" width="17.1640625" bestFit="1" customWidth="1"/>
    <col min="4" max="4" width="11.1640625" bestFit="1" customWidth="1"/>
    <col min="5" max="5" width="4.5" customWidth="1"/>
    <col min="6" max="6" width="23.33203125" bestFit="1" customWidth="1"/>
    <col min="8" max="8" width="4.33203125" customWidth="1"/>
    <col min="9" max="9" width="29.33203125" bestFit="1" customWidth="1"/>
  </cols>
  <sheetData>
    <row r="1" spans="1:9" ht="32">
      <c r="A1" s="1" t="s">
        <v>67</v>
      </c>
      <c r="B1" s="1" t="s">
        <v>68</v>
      </c>
      <c r="D1" s="5" t="s">
        <v>68</v>
      </c>
      <c r="E1" s="5" t="s">
        <v>84</v>
      </c>
      <c r="F1" s="5" t="s">
        <v>67</v>
      </c>
      <c r="G1" s="5" t="s">
        <v>68</v>
      </c>
      <c r="H1" s="5" t="s">
        <v>84</v>
      </c>
      <c r="I1" s="5" t="s">
        <v>67</v>
      </c>
    </row>
    <row r="2" spans="1:9" ht="48">
      <c r="A2" t="s">
        <v>1</v>
      </c>
      <c r="B2" t="s">
        <v>56</v>
      </c>
      <c r="D2" s="6" t="s">
        <v>48</v>
      </c>
      <c r="E2" s="6">
        <f t="shared" ref="E2:E8" si="0">COUNTIF(B:B,D2)</f>
        <v>6</v>
      </c>
      <c r="F2" s="7" t="s">
        <v>77</v>
      </c>
      <c r="G2" s="6" t="s">
        <v>52</v>
      </c>
      <c r="H2" s="6">
        <f t="shared" ref="H2:H8" si="1">COUNTIF(B:B,G2)</f>
        <v>2</v>
      </c>
      <c r="I2" s="6" t="s">
        <v>72</v>
      </c>
    </row>
    <row r="3" spans="1:9" ht="16">
      <c r="A3" t="s">
        <v>6</v>
      </c>
      <c r="B3" t="s">
        <v>57</v>
      </c>
      <c r="D3" s="6" t="s">
        <v>57</v>
      </c>
      <c r="E3" s="6">
        <f t="shared" si="0"/>
        <v>3</v>
      </c>
      <c r="F3" s="7" t="s">
        <v>78</v>
      </c>
      <c r="G3" s="6" t="s">
        <v>56</v>
      </c>
      <c r="H3" s="6">
        <f t="shared" si="1"/>
        <v>1</v>
      </c>
      <c r="I3" s="6" t="s">
        <v>69</v>
      </c>
    </row>
    <row r="4" spans="1:9">
      <c r="A4" t="s">
        <v>7</v>
      </c>
      <c r="B4" t="s">
        <v>57</v>
      </c>
      <c r="D4" s="6" t="s">
        <v>49</v>
      </c>
      <c r="E4" s="6">
        <f t="shared" si="0"/>
        <v>3</v>
      </c>
      <c r="F4" s="6" t="s">
        <v>79</v>
      </c>
      <c r="G4" s="6" t="s">
        <v>51</v>
      </c>
      <c r="H4" s="6">
        <f t="shared" si="1"/>
        <v>1</v>
      </c>
      <c r="I4" s="6" t="s">
        <v>73</v>
      </c>
    </row>
    <row r="5" spans="1:9">
      <c r="A5" t="s">
        <v>8</v>
      </c>
      <c r="B5" t="s">
        <v>57</v>
      </c>
      <c r="D5" s="6" t="s">
        <v>55</v>
      </c>
      <c r="E5" s="6">
        <f t="shared" si="0"/>
        <v>3</v>
      </c>
      <c r="F5" s="6" t="s">
        <v>80</v>
      </c>
      <c r="G5" s="6" t="s">
        <v>53</v>
      </c>
      <c r="H5" s="6">
        <f t="shared" si="1"/>
        <v>1</v>
      </c>
      <c r="I5" s="6" t="s">
        <v>74</v>
      </c>
    </row>
    <row r="6" spans="1:9">
      <c r="A6" t="s">
        <v>14</v>
      </c>
      <c r="B6" t="s">
        <v>51</v>
      </c>
      <c r="D6" s="6" t="s">
        <v>58</v>
      </c>
      <c r="E6" s="6">
        <f t="shared" si="0"/>
        <v>2</v>
      </c>
      <c r="F6" s="6" t="s">
        <v>81</v>
      </c>
      <c r="G6" s="6" t="s">
        <v>46</v>
      </c>
      <c r="H6" s="6">
        <f t="shared" si="1"/>
        <v>1</v>
      </c>
      <c r="I6" s="6" t="s">
        <v>75</v>
      </c>
    </row>
    <row r="7" spans="1:9">
      <c r="A7" t="s">
        <v>12</v>
      </c>
      <c r="B7" t="s">
        <v>70</v>
      </c>
      <c r="D7" s="6" t="s">
        <v>50</v>
      </c>
      <c r="E7" s="6">
        <f t="shared" si="0"/>
        <v>2</v>
      </c>
      <c r="F7" s="6" t="s">
        <v>82</v>
      </c>
      <c r="G7" s="6" t="s">
        <v>47</v>
      </c>
      <c r="H7" s="6">
        <f t="shared" si="1"/>
        <v>1</v>
      </c>
      <c r="I7" s="6" t="s">
        <v>76</v>
      </c>
    </row>
    <row r="8" spans="1:9">
      <c r="A8" t="s">
        <v>2</v>
      </c>
      <c r="B8" t="s">
        <v>58</v>
      </c>
      <c r="D8" s="6" t="s">
        <v>54</v>
      </c>
      <c r="E8" s="6">
        <f t="shared" si="0"/>
        <v>2</v>
      </c>
      <c r="F8" s="6" t="s">
        <v>83</v>
      </c>
      <c r="G8" s="6" t="s">
        <v>66</v>
      </c>
      <c r="H8" s="6">
        <f t="shared" si="1"/>
        <v>2</v>
      </c>
      <c r="I8" s="6" t="s">
        <v>71</v>
      </c>
    </row>
    <row r="9" spans="1:9">
      <c r="A9" t="s">
        <v>3</v>
      </c>
      <c r="B9" t="s">
        <v>58</v>
      </c>
    </row>
    <row r="10" spans="1:9">
      <c r="A10" t="s">
        <v>15</v>
      </c>
      <c r="B10" t="s">
        <v>53</v>
      </c>
    </row>
    <row r="11" spans="1:9">
      <c r="A11" t="s">
        <v>4</v>
      </c>
      <c r="B11" t="s">
        <v>52</v>
      </c>
    </row>
    <row r="12" spans="1:9">
      <c r="A12" t="s">
        <v>5</v>
      </c>
      <c r="B12" t="s">
        <v>52</v>
      </c>
    </row>
    <row r="13" spans="1:9">
      <c r="A13" t="s">
        <v>28</v>
      </c>
      <c r="B13" t="s">
        <v>54</v>
      </c>
    </row>
    <row r="14" spans="1:9">
      <c r="A14" t="s">
        <v>30</v>
      </c>
      <c r="B14" t="s">
        <v>54</v>
      </c>
    </row>
    <row r="15" spans="1:9">
      <c r="A15" t="s">
        <v>13</v>
      </c>
      <c r="B15" t="s">
        <v>50</v>
      </c>
    </row>
    <row r="16" spans="1:9">
      <c r="A16" t="s">
        <v>21</v>
      </c>
      <c r="B16" t="s">
        <v>50</v>
      </c>
    </row>
    <row r="17" spans="1:2">
      <c r="A17" t="s">
        <v>26</v>
      </c>
      <c r="B17" t="s">
        <v>66</v>
      </c>
    </row>
    <row r="18" spans="1:2">
      <c r="A18" t="s">
        <v>31</v>
      </c>
      <c r="B18" t="s">
        <v>66</v>
      </c>
    </row>
    <row r="19" spans="1:2">
      <c r="A19" t="s">
        <v>9</v>
      </c>
      <c r="B19" t="s">
        <v>49</v>
      </c>
    </row>
    <row r="20" spans="1:2">
      <c r="A20" t="s">
        <v>10</v>
      </c>
      <c r="B20" t="s">
        <v>49</v>
      </c>
    </row>
    <row r="21" spans="1:2">
      <c r="A21" t="s">
        <v>11</v>
      </c>
      <c r="B21" t="s">
        <v>49</v>
      </c>
    </row>
    <row r="22" spans="1:2">
      <c r="A22" t="s">
        <v>17</v>
      </c>
      <c r="B22" t="s">
        <v>48</v>
      </c>
    </row>
    <row r="23" spans="1:2">
      <c r="A23" t="s">
        <v>20</v>
      </c>
      <c r="B23" t="s">
        <v>48</v>
      </c>
    </row>
    <row r="24" spans="1:2">
      <c r="A24" t="s">
        <v>22</v>
      </c>
      <c r="B24" t="s">
        <v>48</v>
      </c>
    </row>
    <row r="25" spans="1:2">
      <c r="A25" t="s">
        <v>23</v>
      </c>
      <c r="B25" t="s">
        <v>48</v>
      </c>
    </row>
    <row r="26" spans="1:2">
      <c r="A26" t="s">
        <v>24</v>
      </c>
      <c r="B26" t="s">
        <v>48</v>
      </c>
    </row>
    <row r="27" spans="1:2">
      <c r="A27" t="s">
        <v>25</v>
      </c>
      <c r="B27" t="s">
        <v>48</v>
      </c>
    </row>
    <row r="28" spans="1:2">
      <c r="A28" t="s">
        <v>18</v>
      </c>
      <c r="B28" t="s">
        <v>46</v>
      </c>
    </row>
    <row r="29" spans="1:2">
      <c r="A29" t="s">
        <v>19</v>
      </c>
      <c r="B29" t="s">
        <v>47</v>
      </c>
    </row>
    <row r="30" spans="1:2">
      <c r="A30" t="s">
        <v>16</v>
      </c>
      <c r="B30" t="s">
        <v>55</v>
      </c>
    </row>
    <row r="31" spans="1:2">
      <c r="A31" t="s">
        <v>27</v>
      </c>
      <c r="B31" t="s">
        <v>55</v>
      </c>
    </row>
    <row r="32" spans="1:2">
      <c r="A32" t="s">
        <v>29</v>
      </c>
      <c r="B32" t="s">
        <v>55</v>
      </c>
    </row>
  </sheetData>
  <autoFilter ref="A1:B1" xr:uid="{44CB4CA7-4A63-D54D-BF13-EC73AC7D4B64}">
    <sortState xmlns:xlrd2="http://schemas.microsoft.com/office/spreadsheetml/2017/richdata2" ref="A2:B32">
      <sortCondition ref="B1:B32"/>
    </sortState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B763-E41C-7A41-BF1F-35DB9F6BFDFA}">
  <dimension ref="A1:E31"/>
  <sheetViews>
    <sheetView workbookViewId="0">
      <selection activeCell="D1" sqref="D1:E31"/>
    </sheetView>
  </sheetViews>
  <sheetFormatPr baseColWidth="10" defaultRowHeight="15"/>
  <sheetData>
    <row r="1" spans="1:5">
      <c r="A1">
        <v>11</v>
      </c>
      <c r="B1" t="s">
        <v>85</v>
      </c>
      <c r="D1" t="s">
        <v>1</v>
      </c>
      <c r="E1" t="s">
        <v>56</v>
      </c>
    </row>
    <row r="2" spans="1:5">
      <c r="A2">
        <v>12</v>
      </c>
      <c r="B2" t="s">
        <v>86</v>
      </c>
      <c r="D2" t="s">
        <v>6</v>
      </c>
      <c r="E2" t="s">
        <v>57</v>
      </c>
    </row>
    <row r="3" spans="1:5">
      <c r="A3">
        <v>13</v>
      </c>
      <c r="B3" t="s">
        <v>86</v>
      </c>
      <c r="D3" t="s">
        <v>7</v>
      </c>
      <c r="E3" t="s">
        <v>57</v>
      </c>
    </row>
    <row r="4" spans="1:5">
      <c r="A4">
        <v>14</v>
      </c>
      <c r="B4" t="s">
        <v>87</v>
      </c>
      <c r="D4" t="s">
        <v>8</v>
      </c>
      <c r="E4" t="s">
        <v>57</v>
      </c>
    </row>
    <row r="5" spans="1:5">
      <c r="A5">
        <v>15</v>
      </c>
      <c r="B5" t="s">
        <v>87</v>
      </c>
      <c r="D5" t="s">
        <v>14</v>
      </c>
      <c r="E5" t="s">
        <v>51</v>
      </c>
    </row>
    <row r="6" spans="1:5">
      <c r="A6">
        <v>21</v>
      </c>
      <c r="B6" t="s">
        <v>88</v>
      </c>
      <c r="D6" t="s">
        <v>12</v>
      </c>
      <c r="E6" t="s">
        <v>70</v>
      </c>
    </row>
    <row r="7" spans="1:5">
      <c r="A7">
        <v>22</v>
      </c>
      <c r="B7" t="s">
        <v>88</v>
      </c>
      <c r="D7" t="s">
        <v>2</v>
      </c>
      <c r="E7" t="s">
        <v>58</v>
      </c>
    </row>
    <row r="8" spans="1:5">
      <c r="A8">
        <v>23</v>
      </c>
      <c r="B8" t="s">
        <v>88</v>
      </c>
      <c r="D8" t="s">
        <v>3</v>
      </c>
      <c r="E8" t="s">
        <v>58</v>
      </c>
    </row>
    <row r="9" spans="1:5">
      <c r="A9">
        <v>31</v>
      </c>
      <c r="B9" t="s">
        <v>89</v>
      </c>
      <c r="D9" t="s">
        <v>15</v>
      </c>
      <c r="E9" t="s">
        <v>53</v>
      </c>
    </row>
    <row r="10" spans="1:5">
      <c r="A10">
        <v>32</v>
      </c>
      <c r="B10" t="s">
        <v>90</v>
      </c>
      <c r="D10" t="s">
        <v>4</v>
      </c>
      <c r="E10" t="s">
        <v>52</v>
      </c>
    </row>
    <row r="11" spans="1:5">
      <c r="A11">
        <v>33</v>
      </c>
      <c r="B11" t="s">
        <v>89</v>
      </c>
      <c r="D11" t="s">
        <v>5</v>
      </c>
      <c r="E11" t="s">
        <v>52</v>
      </c>
    </row>
    <row r="12" spans="1:5">
      <c r="A12">
        <v>34</v>
      </c>
      <c r="B12" t="s">
        <v>90</v>
      </c>
      <c r="D12" t="s">
        <v>28</v>
      </c>
      <c r="E12" t="s">
        <v>54</v>
      </c>
    </row>
    <row r="13" spans="1:5">
      <c r="A13">
        <v>35</v>
      </c>
      <c r="B13" t="s">
        <v>91</v>
      </c>
      <c r="D13" t="s">
        <v>30</v>
      </c>
      <c r="E13" t="s">
        <v>54</v>
      </c>
    </row>
    <row r="14" spans="1:5">
      <c r="A14">
        <v>36</v>
      </c>
      <c r="B14" t="s">
        <v>92</v>
      </c>
      <c r="D14" t="s">
        <v>13</v>
      </c>
      <c r="E14" t="s">
        <v>50</v>
      </c>
    </row>
    <row r="15" spans="1:5">
      <c r="A15">
        <v>37</v>
      </c>
      <c r="B15" t="s">
        <v>86</v>
      </c>
      <c r="D15" t="s">
        <v>21</v>
      </c>
      <c r="E15" t="s">
        <v>50</v>
      </c>
    </row>
    <row r="16" spans="1:5">
      <c r="A16">
        <v>41</v>
      </c>
      <c r="B16" t="s">
        <v>93</v>
      </c>
      <c r="D16" t="s">
        <v>26</v>
      </c>
      <c r="E16" t="s">
        <v>66</v>
      </c>
    </row>
    <row r="17" spans="1:5">
      <c r="A17">
        <v>42</v>
      </c>
      <c r="B17" t="s">
        <v>94</v>
      </c>
      <c r="D17" t="s">
        <v>31</v>
      </c>
      <c r="E17" t="s">
        <v>66</v>
      </c>
    </row>
    <row r="18" spans="1:5">
      <c r="A18">
        <v>43</v>
      </c>
      <c r="B18" t="s">
        <v>95</v>
      </c>
      <c r="D18" t="s">
        <v>9</v>
      </c>
      <c r="E18" t="s">
        <v>49</v>
      </c>
    </row>
    <row r="19" spans="1:5">
      <c r="A19">
        <v>44</v>
      </c>
      <c r="B19" t="s">
        <v>96</v>
      </c>
      <c r="D19" t="s">
        <v>10</v>
      </c>
      <c r="E19" t="s">
        <v>49</v>
      </c>
    </row>
    <row r="20" spans="1:5">
      <c r="A20">
        <v>45</v>
      </c>
      <c r="B20" t="s">
        <v>94</v>
      </c>
      <c r="D20" t="s">
        <v>11</v>
      </c>
      <c r="E20" t="s">
        <v>49</v>
      </c>
    </row>
    <row r="21" spans="1:5">
      <c r="A21">
        <v>46</v>
      </c>
      <c r="B21" t="s">
        <v>91</v>
      </c>
      <c r="D21" t="s">
        <v>17</v>
      </c>
      <c r="E21" t="s">
        <v>48</v>
      </c>
    </row>
    <row r="22" spans="1:5">
      <c r="A22">
        <v>50</v>
      </c>
      <c r="B22" t="s">
        <v>94</v>
      </c>
      <c r="D22" t="s">
        <v>20</v>
      </c>
      <c r="E22" t="s">
        <v>48</v>
      </c>
    </row>
    <row r="23" spans="1:5">
      <c r="A23">
        <v>51</v>
      </c>
      <c r="B23" t="s">
        <v>94</v>
      </c>
      <c r="D23" t="s">
        <v>22</v>
      </c>
      <c r="E23" t="s">
        <v>48</v>
      </c>
    </row>
    <row r="24" spans="1:5">
      <c r="A24">
        <v>52</v>
      </c>
      <c r="B24" t="s">
        <v>94</v>
      </c>
      <c r="D24" t="s">
        <v>23</v>
      </c>
      <c r="E24" t="s">
        <v>48</v>
      </c>
    </row>
    <row r="25" spans="1:5">
      <c r="A25">
        <v>53</v>
      </c>
      <c r="B25" t="s">
        <v>94</v>
      </c>
      <c r="D25" t="s">
        <v>24</v>
      </c>
      <c r="E25" t="s">
        <v>48</v>
      </c>
    </row>
    <row r="26" spans="1:5">
      <c r="A26">
        <v>54</v>
      </c>
      <c r="B26" t="s">
        <v>97</v>
      </c>
      <c r="D26" t="s">
        <v>25</v>
      </c>
      <c r="E26" t="s">
        <v>48</v>
      </c>
    </row>
    <row r="27" spans="1:5">
      <c r="A27">
        <v>61</v>
      </c>
      <c r="B27" t="s">
        <v>93</v>
      </c>
      <c r="D27" t="s">
        <v>18</v>
      </c>
      <c r="E27" t="s">
        <v>46</v>
      </c>
    </row>
    <row r="28" spans="1:5">
      <c r="A28">
        <v>62</v>
      </c>
      <c r="B28" t="s">
        <v>98</v>
      </c>
      <c r="D28" t="s">
        <v>19</v>
      </c>
      <c r="E28" t="s">
        <v>47</v>
      </c>
    </row>
    <row r="29" spans="1:5">
      <c r="A29">
        <v>63</v>
      </c>
      <c r="B29" t="s">
        <v>93</v>
      </c>
      <c r="D29" t="s">
        <v>16</v>
      </c>
      <c r="E29" t="s">
        <v>55</v>
      </c>
    </row>
    <row r="30" spans="1:5">
      <c r="A30">
        <v>64</v>
      </c>
      <c r="B30" t="s">
        <v>98</v>
      </c>
      <c r="D30" t="s">
        <v>27</v>
      </c>
      <c r="E30" t="s">
        <v>55</v>
      </c>
    </row>
    <row r="31" spans="1:5">
      <c r="A31">
        <v>65</v>
      </c>
      <c r="B31" t="s">
        <v>97</v>
      </c>
      <c r="D31" t="s">
        <v>29</v>
      </c>
      <c r="E31" t="s">
        <v>55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836A-6852-E94F-BF80-96BEAEC62474}">
  <dimension ref="A1:D6"/>
  <sheetViews>
    <sheetView zoomScale="143" workbookViewId="0">
      <selection activeCell="D14" sqref="D14"/>
    </sheetView>
  </sheetViews>
  <sheetFormatPr baseColWidth="10" defaultRowHeight="15"/>
  <cols>
    <col min="2" max="2" width="29.33203125" bestFit="1" customWidth="1"/>
    <col min="3" max="3" width="13" bestFit="1" customWidth="1"/>
    <col min="4" max="4" width="59.6640625" bestFit="1" customWidth="1"/>
  </cols>
  <sheetData>
    <row r="1" spans="1:4">
      <c r="B1" t="s">
        <v>117</v>
      </c>
      <c r="C1" t="s">
        <v>119</v>
      </c>
      <c r="D1" t="s">
        <v>118</v>
      </c>
    </row>
    <row r="2" spans="1:4">
      <c r="A2" t="s">
        <v>111</v>
      </c>
      <c r="B2" t="s">
        <v>123</v>
      </c>
      <c r="C2" t="s">
        <v>120</v>
      </c>
      <c r="D2" t="s">
        <v>124</v>
      </c>
    </row>
    <row r="3" spans="1:4">
      <c r="A3" t="s">
        <v>112</v>
      </c>
      <c r="C3" t="s">
        <v>121</v>
      </c>
    </row>
    <row r="4" spans="1:4">
      <c r="A4" t="s">
        <v>113</v>
      </c>
      <c r="C4" t="s">
        <v>120</v>
      </c>
    </row>
    <row r="5" spans="1:4">
      <c r="A5" t="s">
        <v>114</v>
      </c>
      <c r="C5" t="s">
        <v>122</v>
      </c>
    </row>
    <row r="6" spans="1:4">
      <c r="A6" t="s">
        <v>115</v>
      </c>
      <c r="C6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方言分布</vt:lpstr>
      <vt:lpstr>prov_language</vt:lpstr>
      <vt:lpstr>复合指标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Li</dc:creator>
  <cp:lastModifiedBy>Victor Li</cp:lastModifiedBy>
  <dcterms:created xsi:type="dcterms:W3CDTF">2015-06-05T18:19:34Z</dcterms:created>
  <dcterms:modified xsi:type="dcterms:W3CDTF">2025-10-02T06:47:53Z</dcterms:modified>
</cp:coreProperties>
</file>