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C7DF0A3-CD63-461E-A67E-17FE4B6F8B19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Diameters of rings for increasi" sheetId="1" r:id="rId1"/>
    <sheet name="Data attempt 2" sheetId="2" r:id="rId2"/>
    <sheet name="Calculations" sheetId="3" r:id="rId3"/>
  </sheets>
  <definedNames>
    <definedName name="e">Calculations!$B$12</definedName>
    <definedName name="h">Calculations!$B$11</definedName>
    <definedName name="L">Calculations!$B$9</definedName>
    <definedName name="m">Calculations!$B$10</definedName>
    <definedName name="m_1">Calculations!$B$3</definedName>
    <definedName name="m_2">Calculations!$C$3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6" i="3" s="1"/>
  <c r="B10" i="3"/>
  <c r="B11" i="3"/>
  <c r="B7" i="3" l="1"/>
  <c r="C3" i="3"/>
  <c r="B3" i="3"/>
  <c r="E29" i="2"/>
  <c r="F29" i="2" s="1"/>
  <c r="B29" i="2"/>
  <c r="E28" i="2"/>
  <c r="F28" i="2" s="1"/>
  <c r="B28" i="2"/>
  <c r="E27" i="2"/>
  <c r="F27" i="2" s="1"/>
  <c r="B27" i="2"/>
  <c r="E26" i="2"/>
  <c r="F26" i="2" s="1"/>
  <c r="B26" i="2"/>
  <c r="E25" i="2"/>
  <c r="F25" i="2" s="1"/>
  <c r="B25" i="2"/>
  <c r="E24" i="2"/>
  <c r="F24" i="2" s="1"/>
  <c r="B24" i="2"/>
  <c r="E23" i="2"/>
  <c r="F23" i="2" s="1"/>
  <c r="B23" i="2"/>
  <c r="E22" i="2"/>
  <c r="F22" i="2" s="1"/>
  <c r="B22" i="2"/>
  <c r="E21" i="2"/>
  <c r="F21" i="2" s="1"/>
  <c r="B21" i="2"/>
  <c r="E20" i="2"/>
  <c r="F20" i="2" s="1"/>
  <c r="B20" i="2"/>
  <c r="E12" i="2"/>
  <c r="F12" i="2" s="1"/>
  <c r="B12" i="2"/>
  <c r="E11" i="2"/>
  <c r="F11" i="2" s="1"/>
  <c r="B11" i="2"/>
  <c r="E10" i="2"/>
  <c r="F10" i="2" s="1"/>
  <c r="B10" i="2"/>
  <c r="E9" i="2"/>
  <c r="F9" i="2" s="1"/>
  <c r="B9" i="2"/>
  <c r="E8" i="2"/>
  <c r="F8" i="2" s="1"/>
  <c r="B8" i="2"/>
  <c r="E7" i="2"/>
  <c r="F7" i="2" s="1"/>
  <c r="B7" i="2"/>
  <c r="E6" i="2"/>
  <c r="F6" i="2" s="1"/>
  <c r="B6" i="2"/>
  <c r="E5" i="2"/>
  <c r="F5" i="2" s="1"/>
  <c r="B5" i="2"/>
  <c r="E4" i="2"/>
  <c r="F4" i="2" s="1"/>
  <c r="B4" i="2"/>
  <c r="E3" i="2"/>
  <c r="F3" i="2" s="1"/>
  <c r="B3" i="2"/>
  <c r="B22" i="1"/>
  <c r="B23" i="1"/>
  <c r="B24" i="1"/>
  <c r="B25" i="1"/>
  <c r="B26" i="1"/>
  <c r="B27" i="1"/>
  <c r="B28" i="1"/>
  <c r="B29" i="1"/>
  <c r="B30" i="1"/>
  <c r="B31" i="1"/>
  <c r="B21" i="1"/>
  <c r="B4" i="1"/>
  <c r="B5" i="1"/>
  <c r="B6" i="1"/>
  <c r="B7" i="1"/>
  <c r="B8" i="1"/>
  <c r="B9" i="1"/>
  <c r="B10" i="1"/>
  <c r="B11" i="1"/>
  <c r="B12" i="1"/>
  <c r="B13" i="1"/>
  <c r="B3" i="1"/>
  <c r="E31" i="1"/>
  <c r="F31" i="1" s="1"/>
  <c r="E30" i="1"/>
  <c r="F30" i="1" s="1"/>
  <c r="E29" i="1"/>
  <c r="F29" i="1" s="1"/>
  <c r="E28" i="1"/>
  <c r="F28" i="1" s="1"/>
  <c r="E27" i="1"/>
  <c r="F27" i="1" s="1"/>
  <c r="E22" i="1"/>
  <c r="F22" i="1" s="1"/>
  <c r="E23" i="1"/>
  <c r="E24" i="1"/>
  <c r="F24" i="1" s="1"/>
  <c r="E25" i="1"/>
  <c r="E26" i="1"/>
  <c r="F26" i="1" s="1"/>
  <c r="F25" i="1"/>
  <c r="F23" i="1"/>
  <c r="E21" i="1"/>
  <c r="F21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3" i="1"/>
  <c r="F3" i="1" s="1"/>
  <c r="F13" i="2" l="1"/>
  <c r="F30" i="2"/>
  <c r="F32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3065A55F-0147-466C-9C2E-08B4B3FDDF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smaller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593C6723-6830-4CE8-ACB1-717E738DB8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smaller
</t>
        </r>
      </text>
    </comment>
  </commentList>
</comments>
</file>

<file path=xl/sharedStrings.xml><?xml version="1.0" encoding="utf-8"?>
<sst xmlns="http://schemas.openxmlformats.org/spreadsheetml/2006/main" count="44" uniqueCount="23">
  <si>
    <t>Voltage</t>
  </si>
  <si>
    <t>m1</t>
  </si>
  <si>
    <t>m2</t>
  </si>
  <si>
    <t xml:space="preserve">m2 </t>
  </si>
  <si>
    <t>average</t>
  </si>
  <si>
    <t>difference (%)</t>
  </si>
  <si>
    <t>difference(%)</t>
  </si>
  <si>
    <t>Average Error</t>
  </si>
  <si>
    <t>Voltage^(-1/2)</t>
  </si>
  <si>
    <t>D2 (mm) OUTER</t>
  </si>
  <si>
    <t>D1 (mm) INNER</t>
  </si>
  <si>
    <t xml:space="preserve">Inner </t>
  </si>
  <si>
    <t>Outer</t>
  </si>
  <si>
    <t>Gradient</t>
  </si>
  <si>
    <t>mm</t>
  </si>
  <si>
    <t>m</t>
  </si>
  <si>
    <t>Spacing</t>
  </si>
  <si>
    <t>Inner</t>
  </si>
  <si>
    <t xml:space="preserve">Outer </t>
  </si>
  <si>
    <t>L</t>
  </si>
  <si>
    <t xml:space="preserve">m </t>
  </si>
  <si>
    <t xml:space="preserve">h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</si>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</sst>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0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2" fontId="0" fillId="0" borderId="0" xfId="0" applyNumberFormat="1"/>
    <xf numFmtId="164" fontId="0" fillId="5" borderId="0" xfId="0" applyNumberFormat="1" applyFill="1"/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1/V^1/2</a:t>
            </a:r>
            <a:r>
              <a:rPr lang="en-AU" baseline="0"/>
              <a:t> vs Diamter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'Diameters of rings for increasi'!$E$3:$E$13</c:f>
              <c:numCache>
                <c:formatCode>General</c:formatCode>
                <c:ptCount val="11"/>
                <c:pt idx="0">
                  <c:v>25.5</c:v>
                </c:pt>
                <c:pt idx="1">
                  <c:v>20.5</c:v>
                </c:pt>
                <c:pt idx="2">
                  <c:v>20</c:v>
                </c:pt>
                <c:pt idx="3">
                  <c:v>19.5</c:v>
                </c:pt>
                <c:pt idx="4">
                  <c:v>18.5</c:v>
                </c:pt>
                <c:pt idx="5">
                  <c:v>18</c:v>
                </c:pt>
                <c:pt idx="6">
                  <c:v>19</c:v>
                </c:pt>
                <c:pt idx="7">
                  <c:v>17.5</c:v>
                </c:pt>
                <c:pt idx="8">
                  <c:v>16.75</c:v>
                </c:pt>
                <c:pt idx="9">
                  <c:v>17.5</c:v>
                </c:pt>
                <c:pt idx="10">
                  <c:v>16</c:v>
                </c:pt>
              </c:numCache>
            </c:numRef>
          </c:xVal>
          <c:yVal>
            <c:numRef>
              <c:f>'Diameters of rings for increasi'!$B$3:$B$13</c:f>
              <c:numCache>
                <c:formatCode>0.00000</c:formatCode>
                <c:ptCount val="11"/>
                <c:pt idx="0">
                  <c:v>1.8257418583505537E-2</c:v>
                </c:pt>
                <c:pt idx="1">
                  <c:v>1.7407765595569783E-2</c:v>
                </c:pt>
                <c:pt idx="2">
                  <c:v>1.6666666666666666E-2</c:v>
                </c:pt>
                <c:pt idx="3">
                  <c:v>1.6012815380508715E-2</c:v>
                </c:pt>
                <c:pt idx="4">
                  <c:v>1.5430334996209192E-2</c:v>
                </c:pt>
                <c:pt idx="5">
                  <c:v>1.4907119849998599E-2</c:v>
                </c:pt>
                <c:pt idx="6">
                  <c:v>1.4433756729740642E-2</c:v>
                </c:pt>
                <c:pt idx="7">
                  <c:v>1.40028008402801E-2</c:v>
                </c:pt>
                <c:pt idx="8">
                  <c:v>1.3608276348795433E-2</c:v>
                </c:pt>
                <c:pt idx="9">
                  <c:v>1.324532357065044E-2</c:v>
                </c:pt>
                <c:pt idx="10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B-433C-A4C7-5A29B3C9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8544"/>
        <c:axId val="442355264"/>
      </c:scatterChart>
      <c:valAx>
        <c:axId val="442358544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5264"/>
        <c:crosses val="autoZero"/>
        <c:crossBetween val="midCat"/>
      </c:valAx>
      <c:valAx>
        <c:axId val="4423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Voltage^-1/2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</a:t>
            </a:r>
            <a:r>
              <a:rPr lang="en-AU" baseline="30000"/>
              <a:t>-1/2</a:t>
            </a:r>
            <a:r>
              <a:rPr lang="en-AU"/>
              <a:t> vs</a:t>
            </a:r>
            <a:r>
              <a:rPr lang="en-AU" baseline="0"/>
              <a:t> 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Inner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attempt 2'!$E$3:$E$12</c:f>
              <c:numCache>
                <c:formatCode>General</c:formatCode>
                <c:ptCount val="10"/>
                <c:pt idx="0">
                  <c:v>29.439999999999998</c:v>
                </c:pt>
                <c:pt idx="1">
                  <c:v>27.55</c:v>
                </c:pt>
                <c:pt idx="2">
                  <c:v>26.04</c:v>
                </c:pt>
                <c:pt idx="3">
                  <c:v>25.13</c:v>
                </c:pt>
                <c:pt idx="4">
                  <c:v>24.11</c:v>
                </c:pt>
                <c:pt idx="5">
                  <c:v>22.450000000000003</c:v>
                </c:pt>
                <c:pt idx="6">
                  <c:v>21.05</c:v>
                </c:pt>
                <c:pt idx="7">
                  <c:v>20.92</c:v>
                </c:pt>
                <c:pt idx="8">
                  <c:v>20.05</c:v>
                </c:pt>
                <c:pt idx="9">
                  <c:v>18.43</c:v>
                </c:pt>
              </c:numCache>
            </c:numRef>
          </c:xVal>
          <c:yVal>
            <c:numRef>
              <c:f>'Data attempt 2'!$B$3:$B$12</c:f>
              <c:numCache>
                <c:formatCode>0.00000</c:formatCode>
                <c:ptCount val="10"/>
                <c:pt idx="0">
                  <c:v>1.7407765595569783E-2</c:v>
                </c:pt>
                <c:pt idx="1">
                  <c:v>1.6666666666666666E-2</c:v>
                </c:pt>
                <c:pt idx="2">
                  <c:v>1.6012815380508715E-2</c:v>
                </c:pt>
                <c:pt idx="3">
                  <c:v>1.5430334996209192E-2</c:v>
                </c:pt>
                <c:pt idx="4">
                  <c:v>1.4907119849998599E-2</c:v>
                </c:pt>
                <c:pt idx="5">
                  <c:v>1.4433756729740642E-2</c:v>
                </c:pt>
                <c:pt idx="6">
                  <c:v>1.40028008402801E-2</c:v>
                </c:pt>
                <c:pt idx="7">
                  <c:v>1.3483997249264842E-2</c:v>
                </c:pt>
                <c:pt idx="8">
                  <c:v>1.324532357065044E-2</c:v>
                </c:pt>
                <c:pt idx="9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F-438D-970A-CB01195568DC}"/>
            </c:ext>
          </c:extLst>
        </c:ser>
        <c:ser>
          <c:idx val="1"/>
          <c:order val="1"/>
          <c:tx>
            <c:v>Outer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5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attempt 2'!$E$20:$E$29</c:f>
              <c:numCache>
                <c:formatCode>General</c:formatCode>
                <c:ptCount val="10"/>
                <c:pt idx="0">
                  <c:v>47.4</c:v>
                </c:pt>
                <c:pt idx="1">
                  <c:v>46.65</c:v>
                </c:pt>
                <c:pt idx="2">
                  <c:v>44.53</c:v>
                </c:pt>
                <c:pt idx="3">
                  <c:v>43.44</c:v>
                </c:pt>
                <c:pt idx="4">
                  <c:v>40.69</c:v>
                </c:pt>
                <c:pt idx="5">
                  <c:v>38.94</c:v>
                </c:pt>
                <c:pt idx="6">
                  <c:v>37.950000000000003</c:v>
                </c:pt>
                <c:pt idx="7">
                  <c:v>35.53</c:v>
                </c:pt>
                <c:pt idx="8">
                  <c:v>35.14</c:v>
                </c:pt>
                <c:pt idx="9">
                  <c:v>33.629999999999995</c:v>
                </c:pt>
              </c:numCache>
            </c:numRef>
          </c:xVal>
          <c:yVal>
            <c:numRef>
              <c:f>'Data attempt 2'!$B$20:$B$29</c:f>
              <c:numCache>
                <c:formatCode>0.00000</c:formatCode>
                <c:ptCount val="10"/>
                <c:pt idx="0">
                  <c:v>1.7407765595569783E-2</c:v>
                </c:pt>
                <c:pt idx="1">
                  <c:v>1.6666666666666666E-2</c:v>
                </c:pt>
                <c:pt idx="2">
                  <c:v>1.6012815380508715E-2</c:v>
                </c:pt>
                <c:pt idx="3">
                  <c:v>1.5430334996209192E-2</c:v>
                </c:pt>
                <c:pt idx="4">
                  <c:v>1.4907119849998599E-2</c:v>
                </c:pt>
                <c:pt idx="5">
                  <c:v>1.4433756729740642E-2</c:v>
                </c:pt>
                <c:pt idx="6">
                  <c:v>1.40028008402801E-2</c:v>
                </c:pt>
                <c:pt idx="7">
                  <c:v>1.3483997249264842E-2</c:v>
                </c:pt>
                <c:pt idx="8">
                  <c:v>1.324532357065044E-2</c:v>
                </c:pt>
                <c:pt idx="9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2F-438D-970A-CB011955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672"/>
        <c:axId val="442351000"/>
      </c:scatterChart>
      <c:valAx>
        <c:axId val="4423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1000"/>
        <c:crosses val="autoZero"/>
        <c:crossBetween val="midCat"/>
      </c:valAx>
      <c:valAx>
        <c:axId val="4423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1276350</xdr:colOff>
      <xdr:row>0</xdr:row>
      <xdr:rowOff>0</xdr:rowOff>
    </xdr:from>
    <xdr:to>
      <xdr:col>14</xdr:col>
      <xdr:colOff>142875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050F4-1BF3-4BA7-A09B-D5F0854D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</xdr:row>
      <xdr:rowOff>0</xdr:rowOff>
    </xdr:from>
    <xdr:to>
      <xdr:col>14</xdr:col>
      <xdr:colOff>352424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EC7B0-594A-4B8E-908C-0D5B0054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85" zoomScaleNormal="85" workbookViewId="0">
      <selection activeCell="H32" sqref="A1:H32"/>
    </sheetView>
  </sheetViews>
  <sheetFormatPr defaultRowHeight="15" x14ac:dyDescent="0.25"/>
  <cols>
    <col min="2" max="2" width="21.85546875" style="6" customWidth="1"/>
    <col min="5" max="5" width="12" style="4" customWidth="1"/>
    <col min="6" max="6" width="16.7109375" customWidth="1"/>
    <col min="9" max="9" width="21.85546875" style="6" customWidth="1"/>
    <col min="13" max="13" width="13.5703125" style="4" customWidth="1"/>
    <col min="14" max="14" width="22.7109375" customWidth="1"/>
  </cols>
  <sheetData>
    <row r="1" spans="1:7" x14ac:dyDescent="0.25">
      <c r="A1" s="2" t="s">
        <v>0</v>
      </c>
      <c r="B1" s="5" t="s">
        <v>8</v>
      </c>
      <c r="C1" s="7" t="s">
        <v>10</v>
      </c>
      <c r="D1" s="7"/>
      <c r="E1" s="7"/>
      <c r="F1" s="7"/>
    </row>
    <row r="2" spans="1:7" x14ac:dyDescent="0.25">
      <c r="C2" s="1" t="s">
        <v>1</v>
      </c>
      <c r="D2" s="1" t="s">
        <v>2</v>
      </c>
      <c r="E2" s="1" t="s">
        <v>4</v>
      </c>
      <c r="F2" s="3" t="s">
        <v>6</v>
      </c>
    </row>
    <row r="3" spans="1:7" x14ac:dyDescent="0.25">
      <c r="A3" s="1">
        <v>3000</v>
      </c>
      <c r="B3" s="6">
        <f>1/SQRT(A3)</f>
        <v>1.8257418583505537E-2</v>
      </c>
      <c r="C3">
        <v>24</v>
      </c>
      <c r="D3">
        <v>27</v>
      </c>
      <c r="E3">
        <f>(C3+D3)/2</f>
        <v>25.5</v>
      </c>
      <c r="F3" s="4">
        <f>((D3-E3)/E3)*100</f>
        <v>5.8823529411764701</v>
      </c>
    </row>
    <row r="4" spans="1:7" x14ac:dyDescent="0.25">
      <c r="A4" s="1">
        <v>3300</v>
      </c>
      <c r="B4" s="6">
        <f t="shared" ref="B4:B13" si="0">1/SQRT(A4)</f>
        <v>1.7407765595569783E-2</v>
      </c>
      <c r="C4">
        <v>18</v>
      </c>
      <c r="D4">
        <v>23</v>
      </c>
      <c r="E4">
        <f t="shared" ref="E4:E13" si="1">(C4+D4)/2</f>
        <v>20.5</v>
      </c>
      <c r="F4" s="4">
        <f t="shared" ref="F4:F13" si="2">((D4-E4)/E4)*100</f>
        <v>12.195121951219512</v>
      </c>
    </row>
    <row r="5" spans="1:7" x14ac:dyDescent="0.25">
      <c r="A5" s="1">
        <v>3600</v>
      </c>
      <c r="B5" s="6">
        <f t="shared" si="0"/>
        <v>1.6666666666666666E-2</v>
      </c>
      <c r="C5">
        <v>17</v>
      </c>
      <c r="D5">
        <v>23</v>
      </c>
      <c r="E5">
        <f t="shared" si="1"/>
        <v>20</v>
      </c>
      <c r="F5" s="4">
        <f t="shared" si="2"/>
        <v>15</v>
      </c>
    </row>
    <row r="6" spans="1:7" x14ac:dyDescent="0.25">
      <c r="A6" s="1">
        <v>3900</v>
      </c>
      <c r="B6" s="6">
        <f t="shared" si="0"/>
        <v>1.6012815380508715E-2</v>
      </c>
      <c r="C6">
        <v>17</v>
      </c>
      <c r="D6">
        <v>22</v>
      </c>
      <c r="E6">
        <f t="shared" si="1"/>
        <v>19.5</v>
      </c>
      <c r="F6" s="4">
        <f t="shared" si="2"/>
        <v>12.820512820512819</v>
      </c>
    </row>
    <row r="7" spans="1:7" x14ac:dyDescent="0.25">
      <c r="A7" s="1">
        <v>4200</v>
      </c>
      <c r="B7" s="6">
        <f t="shared" si="0"/>
        <v>1.5430334996209192E-2</v>
      </c>
      <c r="C7">
        <v>16</v>
      </c>
      <c r="D7">
        <v>21</v>
      </c>
      <c r="E7">
        <f t="shared" si="1"/>
        <v>18.5</v>
      </c>
      <c r="F7" s="4">
        <f t="shared" si="2"/>
        <v>13.513513513513514</v>
      </c>
    </row>
    <row r="8" spans="1:7" x14ac:dyDescent="0.25">
      <c r="A8" s="1">
        <v>4500</v>
      </c>
      <c r="B8" s="6">
        <f t="shared" si="0"/>
        <v>1.4907119849998599E-2</v>
      </c>
      <c r="C8">
        <v>15</v>
      </c>
      <c r="D8">
        <v>21</v>
      </c>
      <c r="E8">
        <f t="shared" si="1"/>
        <v>18</v>
      </c>
      <c r="F8" s="4">
        <f t="shared" si="2"/>
        <v>16.666666666666664</v>
      </c>
    </row>
    <row r="9" spans="1:7" x14ac:dyDescent="0.25">
      <c r="A9" s="1">
        <v>4800</v>
      </c>
      <c r="B9" s="6">
        <f t="shared" si="0"/>
        <v>1.4433756729740642E-2</v>
      </c>
      <c r="C9">
        <v>17</v>
      </c>
      <c r="D9">
        <v>21</v>
      </c>
      <c r="E9">
        <f t="shared" si="1"/>
        <v>19</v>
      </c>
      <c r="F9" s="4">
        <f t="shared" si="2"/>
        <v>10.526315789473683</v>
      </c>
    </row>
    <row r="10" spans="1:7" x14ac:dyDescent="0.25">
      <c r="A10" s="1">
        <v>5100</v>
      </c>
      <c r="B10" s="6">
        <f t="shared" si="0"/>
        <v>1.40028008402801E-2</v>
      </c>
      <c r="C10">
        <v>15</v>
      </c>
      <c r="D10">
        <v>20</v>
      </c>
      <c r="E10">
        <f t="shared" si="1"/>
        <v>17.5</v>
      </c>
      <c r="F10" s="4">
        <f t="shared" si="2"/>
        <v>14.285714285714285</v>
      </c>
    </row>
    <row r="11" spans="1:7" x14ac:dyDescent="0.25">
      <c r="A11" s="1">
        <v>5400</v>
      </c>
      <c r="B11" s="6">
        <f t="shared" si="0"/>
        <v>1.3608276348795433E-2</v>
      </c>
      <c r="C11">
        <v>13.5</v>
      </c>
      <c r="D11">
        <v>20</v>
      </c>
      <c r="E11">
        <f t="shared" si="1"/>
        <v>16.75</v>
      </c>
      <c r="F11" s="4">
        <f t="shared" si="2"/>
        <v>19.402985074626866</v>
      </c>
    </row>
    <row r="12" spans="1:7" x14ac:dyDescent="0.25">
      <c r="A12" s="1">
        <v>5700</v>
      </c>
      <c r="B12" s="6">
        <f t="shared" si="0"/>
        <v>1.324532357065044E-2</v>
      </c>
      <c r="C12">
        <v>15</v>
      </c>
      <c r="D12">
        <v>20</v>
      </c>
      <c r="E12">
        <f t="shared" si="1"/>
        <v>17.5</v>
      </c>
      <c r="F12" s="4">
        <f t="shared" si="2"/>
        <v>14.285714285714285</v>
      </c>
    </row>
    <row r="13" spans="1:7" x14ac:dyDescent="0.25">
      <c r="A13" s="1">
        <v>6000</v>
      </c>
      <c r="B13" s="6">
        <f t="shared" si="0"/>
        <v>1.2909944487358056E-2</v>
      </c>
      <c r="C13">
        <v>14</v>
      </c>
      <c r="D13">
        <v>18</v>
      </c>
      <c r="E13">
        <f t="shared" si="1"/>
        <v>16</v>
      </c>
      <c r="F13" s="4">
        <f t="shared" si="2"/>
        <v>12.5</v>
      </c>
    </row>
    <row r="14" spans="1:7" x14ac:dyDescent="0.25">
      <c r="E14"/>
      <c r="F14" s="3">
        <f>SUM(F3:F13)/10</f>
        <v>14.707889732861812</v>
      </c>
      <c r="G14" t="s">
        <v>7</v>
      </c>
    </row>
    <row r="15" spans="1:7" x14ac:dyDescent="0.25">
      <c r="A15" s="1"/>
    </row>
    <row r="19" spans="1:7" x14ac:dyDescent="0.25">
      <c r="A19" s="2" t="s">
        <v>0</v>
      </c>
      <c r="B19" s="5" t="s">
        <v>8</v>
      </c>
      <c r="C19" s="8" t="s">
        <v>9</v>
      </c>
      <c r="D19" s="8"/>
      <c r="E19" s="8"/>
      <c r="F19" s="8"/>
    </row>
    <row r="20" spans="1:7" x14ac:dyDescent="0.25">
      <c r="C20" s="1" t="s">
        <v>1</v>
      </c>
      <c r="D20" s="1" t="s">
        <v>3</v>
      </c>
      <c r="E20" s="1" t="s">
        <v>4</v>
      </c>
      <c r="F20" s="3" t="s">
        <v>5</v>
      </c>
    </row>
    <row r="21" spans="1:7" x14ac:dyDescent="0.25">
      <c r="A21" s="1">
        <v>3000</v>
      </c>
      <c r="B21" s="6">
        <f>1/SQRT(A21)</f>
        <v>1.8257418583505537E-2</v>
      </c>
      <c r="C21">
        <v>40</v>
      </c>
      <c r="D21">
        <v>45</v>
      </c>
      <c r="E21">
        <f>(C21+D21)/2</f>
        <v>42.5</v>
      </c>
      <c r="F21" s="4">
        <f>((D21-E21)/E21)*100</f>
        <v>5.8823529411764701</v>
      </c>
    </row>
    <row r="22" spans="1:7" x14ac:dyDescent="0.25">
      <c r="A22" s="1">
        <v>3300</v>
      </c>
      <c r="B22" s="6">
        <f t="shared" ref="B22:B31" si="3">1/SQRT(A22)</f>
        <v>1.7407765595569783E-2</v>
      </c>
      <c r="C22">
        <v>36</v>
      </c>
      <c r="D22">
        <v>45</v>
      </c>
      <c r="E22">
        <f t="shared" ref="E22:E31" si="4">(C22+D22)/2</f>
        <v>40.5</v>
      </c>
      <c r="F22" s="4">
        <f t="shared" ref="F22:F31" si="5">((D22-E22)/E22)*100</f>
        <v>11.111111111111111</v>
      </c>
    </row>
    <row r="23" spans="1:7" x14ac:dyDescent="0.25">
      <c r="A23" s="1">
        <v>3600</v>
      </c>
      <c r="B23" s="6">
        <f t="shared" si="3"/>
        <v>1.6666666666666666E-2</v>
      </c>
      <c r="C23">
        <v>39</v>
      </c>
      <c r="D23">
        <v>44</v>
      </c>
      <c r="E23">
        <f t="shared" si="4"/>
        <v>41.5</v>
      </c>
      <c r="F23" s="4">
        <f t="shared" si="5"/>
        <v>6.024096385542169</v>
      </c>
    </row>
    <row r="24" spans="1:7" x14ac:dyDescent="0.25">
      <c r="A24" s="1">
        <v>3900</v>
      </c>
      <c r="B24" s="6">
        <f t="shared" si="3"/>
        <v>1.6012815380508715E-2</v>
      </c>
      <c r="C24">
        <v>37</v>
      </c>
      <c r="D24">
        <v>43</v>
      </c>
      <c r="E24">
        <f t="shared" si="4"/>
        <v>40</v>
      </c>
      <c r="F24" s="4">
        <f t="shared" si="5"/>
        <v>7.5</v>
      </c>
    </row>
    <row r="25" spans="1:7" x14ac:dyDescent="0.25">
      <c r="A25" s="1">
        <v>4200</v>
      </c>
      <c r="B25" s="6">
        <f t="shared" si="3"/>
        <v>1.5430334996209192E-2</v>
      </c>
      <c r="C25">
        <v>35</v>
      </c>
      <c r="D25">
        <v>41</v>
      </c>
      <c r="E25">
        <f t="shared" si="4"/>
        <v>38</v>
      </c>
      <c r="F25" s="4">
        <f t="shared" si="5"/>
        <v>7.8947368421052628</v>
      </c>
    </row>
    <row r="26" spans="1:7" x14ac:dyDescent="0.25">
      <c r="A26" s="1">
        <v>4500</v>
      </c>
      <c r="B26" s="6">
        <f t="shared" si="3"/>
        <v>1.4907119849998599E-2</v>
      </c>
      <c r="C26">
        <v>36</v>
      </c>
      <c r="D26">
        <v>39</v>
      </c>
      <c r="E26">
        <f t="shared" si="4"/>
        <v>37.5</v>
      </c>
      <c r="F26" s="4">
        <f t="shared" si="5"/>
        <v>4</v>
      </c>
    </row>
    <row r="27" spans="1:7" x14ac:dyDescent="0.25">
      <c r="A27" s="1">
        <v>4800</v>
      </c>
      <c r="B27" s="6">
        <f t="shared" si="3"/>
        <v>1.4433756729740642E-2</v>
      </c>
      <c r="C27">
        <v>33</v>
      </c>
      <c r="D27">
        <v>39</v>
      </c>
      <c r="E27">
        <f t="shared" si="4"/>
        <v>36</v>
      </c>
      <c r="F27" s="4">
        <f t="shared" si="5"/>
        <v>8.3333333333333321</v>
      </c>
    </row>
    <row r="28" spans="1:7" x14ac:dyDescent="0.25">
      <c r="A28" s="1">
        <v>5100</v>
      </c>
      <c r="B28" s="6">
        <f t="shared" si="3"/>
        <v>1.40028008402801E-2</v>
      </c>
      <c r="C28">
        <v>34</v>
      </c>
      <c r="D28">
        <v>38</v>
      </c>
      <c r="E28">
        <f t="shared" si="4"/>
        <v>36</v>
      </c>
      <c r="F28" s="4">
        <f t="shared" si="5"/>
        <v>5.5555555555555554</v>
      </c>
    </row>
    <row r="29" spans="1:7" x14ac:dyDescent="0.25">
      <c r="A29" s="1">
        <v>5400</v>
      </c>
      <c r="B29" s="6">
        <f t="shared" si="3"/>
        <v>1.3608276348795433E-2</v>
      </c>
      <c r="C29">
        <v>32.5</v>
      </c>
      <c r="D29">
        <v>38</v>
      </c>
      <c r="E29">
        <f t="shared" si="4"/>
        <v>35.25</v>
      </c>
      <c r="F29" s="4">
        <f t="shared" si="5"/>
        <v>7.8014184397163122</v>
      </c>
    </row>
    <row r="30" spans="1:7" x14ac:dyDescent="0.25">
      <c r="A30" s="1">
        <v>5700</v>
      </c>
      <c r="B30" s="6">
        <f t="shared" si="3"/>
        <v>1.324532357065044E-2</v>
      </c>
      <c r="C30">
        <v>31</v>
      </c>
      <c r="D30">
        <v>35</v>
      </c>
      <c r="E30">
        <f t="shared" si="4"/>
        <v>33</v>
      </c>
      <c r="F30" s="4">
        <f t="shared" si="5"/>
        <v>6.0606060606060606</v>
      </c>
    </row>
    <row r="31" spans="1:7" x14ac:dyDescent="0.25">
      <c r="A31" s="1">
        <v>6000</v>
      </c>
      <c r="B31" s="6">
        <f t="shared" si="3"/>
        <v>1.2909944487358056E-2</v>
      </c>
      <c r="C31">
        <v>30.5</v>
      </c>
      <c r="D31">
        <v>34</v>
      </c>
      <c r="E31">
        <f t="shared" si="4"/>
        <v>32.25</v>
      </c>
      <c r="F31" s="4">
        <f t="shared" si="5"/>
        <v>5.4263565891472867</v>
      </c>
    </row>
    <row r="32" spans="1:7" x14ac:dyDescent="0.25">
      <c r="E32"/>
      <c r="F32" s="3">
        <f>SUM(F21:F31)/10</f>
        <v>7.5589567258293568</v>
      </c>
      <c r="G32" s="1" t="s">
        <v>7</v>
      </c>
    </row>
  </sheetData>
  <mergeCells count="2">
    <mergeCell ref="C1:F1"/>
    <mergeCell ref="C19:F1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AD85-DFC9-4D18-B96E-927328BE276B}">
  <dimension ref="A1:G30"/>
  <sheetViews>
    <sheetView topLeftCell="B1" workbookViewId="0">
      <selection activeCell="D8" sqref="D8"/>
    </sheetView>
  </sheetViews>
  <sheetFormatPr defaultRowHeight="15" x14ac:dyDescent="0.25"/>
  <sheetData>
    <row r="1" spans="1:7" x14ac:dyDescent="0.25">
      <c r="A1" s="2" t="s">
        <v>0</v>
      </c>
      <c r="B1" s="5" t="s">
        <v>8</v>
      </c>
      <c r="C1" s="7" t="s">
        <v>10</v>
      </c>
      <c r="D1" s="7"/>
      <c r="E1" s="7"/>
      <c r="F1" s="7"/>
    </row>
    <row r="2" spans="1:7" x14ac:dyDescent="0.25">
      <c r="B2" s="6"/>
      <c r="C2" s="1" t="s">
        <v>1</v>
      </c>
      <c r="D2" s="1" t="s">
        <v>2</v>
      </c>
      <c r="E2" s="1" t="s">
        <v>4</v>
      </c>
      <c r="F2" s="3" t="s">
        <v>6</v>
      </c>
    </row>
    <row r="3" spans="1:7" x14ac:dyDescent="0.25">
      <c r="A3" s="1">
        <v>3300</v>
      </c>
      <c r="B3" s="6">
        <f t="shared" ref="B3:B12" si="0">1/SQRT(A3)</f>
        <v>1.7407765595569783E-2</v>
      </c>
      <c r="C3">
        <v>26.9</v>
      </c>
      <c r="D3">
        <v>31.98</v>
      </c>
      <c r="E3">
        <f t="shared" ref="E3:E12" si="1">(C3+D3)/2</f>
        <v>29.439999999999998</v>
      </c>
      <c r="F3" s="4">
        <f t="shared" ref="F3:F12" si="2">((D3-E3)/E3)*100</f>
        <v>8.6277173913043566</v>
      </c>
    </row>
    <row r="4" spans="1:7" x14ac:dyDescent="0.25">
      <c r="A4" s="1">
        <v>3600</v>
      </c>
      <c r="B4" s="6">
        <f t="shared" si="0"/>
        <v>1.6666666666666666E-2</v>
      </c>
      <c r="C4">
        <v>26</v>
      </c>
      <c r="D4">
        <v>29.1</v>
      </c>
      <c r="E4">
        <f t="shared" si="1"/>
        <v>27.55</v>
      </c>
      <c r="F4" s="4">
        <f t="shared" si="2"/>
        <v>5.6261343012704197</v>
      </c>
    </row>
    <row r="5" spans="1:7" x14ac:dyDescent="0.25">
      <c r="A5" s="1">
        <v>3900</v>
      </c>
      <c r="B5" s="6">
        <f t="shared" si="0"/>
        <v>1.6012815380508715E-2</v>
      </c>
      <c r="C5">
        <v>24.88</v>
      </c>
      <c r="D5">
        <v>27.2</v>
      </c>
      <c r="E5">
        <f t="shared" si="1"/>
        <v>26.04</v>
      </c>
      <c r="F5" s="4">
        <f t="shared" si="2"/>
        <v>4.4546850998463912</v>
      </c>
    </row>
    <row r="6" spans="1:7" x14ac:dyDescent="0.25">
      <c r="A6" s="1">
        <v>4200</v>
      </c>
      <c r="B6" s="6">
        <f t="shared" si="0"/>
        <v>1.5430334996209192E-2</v>
      </c>
      <c r="C6">
        <v>23.36</v>
      </c>
      <c r="D6">
        <v>26.9</v>
      </c>
      <c r="E6">
        <f t="shared" si="1"/>
        <v>25.13</v>
      </c>
      <c r="F6" s="4">
        <f t="shared" si="2"/>
        <v>7.043374452845204</v>
      </c>
    </row>
    <row r="7" spans="1:7" x14ac:dyDescent="0.25">
      <c r="A7" s="1">
        <v>4500</v>
      </c>
      <c r="B7" s="6">
        <f t="shared" si="0"/>
        <v>1.4907119849998599E-2</v>
      </c>
      <c r="C7">
        <v>22.1</v>
      </c>
      <c r="D7">
        <v>26.12</v>
      </c>
      <c r="E7">
        <f t="shared" si="1"/>
        <v>24.11</v>
      </c>
      <c r="F7" s="4">
        <f t="shared" si="2"/>
        <v>8.3367897138117026</v>
      </c>
    </row>
    <row r="8" spans="1:7" x14ac:dyDescent="0.25">
      <c r="A8" s="1">
        <v>4800</v>
      </c>
      <c r="B8" s="6">
        <f t="shared" si="0"/>
        <v>1.4433756729740642E-2</v>
      </c>
      <c r="C8">
        <v>20.3</v>
      </c>
      <c r="D8">
        <v>24.6</v>
      </c>
      <c r="E8">
        <f t="shared" si="1"/>
        <v>22.450000000000003</v>
      </c>
      <c r="F8" s="4">
        <f t="shared" si="2"/>
        <v>9.5768374164810606</v>
      </c>
    </row>
    <row r="9" spans="1:7" x14ac:dyDescent="0.25">
      <c r="A9" s="1">
        <v>5100</v>
      </c>
      <c r="B9" s="6">
        <f t="shared" si="0"/>
        <v>1.40028008402801E-2</v>
      </c>
      <c r="C9">
        <v>19.100000000000001</v>
      </c>
      <c r="D9">
        <v>23</v>
      </c>
      <c r="E9">
        <f t="shared" si="1"/>
        <v>21.05</v>
      </c>
      <c r="F9" s="4">
        <f t="shared" si="2"/>
        <v>9.2636579572446518</v>
      </c>
    </row>
    <row r="10" spans="1:7" x14ac:dyDescent="0.25">
      <c r="A10" s="1">
        <v>5500</v>
      </c>
      <c r="B10" s="6">
        <f t="shared" si="0"/>
        <v>1.3483997249264842E-2</v>
      </c>
      <c r="C10">
        <v>18.84</v>
      </c>
      <c r="D10">
        <v>23</v>
      </c>
      <c r="E10">
        <f t="shared" si="1"/>
        <v>20.92</v>
      </c>
      <c r="F10" s="4">
        <f t="shared" si="2"/>
        <v>9.9426386233269515</v>
      </c>
    </row>
    <row r="11" spans="1:7" x14ac:dyDescent="0.25">
      <c r="A11" s="1">
        <v>5700</v>
      </c>
      <c r="B11" s="6">
        <f t="shared" si="0"/>
        <v>1.324532357065044E-2</v>
      </c>
      <c r="C11">
        <v>18</v>
      </c>
      <c r="D11">
        <v>22.1</v>
      </c>
      <c r="E11">
        <f t="shared" si="1"/>
        <v>20.05</v>
      </c>
      <c r="F11" s="4">
        <f t="shared" si="2"/>
        <v>10.224438902743145</v>
      </c>
    </row>
    <row r="12" spans="1:7" x14ac:dyDescent="0.25">
      <c r="A12" s="1">
        <v>6000</v>
      </c>
      <c r="B12" s="6">
        <f t="shared" si="0"/>
        <v>1.2909944487358056E-2</v>
      </c>
      <c r="C12">
        <v>16.52</v>
      </c>
      <c r="D12">
        <v>20.34</v>
      </c>
      <c r="E12">
        <f t="shared" si="1"/>
        <v>18.43</v>
      </c>
      <c r="F12" s="4">
        <f t="shared" si="2"/>
        <v>10.36353771025502</v>
      </c>
    </row>
    <row r="13" spans="1:7" x14ac:dyDescent="0.25">
      <c r="B13" s="6"/>
      <c r="F13" s="3">
        <f>SUM(F3:F12)/10</f>
        <v>8.3459811569128899</v>
      </c>
      <c r="G13" t="s">
        <v>7</v>
      </c>
    </row>
    <row r="14" spans="1:7" x14ac:dyDescent="0.25">
      <c r="A14" s="1"/>
      <c r="B14" s="6"/>
      <c r="E14" s="4"/>
    </row>
    <row r="15" spans="1:7" x14ac:dyDescent="0.25">
      <c r="B15" s="6"/>
      <c r="E15" s="4"/>
    </row>
    <row r="16" spans="1:7" x14ac:dyDescent="0.25">
      <c r="B16" s="6"/>
      <c r="E16" s="4"/>
    </row>
    <row r="17" spans="1:7" x14ac:dyDescent="0.25">
      <c r="B17" s="6"/>
      <c r="E17" s="4"/>
    </row>
    <row r="18" spans="1:7" x14ac:dyDescent="0.25">
      <c r="A18" s="2" t="s">
        <v>0</v>
      </c>
      <c r="B18" s="5" t="s">
        <v>8</v>
      </c>
      <c r="C18" s="8" t="s">
        <v>9</v>
      </c>
      <c r="D18" s="8"/>
      <c r="E18" s="8"/>
      <c r="F18" s="8"/>
    </row>
    <row r="19" spans="1:7" x14ac:dyDescent="0.25">
      <c r="B19" s="6"/>
      <c r="C19" s="1" t="s">
        <v>1</v>
      </c>
      <c r="D19" s="1" t="s">
        <v>3</v>
      </c>
      <c r="E19" s="1" t="s">
        <v>4</v>
      </c>
      <c r="F19" s="3" t="s">
        <v>5</v>
      </c>
    </row>
    <row r="20" spans="1:7" x14ac:dyDescent="0.25">
      <c r="A20" s="1">
        <v>3300</v>
      </c>
      <c r="B20" s="6">
        <f t="shared" ref="B20:B29" si="3">1/SQRT(A20)</f>
        <v>1.7407765595569783E-2</v>
      </c>
      <c r="C20">
        <v>43.8</v>
      </c>
      <c r="D20">
        <v>51</v>
      </c>
      <c r="E20">
        <f t="shared" ref="E20:E29" si="4">(C20+D20)/2</f>
        <v>47.4</v>
      </c>
      <c r="F20" s="4">
        <f t="shared" ref="F20:F29" si="5">((D20-E20)/E20)*100</f>
        <v>7.5949367088607627</v>
      </c>
    </row>
    <row r="21" spans="1:7" x14ac:dyDescent="0.25">
      <c r="A21" s="1">
        <v>3600</v>
      </c>
      <c r="B21" s="6">
        <f t="shared" si="3"/>
        <v>1.6666666666666666E-2</v>
      </c>
      <c r="C21">
        <v>43</v>
      </c>
      <c r="D21">
        <v>50.3</v>
      </c>
      <c r="E21">
        <f t="shared" si="4"/>
        <v>46.65</v>
      </c>
      <c r="F21" s="4">
        <f t="shared" si="5"/>
        <v>7.8242229367631273</v>
      </c>
    </row>
    <row r="22" spans="1:7" x14ac:dyDescent="0.25">
      <c r="A22" s="1">
        <v>3900</v>
      </c>
      <c r="B22" s="6">
        <f t="shared" si="3"/>
        <v>1.6012815380508715E-2</v>
      </c>
      <c r="C22">
        <v>41.56</v>
      </c>
      <c r="D22">
        <v>47.5</v>
      </c>
      <c r="E22">
        <f t="shared" si="4"/>
        <v>44.53</v>
      </c>
      <c r="F22" s="4">
        <f t="shared" si="5"/>
        <v>6.66966090276218</v>
      </c>
    </row>
    <row r="23" spans="1:7" x14ac:dyDescent="0.25">
      <c r="A23" s="1">
        <v>4200</v>
      </c>
      <c r="B23" s="6">
        <f t="shared" si="3"/>
        <v>1.5430334996209192E-2</v>
      </c>
      <c r="C23">
        <v>41.88</v>
      </c>
      <c r="D23">
        <v>45</v>
      </c>
      <c r="E23">
        <f t="shared" si="4"/>
        <v>43.44</v>
      </c>
      <c r="F23" s="4">
        <f t="shared" si="5"/>
        <v>3.5911602209944804</v>
      </c>
    </row>
    <row r="24" spans="1:7" x14ac:dyDescent="0.25">
      <c r="A24" s="1">
        <v>4500</v>
      </c>
      <c r="B24" s="6">
        <f t="shared" si="3"/>
        <v>1.4907119849998599E-2</v>
      </c>
      <c r="C24">
        <v>38.020000000000003</v>
      </c>
      <c r="D24">
        <v>43.36</v>
      </c>
      <c r="E24">
        <f t="shared" si="4"/>
        <v>40.69</v>
      </c>
      <c r="F24" s="4">
        <f t="shared" si="5"/>
        <v>6.561808798230528</v>
      </c>
    </row>
    <row r="25" spans="1:7" x14ac:dyDescent="0.25">
      <c r="A25" s="1">
        <v>4800</v>
      </c>
      <c r="B25" s="6">
        <f t="shared" si="3"/>
        <v>1.4433756729740642E-2</v>
      </c>
      <c r="C25">
        <v>36.68</v>
      </c>
      <c r="D25">
        <v>41.2</v>
      </c>
      <c r="E25">
        <f t="shared" si="4"/>
        <v>38.94</v>
      </c>
      <c r="F25" s="4">
        <f t="shared" si="5"/>
        <v>5.8038007190549701</v>
      </c>
    </row>
    <row r="26" spans="1:7" x14ac:dyDescent="0.25">
      <c r="A26" s="1">
        <v>5100</v>
      </c>
      <c r="B26" s="6">
        <f t="shared" si="3"/>
        <v>1.40028008402801E-2</v>
      </c>
      <c r="C26">
        <v>35.9</v>
      </c>
      <c r="D26">
        <v>40</v>
      </c>
      <c r="E26">
        <f t="shared" si="4"/>
        <v>37.950000000000003</v>
      </c>
      <c r="F26" s="4">
        <f t="shared" si="5"/>
        <v>5.4018445322793065</v>
      </c>
    </row>
    <row r="27" spans="1:7" x14ac:dyDescent="0.25">
      <c r="A27" s="1">
        <v>5500</v>
      </c>
      <c r="B27" s="6">
        <f t="shared" si="3"/>
        <v>1.3483997249264842E-2</v>
      </c>
      <c r="C27">
        <v>33.32</v>
      </c>
      <c r="D27">
        <v>37.74</v>
      </c>
      <c r="E27">
        <f t="shared" si="4"/>
        <v>35.53</v>
      </c>
      <c r="F27" s="4">
        <f t="shared" si="5"/>
        <v>6.2200956937799061</v>
      </c>
    </row>
    <row r="28" spans="1:7" x14ac:dyDescent="0.25">
      <c r="A28" s="1">
        <v>5700</v>
      </c>
      <c r="B28" s="6">
        <f t="shared" si="3"/>
        <v>1.324532357065044E-2</v>
      </c>
      <c r="C28">
        <v>32.700000000000003</v>
      </c>
      <c r="D28">
        <v>37.58</v>
      </c>
      <c r="E28">
        <f t="shared" si="4"/>
        <v>35.14</v>
      </c>
      <c r="F28" s="4">
        <f t="shared" si="5"/>
        <v>6.9436539556061394</v>
      </c>
    </row>
    <row r="29" spans="1:7" x14ac:dyDescent="0.25">
      <c r="A29" s="1">
        <v>6000</v>
      </c>
      <c r="B29" s="6">
        <f t="shared" si="3"/>
        <v>1.2909944487358056E-2</v>
      </c>
      <c r="C29">
        <v>31.68</v>
      </c>
      <c r="D29">
        <v>35.58</v>
      </c>
      <c r="E29">
        <f t="shared" si="4"/>
        <v>33.629999999999995</v>
      </c>
      <c r="F29" s="4">
        <f t="shared" si="5"/>
        <v>5.7983942908117845</v>
      </c>
    </row>
    <row r="30" spans="1:7" x14ac:dyDescent="0.25">
      <c r="B30" s="6"/>
      <c r="F30" s="3">
        <f>SUM(F20:F29)/10</f>
        <v>6.2409578759143178</v>
      </c>
      <c r="G30" s="1" t="s">
        <v>7</v>
      </c>
    </row>
  </sheetData>
  <mergeCells count="2">
    <mergeCell ref="C1:F1"/>
    <mergeCell ref="C18:F1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6BD-09C1-401C-8441-67C9C1A4694F}">
  <dimension ref="A1:C14"/>
  <sheetViews>
    <sheetView tabSelected="1" workbookViewId="0">
      <selection activeCell="B12" sqref="B12"/>
    </sheetView>
  </sheetViews>
  <sheetFormatPr defaultRowHeight="15" x14ac:dyDescent="0.25"/>
  <cols>
    <col min="1" max="1" width="11.140625" customWidth="1"/>
    <col min="2" max="2" width="19.140625" customWidth="1"/>
    <col min="3" max="3" width="11.140625" customWidth="1"/>
  </cols>
  <sheetData>
    <row r="1" spans="1:3" x14ac:dyDescent="0.25">
      <c r="A1" s="1" t="s">
        <v>13</v>
      </c>
      <c r="B1" t="s">
        <v>11</v>
      </c>
      <c r="C1" t="s">
        <v>12</v>
      </c>
    </row>
    <row r="2" spans="1:3" x14ac:dyDescent="0.25">
      <c r="A2" t="s">
        <v>14</v>
      </c>
      <c r="B2">
        <v>5.9999999999999995E-4</v>
      </c>
      <c r="C2">
        <v>4.0000000000000002E-4</v>
      </c>
    </row>
    <row r="3" spans="1:3" x14ac:dyDescent="0.25">
      <c r="A3" t="s">
        <v>15</v>
      </c>
      <c r="B3">
        <f>B2*(1000)</f>
        <v>0.6</v>
      </c>
      <c r="C3">
        <f>C2*(1000)</f>
        <v>0.4</v>
      </c>
    </row>
    <row r="5" spans="1:3" x14ac:dyDescent="0.25">
      <c r="A5" s="1" t="s">
        <v>16</v>
      </c>
    </row>
    <row r="6" spans="1:3" x14ac:dyDescent="0.25">
      <c r="A6" t="s">
        <v>17</v>
      </c>
      <c r="B6">
        <f>(m_1*L)/(SQRT((e*m)/(2*h^2)))</f>
        <v>2.0604176955011781E-10</v>
      </c>
    </row>
    <row r="7" spans="1:3" x14ac:dyDescent="0.25">
      <c r="A7" t="s">
        <v>18</v>
      </c>
      <c r="B7">
        <f>(m_2*L)/SQRT((e*m)/(2*h^2))</f>
        <v>1.3736117970007857E-10</v>
      </c>
    </row>
    <row r="9" spans="1:3" x14ac:dyDescent="0.25">
      <c r="A9" t="s">
        <v>19</v>
      </c>
      <c r="B9">
        <v>0.14000000000000001</v>
      </c>
    </row>
    <row r="10" spans="1:3" x14ac:dyDescent="0.25">
      <c r="A10" t="s">
        <v>20</v>
      </c>
      <c r="B10">
        <f>9.11*1E-31</f>
        <v>9.1100000000000003E-31</v>
      </c>
    </row>
    <row r="11" spans="1:3" x14ac:dyDescent="0.25">
      <c r="A11" t="s">
        <v>21</v>
      </c>
      <c r="B11">
        <f>6.626*1E-34</f>
        <v>6.6259999999999998E-34</v>
      </c>
    </row>
    <row r="12" spans="1:3" x14ac:dyDescent="0.25">
      <c r="A12" t="s">
        <v>22</v>
      </c>
      <c r="B12">
        <f>1.602*10^-19</f>
        <v>1.602E-19</v>
      </c>
    </row>
    <row r="14" spans="1:3" x14ac:dyDescent="0.25">
      <c r="B1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Diameters of rings for increasi</vt:lpstr>
      <vt:lpstr>Data attempt 2</vt:lpstr>
      <vt:lpstr>Calculations</vt:lpstr>
      <vt:lpstr>e</vt:lpstr>
      <vt:lpstr>h</vt:lpstr>
      <vt:lpstr>L</vt:lpstr>
      <vt:lpstr>m</vt:lpstr>
      <vt:lpstr>m_1</vt:lpstr>
      <vt:lpstr>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2018-05-24T06:16:28Z</dcterms:modified>
</cp:coreProperties>
</file>