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chi/Desktop/Foster Lab/"/>
    </mc:Choice>
  </mc:AlternateContent>
  <xr:revisionPtr revIDLastSave="0" documentId="13_ncr:1_{7F7AF52D-AAE2-C14F-8942-7909CCF18E7A}" xr6:coauthVersionLast="47" xr6:coauthVersionMax="47" xr10:uidLastSave="{00000000-0000-0000-0000-000000000000}"/>
  <bookViews>
    <workbookView xWindow="0" yWindow="460" windowWidth="28800" windowHeight="16160" xr2:uid="{4EF538E0-3C21-094E-A5EC-8734B28E84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Y39" i="1"/>
  <c r="W39" i="1"/>
  <c r="Y38" i="1"/>
  <c r="W38" i="1"/>
  <c r="Y37" i="1"/>
  <c r="W37" i="1"/>
  <c r="Y36" i="1"/>
  <c r="W36" i="1"/>
  <c r="Y35" i="1"/>
  <c r="W35" i="1"/>
  <c r="Y34" i="1"/>
  <c r="W34" i="1"/>
  <c r="Y33" i="1"/>
  <c r="W33" i="1"/>
  <c r="X24" i="1"/>
  <c r="V24" i="1"/>
  <c r="X29" i="1"/>
  <c r="V29" i="1"/>
  <c r="X28" i="1"/>
  <c r="V28" i="1"/>
  <c r="X27" i="1"/>
  <c r="V27" i="1"/>
  <c r="X25" i="1"/>
  <c r="V25" i="1"/>
  <c r="X26" i="1"/>
  <c r="V26" i="1"/>
  <c r="X23" i="1"/>
  <c r="V23" i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3" i="1"/>
  <c r="W3" i="1" s="1"/>
  <c r="F3" i="1"/>
  <c r="F4" i="1"/>
  <c r="F5" i="1"/>
  <c r="F6" i="1"/>
  <c r="F7" i="1"/>
  <c r="F8" i="1"/>
  <c r="H8" i="1" s="1"/>
  <c r="F9" i="1"/>
  <c r="F10" i="1"/>
  <c r="F11" i="1"/>
  <c r="F12" i="1"/>
  <c r="F13" i="1"/>
  <c r="F18" i="1"/>
  <c r="F19" i="1"/>
  <c r="F20" i="1"/>
  <c r="F21" i="1"/>
  <c r="F22" i="1"/>
  <c r="F14" i="1"/>
  <c r="F15" i="1"/>
  <c r="H15" i="1" s="1"/>
  <c r="F16" i="1"/>
  <c r="F17" i="1"/>
  <c r="H17" i="1" s="1"/>
  <c r="F23" i="1"/>
  <c r="F24" i="1"/>
  <c r="F25" i="1"/>
  <c r="F26" i="1"/>
  <c r="F27" i="1"/>
  <c r="F28" i="1"/>
  <c r="F29" i="1"/>
  <c r="F2" i="1"/>
  <c r="D33" i="1"/>
  <c r="C50" i="1" s="1"/>
  <c r="D29" i="1"/>
  <c r="D23" i="1"/>
  <c r="D28" i="1"/>
  <c r="D27" i="1"/>
  <c r="D26" i="1"/>
  <c r="D25" i="1"/>
  <c r="D24" i="1"/>
  <c r="D17" i="1"/>
  <c r="D16" i="1"/>
  <c r="H16" i="1" s="1"/>
  <c r="D15" i="1"/>
  <c r="D18" i="1"/>
  <c r="D19" i="1"/>
  <c r="D20" i="1"/>
  <c r="D21" i="1"/>
  <c r="D22" i="1"/>
  <c r="H22" i="1" s="1"/>
  <c r="D14" i="1"/>
  <c r="D3" i="1"/>
  <c r="D4" i="1"/>
  <c r="D5" i="1"/>
  <c r="H5" i="1" s="1"/>
  <c r="D6" i="1"/>
  <c r="H6" i="1" s="1"/>
  <c r="D7" i="1"/>
  <c r="D8" i="1"/>
  <c r="D9" i="1"/>
  <c r="D10" i="1"/>
  <c r="H10" i="1" s="1"/>
  <c r="D11" i="1"/>
  <c r="D12" i="1"/>
  <c r="D13" i="1"/>
  <c r="D2" i="1"/>
  <c r="H7" i="1" l="1"/>
  <c r="V17" i="1" s="1"/>
  <c r="H28" i="1"/>
  <c r="V20" i="1" s="1"/>
  <c r="H11" i="1"/>
  <c r="H3" i="1"/>
  <c r="H14" i="1"/>
  <c r="H25" i="1"/>
  <c r="H13" i="1"/>
  <c r="H24" i="1"/>
  <c r="H20" i="1"/>
  <c r="H12" i="1"/>
  <c r="H4" i="1"/>
  <c r="H23" i="1"/>
  <c r="H9" i="1"/>
  <c r="H21" i="1"/>
  <c r="H27" i="1"/>
  <c r="H2" i="1"/>
  <c r="H26" i="1"/>
  <c r="H18" i="1"/>
  <c r="H29" i="1"/>
  <c r="H19" i="1"/>
  <c r="V19" i="1" s="1"/>
  <c r="C43" i="1"/>
  <c r="V18" i="1" l="1"/>
  <c r="V16" i="1"/>
</calcChain>
</file>

<file path=xl/sharedStrings.xml><?xml version="1.0" encoding="utf-8"?>
<sst xmlns="http://schemas.openxmlformats.org/spreadsheetml/2006/main" count="78" uniqueCount="45">
  <si>
    <t>experiment dates</t>
  </si>
  <si>
    <t>cell numbers</t>
  </si>
  <si>
    <t>protein IDs</t>
  </si>
  <si>
    <t>expected protein (ng)</t>
  </si>
  <si>
    <t>measured protein (ng)</t>
  </si>
  <si>
    <t>experimental condition</t>
  </si>
  <si>
    <t>label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</si>
  <si>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</si>
  <si>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</si>
  <si>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</si>
  <si>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</si>
  <si>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</si>
  <si>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</si>
  <si>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</si>
  <si>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</si>
  <si>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</si>
  <si>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</si>
  <si>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j</t>
  </si>
  <si>
    <t>TFE</t>
  </si>
  <si>
    <t>blank</t>
  </si>
  <si>
    <t>nanodrop (ug/ul)</t>
  </si>
  <si>
    <t>% recovery</t>
  </si>
  <si>
    <t>10</t>
  </si>
  <si>
    <t>100</t>
  </si>
  <si>
    <t>Notes</t>
  </si>
  <si>
    <t>EvoTip</t>
  </si>
  <si>
    <t>NH4HCO3</t>
  </si>
  <si>
    <t>Tris</t>
  </si>
  <si>
    <t>Results from testing TFE% used</t>
  </si>
  <si>
    <t>cell number</t>
  </si>
  <si>
    <t>average % recovery</t>
  </si>
  <si>
    <t>10,000 (TFE)</t>
  </si>
  <si>
    <t>10,000 (mPOP)</t>
  </si>
  <si>
    <t>summary of % recovery</t>
  </si>
  <si>
    <t xml:space="preserve">10,000 cells w reduction </t>
  </si>
  <si>
    <t xml:space="preserve">10,000 cells w/o reduction </t>
  </si>
  <si>
    <t xml:space="preserve">1000 cells w/o reduction </t>
  </si>
  <si>
    <t xml:space="preserve">1000 cells w reduction </t>
  </si>
  <si>
    <t>10 cells</t>
  </si>
  <si>
    <t>s</t>
  </si>
  <si>
    <t>fa</t>
  </si>
  <si>
    <t>ew</t>
  </si>
  <si>
    <t>we</t>
  </si>
  <si>
    <t>wer</t>
  </si>
  <si>
    <t>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</si>
</sst>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</fills>
  <borders count="5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Identified number of protein IDs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protein IDs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Sheet1!$G$2:$G$12</c:f>
              <c:strCach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100</c:v>
                </c:pt>
                <c:pt idx="6">
                  <c:v>100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4-FC4D-BF01-E3C5D879782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experimental condition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Sheet1!$G$2:$G$12</c:f>
              <c:strCach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100</c:v>
                </c:pt>
                <c:pt idx="6">
                  <c:v>100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strCache>
            </c:strRef>
          </c:cat>
          <c:val>
            <c:numRef>
              <c:f>Sheet1!$G$2:$G$12</c:f>
              <c:numCache>
                <c:formatCode>@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4-FC4D-BF01-E3C5D8797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72918655"/>
        <c:axId val="1172925023"/>
      </c:barChart>
      <c:catAx>
        <c:axId val="117291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25023"/>
        <c:crosses val="autoZero"/>
        <c:auto val="0"/>
        <c:lblAlgn val="ctr"/>
        <c:lblOffset val="100"/>
        <c:noMultiLvlLbl val="0"/>
      </c:catAx>
      <c:valAx>
        <c:axId val="11729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 ID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1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Identified number of protein IDs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Sheet1!$Y$23:$Y$29</c:f>
              <c:strCache>
                <c:ptCount val="7"/>
                <c:pt idx="0">
                  <c:v>blank</c:v>
                </c:pt>
                <c:pt idx="1">
                  <c:v>10 cells</c:v>
                </c:pt>
                <c:pt idx="2">
                  <c:v>1000 cells w/o reduction </c:v>
                </c:pt>
                <c:pt idx="3">
                  <c:v>1000 cells w reduction </c:v>
                </c:pt>
                <c:pt idx="4">
                  <c:v>10,000 cells w/o reduction </c:v>
                </c:pt>
                <c:pt idx="5">
                  <c:v>10,000 cells w reduction </c:v>
                </c:pt>
                <c:pt idx="6">
                  <c:v>TFE</c:v>
                </c:pt>
              </c:strCache>
            </c:strRef>
          </c:cat>
          <c:val>
            <c:numRef>
              <c:f>Sheet1!$U$23:$U$29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577</c:v>
                </c:pt>
                <c:pt idx="3">
                  <c:v>727</c:v>
                </c:pt>
                <c:pt idx="4">
                  <c:v>3009</c:v>
                </c:pt>
                <c:pt idx="5">
                  <c:v>3927</c:v>
                </c:pt>
                <c:pt idx="6">
                  <c:v>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8-B243-A6D8-663C2A173ABC}"/>
            </c:ext>
          </c:extLst>
        </c:ser>
        <c:ser>
          <c:idx val="1"/>
          <c:order val="1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Sheet1!$Y$23:$Y$29</c:f>
              <c:strCache>
                <c:ptCount val="7"/>
                <c:pt idx="0">
                  <c:v>blank</c:v>
                </c:pt>
                <c:pt idx="1">
                  <c:v>10 cells</c:v>
                </c:pt>
                <c:pt idx="2">
                  <c:v>1000 cells w/o reduction </c:v>
                </c:pt>
                <c:pt idx="3">
                  <c:v>1000 cells w reduction </c:v>
                </c:pt>
                <c:pt idx="4">
                  <c:v>10,000 cells w/o reduction </c:v>
                </c:pt>
                <c:pt idx="5">
                  <c:v>10,000 cells w reduction </c:v>
                </c:pt>
                <c:pt idx="6">
                  <c:v>TFE</c:v>
                </c:pt>
              </c:strCache>
            </c:strRef>
          </c:cat>
          <c:val>
            <c:numRef>
              <c:f>Sheet1!$Y$23:$Y$29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8-B243-A6D8-663C2A17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32379056"/>
        <c:axId val="1132401728"/>
      </c:barChart>
      <c:catAx>
        <c:axId val="113237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 conditions</a:t>
                </a:r>
              </a:p>
            </c:rich>
          </c:tx>
          <c:layout>
            <c:manualLayout>
              <c:xMode val="edge"/>
              <c:yMode val="edge"/>
              <c:x val="0.32764896613788852"/>
              <c:y val="0.91376289106074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01728"/>
        <c:crosses val="autoZero"/>
        <c:auto val="1"/>
        <c:lblAlgn val="ctr"/>
        <c:lblOffset val="100"/>
        <c:noMultiLvlLbl val="0"/>
      </c:catAx>
      <c:valAx>
        <c:axId val="11324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7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IDs identified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Sheet1!$Z$33:$Z$39</c:f>
              <c:strCache>
                <c:ptCount val="7"/>
                <c:pt idx="0">
                  <c:v>10</c:v>
                </c:pt>
                <c:pt idx="1">
                  <c:v>10</c:v>
                </c:pt>
                <c:pt idx="2">
                  <c:v>10,000</c:v>
                </c:pt>
                <c:pt idx="3">
                  <c:v>10,000</c:v>
                </c:pt>
                <c:pt idx="4">
                  <c:v>10,000</c:v>
                </c:pt>
                <c:pt idx="5">
                  <c:v>10,000</c:v>
                </c:pt>
                <c:pt idx="6">
                  <c:v>10,000</c:v>
                </c:pt>
              </c:strCache>
            </c:strRef>
          </c:cat>
          <c:val>
            <c:numRef>
              <c:f>Sheet1!$V$33:$V$39</c:f>
              <c:numCache>
                <c:formatCode>General</c:formatCode>
                <c:ptCount val="7"/>
                <c:pt idx="0">
                  <c:v>21</c:v>
                </c:pt>
                <c:pt idx="1">
                  <c:v>14</c:v>
                </c:pt>
                <c:pt idx="2">
                  <c:v>3219</c:v>
                </c:pt>
                <c:pt idx="3">
                  <c:v>1453</c:v>
                </c:pt>
                <c:pt idx="4">
                  <c:v>3359</c:v>
                </c:pt>
                <c:pt idx="5">
                  <c:v>2227</c:v>
                </c:pt>
                <c:pt idx="6">
                  <c:v>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3-784F-B073-C556CCF743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Sheet1!$Z$33:$Z$39</c:f>
              <c:strCache>
                <c:ptCount val="7"/>
                <c:pt idx="0">
                  <c:v>10</c:v>
                </c:pt>
                <c:pt idx="1">
                  <c:v>10</c:v>
                </c:pt>
                <c:pt idx="2">
                  <c:v>10,000</c:v>
                </c:pt>
                <c:pt idx="3">
                  <c:v>10,000</c:v>
                </c:pt>
                <c:pt idx="4">
                  <c:v>10,000</c:v>
                </c:pt>
                <c:pt idx="5">
                  <c:v>10,000</c:v>
                </c:pt>
                <c:pt idx="6">
                  <c:v>10,000</c:v>
                </c:pt>
              </c:strCache>
            </c:strRef>
          </c:cat>
          <c:val>
            <c:numRef>
              <c:f>Sheet1!$Z$33:$Z$39</c:f>
              <c:numCache>
                <c:formatCode>@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3-784F-B073-C556CCF74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470816"/>
        <c:axId val="1132094224"/>
      </c:barChart>
      <c:catAx>
        <c:axId val="105447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94224"/>
        <c:crosses val="autoZero"/>
        <c:auto val="1"/>
        <c:lblAlgn val="ctr"/>
        <c:lblOffset val="100"/>
        <c:noMultiLvlLbl val="0"/>
      </c:catAx>
      <c:valAx>
        <c:axId val="11320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226787</xdr:colOff>
      <xdr:row>2</xdr:row>
      <xdr:rowOff>74386</xdr:rowOff>
    </xdr:from>
    <xdr:to>
      <xdr:col>17</xdr:col>
      <xdr:colOff>33112</xdr:colOff>
      <xdr:row>15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80B16-2267-D924-090D-452887B8A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809132</xdr:colOff>
      <xdr:row>15</xdr:row>
      <xdr:rowOff>198891</xdr:rowOff>
    </xdr:from>
    <xdr:to>
      <xdr:col>17</xdr:col>
      <xdr:colOff>414033</xdr:colOff>
      <xdr:row>29</xdr:row>
      <xdr:rowOff>84591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806B9-34C8-9E24-747D-EA1C629D0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30</xdr:row>
      <xdr:rowOff>175491</xdr:rowOff>
    </xdr:from>
    <xdr:to>
      <xdr:col>17</xdr:col>
      <xdr:colOff>415637</xdr:colOff>
      <xdr:row>44</xdr:row>
      <xdr:rowOff>9236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4D01B-A69E-F55E-7154-6BF4F953A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DD47-F0C4-3E4B-99F0-3A0DAC2942F8}">
  <dimension ref="A1:Z58"/>
  <sheetViews>
    <sheetView tabSelected="1" topLeftCell="J1" zoomScale="110" workbookViewId="0">
      <pane ySplit="1" topLeftCell="A12" activePane="bottomLeft" state="frozen"/>
      <selection pane="bottomLeft" activeCell="T26" sqref="T26"/>
    </sheetView>
  </sheetViews>
  <sheetFormatPr baseColWidth="10" defaultRowHeight="16" x14ac:dyDescent="0.2"/>
  <cols>
    <col min="1" max="1" width="15.5" style="1" bestFit="1" customWidth="1"/>
    <col min="2" max="2" width="11.6640625" bestFit="1" customWidth="1"/>
    <col min="4" max="4" width="18.83203125" bestFit="1" customWidth="1"/>
    <col min="5" max="5" width="15" bestFit="1" customWidth="1"/>
    <col min="6" max="6" width="19.6640625" bestFit="1" customWidth="1"/>
    <col min="7" max="7" width="20.1640625" bestFit="1" customWidth="1"/>
    <col min="21" max="21" width="20.5" customWidth="1"/>
    <col min="22" max="22" width="19.6640625" bestFit="1" customWidth="1"/>
  </cols>
  <sheetData>
    <row r="1" spans="1:23" x14ac:dyDescent="0.2">
      <c r="A1" s="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5</v>
      </c>
      <c r="H1" t="s">
        <v>21</v>
      </c>
      <c r="I1" s="3" t="s">
        <v>6</v>
      </c>
      <c r="J1" t="s">
        <v>24</v>
      </c>
      <c r="U1" t="s">
        <v>28</v>
      </c>
    </row>
    <row r="2" spans="1:23" x14ac:dyDescent="0.2">
      <c r="A2" s="1">
        <v>44874</v>
      </c>
      <c r="B2">
        <v>10</v>
      </c>
      <c r="C2">
        <v>9</v>
      </c>
      <c r="D2">
        <f t="shared" ref="D2:D29" si="0">0.3*B2</f>
        <v>3</v>
      </c>
      <c r="E2">
        <v>1.0999999999999999E-2</v>
      </c>
      <c r="F2">
        <f>E2*10*1000</f>
        <v>109.99999999999999</v>
      </c>
      <c r="G2" s="7" t="s">
        <v>22</v>
      </c>
      <c r="H2">
        <f>(F2/D2)*100</f>
        <v>3666.6666666666665</v>
      </c>
      <c r="I2" s="3" t="s">
        <v>7</v>
      </c>
      <c r="J2" t="s">
        <v>25</v>
      </c>
      <c r="U2" t="s">
        <v>20</v>
      </c>
      <c r="V2" t="s">
        <v>4</v>
      </c>
      <c r="W2" t="s">
        <v>21</v>
      </c>
    </row>
    <row r="3" spans="1:23" x14ac:dyDescent="0.2">
      <c r="B3">
        <v>10</v>
      </c>
      <c r="C3">
        <v>0</v>
      </c>
      <c r="D3">
        <f t="shared" si="0"/>
        <v>3</v>
      </c>
      <c r="E3">
        <v>1.0999999999999999E-2</v>
      </c>
      <c r="F3">
        <f t="shared" ref="F3:F29" si="1">E3*10*1000</f>
        <v>109.99999999999999</v>
      </c>
      <c r="G3" s="7" t="s">
        <v>22</v>
      </c>
      <c r="H3">
        <f t="shared" ref="H3:H29" si="2">(F3/D3)*100</f>
        <v>3666.6666666666665</v>
      </c>
      <c r="I3" s="3" t="s">
        <v>8</v>
      </c>
      <c r="J3" t="s">
        <v>26</v>
      </c>
      <c r="K3" t="s">
        <v>25</v>
      </c>
      <c r="U3">
        <v>8.9999999999999993E-3</v>
      </c>
      <c r="V3">
        <f>U3*40*1000</f>
        <v>360</v>
      </c>
      <c r="W3">
        <f>V3/3000*100</f>
        <v>12</v>
      </c>
    </row>
    <row r="4" spans="1:23" x14ac:dyDescent="0.2">
      <c r="B4">
        <v>10</v>
      </c>
      <c r="C4">
        <v>0</v>
      </c>
      <c r="D4">
        <f t="shared" si="0"/>
        <v>3</v>
      </c>
      <c r="E4">
        <v>1.7000000000000001E-2</v>
      </c>
      <c r="F4">
        <f t="shared" si="1"/>
        <v>170</v>
      </c>
      <c r="G4" s="7" t="s">
        <v>22</v>
      </c>
      <c r="H4">
        <f t="shared" si="2"/>
        <v>5666.6666666666661</v>
      </c>
      <c r="I4" s="3" t="s">
        <v>9</v>
      </c>
      <c r="J4" t="s">
        <v>25</v>
      </c>
      <c r="U4">
        <v>7.0000000000000001E-3</v>
      </c>
      <c r="V4">
        <f t="shared" ref="V4:V10" si="3">U4*40*1000</f>
        <v>280</v>
      </c>
      <c r="W4">
        <f t="shared" ref="W4:W10" si="4">V4/3000*100</f>
        <v>9.3333333333333339</v>
      </c>
    </row>
    <row r="5" spans="1:23" x14ac:dyDescent="0.2">
      <c r="B5">
        <v>10</v>
      </c>
      <c r="C5">
        <v>1</v>
      </c>
      <c r="D5">
        <f t="shared" si="0"/>
        <v>3</v>
      </c>
      <c r="E5">
        <v>1.2999999999999999E-2</v>
      </c>
      <c r="F5">
        <f t="shared" si="1"/>
        <v>130</v>
      </c>
      <c r="G5" s="7" t="s">
        <v>22</v>
      </c>
      <c r="H5">
        <f t="shared" si="2"/>
        <v>4333.3333333333339</v>
      </c>
      <c r="I5" s="3" t="s">
        <v>10</v>
      </c>
      <c r="J5" t="s">
        <v>25</v>
      </c>
      <c r="U5">
        <v>8.9999999999999993E-3</v>
      </c>
      <c r="V5">
        <f t="shared" si="3"/>
        <v>360</v>
      </c>
      <c r="W5">
        <f t="shared" si="4"/>
        <v>12</v>
      </c>
    </row>
    <row r="6" spans="1:23" x14ac:dyDescent="0.2">
      <c r="B6">
        <v>10</v>
      </c>
      <c r="C6">
        <v>3</v>
      </c>
      <c r="D6">
        <f t="shared" si="0"/>
        <v>3</v>
      </c>
      <c r="E6">
        <v>1.2999999999999999E-2</v>
      </c>
      <c r="F6">
        <f t="shared" si="1"/>
        <v>130</v>
      </c>
      <c r="G6" s="7" t="s">
        <v>22</v>
      </c>
      <c r="H6">
        <f t="shared" si="2"/>
        <v>4333.3333333333339</v>
      </c>
      <c r="I6" s="3" t="s">
        <v>11</v>
      </c>
      <c r="U6">
        <v>1.2999999999999999E-2</v>
      </c>
      <c r="V6">
        <f t="shared" si="3"/>
        <v>520</v>
      </c>
      <c r="W6">
        <f t="shared" si="4"/>
        <v>17.333333333333336</v>
      </c>
    </row>
    <row r="7" spans="1:23" x14ac:dyDescent="0.2">
      <c r="B7">
        <v>100</v>
      </c>
      <c r="C7">
        <v>9</v>
      </c>
      <c r="D7">
        <f t="shared" si="0"/>
        <v>30</v>
      </c>
      <c r="E7">
        <v>2.3E-2</v>
      </c>
      <c r="F7">
        <f t="shared" si="1"/>
        <v>229.99999999999997</v>
      </c>
      <c r="G7" s="7" t="s">
        <v>23</v>
      </c>
      <c r="H7">
        <f t="shared" si="2"/>
        <v>766.66666666666663</v>
      </c>
      <c r="I7" s="3" t="s">
        <v>12</v>
      </c>
      <c r="U7">
        <v>0.01</v>
      </c>
      <c r="V7">
        <f t="shared" si="3"/>
        <v>400</v>
      </c>
      <c r="W7">
        <f t="shared" si="4"/>
        <v>13.333333333333334</v>
      </c>
    </row>
    <row r="8" spans="1:23" x14ac:dyDescent="0.2">
      <c r="B8">
        <v>100</v>
      </c>
      <c r="C8">
        <v>5</v>
      </c>
      <c r="D8">
        <f t="shared" si="0"/>
        <v>30</v>
      </c>
      <c r="E8">
        <v>2.9000000000000001E-2</v>
      </c>
      <c r="F8">
        <f t="shared" si="1"/>
        <v>290.00000000000006</v>
      </c>
      <c r="G8" s="7" t="s">
        <v>23</v>
      </c>
      <c r="H8">
        <f t="shared" si="2"/>
        <v>966.66666666666674</v>
      </c>
      <c r="I8" s="3" t="s">
        <v>13</v>
      </c>
      <c r="U8">
        <v>4.0000000000000001E-3</v>
      </c>
      <c r="V8">
        <f t="shared" si="3"/>
        <v>160</v>
      </c>
      <c r="W8">
        <f t="shared" si="4"/>
        <v>5.3333333333333339</v>
      </c>
    </row>
    <row r="9" spans="1:23" x14ac:dyDescent="0.2">
      <c r="B9">
        <v>10</v>
      </c>
      <c r="C9">
        <v>0</v>
      </c>
      <c r="D9">
        <f t="shared" si="0"/>
        <v>3</v>
      </c>
      <c r="E9">
        <v>8.9999999999999993E-3</v>
      </c>
      <c r="F9">
        <f t="shared" si="1"/>
        <v>90</v>
      </c>
      <c r="G9" s="7" t="s">
        <v>22</v>
      </c>
      <c r="H9">
        <f t="shared" si="2"/>
        <v>3000</v>
      </c>
      <c r="I9" s="3" t="s">
        <v>14</v>
      </c>
      <c r="J9" t="s">
        <v>27</v>
      </c>
      <c r="U9">
        <v>0.01</v>
      </c>
      <c r="V9">
        <f t="shared" si="3"/>
        <v>400</v>
      </c>
      <c r="W9">
        <f t="shared" si="4"/>
        <v>13.333333333333334</v>
      </c>
    </row>
    <row r="10" spans="1:23" x14ac:dyDescent="0.2">
      <c r="B10">
        <v>10</v>
      </c>
      <c r="C10">
        <v>0</v>
      </c>
      <c r="D10">
        <f t="shared" si="0"/>
        <v>3</v>
      </c>
      <c r="E10">
        <v>8.9999999999999993E-3</v>
      </c>
      <c r="F10">
        <f t="shared" si="1"/>
        <v>90</v>
      </c>
      <c r="G10" s="7" t="s">
        <v>22</v>
      </c>
      <c r="H10">
        <f t="shared" si="2"/>
        <v>3000</v>
      </c>
      <c r="I10" s="3" t="s">
        <v>15</v>
      </c>
      <c r="J10" t="s">
        <v>27</v>
      </c>
      <c r="U10">
        <v>1.0999999999999999E-2</v>
      </c>
      <c r="V10">
        <f t="shared" si="3"/>
        <v>439.99999999999994</v>
      </c>
      <c r="W10">
        <f t="shared" si="4"/>
        <v>14.666666666666664</v>
      </c>
    </row>
    <row r="11" spans="1:23" x14ac:dyDescent="0.2">
      <c r="B11">
        <v>10</v>
      </c>
      <c r="C11">
        <v>0</v>
      </c>
      <c r="D11">
        <f t="shared" si="0"/>
        <v>3</v>
      </c>
      <c r="E11">
        <v>7.0000000000000001E-3</v>
      </c>
      <c r="F11">
        <f t="shared" si="1"/>
        <v>70</v>
      </c>
      <c r="G11" s="7" t="s">
        <v>22</v>
      </c>
      <c r="H11">
        <f t="shared" si="2"/>
        <v>2333.333333333333</v>
      </c>
      <c r="I11" s="3" t="s">
        <v>17</v>
      </c>
    </row>
    <row r="12" spans="1:23" x14ac:dyDescent="0.2">
      <c r="B12">
        <v>10</v>
      </c>
      <c r="C12">
        <v>0</v>
      </c>
      <c r="D12">
        <f t="shared" si="0"/>
        <v>3</v>
      </c>
      <c r="E12">
        <v>8.9999999999999993E-3</v>
      </c>
      <c r="F12">
        <f t="shared" si="1"/>
        <v>90</v>
      </c>
      <c r="G12" s="7" t="s">
        <v>22</v>
      </c>
      <c r="H12">
        <f t="shared" si="2"/>
        <v>3000</v>
      </c>
      <c r="I12" s="3" t="s">
        <v>16</v>
      </c>
    </row>
    <row r="13" spans="1:23" x14ac:dyDescent="0.2">
      <c r="A13" s="1">
        <v>44880</v>
      </c>
      <c r="B13" s="2">
        <v>10000</v>
      </c>
      <c r="C13">
        <v>1532</v>
      </c>
      <c r="D13">
        <f t="shared" si="0"/>
        <v>3000</v>
      </c>
      <c r="E13">
        <v>1.9E-2</v>
      </c>
      <c r="F13">
        <f t="shared" si="1"/>
        <v>190</v>
      </c>
      <c r="G13" s="4"/>
      <c r="H13">
        <f t="shared" si="2"/>
        <v>6.3333333333333339</v>
      </c>
      <c r="I13" s="3">
        <v>2</v>
      </c>
    </row>
    <row r="14" spans="1:23" x14ac:dyDescent="0.2">
      <c r="A14" s="1">
        <v>44887</v>
      </c>
      <c r="B14" s="2">
        <v>10</v>
      </c>
      <c r="C14">
        <v>21</v>
      </c>
      <c r="D14">
        <f t="shared" ref="D14:D22" si="5">0.3*B14</f>
        <v>3</v>
      </c>
      <c r="E14">
        <v>1.0999999999999999E-2</v>
      </c>
      <c r="F14">
        <f t="shared" ref="F14:F22" si="6">E14*10*1000</f>
        <v>109.99999999999999</v>
      </c>
      <c r="G14" s="4" t="s">
        <v>39</v>
      </c>
      <c r="H14">
        <f t="shared" ref="H14:H22" si="7">(F14/D14)*100</f>
        <v>3666.6666666666665</v>
      </c>
      <c r="I14" s="3">
        <v>7</v>
      </c>
      <c r="U14" s="8" t="s">
        <v>33</v>
      </c>
      <c r="V14" s="9"/>
    </row>
    <row r="15" spans="1:23" x14ac:dyDescent="0.2">
      <c r="B15" s="2">
        <v>10</v>
      </c>
      <c r="C15">
        <v>14</v>
      </c>
      <c r="D15">
        <f t="shared" si="5"/>
        <v>3</v>
      </c>
      <c r="E15">
        <v>8.0000000000000002E-3</v>
      </c>
      <c r="F15">
        <f t="shared" si="6"/>
        <v>80</v>
      </c>
      <c r="G15" s="4" t="s">
        <v>40</v>
      </c>
      <c r="H15">
        <f t="shared" si="7"/>
        <v>2666.666666666667</v>
      </c>
      <c r="I15" s="3">
        <v>8</v>
      </c>
      <c r="U15" s="10" t="s">
        <v>29</v>
      </c>
      <c r="V15" s="11" t="s">
        <v>30</v>
      </c>
    </row>
    <row r="16" spans="1:23" x14ac:dyDescent="0.2">
      <c r="B16" s="2">
        <v>100</v>
      </c>
      <c r="C16">
        <v>149</v>
      </c>
      <c r="D16">
        <f t="shared" si="5"/>
        <v>30</v>
      </c>
      <c r="E16">
        <v>8.9999999999999993E-3</v>
      </c>
      <c r="F16">
        <f t="shared" si="6"/>
        <v>90</v>
      </c>
      <c r="G16" s="4" t="s">
        <v>41</v>
      </c>
      <c r="H16">
        <f t="shared" si="7"/>
        <v>300</v>
      </c>
      <c r="I16" s="3">
        <v>100</v>
      </c>
      <c r="U16" s="12">
        <v>10</v>
      </c>
      <c r="V16" s="13">
        <f>AVERAGE(H2:H6,H9:H12,H14:H15)</f>
        <v>3575.7575757575755</v>
      </c>
    </row>
    <row r="17" spans="1:25" x14ac:dyDescent="0.2">
      <c r="B17" s="2">
        <v>1000</v>
      </c>
      <c r="C17">
        <v>47</v>
      </c>
      <c r="D17">
        <f t="shared" si="5"/>
        <v>300</v>
      </c>
      <c r="E17">
        <v>5.0000000000000001E-3</v>
      </c>
      <c r="F17">
        <f t="shared" si="6"/>
        <v>50</v>
      </c>
      <c r="G17" s="4" t="s">
        <v>40</v>
      </c>
      <c r="H17">
        <f t="shared" si="7"/>
        <v>16.666666666666664</v>
      </c>
      <c r="I17" s="3">
        <v>1000</v>
      </c>
      <c r="U17" s="10">
        <v>100</v>
      </c>
      <c r="V17" s="11">
        <f>AVERAGE(H7:H8,H16)</f>
        <v>677.77777777777783</v>
      </c>
    </row>
    <row r="18" spans="1:25" x14ac:dyDescent="0.2">
      <c r="B18" s="2">
        <v>10000</v>
      </c>
      <c r="C18">
        <v>3219</v>
      </c>
      <c r="D18">
        <f t="shared" si="5"/>
        <v>3000</v>
      </c>
      <c r="E18">
        <v>2.5000000000000001E-2</v>
      </c>
      <c r="F18">
        <f t="shared" si="6"/>
        <v>250</v>
      </c>
      <c r="G18" s="4" t="s">
        <v>43</v>
      </c>
      <c r="H18">
        <f t="shared" si="7"/>
        <v>8.3333333333333321</v>
      </c>
      <c r="I18" s="3">
        <v>1</v>
      </c>
      <c r="U18" s="12">
        <v>1000</v>
      </c>
      <c r="V18" s="13">
        <f>AVERAGE(H25:H26)</f>
        <v>20</v>
      </c>
    </row>
    <row r="19" spans="1:25" x14ac:dyDescent="0.2">
      <c r="B19" s="2">
        <v>10000</v>
      </c>
      <c r="C19">
        <v>1453</v>
      </c>
      <c r="D19">
        <f t="shared" si="5"/>
        <v>3000</v>
      </c>
      <c r="E19">
        <v>8.9999999999999993E-3</v>
      </c>
      <c r="F19">
        <f t="shared" si="6"/>
        <v>90</v>
      </c>
      <c r="G19" s="4" t="s">
        <v>42</v>
      </c>
      <c r="H19">
        <f t="shared" si="7"/>
        <v>3</v>
      </c>
      <c r="I19" s="3">
        <v>3</v>
      </c>
      <c r="U19" s="14" t="s">
        <v>32</v>
      </c>
      <c r="V19" s="11">
        <f>AVERAGE(H13:H22,H26:H27)</f>
        <v>557.5</v>
      </c>
    </row>
    <row r="20" spans="1:25" x14ac:dyDescent="0.2">
      <c r="B20" s="2">
        <v>10000</v>
      </c>
      <c r="C20">
        <v>3359</v>
      </c>
      <c r="D20">
        <f t="shared" si="5"/>
        <v>3000</v>
      </c>
      <c r="E20">
        <v>1.7000000000000001E-2</v>
      </c>
      <c r="F20">
        <f t="shared" si="6"/>
        <v>170</v>
      </c>
      <c r="G20" s="4" t="s">
        <v>42</v>
      </c>
      <c r="H20">
        <f t="shared" si="7"/>
        <v>5.6666666666666661</v>
      </c>
      <c r="I20" s="3">
        <v>4</v>
      </c>
      <c r="K20">
        <f>15000*0.3</f>
        <v>4500</v>
      </c>
      <c r="U20" s="15" t="s">
        <v>31</v>
      </c>
      <c r="V20" s="16">
        <f>AVERAGE(H28,W3:W10)</f>
        <v>12</v>
      </c>
    </row>
    <row r="21" spans="1:25" x14ac:dyDescent="0.2">
      <c r="B21" s="2">
        <v>10000</v>
      </c>
      <c r="C21">
        <v>2227</v>
      </c>
      <c r="D21">
        <f t="shared" si="5"/>
        <v>3000</v>
      </c>
      <c r="E21">
        <v>1.6E-2</v>
      </c>
      <c r="F21">
        <f t="shared" si="6"/>
        <v>160</v>
      </c>
      <c r="G21" s="4" t="s">
        <v>42</v>
      </c>
      <c r="H21">
        <f t="shared" si="7"/>
        <v>5.3333333333333339</v>
      </c>
      <c r="I21" s="3">
        <v>5</v>
      </c>
    </row>
    <row r="22" spans="1:25" x14ac:dyDescent="0.2">
      <c r="B22" s="2">
        <v>10000</v>
      </c>
      <c r="C22">
        <v>2803</v>
      </c>
      <c r="D22">
        <f t="shared" si="5"/>
        <v>3000</v>
      </c>
      <c r="E22">
        <v>1.7999999999999999E-2</v>
      </c>
      <c r="F22">
        <f t="shared" si="6"/>
        <v>180</v>
      </c>
      <c r="G22" s="4" t="s">
        <v>42</v>
      </c>
      <c r="H22">
        <f t="shared" si="7"/>
        <v>6</v>
      </c>
      <c r="I22" s="3">
        <v>6</v>
      </c>
    </row>
    <row r="23" spans="1:25" x14ac:dyDescent="0.2">
      <c r="A23" s="1">
        <v>44894</v>
      </c>
      <c r="B23" s="2">
        <v>0</v>
      </c>
      <c r="C23">
        <v>0</v>
      </c>
      <c r="D23">
        <f t="shared" si="0"/>
        <v>0</v>
      </c>
      <c r="E23">
        <v>2.4E-2</v>
      </c>
      <c r="F23">
        <f t="shared" si="1"/>
        <v>240</v>
      </c>
      <c r="G23" t="s">
        <v>19</v>
      </c>
      <c r="H23" t="e">
        <f t="shared" si="2"/>
        <v>#DIV/0!</v>
      </c>
      <c r="U23">
        <v>0</v>
      </c>
      <c r="V23">
        <f>0.3*T24</f>
        <v>0</v>
      </c>
      <c r="W23">
        <v>2.4E-2</v>
      </c>
      <c r="X23">
        <f>W23*10*1000</f>
        <v>240</v>
      </c>
      <c r="Y23" t="s">
        <v>19</v>
      </c>
    </row>
    <row r="24" spans="1:25" x14ac:dyDescent="0.2">
      <c r="B24" s="2">
        <v>1000</v>
      </c>
      <c r="C24">
        <v>727</v>
      </c>
      <c r="D24">
        <f t="shared" si="0"/>
        <v>300</v>
      </c>
      <c r="E24">
        <v>3.0000000000000001E-3</v>
      </c>
      <c r="F24">
        <f t="shared" si="1"/>
        <v>30</v>
      </c>
      <c r="G24" t="s">
        <v>37</v>
      </c>
      <c r="H24">
        <f t="shared" si="2"/>
        <v>10</v>
      </c>
      <c r="U24">
        <v>34</v>
      </c>
      <c r="V24">
        <f>0.3*T30</f>
        <v>0</v>
      </c>
      <c r="X24">
        <f>W24*10*1000</f>
        <v>0</v>
      </c>
      <c r="Y24" t="s">
        <v>38</v>
      </c>
    </row>
    <row r="25" spans="1:25" x14ac:dyDescent="0.2">
      <c r="B25" s="2">
        <v>1000</v>
      </c>
      <c r="C25">
        <v>577</v>
      </c>
      <c r="D25">
        <f t="shared" si="0"/>
        <v>300</v>
      </c>
      <c r="E25">
        <v>1.0999999999999999E-2</v>
      </c>
      <c r="F25">
        <f t="shared" si="1"/>
        <v>109.99999999999999</v>
      </c>
      <c r="G25" t="s">
        <v>36</v>
      </c>
      <c r="H25">
        <f t="shared" si="2"/>
        <v>36.666666666666664</v>
      </c>
      <c r="U25">
        <v>577</v>
      </c>
      <c r="V25">
        <f>0.3*T26</f>
        <v>0</v>
      </c>
      <c r="W25">
        <v>1.0999999999999999E-2</v>
      </c>
      <c r="X25">
        <f>W25*10*1000</f>
        <v>109.99999999999999</v>
      </c>
      <c r="Y25" t="s">
        <v>36</v>
      </c>
    </row>
    <row r="26" spans="1:25" x14ac:dyDescent="0.2">
      <c r="B26" s="2">
        <v>10000</v>
      </c>
      <c r="C26">
        <v>3009</v>
      </c>
      <c r="D26">
        <f t="shared" si="0"/>
        <v>3000</v>
      </c>
      <c r="E26">
        <v>0.01</v>
      </c>
      <c r="F26">
        <f t="shared" si="1"/>
        <v>100</v>
      </c>
      <c r="G26" t="s">
        <v>35</v>
      </c>
      <c r="H26">
        <f t="shared" si="2"/>
        <v>3.3333333333333335</v>
      </c>
      <c r="U26">
        <v>727</v>
      </c>
      <c r="V26">
        <f>0.3*T25</f>
        <v>0</v>
      </c>
      <c r="W26">
        <v>3.0000000000000001E-3</v>
      </c>
      <c r="X26">
        <f>W26*10*1000</f>
        <v>30</v>
      </c>
      <c r="Y26" t="s">
        <v>37</v>
      </c>
    </row>
    <row r="27" spans="1:25" x14ac:dyDescent="0.2">
      <c r="B27" s="2">
        <v>10000</v>
      </c>
      <c r="C27">
        <v>3927</v>
      </c>
      <c r="D27">
        <f t="shared" si="0"/>
        <v>3000</v>
      </c>
      <c r="E27">
        <v>6.0000000000000001E-3</v>
      </c>
      <c r="F27">
        <f t="shared" si="1"/>
        <v>60</v>
      </c>
      <c r="G27" t="s">
        <v>34</v>
      </c>
      <c r="H27">
        <f t="shared" si="2"/>
        <v>2</v>
      </c>
      <c r="U27">
        <v>3009</v>
      </c>
      <c r="V27">
        <f t="shared" ref="V25:V29" si="8">0.3*T27</f>
        <v>0</v>
      </c>
      <c r="W27">
        <v>0.01</v>
      </c>
      <c r="X27">
        <f t="shared" ref="X25:X29" si="9">W27*10*1000</f>
        <v>100</v>
      </c>
      <c r="Y27" t="s">
        <v>35</v>
      </c>
    </row>
    <row r="28" spans="1:25" x14ac:dyDescent="0.2">
      <c r="B28" s="2">
        <v>10000</v>
      </c>
      <c r="C28">
        <v>4573</v>
      </c>
      <c r="D28">
        <f t="shared" si="0"/>
        <v>3000</v>
      </c>
      <c r="E28">
        <v>3.2000000000000001E-2</v>
      </c>
      <c r="F28">
        <f t="shared" si="1"/>
        <v>320</v>
      </c>
      <c r="G28" t="s">
        <v>18</v>
      </c>
      <c r="H28">
        <f t="shared" si="2"/>
        <v>10.666666666666668</v>
      </c>
      <c r="U28">
        <v>3927</v>
      </c>
      <c r="V28">
        <f t="shared" si="8"/>
        <v>0</v>
      </c>
      <c r="W28">
        <v>6.0000000000000001E-3</v>
      </c>
      <c r="X28">
        <f t="shared" si="9"/>
        <v>60</v>
      </c>
      <c r="Y28" t="s">
        <v>34</v>
      </c>
    </row>
    <row r="29" spans="1:25" x14ac:dyDescent="0.2">
      <c r="A29" s="1">
        <v>44901</v>
      </c>
      <c r="B29" s="2">
        <v>10</v>
      </c>
      <c r="C29">
        <v>34</v>
      </c>
      <c r="D29">
        <f t="shared" si="0"/>
        <v>3</v>
      </c>
      <c r="F29">
        <f t="shared" si="1"/>
        <v>0</v>
      </c>
      <c r="G29" t="s">
        <v>38</v>
      </c>
      <c r="H29">
        <f t="shared" si="2"/>
        <v>0</v>
      </c>
      <c r="U29">
        <v>4573</v>
      </c>
      <c r="V29">
        <f t="shared" si="8"/>
        <v>0</v>
      </c>
      <c r="W29">
        <v>3.2000000000000001E-2</v>
      </c>
      <c r="X29">
        <f t="shared" si="9"/>
        <v>320</v>
      </c>
      <c r="Y29" t="s">
        <v>18</v>
      </c>
    </row>
    <row r="33" spans="1:26" x14ac:dyDescent="0.2">
      <c r="B33" s="5">
        <v>10000</v>
      </c>
      <c r="C33">
        <v>1532</v>
      </c>
      <c r="D33">
        <f>AVERAGE(C33:C38)</f>
        <v>2432.1666666666665</v>
      </c>
      <c r="U33" s="2">
        <v>10</v>
      </c>
      <c r="V33">
        <v>21</v>
      </c>
      <c r="W33">
        <f t="shared" ref="W33:W39" si="10">0.3*U33</f>
        <v>3</v>
      </c>
      <c r="X33">
        <v>1.0999999999999999E-2</v>
      </c>
      <c r="Y33">
        <f t="shared" ref="Y33:Y39" si="11">X33*10*1000</f>
        <v>109.99999999999999</v>
      </c>
      <c r="Z33" s="4" t="s">
        <v>22</v>
      </c>
    </row>
    <row r="34" spans="1:26" x14ac:dyDescent="0.2">
      <c r="B34" s="5">
        <v>10000</v>
      </c>
      <c r="C34">
        <v>3219</v>
      </c>
      <c r="U34" s="2">
        <v>10</v>
      </c>
      <c r="V34">
        <v>14</v>
      </c>
      <c r="W34">
        <f t="shared" si="10"/>
        <v>3</v>
      </c>
      <c r="X34">
        <v>8.0000000000000002E-3</v>
      </c>
      <c r="Y34">
        <f t="shared" si="11"/>
        <v>80</v>
      </c>
      <c r="Z34" s="4" t="s">
        <v>22</v>
      </c>
    </row>
    <row r="35" spans="1:26" x14ac:dyDescent="0.2">
      <c r="B35" s="5">
        <v>10000</v>
      </c>
      <c r="C35">
        <v>1453</v>
      </c>
      <c r="U35" s="2">
        <v>10000</v>
      </c>
      <c r="V35">
        <v>3219</v>
      </c>
      <c r="W35">
        <f t="shared" si="10"/>
        <v>3000</v>
      </c>
      <c r="X35">
        <v>2.5000000000000001E-2</v>
      </c>
      <c r="Y35">
        <f t="shared" si="11"/>
        <v>250</v>
      </c>
      <c r="Z35" s="4" t="s">
        <v>44</v>
      </c>
    </row>
    <row r="36" spans="1:26" x14ac:dyDescent="0.2">
      <c r="B36" s="5">
        <v>10000</v>
      </c>
      <c r="C36">
        <v>3359</v>
      </c>
      <c r="U36" s="2">
        <v>10000</v>
      </c>
      <c r="V36">
        <v>1453</v>
      </c>
      <c r="W36">
        <f t="shared" si="10"/>
        <v>3000</v>
      </c>
      <c r="X36">
        <v>8.9999999999999993E-3</v>
      </c>
      <c r="Y36">
        <f t="shared" si="11"/>
        <v>90</v>
      </c>
      <c r="Z36" s="4" t="s">
        <v>44</v>
      </c>
    </row>
    <row r="37" spans="1:26" x14ac:dyDescent="0.2">
      <c r="B37" s="5">
        <v>10000</v>
      </c>
      <c r="C37">
        <v>2227</v>
      </c>
      <c r="U37" s="2">
        <v>10000</v>
      </c>
      <c r="V37">
        <v>3359</v>
      </c>
      <c r="W37">
        <f t="shared" si="10"/>
        <v>3000</v>
      </c>
      <c r="X37">
        <v>1.7000000000000001E-2</v>
      </c>
      <c r="Y37">
        <f t="shared" si="11"/>
        <v>170</v>
      </c>
      <c r="Z37" s="4" t="s">
        <v>44</v>
      </c>
    </row>
    <row r="38" spans="1:26" x14ac:dyDescent="0.2">
      <c r="B38" s="5">
        <v>10000</v>
      </c>
      <c r="C38">
        <v>2803</v>
      </c>
      <c r="U38" s="2">
        <v>10000</v>
      </c>
      <c r="V38">
        <v>2227</v>
      </c>
      <c r="W38">
        <f t="shared" si="10"/>
        <v>3000</v>
      </c>
      <c r="X38">
        <v>1.6E-2</v>
      </c>
      <c r="Y38">
        <f t="shared" si="11"/>
        <v>160</v>
      </c>
      <c r="Z38" s="4" t="s">
        <v>44</v>
      </c>
    </row>
    <row r="39" spans="1:26" x14ac:dyDescent="0.2">
      <c r="A39" s="6"/>
      <c r="B39" s="5">
        <v>10</v>
      </c>
      <c r="C39">
        <v>21</v>
      </c>
      <c r="U39" s="2">
        <v>10000</v>
      </c>
      <c r="V39">
        <v>2803</v>
      </c>
      <c r="W39">
        <f t="shared" si="10"/>
        <v>3000</v>
      </c>
      <c r="X39">
        <v>1.7999999999999999E-2</v>
      </c>
      <c r="Y39">
        <f t="shared" si="11"/>
        <v>180</v>
      </c>
      <c r="Z39" s="4" t="s">
        <v>44</v>
      </c>
    </row>
    <row r="40" spans="1:26" x14ac:dyDescent="0.2">
      <c r="A40" s="6"/>
      <c r="B40" s="5">
        <v>10</v>
      </c>
      <c r="C40">
        <v>14</v>
      </c>
    </row>
    <row r="41" spans="1:26" x14ac:dyDescent="0.2">
      <c r="A41" s="6"/>
      <c r="B41" s="5">
        <v>100</v>
      </c>
      <c r="C41">
        <v>149</v>
      </c>
    </row>
    <row r="42" spans="1:26" x14ac:dyDescent="0.2">
      <c r="A42" s="6"/>
      <c r="B42" s="5">
        <v>1000</v>
      </c>
      <c r="C42">
        <v>47</v>
      </c>
    </row>
    <row r="43" spans="1:26" x14ac:dyDescent="0.2">
      <c r="A43" s="6"/>
      <c r="B43" s="5">
        <v>10000</v>
      </c>
      <c r="C43">
        <f>D33</f>
        <v>2432.1666666666665</v>
      </c>
    </row>
    <row r="47" spans="1:26" x14ac:dyDescent="0.2">
      <c r="B47" s="4">
        <v>10</v>
      </c>
      <c r="C47">
        <v>17.5</v>
      </c>
    </row>
    <row r="48" spans="1:26" x14ac:dyDescent="0.2">
      <c r="B48" s="4">
        <v>100</v>
      </c>
      <c r="C48">
        <v>149</v>
      </c>
    </row>
    <row r="49" spans="2:3" x14ac:dyDescent="0.2">
      <c r="B49" s="4">
        <v>1000</v>
      </c>
      <c r="C49">
        <v>47</v>
      </c>
    </row>
    <row r="50" spans="2:3" x14ac:dyDescent="0.2">
      <c r="B50" s="4">
        <v>10000</v>
      </c>
      <c r="C50">
        <f>D33</f>
        <v>2432.1666666666665</v>
      </c>
    </row>
    <row r="55" spans="2:3" x14ac:dyDescent="0.2">
      <c r="C55" s="1"/>
    </row>
    <row r="56" spans="2:3" x14ac:dyDescent="0.2">
      <c r="C56" s="1"/>
    </row>
    <row r="57" spans="2:3" x14ac:dyDescent="0.2">
      <c r="C57" s="1"/>
    </row>
    <row r="58" spans="2:3" x14ac:dyDescent="0.2">
      <c r="C5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2023-02-02T06:01:56Z</dcterms:created>
  <dcterms:modified xsi:type="dcterms:W3CDTF">2023-02-08T05:40:24Z</dcterms:modified>
</cp:coreProperties>
</file>