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1600" windowWidth="25600" windowHeight="15460" tabRatio="500" activeTab="2"/>
  </bookViews>
  <sheets>
    <sheet name="Manly" sheetId="1" r:id="rId1"/>
    <sheet name="Manly per M" sheetId="2" r:id="rId2"/>
    <sheet name="for models" sheetId="3" r:id="rId3"/>
    <sheet name="for model per M" sheetId="4" r:id="rId4"/>
  </sheets>
  <definedNames>
    <definedName name="_xlnm._FilterDatabase" localSheetId="2" hidden="1">'for models'!$A$1:$J$82</definedName>
  </definedNames>
  <calcPr calcId="140000" concurrentCalc="0"/>
  <pivotCaches>
    <pivotCache cacheId="42" r:id="rId5"/>
    <pivotCache cacheId="43" r:id="rId6"/>
    <pivotCache cacheId="44" r:id="rId7"/>
    <pivotCache cacheId="45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2" i="4" l="1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88" i="1"/>
  <c r="D188" i="1"/>
  <c r="C188" i="1"/>
  <c r="B188" i="1"/>
  <c r="I125" i="1"/>
  <c r="I124" i="1"/>
  <c r="I95" i="1"/>
  <c r="I96" i="1"/>
  <c r="L123" i="1"/>
  <c r="I123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L95" i="1"/>
  <c r="E87" i="1"/>
  <c r="E86" i="1"/>
  <c r="E85" i="1"/>
  <c r="W79" i="1"/>
  <c r="V79" i="1"/>
  <c r="U79" i="1"/>
  <c r="T79" i="1"/>
  <c r="S79" i="1"/>
  <c r="R79" i="1"/>
  <c r="X65" i="1"/>
  <c r="W65" i="1"/>
  <c r="V65" i="1"/>
  <c r="U65" i="1"/>
  <c r="T65" i="1"/>
  <c r="Q65" i="1"/>
  <c r="P65" i="1"/>
  <c r="O65" i="1"/>
  <c r="N65" i="1"/>
  <c r="M65" i="1"/>
  <c r="L65" i="1"/>
  <c r="K65" i="1"/>
  <c r="S55" i="1"/>
  <c r="R55" i="1"/>
  <c r="Q55" i="1"/>
  <c r="P55" i="1"/>
  <c r="O55" i="1"/>
  <c r="N55" i="1"/>
  <c r="M55" i="1"/>
  <c r="L55" i="1"/>
  <c r="Z48" i="1"/>
  <c r="Z49" i="1"/>
  <c r="Z50" i="1"/>
  <c r="Z51" i="1"/>
  <c r="Z52" i="1"/>
  <c r="Z53" i="1"/>
  <c r="Y53" i="1"/>
  <c r="AH51" i="1"/>
  <c r="AH50" i="1"/>
  <c r="AH49" i="1"/>
  <c r="AH48" i="1"/>
  <c r="Y44" i="1"/>
  <c r="Z43" i="1"/>
  <c r="Z42" i="1"/>
  <c r="Z41" i="1"/>
  <c r="Z40" i="1"/>
  <c r="Z39" i="1"/>
  <c r="I39" i="1"/>
  <c r="Z38" i="1"/>
  <c r="Z37" i="1"/>
  <c r="L21" i="1"/>
  <c r="K21" i="1"/>
  <c r="J21" i="1"/>
  <c r="I21" i="1"/>
  <c r="P12" i="1"/>
  <c r="G7" i="1"/>
</calcChain>
</file>

<file path=xl/sharedStrings.xml><?xml version="1.0" encoding="utf-8"?>
<sst xmlns="http://schemas.openxmlformats.org/spreadsheetml/2006/main" count="1401" uniqueCount="190">
  <si>
    <t>Substrate preference - clumped sites</t>
  </si>
  <si>
    <t>bock</t>
  </si>
  <si>
    <t>boulder</t>
  </si>
  <si>
    <t>mud</t>
  </si>
  <si>
    <t>rock</t>
  </si>
  <si>
    <t>sand</t>
  </si>
  <si>
    <t>Total</t>
  </si>
  <si>
    <t>Row Labels</t>
  </si>
  <si>
    <t>Grand Total</t>
  </si>
  <si>
    <t>ESPPRO</t>
  </si>
  <si>
    <t>HYAVAL</t>
  </si>
  <si>
    <t>TERSPI</t>
  </si>
  <si>
    <t>expected (freq)</t>
  </si>
  <si>
    <t>HYAVAL per male</t>
  </si>
  <si>
    <t>total</t>
  </si>
  <si>
    <t>totals</t>
  </si>
  <si>
    <t>freq.</t>
  </si>
  <si>
    <t>Stream velocity preference - clumped sites</t>
  </si>
  <si>
    <t>fast</t>
  </si>
  <si>
    <t>medium</t>
  </si>
  <si>
    <t>slow</t>
  </si>
  <si>
    <t>Count of Site</t>
  </si>
  <si>
    <t>Column Labels</t>
  </si>
  <si>
    <t>Freq</t>
  </si>
  <si>
    <t>Stream depth preference - clumped data</t>
  </si>
  <si>
    <t>Last updated: 30.Oct.17</t>
  </si>
  <si>
    <t>Changed availability based on random sample of length 26 per transect</t>
  </si>
  <si>
    <t>Day/Night</t>
  </si>
  <si>
    <t>N</t>
  </si>
  <si>
    <t>0-10</t>
  </si>
  <si>
    <t>11-20</t>
  </si>
  <si>
    <t>21-30</t>
  </si>
  <si>
    <t>31-40</t>
  </si>
  <si>
    <t>41-50</t>
  </si>
  <si>
    <t>51-60</t>
  </si>
  <si>
    <t>&gt;60</t>
  </si>
  <si>
    <t>Count of ID</t>
  </si>
  <si>
    <t>bin</t>
  </si>
  <si>
    <t>no_rows</t>
  </si>
  <si>
    <t>freq</t>
  </si>
  <si>
    <t>PER MAE</t>
  </si>
  <si>
    <t>Count of Meter (m)</t>
  </si>
  <si>
    <t>P1</t>
  </si>
  <si>
    <t>P13</t>
  </si>
  <si>
    <t>Lump bins &gt;30</t>
  </si>
  <si>
    <t>P15</t>
  </si>
  <si>
    <t>occurences</t>
  </si>
  <si>
    <t>&gt;40</t>
  </si>
  <si>
    <t>P16</t>
  </si>
  <si>
    <t>P5</t>
  </si>
  <si>
    <t>POT4</t>
  </si>
  <si>
    <t>POT8</t>
  </si>
  <si>
    <t>POTDL</t>
  </si>
  <si>
    <t>TIR</t>
  </si>
  <si>
    <t>Freq.</t>
  </si>
  <si>
    <t>Leaf area preference given availability</t>
  </si>
  <si>
    <t>Lumping data more so expecteds are all greater than 0</t>
  </si>
  <si>
    <t>Count of site</t>
  </si>
  <si>
    <t>Count of Leaf area (cm2)</t>
  </si>
  <si>
    <t>&gt;1500</t>
  </si>
  <si>
    <t>0-300</t>
  </si>
  <si>
    <t>1201-1500</t>
  </si>
  <si>
    <t>301-600</t>
  </si>
  <si>
    <t>601-900</t>
  </si>
  <si>
    <t>901-1200</t>
  </si>
  <si>
    <t>&gt;600</t>
  </si>
  <si>
    <t>0-100</t>
  </si>
  <si>
    <t>101-300</t>
  </si>
  <si>
    <t>Leaf Type Preference</t>
  </si>
  <si>
    <t>glabrous</t>
  </si>
  <si>
    <t>glandular</t>
  </si>
  <si>
    <t>glaucous</t>
  </si>
  <si>
    <t>hairy</t>
  </si>
  <si>
    <t>spores</t>
  </si>
  <si>
    <t>Without low freq categories</t>
  </si>
  <si>
    <t>Leaf Family Selection</t>
  </si>
  <si>
    <t>Family</t>
  </si>
  <si>
    <t>Acanthaceae</t>
  </si>
  <si>
    <t>Marattiaceae</t>
  </si>
  <si>
    <t>Araceae</t>
  </si>
  <si>
    <t>Achariaceae</t>
  </si>
  <si>
    <t>Marcgraviaceae</t>
  </si>
  <si>
    <t>Araliaceae</t>
  </si>
  <si>
    <t>Amarantaceae</t>
  </si>
  <si>
    <t>Melastomataceae</t>
  </si>
  <si>
    <t>Arecaceae</t>
  </si>
  <si>
    <t>Annonaceae</t>
  </si>
  <si>
    <t>Moraceae</t>
  </si>
  <si>
    <t>Bignoniaceae</t>
  </si>
  <si>
    <t xml:space="preserve">Annonaceae </t>
  </si>
  <si>
    <t>Musaceae</t>
  </si>
  <si>
    <t>Burseraceae</t>
  </si>
  <si>
    <t>Apocynaceae</t>
  </si>
  <si>
    <t>Myrtaceae</t>
  </si>
  <si>
    <t>Burseraceaee</t>
  </si>
  <si>
    <t>Ochnaceae</t>
  </si>
  <si>
    <t>Costaceae</t>
  </si>
  <si>
    <t>Olacaceae</t>
  </si>
  <si>
    <t xml:space="preserve">Costaceae </t>
  </si>
  <si>
    <t>Piperaceae</t>
  </si>
  <si>
    <t>Cyclanthaceae</t>
  </si>
  <si>
    <t>Begoniaceae</t>
  </si>
  <si>
    <t>Poaceae</t>
  </si>
  <si>
    <t>Elaeocarpaceae</t>
  </si>
  <si>
    <t>Primulaceae</t>
  </si>
  <si>
    <t>Euphorbiaceae</t>
  </si>
  <si>
    <t>Pteridaceae</t>
  </si>
  <si>
    <t>Gesneriaceae</t>
  </si>
  <si>
    <t>Cannabaceae</t>
  </si>
  <si>
    <t>Pteridophyta unknown familiy</t>
  </si>
  <si>
    <t>Heleconiaceae</t>
  </si>
  <si>
    <t>Clusiaceae</t>
  </si>
  <si>
    <t>Rhamnaceae</t>
  </si>
  <si>
    <t>Heliconiaceae</t>
  </si>
  <si>
    <t>Convolvulaceae</t>
  </si>
  <si>
    <t>Rubiaceae</t>
  </si>
  <si>
    <t>Hernandiaceae</t>
  </si>
  <si>
    <t>Salicaceae</t>
  </si>
  <si>
    <t>Marantaceae</t>
  </si>
  <si>
    <t>Cyathaceae</t>
  </si>
  <si>
    <t>Sapindaceae</t>
  </si>
  <si>
    <t>Siparunaceae</t>
  </si>
  <si>
    <t>Meliaceae</t>
  </si>
  <si>
    <t>Solanaceae</t>
  </si>
  <si>
    <t>Tectariaceae</t>
  </si>
  <si>
    <t>Fabaceae</t>
  </si>
  <si>
    <t>Thelidaceae</t>
  </si>
  <si>
    <t>Thelypteridaceae</t>
  </si>
  <si>
    <t>Pteridophyta</t>
  </si>
  <si>
    <t>Unknown</t>
  </si>
  <si>
    <t>Helypteridaceae</t>
  </si>
  <si>
    <t>Urticaceae</t>
  </si>
  <si>
    <t>Violaceae</t>
  </si>
  <si>
    <t>Lacistemataceae</t>
  </si>
  <si>
    <t>Woody liana</t>
  </si>
  <si>
    <t>Lauraceae</t>
  </si>
  <si>
    <t>Zingeberaceae</t>
  </si>
  <si>
    <t>Lomariopsis</t>
  </si>
  <si>
    <t>(blank)</t>
  </si>
  <si>
    <t>Malvaceae</t>
  </si>
  <si>
    <t>Maranraceae</t>
  </si>
  <si>
    <t>Substrate preference</t>
  </si>
  <si>
    <t>Velocity preference</t>
  </si>
  <si>
    <t>Depth preference</t>
  </si>
  <si>
    <t>Leaf area preference</t>
  </si>
  <si>
    <t>Leaf type preference</t>
  </si>
  <si>
    <t>site</t>
  </si>
  <si>
    <t>type</t>
  </si>
  <si>
    <t>transect</t>
  </si>
  <si>
    <t>species</t>
  </si>
  <si>
    <t>tot_abund</t>
  </si>
  <si>
    <t>effort</t>
  </si>
  <si>
    <t>abund</t>
  </si>
  <si>
    <t>leaf_area</t>
  </si>
  <si>
    <t>height</t>
  </si>
  <si>
    <t>depth</t>
  </si>
  <si>
    <t>secondary</t>
  </si>
  <si>
    <t>P1_RT1</t>
  </si>
  <si>
    <t>esppro</t>
  </si>
  <si>
    <t>NA</t>
  </si>
  <si>
    <t>hyaval</t>
  </si>
  <si>
    <t>terspi</t>
  </si>
  <si>
    <t>P1_RT2</t>
  </si>
  <si>
    <t>P1_RT3</t>
  </si>
  <si>
    <t>P13_RT1</t>
  </si>
  <si>
    <t>P13_RT2</t>
  </si>
  <si>
    <t>P13_RT3</t>
  </si>
  <si>
    <t>P15_RT1</t>
  </si>
  <si>
    <t>P15_RT2</t>
  </si>
  <si>
    <t>P15_RT3</t>
  </si>
  <si>
    <t>oldgrowth</t>
  </si>
  <si>
    <t>P16_RT1</t>
  </si>
  <si>
    <t>P16_RT2</t>
  </si>
  <si>
    <t>P16_RT3</t>
  </si>
  <si>
    <t>P5_RT1</t>
  </si>
  <si>
    <t>P5_RT2</t>
  </si>
  <si>
    <t>P5_RT4</t>
  </si>
  <si>
    <t>pasture</t>
  </si>
  <si>
    <t>POT4_RT1</t>
  </si>
  <si>
    <t>POT4_RT2</t>
  </si>
  <si>
    <t>POT4_RT3</t>
  </si>
  <si>
    <t>POT8_RT1</t>
  </si>
  <si>
    <t>POT8_RT2</t>
  </si>
  <si>
    <t>POT8_RT3</t>
  </si>
  <si>
    <t>POTDL_RT1</t>
  </si>
  <si>
    <t>POTDL_RT2</t>
  </si>
  <si>
    <t>POTDL_RT3</t>
  </si>
  <si>
    <t>TIR_RT1</t>
  </si>
  <si>
    <t>TIR_RT2</t>
  </si>
  <si>
    <t>TIR_RT3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</si>
</sst>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"/>
    <numFmt numFmtId="166" formatCode="0.00000000"/>
    <numFmt numFmtId="167" formatCode="0.0000"/>
    <numFmt numFmtId="168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1"/>
      <color rgb="FF555555"/>
      <name val="Lucida Grande"/>
    </font>
    <font>
      <sz val="11"/>
      <color rgb="FF000000"/>
      <name val="Lucida Grande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DCE6F1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0" xfId="0" applyFont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 applyBorder="1" applyAlignment="1"/>
    <xf numFmtId="0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3" fillId="3" borderId="3" xfId="0" applyFont="1" applyFill="1" applyBorder="1"/>
    <xf numFmtId="0" fontId="1" fillId="0" borderId="0" xfId="0" applyFont="1" applyBorder="1" applyAlignment="1">
      <alignment horizontal="left"/>
    </xf>
    <xf numFmtId="0" fontId="1" fillId="2" borderId="0" xfId="0" applyFont="1" applyFill="1"/>
    <xf numFmtId="0" fontId="4" fillId="0" borderId="0" xfId="0" applyFont="1"/>
    <xf numFmtId="166" fontId="4" fillId="0" borderId="0" xfId="0" applyNumberFormat="1" applyFont="1"/>
    <xf numFmtId="0" fontId="0" fillId="2" borderId="4" xfId="0" applyFont="1" applyFill="1" applyBorder="1"/>
    <xf numFmtId="165" fontId="0" fillId="2" borderId="0" xfId="0" applyNumberFormat="1" applyFill="1" applyBorder="1"/>
    <xf numFmtId="0" fontId="5" fillId="0" borderId="0" xfId="0" applyFont="1"/>
    <xf numFmtId="165" fontId="4" fillId="0" borderId="0" xfId="0" applyNumberFormat="1" applyFont="1"/>
    <xf numFmtId="1" fontId="4" fillId="0" borderId="0" xfId="0" applyNumberFormat="1" applyFont="1"/>
    <xf numFmtId="0" fontId="0" fillId="0" borderId="4" xfId="0" applyBorder="1"/>
    <xf numFmtId="165" fontId="0" fillId="0" borderId="0" xfId="0" applyNumberFormat="1" applyBorder="1"/>
    <xf numFmtId="1" fontId="0" fillId="0" borderId="0" xfId="0" applyNumberFormat="1"/>
    <xf numFmtId="0" fontId="0" fillId="0" borderId="4" xfId="0" applyFont="1" applyBorder="1"/>
    <xf numFmtId="0" fontId="3" fillId="3" borderId="5" xfId="0" applyFont="1" applyFill="1" applyBorder="1" applyAlignment="1">
      <alignment horizontal="left"/>
    </xf>
    <xf numFmtId="0" fontId="3" fillId="3" borderId="5" xfId="0" applyNumberFormat="1" applyFont="1" applyFill="1" applyBorder="1"/>
    <xf numFmtId="0" fontId="2" fillId="4" borderId="0" xfId="0" applyFont="1" applyFill="1"/>
    <xf numFmtId="0" fontId="0" fillId="4" borderId="0" xfId="0" applyFill="1"/>
    <xf numFmtId="0" fontId="4" fillId="5" borderId="6" xfId="0" applyFont="1" applyFill="1" applyBorder="1"/>
    <xf numFmtId="0" fontId="5" fillId="5" borderId="6" xfId="0" applyFont="1" applyFill="1" applyBorder="1"/>
    <xf numFmtId="49" fontId="5" fillId="5" borderId="6" xfId="0" applyNumberFormat="1" applyFont="1" applyFill="1" applyBorder="1"/>
    <xf numFmtId="0" fontId="4" fillId="0" borderId="0" xfId="0" applyFont="1" applyAlignment="1">
      <alignment horizontal="left"/>
    </xf>
    <xf numFmtId="0" fontId="5" fillId="5" borderId="0" xfId="0" applyFont="1" applyFill="1"/>
    <xf numFmtId="0" fontId="6" fillId="0" borderId="0" xfId="0" applyFont="1"/>
    <xf numFmtId="0" fontId="7" fillId="0" borderId="0" xfId="0" applyFont="1"/>
    <xf numFmtId="167" fontId="0" fillId="2" borderId="0" xfId="0" applyNumberFormat="1" applyFill="1"/>
    <xf numFmtId="49" fontId="7" fillId="0" borderId="0" xfId="0" applyNumberFormat="1" applyFont="1"/>
    <xf numFmtId="0" fontId="5" fillId="5" borderId="7" xfId="0" applyFont="1" applyFill="1" applyBorder="1" applyAlignment="1">
      <alignment horizontal="left"/>
    </xf>
    <xf numFmtId="0" fontId="5" fillId="5" borderId="7" xfId="0" applyFont="1" applyFill="1" applyBorder="1"/>
    <xf numFmtId="0" fontId="1" fillId="0" borderId="0" xfId="0" applyFont="1"/>
    <xf numFmtId="0" fontId="8" fillId="5" borderId="6" xfId="0" applyFont="1" applyFill="1" applyBorder="1"/>
    <xf numFmtId="0" fontId="8" fillId="0" borderId="0" xfId="0" applyFont="1"/>
    <xf numFmtId="0" fontId="9" fillId="5" borderId="0" xfId="0" applyFont="1" applyFill="1"/>
    <xf numFmtId="0" fontId="9" fillId="5" borderId="6" xfId="0" applyFont="1" applyFill="1" applyBorder="1"/>
    <xf numFmtId="0" fontId="9" fillId="5" borderId="6" xfId="0" applyNumberFormat="1" applyFont="1" applyFill="1" applyBorder="1"/>
    <xf numFmtId="0" fontId="8" fillId="0" borderId="0" xfId="0" applyFont="1" applyAlignment="1">
      <alignment horizontal="left"/>
    </xf>
    <xf numFmtId="165" fontId="0" fillId="0" borderId="0" xfId="0" applyNumberFormat="1"/>
    <xf numFmtId="0" fontId="9" fillId="5" borderId="7" xfId="0" applyFont="1" applyFill="1" applyBorder="1" applyAlignment="1">
      <alignment horizontal="left"/>
    </xf>
    <xf numFmtId="0" fontId="9" fillId="5" borderId="7" xfId="0" applyFont="1" applyFill="1" applyBorder="1"/>
    <xf numFmtId="0" fontId="4" fillId="2" borderId="0" xfId="0" applyFont="1" applyFill="1"/>
    <xf numFmtId="0" fontId="0" fillId="0" borderId="8" xfId="0" applyBorder="1"/>
    <xf numFmtId="167" fontId="0" fillId="0" borderId="0" xfId="0" applyNumberFormat="1"/>
    <xf numFmtId="164" fontId="0" fillId="4" borderId="0" xfId="0" applyNumberFormat="1" applyFill="1"/>
    <xf numFmtId="167" fontId="0" fillId="4" borderId="0" xfId="0" applyNumberFormat="1" applyFill="1"/>
    <xf numFmtId="0" fontId="1" fillId="3" borderId="3" xfId="0" applyFont="1" applyFill="1" applyBorder="1"/>
    <xf numFmtId="0" fontId="1" fillId="2" borderId="0" xfId="0" applyFont="1" applyFill="1" applyAlignment="1">
      <alignment horizontal="left"/>
    </xf>
    <xf numFmtId="168" fontId="0" fillId="2" borderId="0" xfId="0" applyNumberFormat="1" applyFill="1"/>
    <xf numFmtId="168" fontId="0" fillId="0" borderId="0" xfId="0" applyNumberFormat="1"/>
    <xf numFmtId="0" fontId="1" fillId="2" borderId="0" xfId="0" applyNumberFormat="1" applyFont="1" applyFill="1"/>
    <xf numFmtId="0" fontId="4" fillId="0" borderId="0" xfId="0" applyFont="1" applyFill="1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left"/>
    </xf>
    <xf numFmtId="0" fontId="0" fillId="0" borderId="0" xfId="0" pivotButton="1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xochitlortizross/Library/Application%20Support/Microsoft/Office/Office%202011%20AutoRecovery/Macintosh%20HD:Users:xochitlortizross:Dropbox:Glass%20frog%20REU%202017:Data:Xochitl:%5b%5bHabitat_13Sep17.xlsx%5dleaf%20areas%5dleaf%20areas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Relationship Id="rId2" Type="http://schemas.openxmlformats.org/officeDocument/2006/relationships/externalLinkPath" Target="/Users/xochitlortizross/Library/Application%20Support/Microsoft/Office/Office%202011%20AutoRecovery/Macintosh%20HD:Users:xochitlortizross:Dropbox:Glass%20frog%20REU%202017:Data:Xochitl:%5b%5bPref_data_13Sep17.xlsx%5dfor%20leaf%20areas%2014Sep17%5dfor%20leaf%20areas%2014Sep17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Relationship Id="rId2" Type="http://schemas.openxmlformats.org/officeDocument/2006/relationships/externalLinkPath" Target="/Users/xochitlortizross/Library/Application%20Support/Microsoft/Office/Office%202011%20AutoRecovery/Macintosh%20HD:Users:xochitlortizross:Dropbox:Glass%20frog%20REU%202017:Data:Xochitl:%5b%5bPref_data_13Sep17.xlsx%5ddata%5ddata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Relationship Id="rId2" Type="http://schemas.openxmlformats.org/officeDocument/2006/relationships/externalLinkPath" Target="/Users/xochitlortizross/Library/Application%20Support/Microsoft/Office/Office%202011%20AutoRecovery/Macintosh%20HD:Users:xochitlortizross:Dropbox:Glass%20frog%20REU%202017:Data:Xochitl:%5b%5bHabitat_13Sep17.xlsx%5dALL%5dALL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ochitl Ortiz Ross" refreshedDate="43051.691369907407" createdVersion="4" refreshedVersion="4" minRefreshableVersion="3" recordCount="1347">
  <cacheSource type="worksheet">
    <worksheetSource ref="A1:F1348" sheet="leaf areas" r:id="rId2"/>
  </cacheSource>
  <cacheFields count="6">
    <cacheField name="site" numFmtId="0">
      <sharedItems/>
    </cacheField>
    <cacheField name="transect" numFmtId="0">
      <sharedItems/>
    </cacheField>
    <cacheField name="number" numFmtId="0">
      <sharedItems containsSemiMixedTypes="0" containsString="0" containsNumber="1" containsInteger="1" minValue="1" maxValue="3"/>
    </cacheField>
    <cacheField name="leaf area" numFmtId="0">
      <sharedItems containsBlank="1" containsMixedTypes="1" containsNumber="1" minValue="0.113" maxValue="3096.3649999999998"/>
    </cacheField>
    <cacheField name="bins" numFmtId="0">
      <sharedItems containsBlank="1"/>
    </cacheField>
    <cacheField name="bin2" numFmtId="0">
      <sharedItems containsBlank="1" count="7">
        <s v="0-100"/>
        <s v="101-300"/>
        <m/>
        <s v="301-600"/>
        <s v="&gt;600"/>
        <s v="401-600" u="1"/>
        <s v="101-4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ochitl Ortiz Ross" refreshedDate="43051.69341550926" createdVersion="4" refreshedVersion="4" minRefreshableVersion="3" recordCount="322">
  <cacheSource type="worksheet">
    <worksheetSource ref="A1:J323" sheet="for leaf areas 14Sep17" r:id="rId2"/>
  </cacheSource>
  <cacheFields count="10">
    <cacheField name="Who" numFmtId="0">
      <sharedItems/>
    </cacheField>
    <cacheField name="ID" numFmtId="0">
      <sharedItems containsMixedTypes="1" containsNumber="1" minValue="45.1" maxValue="6066"/>
    </cacheField>
    <cacheField name="Day/Night" numFmtId="0">
      <sharedItems count="2">
        <s v="N"/>
        <s v="D"/>
      </sharedItems>
    </cacheField>
    <cacheField name="Date" numFmtId="0">
      <sharedItems containsDate="1" containsMixedTypes="1" minDate="2014-10-18T00:00:00" maxDate="2017-07-22T00:00:00"/>
    </cacheField>
    <cacheField name="Site" numFmtId="0">
      <sharedItems/>
    </cacheField>
    <cacheField name="Transect" numFmtId="0">
      <sharedItems/>
    </cacheField>
    <cacheField name="Species" numFmtId="0">
      <sharedItems containsBlank="1" count="5">
        <s v="HYAVAL"/>
        <s v="ESPPRO"/>
        <s v="TERSPI"/>
        <m/>
        <s v="UK"/>
      </sharedItems>
    </cacheField>
    <cacheField name="Leaf area (cm2)" numFmtId="0">
      <sharedItems containsBlank="1" containsMixedTypes="1" containsNumber="1" minValue="16.251000000000001" maxValue="6203.2259999999997"/>
    </cacheField>
    <cacheField name="bin" numFmtId="0">
      <sharedItems containsBlank="1"/>
    </cacheField>
    <cacheField name="bin2" numFmtId="0">
      <sharedItems containsBlank="1" count="7">
        <m/>
        <s v="0-100"/>
        <s v="&gt;600"/>
        <s v="101-300"/>
        <s v="301-600"/>
        <s v="401-600" u="1"/>
        <s v="101-4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Xochitl Ortiz Ross" refreshedDate="43038.786313657409" createdVersion="4" refreshedVersion="4" minRefreshableVersion="3" recordCount="322">
  <cacheSource type="worksheet">
    <worksheetSource ref="A1:AD323" sheet="data" r:id="rId2"/>
  </cacheSource>
  <cacheFields count="30">
    <cacheField name="Who" numFmtId="0">
      <sharedItems/>
    </cacheField>
    <cacheField name="ID" numFmtId="0">
      <sharedItems containsMixedTypes="1" containsNumber="1" minValue="45.1" maxValue="6066" count="321">
        <n v="45.1"/>
        <n v="45.2"/>
        <n v="45.3"/>
        <s v="n5"/>
        <s v="n6"/>
        <s v="n7"/>
        <s v="n8"/>
        <s v="n9"/>
        <n v="123"/>
        <n v="181"/>
        <n v="321.10000000000002"/>
        <n v="321.2"/>
        <n v="734"/>
        <n v="735"/>
        <n v="721"/>
        <n v="865"/>
        <n v="866"/>
        <n v="915"/>
        <n v="949"/>
        <n v="947"/>
        <n v="973"/>
        <n v="964"/>
        <n v="969"/>
        <n v="1045"/>
        <n v="1046"/>
        <n v="1056"/>
        <n v="3457"/>
        <n v="3458"/>
        <n v="3459"/>
        <n v="2017"/>
        <n v="2039"/>
        <n v="2041"/>
        <n v="2044"/>
        <n v="2029"/>
        <n v="2109"/>
        <n v="2111"/>
        <n v="2124"/>
        <n v="2179"/>
        <n v="2184"/>
        <n v="2186.1"/>
        <n v="2186.1999999999998"/>
        <n v="2187"/>
        <n v="2208"/>
        <n v="2209"/>
        <n v="2234"/>
        <n v="2238"/>
        <n v="2239"/>
        <n v="2225"/>
        <n v="2226"/>
        <n v="2227"/>
        <n v="2228"/>
        <n v="2229"/>
        <n v="2318"/>
        <n v="2319"/>
        <n v="2317"/>
        <n v="2919"/>
        <n v="2904"/>
        <n v="2908"/>
        <n v="2912"/>
        <n v="3036"/>
        <n v="3186"/>
        <n v="3191"/>
        <n v="3192.1"/>
        <n v="3192.2"/>
        <n v="3204"/>
        <n v="3216"/>
        <n v="3217"/>
        <n v="4592"/>
        <n v="4608"/>
        <n v="4606"/>
        <n v="4603"/>
        <n v="4604"/>
        <n v="4738"/>
        <n v="4742"/>
        <n v="4753"/>
        <n v="4754"/>
        <n v="4899"/>
        <n v="5113"/>
        <n v="5501"/>
        <n v="5502"/>
        <n v="5520"/>
        <n v="5523"/>
        <n v="5542.1"/>
        <n v="5542.2"/>
        <n v="5544"/>
        <n v="550.1"/>
        <n v="550.20000000000005"/>
        <n v="5553"/>
        <n v="5566"/>
        <n v="5568"/>
        <n v="5569"/>
        <n v="5596"/>
        <n v="5604.1"/>
        <n v="5604.2"/>
        <n v="5607"/>
        <n v="5611"/>
        <n v="5613"/>
        <n v="5615"/>
        <n v="5622"/>
        <n v="6036"/>
        <n v="6038"/>
        <n v="6057"/>
        <n v="6058"/>
        <n v="6061"/>
        <n v="6062"/>
        <n v="3163"/>
        <n v="3164"/>
        <n v="3485"/>
        <n v="6066"/>
        <s v="P16ESPPRO1"/>
        <s v="P16ESPPRO2"/>
        <s v="P16ESPPRO3"/>
        <s v="P16TERSPI1"/>
        <s v="P16ESPPRO4"/>
        <s v="P1HYAVAL1"/>
        <s v="P1HYAVAL2"/>
        <s v="P1HYAVAL3"/>
        <s v="P1HYAVAL4"/>
        <s v="P1HYAVAL5"/>
        <s v="P1HYAVAL6"/>
        <s v="P1TERSPI1"/>
        <s v="P1ESPPRO1"/>
        <s v="P1ESPPRO2"/>
        <s v="P1ESPPRO3"/>
        <s v="P1HYAVAL7"/>
        <s v="P1HYAVAL8"/>
        <s v="P1HYAVAL9"/>
        <s v="P1HYAVAL10"/>
        <s v="P1HYAVAL11"/>
        <s v="P1HYAVAL12"/>
        <s v="P1HYAVAL13"/>
        <s v="P1HYAVAL14"/>
        <s v="P1HYAVAL15"/>
        <s v="P1TERSPI2"/>
        <s v="P1TERSPI3"/>
        <s v="P1TERSPI4"/>
        <s v="P1ESPPRO4"/>
        <s v="P1HYAVAL16"/>
        <s v="P1HYAVAL17"/>
        <s v="P1TERSPI5"/>
        <s v="P1TERSPI6"/>
        <s v="P1TERSPI7"/>
        <s v="P1TERSPI8"/>
        <s v="PIHYAVAL18"/>
        <s v="P16ESPPRO5"/>
        <s v="P16ESPPRO6"/>
        <s v="P16ESPPRO7"/>
        <s v="P16TERPI2"/>
        <s v="P16TERPI3"/>
        <s v="P16TERPI4"/>
        <s v="TIRESPPRO3"/>
        <s v="TIRESPPRO1"/>
        <s v="TIRTERSPI1"/>
        <s v="TIRTERSPI2"/>
        <s v="TIRTERSPI3"/>
        <s v="TIRTERSPI4"/>
        <s v="TIRTERSPI5"/>
        <s v="TIRTERSPI6"/>
        <s v="TIRTESPPRO2"/>
        <s v="POT4TERSPI1"/>
        <s v="POT4HYAVAL1"/>
        <s v="POT4HYAVAL2"/>
        <s v="P16ESPPRO8"/>
        <s v="P5HYAVAL1"/>
        <s v="P5HYAVAL2"/>
        <s v="P5HYAVAL3"/>
        <s v="P5EPPRO1"/>
        <s v="P5TERSPI1"/>
        <s v="P5ESPPRO2"/>
        <s v="P5TERSPI2"/>
        <s v="P5ESPPRO3"/>
        <s v="P5ESPPRO4"/>
        <s v="P5HYAVAL4"/>
        <s v="P5HYAVAL5"/>
        <s v="P5HYAVAL6"/>
        <s v="P5HYAVAL7"/>
        <s v="P5HYAVAL8"/>
        <s v="P5HYAVAL9"/>
        <s v="P5HYAVAL10"/>
        <s v="P5HYAVAL11"/>
        <s v="P5HYAVAL12"/>
        <s v="P5HYAVAL13"/>
        <s v="P5HYAVAL14"/>
        <s v="P5HYAVAL15"/>
        <s v="P5HYAVAL16"/>
        <s v="P5TERSPI3"/>
        <s v="P15HYAVAL1"/>
        <s v="P15HYAVAL2"/>
        <s v="P15HYAVAL3"/>
        <s v="P15HYAVAL4"/>
        <s v="P13TERSPI1"/>
        <s v="P13TERSPI2"/>
        <s v="P13HYAVAL1"/>
        <s v="P13HYAVAL2"/>
        <s v="P15HYAVAL5"/>
        <s v="P15HYAVAL6"/>
        <s v="P1TERSPI9"/>
        <s v="P1TERSPI10"/>
        <s v="P1TERSPI11"/>
        <s v="P1HYAVAL19"/>
        <s v="P1TERSPI12"/>
        <s v="P1TERSPI13"/>
        <s v="P1ESPPRO6"/>
        <s v="P1TERSPI14"/>
        <s v="P1TERSPI15"/>
        <s v="P1HYAVAL20"/>
        <s v="P1HYAVAL21"/>
        <s v="P1HYAVAL22"/>
        <s v="P1HYAVAL23"/>
        <s v="P1ESPPRO7"/>
        <s v="P1HYAVAL30"/>
        <s v="P1TERSPI15.1"/>
        <s v="P1HYAVAL24"/>
        <s v="P1HYAVAL25"/>
        <s v="P1HYAVAL26"/>
        <s v="P1HYAVAL27"/>
        <s v="P1HYAVAL28"/>
        <s v="POT4HYAVAL3"/>
        <s v="POT4HYAVAL4"/>
        <s v="POT4TERSPI2"/>
        <s v="POT4TERSPI3"/>
        <s v="P16ESPPRO9"/>
        <s v="P16TERSPI5"/>
        <s v="P16ESPPRO10"/>
        <s v="P16ESPPRO11"/>
        <s v="P5TERSPI4"/>
        <s v="P5HYAVAL19"/>
        <s v="P5ESPPRO6"/>
        <s v="P5TERSPI5"/>
        <s v="P5HYAVAL20"/>
        <s v="P5TERSPI6"/>
        <s v="P5TERSPI7"/>
        <s v="P5ESPPRO7"/>
        <s v="P5ESPPRO8"/>
        <s v="P5ESPPRO9"/>
        <s v="P5ESPPRO10"/>
        <s v="P5TERSPI8"/>
        <s v="P5HYAVAL21"/>
        <s v="P5HYAVAL22"/>
        <s v="P5ESPPRO11"/>
        <s v="P5HYAVAL23"/>
        <s v="P5HYAVAL24"/>
        <s v="P5HYAVAL25"/>
        <s v="P5HYAVAL26"/>
        <s v="P5HYAVAL27"/>
        <s v="P5TERSPI9"/>
        <s v="P5HYAVAL28"/>
        <s v="P1ESPPRO5"/>
        <s v="P1HYAVAL32"/>
        <s v="P15TERSPI1"/>
        <s v="P15TERSPI2"/>
        <s v="P15TERSPI3"/>
        <s v="P15HYAVAL7"/>
        <s v="P15HYAVAL8"/>
        <s v="P1ESPPRO8"/>
        <s v="P1HYAVAL31"/>
        <s v="P5HYAVAL29"/>
        <s v="P5HYAVAL30"/>
        <s v="P5HYAVAL31"/>
        <s v="P5HYAVAL32"/>
        <s v="P5HYAVAL36"/>
        <s v="P5HYAVAL40"/>
        <s v="POT4TERSPI10"/>
        <s v="POT4TERSPI11"/>
        <s v="POT4TERSPI12"/>
        <s v="POT4TERSPI13"/>
        <s v="TIRESPPRO10"/>
        <s v="TIRTERSPI10"/>
        <s v="TIRTERSPI11"/>
        <s v="TIRTERSPI12"/>
        <s v="TIRTERSPI13"/>
        <s v="TIRTERSPI14"/>
        <s v="TIRESPPRO11"/>
        <s v="TIRTERSPI15"/>
        <s v="TIRESPPRO12"/>
        <s v="TIRESPPRO13"/>
        <s v="TIRESPPRO14"/>
        <s v="TIRESPPRO15"/>
        <s v="TIRESPPRO16"/>
        <s v="TIRTERSPI16"/>
        <s v="TIRTERSPI17"/>
        <s v="TIRESPPRO17"/>
        <s v="TIRTERSPI18"/>
        <s v="TIRTERSPI19"/>
        <s v="TIRTERSPI20"/>
        <s v="TIRTERSPI21"/>
        <s v="TIRTERSPI22"/>
        <s v="TIRTERSPI23"/>
        <s v="P5HYAVAL34"/>
        <s v="P5HYAVAL35"/>
        <s v="P5TERSPI15"/>
        <s v="P5HYAVAL37"/>
        <s v="P5HYAVAL38"/>
        <s v="P1TERSPI16"/>
        <s v="P1ESPPRO10"/>
        <s v="P1ESPPRO9"/>
        <s v="TIRTERSPI33"/>
        <s v="P1TERSPI20"/>
        <s v="P15TERSPI4"/>
        <s v="P15TERSPI5"/>
        <s v="P15TERSPI6"/>
        <s v="P15HYAVAL9"/>
        <s v="P13TERSPI21"/>
        <s v="P13HYAVAL20"/>
        <s v="P1HYAVAL41"/>
        <s v="P1HYAVAL42"/>
        <s v="TIRTERSPI25"/>
        <s v="TIRTERSPI26"/>
        <s v="TIRTERSPI27"/>
        <s v="TIRESPPRO21"/>
        <s v="TIRESPPRO20"/>
        <s v="TIRESPPRO22"/>
        <s v="TIRESPPRO23"/>
        <s v="TIRESPPRO24"/>
        <s v="TIRTERSPI28"/>
        <s v="TIRTERSPI29"/>
        <s v="TIRTERSPI30"/>
        <s v="TIRTERSPI31"/>
        <s v="TIRTERSPI32"/>
        <s v="P13TERSPI30"/>
        <s v="P13HYAVAL30"/>
      </sharedItems>
    </cacheField>
    <cacheField name="Day/Night" numFmtId="0">
      <sharedItems count="2">
        <s v="N"/>
        <s v="D"/>
      </sharedItems>
    </cacheField>
    <cacheField name="Date" numFmtId="0">
      <sharedItems containsDate="1" containsMixedTypes="1" minDate="2014-10-18T00:00:00" maxDate="2017-07-22T00:00:00"/>
    </cacheField>
    <cacheField name="Site" numFmtId="0">
      <sharedItems count="7">
        <s v="P5"/>
        <s v="Tir"/>
        <s v="POT4"/>
        <s v="P13"/>
        <s v="P1"/>
        <s v="P15 "/>
        <s v="P16"/>
      </sharedItems>
    </cacheField>
    <cacheField name="Transect" numFmtId="0">
      <sharedItems count="4">
        <s v="RT4"/>
        <s v="RT1"/>
        <s v="RT2"/>
        <s v="RT3"/>
      </sharedItems>
    </cacheField>
    <cacheField name="Species" numFmtId="0">
      <sharedItems containsBlank="1" count="5">
        <s v="HYAVAL"/>
        <s v="ESPPRO"/>
        <s v="TERSPI"/>
        <s v="UK"/>
        <m u="1"/>
      </sharedItems>
    </cacheField>
    <cacheField name="Meter" numFmtId="0">
      <sharedItems containsBlank="1" containsMixedTypes="1" containsNumber="1" minValue="0" maxValue="50"/>
    </cacheField>
    <cacheField name="Stage" numFmtId="0">
      <sharedItems containsBlank="1" containsMixedTypes="1" containsNumber="1" containsInteger="1" minValue="1" maxValue="4"/>
    </cacheField>
    <cacheField name="# clutches" numFmtId="0">
      <sharedItems containsSemiMixedTypes="0" containsString="0" containsNumber="1" containsInteger="1" minValue="1" maxValue="3"/>
    </cacheField>
    <cacheField name="#eggs" numFmtId="0">
      <sharedItems containsBlank="1" containsMixedTypes="1" containsNumber="1" containsInteger="1" minValue="1" maxValue="52"/>
    </cacheField>
    <cacheField name="Height" numFmtId="0">
      <sharedItems containsBlank="1" containsMixedTypes="1" containsNumber="1" containsInteger="1" minValue="22" maxValue="800"/>
    </cacheField>
    <cacheField name="Locn" numFmtId="0">
      <sharedItems containsBlank="1"/>
    </cacheField>
    <cacheField name="Position of Leaf" numFmtId="0">
      <sharedItems containsBlank="1"/>
    </cacheField>
    <cacheField name="Distance to margin (mm)" numFmtId="0">
      <sharedItems containsBlank="1" containsMixedTypes="1" containsNumber="1" minValue="0" maxValue="229.85"/>
    </cacheField>
    <cacheField name="Leaf area (cm2)" numFmtId="0">
      <sharedItems containsString="0" containsBlank="1" containsNumber="1" minValue="16.251000000000001" maxValue="6203.2259999999997"/>
    </cacheField>
    <cacheField name="Photos" numFmtId="0">
      <sharedItems containsBlank="1" containsMixedTypes="1" containsNumber="1" containsInteger="1" minValue="26" maxValue="9598"/>
    </cacheField>
    <cacheField name="# other EM in 5m" numFmtId="0">
      <sharedItems containsBlank="1" containsMixedTypes="1" containsNumber="1" containsInteger="1" minValue="0" maxValue="7"/>
    </cacheField>
    <cacheField name="dist to nearest othr EM (m)" numFmtId="0">
      <sharedItems containsBlank="1" containsMixedTypes="1" containsNumber="1" minValue="0" maxValue="34"/>
    </cacheField>
    <cacheField name="Plant Family" numFmtId="0">
      <sharedItems containsBlank="1" count="31">
        <s v="Piperaceae"/>
        <s v="Arecaceae"/>
        <s v="Rhamnaceae"/>
        <s v="Melastomataceae"/>
        <s v="Araceae"/>
        <s v="Marantaceae"/>
        <s v="Salicaceae"/>
        <s v="Heliconiaceae"/>
        <s v="Moss"/>
        <s v="Elaeocarpaceae"/>
        <s v="Costaceae"/>
        <s v="Hernandiaceae"/>
        <s v="Moraceae"/>
        <s v="Rubiaceae"/>
        <m/>
        <s v="Euphorbiaceae"/>
        <s v="Primulaceae"/>
        <s v="Meliaceae"/>
        <s v="Gesneriaceae"/>
        <s v="Violaceae"/>
        <s v="Bignoniaceae"/>
        <s v="Costaceae "/>
        <s v="Cyclanthaceae"/>
        <s v="Pteridophyta"/>
        <s v="Burseraceaee"/>
        <s v="Burseraceae"/>
        <s v="Heleconiaceae"/>
        <s v="Urticaceae"/>
        <s v="Siparunaceae"/>
        <s v="Araliaceae"/>
        <s v="Acanthaceae"/>
      </sharedItems>
    </cacheField>
    <cacheField name="Plant species" numFmtId="0">
      <sharedItems containsBlank="1"/>
    </cacheField>
    <cacheField name="Leaf surf. type" numFmtId="0">
      <sharedItems containsBlank="1" count="6">
        <s v="hairy"/>
        <s v="glabrous"/>
        <s v="other"/>
        <m/>
        <s v="glandular"/>
        <s v="spores"/>
      </sharedItems>
    </cacheField>
    <cacheField name="Water depth (cm)" numFmtId="0">
      <sharedItems containsString="0" containsBlank="1" containsNumber="1" minValue="1" maxValue="60"/>
    </cacheField>
    <cacheField name="Water velocity" numFmtId="0">
      <sharedItems containsBlank="1"/>
    </cacheField>
    <cacheField name="Strm subst" numFmtId="0">
      <sharedItems containsBlank="1"/>
    </cacheField>
    <cacheField name="Parent?" numFmtId="0">
      <sharedItems containsBlank="1"/>
    </cacheField>
    <cacheField name="parent position" numFmtId="0">
      <sharedItems containsBlank="1"/>
    </cacheField>
    <cacheField name="health at first obs" numFmtId="0">
      <sharedItems containsBlank="1"/>
    </cacheField>
    <cacheField name="Leaf damage?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Xochitl Ortiz Ross" refreshedDate="43040.859861921293" createdVersion="4" refreshedVersion="4" minRefreshableVersion="3" recordCount="1337">
  <cacheSource type="worksheet">
    <worksheetSource ref="A1:E1048576" sheet="ALL" r:id="rId2"/>
  </cacheSource>
  <cacheFields count="5">
    <cacheField name="site" numFmtId="0">
      <sharedItems containsBlank="1"/>
    </cacheField>
    <cacheField name="transect" numFmtId="0">
      <sharedItems containsBlank="1"/>
    </cacheField>
    <cacheField name="Leaf type" numFmtId="0">
      <sharedItems containsBlank="1" count="9">
        <s v="glabrous"/>
        <s v="hairy"/>
        <s v="glaucous"/>
        <s v="spores"/>
        <m/>
        <s v="glandular"/>
        <s v="na"/>
        <s v="hairs" u="1"/>
        <s v="glabous" u="1"/>
      </sharedItems>
    </cacheField>
    <cacheField name="Family" numFmtId="0">
      <sharedItems containsBlank="1"/>
    </cacheField>
    <cacheField name="moss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7">
  <r>
    <s v="P16"/>
    <s v="RT1"/>
    <n v="1"/>
    <n v="81.87"/>
    <s v="0-300"/>
    <x v="0"/>
  </r>
  <r>
    <s v="P16"/>
    <s v="RT1"/>
    <n v="1"/>
    <n v="264.42"/>
    <s v="0-300"/>
    <x v="1"/>
  </r>
  <r>
    <s v="P16"/>
    <s v="RT1"/>
    <n v="1"/>
    <n v="86.85"/>
    <s v="0-300"/>
    <x v="0"/>
  </r>
  <r>
    <s v="P16"/>
    <s v="RT1"/>
    <n v="1"/>
    <n v="38.520000000000003"/>
    <s v="0-300"/>
    <x v="0"/>
  </r>
  <r>
    <s v="P16"/>
    <s v="RT1"/>
    <n v="1"/>
    <m/>
    <m/>
    <x v="2"/>
  </r>
  <r>
    <s v="P16"/>
    <s v="RT1"/>
    <n v="1"/>
    <n v="83.26"/>
    <s v="0-300"/>
    <x v="0"/>
  </r>
  <r>
    <s v="P16"/>
    <s v="RT1"/>
    <n v="1"/>
    <n v="161.62"/>
    <s v="0-300"/>
    <x v="1"/>
  </r>
  <r>
    <s v="P16"/>
    <s v="RT1"/>
    <n v="1"/>
    <n v="464.08"/>
    <s v="301-600"/>
    <x v="3"/>
  </r>
  <r>
    <s v="P16"/>
    <s v="RT1"/>
    <n v="1"/>
    <n v="159.88999999999999"/>
    <s v="0-300"/>
    <x v="1"/>
  </r>
  <r>
    <s v="P16"/>
    <s v="RT1"/>
    <n v="1"/>
    <n v="122.51"/>
    <s v="0-300"/>
    <x v="1"/>
  </r>
  <r>
    <s v="P16"/>
    <s v="RT1"/>
    <n v="1"/>
    <n v="317.55"/>
    <s v="301-600"/>
    <x v="3"/>
  </r>
  <r>
    <s v="P16"/>
    <s v="RT1"/>
    <n v="1"/>
    <n v="38.99"/>
    <s v="0-300"/>
    <x v="0"/>
  </r>
  <r>
    <s v="P16"/>
    <s v="RT1"/>
    <n v="1"/>
    <n v="75.47"/>
    <s v="0-300"/>
    <x v="0"/>
  </r>
  <r>
    <s v="P16"/>
    <s v="RT1"/>
    <n v="1"/>
    <n v="1300.95"/>
    <s v="1201-1500"/>
    <x v="4"/>
  </r>
  <r>
    <s v="P16"/>
    <s v="RT1"/>
    <n v="1"/>
    <n v="104.38"/>
    <s v="0-300"/>
    <x v="1"/>
  </r>
  <r>
    <s v="P16"/>
    <s v="RT1"/>
    <n v="1"/>
    <n v="135.24"/>
    <s v="0-300"/>
    <x v="1"/>
  </r>
  <r>
    <s v="P16"/>
    <s v="RT1"/>
    <n v="1"/>
    <n v="53.33"/>
    <s v="0-300"/>
    <x v="0"/>
  </r>
  <r>
    <s v="P16"/>
    <s v="RT1"/>
    <n v="1"/>
    <n v="148.77000000000001"/>
    <s v="0-300"/>
    <x v="1"/>
  </r>
  <r>
    <s v="P16"/>
    <s v="RT1"/>
    <n v="1"/>
    <n v="47.96"/>
    <s v="0-300"/>
    <x v="0"/>
  </r>
  <r>
    <s v="P16"/>
    <s v="RT1"/>
    <n v="1"/>
    <n v="1091.68"/>
    <s v="901-1200"/>
    <x v="4"/>
  </r>
  <r>
    <s v="P16"/>
    <s v="RT1"/>
    <n v="1"/>
    <n v="560.84"/>
    <s v="301-600"/>
    <x v="3"/>
  </r>
  <r>
    <s v="P16"/>
    <s v="RT1"/>
    <n v="1"/>
    <n v="145.83000000000001"/>
    <s v="0-300"/>
    <x v="1"/>
  </r>
  <r>
    <s v="P16"/>
    <s v="RT1"/>
    <n v="1"/>
    <n v="617.66999999999996"/>
    <s v="601-900"/>
    <x v="4"/>
  </r>
  <r>
    <s v="P16"/>
    <s v="RT1"/>
    <n v="1"/>
    <n v="1075.72"/>
    <s v="901-1200"/>
    <x v="4"/>
  </r>
  <r>
    <s v="P16"/>
    <s v="RT1"/>
    <n v="1"/>
    <n v="232.72"/>
    <s v="0-300"/>
    <x v="1"/>
  </r>
  <r>
    <s v="P16"/>
    <s v="RT1"/>
    <n v="2"/>
    <n v="79.959999999999994"/>
    <s v="0-300"/>
    <x v="0"/>
  </r>
  <r>
    <s v="P16"/>
    <s v="RT1"/>
    <n v="2"/>
    <n v="173.06"/>
    <s v="0-300"/>
    <x v="1"/>
  </r>
  <r>
    <s v="P16"/>
    <s v="RT1"/>
    <n v="2"/>
    <n v="75.56"/>
    <s v="0-300"/>
    <x v="0"/>
  </r>
  <r>
    <s v="P16"/>
    <s v="RT1"/>
    <n v="2"/>
    <n v="62.83"/>
    <s v="0-300"/>
    <x v="0"/>
  </r>
  <r>
    <s v="P16"/>
    <s v="RT1"/>
    <n v="2"/>
    <m/>
    <m/>
    <x v="2"/>
  </r>
  <r>
    <s v="P16"/>
    <s v="RT1"/>
    <n v="2"/>
    <n v="32.42"/>
    <s v="0-300"/>
    <x v="0"/>
  </r>
  <r>
    <s v="P16"/>
    <s v="RT1"/>
    <n v="2"/>
    <n v="198.07"/>
    <s v="0-300"/>
    <x v="1"/>
  </r>
  <r>
    <s v="P16"/>
    <s v="RT1"/>
    <n v="2"/>
    <n v="801.01"/>
    <s v="601-900"/>
    <x v="4"/>
  </r>
  <r>
    <s v="P16"/>
    <s v="RT1"/>
    <n v="2"/>
    <n v="141.18"/>
    <s v="0-300"/>
    <x v="1"/>
  </r>
  <r>
    <s v="P16"/>
    <s v="RT1"/>
    <n v="2"/>
    <n v="44.42"/>
    <s v="0-300"/>
    <x v="0"/>
  </r>
  <r>
    <s v="P16"/>
    <s v="RT1"/>
    <n v="2"/>
    <n v="188.38"/>
    <s v="0-300"/>
    <x v="1"/>
  </r>
  <r>
    <s v="P16"/>
    <s v="RT1"/>
    <n v="2"/>
    <n v="132.66"/>
    <s v="0-300"/>
    <x v="1"/>
  </r>
  <r>
    <s v="P16"/>
    <s v="RT1"/>
    <n v="2"/>
    <n v="83.49"/>
    <s v="0-300"/>
    <x v="0"/>
  </r>
  <r>
    <s v="P16"/>
    <s v="RT1"/>
    <n v="2"/>
    <n v="774.69"/>
    <s v="601-900"/>
    <x v="4"/>
  </r>
  <r>
    <s v="P16"/>
    <s v="RT1"/>
    <n v="2"/>
    <n v="109.01"/>
    <s v="0-300"/>
    <x v="1"/>
  </r>
  <r>
    <s v="P16"/>
    <s v="RT1"/>
    <n v="2"/>
    <n v="114.76"/>
    <s v="0-300"/>
    <x v="1"/>
  </r>
  <r>
    <s v="P16"/>
    <s v="RT1"/>
    <n v="2"/>
    <n v="24.7"/>
    <s v="0-300"/>
    <x v="0"/>
  </r>
  <r>
    <s v="P16"/>
    <s v="RT1"/>
    <n v="2"/>
    <n v="182.54"/>
    <s v="0-300"/>
    <x v="1"/>
  </r>
  <r>
    <s v="P16"/>
    <s v="RT1"/>
    <n v="2"/>
    <n v="197.46"/>
    <s v="0-300"/>
    <x v="1"/>
  </r>
  <r>
    <s v="P16"/>
    <s v="RT1"/>
    <n v="2"/>
    <n v="1156.6199999999999"/>
    <s v="901-1200"/>
    <x v="4"/>
  </r>
  <r>
    <s v="P16"/>
    <s v="RT1"/>
    <n v="2"/>
    <n v="94.88"/>
    <s v="0-300"/>
    <x v="0"/>
  </r>
  <r>
    <s v="P16"/>
    <s v="RT1"/>
    <n v="2"/>
    <n v="100.99"/>
    <s v="0-300"/>
    <x v="2"/>
  </r>
  <r>
    <s v="P16"/>
    <s v="RT1"/>
    <n v="2"/>
    <n v="699.37"/>
    <s v="601-900"/>
    <x v="4"/>
  </r>
  <r>
    <s v="P16"/>
    <s v="RT1"/>
    <n v="2"/>
    <n v="1294.1300000000001"/>
    <s v="1201-1500"/>
    <x v="4"/>
  </r>
  <r>
    <s v="P16"/>
    <s v="RT1"/>
    <n v="2"/>
    <n v="488.48"/>
    <s v="301-600"/>
    <x v="3"/>
  </r>
  <r>
    <s v="P16"/>
    <s v="RT1"/>
    <n v="3"/>
    <n v="89.42"/>
    <s v="0-300"/>
    <x v="0"/>
  </r>
  <r>
    <s v="P16"/>
    <s v="RT1"/>
    <n v="3"/>
    <n v="166.23"/>
    <s v="0-300"/>
    <x v="1"/>
  </r>
  <r>
    <s v="P16"/>
    <s v="RT1"/>
    <n v="3"/>
    <n v="104.29"/>
    <s v="0-300"/>
    <x v="1"/>
  </r>
  <r>
    <s v="P16"/>
    <s v="RT1"/>
    <n v="3"/>
    <n v="31.98"/>
    <s v="0-300"/>
    <x v="0"/>
  </r>
  <r>
    <s v="P16"/>
    <s v="RT1"/>
    <n v="3"/>
    <m/>
    <m/>
    <x v="2"/>
  </r>
  <r>
    <s v="P16"/>
    <s v="RT1"/>
    <n v="3"/>
    <n v="66.06"/>
    <s v="0-300"/>
    <x v="0"/>
  </r>
  <r>
    <s v="P16"/>
    <s v="RT1"/>
    <n v="3"/>
    <n v="228.1"/>
    <s v="0-300"/>
    <x v="1"/>
  </r>
  <r>
    <s v="P16"/>
    <s v="RT1"/>
    <n v="3"/>
    <n v="709.15"/>
    <s v="601-900"/>
    <x v="4"/>
  </r>
  <r>
    <s v="P16"/>
    <s v="RT1"/>
    <n v="3"/>
    <n v="168.81"/>
    <s v="0-300"/>
    <x v="1"/>
  </r>
  <r>
    <s v="P16"/>
    <s v="RT1"/>
    <n v="3"/>
    <n v="69.72"/>
    <s v="0-300"/>
    <x v="0"/>
  </r>
  <r>
    <s v="P16"/>
    <s v="RT1"/>
    <n v="3"/>
    <n v="155.47999999999999"/>
    <s v="0-300"/>
    <x v="1"/>
  </r>
  <r>
    <s v="P16"/>
    <s v="RT1"/>
    <n v="3"/>
    <n v="219.79"/>
    <s v="0-300"/>
    <x v="1"/>
  </r>
  <r>
    <s v="P16"/>
    <s v="RT1"/>
    <n v="3"/>
    <n v="74.069999999999993"/>
    <s v="0-300"/>
    <x v="0"/>
  </r>
  <r>
    <s v="P16"/>
    <s v="RT1"/>
    <n v="3"/>
    <n v="1172.1300000000001"/>
    <s v="901-1200"/>
    <x v="4"/>
  </r>
  <r>
    <s v="P16"/>
    <s v="RT1"/>
    <n v="3"/>
    <n v="39.950000000000003"/>
    <s v="0-300"/>
    <x v="0"/>
  </r>
  <r>
    <s v="P16"/>
    <s v="RT1"/>
    <n v="3"/>
    <n v="157.12"/>
    <s v="0-300"/>
    <x v="1"/>
  </r>
  <r>
    <s v="P16"/>
    <s v="RT1"/>
    <n v="3"/>
    <n v="24.12"/>
    <s v="0-300"/>
    <x v="0"/>
  </r>
  <r>
    <s v="P16"/>
    <s v="RT1"/>
    <n v="3"/>
    <n v="115.23"/>
    <s v="0-300"/>
    <x v="1"/>
  </r>
  <r>
    <s v="P16"/>
    <s v="RT1"/>
    <n v="3"/>
    <n v="206.98"/>
    <s v="0-300"/>
    <x v="1"/>
  </r>
  <r>
    <s v="P16"/>
    <s v="RT1"/>
    <n v="3"/>
    <n v="482.21"/>
    <s v="301-600"/>
    <x v="3"/>
  </r>
  <r>
    <s v="P16"/>
    <s v="RT1"/>
    <n v="3"/>
    <n v="564.66999999999996"/>
    <s v="301-600"/>
    <x v="3"/>
  </r>
  <r>
    <s v="P16"/>
    <s v="RT1"/>
    <n v="3"/>
    <n v="149.72"/>
    <s v="0-300"/>
    <x v="1"/>
  </r>
  <r>
    <s v="P16"/>
    <s v="RT1"/>
    <n v="3"/>
    <n v="743.11"/>
    <s v="601-900"/>
    <x v="4"/>
  </r>
  <r>
    <s v="P16"/>
    <s v="RT1"/>
    <n v="3"/>
    <n v="443.66"/>
    <s v="301-600"/>
    <x v="3"/>
  </r>
  <r>
    <s v="P16"/>
    <s v="RT1"/>
    <n v="3"/>
    <n v="206.63"/>
    <s v="0-300"/>
    <x v="1"/>
  </r>
  <r>
    <s v="P16"/>
    <s v="RT2"/>
    <n v="1"/>
    <n v="119.149"/>
    <s v="0-300"/>
    <x v="1"/>
  </r>
  <r>
    <s v="P16"/>
    <s v="RT2"/>
    <n v="1"/>
    <n v="177.48699999999999"/>
    <s v="0-300"/>
    <x v="1"/>
  </r>
  <r>
    <s v="P16"/>
    <s v="RT2"/>
    <n v="1"/>
    <m/>
    <m/>
    <x v="2"/>
  </r>
  <r>
    <s v="P16"/>
    <s v="RT2"/>
    <n v="1"/>
    <n v="95.328000000000003"/>
    <s v="0-300"/>
    <x v="0"/>
  </r>
  <r>
    <s v="P16"/>
    <s v="RT2"/>
    <n v="1"/>
    <n v="632.15"/>
    <s v="601-900"/>
    <x v="4"/>
  </r>
  <r>
    <s v="P16"/>
    <s v="RT2"/>
    <n v="1"/>
    <n v="103.831"/>
    <s v="0-300"/>
    <x v="1"/>
  </r>
  <r>
    <s v="P16"/>
    <s v="RT2"/>
    <n v="1"/>
    <n v="129.374"/>
    <s v="0-300"/>
    <x v="1"/>
  </r>
  <r>
    <s v="P16"/>
    <s v="RT2"/>
    <n v="1"/>
    <n v="51.704000000000001"/>
    <s v="0-300"/>
    <x v="0"/>
  </r>
  <r>
    <s v="P16"/>
    <s v="RT2"/>
    <n v="1"/>
    <n v="29.213999999999999"/>
    <s v="0-300"/>
    <x v="0"/>
  </r>
  <r>
    <s v="P16"/>
    <s v="RT2"/>
    <n v="1"/>
    <n v="106.447"/>
    <s v="0-300"/>
    <x v="1"/>
  </r>
  <r>
    <s v="P16"/>
    <s v="RT2"/>
    <n v="1"/>
    <n v="104.4"/>
    <s v="0-300"/>
    <x v="1"/>
  </r>
  <r>
    <s v="P16"/>
    <s v="RT2"/>
    <n v="1"/>
    <n v="30.948"/>
    <s v="0-300"/>
    <x v="0"/>
  </r>
  <r>
    <s v="P16"/>
    <s v="RT2"/>
    <n v="1"/>
    <n v="139.34700000000001"/>
    <s v="0-300"/>
    <x v="1"/>
  </r>
  <r>
    <s v="P16"/>
    <s v="RT2"/>
    <n v="1"/>
    <n v="1099.643"/>
    <s v="901-1200"/>
    <x v="4"/>
  </r>
  <r>
    <s v="P16"/>
    <s v="RT2"/>
    <n v="1"/>
    <n v="87.073999999999998"/>
    <s v="0-300"/>
    <x v="0"/>
  </r>
  <r>
    <s v="P16"/>
    <s v="RT2"/>
    <n v="1"/>
    <n v="26.978000000000002"/>
    <s v="0-300"/>
    <x v="0"/>
  </r>
  <r>
    <s v="P16"/>
    <s v="RT2"/>
    <n v="1"/>
    <n v="433.75799999999998"/>
    <s v="301-600"/>
    <x v="3"/>
  </r>
  <r>
    <s v="P16"/>
    <s v="RT2"/>
    <n v="1"/>
    <n v="367.46800000000002"/>
    <s v="301-600"/>
    <x v="3"/>
  </r>
  <r>
    <s v="P16"/>
    <s v="RT2"/>
    <n v="1"/>
    <n v="322.60399999999998"/>
    <s v="301-600"/>
    <x v="3"/>
  </r>
  <r>
    <s v="P16"/>
    <s v="RT2"/>
    <n v="1"/>
    <n v="53.061"/>
    <s v="0-300"/>
    <x v="0"/>
  </r>
  <r>
    <s v="P16"/>
    <s v="RT2"/>
    <n v="1"/>
    <n v="41.478999999999999"/>
    <s v="0-300"/>
    <x v="0"/>
  </r>
  <r>
    <s v="P16"/>
    <s v="RT2"/>
    <n v="1"/>
    <n v="105.941"/>
    <s v="0-300"/>
    <x v="1"/>
  </r>
  <r>
    <s v="P16"/>
    <s v="RT2"/>
    <n v="1"/>
    <n v="514.85500000000002"/>
    <s v="301-600"/>
    <x v="3"/>
  </r>
  <r>
    <s v="P16"/>
    <s v="RT2"/>
    <n v="1"/>
    <n v="25.683"/>
    <s v="0-300"/>
    <x v="0"/>
  </r>
  <r>
    <s v="P16"/>
    <s v="RT2"/>
    <n v="1"/>
    <n v="221.58099999999999"/>
    <s v="0-300"/>
    <x v="1"/>
  </r>
  <r>
    <s v="P16"/>
    <s v="RT2"/>
    <n v="2"/>
    <n v="92.42"/>
    <s v="0-300"/>
    <x v="0"/>
  </r>
  <r>
    <s v="P16"/>
    <s v="RT2"/>
    <n v="2"/>
    <n v="145.79900000000001"/>
    <s v="0-300"/>
    <x v="1"/>
  </r>
  <r>
    <s v="P16"/>
    <s v="RT2"/>
    <n v="2"/>
    <m/>
    <m/>
    <x v="2"/>
  </r>
  <r>
    <s v="P16"/>
    <s v="RT2"/>
    <n v="2"/>
    <n v="85.468999999999994"/>
    <s v="0-300"/>
    <x v="0"/>
  </r>
  <r>
    <s v="P16"/>
    <s v="RT2"/>
    <n v="2"/>
    <n v="345.92500000000001"/>
    <s v="301-600"/>
    <x v="3"/>
  </r>
  <r>
    <s v="P16"/>
    <s v="RT2"/>
    <n v="2"/>
    <n v="80.613"/>
    <s v="0-300"/>
    <x v="0"/>
  </r>
  <r>
    <s v="P16"/>
    <s v="RT2"/>
    <n v="2"/>
    <n v="113.19199999999999"/>
    <s v="0-300"/>
    <x v="1"/>
  </r>
  <r>
    <s v="P16"/>
    <s v="RT2"/>
    <n v="2"/>
    <n v="149.55600000000001"/>
    <s v="0-300"/>
    <x v="1"/>
  </r>
  <r>
    <s v="P16"/>
    <s v="RT2"/>
    <n v="2"/>
    <n v="23.012"/>
    <s v="0-300"/>
    <x v="0"/>
  </r>
  <r>
    <s v="P16"/>
    <s v="RT2"/>
    <n v="2"/>
    <n v="128.40100000000001"/>
    <s v="0-300"/>
    <x v="1"/>
  </r>
  <r>
    <s v="P16"/>
    <s v="RT2"/>
    <n v="2"/>
    <n v="57.348999999999997"/>
    <s v="0-300"/>
    <x v="0"/>
  </r>
  <r>
    <s v="P16"/>
    <s v="RT2"/>
    <n v="2"/>
    <n v="24.681999999999999"/>
    <s v="0-300"/>
    <x v="0"/>
  </r>
  <r>
    <s v="P16"/>
    <s v="RT2"/>
    <n v="2"/>
    <n v="94.747"/>
    <s v="0-300"/>
    <x v="0"/>
  </r>
  <r>
    <s v="P16"/>
    <s v="RT2"/>
    <n v="2"/>
    <n v="1044.3209999999999"/>
    <s v="901-1200"/>
    <x v="4"/>
  </r>
  <r>
    <s v="P16"/>
    <s v="RT2"/>
    <n v="2"/>
    <n v="64.248999999999995"/>
    <s v="0-300"/>
    <x v="0"/>
  </r>
  <r>
    <s v="P16"/>
    <s v="RT2"/>
    <n v="2"/>
    <n v="9.9619999999999997"/>
    <s v="0-300"/>
    <x v="0"/>
  </r>
  <r>
    <s v="P16"/>
    <s v="RT2"/>
    <n v="2"/>
    <n v="382.13600000000002"/>
    <s v="301-600"/>
    <x v="3"/>
  </r>
  <r>
    <s v="P16"/>
    <s v="RT2"/>
    <n v="2"/>
    <n v="518.64800000000002"/>
    <s v="301-600"/>
    <x v="3"/>
  </r>
  <r>
    <s v="P16"/>
    <s v="RT2"/>
    <n v="2"/>
    <n v="303.63299999999998"/>
    <s v="301-600"/>
    <x v="3"/>
  </r>
  <r>
    <s v="P16"/>
    <s v="RT2"/>
    <n v="2"/>
    <n v="46.954999999999998"/>
    <s v="0-300"/>
    <x v="0"/>
  </r>
  <r>
    <s v="P16"/>
    <s v="RT2"/>
    <n v="2"/>
    <n v="33.948"/>
    <s v="0-300"/>
    <x v="0"/>
  </r>
  <r>
    <s v="P16"/>
    <s v="RT2"/>
    <n v="2"/>
    <n v="115.31100000000001"/>
    <s v="0-300"/>
    <x v="1"/>
  </r>
  <r>
    <s v="P16"/>
    <s v="RT2"/>
    <n v="2"/>
    <n v="496.01299999999998"/>
    <s v="301-600"/>
    <x v="3"/>
  </r>
  <r>
    <s v="P16"/>
    <s v="RT2"/>
    <n v="2"/>
    <n v="17.091000000000001"/>
    <s v="0-300"/>
    <x v="0"/>
  </r>
  <r>
    <s v="P16"/>
    <s v="RT2"/>
    <n v="2"/>
    <n v="1001.973"/>
    <s v="901-1200"/>
    <x v="4"/>
  </r>
  <r>
    <s v="P16"/>
    <s v="RT2"/>
    <n v="3"/>
    <n v="77.602999999999994"/>
    <s v="0-300"/>
    <x v="0"/>
  </r>
  <r>
    <s v="P16"/>
    <s v="RT2"/>
    <n v="3"/>
    <n v="296.14699999999999"/>
    <s v="0-300"/>
    <x v="1"/>
  </r>
  <r>
    <s v="P16"/>
    <s v="RT2"/>
    <n v="3"/>
    <m/>
    <m/>
    <x v="2"/>
  </r>
  <r>
    <s v="P16"/>
    <s v="RT2"/>
    <n v="3"/>
    <n v="80.197000000000003"/>
    <s v="0-300"/>
    <x v="0"/>
  </r>
  <r>
    <s v="P16"/>
    <s v="RT2"/>
    <n v="3"/>
    <n v="246.357"/>
    <s v="0-300"/>
    <x v="1"/>
  </r>
  <r>
    <s v="P16"/>
    <s v="RT2"/>
    <n v="3"/>
    <n v="75.643000000000001"/>
    <s v="0-300"/>
    <x v="0"/>
  </r>
  <r>
    <s v="P16"/>
    <s v="RT2"/>
    <n v="3"/>
    <n v="70.114000000000004"/>
    <s v="0-300"/>
    <x v="0"/>
  </r>
  <r>
    <s v="P16"/>
    <s v="RT2"/>
    <n v="3"/>
    <n v="81.412999999999997"/>
    <s v="0-300"/>
    <x v="0"/>
  </r>
  <r>
    <s v="P16"/>
    <s v="RT2"/>
    <n v="3"/>
    <n v="31.451000000000001"/>
    <s v="0-300"/>
    <x v="0"/>
  </r>
  <r>
    <s v="P16"/>
    <s v="RT2"/>
    <n v="3"/>
    <n v="122.63800000000001"/>
    <s v="0-300"/>
    <x v="1"/>
  </r>
  <r>
    <s v="P16"/>
    <s v="RT2"/>
    <n v="3"/>
    <n v="92.149000000000001"/>
    <s v="0-300"/>
    <x v="0"/>
  </r>
  <r>
    <s v="P16"/>
    <s v="RT2"/>
    <n v="3"/>
    <n v="31.065999999999999"/>
    <s v="0-300"/>
    <x v="0"/>
  </r>
  <r>
    <s v="P16"/>
    <s v="RT2"/>
    <n v="3"/>
    <n v="21.478000000000002"/>
    <s v="0-300"/>
    <x v="0"/>
  </r>
  <r>
    <s v="P16"/>
    <s v="RT2"/>
    <n v="3"/>
    <n v="542.70699999999999"/>
    <s v="301-600"/>
    <x v="3"/>
  </r>
  <r>
    <s v="P16"/>
    <s v="RT2"/>
    <n v="3"/>
    <n v="108.16"/>
    <s v="0-300"/>
    <x v="1"/>
  </r>
  <r>
    <s v="P16"/>
    <s v="RT2"/>
    <n v="3"/>
    <n v="28.263999999999999"/>
    <s v="0-300"/>
    <x v="0"/>
  </r>
  <r>
    <s v="P16"/>
    <s v="RT2"/>
    <n v="3"/>
    <n v="390.94600000000003"/>
    <s v="301-600"/>
    <x v="3"/>
  </r>
  <r>
    <s v="P16"/>
    <s v="RT2"/>
    <n v="3"/>
    <n v="156.44200000000001"/>
    <s v="0-300"/>
    <x v="1"/>
  </r>
  <r>
    <s v="P16"/>
    <s v="RT2"/>
    <n v="3"/>
    <n v="136.756"/>
    <s v="0-300"/>
    <x v="1"/>
  </r>
  <r>
    <s v="P16"/>
    <s v="RT2"/>
    <n v="3"/>
    <n v="61.023000000000003"/>
    <s v="0-300"/>
    <x v="0"/>
  </r>
  <r>
    <s v="P16"/>
    <s v="RT2"/>
    <n v="3"/>
    <n v="34.747"/>
    <s v="0-300"/>
    <x v="0"/>
  </r>
  <r>
    <s v="P16"/>
    <s v="RT2"/>
    <n v="3"/>
    <n v="50.362000000000002"/>
    <s v="0-300"/>
    <x v="0"/>
  </r>
  <r>
    <s v="P16"/>
    <s v="RT2"/>
    <n v="3"/>
    <n v="145.995"/>
    <s v="0-300"/>
    <x v="1"/>
  </r>
  <r>
    <s v="P16"/>
    <s v="RT2"/>
    <n v="3"/>
    <n v="16.065999999999999"/>
    <s v="0-300"/>
    <x v="0"/>
  </r>
  <r>
    <s v="P16"/>
    <s v="RT2"/>
    <n v="3"/>
    <n v="261.12700000000001"/>
    <s v="0-300"/>
    <x v="1"/>
  </r>
  <r>
    <s v="POTDL"/>
    <s v="RT1"/>
    <n v="1"/>
    <n v="593.05700000000002"/>
    <s v="301-600"/>
    <x v="3"/>
  </r>
  <r>
    <s v="POTDL"/>
    <s v="RT1"/>
    <n v="1"/>
    <n v="63.499000000000002"/>
    <s v="0-300"/>
    <x v="0"/>
  </r>
  <r>
    <s v="POTDL"/>
    <s v="RT1"/>
    <n v="1"/>
    <n v="10.808999999999999"/>
    <s v="0-300"/>
    <x v="0"/>
  </r>
  <r>
    <s v="POTDL"/>
    <s v="RT1"/>
    <n v="1"/>
    <n v="149.34200000000001"/>
    <s v="0-300"/>
    <x v="1"/>
  </r>
  <r>
    <s v="POTDL"/>
    <s v="RT1"/>
    <n v="1"/>
    <n v="12.414"/>
    <s v="0-300"/>
    <x v="0"/>
  </r>
  <r>
    <s v="POTDL"/>
    <s v="RT1"/>
    <n v="1"/>
    <n v="9.1969999999999992"/>
    <s v="0-300"/>
    <x v="0"/>
  </r>
  <r>
    <s v="POTDL"/>
    <s v="RT1"/>
    <n v="1"/>
    <n v="3.6320000000000001"/>
    <s v="0-300"/>
    <x v="0"/>
  </r>
  <r>
    <s v="POTDL"/>
    <s v="RT1"/>
    <n v="1"/>
    <n v="10.923999999999999"/>
    <s v="0-300"/>
    <x v="0"/>
  </r>
  <r>
    <s v="POTDL"/>
    <s v="RT1"/>
    <n v="1"/>
    <n v="6.71"/>
    <s v="0-300"/>
    <x v="0"/>
  </r>
  <r>
    <s v="POTDL"/>
    <s v="RT1"/>
    <n v="1"/>
    <n v="46.274000000000001"/>
    <s v="0-300"/>
    <x v="0"/>
  </r>
  <r>
    <s v="POTDL"/>
    <s v="RT1"/>
    <n v="1"/>
    <n v="70.652000000000001"/>
    <s v="0-300"/>
    <x v="0"/>
  </r>
  <r>
    <s v="POTDL"/>
    <s v="RT1"/>
    <n v="1"/>
    <n v="47.384"/>
    <s v="0-300"/>
    <x v="0"/>
  </r>
  <r>
    <s v="POTDL"/>
    <s v="RT1"/>
    <n v="1"/>
    <n v="6.9960000000000004"/>
    <s v="0-300"/>
    <x v="0"/>
  </r>
  <r>
    <s v="POTDL"/>
    <s v="RT1"/>
    <n v="1"/>
    <n v="22.367999999999999"/>
    <s v="0-300"/>
    <x v="0"/>
  </r>
  <r>
    <s v="POTDL"/>
    <s v="RT1"/>
    <n v="1"/>
    <n v="334.28899999999999"/>
    <s v="301-600"/>
    <x v="3"/>
  </r>
  <r>
    <s v="POTDL"/>
    <s v="RT1"/>
    <n v="1"/>
    <n v="95.581999999999994"/>
    <s v="0-300"/>
    <x v="0"/>
  </r>
  <r>
    <s v="POTDL"/>
    <s v="RT1"/>
    <n v="1"/>
    <n v="12.159000000000001"/>
    <s v="0-300"/>
    <x v="0"/>
  </r>
  <r>
    <s v="POTDL"/>
    <s v="RT1"/>
    <n v="1"/>
    <n v="77.77"/>
    <s v="0-300"/>
    <x v="0"/>
  </r>
  <r>
    <s v="POTDL"/>
    <s v="RT1"/>
    <n v="1"/>
    <n v="9.7750000000000004"/>
    <s v="0-300"/>
    <x v="0"/>
  </r>
  <r>
    <s v="POTDL"/>
    <s v="RT1"/>
    <n v="1"/>
    <n v="790.58399999999995"/>
    <s v="601-900"/>
    <x v="4"/>
  </r>
  <r>
    <s v="POTDL"/>
    <s v="RT1"/>
    <n v="1"/>
    <n v="48.917999999999999"/>
    <s v="0-300"/>
    <x v="0"/>
  </r>
  <r>
    <s v="POTDL"/>
    <s v="RT1"/>
    <n v="1"/>
    <n v="48.262999999999998"/>
    <s v="0-300"/>
    <x v="0"/>
  </r>
  <r>
    <s v="POTDL"/>
    <s v="RT1"/>
    <n v="1"/>
    <n v="53.591999999999999"/>
    <s v="0-300"/>
    <x v="0"/>
  </r>
  <r>
    <s v="POTDL"/>
    <s v="RT1"/>
    <n v="1"/>
    <n v="35.771000000000001"/>
    <s v="0-300"/>
    <x v="0"/>
  </r>
  <r>
    <s v="POTDL"/>
    <s v="RT1"/>
    <n v="1"/>
    <n v="2.1589999999999998"/>
    <s v="0-300"/>
    <x v="0"/>
  </r>
  <r>
    <s v="POTDL"/>
    <s v="RT1"/>
    <n v="2"/>
    <n v="379.56700000000001"/>
    <s v="301-600"/>
    <x v="3"/>
  </r>
  <r>
    <s v="POTDL"/>
    <s v="RT1"/>
    <n v="2"/>
    <n v="94.203999999999994"/>
    <s v="0-300"/>
    <x v="0"/>
  </r>
  <r>
    <s v="POTDL"/>
    <s v="RT1"/>
    <n v="2"/>
    <n v="8.3209999999999997"/>
    <s v="0-300"/>
    <x v="0"/>
  </r>
  <r>
    <s v="POTDL"/>
    <s v="RT1"/>
    <n v="2"/>
    <n v="416.78500000000003"/>
    <s v="301-600"/>
    <x v="3"/>
  </r>
  <r>
    <s v="POTDL"/>
    <s v="RT1"/>
    <n v="2"/>
    <n v="11.933"/>
    <s v="0-300"/>
    <x v="0"/>
  </r>
  <r>
    <s v="POTDL"/>
    <s v="RT1"/>
    <n v="2"/>
    <n v="4.2"/>
    <s v="0-300"/>
    <x v="0"/>
  </r>
  <r>
    <s v="POTDL"/>
    <s v="RT1"/>
    <n v="2"/>
    <n v="7.7270000000000003"/>
    <s v="0-300"/>
    <x v="0"/>
  </r>
  <r>
    <s v="POTDL"/>
    <s v="RT1"/>
    <n v="2"/>
    <n v="11.871"/>
    <s v="0-300"/>
    <x v="0"/>
  </r>
  <r>
    <s v="POTDL"/>
    <s v="RT1"/>
    <n v="2"/>
    <n v="8.2989999999999995"/>
    <s v="0-300"/>
    <x v="0"/>
  </r>
  <r>
    <s v="POTDL"/>
    <s v="RT1"/>
    <n v="2"/>
    <n v="41.921999999999997"/>
    <s v="0-300"/>
    <x v="0"/>
  </r>
  <r>
    <s v="POTDL"/>
    <s v="RT1"/>
    <n v="2"/>
    <n v="25.163"/>
    <s v="0-300"/>
    <x v="0"/>
  </r>
  <r>
    <s v="POTDL"/>
    <s v="RT1"/>
    <n v="2"/>
    <n v="26.077999999999999"/>
    <s v="0-300"/>
    <x v="0"/>
  </r>
  <r>
    <s v="POTDL"/>
    <s v="RT1"/>
    <n v="2"/>
    <n v="8.3350000000000009"/>
    <s v="0-300"/>
    <x v="0"/>
  </r>
  <r>
    <s v="POTDL"/>
    <s v="RT1"/>
    <n v="2"/>
    <n v="29.745000000000001"/>
    <s v="0-300"/>
    <x v="0"/>
  </r>
  <r>
    <s v="POTDL"/>
    <s v="RT1"/>
    <n v="2"/>
    <n v="316.589"/>
    <s v="301-600"/>
    <x v="3"/>
  </r>
  <r>
    <s v="POTDL"/>
    <s v="RT1"/>
    <n v="2"/>
    <n v="154.13800000000001"/>
    <s v="0-300"/>
    <x v="1"/>
  </r>
  <r>
    <s v="POTDL"/>
    <s v="RT1"/>
    <n v="2"/>
    <n v="15.055999999999999"/>
    <s v="0-300"/>
    <x v="0"/>
  </r>
  <r>
    <s v="POTDL"/>
    <s v="RT1"/>
    <n v="2"/>
    <n v="141.48699999999999"/>
    <s v="0-300"/>
    <x v="1"/>
  </r>
  <r>
    <s v="POTDL"/>
    <s v="RT1"/>
    <n v="2"/>
    <n v="10.425000000000001"/>
    <s v="0-300"/>
    <x v="0"/>
  </r>
  <r>
    <s v="POTDL"/>
    <s v="RT1"/>
    <n v="2"/>
    <n v="985.23"/>
    <s v="901-1200"/>
    <x v="4"/>
  </r>
  <r>
    <s v="POTDL"/>
    <s v="RT1"/>
    <n v="2"/>
    <n v="78.676000000000002"/>
    <s v="0-300"/>
    <x v="0"/>
  </r>
  <r>
    <s v="POTDL"/>
    <s v="RT1"/>
    <n v="2"/>
    <n v="42.151000000000003"/>
    <s v="0-300"/>
    <x v="0"/>
  </r>
  <r>
    <s v="POTDL"/>
    <s v="RT1"/>
    <n v="2"/>
    <n v="49.424999999999997"/>
    <s v="0-300"/>
    <x v="0"/>
  </r>
  <r>
    <s v="POTDL"/>
    <s v="RT1"/>
    <n v="2"/>
    <n v="24.42"/>
    <s v="0-300"/>
    <x v="0"/>
  </r>
  <r>
    <s v="POTDL"/>
    <s v="RT1"/>
    <n v="2"/>
    <n v="2.83"/>
    <s v="0-300"/>
    <x v="0"/>
  </r>
  <r>
    <s v="POTDL"/>
    <s v="RT1"/>
    <n v="3"/>
    <n v="312.88299999999998"/>
    <s v="301-600"/>
    <x v="3"/>
  </r>
  <r>
    <s v="POTDL"/>
    <s v="RT1"/>
    <n v="3"/>
    <n v="63.587000000000003"/>
    <s v="0-300"/>
    <x v="0"/>
  </r>
  <r>
    <s v="POTDL"/>
    <s v="RT1"/>
    <n v="3"/>
    <n v="16.896999999999998"/>
    <s v="0-300"/>
    <x v="0"/>
  </r>
  <r>
    <s v="POTDL"/>
    <s v="RT1"/>
    <n v="3"/>
    <n v="43.884"/>
    <s v="0-300"/>
    <x v="0"/>
  </r>
  <r>
    <s v="POTDL"/>
    <s v="RT1"/>
    <n v="3"/>
    <n v="9.5990000000000002"/>
    <s v="0-300"/>
    <x v="0"/>
  </r>
  <r>
    <s v="POTDL"/>
    <s v="RT1"/>
    <n v="3"/>
    <n v="3.286"/>
    <s v="0-300"/>
    <x v="0"/>
  </r>
  <r>
    <s v="POTDL"/>
    <s v="RT1"/>
    <n v="3"/>
    <n v="8.3249999999999993"/>
    <s v="0-300"/>
    <x v="0"/>
  </r>
  <r>
    <s v="POTDL"/>
    <s v="RT1"/>
    <n v="3"/>
    <n v="9.2720000000000002"/>
    <s v="0-300"/>
    <x v="0"/>
  </r>
  <r>
    <s v="POTDL"/>
    <s v="RT1"/>
    <n v="3"/>
    <n v="5.798"/>
    <s v="0-300"/>
    <x v="0"/>
  </r>
  <r>
    <s v="POTDL"/>
    <s v="RT1"/>
    <n v="3"/>
    <n v="45.924999999999997"/>
    <s v="0-300"/>
    <x v="0"/>
  </r>
  <r>
    <s v="POTDL"/>
    <s v="RT1"/>
    <n v="3"/>
    <n v="37.476999999999997"/>
    <s v="0-300"/>
    <x v="0"/>
  </r>
  <r>
    <s v="POTDL"/>
    <s v="RT1"/>
    <n v="3"/>
    <n v="11.239000000000001"/>
    <s v="0-300"/>
    <x v="0"/>
  </r>
  <r>
    <s v="POTDL"/>
    <s v="RT1"/>
    <n v="3"/>
    <n v="10.403"/>
    <s v="0-300"/>
    <x v="0"/>
  </r>
  <r>
    <s v="POTDL"/>
    <s v="RT1"/>
    <n v="3"/>
    <n v="20.341999999999999"/>
    <s v="0-300"/>
    <x v="0"/>
  </r>
  <r>
    <s v="POTDL"/>
    <s v="RT1"/>
    <n v="3"/>
    <n v="84.131"/>
    <s v="0-300"/>
    <x v="0"/>
  </r>
  <r>
    <s v="POTDL"/>
    <s v="RT1"/>
    <n v="3"/>
    <n v="42.515000000000001"/>
    <s v="0-300"/>
    <x v="0"/>
  </r>
  <r>
    <s v="POTDL"/>
    <s v="RT1"/>
    <n v="3"/>
    <n v="9.3390000000000004"/>
    <s v="0-300"/>
    <x v="0"/>
  </r>
  <r>
    <s v="POTDL"/>
    <s v="RT1"/>
    <n v="3"/>
    <n v="146.52600000000001"/>
    <s v="0-300"/>
    <x v="1"/>
  </r>
  <r>
    <s v="POTDL"/>
    <s v="RT1"/>
    <n v="3"/>
    <n v="8.9770000000000003"/>
    <s v="0-300"/>
    <x v="0"/>
  </r>
  <r>
    <s v="POTDL"/>
    <s v="RT1"/>
    <n v="3"/>
    <n v="1070.4000000000001"/>
    <s v="901-1200"/>
    <x v="4"/>
  </r>
  <r>
    <s v="POTDL"/>
    <s v="RT1"/>
    <n v="3"/>
    <n v="64.825000000000003"/>
    <s v="0-300"/>
    <x v="0"/>
  </r>
  <r>
    <s v="POTDL"/>
    <s v="RT1"/>
    <n v="3"/>
    <n v="48.290999999999997"/>
    <s v="0-300"/>
    <x v="0"/>
  </r>
  <r>
    <s v="POTDL"/>
    <s v="RT1"/>
    <n v="3"/>
    <n v="32.585999999999999"/>
    <s v="0-300"/>
    <x v="0"/>
  </r>
  <r>
    <s v="POTDL"/>
    <s v="RT1"/>
    <n v="3"/>
    <n v="18.869"/>
    <s v="0-300"/>
    <x v="0"/>
  </r>
  <r>
    <s v="POTDL"/>
    <s v="RT1"/>
    <n v="3"/>
    <n v="2.7330000000000001"/>
    <s v="0-300"/>
    <x v="0"/>
  </r>
  <r>
    <s v="POTDL"/>
    <s v="RT3"/>
    <n v="1"/>
    <n v="82.251999999999995"/>
    <s v="0-300"/>
    <x v="0"/>
  </r>
  <r>
    <s v="POTDL"/>
    <s v="RT3"/>
    <n v="1"/>
    <n v="64.903000000000006"/>
    <s v="0-300"/>
    <x v="0"/>
  </r>
  <r>
    <s v="POTDL"/>
    <s v="RT3"/>
    <n v="1"/>
    <n v="115.873"/>
    <s v="0-300"/>
    <x v="1"/>
  </r>
  <r>
    <s v="POTDL"/>
    <s v="RT3"/>
    <n v="1"/>
    <n v="69.42"/>
    <s v="0-300"/>
    <x v="0"/>
  </r>
  <r>
    <s v="POTDL"/>
    <s v="RT3"/>
    <n v="1"/>
    <n v="69.381"/>
    <s v="0-300"/>
    <x v="0"/>
  </r>
  <r>
    <s v="POTDL"/>
    <s v="RT3"/>
    <n v="1"/>
    <n v="50.81"/>
    <s v="0-300"/>
    <x v="0"/>
  </r>
  <r>
    <s v="POTDL"/>
    <s v="RT3"/>
    <n v="1"/>
    <n v="75.870999999999995"/>
    <s v="0-300"/>
    <x v="0"/>
  </r>
  <r>
    <s v="POTDL"/>
    <s v="RT3"/>
    <n v="1"/>
    <n v="51.454000000000001"/>
    <s v="0-300"/>
    <x v="0"/>
  </r>
  <r>
    <s v="POTDL"/>
    <s v="RT3"/>
    <n v="1"/>
    <n v="39.828000000000003"/>
    <s v="0-300"/>
    <x v="0"/>
  </r>
  <r>
    <s v="POTDL"/>
    <s v="RT3"/>
    <n v="1"/>
    <n v="85.950999999999993"/>
    <s v="0-300"/>
    <x v="0"/>
  </r>
  <r>
    <s v="POTDL"/>
    <s v="RT3"/>
    <n v="1"/>
    <n v="110.242"/>
    <s v="0-300"/>
    <x v="1"/>
  </r>
  <r>
    <s v="POTDL"/>
    <s v="RT3"/>
    <n v="1"/>
    <n v="84.248000000000005"/>
    <s v="0-300"/>
    <x v="0"/>
  </r>
  <r>
    <s v="POTDL"/>
    <s v="RT3"/>
    <n v="1"/>
    <n v="120.878"/>
    <s v="0-300"/>
    <x v="1"/>
  </r>
  <r>
    <s v="POTDL"/>
    <s v="RT3"/>
    <n v="1"/>
    <n v="66.483000000000004"/>
    <s v="0-300"/>
    <x v="0"/>
  </r>
  <r>
    <s v="POTDL"/>
    <s v="RT3"/>
    <n v="1"/>
    <n v="83.632000000000005"/>
    <s v="0-300"/>
    <x v="0"/>
  </r>
  <r>
    <s v="POTDL"/>
    <s v="RT3"/>
    <n v="1"/>
    <n v="82.183999999999997"/>
    <s v="0-300"/>
    <x v="0"/>
  </r>
  <r>
    <s v="POTDL"/>
    <s v="RT3"/>
    <n v="1"/>
    <n v="222.465"/>
    <s v="0-300"/>
    <x v="1"/>
  </r>
  <r>
    <s v="POTDL"/>
    <s v="RT3"/>
    <n v="1"/>
    <n v="112.836"/>
    <s v="0-300"/>
    <x v="1"/>
  </r>
  <r>
    <s v="POTDL"/>
    <s v="RT3"/>
    <n v="1"/>
    <n v="109.875"/>
    <s v="0-300"/>
    <x v="1"/>
  </r>
  <r>
    <s v="POTDL"/>
    <s v="RT3"/>
    <n v="1"/>
    <n v="79.912000000000006"/>
    <s v="0-300"/>
    <x v="0"/>
  </r>
  <r>
    <s v="POTDL"/>
    <s v="RT3"/>
    <n v="1"/>
    <n v="113.095"/>
    <s v="0-300"/>
    <x v="1"/>
  </r>
  <r>
    <s v="POTDL"/>
    <s v="RT3"/>
    <n v="1"/>
    <n v="42.667999999999999"/>
    <s v="0-300"/>
    <x v="0"/>
  </r>
  <r>
    <s v="POTDL"/>
    <s v="RT3"/>
    <n v="1"/>
    <n v="10.94"/>
    <s v="0-300"/>
    <x v="0"/>
  </r>
  <r>
    <s v="POTDL"/>
    <s v="RT3"/>
    <n v="1"/>
    <n v="104.282"/>
    <s v="0-300"/>
    <x v="1"/>
  </r>
  <r>
    <s v="POTDL"/>
    <s v="RT3"/>
    <n v="1"/>
    <n v="68.447999999999993"/>
    <s v="0-300"/>
    <x v="0"/>
  </r>
  <r>
    <s v="POTDL"/>
    <s v="RT3"/>
    <n v="2"/>
    <n v="81.787000000000006"/>
    <s v="0-300"/>
    <x v="0"/>
  </r>
  <r>
    <s v="POTDL"/>
    <s v="RT3"/>
    <n v="2"/>
    <n v="76.082999999999998"/>
    <s v="0-300"/>
    <x v="0"/>
  </r>
  <r>
    <s v="POTDL"/>
    <s v="RT3"/>
    <n v="2"/>
    <n v="97.373000000000005"/>
    <s v="0-300"/>
    <x v="0"/>
  </r>
  <r>
    <s v="POTDL"/>
    <s v="RT3"/>
    <n v="2"/>
    <n v="67.078999999999994"/>
    <s v="0-300"/>
    <x v="0"/>
  </r>
  <r>
    <s v="POTDL"/>
    <s v="RT3"/>
    <n v="2"/>
    <n v="66.272000000000006"/>
    <s v="0-300"/>
    <x v="0"/>
  </r>
  <r>
    <s v="POTDL"/>
    <s v="RT3"/>
    <n v="2"/>
    <n v="23.178000000000001"/>
    <s v="0-300"/>
    <x v="0"/>
  </r>
  <r>
    <s v="POTDL"/>
    <s v="RT3"/>
    <n v="2"/>
    <n v="61.469000000000001"/>
    <s v="0-300"/>
    <x v="0"/>
  </r>
  <r>
    <s v="POTDL"/>
    <s v="RT3"/>
    <n v="2"/>
    <n v="101.82899999999999"/>
    <s v="0-300"/>
    <x v="1"/>
  </r>
  <r>
    <s v="POTDL"/>
    <s v="RT3"/>
    <n v="2"/>
    <n v="12.028"/>
    <s v="0-300"/>
    <x v="0"/>
  </r>
  <r>
    <s v="POTDL"/>
    <s v="RT3"/>
    <n v="2"/>
    <n v="80.798000000000002"/>
    <s v="0-300"/>
    <x v="0"/>
  </r>
  <r>
    <s v="POTDL"/>
    <s v="RT3"/>
    <n v="2"/>
    <n v="35.798000000000002"/>
    <s v="0-300"/>
    <x v="0"/>
  </r>
  <r>
    <s v="POTDL"/>
    <s v="RT3"/>
    <n v="2"/>
    <n v="60.41"/>
    <s v="0-300"/>
    <x v="0"/>
  </r>
  <r>
    <s v="POTDL"/>
    <s v="RT3"/>
    <n v="2"/>
    <n v="117.239"/>
    <s v="0-300"/>
    <x v="1"/>
  </r>
  <r>
    <s v="POTDL"/>
    <s v="RT3"/>
    <n v="2"/>
    <n v="79.563000000000002"/>
    <s v="0-300"/>
    <x v="0"/>
  </r>
  <r>
    <s v="POTDL"/>
    <s v="RT3"/>
    <n v="2"/>
    <n v="66.460999999999999"/>
    <s v="0-300"/>
    <x v="0"/>
  </r>
  <r>
    <s v="POTDL"/>
    <s v="RT3"/>
    <n v="2"/>
    <n v="149.90600000000001"/>
    <s v="0-300"/>
    <x v="1"/>
  </r>
  <r>
    <s v="POTDL"/>
    <s v="RT3"/>
    <n v="2"/>
    <n v="148.22399999999999"/>
    <s v="0-300"/>
    <x v="1"/>
  </r>
  <r>
    <s v="POTDL"/>
    <s v="RT3"/>
    <n v="2"/>
    <n v="151.32900000000001"/>
    <s v="0-300"/>
    <x v="1"/>
  </r>
  <r>
    <s v="POTDL"/>
    <s v="RT3"/>
    <n v="2"/>
    <n v="72.75"/>
    <s v="0-300"/>
    <x v="0"/>
  </r>
  <r>
    <s v="POTDL"/>
    <s v="RT3"/>
    <n v="2"/>
    <n v="106.774"/>
    <s v="0-300"/>
    <x v="1"/>
  </r>
  <r>
    <s v="POTDL"/>
    <s v="RT3"/>
    <n v="2"/>
    <n v="69.918000000000006"/>
    <s v="0-300"/>
    <x v="0"/>
  </r>
  <r>
    <s v="POTDL"/>
    <s v="RT3"/>
    <n v="2"/>
    <n v="55.963000000000001"/>
    <s v="0-300"/>
    <x v="0"/>
  </r>
  <r>
    <s v="POTDL"/>
    <s v="RT3"/>
    <n v="2"/>
    <n v="50.682000000000002"/>
    <s v="0-300"/>
    <x v="0"/>
  </r>
  <r>
    <s v="POTDL"/>
    <s v="RT3"/>
    <n v="2"/>
    <n v="84.265000000000001"/>
    <s v="0-300"/>
    <x v="0"/>
  </r>
  <r>
    <s v="POTDL"/>
    <s v="RT3"/>
    <n v="2"/>
    <n v="67.757999999999996"/>
    <s v="0-300"/>
    <x v="0"/>
  </r>
  <r>
    <s v="POTDL"/>
    <s v="RT3"/>
    <n v="3"/>
    <n v="33.188000000000002"/>
    <s v="0-300"/>
    <x v="0"/>
  </r>
  <r>
    <s v="POTDL"/>
    <s v="RT3"/>
    <n v="3"/>
    <n v="117.127"/>
    <s v="0-300"/>
    <x v="1"/>
  </r>
  <r>
    <s v="POTDL"/>
    <s v="RT3"/>
    <n v="3"/>
    <n v="117.983"/>
    <s v="0-300"/>
    <x v="1"/>
  </r>
  <r>
    <s v="POTDL"/>
    <s v="RT3"/>
    <n v="3"/>
    <n v="44.817999999999998"/>
    <s v="0-300"/>
    <x v="0"/>
  </r>
  <r>
    <s v="POTDL"/>
    <s v="RT3"/>
    <n v="3"/>
    <n v="50.502000000000002"/>
    <s v="0-300"/>
    <x v="0"/>
  </r>
  <r>
    <s v="POTDL"/>
    <s v="RT3"/>
    <n v="3"/>
    <n v="102.035"/>
    <s v="0-300"/>
    <x v="1"/>
  </r>
  <r>
    <s v="POTDL"/>
    <s v="RT3"/>
    <n v="3"/>
    <n v="50.65"/>
    <s v="0-300"/>
    <x v="0"/>
  </r>
  <r>
    <s v="POTDL"/>
    <s v="RT3"/>
    <n v="3"/>
    <n v="56.85"/>
    <s v="0-300"/>
    <x v="0"/>
  </r>
  <r>
    <s v="POTDL"/>
    <s v="RT3"/>
    <n v="3"/>
    <n v="8.3059999999999992"/>
    <s v="0-300"/>
    <x v="0"/>
  </r>
  <r>
    <s v="POTDL"/>
    <s v="RT3"/>
    <n v="3"/>
    <n v="63.01"/>
    <s v="0-300"/>
    <x v="0"/>
  </r>
  <r>
    <s v="POTDL"/>
    <s v="RT3"/>
    <n v="3"/>
    <n v="60.295999999999999"/>
    <s v="0-300"/>
    <x v="0"/>
  </r>
  <r>
    <s v="POTDL"/>
    <s v="RT3"/>
    <n v="3"/>
    <n v="83.525000000000006"/>
    <s v="0-300"/>
    <x v="0"/>
  </r>
  <r>
    <s v="POTDL"/>
    <s v="RT3"/>
    <n v="3"/>
    <n v="74.165000000000006"/>
    <s v="0-300"/>
    <x v="0"/>
  </r>
  <r>
    <s v="POTDL"/>
    <s v="RT3"/>
    <n v="3"/>
    <n v="50.826999999999998"/>
    <s v="0-300"/>
    <x v="0"/>
  </r>
  <r>
    <s v="POTDL"/>
    <s v="RT3"/>
    <n v="3"/>
    <n v="113.313"/>
    <s v="0-300"/>
    <x v="1"/>
  </r>
  <r>
    <s v="POTDL"/>
    <s v="RT3"/>
    <n v="3"/>
    <n v="65.150000000000006"/>
    <s v="0-300"/>
    <x v="0"/>
  </r>
  <r>
    <s v="POTDL"/>
    <s v="RT3"/>
    <n v="3"/>
    <n v="118.291"/>
    <s v="0-300"/>
    <x v="1"/>
  </r>
  <r>
    <s v="POTDL"/>
    <s v="RT3"/>
    <n v="3"/>
    <n v="100.77"/>
    <s v="0-300"/>
    <x v="2"/>
  </r>
  <r>
    <s v="POTDL"/>
    <s v="RT3"/>
    <n v="3"/>
    <n v="156.20599999999999"/>
    <s v="0-300"/>
    <x v="1"/>
  </r>
  <r>
    <s v="POTDL"/>
    <s v="RT3"/>
    <n v="3"/>
    <n v="40.225999999999999"/>
    <s v="0-300"/>
    <x v="0"/>
  </r>
  <r>
    <s v="POTDL"/>
    <s v="RT3"/>
    <n v="3"/>
    <n v="126.114"/>
    <s v="0-300"/>
    <x v="1"/>
  </r>
  <r>
    <s v="POTDL"/>
    <s v="RT3"/>
    <n v="3"/>
    <n v="57.720999999999997"/>
    <s v="0-300"/>
    <x v="0"/>
  </r>
  <r>
    <s v="POTDL"/>
    <s v="RT3"/>
    <n v="3"/>
    <n v="35.981000000000002"/>
    <s v="0-300"/>
    <x v="0"/>
  </r>
  <r>
    <s v="POTDL"/>
    <s v="RT3"/>
    <n v="3"/>
    <n v="42.170999999999999"/>
    <s v="0-300"/>
    <x v="0"/>
  </r>
  <r>
    <s v="POTDL"/>
    <s v="RT3"/>
    <n v="3"/>
    <n v="104.684"/>
    <s v="0-300"/>
    <x v="1"/>
  </r>
  <r>
    <s v="POT4"/>
    <s v="RT3"/>
    <n v="1"/>
    <n v="89.545000000000002"/>
    <s v="0-300"/>
    <x v="0"/>
  </r>
  <r>
    <s v="POT4"/>
    <s v="RT3"/>
    <n v="1"/>
    <n v="66.563999999999993"/>
    <s v="0-300"/>
    <x v="0"/>
  </r>
  <r>
    <s v="POT4"/>
    <s v="RT3"/>
    <n v="1"/>
    <n v="220.74600000000001"/>
    <s v="0-300"/>
    <x v="1"/>
  </r>
  <r>
    <s v="POT4"/>
    <s v="RT3"/>
    <n v="1"/>
    <n v="73.197999999999993"/>
    <s v="0-300"/>
    <x v="0"/>
  </r>
  <r>
    <s v="POT4"/>
    <s v="RT3"/>
    <n v="1"/>
    <n v="65.724000000000004"/>
    <s v="0-300"/>
    <x v="0"/>
  </r>
  <r>
    <s v="POT4"/>
    <s v="RT3"/>
    <n v="1"/>
    <n v="40.451000000000001"/>
    <s v="0-300"/>
    <x v="0"/>
  </r>
  <r>
    <s v="POT4"/>
    <s v="RT3"/>
    <n v="1"/>
    <n v="95.546999999999997"/>
    <s v="0-300"/>
    <x v="0"/>
  </r>
  <r>
    <s v="POT4"/>
    <s v="RT3"/>
    <n v="1"/>
    <n v="521.24300000000005"/>
    <s v="301-600"/>
    <x v="3"/>
  </r>
  <r>
    <s v="POT4"/>
    <s v="RT3"/>
    <n v="1"/>
    <n v="208.86199999999999"/>
    <s v="0-300"/>
    <x v="1"/>
  </r>
  <r>
    <s v="POT4"/>
    <s v="RT3"/>
    <n v="1"/>
    <n v="733.33500000000004"/>
    <s v="601-900"/>
    <x v="4"/>
  </r>
  <r>
    <s v="POT4"/>
    <s v="RT3"/>
    <n v="1"/>
    <n v="57.966000000000001"/>
    <s v="0-300"/>
    <x v="0"/>
  </r>
  <r>
    <s v="POT4"/>
    <s v="RT3"/>
    <n v="1"/>
    <n v="35.036000000000001"/>
    <s v="0-300"/>
    <x v="0"/>
  </r>
  <r>
    <s v="POT4"/>
    <s v="RT3"/>
    <n v="1"/>
    <n v="126.48"/>
    <s v="0-300"/>
    <x v="1"/>
  </r>
  <r>
    <s v="POT4"/>
    <s v="RT3"/>
    <n v="1"/>
    <n v="218.05500000000001"/>
    <s v="0-300"/>
    <x v="1"/>
  </r>
  <r>
    <s v="POT4"/>
    <s v="RT3"/>
    <n v="1"/>
    <n v="77.454999999999998"/>
    <s v="0-300"/>
    <x v="0"/>
  </r>
  <r>
    <s v="POT4"/>
    <s v="RT3"/>
    <n v="1"/>
    <n v="11.055"/>
    <s v="0-300"/>
    <x v="0"/>
  </r>
  <r>
    <s v="POT4"/>
    <s v="RT3"/>
    <n v="1"/>
    <n v="6.8760000000000003"/>
    <s v="0-300"/>
    <x v="0"/>
  </r>
  <r>
    <s v="POT4"/>
    <s v="RT3"/>
    <n v="1"/>
    <n v="9.7959999999999994"/>
    <s v="0-300"/>
    <x v="0"/>
  </r>
  <r>
    <s v="POT4"/>
    <s v="RT3"/>
    <n v="1"/>
    <n v="15.601000000000001"/>
    <s v="0-300"/>
    <x v="0"/>
  </r>
  <r>
    <s v="POT4"/>
    <s v="RT3"/>
    <n v="1"/>
    <n v="222.87299999999999"/>
    <s v="0-300"/>
    <x v="1"/>
  </r>
  <r>
    <s v="POT4"/>
    <s v="RT3"/>
    <n v="1"/>
    <n v="9.7759999999999998"/>
    <s v="0-300"/>
    <x v="0"/>
  </r>
  <r>
    <s v="POT4"/>
    <s v="RT3"/>
    <n v="1"/>
    <n v="95.915000000000006"/>
    <s v="0-300"/>
    <x v="0"/>
  </r>
  <r>
    <s v="POT4"/>
    <s v="RT3"/>
    <n v="1"/>
    <n v="67.215000000000003"/>
    <s v="0-300"/>
    <x v="0"/>
  </r>
  <r>
    <s v="POT4"/>
    <s v="RT3"/>
    <n v="1"/>
    <n v="2387.087"/>
    <s v="&gt;1500"/>
    <x v="4"/>
  </r>
  <r>
    <s v="POT4"/>
    <s v="RT3"/>
    <n v="1"/>
    <n v="140.292"/>
    <s v="0-300"/>
    <x v="1"/>
  </r>
  <r>
    <s v="POT4"/>
    <s v="RT3"/>
    <n v="2"/>
    <n v="126.66"/>
    <s v="0-300"/>
    <x v="1"/>
  </r>
  <r>
    <s v="POT4"/>
    <s v="RT3"/>
    <n v="2"/>
    <n v="76.406000000000006"/>
    <s v="0-300"/>
    <x v="0"/>
  </r>
  <r>
    <s v="POT4"/>
    <s v="RT3"/>
    <n v="2"/>
    <n v="93.432000000000002"/>
    <s v="0-300"/>
    <x v="0"/>
  </r>
  <r>
    <s v="POT4"/>
    <s v="RT3"/>
    <n v="2"/>
    <n v="59.091999999999999"/>
    <s v="0-300"/>
    <x v="0"/>
  </r>
  <r>
    <s v="POT4"/>
    <s v="RT3"/>
    <n v="2"/>
    <n v="72.001000000000005"/>
    <s v="0-300"/>
    <x v="0"/>
  </r>
  <r>
    <s v="POT4"/>
    <s v="RT3"/>
    <n v="2"/>
    <n v="53.606999999999999"/>
    <s v="0-300"/>
    <x v="0"/>
  </r>
  <r>
    <s v="POT4"/>
    <s v="RT3"/>
    <n v="2"/>
    <n v="124.73"/>
    <s v="0-300"/>
    <x v="1"/>
  </r>
  <r>
    <s v="POT4"/>
    <s v="RT3"/>
    <n v="2"/>
    <n v="530.83500000000004"/>
    <s v="301-600"/>
    <x v="3"/>
  </r>
  <r>
    <s v="POT4"/>
    <s v="RT3"/>
    <n v="2"/>
    <n v="93.423000000000002"/>
    <s v="0-300"/>
    <x v="0"/>
  </r>
  <r>
    <s v="POT4"/>
    <s v="RT3"/>
    <n v="2"/>
    <n v="628.50099999999998"/>
    <s v="601-900"/>
    <x v="4"/>
  </r>
  <r>
    <s v="POT4"/>
    <s v="RT3"/>
    <n v="2"/>
    <n v="60.661999999999999"/>
    <s v="0-300"/>
    <x v="0"/>
  </r>
  <r>
    <s v="POT4"/>
    <s v="RT3"/>
    <n v="2"/>
    <n v="38.363999999999997"/>
    <s v="0-300"/>
    <x v="0"/>
  </r>
  <r>
    <s v="POT4"/>
    <s v="RT3"/>
    <n v="2"/>
    <n v="172.833"/>
    <s v="0-300"/>
    <x v="1"/>
  </r>
  <r>
    <s v="POT4"/>
    <s v="RT3"/>
    <n v="2"/>
    <n v="276.95100000000002"/>
    <s v="0-300"/>
    <x v="1"/>
  </r>
  <r>
    <s v="POT4"/>
    <s v="RT3"/>
    <n v="2"/>
    <n v="45.445999999999998"/>
    <s v="0-300"/>
    <x v="0"/>
  </r>
  <r>
    <s v="POT4"/>
    <s v="RT3"/>
    <n v="2"/>
    <n v="10.661"/>
    <s v="0-300"/>
    <x v="0"/>
  </r>
  <r>
    <s v="POT4"/>
    <s v="RT3"/>
    <n v="2"/>
    <n v="5.8760000000000003"/>
    <s v="0-300"/>
    <x v="0"/>
  </r>
  <r>
    <s v="POT4"/>
    <s v="RT3"/>
    <n v="2"/>
    <n v="9.6110000000000007"/>
    <s v="0-300"/>
    <x v="0"/>
  </r>
  <r>
    <s v="POT4"/>
    <s v="RT3"/>
    <n v="2"/>
    <n v="17.888999999999999"/>
    <s v="0-300"/>
    <x v="0"/>
  </r>
  <r>
    <s v="POT4"/>
    <s v="RT3"/>
    <n v="2"/>
    <n v="231.35300000000001"/>
    <s v="0-300"/>
    <x v="1"/>
  </r>
  <r>
    <s v="POT4"/>
    <s v="RT3"/>
    <n v="2"/>
    <n v="10.981"/>
    <s v="0-300"/>
    <x v="0"/>
  </r>
  <r>
    <s v="POT4"/>
    <s v="RT3"/>
    <n v="2"/>
    <n v="98.248000000000005"/>
    <s v="0-300"/>
    <x v="0"/>
  </r>
  <r>
    <s v="POT4"/>
    <s v="RT3"/>
    <n v="2"/>
    <n v="81.569000000000003"/>
    <s v="0-300"/>
    <x v="0"/>
  </r>
  <r>
    <s v="POT4"/>
    <s v="RT3"/>
    <n v="2"/>
    <n v="859.76300000000003"/>
    <s v="601-900"/>
    <x v="4"/>
  </r>
  <r>
    <s v="POT4"/>
    <s v="RT3"/>
    <n v="2"/>
    <n v="135.04300000000001"/>
    <s v="0-300"/>
    <x v="1"/>
  </r>
  <r>
    <s v="POT4"/>
    <s v="RT3"/>
    <n v="3"/>
    <n v="60.908000000000001"/>
    <s v="0-300"/>
    <x v="0"/>
  </r>
  <r>
    <s v="POT4"/>
    <s v="RT3"/>
    <n v="3"/>
    <n v="47.435000000000002"/>
    <s v="0-300"/>
    <x v="0"/>
  </r>
  <r>
    <s v="POT4"/>
    <s v="RT3"/>
    <n v="3"/>
    <n v="48.8"/>
    <s v="0-300"/>
    <x v="0"/>
  </r>
  <r>
    <s v="POT4"/>
    <s v="RT3"/>
    <n v="3"/>
    <n v="66.016000000000005"/>
    <s v="0-300"/>
    <x v="0"/>
  </r>
  <r>
    <s v="POT4"/>
    <s v="RT3"/>
    <n v="3"/>
    <n v="53.722999999999999"/>
    <s v="0-300"/>
    <x v="0"/>
  </r>
  <r>
    <s v="POT4"/>
    <s v="RT3"/>
    <n v="3"/>
    <n v="45.152999999999999"/>
    <s v="0-300"/>
    <x v="0"/>
  </r>
  <r>
    <s v="POT4"/>
    <s v="RT3"/>
    <n v="3"/>
    <n v="103.625"/>
    <s v="0-300"/>
    <x v="1"/>
  </r>
  <r>
    <s v="POT4"/>
    <s v="RT3"/>
    <n v="3"/>
    <n v="232.565"/>
    <s v="0-300"/>
    <x v="1"/>
  </r>
  <r>
    <s v="POT4"/>
    <s v="RT3"/>
    <n v="3"/>
    <n v="214.22499999999999"/>
    <s v="0-300"/>
    <x v="1"/>
  </r>
  <r>
    <s v="POT4"/>
    <s v="RT3"/>
    <n v="3"/>
    <n v="481.42"/>
    <s v="301-600"/>
    <x v="3"/>
  </r>
  <r>
    <s v="POT4"/>
    <s v="RT3"/>
    <n v="3"/>
    <n v="56.387"/>
    <s v="0-300"/>
    <x v="0"/>
  </r>
  <r>
    <s v="POT4"/>
    <s v="RT3"/>
    <n v="3"/>
    <n v="62.46"/>
    <s v="0-300"/>
    <x v="0"/>
  </r>
  <r>
    <s v="POT4"/>
    <s v="RT3"/>
    <n v="3"/>
    <n v="77.504999999999995"/>
    <s v="0-300"/>
    <x v="0"/>
  </r>
  <r>
    <s v="POT4"/>
    <s v="RT3"/>
    <n v="3"/>
    <n v="211.96299999999999"/>
    <s v="0-300"/>
    <x v="1"/>
  </r>
  <r>
    <s v="POT4"/>
    <s v="RT3"/>
    <n v="3"/>
    <n v="29.812000000000001"/>
    <s v="0-300"/>
    <x v="0"/>
  </r>
  <r>
    <s v="POT4"/>
    <s v="RT3"/>
    <n v="3"/>
    <n v="11.667"/>
    <s v="0-300"/>
    <x v="0"/>
  </r>
  <r>
    <s v="POT4"/>
    <s v="RT3"/>
    <n v="3"/>
    <n v="5.8250000000000002"/>
    <s v="0-300"/>
    <x v="0"/>
  </r>
  <r>
    <s v="POT4"/>
    <s v="RT3"/>
    <n v="3"/>
    <n v="8.8510000000000009"/>
    <s v="0-300"/>
    <x v="0"/>
  </r>
  <r>
    <s v="POT4"/>
    <s v="RT3"/>
    <n v="3"/>
    <n v="13.657999999999999"/>
    <s v="0-300"/>
    <x v="0"/>
  </r>
  <r>
    <s v="POT4"/>
    <s v="RT3"/>
    <n v="3"/>
    <n v="139.21600000000001"/>
    <s v="0-300"/>
    <x v="1"/>
  </r>
  <r>
    <s v="POT4"/>
    <s v="RT3"/>
    <n v="3"/>
    <n v="11.529"/>
    <s v="0-300"/>
    <x v="0"/>
  </r>
  <r>
    <s v="POT4"/>
    <s v="RT3"/>
    <n v="3"/>
    <n v="146.494"/>
    <s v="0-300"/>
    <x v="1"/>
  </r>
  <r>
    <s v="POT4"/>
    <s v="RT3"/>
    <n v="3"/>
    <n v="81.233999999999995"/>
    <s v="0-300"/>
    <x v="0"/>
  </r>
  <r>
    <s v="POT4"/>
    <s v="RT3"/>
    <n v="3"/>
    <n v="1241.0719999999999"/>
    <s v="1201-1500"/>
    <x v="4"/>
  </r>
  <r>
    <s v="POT4"/>
    <s v="RT3"/>
    <n v="3"/>
    <n v="156.15600000000001"/>
    <s v="0-300"/>
    <x v="1"/>
  </r>
  <r>
    <s v="POT4"/>
    <s v="RT1"/>
    <n v="1"/>
    <n v="95.183999999999997"/>
    <s v="0-300"/>
    <x v="0"/>
  </r>
  <r>
    <s v="POT4"/>
    <s v="RT1"/>
    <n v="1"/>
    <n v="52.570999999999998"/>
    <s v="0-300"/>
    <x v="0"/>
  </r>
  <r>
    <s v="POT4"/>
    <s v="RT1"/>
    <n v="1"/>
    <n v="76.936000000000007"/>
    <s v="0-300"/>
    <x v="0"/>
  </r>
  <r>
    <s v="POT4"/>
    <s v="RT1"/>
    <n v="1"/>
    <n v="5.9539999999999997"/>
    <s v="0-300"/>
    <x v="0"/>
  </r>
  <r>
    <s v="POT4"/>
    <s v="RT1"/>
    <n v="1"/>
    <n v="141.72999999999999"/>
    <s v="0-300"/>
    <x v="1"/>
  </r>
  <r>
    <s v="POT4"/>
    <s v="RT1"/>
    <n v="1"/>
    <n v="51.353000000000002"/>
    <s v="0-300"/>
    <x v="0"/>
  </r>
  <r>
    <s v="POT4"/>
    <s v="RT1"/>
    <n v="1"/>
    <n v="48.603000000000002"/>
    <s v="0-300"/>
    <x v="0"/>
  </r>
  <r>
    <s v="POT4"/>
    <s v="RT1"/>
    <n v="1"/>
    <n v="185.97300000000001"/>
    <s v="0-300"/>
    <x v="1"/>
  </r>
  <r>
    <s v="POT4"/>
    <s v="RT1"/>
    <n v="1"/>
    <n v="905.86"/>
    <s v="901-1200"/>
    <x v="4"/>
  </r>
  <r>
    <s v="POT4"/>
    <s v="RT1"/>
    <n v="1"/>
    <n v="1252.7850000000001"/>
    <s v="1201-1500"/>
    <x v="4"/>
  </r>
  <r>
    <s v="POT4"/>
    <s v="RT1"/>
    <n v="1"/>
    <n v="327.31099999999998"/>
    <s v="301-600"/>
    <x v="3"/>
  </r>
  <r>
    <s v="POT4"/>
    <s v="RT1"/>
    <n v="1"/>
    <n v="9.3130000000000006"/>
    <s v="0-300"/>
    <x v="0"/>
  </r>
  <r>
    <s v="POT4"/>
    <s v="RT1"/>
    <n v="1"/>
    <n v="149.923"/>
    <s v="0-300"/>
    <x v="1"/>
  </r>
  <r>
    <s v="POT4"/>
    <s v="RT1"/>
    <n v="1"/>
    <n v="267.58300000000003"/>
    <s v="0-300"/>
    <x v="1"/>
  </r>
  <r>
    <s v="POT4"/>
    <s v="RT1"/>
    <n v="1"/>
    <n v="568.29499999999996"/>
    <s v="301-600"/>
    <x v="3"/>
  </r>
  <r>
    <s v="POT4"/>
    <s v="RT1"/>
    <n v="1"/>
    <n v="639.048"/>
    <s v="601-900"/>
    <x v="4"/>
  </r>
  <r>
    <s v="POT4"/>
    <s v="RT1"/>
    <n v="1"/>
    <m/>
    <m/>
    <x v="2"/>
  </r>
  <r>
    <s v="POT4"/>
    <s v="RT1"/>
    <n v="1"/>
    <n v="46.601999999999997"/>
    <s v="0-300"/>
    <x v="0"/>
  </r>
  <r>
    <s v="POT4"/>
    <s v="RT1"/>
    <n v="1"/>
    <n v="84.082999999999998"/>
    <s v="0-300"/>
    <x v="0"/>
  </r>
  <r>
    <s v="POT4"/>
    <s v="RT1"/>
    <n v="1"/>
    <n v="319.96899999999999"/>
    <s v="301-600"/>
    <x v="3"/>
  </r>
  <r>
    <s v="POT4"/>
    <s v="RT1"/>
    <n v="1"/>
    <n v="320.988"/>
    <s v="301-600"/>
    <x v="3"/>
  </r>
  <r>
    <s v="POT4"/>
    <s v="RT1"/>
    <n v="1"/>
    <n v="482.22300000000001"/>
    <s v="301-600"/>
    <x v="3"/>
  </r>
  <r>
    <s v="POT4"/>
    <s v="RT1"/>
    <n v="1"/>
    <n v="237.512"/>
    <s v="0-300"/>
    <x v="1"/>
  </r>
  <r>
    <s v="POT4"/>
    <s v="RT1"/>
    <n v="1"/>
    <n v="60.496000000000002"/>
    <s v="0-300"/>
    <x v="0"/>
  </r>
  <r>
    <s v="POT4"/>
    <s v="RT1"/>
    <n v="1"/>
    <n v="411.505"/>
    <s v="301-600"/>
    <x v="3"/>
  </r>
  <r>
    <s v="POT4"/>
    <s v="RT1"/>
    <n v="2"/>
    <n v="72.305999999999997"/>
    <s v="0-300"/>
    <x v="0"/>
  </r>
  <r>
    <s v="POT4"/>
    <s v="RT1"/>
    <n v="2"/>
    <n v="99.733000000000004"/>
    <s v="0-300"/>
    <x v="0"/>
  </r>
  <r>
    <s v="POT4"/>
    <s v="RT1"/>
    <n v="2"/>
    <n v="125.593"/>
    <s v="0-300"/>
    <x v="1"/>
  </r>
  <r>
    <s v="POT4"/>
    <s v="RT1"/>
    <n v="2"/>
    <n v="6.7709999999999999"/>
    <s v="0-300"/>
    <x v="0"/>
  </r>
  <r>
    <s v="POT4"/>
    <s v="RT1"/>
    <n v="2"/>
    <n v="113.53"/>
    <s v="0-300"/>
    <x v="1"/>
  </r>
  <r>
    <s v="POT4"/>
    <s v="RT1"/>
    <n v="2"/>
    <n v="39.201000000000001"/>
    <s v="0-300"/>
    <x v="0"/>
  </r>
  <r>
    <s v="POT4"/>
    <s v="RT1"/>
    <n v="2"/>
    <n v="39.173999999999999"/>
    <s v="0-300"/>
    <x v="0"/>
  </r>
  <r>
    <s v="POT4"/>
    <s v="RT1"/>
    <n v="2"/>
    <n v="130.98099999999999"/>
    <s v="0-300"/>
    <x v="1"/>
  </r>
  <r>
    <s v="POT4"/>
    <s v="RT1"/>
    <n v="2"/>
    <n v="2860.8710000000001"/>
    <s v="&gt;1500"/>
    <x v="4"/>
  </r>
  <r>
    <s v="POT4"/>
    <s v="RT1"/>
    <n v="2"/>
    <n v="1491.3510000000001"/>
    <s v="1201-1500"/>
    <x v="4"/>
  </r>
  <r>
    <s v="POT4"/>
    <s v="RT1"/>
    <n v="2"/>
    <n v="253.709"/>
    <s v="0-300"/>
    <x v="1"/>
  </r>
  <r>
    <s v="POT4"/>
    <s v="RT1"/>
    <n v="2"/>
    <n v="7.6840000000000002"/>
    <s v="0-300"/>
    <x v="0"/>
  </r>
  <r>
    <s v="POT4"/>
    <s v="RT1"/>
    <n v="2"/>
    <n v="321.06200000000001"/>
    <s v="301-600"/>
    <x v="3"/>
  </r>
  <r>
    <s v="POT4"/>
    <s v="RT1"/>
    <n v="2"/>
    <n v="318.00200000000001"/>
    <s v="301-600"/>
    <x v="3"/>
  </r>
  <r>
    <s v="POT4"/>
    <s v="RT1"/>
    <n v="2"/>
    <n v="638.10699999999997"/>
    <s v="601-900"/>
    <x v="4"/>
  </r>
  <r>
    <s v="POT4"/>
    <s v="RT1"/>
    <n v="2"/>
    <n v="650.52499999999998"/>
    <s v="601-900"/>
    <x v="4"/>
  </r>
  <r>
    <s v="POT4"/>
    <s v="RT1"/>
    <n v="2"/>
    <m/>
    <m/>
    <x v="2"/>
  </r>
  <r>
    <s v="POT4"/>
    <s v="RT1"/>
    <n v="2"/>
    <n v="33.895000000000003"/>
    <s v="0-300"/>
    <x v="0"/>
  </r>
  <r>
    <s v="POT4"/>
    <s v="RT1"/>
    <n v="2"/>
    <n v="129.517"/>
    <s v="0-300"/>
    <x v="1"/>
  </r>
  <r>
    <s v="POT4"/>
    <s v="RT1"/>
    <n v="2"/>
    <n v="193.87"/>
    <s v="0-300"/>
    <x v="1"/>
  </r>
  <r>
    <s v="POT4"/>
    <s v="RT1"/>
    <n v="2"/>
    <n v="277.90800000000002"/>
    <s v="0-300"/>
    <x v="1"/>
  </r>
  <r>
    <s v="POT4"/>
    <s v="RT1"/>
    <n v="2"/>
    <n v="405.29"/>
    <s v="301-600"/>
    <x v="3"/>
  </r>
  <r>
    <s v="POT4"/>
    <s v="RT1"/>
    <n v="2"/>
    <n v="398.51499999999999"/>
    <s v="301-600"/>
    <x v="3"/>
  </r>
  <r>
    <s v="POT4"/>
    <s v="RT1"/>
    <n v="2"/>
    <n v="59.935000000000002"/>
    <s v="0-300"/>
    <x v="0"/>
  </r>
  <r>
    <s v="POT4"/>
    <s v="RT1"/>
    <n v="2"/>
    <n v="454.81299999999999"/>
    <s v="301-600"/>
    <x v="3"/>
  </r>
  <r>
    <s v="POT4"/>
    <s v="RT1"/>
    <n v="3"/>
    <n v="68.655000000000001"/>
    <s v="0-300"/>
    <x v="0"/>
  </r>
  <r>
    <s v="POT4"/>
    <s v="RT1"/>
    <n v="3"/>
    <n v="128.661"/>
    <s v="0-300"/>
    <x v="1"/>
  </r>
  <r>
    <s v="POT4"/>
    <s v="RT1"/>
    <n v="3"/>
    <n v="77.903000000000006"/>
    <s v="0-300"/>
    <x v="0"/>
  </r>
  <r>
    <s v="POT4"/>
    <s v="RT1"/>
    <n v="3"/>
    <n v="6.3040000000000003"/>
    <s v="0-300"/>
    <x v="0"/>
  </r>
  <r>
    <s v="POT4"/>
    <s v="RT1"/>
    <n v="3"/>
    <n v="211.93"/>
    <s v="0-300"/>
    <x v="1"/>
  </r>
  <r>
    <s v="POT4"/>
    <s v="RT1"/>
    <n v="3"/>
    <n v="35.555"/>
    <s v="0-300"/>
    <x v="0"/>
  </r>
  <r>
    <s v="POT4"/>
    <s v="RT1"/>
    <n v="3"/>
    <n v="58.627000000000002"/>
    <s v="0-300"/>
    <x v="0"/>
  </r>
  <r>
    <s v="POT4"/>
    <s v="RT1"/>
    <n v="3"/>
    <n v="105.867"/>
    <s v="0-300"/>
    <x v="1"/>
  </r>
  <r>
    <s v="POT4"/>
    <s v="RT1"/>
    <n v="3"/>
    <n v="1584.9749999999999"/>
    <s v="&gt;1500"/>
    <x v="4"/>
  </r>
  <r>
    <s v="POT4"/>
    <s v="RT1"/>
    <n v="3"/>
    <n v="1534.59"/>
    <s v="&gt;1500"/>
    <x v="4"/>
  </r>
  <r>
    <s v="POT4"/>
    <s v="RT1"/>
    <n v="3"/>
    <n v="262.53800000000001"/>
    <s v="0-300"/>
    <x v="1"/>
  </r>
  <r>
    <s v="POT4"/>
    <s v="RT1"/>
    <n v="3"/>
    <n v="7.7389999999999999"/>
    <s v="0-300"/>
    <x v="0"/>
  </r>
  <r>
    <s v="POT4"/>
    <s v="RT1"/>
    <n v="3"/>
    <n v="118.535"/>
    <s v="0-300"/>
    <x v="1"/>
  </r>
  <r>
    <s v="POT4"/>
    <s v="RT1"/>
    <n v="3"/>
    <n v="256.79300000000001"/>
    <s v="0-300"/>
    <x v="1"/>
  </r>
  <r>
    <s v="POT4"/>
    <s v="RT1"/>
    <n v="3"/>
    <n v="518.27099999999996"/>
    <s v="301-600"/>
    <x v="3"/>
  </r>
  <r>
    <s v="POT4"/>
    <s v="RT1"/>
    <n v="3"/>
    <n v="578.69000000000005"/>
    <s v="301-600"/>
    <x v="3"/>
  </r>
  <r>
    <s v="POT4"/>
    <s v="RT1"/>
    <n v="3"/>
    <m/>
    <m/>
    <x v="2"/>
  </r>
  <r>
    <s v="POT4"/>
    <s v="RT1"/>
    <n v="3"/>
    <n v="53.863999999999997"/>
    <s v="0-300"/>
    <x v="0"/>
  </r>
  <r>
    <s v="POT4"/>
    <s v="RT1"/>
    <n v="3"/>
    <n v="133.16900000000001"/>
    <s v="0-300"/>
    <x v="1"/>
  </r>
  <r>
    <s v="POT4"/>
    <s v="RT1"/>
    <n v="3"/>
    <n v="220.828"/>
    <s v="0-300"/>
    <x v="1"/>
  </r>
  <r>
    <s v="POT4"/>
    <s v="RT1"/>
    <n v="3"/>
    <n v="194.34100000000001"/>
    <s v="0-300"/>
    <x v="1"/>
  </r>
  <r>
    <s v="POT4"/>
    <s v="RT1"/>
    <n v="3"/>
    <n v="458.45"/>
    <s v="301-600"/>
    <x v="3"/>
  </r>
  <r>
    <s v="POT4"/>
    <s v="RT1"/>
    <n v="3"/>
    <n v="234.703"/>
    <s v="0-300"/>
    <x v="1"/>
  </r>
  <r>
    <s v="POT4"/>
    <s v="RT1"/>
    <n v="3"/>
    <n v="78.37"/>
    <s v="0-300"/>
    <x v="0"/>
  </r>
  <r>
    <s v="POT4"/>
    <s v="RT1"/>
    <n v="3"/>
    <n v="499.11799999999999"/>
    <s v="301-600"/>
    <x v="3"/>
  </r>
  <r>
    <s v="P15"/>
    <s v="RT2"/>
    <n v="1"/>
    <n v="10.714"/>
    <s v="0-300"/>
    <x v="0"/>
  </r>
  <r>
    <s v="P15"/>
    <s v="RT2"/>
    <n v="1"/>
    <n v="6.5330000000000004"/>
    <s v="0-300"/>
    <x v="0"/>
  </r>
  <r>
    <s v="P15"/>
    <s v="RT2"/>
    <n v="1"/>
    <n v="67.290999999999997"/>
    <s v="0-300"/>
    <x v="0"/>
  </r>
  <r>
    <s v="P15"/>
    <s v="RT2"/>
    <n v="1"/>
    <n v="171.303"/>
    <s v="0-300"/>
    <x v="1"/>
  </r>
  <r>
    <s v="P15"/>
    <s v="RT2"/>
    <n v="1"/>
    <n v="187.864"/>
    <s v="0-300"/>
    <x v="1"/>
  </r>
  <r>
    <s v="P15"/>
    <s v="RT2"/>
    <n v="1"/>
    <n v="291.43900000000002"/>
    <s v="0-300"/>
    <x v="1"/>
  </r>
  <r>
    <s v="P15"/>
    <s v="RT2"/>
    <n v="1"/>
    <n v="254.86"/>
    <s v="0-300"/>
    <x v="1"/>
  </r>
  <r>
    <s v="P15"/>
    <s v="RT2"/>
    <n v="1"/>
    <n v="204.04300000000001"/>
    <s v="0-300"/>
    <x v="1"/>
  </r>
  <r>
    <s v="P15"/>
    <s v="RT2"/>
    <n v="1"/>
    <n v="35.514000000000003"/>
    <s v="0-300"/>
    <x v="0"/>
  </r>
  <r>
    <s v="P15"/>
    <s v="RT2"/>
    <n v="1"/>
    <n v="148.601"/>
    <s v="0-300"/>
    <x v="1"/>
  </r>
  <r>
    <s v="P15"/>
    <s v="RT2"/>
    <n v="1"/>
    <n v="204.01499999999999"/>
    <s v="0-300"/>
    <x v="1"/>
  </r>
  <r>
    <s v="P15"/>
    <s v="RT2"/>
    <n v="1"/>
    <n v="59.093000000000004"/>
    <s v="0-300"/>
    <x v="0"/>
  </r>
  <r>
    <s v="P15"/>
    <s v="RT2"/>
    <n v="1"/>
    <n v="54.223999999999997"/>
    <s v="0-300"/>
    <x v="0"/>
  </r>
  <r>
    <s v="P15"/>
    <s v="RT2"/>
    <n v="1"/>
    <n v="160.583"/>
    <s v="0-300"/>
    <x v="1"/>
  </r>
  <r>
    <s v="P15"/>
    <s v="RT2"/>
    <n v="1"/>
    <n v="75.501000000000005"/>
    <s v="0-300"/>
    <x v="0"/>
  </r>
  <r>
    <s v="P15"/>
    <s v="RT2"/>
    <n v="1"/>
    <n v="137.262"/>
    <s v="0-300"/>
    <x v="1"/>
  </r>
  <r>
    <s v="P15"/>
    <s v="RT2"/>
    <n v="1"/>
    <n v="103.60599999999999"/>
    <s v="0-300"/>
    <x v="1"/>
  </r>
  <r>
    <s v="P15"/>
    <s v="RT2"/>
    <n v="1"/>
    <n v="142.91999999999999"/>
    <s v="0-300"/>
    <x v="1"/>
  </r>
  <r>
    <s v="P15"/>
    <s v="RT2"/>
    <n v="1"/>
    <n v="1495.5139999999999"/>
    <s v="1201-1500"/>
    <x v="4"/>
  </r>
  <r>
    <s v="P15"/>
    <s v="RT2"/>
    <n v="1"/>
    <n v="156.381"/>
    <s v="0-300"/>
    <x v="1"/>
  </r>
  <r>
    <s v="P15"/>
    <s v="RT2"/>
    <n v="1"/>
    <n v="135.971"/>
    <s v="0-300"/>
    <x v="1"/>
  </r>
  <r>
    <s v="P15"/>
    <s v="RT2"/>
    <n v="1"/>
    <n v="469.702"/>
    <s v="301-600"/>
    <x v="3"/>
  </r>
  <r>
    <s v="P15"/>
    <s v="RT2"/>
    <n v="1"/>
    <n v="145.655"/>
    <s v="0-300"/>
    <x v="1"/>
  </r>
  <r>
    <s v="P15"/>
    <s v="RT2"/>
    <n v="1"/>
    <m/>
    <m/>
    <x v="2"/>
  </r>
  <r>
    <s v="P15"/>
    <s v="RT2"/>
    <n v="1"/>
    <n v="92.314999999999998"/>
    <s v="0-300"/>
    <x v="0"/>
  </r>
  <r>
    <s v="P15"/>
    <s v="RT2"/>
    <n v="2"/>
    <n v="11.792999999999999"/>
    <s v="0-300"/>
    <x v="0"/>
  </r>
  <r>
    <s v="P15"/>
    <s v="RT2"/>
    <n v="2"/>
    <n v="8.2170000000000005"/>
    <s v="0-300"/>
    <x v="0"/>
  </r>
  <r>
    <s v="P15"/>
    <s v="RT2"/>
    <n v="2"/>
    <n v="88.771000000000001"/>
    <s v="0-300"/>
    <x v="0"/>
  </r>
  <r>
    <s v="P15"/>
    <s v="RT2"/>
    <n v="2"/>
    <n v="141.71600000000001"/>
    <s v="0-300"/>
    <x v="1"/>
  </r>
  <r>
    <s v="P15"/>
    <s v="RT2"/>
    <n v="2"/>
    <n v="160.43"/>
    <s v="0-300"/>
    <x v="1"/>
  </r>
  <r>
    <s v="P15"/>
    <s v="RT2"/>
    <n v="2"/>
    <n v="222.017"/>
    <s v="0-300"/>
    <x v="1"/>
  </r>
  <r>
    <s v="P15"/>
    <s v="RT2"/>
    <n v="2"/>
    <n v="163.69"/>
    <s v="0-300"/>
    <x v="1"/>
  </r>
  <r>
    <s v="P15"/>
    <s v="RT2"/>
    <n v="2"/>
    <n v="121.702"/>
    <s v="0-300"/>
    <x v="1"/>
  </r>
  <r>
    <s v="P15"/>
    <s v="RT2"/>
    <n v="2"/>
    <n v="53.04"/>
    <s v="0-300"/>
    <x v="0"/>
  </r>
  <r>
    <s v="P15"/>
    <s v="RT2"/>
    <n v="2"/>
    <n v="60.91"/>
    <s v="0-300"/>
    <x v="0"/>
  </r>
  <r>
    <s v="P15"/>
    <s v="RT2"/>
    <n v="2"/>
    <n v="44.744"/>
    <s v="0-300"/>
    <x v="0"/>
  </r>
  <r>
    <s v="P15"/>
    <s v="RT2"/>
    <n v="2"/>
    <n v="42.631"/>
    <s v="0-300"/>
    <x v="0"/>
  </r>
  <r>
    <s v="P15"/>
    <s v="RT2"/>
    <n v="2"/>
    <n v="53.575000000000003"/>
    <s v="0-300"/>
    <x v="0"/>
  </r>
  <r>
    <s v="P15"/>
    <s v="RT2"/>
    <n v="2"/>
    <n v="193.11600000000001"/>
    <s v="0-300"/>
    <x v="1"/>
  </r>
  <r>
    <s v="P15"/>
    <s v="RT2"/>
    <n v="2"/>
    <n v="124.95099999999999"/>
    <s v="0-300"/>
    <x v="1"/>
  </r>
  <r>
    <s v="P15"/>
    <s v="RT2"/>
    <n v="2"/>
    <n v="60.194000000000003"/>
    <s v="0-300"/>
    <x v="0"/>
  </r>
  <r>
    <s v="P15"/>
    <s v="RT2"/>
    <n v="2"/>
    <n v="98.834999999999994"/>
    <s v="0-300"/>
    <x v="0"/>
  </r>
  <r>
    <s v="P15"/>
    <s v="RT2"/>
    <n v="2"/>
    <n v="38.023000000000003"/>
    <s v="0-300"/>
    <x v="0"/>
  </r>
  <r>
    <s v="P15"/>
    <s v="RT2"/>
    <n v="2"/>
    <n v="1276.674"/>
    <s v="1201-1500"/>
    <x v="4"/>
  </r>
  <r>
    <s v="P15"/>
    <s v="RT2"/>
    <n v="2"/>
    <n v="94.227000000000004"/>
    <s v="0-300"/>
    <x v="0"/>
  </r>
  <r>
    <s v="P15"/>
    <s v="RT2"/>
    <n v="2"/>
    <n v="32.927999999999997"/>
    <s v="0-300"/>
    <x v="0"/>
  </r>
  <r>
    <s v="P15"/>
    <s v="RT2"/>
    <n v="2"/>
    <n v="817.67"/>
    <s v="601-900"/>
    <x v="4"/>
  </r>
  <r>
    <s v="P15"/>
    <s v="RT2"/>
    <n v="2"/>
    <n v="52.222999999999999"/>
    <s v="0-300"/>
    <x v="0"/>
  </r>
  <r>
    <s v="P15"/>
    <s v="RT2"/>
    <n v="2"/>
    <m/>
    <m/>
    <x v="2"/>
  </r>
  <r>
    <s v="P15"/>
    <s v="RT2"/>
    <n v="2"/>
    <n v="80.799000000000007"/>
    <s v="0-300"/>
    <x v="0"/>
  </r>
  <r>
    <s v="P15"/>
    <s v="RT2"/>
    <n v="3"/>
    <n v="18.751999999999999"/>
    <s v="0-300"/>
    <x v="0"/>
  </r>
  <r>
    <s v="P15"/>
    <s v="RT2"/>
    <n v="3"/>
    <n v="9.7270000000000003"/>
    <s v="0-300"/>
    <x v="0"/>
  </r>
  <r>
    <s v="P15"/>
    <s v="RT2"/>
    <n v="3"/>
    <n v="161.69300000000001"/>
    <s v="0-300"/>
    <x v="1"/>
  </r>
  <r>
    <s v="P15"/>
    <s v="RT2"/>
    <n v="3"/>
    <n v="148.22"/>
    <s v="0-300"/>
    <x v="1"/>
  </r>
  <r>
    <s v="P15"/>
    <s v="RT2"/>
    <n v="3"/>
    <n v="132.04599999999999"/>
    <s v="0-300"/>
    <x v="1"/>
  </r>
  <r>
    <s v="P15"/>
    <s v="RT2"/>
    <n v="3"/>
    <n v="133.697"/>
    <s v="0-300"/>
    <x v="1"/>
  </r>
  <r>
    <s v="P15"/>
    <s v="RT2"/>
    <n v="3"/>
    <n v="47.771999999999998"/>
    <s v="0-300"/>
    <x v="0"/>
  </r>
  <r>
    <s v="P15"/>
    <s v="RT2"/>
    <n v="3"/>
    <n v="85.447999999999993"/>
    <s v="0-300"/>
    <x v="0"/>
  </r>
  <r>
    <s v="P15"/>
    <s v="RT2"/>
    <n v="3"/>
    <n v="42.991999999999997"/>
    <s v="0-300"/>
    <x v="0"/>
  </r>
  <r>
    <s v="P15"/>
    <s v="RT2"/>
    <n v="3"/>
    <n v="51.14"/>
    <s v="0-300"/>
    <x v="0"/>
  </r>
  <r>
    <s v="P15"/>
    <s v="RT2"/>
    <n v="3"/>
    <n v="71.013000000000005"/>
    <s v="0-300"/>
    <x v="0"/>
  </r>
  <r>
    <s v="P15"/>
    <s v="RT2"/>
    <n v="3"/>
    <n v="35.42"/>
    <s v="0-300"/>
    <x v="0"/>
  </r>
  <r>
    <s v="P15"/>
    <s v="RT2"/>
    <n v="3"/>
    <n v="23.841000000000001"/>
    <s v="0-300"/>
    <x v="0"/>
  </r>
  <r>
    <s v="P15"/>
    <s v="RT2"/>
    <n v="3"/>
    <n v="135.40799999999999"/>
    <s v="0-300"/>
    <x v="1"/>
  </r>
  <r>
    <s v="P15"/>
    <s v="RT2"/>
    <n v="3"/>
    <n v="80.847999999999999"/>
    <s v="0-300"/>
    <x v="0"/>
  </r>
  <r>
    <s v="P15"/>
    <s v="RT2"/>
    <n v="3"/>
    <n v="142.77799999999999"/>
    <s v="0-300"/>
    <x v="1"/>
  </r>
  <r>
    <s v="P15"/>
    <s v="RT2"/>
    <n v="3"/>
    <n v="138.471"/>
    <s v="0-300"/>
    <x v="1"/>
  </r>
  <r>
    <s v="P15"/>
    <s v="RT2"/>
    <n v="3"/>
    <n v="61.304000000000002"/>
    <s v="0-300"/>
    <x v="0"/>
  </r>
  <r>
    <s v="P15"/>
    <s v="RT2"/>
    <n v="3"/>
    <n v="1290.838"/>
    <s v="1201-1500"/>
    <x v="4"/>
  </r>
  <r>
    <s v="P15"/>
    <s v="RT2"/>
    <n v="3"/>
    <n v="100.146"/>
    <s v="0-300"/>
    <x v="2"/>
  </r>
  <r>
    <s v="P15"/>
    <s v="RT2"/>
    <n v="3"/>
    <n v="18.901"/>
    <s v="0-300"/>
    <x v="0"/>
  </r>
  <r>
    <s v="P15"/>
    <s v="RT2"/>
    <n v="3"/>
    <n v="770.96100000000001"/>
    <s v="601-900"/>
    <x v="4"/>
  </r>
  <r>
    <s v="P15"/>
    <s v="RT2"/>
    <n v="3"/>
    <n v="61.874000000000002"/>
    <s v="0-300"/>
    <x v="0"/>
  </r>
  <r>
    <s v="P15"/>
    <s v="RT2"/>
    <n v="3"/>
    <m/>
    <m/>
    <x v="2"/>
  </r>
  <r>
    <s v="P15"/>
    <s v="RT2"/>
    <n v="3"/>
    <n v="128.74199999999999"/>
    <s v="0-300"/>
    <x v="1"/>
  </r>
  <r>
    <s v="P15"/>
    <s v="RT3"/>
    <n v="1"/>
    <n v="171.977"/>
    <s v="0-300"/>
    <x v="1"/>
  </r>
  <r>
    <s v="P15"/>
    <s v="RT3"/>
    <n v="1"/>
    <n v="205.03200000000001"/>
    <s v="0-300"/>
    <x v="1"/>
  </r>
  <r>
    <s v="P15"/>
    <s v="RT3"/>
    <n v="1"/>
    <n v="529.83699999999999"/>
    <s v="301-600"/>
    <x v="3"/>
  </r>
  <r>
    <s v="P15"/>
    <s v="RT3"/>
    <n v="1"/>
    <n v="131.03399999999999"/>
    <s v="0-300"/>
    <x v="1"/>
  </r>
  <r>
    <s v="P15"/>
    <s v="RT3"/>
    <n v="1"/>
    <n v="104.306"/>
    <s v="0-300"/>
    <x v="1"/>
  </r>
  <r>
    <s v="P15"/>
    <s v="RT3"/>
    <n v="1"/>
    <n v="127.381"/>
    <s v="0-300"/>
    <x v="1"/>
  </r>
  <r>
    <s v="P15"/>
    <s v="RT3"/>
    <n v="1"/>
    <n v="32.398000000000003"/>
    <s v="0-300"/>
    <x v="0"/>
  </r>
  <r>
    <s v="P15"/>
    <s v="RT3"/>
    <n v="1"/>
    <n v="116.69799999999999"/>
    <s v="0-300"/>
    <x v="1"/>
  </r>
  <r>
    <s v="P15"/>
    <s v="RT3"/>
    <n v="1"/>
    <n v="263.99799999999999"/>
    <s v="0-300"/>
    <x v="1"/>
  </r>
  <r>
    <s v="P15"/>
    <s v="RT3"/>
    <n v="1"/>
    <n v="457.012"/>
    <s v="301-600"/>
    <x v="3"/>
  </r>
  <r>
    <s v="P15"/>
    <s v="RT3"/>
    <n v="1"/>
    <n v="57.140999999999998"/>
    <s v="0-300"/>
    <x v="0"/>
  </r>
  <r>
    <s v="P15"/>
    <s v="RT3"/>
    <n v="1"/>
    <n v="442.72800000000001"/>
    <s v="301-600"/>
    <x v="3"/>
  </r>
  <r>
    <s v="P15"/>
    <s v="RT3"/>
    <n v="1"/>
    <n v="52.302"/>
    <s v="0-300"/>
    <x v="0"/>
  </r>
  <r>
    <s v="P15"/>
    <s v="RT3"/>
    <n v="1"/>
    <m/>
    <m/>
    <x v="2"/>
  </r>
  <r>
    <s v="P15"/>
    <s v="RT3"/>
    <n v="1"/>
    <n v="240.60300000000001"/>
    <s v="0-300"/>
    <x v="1"/>
  </r>
  <r>
    <s v="P15"/>
    <s v="RT3"/>
    <n v="1"/>
    <n v="58.567"/>
    <s v="0-300"/>
    <x v="0"/>
  </r>
  <r>
    <s v="P15"/>
    <s v="RT3"/>
    <n v="1"/>
    <n v="117.982"/>
    <s v="0-300"/>
    <x v="1"/>
  </r>
  <r>
    <s v="P15"/>
    <s v="RT3"/>
    <n v="1"/>
    <n v="91.534999999999997"/>
    <s v="0-300"/>
    <x v="0"/>
  </r>
  <r>
    <s v="P15"/>
    <s v="RT3"/>
    <n v="1"/>
    <n v="128.18100000000001"/>
    <s v="0-300"/>
    <x v="1"/>
  </r>
  <r>
    <s v="P15"/>
    <s v="RT3"/>
    <n v="1"/>
    <n v="165.29"/>
    <s v="0-300"/>
    <x v="1"/>
  </r>
  <r>
    <s v="P15"/>
    <s v="RT3"/>
    <n v="1"/>
    <n v="192.65"/>
    <s v="0-300"/>
    <x v="1"/>
  </r>
  <r>
    <s v="P15"/>
    <s v="RT3"/>
    <n v="1"/>
    <n v="117.976"/>
    <s v="0-300"/>
    <x v="1"/>
  </r>
  <r>
    <s v="P15"/>
    <s v="RT3"/>
    <n v="1"/>
    <n v="26.347000000000001"/>
    <s v="0-300"/>
    <x v="0"/>
  </r>
  <r>
    <s v="P15"/>
    <s v="RT3"/>
    <n v="1"/>
    <n v="40.831000000000003"/>
    <s v="0-300"/>
    <x v="0"/>
  </r>
  <r>
    <s v="P15"/>
    <s v="RT3"/>
    <n v="1"/>
    <n v="102.23099999999999"/>
    <s v="0-300"/>
    <x v="1"/>
  </r>
  <r>
    <s v="P15"/>
    <s v="RT3"/>
    <n v="2"/>
    <n v="119.062"/>
    <s v="0-300"/>
    <x v="1"/>
  </r>
  <r>
    <s v="P15"/>
    <s v="RT3"/>
    <n v="2"/>
    <n v="201.173"/>
    <s v="0-300"/>
    <x v="1"/>
  </r>
  <r>
    <s v="P15"/>
    <s v="RT3"/>
    <n v="2"/>
    <n v="231.64599999999999"/>
    <s v="0-300"/>
    <x v="1"/>
  </r>
  <r>
    <s v="P15"/>
    <s v="RT3"/>
    <n v="2"/>
    <n v="94.557000000000002"/>
    <s v="0-300"/>
    <x v="0"/>
  </r>
  <r>
    <s v="P15"/>
    <s v="RT3"/>
    <n v="2"/>
    <n v="29.503"/>
    <s v="0-300"/>
    <x v="0"/>
  </r>
  <r>
    <s v="P15"/>
    <s v="RT3"/>
    <n v="2"/>
    <n v="50.32"/>
    <s v="0-300"/>
    <x v="0"/>
  </r>
  <r>
    <s v="P15"/>
    <s v="RT3"/>
    <n v="2"/>
    <n v="41.816000000000003"/>
    <s v="0-300"/>
    <x v="0"/>
  </r>
  <r>
    <s v="P15"/>
    <s v="RT3"/>
    <n v="2"/>
    <n v="47.698"/>
    <s v="0-300"/>
    <x v="0"/>
  </r>
  <r>
    <s v="P15"/>
    <s v="RT3"/>
    <n v="2"/>
    <n v="77.296999999999997"/>
    <s v="0-300"/>
    <x v="0"/>
  </r>
  <r>
    <s v="P15"/>
    <s v="RT3"/>
    <n v="2"/>
    <n v="319.78500000000003"/>
    <s v="301-600"/>
    <x v="3"/>
  </r>
  <r>
    <s v="P15"/>
    <s v="RT3"/>
    <n v="2"/>
    <n v="37.700000000000003"/>
    <s v="0-300"/>
    <x v="0"/>
  </r>
  <r>
    <s v="P15"/>
    <s v="RT3"/>
    <n v="2"/>
    <n v="206.49700000000001"/>
    <s v="0-300"/>
    <x v="1"/>
  </r>
  <r>
    <s v="P15"/>
    <s v="RT3"/>
    <n v="2"/>
    <n v="106.196"/>
    <s v="0-300"/>
    <x v="1"/>
  </r>
  <r>
    <s v="P15"/>
    <s v="RT3"/>
    <n v="2"/>
    <m/>
    <m/>
    <x v="2"/>
  </r>
  <r>
    <s v="P15"/>
    <s v="RT3"/>
    <n v="2"/>
    <n v="67.290000000000006"/>
    <s v="0-300"/>
    <x v="0"/>
  </r>
  <r>
    <s v="P15"/>
    <s v="RT3"/>
    <n v="2"/>
    <n v="47.944000000000003"/>
    <s v="0-300"/>
    <x v="0"/>
  </r>
  <r>
    <s v="P15"/>
    <s v="RT3"/>
    <n v="2"/>
    <n v="80.844999999999999"/>
    <s v="0-300"/>
    <x v="0"/>
  </r>
  <r>
    <s v="P15"/>
    <s v="RT3"/>
    <n v="2"/>
    <n v="78.897999999999996"/>
    <s v="0-300"/>
    <x v="0"/>
  </r>
  <r>
    <s v="P15"/>
    <s v="RT3"/>
    <n v="2"/>
    <n v="105.863"/>
    <s v="0-300"/>
    <x v="1"/>
  </r>
  <r>
    <s v="P15"/>
    <s v="RT3"/>
    <n v="2"/>
    <n v="105.834"/>
    <s v="0-300"/>
    <x v="1"/>
  </r>
  <r>
    <s v="P15"/>
    <s v="RT3"/>
    <n v="2"/>
    <n v="161.09800000000001"/>
    <s v="0-300"/>
    <x v="1"/>
  </r>
  <r>
    <s v="P15"/>
    <s v="RT3"/>
    <n v="2"/>
    <n v="176.89500000000001"/>
    <s v="0-300"/>
    <x v="1"/>
  </r>
  <r>
    <s v="P15"/>
    <s v="RT3"/>
    <n v="2"/>
    <n v="30.47"/>
    <s v="0-300"/>
    <x v="0"/>
  </r>
  <r>
    <s v="P15"/>
    <s v="RT3"/>
    <n v="2"/>
    <n v="24.914000000000001"/>
    <s v="0-300"/>
    <x v="0"/>
  </r>
  <r>
    <s v="P15"/>
    <s v="RT3"/>
    <n v="2"/>
    <n v="71.004999999999995"/>
    <s v="0-300"/>
    <x v="0"/>
  </r>
  <r>
    <s v="P15"/>
    <s v="RT3"/>
    <n v="3"/>
    <n v="220.125"/>
    <s v="0-300"/>
    <x v="1"/>
  </r>
  <r>
    <s v="P15"/>
    <s v="RT3"/>
    <n v="3"/>
    <n v="83.760999999999996"/>
    <s v="0-300"/>
    <x v="0"/>
  </r>
  <r>
    <s v="P15"/>
    <s v="RT3"/>
    <n v="3"/>
    <n v="644.94500000000005"/>
    <s v="601-900"/>
    <x v="4"/>
  </r>
  <r>
    <s v="P15"/>
    <s v="RT3"/>
    <n v="3"/>
    <n v="42.671999999999997"/>
    <s v="0-300"/>
    <x v="0"/>
  </r>
  <r>
    <s v="P15"/>
    <s v="RT3"/>
    <n v="3"/>
    <n v="17.542000000000002"/>
    <s v="0-300"/>
    <x v="0"/>
  </r>
  <r>
    <s v="P15"/>
    <s v="RT3"/>
    <n v="3"/>
    <n v="48.8"/>
    <s v="0-300"/>
    <x v="0"/>
  </r>
  <r>
    <s v="P15"/>
    <s v="RT3"/>
    <n v="3"/>
    <n v="34.171999999999997"/>
    <s v="0-300"/>
    <x v="0"/>
  </r>
  <r>
    <s v="P15"/>
    <s v="RT3"/>
    <n v="3"/>
    <n v="37.926000000000002"/>
    <s v="0-300"/>
    <x v="0"/>
  </r>
  <r>
    <s v="P15"/>
    <s v="RT3"/>
    <n v="3"/>
    <n v="93.007000000000005"/>
    <s v="0-300"/>
    <x v="0"/>
  </r>
  <r>
    <s v="P15"/>
    <s v="RT3"/>
    <n v="3"/>
    <n v="206.709"/>
    <s v="0-300"/>
    <x v="1"/>
  </r>
  <r>
    <s v="P15"/>
    <s v="RT3"/>
    <n v="3"/>
    <n v="48.392000000000003"/>
    <s v="0-300"/>
    <x v="0"/>
  </r>
  <r>
    <s v="P15"/>
    <s v="RT3"/>
    <n v="3"/>
    <n v="149.73099999999999"/>
    <s v="0-300"/>
    <x v="1"/>
  </r>
  <r>
    <s v="P15"/>
    <s v="RT3"/>
    <n v="3"/>
    <n v="39.896000000000001"/>
    <s v="0-300"/>
    <x v="0"/>
  </r>
  <r>
    <s v="P15"/>
    <s v="RT3"/>
    <n v="3"/>
    <m/>
    <m/>
    <x v="2"/>
  </r>
  <r>
    <s v="P15"/>
    <s v="RT3"/>
    <n v="3"/>
    <n v="59.801000000000002"/>
    <s v="0-300"/>
    <x v="0"/>
  </r>
  <r>
    <s v="P15"/>
    <s v="RT3"/>
    <n v="3"/>
    <n v="52.116"/>
    <s v="0-300"/>
    <x v="0"/>
  </r>
  <r>
    <s v="P15"/>
    <s v="RT3"/>
    <n v="3"/>
    <n v="166.114"/>
    <s v="0-300"/>
    <x v="1"/>
  </r>
  <r>
    <s v="P15"/>
    <s v="RT3"/>
    <n v="3"/>
    <n v="86.481999999999999"/>
    <s v="0-300"/>
    <x v="0"/>
  </r>
  <r>
    <s v="P15"/>
    <s v="RT3"/>
    <n v="3"/>
    <n v="64.813999999999993"/>
    <s v="0-300"/>
    <x v="0"/>
  </r>
  <r>
    <s v="P15"/>
    <s v="RT3"/>
    <n v="3"/>
    <n v="133.11799999999999"/>
    <s v="0-300"/>
    <x v="1"/>
  </r>
  <r>
    <s v="P15"/>
    <s v="RT3"/>
    <n v="3"/>
    <n v="185.76900000000001"/>
    <s v="0-300"/>
    <x v="1"/>
  </r>
  <r>
    <s v="P15"/>
    <s v="RT3"/>
    <n v="3"/>
    <n v="139.63999999999999"/>
    <s v="0-300"/>
    <x v="1"/>
  </r>
  <r>
    <s v="P15"/>
    <s v="RT3"/>
    <n v="3"/>
    <n v="16.957999999999998"/>
    <s v="0-300"/>
    <x v="0"/>
  </r>
  <r>
    <s v="P15"/>
    <s v="RT3"/>
    <n v="3"/>
    <n v="37.006999999999998"/>
    <s v="0-300"/>
    <x v="0"/>
  </r>
  <r>
    <s v="P15"/>
    <s v="RT3"/>
    <n v="3"/>
    <n v="83.73"/>
    <s v="0-300"/>
    <x v="0"/>
  </r>
  <r>
    <s v="P13"/>
    <s v="RT2"/>
    <n v="1"/>
    <n v="606.86400000000003"/>
    <s v="601-900"/>
    <x v="4"/>
  </r>
  <r>
    <s v="P13"/>
    <s v="RT2"/>
    <n v="1"/>
    <n v="44.332000000000001"/>
    <s v="0-300"/>
    <x v="0"/>
  </r>
  <r>
    <s v="P13"/>
    <s v="RT2"/>
    <n v="1"/>
    <n v="2457.944"/>
    <s v="&gt;1500"/>
    <x v="4"/>
  </r>
  <r>
    <s v="P13"/>
    <s v="RT2"/>
    <n v="1"/>
    <n v="69.384"/>
    <s v="0-300"/>
    <x v="0"/>
  </r>
  <r>
    <s v="P13"/>
    <s v="RT2"/>
    <n v="1"/>
    <n v="57.475000000000001"/>
    <s v="0-300"/>
    <x v="0"/>
  </r>
  <r>
    <s v="P13"/>
    <s v="RT2"/>
    <n v="1"/>
    <n v="69.69"/>
    <s v="0-300"/>
    <x v="0"/>
  </r>
  <r>
    <s v="P13"/>
    <s v="RT2"/>
    <n v="1"/>
    <n v="83.085999999999999"/>
    <s v="0-300"/>
    <x v="0"/>
  </r>
  <r>
    <s v="P13"/>
    <s v="RT2"/>
    <n v="1"/>
    <n v="84.037000000000006"/>
    <s v="0-300"/>
    <x v="0"/>
  </r>
  <r>
    <s v="P13"/>
    <s v="RT2"/>
    <n v="1"/>
    <n v="872.13300000000004"/>
    <s v="601-900"/>
    <x v="4"/>
  </r>
  <r>
    <s v="P13"/>
    <s v="RT2"/>
    <n v="1"/>
    <n v="21.478000000000002"/>
    <s v="0-300"/>
    <x v="0"/>
  </r>
  <r>
    <s v="P13"/>
    <s v="RT2"/>
    <n v="1"/>
    <n v="74.835999999999999"/>
    <s v="0-300"/>
    <x v="0"/>
  </r>
  <r>
    <s v="P13"/>
    <s v="RT2"/>
    <n v="1"/>
    <n v="68.796999999999997"/>
    <s v="0-300"/>
    <x v="0"/>
  </r>
  <r>
    <s v="P13"/>
    <s v="RT2"/>
    <n v="1"/>
    <n v="309.93799999999999"/>
    <s v="301-600"/>
    <x v="3"/>
  </r>
  <r>
    <s v="P13"/>
    <s v="RT2"/>
    <n v="1"/>
    <n v="16.547000000000001"/>
    <s v="0-300"/>
    <x v="0"/>
  </r>
  <r>
    <s v="P13"/>
    <s v="RT2"/>
    <n v="1"/>
    <n v="27.47"/>
    <s v="0-300"/>
    <x v="0"/>
  </r>
  <r>
    <s v="P13"/>
    <s v="RT2"/>
    <n v="1"/>
    <n v="44.576999999999998"/>
    <s v="0-300"/>
    <x v="0"/>
  </r>
  <r>
    <s v="P13"/>
    <s v="RT2"/>
    <n v="1"/>
    <n v="415.577"/>
    <s v="301-600"/>
    <x v="3"/>
  </r>
  <r>
    <s v="P13"/>
    <s v="RT2"/>
    <n v="1"/>
    <n v="92.230999999999995"/>
    <s v="0-300"/>
    <x v="0"/>
  </r>
  <r>
    <s v="P13"/>
    <s v="RT2"/>
    <n v="1"/>
    <n v="38.04"/>
    <s v="0-300"/>
    <x v="0"/>
  </r>
  <r>
    <s v="P13"/>
    <s v="RT2"/>
    <n v="1"/>
    <n v="119.41"/>
    <s v="0-300"/>
    <x v="1"/>
  </r>
  <r>
    <s v="P13"/>
    <s v="RT2"/>
    <n v="1"/>
    <n v="22.574999999999999"/>
    <s v="0-300"/>
    <x v="0"/>
  </r>
  <r>
    <s v="P13"/>
    <s v="RT2"/>
    <n v="1"/>
    <n v="92.293000000000006"/>
    <s v="0-300"/>
    <x v="0"/>
  </r>
  <r>
    <s v="P13"/>
    <s v="RT2"/>
    <n v="1"/>
    <n v="34.975999999999999"/>
    <s v="0-300"/>
    <x v="0"/>
  </r>
  <r>
    <s v="P13"/>
    <s v="RT2"/>
    <n v="1"/>
    <n v="157.596"/>
    <s v="0-300"/>
    <x v="1"/>
  </r>
  <r>
    <s v="P13"/>
    <s v="RT2"/>
    <n v="1"/>
    <n v="96.975999999999999"/>
    <s v="0-300"/>
    <x v="0"/>
  </r>
  <r>
    <s v="P13"/>
    <s v="RT2"/>
    <n v="2"/>
    <n v="510.12299999999999"/>
    <s v="301-600"/>
    <x v="3"/>
  </r>
  <r>
    <s v="P13"/>
    <s v="RT2"/>
    <n v="2"/>
    <n v="95.061999999999998"/>
    <s v="0-300"/>
    <x v="0"/>
  </r>
  <r>
    <s v="P13"/>
    <s v="RT2"/>
    <n v="2"/>
    <n v="3096.3649999999998"/>
    <s v="&gt;1500"/>
    <x v="4"/>
  </r>
  <r>
    <s v="P13"/>
    <s v="RT2"/>
    <n v="2"/>
    <n v="76.331000000000003"/>
    <s v="0-300"/>
    <x v="0"/>
  </r>
  <r>
    <s v="P13"/>
    <s v="RT2"/>
    <n v="2"/>
    <n v="57.837000000000003"/>
    <s v="0-300"/>
    <x v="0"/>
  </r>
  <r>
    <s v="P13"/>
    <s v="RT2"/>
    <n v="2"/>
    <n v="73.861999999999995"/>
    <s v="0-300"/>
    <x v="0"/>
  </r>
  <r>
    <s v="P13"/>
    <s v="RT2"/>
    <n v="2"/>
    <n v="73.254000000000005"/>
    <s v="0-300"/>
    <x v="0"/>
  </r>
  <r>
    <s v="P13"/>
    <s v="RT2"/>
    <n v="2"/>
    <n v="56.459000000000003"/>
    <s v="0-300"/>
    <x v="0"/>
  </r>
  <r>
    <s v="P13"/>
    <s v="RT2"/>
    <n v="2"/>
    <n v="819.38800000000003"/>
    <s v="601-900"/>
    <x v="4"/>
  </r>
  <r>
    <s v="P13"/>
    <s v="RT2"/>
    <n v="2"/>
    <n v="20.888000000000002"/>
    <s v="0-300"/>
    <x v="0"/>
  </r>
  <r>
    <s v="P13"/>
    <s v="RT2"/>
    <n v="2"/>
    <n v="145.81"/>
    <s v="0-300"/>
    <x v="1"/>
  </r>
  <r>
    <s v="P13"/>
    <s v="RT2"/>
    <n v="2"/>
    <n v="70.92"/>
    <s v="0-300"/>
    <x v="0"/>
  </r>
  <r>
    <s v="P13"/>
    <s v="RT2"/>
    <n v="2"/>
    <n v="305.86399999999998"/>
    <s v="301-600"/>
    <x v="3"/>
  </r>
  <r>
    <s v="P13"/>
    <s v="RT2"/>
    <n v="2"/>
    <n v="18.222999999999999"/>
    <s v="0-300"/>
    <x v="0"/>
  </r>
  <r>
    <s v="P13"/>
    <s v="RT2"/>
    <n v="2"/>
    <n v="23.039000000000001"/>
    <s v="0-300"/>
    <x v="0"/>
  </r>
  <r>
    <s v="P13"/>
    <s v="RT2"/>
    <n v="2"/>
    <n v="48.036000000000001"/>
    <s v="0-300"/>
    <x v="0"/>
  </r>
  <r>
    <s v="P13"/>
    <s v="RT2"/>
    <n v="2"/>
    <n v="415.59699999999998"/>
    <s v="301-600"/>
    <x v="3"/>
  </r>
  <r>
    <s v="P13"/>
    <s v="RT2"/>
    <n v="2"/>
    <n v="119.447"/>
    <s v="0-300"/>
    <x v="1"/>
  </r>
  <r>
    <s v="P13"/>
    <s v="RT2"/>
    <n v="2"/>
    <n v="35.896999999999998"/>
    <s v="0-300"/>
    <x v="0"/>
  </r>
  <r>
    <s v="P13"/>
    <s v="RT2"/>
    <n v="2"/>
    <n v="171.291"/>
    <s v="0-300"/>
    <x v="1"/>
  </r>
  <r>
    <s v="P13"/>
    <s v="RT2"/>
    <n v="2"/>
    <n v="36.255000000000003"/>
    <s v="0-300"/>
    <x v="0"/>
  </r>
  <r>
    <s v="P13"/>
    <s v="RT2"/>
    <n v="2"/>
    <n v="74.073999999999998"/>
    <s v="0-300"/>
    <x v="0"/>
  </r>
  <r>
    <s v="P13"/>
    <s v="RT2"/>
    <n v="2"/>
    <n v="56.046999999999997"/>
    <s v="0-300"/>
    <x v="0"/>
  </r>
  <r>
    <s v="P13"/>
    <s v="RT2"/>
    <n v="2"/>
    <n v="136.578"/>
    <s v="0-300"/>
    <x v="1"/>
  </r>
  <r>
    <s v="P13"/>
    <s v="RT2"/>
    <n v="2"/>
    <n v="132.965"/>
    <s v="0-300"/>
    <x v="1"/>
  </r>
  <r>
    <s v="P13"/>
    <s v="RT2"/>
    <n v="3"/>
    <n v="591.25199999999995"/>
    <s v="301-600"/>
    <x v="3"/>
  </r>
  <r>
    <s v="P13"/>
    <s v="RT2"/>
    <n v="3"/>
    <n v="76.933000000000007"/>
    <s v="0-300"/>
    <x v="0"/>
  </r>
  <r>
    <s v="P13"/>
    <s v="RT2"/>
    <n v="3"/>
    <n v="845.30700000000002"/>
    <s v="601-900"/>
    <x v="4"/>
  </r>
  <r>
    <s v="P13"/>
    <s v="RT2"/>
    <n v="3"/>
    <n v="109.41200000000001"/>
    <s v="0-300"/>
    <x v="1"/>
  </r>
  <r>
    <s v="P13"/>
    <s v="RT2"/>
    <n v="3"/>
    <n v="59.448"/>
    <s v="0-300"/>
    <x v="0"/>
  </r>
  <r>
    <s v="P13"/>
    <s v="RT2"/>
    <n v="3"/>
    <n v="74.956000000000003"/>
    <s v="0-300"/>
    <x v="0"/>
  </r>
  <r>
    <s v="P13"/>
    <s v="RT2"/>
    <n v="3"/>
    <n v="63.432000000000002"/>
    <s v="0-300"/>
    <x v="0"/>
  </r>
  <r>
    <s v="P13"/>
    <s v="RT2"/>
    <n v="3"/>
    <n v="97.968999999999994"/>
    <s v="0-300"/>
    <x v="0"/>
  </r>
  <r>
    <s v="P13"/>
    <s v="RT2"/>
    <n v="3"/>
    <n v="851.279"/>
    <s v="601-900"/>
    <x v="4"/>
  </r>
  <r>
    <s v="P13"/>
    <s v="RT2"/>
    <n v="3"/>
    <n v="44.567"/>
    <s v="0-300"/>
    <x v="0"/>
  </r>
  <r>
    <s v="P13"/>
    <s v="RT2"/>
    <n v="3"/>
    <n v="183.40199999999999"/>
    <s v="0-300"/>
    <x v="1"/>
  </r>
  <r>
    <s v="P13"/>
    <s v="RT2"/>
    <n v="3"/>
    <n v="88.11"/>
    <s v="0-300"/>
    <x v="0"/>
  </r>
  <r>
    <s v="P13"/>
    <s v="RT2"/>
    <n v="3"/>
    <n v="420.19099999999997"/>
    <s v="301-600"/>
    <x v="3"/>
  </r>
  <r>
    <s v="P13"/>
    <s v="RT2"/>
    <n v="3"/>
    <n v="24.614000000000001"/>
    <s v="0-300"/>
    <x v="0"/>
  </r>
  <r>
    <s v="P13"/>
    <s v="RT2"/>
    <n v="3"/>
    <n v="23.629000000000001"/>
    <s v="0-300"/>
    <x v="0"/>
  </r>
  <r>
    <s v="P13"/>
    <s v="RT2"/>
    <n v="3"/>
    <n v="37.427999999999997"/>
    <s v="0-300"/>
    <x v="0"/>
  </r>
  <r>
    <s v="P13"/>
    <s v="RT2"/>
    <n v="3"/>
    <n v="328.072"/>
    <s v="301-600"/>
    <x v="3"/>
  </r>
  <r>
    <s v="P13"/>
    <s v="RT2"/>
    <n v="3"/>
    <n v="71.468999999999994"/>
    <s v="0-300"/>
    <x v="0"/>
  </r>
  <r>
    <s v="P13"/>
    <s v="RT2"/>
    <n v="3"/>
    <n v="28.812000000000001"/>
    <s v="0-300"/>
    <x v="0"/>
  </r>
  <r>
    <s v="P13"/>
    <s v="RT2"/>
    <n v="3"/>
    <n v="56.787999999999997"/>
    <s v="0-300"/>
    <x v="0"/>
  </r>
  <r>
    <s v="P13"/>
    <s v="RT2"/>
    <n v="3"/>
    <n v="27.42"/>
    <s v="0-300"/>
    <x v="0"/>
  </r>
  <r>
    <s v="P13"/>
    <s v="RT2"/>
    <n v="3"/>
    <n v="106.462"/>
    <s v="0-300"/>
    <x v="1"/>
  </r>
  <r>
    <s v="P13"/>
    <s v="RT2"/>
    <n v="3"/>
    <n v="12.782"/>
    <s v="0-300"/>
    <x v="0"/>
  </r>
  <r>
    <s v="P13"/>
    <s v="RT2"/>
    <n v="3"/>
    <n v="242.35599999999999"/>
    <s v="0-300"/>
    <x v="1"/>
  </r>
  <r>
    <s v="P13"/>
    <s v="RT2"/>
    <n v="3"/>
    <n v="52.976999999999997"/>
    <s v="0-300"/>
    <x v="0"/>
  </r>
  <r>
    <s v="P13"/>
    <s v="RT3"/>
    <n v="1"/>
    <n v="219.77799999999999"/>
    <s v="0-300"/>
    <x v="1"/>
  </r>
  <r>
    <s v="P13"/>
    <s v="RT3"/>
    <n v="1"/>
    <n v="91.722999999999999"/>
    <s v="0-300"/>
    <x v="0"/>
  </r>
  <r>
    <s v="P13"/>
    <s v="RT3"/>
    <n v="1"/>
    <n v="356.654"/>
    <s v="301-600"/>
    <x v="3"/>
  </r>
  <r>
    <s v="P13"/>
    <s v="RT3"/>
    <n v="1"/>
    <n v="35.747999999999998"/>
    <s v="0-300"/>
    <x v="0"/>
  </r>
  <r>
    <s v="P13"/>
    <s v="RT3"/>
    <n v="1"/>
    <m/>
    <m/>
    <x v="2"/>
  </r>
  <r>
    <s v="P13"/>
    <s v="RT3"/>
    <n v="1"/>
    <n v="42.103000000000002"/>
    <s v="0-300"/>
    <x v="0"/>
  </r>
  <r>
    <s v="P13"/>
    <s v="RT3"/>
    <n v="1"/>
    <n v="39.948999999999998"/>
    <s v="0-300"/>
    <x v="0"/>
  </r>
  <r>
    <s v="P13"/>
    <s v="RT3"/>
    <n v="1"/>
    <m/>
    <m/>
    <x v="2"/>
  </r>
  <r>
    <s v="P13"/>
    <s v="RT3"/>
    <n v="1"/>
    <n v="33.118000000000002"/>
    <s v="0-300"/>
    <x v="0"/>
  </r>
  <r>
    <s v="P13"/>
    <s v="RT3"/>
    <n v="1"/>
    <n v="38.581000000000003"/>
    <s v="0-300"/>
    <x v="0"/>
  </r>
  <r>
    <s v="P13"/>
    <s v="RT3"/>
    <n v="1"/>
    <n v="376.10399999999998"/>
    <s v="301-600"/>
    <x v="3"/>
  </r>
  <r>
    <s v="P13"/>
    <s v="RT3"/>
    <n v="1"/>
    <n v="10.762"/>
    <s v="0-300"/>
    <x v="0"/>
  </r>
  <r>
    <s v="P13"/>
    <s v="RT3"/>
    <n v="1"/>
    <m/>
    <m/>
    <x v="2"/>
  </r>
  <r>
    <s v="P13"/>
    <s v="RT3"/>
    <n v="1"/>
    <n v="79.518000000000001"/>
    <s v="0-300"/>
    <x v="0"/>
  </r>
  <r>
    <s v="P13"/>
    <s v="RT3"/>
    <n v="1"/>
    <n v="343.38400000000001"/>
    <s v="301-600"/>
    <x v="3"/>
  </r>
  <r>
    <s v="P13"/>
    <s v="RT3"/>
    <n v="1"/>
    <n v="101.39700000000001"/>
    <s v="0-300"/>
    <x v="1"/>
  </r>
  <r>
    <s v="P13"/>
    <s v="RT3"/>
    <n v="1"/>
    <n v="57.298999999999999"/>
    <s v="0-300"/>
    <x v="0"/>
  </r>
  <r>
    <s v="P13"/>
    <s v="RT3"/>
    <n v="1"/>
    <n v="108.798"/>
    <s v="0-300"/>
    <x v="1"/>
  </r>
  <r>
    <s v="P13"/>
    <s v="RT3"/>
    <n v="1"/>
    <n v="74.343000000000004"/>
    <s v="0-300"/>
    <x v="0"/>
  </r>
  <r>
    <s v="P13"/>
    <s v="RT3"/>
    <n v="1"/>
    <n v="546.58100000000002"/>
    <s v="301-600"/>
    <x v="3"/>
  </r>
  <r>
    <s v="P13"/>
    <s v="RT3"/>
    <n v="1"/>
    <n v="20.908000000000001"/>
    <s v="0-300"/>
    <x v="0"/>
  </r>
  <r>
    <s v="P13"/>
    <s v="RT3"/>
    <n v="1"/>
    <n v="317.14400000000001"/>
    <s v="301-600"/>
    <x v="3"/>
  </r>
  <r>
    <s v="P13"/>
    <s v="RT3"/>
    <n v="1"/>
    <n v="20.824000000000002"/>
    <s v="0-300"/>
    <x v="0"/>
  </r>
  <r>
    <s v="P13"/>
    <s v="RT3"/>
    <n v="1"/>
    <n v="11.18"/>
    <s v="0-300"/>
    <x v="0"/>
  </r>
  <r>
    <s v="P13"/>
    <s v="RT3"/>
    <n v="1"/>
    <n v="74.277000000000001"/>
    <s v="0-300"/>
    <x v="0"/>
  </r>
  <r>
    <s v="P13"/>
    <s v="RT3"/>
    <n v="2"/>
    <n v="206.852"/>
    <s v="0-300"/>
    <x v="1"/>
  </r>
  <r>
    <s v="P13"/>
    <s v="RT3"/>
    <n v="2"/>
    <n v="89.897999999999996"/>
    <s v="0-300"/>
    <x v="0"/>
  </r>
  <r>
    <s v="P13"/>
    <s v="RT3"/>
    <n v="2"/>
    <n v="189.023"/>
    <s v="0-300"/>
    <x v="1"/>
  </r>
  <r>
    <s v="P13"/>
    <s v="RT3"/>
    <n v="2"/>
    <n v="47.484000000000002"/>
    <s v="0-300"/>
    <x v="0"/>
  </r>
  <r>
    <s v="P13"/>
    <s v="RT3"/>
    <n v="2"/>
    <m/>
    <m/>
    <x v="2"/>
  </r>
  <r>
    <s v="P13"/>
    <s v="RT3"/>
    <n v="2"/>
    <n v="63.682000000000002"/>
    <s v="0-300"/>
    <x v="0"/>
  </r>
  <r>
    <s v="P13"/>
    <s v="RT3"/>
    <n v="2"/>
    <n v="70.272999999999996"/>
    <s v="0-300"/>
    <x v="0"/>
  </r>
  <r>
    <s v="P13"/>
    <s v="RT3"/>
    <n v="2"/>
    <m/>
    <m/>
    <x v="2"/>
  </r>
  <r>
    <s v="P13"/>
    <s v="RT3"/>
    <n v="2"/>
    <n v="31.193999999999999"/>
    <s v="0-300"/>
    <x v="0"/>
  </r>
  <r>
    <s v="P13"/>
    <s v="RT3"/>
    <n v="2"/>
    <n v="28.291"/>
    <s v="0-300"/>
    <x v="0"/>
  </r>
  <r>
    <s v="P13"/>
    <s v="RT3"/>
    <n v="2"/>
    <m/>
    <m/>
    <x v="2"/>
  </r>
  <r>
    <s v="P13"/>
    <s v="RT3"/>
    <n v="2"/>
    <n v="5.8869999999999996"/>
    <s v="0-300"/>
    <x v="0"/>
  </r>
  <r>
    <s v="P13"/>
    <s v="RT3"/>
    <n v="2"/>
    <m/>
    <m/>
    <x v="2"/>
  </r>
  <r>
    <s v="P13"/>
    <s v="RT3"/>
    <n v="2"/>
    <n v="73.037000000000006"/>
    <s v="0-300"/>
    <x v="0"/>
  </r>
  <r>
    <s v="P13"/>
    <s v="RT3"/>
    <n v="2"/>
    <n v="286.21899999999999"/>
    <s v="0-300"/>
    <x v="1"/>
  </r>
  <r>
    <s v="P13"/>
    <s v="RT3"/>
    <n v="2"/>
    <n v="89.198999999999998"/>
    <s v="0-300"/>
    <x v="0"/>
  </r>
  <r>
    <s v="P13"/>
    <s v="RT3"/>
    <n v="2"/>
    <n v="91.906999999999996"/>
    <s v="0-300"/>
    <x v="0"/>
  </r>
  <r>
    <s v="P13"/>
    <s v="RT3"/>
    <n v="2"/>
    <n v="73.900000000000006"/>
    <s v="0-300"/>
    <x v="0"/>
  </r>
  <r>
    <s v="P13"/>
    <s v="RT3"/>
    <n v="2"/>
    <n v="150.88300000000001"/>
    <s v="0-300"/>
    <x v="1"/>
  </r>
  <r>
    <s v="P13"/>
    <s v="RT3"/>
    <n v="2"/>
    <n v="438.23599999999999"/>
    <s v="301-600"/>
    <x v="3"/>
  </r>
  <r>
    <s v="P13"/>
    <s v="RT3"/>
    <n v="2"/>
    <n v="22.030999999999999"/>
    <s v="0-300"/>
    <x v="0"/>
  </r>
  <r>
    <s v="P13"/>
    <s v="RT3"/>
    <n v="2"/>
    <n v="260.92200000000003"/>
    <s v="0-300"/>
    <x v="1"/>
  </r>
  <r>
    <s v="P13"/>
    <s v="RT3"/>
    <n v="2"/>
    <n v="26.83"/>
    <s v="0-300"/>
    <x v="0"/>
  </r>
  <r>
    <s v="P13"/>
    <s v="RT3"/>
    <n v="2"/>
    <n v="15.324"/>
    <s v="0-300"/>
    <x v="0"/>
  </r>
  <r>
    <s v="P13"/>
    <s v="RT3"/>
    <n v="2"/>
    <n v="49.636000000000003"/>
    <s v="0-300"/>
    <x v="0"/>
  </r>
  <r>
    <s v="P13"/>
    <s v="RT3"/>
    <n v="3"/>
    <n v="141.87200000000001"/>
    <s v="0-300"/>
    <x v="1"/>
  </r>
  <r>
    <s v="P13"/>
    <s v="RT3"/>
    <n v="3"/>
    <n v="90.347999999999999"/>
    <s v="0-300"/>
    <x v="0"/>
  </r>
  <r>
    <s v="P13"/>
    <s v="RT3"/>
    <n v="3"/>
    <n v="177.352"/>
    <s v="0-300"/>
    <x v="1"/>
  </r>
  <r>
    <s v="P13"/>
    <s v="RT3"/>
    <n v="3"/>
    <n v="47.817"/>
    <s v="0-300"/>
    <x v="0"/>
  </r>
  <r>
    <s v="P13"/>
    <s v="RT3"/>
    <n v="3"/>
    <m/>
    <m/>
    <x v="2"/>
  </r>
  <r>
    <s v="P13"/>
    <s v="RT3"/>
    <n v="3"/>
    <n v="53.115000000000002"/>
    <s v="0-300"/>
    <x v="0"/>
  </r>
  <r>
    <s v="P13"/>
    <s v="RT3"/>
    <n v="3"/>
    <n v="50.981999999999999"/>
    <s v="0-300"/>
    <x v="0"/>
  </r>
  <r>
    <s v="P13"/>
    <s v="RT3"/>
    <n v="3"/>
    <m/>
    <m/>
    <x v="2"/>
  </r>
  <r>
    <s v="P13"/>
    <s v="RT3"/>
    <n v="3"/>
    <n v="38.552"/>
    <s v="0-300"/>
    <x v="0"/>
  </r>
  <r>
    <s v="P13"/>
    <s v="RT3"/>
    <n v="3"/>
    <n v="25.103999999999999"/>
    <s v="0-300"/>
    <x v="0"/>
  </r>
  <r>
    <s v="P13"/>
    <s v="RT3"/>
    <n v="3"/>
    <m/>
    <m/>
    <x v="2"/>
  </r>
  <r>
    <s v="P13"/>
    <s v="RT3"/>
    <n v="3"/>
    <n v="3.1429999999999998"/>
    <s v="0-300"/>
    <x v="0"/>
  </r>
  <r>
    <s v="P13"/>
    <s v="RT3"/>
    <n v="3"/>
    <m/>
    <m/>
    <x v="2"/>
  </r>
  <r>
    <s v="P13"/>
    <s v="RT3"/>
    <n v="3"/>
    <n v="62.136000000000003"/>
    <s v="0-300"/>
    <x v="0"/>
  </r>
  <r>
    <s v="P13"/>
    <s v="RT3"/>
    <n v="3"/>
    <n v="201.024"/>
    <s v="0-300"/>
    <x v="1"/>
  </r>
  <r>
    <s v="P13"/>
    <s v="RT3"/>
    <n v="3"/>
    <n v="107.703"/>
    <s v="0-300"/>
    <x v="1"/>
  </r>
  <r>
    <s v="P13"/>
    <s v="RT3"/>
    <n v="3"/>
    <n v="51.027999999999999"/>
    <s v="0-300"/>
    <x v="0"/>
  </r>
  <r>
    <s v="P13"/>
    <s v="RT3"/>
    <n v="3"/>
    <n v="63.823"/>
    <s v="0-300"/>
    <x v="0"/>
  </r>
  <r>
    <s v="P13"/>
    <s v="RT3"/>
    <n v="3"/>
    <n v="206.536"/>
    <s v="0-300"/>
    <x v="1"/>
  </r>
  <r>
    <s v="P13"/>
    <s v="RT3"/>
    <n v="3"/>
    <n v="360.39400000000001"/>
    <s v="301-600"/>
    <x v="3"/>
  </r>
  <r>
    <s v="P13"/>
    <s v="RT3"/>
    <n v="3"/>
    <n v="42.518000000000001"/>
    <s v="0-300"/>
    <x v="0"/>
  </r>
  <r>
    <s v="P13"/>
    <s v="RT3"/>
    <n v="3"/>
    <n v="206.405"/>
    <s v="0-300"/>
    <x v="1"/>
  </r>
  <r>
    <s v="P13"/>
    <s v="RT3"/>
    <n v="3"/>
    <n v="27.222000000000001"/>
    <s v="0-300"/>
    <x v="0"/>
  </r>
  <r>
    <s v="P13"/>
    <s v="RT3"/>
    <n v="3"/>
    <n v="7.26"/>
    <s v="0-300"/>
    <x v="0"/>
  </r>
  <r>
    <s v="P13"/>
    <s v="RT3"/>
    <n v="3"/>
    <n v="37.743000000000002"/>
    <s v="0-300"/>
    <x v="0"/>
  </r>
  <r>
    <s v="POT8"/>
    <s v="RT1"/>
    <n v="1"/>
    <n v="102.732"/>
    <s v="0-300"/>
    <x v="1"/>
  </r>
  <r>
    <s v="POT8"/>
    <s v="RT1"/>
    <n v="1"/>
    <n v="82.747"/>
    <s v="0-300"/>
    <x v="0"/>
  </r>
  <r>
    <s v="POT8"/>
    <s v="RT1"/>
    <n v="1"/>
    <n v="113.80200000000001"/>
    <s v="0-300"/>
    <x v="1"/>
  </r>
  <r>
    <s v="POT8"/>
    <s v="RT1"/>
    <n v="1"/>
    <n v="9.89"/>
    <s v="0-300"/>
    <x v="0"/>
  </r>
  <r>
    <s v="POT8"/>
    <s v="RT1"/>
    <n v="1"/>
    <n v="1.298"/>
    <s v="0-300"/>
    <x v="0"/>
  </r>
  <r>
    <s v="POT8"/>
    <s v="RT1"/>
    <n v="1"/>
    <n v="661.91200000000003"/>
    <s v="601-900"/>
    <x v="4"/>
  </r>
  <r>
    <s v="POT8"/>
    <s v="RT1"/>
    <n v="1"/>
    <n v="620.24300000000005"/>
    <s v="601-900"/>
    <x v="4"/>
  </r>
  <r>
    <s v="POT8"/>
    <s v="RT1"/>
    <n v="1"/>
    <n v="812.11199999999997"/>
    <s v="601-900"/>
    <x v="4"/>
  </r>
  <r>
    <s v="POT8"/>
    <s v="RT1"/>
    <n v="1"/>
    <n v="57.37"/>
    <s v="0-300"/>
    <x v="0"/>
  </r>
  <r>
    <s v="POT8"/>
    <s v="RT1"/>
    <n v="1"/>
    <n v="10.986000000000001"/>
    <s v="0-300"/>
    <x v="0"/>
  </r>
  <r>
    <s v="POT8"/>
    <s v="RT1"/>
    <n v="1"/>
    <n v="106.504"/>
    <s v="0-300"/>
    <x v="1"/>
  </r>
  <r>
    <s v="POT8"/>
    <s v="RT1"/>
    <n v="1"/>
    <n v="6.4450000000000003"/>
    <s v="0-300"/>
    <x v="0"/>
  </r>
  <r>
    <s v="POT8"/>
    <s v="RT1"/>
    <n v="1"/>
    <n v="116.878"/>
    <s v="0-300"/>
    <x v="1"/>
  </r>
  <r>
    <s v="POT8"/>
    <s v="RT1"/>
    <n v="1"/>
    <n v="7.7830000000000004"/>
    <s v="0-300"/>
    <x v="0"/>
  </r>
  <r>
    <s v="POT8"/>
    <s v="RT1"/>
    <n v="1"/>
    <n v="111.736"/>
    <s v="0-300"/>
    <x v="1"/>
  </r>
  <r>
    <s v="POT8"/>
    <s v="RT1"/>
    <n v="1"/>
    <n v="197.93600000000001"/>
    <s v="0-300"/>
    <x v="1"/>
  </r>
  <r>
    <s v="POT8"/>
    <s v="RT1"/>
    <n v="1"/>
    <n v="8.6760000000000002"/>
    <s v="0-300"/>
    <x v="0"/>
  </r>
  <r>
    <s v="POT8"/>
    <s v="RT1"/>
    <n v="1"/>
    <n v="91.766999999999996"/>
    <s v="0-300"/>
    <x v="0"/>
  </r>
  <r>
    <s v="POT8"/>
    <s v="RT1"/>
    <n v="1"/>
    <n v="196.26900000000001"/>
    <s v="0-300"/>
    <x v="1"/>
  </r>
  <r>
    <s v="POT8"/>
    <s v="RT1"/>
    <n v="1"/>
    <n v="9.8460000000000001"/>
    <s v="0-300"/>
    <x v="0"/>
  </r>
  <r>
    <s v="POT8"/>
    <s v="RT1"/>
    <n v="1"/>
    <n v="24.064"/>
    <s v="0-300"/>
    <x v="0"/>
  </r>
  <r>
    <s v="POT8"/>
    <s v="RT1"/>
    <n v="1"/>
    <n v="38.161000000000001"/>
    <s v="0-300"/>
    <x v="0"/>
  </r>
  <r>
    <s v="POT8"/>
    <s v="RT1"/>
    <n v="1"/>
    <n v="68.488"/>
    <s v="0-300"/>
    <x v="0"/>
  </r>
  <r>
    <s v="POT8"/>
    <s v="RT1"/>
    <n v="1"/>
    <n v="23.097999999999999"/>
    <s v="0-300"/>
    <x v="0"/>
  </r>
  <r>
    <s v="POT8"/>
    <s v="RT1"/>
    <n v="1"/>
    <n v="37.261000000000003"/>
    <s v="0-300"/>
    <x v="0"/>
  </r>
  <r>
    <s v="POT8"/>
    <s v="RT1"/>
    <n v="2"/>
    <n v="124.822"/>
    <s v="0-300"/>
    <x v="1"/>
  </r>
  <r>
    <s v="POT8"/>
    <s v="RT1"/>
    <n v="2"/>
    <n v="54.406999999999996"/>
    <s v="0-300"/>
    <x v="0"/>
  </r>
  <r>
    <s v="POT8"/>
    <s v="RT1"/>
    <n v="2"/>
    <n v="61.63"/>
    <s v="0-300"/>
    <x v="0"/>
  </r>
  <r>
    <s v="POT8"/>
    <s v="RT1"/>
    <n v="2"/>
    <n v="6.8470000000000004"/>
    <s v="0-300"/>
    <x v="0"/>
  </r>
  <r>
    <s v="POT8"/>
    <s v="RT1"/>
    <n v="2"/>
    <n v="1.38"/>
    <s v="0-300"/>
    <x v="0"/>
  </r>
  <r>
    <s v="POT8"/>
    <s v="RT1"/>
    <n v="2"/>
    <n v="743.84400000000005"/>
    <s v="601-900"/>
    <x v="4"/>
  </r>
  <r>
    <s v="POT8"/>
    <s v="RT1"/>
    <n v="2"/>
    <n v="1267.2860000000001"/>
    <s v="1201-1500"/>
    <x v="4"/>
  </r>
  <r>
    <s v="POT8"/>
    <s v="RT1"/>
    <n v="2"/>
    <n v="634.72900000000004"/>
    <s v="601-900"/>
    <x v="4"/>
  </r>
  <r>
    <s v="POT8"/>
    <s v="RT1"/>
    <n v="2"/>
    <n v="44.987000000000002"/>
    <s v="0-300"/>
    <x v="0"/>
  </r>
  <r>
    <s v="POT8"/>
    <s v="RT1"/>
    <n v="2"/>
    <n v="8.548"/>
    <s v="0-300"/>
    <x v="0"/>
  </r>
  <r>
    <s v="POT8"/>
    <s v="RT1"/>
    <n v="2"/>
    <n v="82.213999999999999"/>
    <s v="0-300"/>
    <x v="0"/>
  </r>
  <r>
    <s v="POT8"/>
    <s v="RT1"/>
    <n v="2"/>
    <n v="6.4020000000000001"/>
    <s v="0-300"/>
    <x v="0"/>
  </r>
  <r>
    <s v="POT8"/>
    <s v="RT1"/>
    <n v="2"/>
    <n v="143.30799999999999"/>
    <s v="0-300"/>
    <x v="1"/>
  </r>
  <r>
    <s v="POT8"/>
    <s v="RT1"/>
    <n v="2"/>
    <n v="7.2389999999999999"/>
    <s v="0-300"/>
    <x v="0"/>
  </r>
  <r>
    <s v="POT8"/>
    <s v="RT1"/>
    <n v="2"/>
    <n v="92.614000000000004"/>
    <s v="0-300"/>
    <x v="0"/>
  </r>
  <r>
    <s v="POT8"/>
    <s v="RT1"/>
    <n v="2"/>
    <n v="182.91499999999999"/>
    <s v="0-300"/>
    <x v="1"/>
  </r>
  <r>
    <s v="POT8"/>
    <s v="RT1"/>
    <n v="2"/>
    <n v="9.3879999999999999"/>
    <s v="0-300"/>
    <x v="0"/>
  </r>
  <r>
    <s v="POT8"/>
    <s v="RT1"/>
    <n v="2"/>
    <n v="69.704999999999998"/>
    <s v="0-300"/>
    <x v="0"/>
  </r>
  <r>
    <s v="POT8"/>
    <s v="RT1"/>
    <n v="2"/>
    <n v="106.02"/>
    <s v="0-300"/>
    <x v="1"/>
  </r>
  <r>
    <s v="POT8"/>
    <s v="RT1"/>
    <n v="2"/>
    <n v="11.089"/>
    <s v="0-300"/>
    <x v="0"/>
  </r>
  <r>
    <s v="POT8"/>
    <s v="RT1"/>
    <n v="2"/>
    <n v="19.47"/>
    <s v="0-300"/>
    <x v="0"/>
  </r>
  <r>
    <s v="POT8"/>
    <s v="RT1"/>
    <n v="2"/>
    <n v="42.137"/>
    <s v="0-300"/>
    <x v="0"/>
  </r>
  <r>
    <s v="POT8"/>
    <s v="RT1"/>
    <n v="2"/>
    <n v="54.298999999999999"/>
    <s v="0-300"/>
    <x v="0"/>
  </r>
  <r>
    <s v="POT8"/>
    <s v="RT1"/>
    <n v="2"/>
    <n v="30.222999999999999"/>
    <s v="0-300"/>
    <x v="0"/>
  </r>
  <r>
    <s v="POT8"/>
    <s v="RT1"/>
    <n v="2"/>
    <n v="27.350999999999999"/>
    <s v="0-300"/>
    <x v="0"/>
  </r>
  <r>
    <s v="POT8"/>
    <s v="RT1"/>
    <n v="3"/>
    <n v="113.52800000000001"/>
    <s v="0-300"/>
    <x v="1"/>
  </r>
  <r>
    <s v="POT8"/>
    <s v="RT1"/>
    <n v="3"/>
    <n v="46.878"/>
    <s v="0-300"/>
    <x v="0"/>
  </r>
  <r>
    <s v="POT8"/>
    <s v="RT1"/>
    <n v="3"/>
    <n v="90.478999999999999"/>
    <s v="0-300"/>
    <x v="0"/>
  </r>
  <r>
    <s v="POT8"/>
    <s v="RT1"/>
    <n v="3"/>
    <n v="8.6649999999999991"/>
    <s v="0-300"/>
    <x v="0"/>
  </r>
  <r>
    <s v="POT8"/>
    <s v="RT1"/>
    <n v="3"/>
    <n v="1.022"/>
    <s v="0-300"/>
    <x v="0"/>
  </r>
  <r>
    <s v="POT8"/>
    <s v="RT1"/>
    <n v="3"/>
    <n v="525.86199999999997"/>
    <s v="301-600"/>
    <x v="3"/>
  </r>
  <r>
    <s v="POT8"/>
    <s v="RT1"/>
    <n v="3"/>
    <n v="689.72199999999998"/>
    <s v="601-900"/>
    <x v="4"/>
  </r>
  <r>
    <s v="POT8"/>
    <s v="RT1"/>
    <n v="3"/>
    <n v="1013.568"/>
    <s v="901-1200"/>
    <x v="4"/>
  </r>
  <r>
    <s v="POT8"/>
    <s v="RT1"/>
    <n v="3"/>
    <n v="59.274999999999999"/>
    <s v="0-300"/>
    <x v="0"/>
  </r>
  <r>
    <s v="POT8"/>
    <s v="RT1"/>
    <n v="3"/>
    <n v="10.871"/>
    <s v="0-300"/>
    <x v="0"/>
  </r>
  <r>
    <s v="POT8"/>
    <s v="RT1"/>
    <n v="3"/>
    <n v="115"/>
    <s v="0-300"/>
    <x v="1"/>
  </r>
  <r>
    <s v="POT8"/>
    <s v="RT1"/>
    <n v="3"/>
    <n v="5.4489999999999998"/>
    <s v="0-300"/>
    <x v="0"/>
  </r>
  <r>
    <s v="POT8"/>
    <s v="RT1"/>
    <n v="3"/>
    <n v="30.518000000000001"/>
    <s v="0-300"/>
    <x v="0"/>
  </r>
  <r>
    <s v="POT8"/>
    <s v="RT1"/>
    <n v="3"/>
    <n v="5.26"/>
    <s v="0-300"/>
    <x v="0"/>
  </r>
  <r>
    <s v="POT8"/>
    <s v="RT1"/>
    <n v="3"/>
    <n v="76.947999999999993"/>
    <s v="0-300"/>
    <x v="0"/>
  </r>
  <r>
    <s v="POT8"/>
    <s v="RT1"/>
    <n v="3"/>
    <n v="245.744"/>
    <s v="0-300"/>
    <x v="1"/>
  </r>
  <r>
    <s v="POT8"/>
    <s v="RT1"/>
    <n v="3"/>
    <n v="7.9349999999999996"/>
    <s v="0-300"/>
    <x v="0"/>
  </r>
  <r>
    <s v="POT8"/>
    <s v="RT1"/>
    <n v="3"/>
    <n v="47.366"/>
    <s v="0-300"/>
    <x v="0"/>
  </r>
  <r>
    <s v="POT8"/>
    <s v="RT1"/>
    <n v="3"/>
    <n v="136.76300000000001"/>
    <s v="0-300"/>
    <x v="1"/>
  </r>
  <r>
    <s v="POT8"/>
    <s v="RT1"/>
    <n v="3"/>
    <n v="11.31"/>
    <s v="0-300"/>
    <x v="0"/>
  </r>
  <r>
    <s v="POT8"/>
    <s v="RT1"/>
    <n v="3"/>
    <n v="25.478999999999999"/>
    <s v="0-300"/>
    <x v="0"/>
  </r>
  <r>
    <s v="POT8"/>
    <s v="RT1"/>
    <n v="3"/>
    <n v="43.225999999999999"/>
    <s v="0-300"/>
    <x v="0"/>
  </r>
  <r>
    <s v="POT8"/>
    <s v="RT1"/>
    <n v="3"/>
    <n v="51.255000000000003"/>
    <s v="0-300"/>
    <x v="0"/>
  </r>
  <r>
    <s v="POT8"/>
    <s v="RT1"/>
    <n v="3"/>
    <n v="14.212"/>
    <s v="0-300"/>
    <x v="0"/>
  </r>
  <r>
    <s v="POT8"/>
    <s v="RT1"/>
    <n v="3"/>
    <n v="19.295000000000002"/>
    <s v="0-300"/>
    <x v="0"/>
  </r>
  <r>
    <s v="POT8"/>
    <s v="RT2"/>
    <n v="1"/>
    <n v="340.47699999999998"/>
    <s v="301-600"/>
    <x v="3"/>
  </r>
  <r>
    <s v="POT8"/>
    <s v="RT2"/>
    <n v="1"/>
    <n v="64.367000000000004"/>
    <s v="0-300"/>
    <x v="0"/>
  </r>
  <r>
    <s v="POT8"/>
    <s v="RT2"/>
    <n v="1"/>
    <n v="27.302"/>
    <s v="0-300"/>
    <x v="0"/>
  </r>
  <r>
    <s v="POT8"/>
    <s v="RT2"/>
    <n v="1"/>
    <n v="83.242999999999995"/>
    <s v="0-300"/>
    <x v="0"/>
  </r>
  <r>
    <s v="POT8"/>
    <s v="RT2"/>
    <n v="1"/>
    <n v="2.556"/>
    <s v="0-300"/>
    <x v="0"/>
  </r>
  <r>
    <s v="POT8"/>
    <s v="RT2"/>
    <n v="1"/>
    <n v="62.828000000000003"/>
    <s v="0-300"/>
    <x v="0"/>
  </r>
  <r>
    <s v="POT8"/>
    <s v="RT2"/>
    <n v="1"/>
    <n v="779.66200000000003"/>
    <s v="601-900"/>
    <x v="4"/>
  </r>
  <r>
    <s v="POT8"/>
    <s v="RT2"/>
    <n v="1"/>
    <m/>
    <m/>
    <x v="2"/>
  </r>
  <r>
    <s v="POT8"/>
    <s v="RT2"/>
    <n v="1"/>
    <m/>
    <m/>
    <x v="2"/>
  </r>
  <r>
    <s v="POT8"/>
    <s v="RT2"/>
    <n v="1"/>
    <n v="224.53399999999999"/>
    <s v="0-300"/>
    <x v="1"/>
  </r>
  <r>
    <s v="POT8"/>
    <s v="RT2"/>
    <n v="1"/>
    <n v="694.95100000000002"/>
    <s v="601-900"/>
    <x v="4"/>
  </r>
  <r>
    <s v="POT8"/>
    <s v="RT2"/>
    <n v="1"/>
    <n v="264.15699999999998"/>
    <s v="0-300"/>
    <x v="1"/>
  </r>
  <r>
    <s v="POT8"/>
    <s v="RT2"/>
    <n v="1"/>
    <n v="580.37699999999995"/>
    <s v="301-600"/>
    <x v="3"/>
  </r>
  <r>
    <s v="POT8"/>
    <s v="RT2"/>
    <n v="1"/>
    <n v="33.787999999999997"/>
    <s v="0-300"/>
    <x v="0"/>
  </r>
  <r>
    <s v="POT8"/>
    <s v="RT2"/>
    <n v="1"/>
    <n v="1.79"/>
    <s v="0-300"/>
    <x v="0"/>
  </r>
  <r>
    <s v="POT8"/>
    <s v="RT2"/>
    <n v="1"/>
    <n v="19.228000000000002"/>
    <s v="0-300"/>
    <x v="0"/>
  </r>
  <r>
    <s v="POT8"/>
    <s v="RT2"/>
    <n v="1"/>
    <n v="34.286000000000001"/>
    <s v="0-300"/>
    <x v="0"/>
  </r>
  <r>
    <s v="POT8"/>
    <s v="RT2"/>
    <n v="1"/>
    <n v="12.792999999999999"/>
    <s v="0-300"/>
    <x v="0"/>
  </r>
  <r>
    <s v="POT8"/>
    <s v="RT2"/>
    <n v="1"/>
    <n v="12.680999999999999"/>
    <s v="0-300"/>
    <x v="0"/>
  </r>
  <r>
    <s v="POT8"/>
    <s v="RT2"/>
    <n v="1"/>
    <n v="29.408999999999999"/>
    <s v="0-300"/>
    <x v="0"/>
  </r>
  <r>
    <s v="POT8"/>
    <s v="RT2"/>
    <n v="1"/>
    <n v="0.113"/>
    <s v="0-300"/>
    <x v="0"/>
  </r>
  <r>
    <s v="POT8"/>
    <s v="RT2"/>
    <n v="1"/>
    <m/>
    <m/>
    <x v="2"/>
  </r>
  <r>
    <s v="POT8"/>
    <s v="RT2"/>
    <n v="1"/>
    <n v="133.68700000000001"/>
    <s v="0-300"/>
    <x v="1"/>
  </r>
  <r>
    <s v="POT8"/>
    <s v="RT2"/>
    <n v="1"/>
    <m/>
    <m/>
    <x v="2"/>
  </r>
  <r>
    <s v="POT8"/>
    <s v="RT2"/>
    <n v="1"/>
    <n v="178.452"/>
    <s v="0-300"/>
    <x v="1"/>
  </r>
  <r>
    <s v="POT8"/>
    <s v="RT2"/>
    <n v="2"/>
    <n v="551.13599999999997"/>
    <s v="301-600"/>
    <x v="3"/>
  </r>
  <r>
    <s v="POT8"/>
    <s v="RT2"/>
    <n v="2"/>
    <n v="69.947000000000003"/>
    <s v="0-300"/>
    <x v="0"/>
  </r>
  <r>
    <s v="POT8"/>
    <s v="RT2"/>
    <n v="2"/>
    <n v="37.427999999999997"/>
    <s v="0-300"/>
    <x v="0"/>
  </r>
  <r>
    <s v="POT8"/>
    <s v="RT2"/>
    <n v="2"/>
    <n v="77.11"/>
    <s v="0-300"/>
    <x v="0"/>
  </r>
  <r>
    <s v="POT8"/>
    <s v="RT2"/>
    <n v="2"/>
    <n v="2.5819999999999999"/>
    <s v="0-300"/>
    <x v="0"/>
  </r>
  <r>
    <s v="POT8"/>
    <s v="RT2"/>
    <n v="2"/>
    <n v="43.15"/>
    <s v="0-300"/>
    <x v="0"/>
  </r>
  <r>
    <s v="POT8"/>
    <s v="RT2"/>
    <n v="2"/>
    <n v="749.49400000000003"/>
    <s v="601-900"/>
    <x v="4"/>
  </r>
  <r>
    <s v="POT8"/>
    <s v="RT2"/>
    <n v="2"/>
    <m/>
    <m/>
    <x v="2"/>
  </r>
  <r>
    <s v="POT8"/>
    <s v="RT2"/>
    <n v="2"/>
    <m/>
    <m/>
    <x v="2"/>
  </r>
  <r>
    <s v="POT8"/>
    <s v="RT2"/>
    <n v="2"/>
    <n v="120.116"/>
    <s v="0-300"/>
    <x v="1"/>
  </r>
  <r>
    <s v="POT8"/>
    <s v="RT2"/>
    <n v="2"/>
    <n v="624.82299999999998"/>
    <s v="601-900"/>
    <x v="4"/>
  </r>
  <r>
    <s v="POT8"/>
    <s v="RT2"/>
    <n v="2"/>
    <n v="482.78399999999999"/>
    <s v="301-600"/>
    <x v="3"/>
  </r>
  <r>
    <s v="POT8"/>
    <s v="RT2"/>
    <n v="2"/>
    <n v="185.595"/>
    <s v="0-300"/>
    <x v="1"/>
  </r>
  <r>
    <s v="POT8"/>
    <s v="RT2"/>
    <n v="2"/>
    <n v="26.408999999999999"/>
    <s v="0-300"/>
    <x v="0"/>
  </r>
  <r>
    <s v="POT8"/>
    <s v="RT2"/>
    <n v="2"/>
    <n v="2.0459999999999998"/>
    <s v="0-300"/>
    <x v="0"/>
  </r>
  <r>
    <s v="POT8"/>
    <s v="RT2"/>
    <n v="2"/>
    <n v="19.385999999999999"/>
    <s v="0-300"/>
    <x v="0"/>
  </r>
  <r>
    <s v="POT8"/>
    <s v="RT2"/>
    <n v="2"/>
    <n v="33.152000000000001"/>
    <s v="0-300"/>
    <x v="0"/>
  </r>
  <r>
    <s v="POT8"/>
    <s v="RT2"/>
    <n v="2"/>
    <n v="9.1039999999999992"/>
    <s v="0-300"/>
    <x v="0"/>
  </r>
  <r>
    <s v="POT8"/>
    <s v="RT2"/>
    <n v="2"/>
    <n v="9.6050000000000004"/>
    <s v="0-300"/>
    <x v="0"/>
  </r>
  <r>
    <s v="POT8"/>
    <s v="RT2"/>
    <n v="2"/>
    <n v="22.574999999999999"/>
    <s v="0-300"/>
    <x v="0"/>
  </r>
  <r>
    <s v="POT8"/>
    <s v="RT2"/>
    <n v="2"/>
    <n v="0.113"/>
    <s v="0-300"/>
    <x v="0"/>
  </r>
  <r>
    <s v="POT8"/>
    <s v="RT2"/>
    <n v="2"/>
    <m/>
    <m/>
    <x v="2"/>
  </r>
  <r>
    <s v="POT8"/>
    <s v="RT2"/>
    <n v="2"/>
    <n v="137.42099999999999"/>
    <s v="0-300"/>
    <x v="1"/>
  </r>
  <r>
    <s v="POT8"/>
    <s v="RT2"/>
    <n v="2"/>
    <m/>
    <m/>
    <x v="2"/>
  </r>
  <r>
    <s v="POT8"/>
    <s v="RT2"/>
    <n v="2"/>
    <n v="286.98200000000003"/>
    <s v="0-300"/>
    <x v="1"/>
  </r>
  <r>
    <s v="POT8"/>
    <s v="RT2"/>
    <n v="3"/>
    <n v="318.16300000000001"/>
    <s v="301-600"/>
    <x v="3"/>
  </r>
  <r>
    <s v="POT8"/>
    <s v="RT2"/>
    <n v="3"/>
    <n v="46.673999999999999"/>
    <s v="0-300"/>
    <x v="0"/>
  </r>
  <r>
    <s v="POT8"/>
    <s v="RT2"/>
    <n v="3"/>
    <n v="23.914999999999999"/>
    <s v="0-300"/>
    <x v="0"/>
  </r>
  <r>
    <s v="POT8"/>
    <s v="RT2"/>
    <n v="3"/>
    <n v="75.388999999999996"/>
    <s v="0-300"/>
    <x v="0"/>
  </r>
  <r>
    <s v="POT8"/>
    <s v="RT2"/>
    <n v="3"/>
    <n v="2.1909999999999998"/>
    <s v="0-300"/>
    <x v="0"/>
  </r>
  <r>
    <s v="POT8"/>
    <s v="RT2"/>
    <n v="3"/>
    <n v="61.253999999999998"/>
    <s v="0-300"/>
    <x v="0"/>
  </r>
  <r>
    <s v="POT8"/>
    <s v="RT2"/>
    <n v="3"/>
    <n v="319.98"/>
    <s v="301-600"/>
    <x v="3"/>
  </r>
  <r>
    <s v="POT8"/>
    <s v="RT2"/>
    <n v="3"/>
    <m/>
    <m/>
    <x v="2"/>
  </r>
  <r>
    <s v="POT8"/>
    <s v="RT2"/>
    <n v="3"/>
    <m/>
    <m/>
    <x v="2"/>
  </r>
  <r>
    <s v="POT8"/>
    <s v="RT2"/>
    <n v="3"/>
    <n v="98.343000000000004"/>
    <s v="0-300"/>
    <x v="0"/>
  </r>
  <r>
    <s v="POT8"/>
    <s v="RT2"/>
    <n v="3"/>
    <n v="627.84699999999998"/>
    <s v="601-900"/>
    <x v="4"/>
  </r>
  <r>
    <s v="POT8"/>
    <s v="RT2"/>
    <n v="3"/>
    <n v="456.91"/>
    <s v="301-600"/>
    <x v="3"/>
  </r>
  <r>
    <s v="POT8"/>
    <s v="RT2"/>
    <n v="3"/>
    <n v="544.15200000000004"/>
    <s v="301-600"/>
    <x v="3"/>
  </r>
  <r>
    <s v="POT8"/>
    <s v="RT2"/>
    <n v="3"/>
    <n v="18.673999999999999"/>
    <s v="0-300"/>
    <x v="0"/>
  </r>
  <r>
    <s v="POT8"/>
    <s v="RT2"/>
    <n v="3"/>
    <n v="2.0299999999999998"/>
    <s v="0-300"/>
    <x v="0"/>
  </r>
  <r>
    <s v="POT8"/>
    <s v="RT2"/>
    <n v="3"/>
    <n v="17.379000000000001"/>
    <s v="0-300"/>
    <x v="0"/>
  </r>
  <r>
    <s v="POT8"/>
    <s v="RT2"/>
    <n v="3"/>
    <n v="31.891999999999999"/>
    <s v="0-300"/>
    <x v="0"/>
  </r>
  <r>
    <s v="POT8"/>
    <s v="RT2"/>
    <n v="3"/>
    <n v="3.2829999999999999"/>
    <s v="0-300"/>
    <x v="0"/>
  </r>
  <r>
    <s v="POT8"/>
    <s v="RT2"/>
    <n v="3"/>
    <n v="13.308"/>
    <s v="0-300"/>
    <x v="0"/>
  </r>
  <r>
    <s v="POT8"/>
    <s v="RT2"/>
    <n v="3"/>
    <n v="32.576000000000001"/>
    <s v="0-300"/>
    <x v="0"/>
  </r>
  <r>
    <s v="POT8"/>
    <s v="RT2"/>
    <n v="3"/>
    <n v="0.113"/>
    <s v="0-300"/>
    <x v="0"/>
  </r>
  <r>
    <s v="POT8"/>
    <s v="RT2"/>
    <n v="3"/>
    <m/>
    <m/>
    <x v="2"/>
  </r>
  <r>
    <s v="POT8"/>
    <s v="RT2"/>
    <n v="3"/>
    <n v="91.742999999999995"/>
    <s v="0-300"/>
    <x v="0"/>
  </r>
  <r>
    <s v="POT8"/>
    <s v="RT2"/>
    <n v="3"/>
    <m/>
    <m/>
    <x v="2"/>
  </r>
  <r>
    <s v="POT8"/>
    <s v="RT2"/>
    <n v="3"/>
    <n v="96.430999999999997"/>
    <s v="0-300"/>
    <x v="0"/>
  </r>
  <r>
    <s v="P5"/>
    <s v="RT2"/>
    <n v="1"/>
    <n v="178.08099999999999"/>
    <s v="0-300"/>
    <x v="1"/>
  </r>
  <r>
    <s v="P5"/>
    <s v="RT2"/>
    <n v="1"/>
    <n v="384.49400000000003"/>
    <s v="301-600"/>
    <x v="3"/>
  </r>
  <r>
    <s v="P5"/>
    <s v="RT2"/>
    <n v="1"/>
    <n v="107.113"/>
    <s v="0-300"/>
    <x v="1"/>
  </r>
  <r>
    <s v="P5"/>
    <s v="RT2"/>
    <n v="1"/>
    <n v="924.53"/>
    <s v="901-1200"/>
    <x v="4"/>
  </r>
  <r>
    <s v="P5"/>
    <s v="RT2"/>
    <n v="1"/>
    <n v="133.68100000000001"/>
    <s v="0-300"/>
    <x v="1"/>
  </r>
  <r>
    <s v="P5"/>
    <s v="RT2"/>
    <n v="1"/>
    <n v="40.247"/>
    <s v="0-300"/>
    <x v="0"/>
  </r>
  <r>
    <s v="P5"/>
    <s v="RT2"/>
    <n v="1"/>
    <n v="764.83600000000001"/>
    <s v="601-900"/>
    <x v="4"/>
  </r>
  <r>
    <s v="P5"/>
    <s v="RT2"/>
    <n v="1"/>
    <n v="1776.1859999999999"/>
    <s v="&gt;1500"/>
    <x v="4"/>
  </r>
  <r>
    <s v="P5"/>
    <s v="RT2"/>
    <n v="1"/>
    <n v="30.795000000000002"/>
    <s v="0-300"/>
    <x v="0"/>
  </r>
  <r>
    <s v="P5"/>
    <s v="RT2"/>
    <n v="1"/>
    <n v="133.31299999999999"/>
    <s v="0-300"/>
    <x v="1"/>
  </r>
  <r>
    <s v="P5"/>
    <s v="RT2"/>
    <n v="1"/>
    <n v="634.00900000000001"/>
    <s v="601-900"/>
    <x v="4"/>
  </r>
  <r>
    <s v="P5"/>
    <s v="RT2"/>
    <n v="1"/>
    <n v="150.68899999999999"/>
    <s v="0-300"/>
    <x v="1"/>
  </r>
  <r>
    <s v="P5"/>
    <s v="RT2"/>
    <n v="1"/>
    <n v="3.1989999999999998"/>
    <s v="0-300"/>
    <x v="0"/>
  </r>
  <r>
    <s v="P5"/>
    <s v="RT2"/>
    <n v="1"/>
    <n v="24.498000000000001"/>
    <s v="0-300"/>
    <x v="0"/>
  </r>
  <r>
    <s v="P5"/>
    <s v="RT2"/>
    <n v="1"/>
    <n v="270.52600000000001"/>
    <s v="0-300"/>
    <x v="1"/>
  </r>
  <r>
    <s v="P5"/>
    <s v="RT2"/>
    <n v="1"/>
    <n v="38.048000000000002"/>
    <s v="0-300"/>
    <x v="0"/>
  </r>
  <r>
    <s v="P5"/>
    <s v="RT2"/>
    <n v="1"/>
    <n v="25.681999999999999"/>
    <s v="0-300"/>
    <x v="0"/>
  </r>
  <r>
    <s v="P5"/>
    <s v="RT2"/>
    <n v="1"/>
    <n v="46.137999999999998"/>
    <s v="0-300"/>
    <x v="0"/>
  </r>
  <r>
    <s v="P5"/>
    <s v="RT2"/>
    <n v="1"/>
    <n v="129.75299999999999"/>
    <s v="0-300"/>
    <x v="1"/>
  </r>
  <r>
    <s v="P5"/>
    <s v="RT2"/>
    <n v="1"/>
    <n v="118.714"/>
    <s v="0-300"/>
    <x v="1"/>
  </r>
  <r>
    <s v="P5"/>
    <s v="RT2"/>
    <n v="1"/>
    <n v="333.26100000000002"/>
    <s v="301-600"/>
    <x v="3"/>
  </r>
  <r>
    <s v="P5"/>
    <s v="RT2"/>
    <n v="1"/>
    <n v="489.97399999999999"/>
    <s v="301-600"/>
    <x v="3"/>
  </r>
  <r>
    <s v="P5"/>
    <s v="RT2"/>
    <n v="1"/>
    <n v="65.605999999999995"/>
    <s v="0-300"/>
    <x v="0"/>
  </r>
  <r>
    <s v="P5"/>
    <s v="RT2"/>
    <n v="1"/>
    <n v="121.042"/>
    <s v="0-300"/>
    <x v="1"/>
  </r>
  <r>
    <s v="P5"/>
    <s v="RT2"/>
    <n v="2"/>
    <n v="317.14400000000001"/>
    <s v="301-600"/>
    <x v="3"/>
  </r>
  <r>
    <s v="P5"/>
    <s v="RT2"/>
    <n v="2"/>
    <n v="367.89"/>
    <s v="301-600"/>
    <x v="3"/>
  </r>
  <r>
    <s v="P5"/>
    <s v="RT2"/>
    <n v="2"/>
    <n v="53.176000000000002"/>
    <s v="0-300"/>
    <x v="0"/>
  </r>
  <r>
    <s v="P5"/>
    <s v="RT2"/>
    <n v="2"/>
    <n v="1205.1479999999999"/>
    <s v="1201-1500"/>
    <x v="4"/>
  </r>
  <r>
    <s v="P5"/>
    <s v="RT2"/>
    <n v="2"/>
    <n v="91.188000000000002"/>
    <s v="0-300"/>
    <x v="0"/>
  </r>
  <r>
    <s v="P5"/>
    <s v="RT2"/>
    <n v="2"/>
    <n v="48.601999999999997"/>
    <s v="0-300"/>
    <x v="0"/>
  </r>
  <r>
    <s v="P5"/>
    <s v="RT2"/>
    <n v="2"/>
    <n v="641.851"/>
    <s v="601-900"/>
    <x v="4"/>
  </r>
  <r>
    <s v="P5"/>
    <s v="RT2"/>
    <n v="2"/>
    <s v="couldn't see measurement"/>
    <m/>
    <x v="2"/>
  </r>
  <r>
    <s v="P5"/>
    <s v="RT2"/>
    <n v="2"/>
    <n v="21.324000000000002"/>
    <s v="0-300"/>
    <x v="0"/>
  </r>
  <r>
    <s v="P5"/>
    <s v="RT2"/>
    <n v="2"/>
    <n v="98.212000000000003"/>
    <s v="0-300"/>
    <x v="0"/>
  </r>
  <r>
    <s v="P5"/>
    <s v="RT2"/>
    <n v="2"/>
    <s v="only one leaf visible"/>
    <m/>
    <x v="2"/>
  </r>
  <r>
    <s v="P5"/>
    <s v="RT2"/>
    <n v="2"/>
    <n v="198.60300000000001"/>
    <s v="0-300"/>
    <x v="1"/>
  </r>
  <r>
    <s v="P5"/>
    <s v="RT2"/>
    <n v="2"/>
    <n v="4.26"/>
    <s v="0-300"/>
    <x v="0"/>
  </r>
  <r>
    <s v="P5"/>
    <s v="RT2"/>
    <n v="2"/>
    <n v="9.3680000000000003"/>
    <s v="0-300"/>
    <x v="0"/>
  </r>
  <r>
    <s v="P5"/>
    <s v="RT2"/>
    <n v="2"/>
    <n v="250.78700000000001"/>
    <s v="0-300"/>
    <x v="1"/>
  </r>
  <r>
    <s v="P5"/>
    <s v="RT2"/>
    <n v="2"/>
    <n v="38.281999999999996"/>
    <s v="0-300"/>
    <x v="0"/>
  </r>
  <r>
    <s v="P5"/>
    <s v="RT2"/>
    <n v="2"/>
    <n v="23.081"/>
    <s v="0-300"/>
    <x v="0"/>
  </r>
  <r>
    <s v="P5"/>
    <s v="RT2"/>
    <n v="2"/>
    <n v="37.168999999999997"/>
    <s v="0-300"/>
    <x v="0"/>
  </r>
  <r>
    <s v="P5"/>
    <s v="RT2"/>
    <n v="2"/>
    <n v="75.56"/>
    <s v="0-300"/>
    <x v="0"/>
  </r>
  <r>
    <s v="P5"/>
    <s v="RT2"/>
    <n v="2"/>
    <n v="105.705"/>
    <s v="0-300"/>
    <x v="1"/>
  </r>
  <r>
    <s v="P5"/>
    <s v="RT2"/>
    <n v="2"/>
    <n v="196.14400000000001"/>
    <s v="0-300"/>
    <x v="1"/>
  </r>
  <r>
    <s v="P5"/>
    <s v="RT2"/>
    <n v="2"/>
    <n v="181.79499999999999"/>
    <s v="0-300"/>
    <x v="1"/>
  </r>
  <r>
    <s v="P5"/>
    <s v="RT2"/>
    <n v="2"/>
    <n v="67.875"/>
    <s v="0-300"/>
    <x v="0"/>
  </r>
  <r>
    <s v="P5"/>
    <s v="RT2"/>
    <n v="2"/>
    <n v="109.749"/>
    <s v="0-300"/>
    <x v="1"/>
  </r>
  <r>
    <s v="P5"/>
    <s v="RT2"/>
    <n v="3"/>
    <n v="151.84899999999999"/>
    <s v="0-300"/>
    <x v="1"/>
  </r>
  <r>
    <s v="P5"/>
    <s v="RT2"/>
    <n v="3"/>
    <n v="343.971"/>
    <s v="301-600"/>
    <x v="3"/>
  </r>
  <r>
    <s v="P5"/>
    <s v="RT2"/>
    <n v="3"/>
    <n v="51.752000000000002"/>
    <s v="0-300"/>
    <x v="0"/>
  </r>
  <r>
    <s v="P5"/>
    <s v="RT2"/>
    <n v="3"/>
    <n v="455.99599999999998"/>
    <s v="301-600"/>
    <x v="3"/>
  </r>
  <r>
    <s v="P5"/>
    <s v="RT2"/>
    <n v="3"/>
    <n v="162.685"/>
    <s v="0-300"/>
    <x v="1"/>
  </r>
  <r>
    <s v="P5"/>
    <s v="RT2"/>
    <n v="3"/>
    <n v="36.746000000000002"/>
    <s v="0-300"/>
    <x v="0"/>
  </r>
  <r>
    <s v="P5"/>
    <s v="RT2"/>
    <n v="3"/>
    <n v="1328.634"/>
    <s v="1201-1500"/>
    <x v="4"/>
  </r>
  <r>
    <s v="P5"/>
    <s v="RT2"/>
    <n v="3"/>
    <n v="1363.6389999999999"/>
    <s v="1201-1500"/>
    <x v="4"/>
  </r>
  <r>
    <s v="P5"/>
    <s v="RT2"/>
    <n v="3"/>
    <n v="24.334"/>
    <s v="0-300"/>
    <x v="0"/>
  </r>
  <r>
    <s v="P5"/>
    <s v="RT2"/>
    <n v="3"/>
    <n v="63.029000000000003"/>
    <s v="0-300"/>
    <x v="0"/>
  </r>
  <r>
    <s v="P5"/>
    <s v="RT2"/>
    <n v="3"/>
    <m/>
    <m/>
    <x v="2"/>
  </r>
  <r>
    <s v="P5"/>
    <s v="RT2"/>
    <n v="3"/>
    <n v="262.35899999999998"/>
    <s v="0-300"/>
    <x v="1"/>
  </r>
  <r>
    <s v="P5"/>
    <s v="RT2"/>
    <n v="3"/>
    <n v="2.9079999999999999"/>
    <s v="0-300"/>
    <x v="0"/>
  </r>
  <r>
    <s v="P5"/>
    <s v="RT2"/>
    <n v="3"/>
    <n v="24.585999999999999"/>
    <s v="0-300"/>
    <x v="0"/>
  </r>
  <r>
    <s v="P5"/>
    <s v="RT2"/>
    <n v="3"/>
    <n v="406.95499999999998"/>
    <s v="301-600"/>
    <x v="3"/>
  </r>
  <r>
    <s v="P5"/>
    <s v="RT2"/>
    <n v="3"/>
    <n v="23.164999999999999"/>
    <s v="0-300"/>
    <x v="0"/>
  </r>
  <r>
    <s v="P5"/>
    <s v="RT2"/>
    <n v="3"/>
    <n v="33.363"/>
    <s v="0-300"/>
    <x v="0"/>
  </r>
  <r>
    <s v="P5"/>
    <s v="RT2"/>
    <n v="3"/>
    <n v="12.79"/>
    <s v="0-300"/>
    <x v="0"/>
  </r>
  <r>
    <s v="P5"/>
    <s v="RT2"/>
    <n v="3"/>
    <n v="73.186000000000007"/>
    <s v="0-300"/>
    <x v="0"/>
  </r>
  <r>
    <s v="P5"/>
    <s v="RT2"/>
    <n v="3"/>
    <n v="73.381"/>
    <s v="0-300"/>
    <x v="0"/>
  </r>
  <r>
    <s v="P5"/>
    <s v="RT2"/>
    <n v="3"/>
    <n v="417.95299999999997"/>
    <s v="301-600"/>
    <x v="3"/>
  </r>
  <r>
    <s v="P5"/>
    <s v="RT2"/>
    <n v="3"/>
    <n v="271.47500000000002"/>
    <s v="0-300"/>
    <x v="1"/>
  </r>
  <r>
    <s v="P5"/>
    <s v="RT2"/>
    <n v="3"/>
    <n v="57.537999999999997"/>
    <s v="0-300"/>
    <x v="0"/>
  </r>
  <r>
    <s v="P5"/>
    <s v="RT2"/>
    <n v="3"/>
    <n v="103.922"/>
    <s v="0-300"/>
    <x v="1"/>
  </r>
  <r>
    <s v="P5"/>
    <s v="RT1"/>
    <n v="1"/>
    <n v="66.555000000000007"/>
    <s v="0-300"/>
    <x v="0"/>
  </r>
  <r>
    <s v="P5"/>
    <s v="RT1"/>
    <n v="1"/>
    <n v="36.664999999999999"/>
    <s v="0-300"/>
    <x v="0"/>
  </r>
  <r>
    <s v="P5"/>
    <s v="RT1"/>
    <n v="1"/>
    <n v="38.761000000000003"/>
    <s v="0-300"/>
    <x v="0"/>
  </r>
  <r>
    <s v="P5"/>
    <s v="RT1"/>
    <n v="1"/>
    <n v="139.21199999999999"/>
    <s v="0-300"/>
    <x v="1"/>
  </r>
  <r>
    <s v="P5"/>
    <s v="RT1"/>
    <n v="1"/>
    <n v="86.983999999999995"/>
    <s v="0-300"/>
    <x v="0"/>
  </r>
  <r>
    <s v="P5"/>
    <s v="RT1"/>
    <n v="1"/>
    <n v="87.54"/>
    <s v="0-300"/>
    <x v="0"/>
  </r>
  <r>
    <s v="P5"/>
    <s v="RT1"/>
    <n v="1"/>
    <n v="710.351"/>
    <s v="601-900"/>
    <x v="4"/>
  </r>
  <r>
    <s v="P5"/>
    <s v="RT1"/>
    <n v="1"/>
    <n v="69.760000000000005"/>
    <s v="0-300"/>
    <x v="0"/>
  </r>
  <r>
    <s v="P5"/>
    <s v="RT1"/>
    <n v="1"/>
    <m/>
    <m/>
    <x v="2"/>
  </r>
  <r>
    <s v="P5"/>
    <s v="RT1"/>
    <n v="1"/>
    <n v="40.851999999999997"/>
    <s v="0-300"/>
    <x v="0"/>
  </r>
  <r>
    <s v="P5"/>
    <s v="RT1"/>
    <n v="1"/>
    <n v="211.80199999999999"/>
    <s v="0-300"/>
    <x v="1"/>
  </r>
  <r>
    <s v="P5"/>
    <s v="RT1"/>
    <n v="1"/>
    <n v="83.406999999999996"/>
    <s v="0-300"/>
    <x v="0"/>
  </r>
  <r>
    <s v="P5"/>
    <s v="RT1"/>
    <n v="1"/>
    <n v="330.65300000000002"/>
    <s v="301-600"/>
    <x v="3"/>
  </r>
  <r>
    <s v="P5"/>
    <s v="RT1"/>
    <n v="1"/>
    <n v="27.651"/>
    <s v="0-300"/>
    <x v="0"/>
  </r>
  <r>
    <s v="P5"/>
    <s v="RT1"/>
    <n v="1"/>
    <n v="267.709"/>
    <s v="0-300"/>
    <x v="1"/>
  </r>
  <r>
    <s v="P5"/>
    <s v="RT1"/>
    <n v="1"/>
    <n v="177.114"/>
    <s v="0-300"/>
    <x v="1"/>
  </r>
  <r>
    <s v="P5"/>
    <s v="RT1"/>
    <n v="1"/>
    <n v="135.803"/>
    <s v="0-300"/>
    <x v="1"/>
  </r>
  <r>
    <s v="P5"/>
    <s v="RT1"/>
    <n v="1"/>
    <n v="63.896000000000001"/>
    <s v="0-300"/>
    <x v="0"/>
  </r>
  <r>
    <s v="P5"/>
    <s v="RT1"/>
    <n v="1"/>
    <n v="40.31"/>
    <s v="0-300"/>
    <x v="0"/>
  </r>
  <r>
    <s v="P5"/>
    <s v="RT1"/>
    <n v="1"/>
    <n v="179.03100000000001"/>
    <s v="0-300"/>
    <x v="1"/>
  </r>
  <r>
    <s v="P5"/>
    <s v="RT1"/>
    <n v="1"/>
    <n v="132.41"/>
    <s v="0-300"/>
    <x v="1"/>
  </r>
  <r>
    <s v="P5"/>
    <s v="RT1"/>
    <n v="1"/>
    <n v="112.764"/>
    <s v="0-300"/>
    <x v="1"/>
  </r>
  <r>
    <s v="P5"/>
    <s v="RT1"/>
    <n v="1"/>
    <n v="93.569000000000003"/>
    <s v="0-300"/>
    <x v="0"/>
  </r>
  <r>
    <s v="P5"/>
    <s v="RT1"/>
    <n v="1"/>
    <n v="269.69400000000002"/>
    <s v="0-300"/>
    <x v="1"/>
  </r>
  <r>
    <s v="P5"/>
    <s v="RT1"/>
    <n v="1"/>
    <n v="51.164999999999999"/>
    <s v="0-300"/>
    <x v="0"/>
  </r>
  <r>
    <s v="P5"/>
    <s v="RT1"/>
    <n v="2"/>
    <n v="39.313000000000002"/>
    <s v="0-300"/>
    <x v="0"/>
  </r>
  <r>
    <s v="P5"/>
    <s v="RT1"/>
    <n v="2"/>
    <n v="40.630000000000003"/>
    <s v="0-300"/>
    <x v="0"/>
  </r>
  <r>
    <s v="P5"/>
    <s v="RT1"/>
    <n v="2"/>
    <n v="23.923999999999999"/>
    <s v="0-300"/>
    <x v="0"/>
  </r>
  <r>
    <s v="P5"/>
    <s v="RT1"/>
    <n v="2"/>
    <n v="198.64699999999999"/>
    <s v="0-300"/>
    <x v="1"/>
  </r>
  <r>
    <s v="P5"/>
    <s v="RT1"/>
    <n v="2"/>
    <n v="42.77"/>
    <s v="0-300"/>
    <x v="0"/>
  </r>
  <r>
    <s v="P5"/>
    <s v="RT1"/>
    <n v="2"/>
    <n v="80.611000000000004"/>
    <s v="0-300"/>
    <x v="0"/>
  </r>
  <r>
    <s v="P5"/>
    <s v="RT1"/>
    <n v="2"/>
    <n v="308.50400000000002"/>
    <s v="301-600"/>
    <x v="3"/>
  </r>
  <r>
    <s v="P5"/>
    <s v="RT1"/>
    <n v="2"/>
    <n v="69.305999999999997"/>
    <s v="0-300"/>
    <x v="0"/>
  </r>
  <r>
    <s v="P5"/>
    <s v="RT1"/>
    <n v="2"/>
    <m/>
    <m/>
    <x v="2"/>
  </r>
  <r>
    <s v="P5"/>
    <s v="RT1"/>
    <n v="2"/>
    <n v="42.168999999999997"/>
    <s v="0-300"/>
    <x v="0"/>
  </r>
  <r>
    <s v="P5"/>
    <s v="RT1"/>
    <n v="2"/>
    <n v="283.19099999999997"/>
    <s v="0-300"/>
    <x v="1"/>
  </r>
  <r>
    <s v="P5"/>
    <s v="RT1"/>
    <n v="2"/>
    <n v="72.161000000000001"/>
    <s v="0-300"/>
    <x v="0"/>
  </r>
  <r>
    <s v="P5"/>
    <s v="RT1"/>
    <n v="2"/>
    <n v="394.24799999999999"/>
    <s v="301-600"/>
    <x v="3"/>
  </r>
  <r>
    <s v="P5"/>
    <s v="RT1"/>
    <n v="2"/>
    <n v="27.404"/>
    <s v="0-300"/>
    <x v="0"/>
  </r>
  <r>
    <s v="P5"/>
    <s v="RT1"/>
    <n v="2"/>
    <n v="182.60400000000001"/>
    <s v="0-300"/>
    <x v="1"/>
  </r>
  <r>
    <s v="P5"/>
    <s v="RT1"/>
    <n v="2"/>
    <n v="279.78899999999999"/>
    <s v="0-300"/>
    <x v="1"/>
  </r>
  <r>
    <s v="P5"/>
    <s v="RT1"/>
    <n v="2"/>
    <n v="132.001"/>
    <s v="0-300"/>
    <x v="1"/>
  </r>
  <r>
    <s v="P5"/>
    <s v="RT1"/>
    <n v="2"/>
    <n v="19.645"/>
    <s v="0-300"/>
    <x v="0"/>
  </r>
  <r>
    <s v="P5"/>
    <s v="RT1"/>
    <n v="2"/>
    <n v="82.667000000000002"/>
    <s v="0-300"/>
    <x v="0"/>
  </r>
  <r>
    <s v="P5"/>
    <s v="RT1"/>
    <n v="2"/>
    <n v="503.85199999999998"/>
    <s v="301-600"/>
    <x v="3"/>
  </r>
  <r>
    <s v="P5"/>
    <s v="RT1"/>
    <n v="2"/>
    <n v="172.43"/>
    <s v="0-300"/>
    <x v="1"/>
  </r>
  <r>
    <s v="P5"/>
    <s v="RT1"/>
    <n v="2"/>
    <n v="123.15"/>
    <s v="0-300"/>
    <x v="1"/>
  </r>
  <r>
    <s v="P5"/>
    <s v="RT1"/>
    <n v="2"/>
    <n v="171.89699999999999"/>
    <s v="0-300"/>
    <x v="1"/>
  </r>
  <r>
    <s v="P5"/>
    <s v="RT1"/>
    <n v="2"/>
    <n v="240.47200000000001"/>
    <s v="0-300"/>
    <x v="1"/>
  </r>
  <r>
    <s v="P5"/>
    <s v="RT1"/>
    <n v="2"/>
    <n v="47.593000000000004"/>
    <s v="0-300"/>
    <x v="0"/>
  </r>
  <r>
    <s v="P5"/>
    <s v="RT1"/>
    <n v="3"/>
    <n v="39.313000000000002"/>
    <s v="0-300"/>
    <x v="0"/>
  </r>
  <r>
    <s v="P5"/>
    <s v="RT1"/>
    <n v="3"/>
    <n v="40.630000000000003"/>
    <s v="0-300"/>
    <x v="0"/>
  </r>
  <r>
    <s v="P5"/>
    <s v="RT1"/>
    <n v="3"/>
    <n v="23.923999999999999"/>
    <s v="0-300"/>
    <x v="0"/>
  </r>
  <r>
    <s v="P5"/>
    <s v="RT1"/>
    <n v="3"/>
    <n v="198.64699999999999"/>
    <s v="0-300"/>
    <x v="1"/>
  </r>
  <r>
    <s v="P5"/>
    <s v="RT1"/>
    <n v="3"/>
    <n v="42.77"/>
    <s v="0-300"/>
    <x v="0"/>
  </r>
  <r>
    <s v="P5"/>
    <s v="RT1"/>
    <n v="3"/>
    <n v="80.611000000000004"/>
    <s v="0-300"/>
    <x v="0"/>
  </r>
  <r>
    <s v="P5"/>
    <s v="RT1"/>
    <n v="3"/>
    <n v="308.50400000000002"/>
    <s v="301-600"/>
    <x v="3"/>
  </r>
  <r>
    <s v="P5"/>
    <s v="RT1"/>
    <n v="3"/>
    <n v="69.305999999999997"/>
    <s v="0-300"/>
    <x v="0"/>
  </r>
  <r>
    <s v="P5"/>
    <s v="RT1"/>
    <n v="3"/>
    <m/>
    <m/>
    <x v="2"/>
  </r>
  <r>
    <s v="P5"/>
    <s v="RT1"/>
    <n v="3"/>
    <n v="42.168999999999997"/>
    <s v="0-300"/>
    <x v="0"/>
  </r>
  <r>
    <s v="P5"/>
    <s v="RT1"/>
    <n v="3"/>
    <n v="283.19099999999997"/>
    <s v="0-300"/>
    <x v="1"/>
  </r>
  <r>
    <s v="P5"/>
    <s v="RT1"/>
    <n v="3"/>
    <n v="72.161000000000001"/>
    <s v="0-300"/>
    <x v="0"/>
  </r>
  <r>
    <s v="P5"/>
    <s v="RT1"/>
    <n v="3"/>
    <n v="394.24799999999999"/>
    <s v="301-600"/>
    <x v="3"/>
  </r>
  <r>
    <s v="P5"/>
    <s v="RT1"/>
    <n v="3"/>
    <n v="27.404"/>
    <s v="0-300"/>
    <x v="0"/>
  </r>
  <r>
    <s v="P5"/>
    <s v="RT1"/>
    <n v="3"/>
    <n v="182.60400000000001"/>
    <s v="0-300"/>
    <x v="1"/>
  </r>
  <r>
    <s v="P5"/>
    <s v="RT1"/>
    <n v="3"/>
    <n v="279.78899999999999"/>
    <s v="0-300"/>
    <x v="1"/>
  </r>
  <r>
    <s v="P5"/>
    <s v="RT1"/>
    <n v="3"/>
    <n v="132.001"/>
    <s v="0-300"/>
    <x v="1"/>
  </r>
  <r>
    <s v="P5"/>
    <s v="RT1"/>
    <n v="3"/>
    <n v="19.645"/>
    <s v="0-300"/>
    <x v="0"/>
  </r>
  <r>
    <s v="P5"/>
    <s v="RT1"/>
    <n v="3"/>
    <n v="82.667000000000002"/>
    <s v="0-300"/>
    <x v="0"/>
  </r>
  <r>
    <s v="P5"/>
    <s v="RT1"/>
    <n v="3"/>
    <n v="503.85199999999998"/>
    <s v="301-600"/>
    <x v="3"/>
  </r>
  <r>
    <s v="P5"/>
    <s v="RT1"/>
    <n v="3"/>
    <n v="172.43"/>
    <s v="0-300"/>
    <x v="1"/>
  </r>
  <r>
    <s v="P5"/>
    <s v="RT1"/>
    <n v="3"/>
    <n v="123.15"/>
    <s v="0-300"/>
    <x v="1"/>
  </r>
  <r>
    <s v="P5"/>
    <s v="RT1"/>
    <n v="3"/>
    <n v="171.89699999999999"/>
    <s v="0-300"/>
    <x v="1"/>
  </r>
  <r>
    <s v="P5"/>
    <s v="RT1"/>
    <n v="3"/>
    <n v="240.47200000000001"/>
    <s v="0-300"/>
    <x v="1"/>
  </r>
  <r>
    <s v="P5"/>
    <s v="RT1"/>
    <n v="3"/>
    <n v="47.593000000000004"/>
    <s v="0-300"/>
    <x v="0"/>
  </r>
  <r>
    <s v="TIR"/>
    <s v="RT1"/>
    <n v="1"/>
    <n v="79.900999999999996"/>
    <s v="0-300"/>
    <x v="0"/>
  </r>
  <r>
    <s v="TIR"/>
    <s v="RT1"/>
    <n v="1"/>
    <n v="114.95399999999999"/>
    <s v="0-300"/>
    <x v="1"/>
  </r>
  <r>
    <s v="TIR"/>
    <s v="RT1"/>
    <n v="1"/>
    <n v="148.82599999999999"/>
    <s v="0-300"/>
    <x v="1"/>
  </r>
  <r>
    <s v="TIR"/>
    <s v="RT1"/>
    <n v="1"/>
    <n v="136.78299999999999"/>
    <s v="0-300"/>
    <x v="1"/>
  </r>
  <r>
    <s v="TIR"/>
    <s v="RT1"/>
    <n v="1"/>
    <n v="38.625999999999998"/>
    <s v="0-300"/>
    <x v="0"/>
  </r>
  <r>
    <s v="TIR"/>
    <s v="RT1"/>
    <n v="1"/>
    <n v="33.811999999999998"/>
    <s v="0-300"/>
    <x v="0"/>
  </r>
  <r>
    <s v="TIR"/>
    <s v="RT1"/>
    <n v="1"/>
    <n v="75.215000000000003"/>
    <s v="0-300"/>
    <x v="0"/>
  </r>
  <r>
    <s v="TIR"/>
    <s v="RT1"/>
    <n v="1"/>
    <n v="52.133000000000003"/>
    <s v="0-300"/>
    <x v="0"/>
  </r>
  <r>
    <s v="TIR"/>
    <s v="RT1"/>
    <n v="1"/>
    <n v="338.02499999999998"/>
    <s v="301-600"/>
    <x v="3"/>
  </r>
  <r>
    <s v="TIR"/>
    <s v="RT1"/>
    <n v="1"/>
    <m/>
    <m/>
    <x v="2"/>
  </r>
  <r>
    <s v="TIR"/>
    <s v="RT1"/>
    <n v="1"/>
    <n v="758.73599999999999"/>
    <s v="601-900"/>
    <x v="4"/>
  </r>
  <r>
    <s v="TIR"/>
    <s v="RT1"/>
    <n v="1"/>
    <n v="81.305000000000007"/>
    <s v="0-300"/>
    <x v="0"/>
  </r>
  <r>
    <s v="TIR"/>
    <s v="RT1"/>
    <n v="1"/>
    <n v="363.29300000000001"/>
    <s v="301-600"/>
    <x v="3"/>
  </r>
  <r>
    <s v="TIR"/>
    <s v="RT1"/>
    <n v="1"/>
    <n v="230.58699999999999"/>
    <s v="0-300"/>
    <x v="1"/>
  </r>
  <r>
    <s v="TIR"/>
    <s v="RT1"/>
    <n v="1"/>
    <n v="21.059000000000001"/>
    <s v="0-300"/>
    <x v="0"/>
  </r>
  <r>
    <s v="TIR"/>
    <s v="RT1"/>
    <n v="1"/>
    <n v="254.06299999999999"/>
    <s v="0-300"/>
    <x v="1"/>
  </r>
  <r>
    <s v="TIR"/>
    <s v="RT1"/>
    <n v="1"/>
    <n v="46.302999999999997"/>
    <s v="0-300"/>
    <x v="0"/>
  </r>
  <r>
    <s v="TIR"/>
    <s v="RT1"/>
    <n v="1"/>
    <n v="92.759"/>
    <s v="0-300"/>
    <x v="0"/>
  </r>
  <r>
    <s v="TIR"/>
    <s v="RT1"/>
    <n v="1"/>
    <n v="85.718000000000004"/>
    <s v="0-300"/>
    <x v="0"/>
  </r>
  <r>
    <s v="TIR"/>
    <s v="RT1"/>
    <n v="1"/>
    <n v="35.771000000000001"/>
    <s v="0-300"/>
    <x v="0"/>
  </r>
  <r>
    <s v="TIR"/>
    <s v="RT1"/>
    <n v="1"/>
    <n v="101.29"/>
    <s v="0-300"/>
    <x v="1"/>
  </r>
  <r>
    <s v="TIR"/>
    <s v="RT1"/>
    <n v="1"/>
    <n v="318.988"/>
    <s v="301-600"/>
    <x v="3"/>
  </r>
  <r>
    <s v="TIR"/>
    <s v="RT1"/>
    <n v="1"/>
    <n v="227.393"/>
    <s v="0-300"/>
    <x v="1"/>
  </r>
  <r>
    <s v="TIR"/>
    <s v="RT1"/>
    <n v="1"/>
    <n v="157.839"/>
    <s v="0-300"/>
    <x v="1"/>
  </r>
  <r>
    <s v="TIR"/>
    <s v="RT1"/>
    <n v="1"/>
    <m/>
    <m/>
    <x v="2"/>
  </r>
  <r>
    <s v="TIR"/>
    <s v="RT1"/>
    <n v="2"/>
    <n v="128.048"/>
    <s v="0-300"/>
    <x v="1"/>
  </r>
  <r>
    <s v="TIR"/>
    <s v="RT1"/>
    <n v="2"/>
    <n v="123.358"/>
    <s v="0-300"/>
    <x v="1"/>
  </r>
  <r>
    <s v="TIR"/>
    <s v="RT1"/>
    <n v="2"/>
    <n v="92.076999999999998"/>
    <s v="0-300"/>
    <x v="0"/>
  </r>
  <r>
    <s v="TIR"/>
    <s v="RT1"/>
    <n v="2"/>
    <n v="37.518000000000001"/>
    <s v="0-300"/>
    <x v="0"/>
  </r>
  <r>
    <s v="TIR"/>
    <s v="RT1"/>
    <n v="2"/>
    <n v="149.59899999999999"/>
    <s v="0-300"/>
    <x v="1"/>
  </r>
  <r>
    <s v="TIR"/>
    <s v="RT1"/>
    <n v="2"/>
    <n v="98.340999999999994"/>
    <s v="0-300"/>
    <x v="0"/>
  </r>
  <r>
    <s v="TIR"/>
    <s v="RT1"/>
    <n v="2"/>
    <n v="25.155999999999999"/>
    <s v="0-300"/>
    <x v="0"/>
  </r>
  <r>
    <s v="TIR"/>
    <s v="RT1"/>
    <n v="2"/>
    <n v="46.601999999999997"/>
    <s v="0-300"/>
    <x v="0"/>
  </r>
  <r>
    <s v="TIR"/>
    <s v="RT1"/>
    <n v="2"/>
    <n v="309.09399999999999"/>
    <s v="301-600"/>
    <x v="3"/>
  </r>
  <r>
    <s v="TIR"/>
    <s v="RT1"/>
    <n v="2"/>
    <m/>
    <m/>
    <x v="2"/>
  </r>
  <r>
    <s v="TIR"/>
    <s v="RT1"/>
    <n v="2"/>
    <n v="436.96899999999999"/>
    <s v="301-600"/>
    <x v="3"/>
  </r>
  <r>
    <s v="TIR"/>
    <s v="RT1"/>
    <n v="2"/>
    <n v="64.721999999999994"/>
    <s v="0-300"/>
    <x v="0"/>
  </r>
  <r>
    <s v="TIR"/>
    <s v="RT1"/>
    <n v="2"/>
    <n v="427.26400000000001"/>
    <s v="301-600"/>
    <x v="3"/>
  </r>
  <r>
    <s v="TIR"/>
    <s v="RT1"/>
    <n v="2"/>
    <n v="159.191"/>
    <s v="0-300"/>
    <x v="1"/>
  </r>
  <r>
    <s v="TIR"/>
    <s v="RT1"/>
    <n v="2"/>
    <n v="33.415999999999997"/>
    <s v="0-300"/>
    <x v="0"/>
  </r>
  <r>
    <s v="TIR"/>
    <s v="RT1"/>
    <n v="2"/>
    <n v="194.17400000000001"/>
    <s v="0-300"/>
    <x v="1"/>
  </r>
  <r>
    <s v="TIR"/>
    <s v="RT1"/>
    <n v="2"/>
    <n v="11.928000000000001"/>
    <s v="0-300"/>
    <x v="0"/>
  </r>
  <r>
    <s v="TIR"/>
    <s v="RT1"/>
    <n v="2"/>
    <n v="117.03100000000001"/>
    <s v="0-300"/>
    <x v="1"/>
  </r>
  <r>
    <s v="TIR"/>
    <s v="RT1"/>
    <n v="2"/>
    <n v="14.518000000000001"/>
    <s v="0-300"/>
    <x v="0"/>
  </r>
  <r>
    <s v="TIR"/>
    <s v="RT1"/>
    <n v="2"/>
    <n v="31.027000000000001"/>
    <s v="0-300"/>
    <x v="0"/>
  </r>
  <r>
    <s v="TIR"/>
    <s v="RT1"/>
    <n v="2"/>
    <n v="79.353999999999999"/>
    <s v="0-300"/>
    <x v="0"/>
  </r>
  <r>
    <s v="TIR"/>
    <s v="RT1"/>
    <n v="2"/>
    <n v="213.09299999999999"/>
    <s v="0-300"/>
    <x v="1"/>
  </r>
  <r>
    <s v="TIR"/>
    <s v="RT1"/>
    <n v="2"/>
    <n v="146.85599999999999"/>
    <s v="0-300"/>
    <x v="1"/>
  </r>
  <r>
    <s v="TIR"/>
    <s v="RT1"/>
    <n v="2"/>
    <n v="132.38300000000001"/>
    <s v="0-300"/>
    <x v="1"/>
  </r>
  <r>
    <s v="TIR"/>
    <s v="RT1"/>
    <n v="2"/>
    <m/>
    <m/>
    <x v="2"/>
  </r>
  <r>
    <s v="TIR"/>
    <s v="RT1"/>
    <n v="3"/>
    <n v="128.048"/>
    <s v="0-300"/>
    <x v="1"/>
  </r>
  <r>
    <s v="TIR"/>
    <s v="RT1"/>
    <n v="3"/>
    <n v="123.358"/>
    <s v="0-300"/>
    <x v="1"/>
  </r>
  <r>
    <s v="TIR"/>
    <s v="RT1"/>
    <n v="3"/>
    <n v="92.076999999999998"/>
    <s v="0-300"/>
    <x v="0"/>
  </r>
  <r>
    <s v="TIR"/>
    <s v="RT1"/>
    <n v="3"/>
    <n v="37.518000000000001"/>
    <s v="0-300"/>
    <x v="0"/>
  </r>
  <r>
    <s v="TIR"/>
    <s v="RT1"/>
    <n v="3"/>
    <n v="149.59899999999999"/>
    <s v="0-300"/>
    <x v="1"/>
  </r>
  <r>
    <s v="TIR"/>
    <s v="RT1"/>
    <n v="3"/>
    <n v="98.340999999999994"/>
    <s v="0-300"/>
    <x v="0"/>
  </r>
  <r>
    <s v="TIR"/>
    <s v="RT1"/>
    <n v="3"/>
    <n v="25.155999999999999"/>
    <s v="0-300"/>
    <x v="0"/>
  </r>
  <r>
    <s v="TIR"/>
    <s v="RT1"/>
    <n v="3"/>
    <n v="46.601999999999997"/>
    <s v="0-300"/>
    <x v="0"/>
  </r>
  <r>
    <s v="TIR"/>
    <s v="RT1"/>
    <n v="3"/>
    <n v="309.09399999999999"/>
    <s v="301-600"/>
    <x v="3"/>
  </r>
  <r>
    <s v="TIR"/>
    <s v="RT1"/>
    <n v="3"/>
    <m/>
    <m/>
    <x v="2"/>
  </r>
  <r>
    <s v="TIR"/>
    <s v="RT1"/>
    <n v="3"/>
    <n v="436.96899999999999"/>
    <s v="301-600"/>
    <x v="3"/>
  </r>
  <r>
    <s v="TIR"/>
    <s v="RT1"/>
    <n v="3"/>
    <n v="64.721999999999994"/>
    <s v="0-300"/>
    <x v="0"/>
  </r>
  <r>
    <s v="TIR"/>
    <s v="RT1"/>
    <n v="3"/>
    <n v="427.26400000000001"/>
    <s v="301-600"/>
    <x v="3"/>
  </r>
  <r>
    <s v="TIR"/>
    <s v="RT1"/>
    <n v="3"/>
    <n v="159.191"/>
    <s v="0-300"/>
    <x v="1"/>
  </r>
  <r>
    <s v="TIR"/>
    <s v="RT1"/>
    <n v="3"/>
    <n v="33.415999999999997"/>
    <s v="0-300"/>
    <x v="0"/>
  </r>
  <r>
    <s v="TIR"/>
    <s v="RT1"/>
    <n v="3"/>
    <n v="194.17400000000001"/>
    <s v="0-300"/>
    <x v="1"/>
  </r>
  <r>
    <s v="TIR"/>
    <s v="RT1"/>
    <n v="3"/>
    <n v="11.928000000000001"/>
    <s v="0-300"/>
    <x v="0"/>
  </r>
  <r>
    <s v="TIR"/>
    <s v="RT1"/>
    <n v="3"/>
    <n v="117.03100000000001"/>
    <s v="0-300"/>
    <x v="1"/>
  </r>
  <r>
    <s v="TIR"/>
    <s v="RT1"/>
    <n v="3"/>
    <n v="14.518000000000001"/>
    <s v="0-300"/>
    <x v="0"/>
  </r>
  <r>
    <s v="TIR"/>
    <s v="RT1"/>
    <n v="3"/>
    <n v="31.027000000000001"/>
    <s v="0-300"/>
    <x v="0"/>
  </r>
  <r>
    <s v="TIR"/>
    <s v="RT1"/>
    <n v="3"/>
    <n v="79.353999999999999"/>
    <s v="0-300"/>
    <x v="0"/>
  </r>
  <r>
    <s v="TIR"/>
    <s v="RT1"/>
    <n v="3"/>
    <n v="213.09299999999999"/>
    <s v="0-300"/>
    <x v="1"/>
  </r>
  <r>
    <s v="TIR"/>
    <s v="RT1"/>
    <n v="3"/>
    <n v="146.85599999999999"/>
    <s v="0-300"/>
    <x v="1"/>
  </r>
  <r>
    <s v="TIR"/>
    <s v="RT1"/>
    <n v="3"/>
    <n v="132.38300000000001"/>
    <s v="0-300"/>
    <x v="1"/>
  </r>
  <r>
    <s v="TIR"/>
    <s v="RT1"/>
    <n v="3"/>
    <m/>
    <m/>
    <x v="2"/>
  </r>
  <r>
    <s v="TIR"/>
    <s v="RT2"/>
    <n v="1"/>
    <n v="58.529000000000003"/>
    <s v="0-300"/>
    <x v="0"/>
  </r>
  <r>
    <s v="TIR"/>
    <s v="RT2"/>
    <n v="1"/>
    <n v="334.64400000000001"/>
    <s v="301-600"/>
    <x v="3"/>
  </r>
  <r>
    <s v="TIR"/>
    <s v="RT2"/>
    <n v="1"/>
    <n v="201.053"/>
    <s v="0-300"/>
    <x v="1"/>
  </r>
  <r>
    <s v="TIR"/>
    <s v="RT2"/>
    <n v="1"/>
    <n v="97.67"/>
    <s v="0-300"/>
    <x v="0"/>
  </r>
  <r>
    <s v="TIR"/>
    <s v="RT2"/>
    <n v="1"/>
    <n v="749.23500000000001"/>
    <s v="601-900"/>
    <x v="4"/>
  </r>
  <r>
    <s v="TIR"/>
    <s v="RT2"/>
    <n v="1"/>
    <n v="274.55500000000001"/>
    <s v="0-300"/>
    <x v="1"/>
  </r>
  <r>
    <s v="TIR"/>
    <s v="RT2"/>
    <n v="1"/>
    <n v="190.827"/>
    <s v="0-300"/>
    <x v="1"/>
  </r>
  <r>
    <s v="TIR"/>
    <s v="RT2"/>
    <n v="1"/>
    <n v="880.06200000000001"/>
    <s v="601-900"/>
    <x v="4"/>
  </r>
  <r>
    <s v="TIR"/>
    <s v="RT2"/>
    <n v="1"/>
    <n v="319.916"/>
    <s v="301-600"/>
    <x v="3"/>
  </r>
  <r>
    <s v="TIR"/>
    <s v="RT2"/>
    <n v="1"/>
    <s v="too high"/>
    <m/>
    <x v="2"/>
  </r>
  <r>
    <s v="TIR"/>
    <s v="RT2"/>
    <n v="1"/>
    <n v="175.25800000000001"/>
    <s v="0-300"/>
    <x v="1"/>
  </r>
  <r>
    <s v="TIR"/>
    <s v="RT2"/>
    <n v="1"/>
    <n v="39.83"/>
    <s v="0-300"/>
    <x v="0"/>
  </r>
  <r>
    <s v="TIR"/>
    <s v="RT2"/>
    <n v="1"/>
    <n v="266.84899999999999"/>
    <s v="0-300"/>
    <x v="1"/>
  </r>
  <r>
    <s v="TIR"/>
    <s v="RT2"/>
    <n v="1"/>
    <n v="1967.249"/>
    <s v="&gt;1500"/>
    <x v="4"/>
  </r>
  <r>
    <s v="TIR"/>
    <s v="RT2"/>
    <n v="1"/>
    <n v="254.98400000000001"/>
    <s v="0-300"/>
    <x v="1"/>
  </r>
  <r>
    <s v="TIR"/>
    <s v="RT2"/>
    <n v="1"/>
    <n v="43.497999999999998"/>
    <s v="0-300"/>
    <x v="0"/>
  </r>
  <r>
    <s v="TIR"/>
    <s v="RT2"/>
    <n v="1"/>
    <n v="176.155"/>
    <s v="0-300"/>
    <x v="1"/>
  </r>
  <r>
    <s v="TIR"/>
    <s v="RT2"/>
    <n v="1"/>
    <n v="192.51"/>
    <s v="0-300"/>
    <x v="1"/>
  </r>
  <r>
    <s v="TIR"/>
    <s v="RT2"/>
    <n v="1"/>
    <n v="113.962"/>
    <s v="0-300"/>
    <x v="1"/>
  </r>
  <r>
    <s v="TIR"/>
    <s v="RT2"/>
    <n v="1"/>
    <n v="170.52699999999999"/>
    <s v="0-300"/>
    <x v="1"/>
  </r>
  <r>
    <s v="TIR"/>
    <s v="RT2"/>
    <n v="1"/>
    <n v="120.9896"/>
    <s v="0-300"/>
    <x v="1"/>
  </r>
  <r>
    <s v="TIR"/>
    <s v="RT2"/>
    <n v="1"/>
    <n v="484.24700000000001"/>
    <s v="301-600"/>
    <x v="3"/>
  </r>
  <r>
    <s v="TIR"/>
    <s v="RT2"/>
    <n v="1"/>
    <n v="234.221"/>
    <s v="0-300"/>
    <x v="1"/>
  </r>
  <r>
    <s v="TIR"/>
    <s v="RT2"/>
    <n v="1"/>
    <n v="353.03399999999999"/>
    <s v="301-600"/>
    <x v="3"/>
  </r>
  <r>
    <s v="TIR"/>
    <s v="RT2"/>
    <n v="1"/>
    <n v="31.058"/>
    <s v="0-300"/>
    <x v="0"/>
  </r>
  <r>
    <s v="TIR"/>
    <s v="RT2"/>
    <n v="2"/>
    <n v="61.601999999999997"/>
    <s v="0-300"/>
    <x v="0"/>
  </r>
  <r>
    <s v="TIR"/>
    <s v="RT2"/>
    <n v="2"/>
    <n v="22.664000000000001"/>
    <s v="0-300"/>
    <x v="0"/>
  </r>
  <r>
    <s v="TIR"/>
    <s v="RT2"/>
    <n v="2"/>
    <n v="784.77300000000002"/>
    <s v="601-900"/>
    <x v="4"/>
  </r>
  <r>
    <s v="TIR"/>
    <s v="RT2"/>
    <n v="2"/>
    <n v="126.739"/>
    <s v="0-300"/>
    <x v="1"/>
  </r>
  <r>
    <s v="TIR"/>
    <s v="RT2"/>
    <n v="2"/>
    <n v="740.94500000000005"/>
    <s v="601-900"/>
    <x v="4"/>
  </r>
  <r>
    <s v="TIR"/>
    <s v="RT2"/>
    <n v="2"/>
    <n v="266.24400000000003"/>
    <s v="0-300"/>
    <x v="1"/>
  </r>
  <r>
    <s v="TIR"/>
    <s v="RT2"/>
    <n v="2"/>
    <n v="159.72499999999999"/>
    <s v="0-300"/>
    <x v="1"/>
  </r>
  <r>
    <s v="TIR"/>
    <s v="RT2"/>
    <n v="2"/>
    <n v="476.00700000000001"/>
    <s v="301-600"/>
    <x v="3"/>
  </r>
  <r>
    <s v="TIR"/>
    <s v="RT2"/>
    <n v="2"/>
    <n v="162.197"/>
    <s v="0-300"/>
    <x v="1"/>
  </r>
  <r>
    <s v="TIR"/>
    <s v="RT2"/>
    <n v="2"/>
    <m/>
    <m/>
    <x v="2"/>
  </r>
  <r>
    <s v="TIR"/>
    <s v="RT2"/>
    <n v="2"/>
    <n v="59.622"/>
    <s v="0-300"/>
    <x v="0"/>
  </r>
  <r>
    <s v="TIR"/>
    <s v="RT2"/>
    <n v="2"/>
    <n v="22.376999999999999"/>
    <s v="0-300"/>
    <x v="0"/>
  </r>
  <r>
    <s v="TIR"/>
    <s v="RT2"/>
    <n v="2"/>
    <n v="249.91"/>
    <s v="0-300"/>
    <x v="1"/>
  </r>
  <r>
    <s v="TIR"/>
    <s v="RT2"/>
    <n v="2"/>
    <n v="903.53700000000003"/>
    <s v="901-1200"/>
    <x v="4"/>
  </r>
  <r>
    <s v="TIR"/>
    <s v="RT2"/>
    <n v="2"/>
    <n v="144.791"/>
    <s v="0-300"/>
    <x v="1"/>
  </r>
  <r>
    <s v="TIR"/>
    <s v="RT2"/>
    <n v="2"/>
    <n v="41.579000000000001"/>
    <s v="0-300"/>
    <x v="0"/>
  </r>
  <r>
    <s v="TIR"/>
    <s v="RT2"/>
    <n v="2"/>
    <n v="227.82499999999999"/>
    <s v="0-300"/>
    <x v="1"/>
  </r>
  <r>
    <s v="TIR"/>
    <s v="RT2"/>
    <n v="2"/>
    <n v="221.364"/>
    <s v="0-300"/>
    <x v="1"/>
  </r>
  <r>
    <s v="TIR"/>
    <s v="RT2"/>
    <n v="2"/>
    <n v="142.94300000000001"/>
    <s v="0-300"/>
    <x v="1"/>
  </r>
  <r>
    <s v="TIR"/>
    <s v="RT2"/>
    <n v="2"/>
    <n v="103.905"/>
    <s v="0-300"/>
    <x v="1"/>
  </r>
  <r>
    <s v="TIR"/>
    <s v="RT2"/>
    <n v="2"/>
    <n v="111.82599999999999"/>
    <s v="0-300"/>
    <x v="1"/>
  </r>
  <r>
    <s v="TIR"/>
    <s v="RT2"/>
    <n v="2"/>
    <n v="156.10499999999999"/>
    <s v="0-300"/>
    <x v="1"/>
  </r>
  <r>
    <s v="TIR"/>
    <s v="RT2"/>
    <n v="2"/>
    <n v="161.26900000000001"/>
    <s v="0-300"/>
    <x v="1"/>
  </r>
  <r>
    <s v="TIR"/>
    <s v="RT2"/>
    <n v="2"/>
    <n v="676.07299999999998"/>
    <s v="601-900"/>
    <x v="4"/>
  </r>
  <r>
    <s v="TIR"/>
    <s v="RT2"/>
    <n v="2"/>
    <n v="41.881"/>
    <s v="0-300"/>
    <x v="0"/>
  </r>
  <r>
    <s v="TIR"/>
    <s v="RT2"/>
    <n v="3"/>
    <n v="73.644000000000005"/>
    <s v="0-300"/>
    <x v="0"/>
  </r>
  <r>
    <s v="TIR"/>
    <s v="RT2"/>
    <n v="3"/>
    <n v="18.609000000000002"/>
    <s v="0-300"/>
    <x v="0"/>
  </r>
  <r>
    <s v="TIR"/>
    <s v="RT2"/>
    <n v="3"/>
    <n v="1223.7550000000001"/>
    <s v="1201-1500"/>
    <x v="4"/>
  </r>
  <r>
    <s v="TIR"/>
    <s v="RT2"/>
    <n v="3"/>
    <n v="69.441000000000003"/>
    <s v="0-300"/>
    <x v="0"/>
  </r>
  <r>
    <s v="TIR"/>
    <s v="RT2"/>
    <n v="3"/>
    <n v="900.21900000000005"/>
    <m/>
    <x v="4"/>
  </r>
  <r>
    <s v="TIR"/>
    <s v="RT2"/>
    <n v="3"/>
    <n v="117.539"/>
    <s v="0-300"/>
    <x v="1"/>
  </r>
  <r>
    <s v="TIR"/>
    <s v="RT2"/>
    <n v="3"/>
    <n v="161.16200000000001"/>
    <s v="0-300"/>
    <x v="1"/>
  </r>
  <r>
    <s v="TIR"/>
    <s v="RT2"/>
    <n v="3"/>
    <n v="990.41399999999999"/>
    <s v="901-1200"/>
    <x v="4"/>
  </r>
  <r>
    <s v="TIR"/>
    <s v="RT2"/>
    <n v="3"/>
    <n v="575.11500000000001"/>
    <s v="301-600"/>
    <x v="3"/>
  </r>
  <r>
    <s v="TIR"/>
    <s v="RT2"/>
    <n v="3"/>
    <m/>
    <m/>
    <x v="2"/>
  </r>
  <r>
    <s v="TIR"/>
    <s v="RT2"/>
    <n v="3"/>
    <n v="58.932000000000002"/>
    <s v="0-300"/>
    <x v="0"/>
  </r>
  <r>
    <s v="TIR"/>
    <s v="RT2"/>
    <n v="3"/>
    <n v="48.173999999999999"/>
    <s v="0-300"/>
    <x v="0"/>
  </r>
  <r>
    <s v="TIR"/>
    <s v="RT2"/>
    <n v="3"/>
    <n v="190.58"/>
    <s v="0-300"/>
    <x v="1"/>
  </r>
  <r>
    <s v="TIR"/>
    <s v="RT2"/>
    <n v="3"/>
    <n v="1058.8050000000001"/>
    <s v="901-1200"/>
    <x v="4"/>
  </r>
  <r>
    <s v="TIR"/>
    <s v="RT2"/>
    <n v="3"/>
    <n v="163.47499999999999"/>
    <s v="0-300"/>
    <x v="1"/>
  </r>
  <r>
    <s v="TIR"/>
    <s v="RT2"/>
    <n v="3"/>
    <n v="53.377000000000002"/>
    <s v="0-300"/>
    <x v="0"/>
  </r>
  <r>
    <s v="TIR"/>
    <s v="RT2"/>
    <n v="3"/>
    <n v="315.505"/>
    <s v="301-600"/>
    <x v="3"/>
  </r>
  <r>
    <s v="TIR"/>
    <s v="RT2"/>
    <n v="3"/>
    <n v="173.94"/>
    <s v="0-300"/>
    <x v="1"/>
  </r>
  <r>
    <s v="TIR"/>
    <s v="RT2"/>
    <n v="3"/>
    <n v="184.858"/>
    <s v="0-300"/>
    <x v="1"/>
  </r>
  <r>
    <s v="TIR"/>
    <s v="RT2"/>
    <n v="3"/>
    <n v="189.64099999999999"/>
    <s v="0-300"/>
    <x v="1"/>
  </r>
  <r>
    <s v="TIR"/>
    <s v="RT2"/>
    <n v="3"/>
    <n v="110.852"/>
    <s v="0-300"/>
    <x v="1"/>
  </r>
  <r>
    <s v="TIR"/>
    <s v="RT2"/>
    <n v="3"/>
    <n v="141.30099999999999"/>
    <s v="0-300"/>
    <x v="1"/>
  </r>
  <r>
    <s v="TIR"/>
    <s v="RT2"/>
    <n v="3"/>
    <n v="169.21899999999999"/>
    <s v="0-300"/>
    <x v="1"/>
  </r>
  <r>
    <s v="TIR"/>
    <s v="RT2"/>
    <n v="3"/>
    <n v="606.50599999999997"/>
    <s v="601-900"/>
    <x v="4"/>
  </r>
  <r>
    <s v="TIR"/>
    <s v="RT2"/>
    <n v="3"/>
    <n v="38.466000000000001"/>
    <s v="0-300"/>
    <x v="0"/>
  </r>
  <r>
    <s v="P1"/>
    <s v="RT2"/>
    <n v="1"/>
    <n v="22.779"/>
    <s v="0-300"/>
    <x v="0"/>
  </r>
  <r>
    <s v="P1"/>
    <s v="RT2"/>
    <n v="1"/>
    <n v="53.527999999999999"/>
    <s v="0-300"/>
    <x v="0"/>
  </r>
  <r>
    <s v="P1"/>
    <s v="RT2"/>
    <n v="1"/>
    <n v="425.16699999999997"/>
    <s v="301-600"/>
    <x v="3"/>
  </r>
  <r>
    <s v="P1"/>
    <s v="RT2"/>
    <n v="1"/>
    <n v="105.08799999999999"/>
    <s v="0-300"/>
    <x v="1"/>
  </r>
  <r>
    <s v="P1"/>
    <s v="RT2"/>
    <n v="1"/>
    <n v="6.6219999999999999"/>
    <s v="0-300"/>
    <x v="0"/>
  </r>
  <r>
    <s v="P1"/>
    <s v="RT2"/>
    <n v="1"/>
    <n v="67.072000000000003"/>
    <s v="0-300"/>
    <x v="0"/>
  </r>
  <r>
    <s v="P1"/>
    <s v="RT2"/>
    <n v="1"/>
    <n v="102.13500000000001"/>
    <s v="0-300"/>
    <x v="1"/>
  </r>
  <r>
    <s v="P1"/>
    <s v="RT2"/>
    <n v="1"/>
    <n v="90.332999999999998"/>
    <s v="0-300"/>
    <x v="0"/>
  </r>
  <r>
    <s v="P1"/>
    <s v="RT2"/>
    <n v="1"/>
    <n v="46.101999999999997"/>
    <s v="0-300"/>
    <x v="0"/>
  </r>
  <r>
    <s v="P1"/>
    <s v="RT2"/>
    <n v="1"/>
    <n v="291.07100000000003"/>
    <s v="0-300"/>
    <x v="1"/>
  </r>
  <r>
    <s v="P1"/>
    <s v="RT2"/>
    <n v="1"/>
    <n v="5.681"/>
    <s v="0-300"/>
    <x v="0"/>
  </r>
  <r>
    <s v="P1"/>
    <s v="RT2"/>
    <n v="1"/>
    <n v="745.495"/>
    <s v="601-900"/>
    <x v="4"/>
  </r>
  <r>
    <s v="P1"/>
    <s v="RT2"/>
    <n v="1"/>
    <n v="444.51799999999997"/>
    <s v="301-600"/>
    <x v="3"/>
  </r>
  <r>
    <s v="P1"/>
    <s v="RT2"/>
    <n v="1"/>
    <n v="59.743000000000002"/>
    <s v="0-300"/>
    <x v="0"/>
  </r>
  <r>
    <s v="P1"/>
    <s v="RT2"/>
    <n v="1"/>
    <n v="56.911000000000001"/>
    <s v="0-300"/>
    <x v="0"/>
  </r>
  <r>
    <s v="P1"/>
    <s v="RT2"/>
    <n v="1"/>
    <n v="4.9779999999999998"/>
    <s v="0-300"/>
    <x v="0"/>
  </r>
  <r>
    <s v="P1"/>
    <s v="RT2"/>
    <n v="1"/>
    <n v="128.505"/>
    <s v="0-300"/>
    <x v="1"/>
  </r>
  <r>
    <s v="P1"/>
    <s v="RT2"/>
    <n v="1"/>
    <n v="319.625"/>
    <s v="301-600"/>
    <x v="3"/>
  </r>
  <r>
    <s v="P1"/>
    <s v="RT2"/>
    <n v="1"/>
    <n v="7.51"/>
    <s v="0-300"/>
    <x v="0"/>
  </r>
  <r>
    <s v="P1"/>
    <s v="RT2"/>
    <n v="1"/>
    <n v="28.51"/>
    <s v="0-300"/>
    <x v="0"/>
  </r>
  <r>
    <s v="P1"/>
    <s v="RT2"/>
    <n v="1"/>
    <n v="313.10500000000002"/>
    <s v="301-600"/>
    <x v="3"/>
  </r>
  <r>
    <s v="P1"/>
    <s v="RT2"/>
    <n v="1"/>
    <n v="75.768000000000001"/>
    <s v="0-300"/>
    <x v="0"/>
  </r>
  <r>
    <s v="P1"/>
    <s v="RT2"/>
    <n v="1"/>
    <n v="6.3280000000000003"/>
    <s v="0-300"/>
    <x v="0"/>
  </r>
  <r>
    <s v="P1"/>
    <s v="RT2"/>
    <n v="1"/>
    <n v="248.416"/>
    <s v="0-300"/>
    <x v="1"/>
  </r>
  <r>
    <s v="P1"/>
    <s v="RT2"/>
    <n v="1"/>
    <n v="47.338000000000001"/>
    <s v="0-300"/>
    <x v="0"/>
  </r>
  <r>
    <s v="P1"/>
    <s v="RT2"/>
    <n v="2"/>
    <n v="14.557"/>
    <s v="0-300"/>
    <x v="0"/>
  </r>
  <r>
    <s v="P1"/>
    <s v="RT2"/>
    <n v="2"/>
    <n v="35.283999999999999"/>
    <s v="0-300"/>
    <x v="0"/>
  </r>
  <r>
    <s v="P1"/>
    <s v="RT2"/>
    <n v="2"/>
    <n v="739.58399999999995"/>
    <s v="601-900"/>
    <x v="4"/>
  </r>
  <r>
    <s v="P1"/>
    <s v="RT2"/>
    <n v="2"/>
    <n v="100.545"/>
    <s v="0-300"/>
    <x v="2"/>
  </r>
  <r>
    <s v="P1"/>
    <s v="RT2"/>
    <n v="2"/>
    <n v="7.407"/>
    <s v="0-300"/>
    <x v="0"/>
  </r>
  <r>
    <s v="P1"/>
    <s v="RT2"/>
    <n v="2"/>
    <n v="61.320999999999998"/>
    <s v="0-300"/>
    <x v="0"/>
  </r>
  <r>
    <s v="P1"/>
    <s v="RT2"/>
    <n v="2"/>
    <n v="64.363"/>
    <s v="0-300"/>
    <x v="0"/>
  </r>
  <r>
    <s v="P1"/>
    <s v="RT2"/>
    <n v="2"/>
    <n v="151.09800000000001"/>
    <s v="0-300"/>
    <x v="1"/>
  </r>
  <r>
    <s v="P1"/>
    <s v="RT2"/>
    <n v="2"/>
    <n v="66.378"/>
    <s v="0-300"/>
    <x v="0"/>
  </r>
  <r>
    <s v="P1"/>
    <s v="RT2"/>
    <n v="2"/>
    <n v="152.76400000000001"/>
    <s v="0-300"/>
    <x v="1"/>
  </r>
  <r>
    <s v="P1"/>
    <s v="RT2"/>
    <n v="2"/>
    <n v="7.1970000000000001"/>
    <s v="0-300"/>
    <x v="0"/>
  </r>
  <r>
    <s v="P1"/>
    <s v="RT2"/>
    <n v="2"/>
    <n v="797.80200000000002"/>
    <s v="601-900"/>
    <x v="4"/>
  </r>
  <r>
    <s v="P1"/>
    <s v="RT2"/>
    <n v="2"/>
    <n v="407.89"/>
    <s v="301-600"/>
    <x v="3"/>
  </r>
  <r>
    <s v="P1"/>
    <s v="RT2"/>
    <n v="2"/>
    <n v="25.616"/>
    <s v="0-300"/>
    <x v="0"/>
  </r>
  <r>
    <s v="P1"/>
    <s v="RT2"/>
    <n v="2"/>
    <n v="129.31200000000001"/>
    <s v="0-300"/>
    <x v="1"/>
  </r>
  <r>
    <s v="P1"/>
    <s v="RT2"/>
    <n v="2"/>
    <n v="6.5519999999999996"/>
    <s v="0-300"/>
    <x v="0"/>
  </r>
  <r>
    <s v="P1"/>
    <s v="RT2"/>
    <n v="2"/>
    <n v="146.428"/>
    <s v="0-300"/>
    <x v="1"/>
  </r>
  <r>
    <s v="P1"/>
    <s v="RT2"/>
    <n v="2"/>
    <n v="171.15799999999999"/>
    <s v="0-300"/>
    <x v="1"/>
  </r>
  <r>
    <s v="P1"/>
    <s v="RT2"/>
    <n v="2"/>
    <n v="14.242000000000001"/>
    <s v="0-300"/>
    <x v="0"/>
  </r>
  <r>
    <s v="P1"/>
    <s v="RT2"/>
    <n v="2"/>
    <n v="32.155000000000001"/>
    <s v="0-300"/>
    <x v="0"/>
  </r>
  <r>
    <s v="P1"/>
    <s v="RT2"/>
    <n v="2"/>
    <n v="76.861999999999995"/>
    <s v="0-300"/>
    <x v="0"/>
  </r>
  <r>
    <s v="P1"/>
    <s v="RT2"/>
    <n v="2"/>
    <n v="40.311999999999998"/>
    <s v="0-300"/>
    <x v="0"/>
  </r>
  <r>
    <s v="P1"/>
    <s v="RT2"/>
    <n v="2"/>
    <n v="6.3230000000000004"/>
    <s v="0-300"/>
    <x v="0"/>
  </r>
  <r>
    <s v="P1"/>
    <s v="RT2"/>
    <n v="2"/>
    <n v="126.611"/>
    <s v="0-300"/>
    <x v="1"/>
  </r>
  <r>
    <s v="P1"/>
    <s v="RT2"/>
    <n v="2"/>
    <n v="23.209"/>
    <s v="0-300"/>
    <x v="0"/>
  </r>
  <r>
    <s v="P1"/>
    <s v="RT2"/>
    <n v="3"/>
    <n v="18.619"/>
    <s v="0-300"/>
    <x v="0"/>
  </r>
  <r>
    <s v="P1"/>
    <s v="RT2"/>
    <n v="3"/>
    <n v="19.646000000000001"/>
    <s v="0-300"/>
    <x v="0"/>
  </r>
  <r>
    <s v="P1"/>
    <s v="RT2"/>
    <n v="3"/>
    <n v="292.40699999999998"/>
    <s v="0-300"/>
    <x v="1"/>
  </r>
  <r>
    <s v="P1"/>
    <s v="RT2"/>
    <n v="3"/>
    <n v="56.756999999999998"/>
    <s v="0-300"/>
    <x v="0"/>
  </r>
  <r>
    <s v="P1"/>
    <s v="RT2"/>
    <n v="3"/>
    <n v="7.3170000000000002"/>
    <s v="0-300"/>
    <x v="0"/>
  </r>
  <r>
    <s v="P1"/>
    <s v="RT2"/>
    <n v="3"/>
    <n v="37.445"/>
    <s v="0-300"/>
    <x v="0"/>
  </r>
  <r>
    <s v="P1"/>
    <s v="RT2"/>
    <n v="3"/>
    <n v="103.46299999999999"/>
    <s v="0-300"/>
    <x v="1"/>
  </r>
  <r>
    <s v="P1"/>
    <s v="RT2"/>
    <n v="3"/>
    <n v="115.42400000000001"/>
    <s v="0-300"/>
    <x v="1"/>
  </r>
  <r>
    <s v="P1"/>
    <s v="RT2"/>
    <n v="3"/>
    <n v="103.14"/>
    <s v="0-300"/>
    <x v="1"/>
  </r>
  <r>
    <s v="P1"/>
    <s v="RT2"/>
    <n v="3"/>
    <n v="127.601"/>
    <s v="0-300"/>
    <x v="1"/>
  </r>
  <r>
    <s v="P1"/>
    <s v="RT2"/>
    <n v="3"/>
    <n v="7.9729999999999999"/>
    <s v="0-300"/>
    <x v="0"/>
  </r>
  <r>
    <s v="P1"/>
    <s v="RT2"/>
    <n v="3"/>
    <n v="1402.4939999999999"/>
    <s v="1201-1500"/>
    <x v="4"/>
  </r>
  <r>
    <s v="P1"/>
    <s v="RT2"/>
    <n v="3"/>
    <n v="298.471"/>
    <s v="0-300"/>
    <x v="1"/>
  </r>
  <r>
    <s v="P1"/>
    <s v="RT2"/>
    <n v="3"/>
    <n v="29.026"/>
    <s v="0-300"/>
    <x v="0"/>
  </r>
  <r>
    <s v="P1"/>
    <s v="RT2"/>
    <n v="3"/>
    <n v="76.975999999999999"/>
    <s v="0-300"/>
    <x v="0"/>
  </r>
  <r>
    <s v="P1"/>
    <s v="RT2"/>
    <n v="3"/>
    <n v="7.0620000000000003"/>
    <s v="0-300"/>
    <x v="0"/>
  </r>
  <r>
    <s v="P1"/>
    <s v="RT2"/>
    <n v="3"/>
    <n v="121.815"/>
    <s v="0-300"/>
    <x v="1"/>
  </r>
  <r>
    <s v="P1"/>
    <s v="RT2"/>
    <n v="3"/>
    <n v="81.162000000000006"/>
    <s v="0-300"/>
    <x v="0"/>
  </r>
  <r>
    <s v="P1"/>
    <s v="RT2"/>
    <n v="3"/>
    <n v="11.468"/>
    <s v="0-300"/>
    <x v="0"/>
  </r>
  <r>
    <s v="P1"/>
    <s v="RT2"/>
    <n v="3"/>
    <n v="33.094999999999999"/>
    <s v="0-300"/>
    <x v="0"/>
  </r>
  <r>
    <s v="P1"/>
    <s v="RT2"/>
    <n v="3"/>
    <n v="200.666"/>
    <s v="0-300"/>
    <x v="1"/>
  </r>
  <r>
    <s v="P1"/>
    <s v="RT2"/>
    <n v="3"/>
    <n v="47.709000000000003"/>
    <s v="0-300"/>
    <x v="0"/>
  </r>
  <r>
    <s v="P1"/>
    <s v="RT2"/>
    <n v="3"/>
    <n v="7.7629999999999999"/>
    <s v="0-300"/>
    <x v="0"/>
  </r>
  <r>
    <s v="P1"/>
    <s v="RT2"/>
    <n v="3"/>
    <n v="249.32599999999999"/>
    <s v="0-300"/>
    <x v="1"/>
  </r>
  <r>
    <s v="P1"/>
    <s v="RT2"/>
    <n v="3"/>
    <n v="42.051000000000002"/>
    <s v="0-300"/>
    <x v="0"/>
  </r>
  <r>
    <s v="P1"/>
    <s v="RT1"/>
    <n v="1"/>
    <n v="16.692"/>
    <s v="0-300"/>
    <x v="0"/>
  </r>
  <r>
    <s v="P1"/>
    <s v="RT1"/>
    <n v="1"/>
    <n v="464.86700000000002"/>
    <s v="301-600"/>
    <x v="3"/>
  </r>
  <r>
    <s v="P1"/>
    <s v="RT1"/>
    <n v="1"/>
    <n v="151.387"/>
    <s v="0-300"/>
    <x v="1"/>
  </r>
  <r>
    <s v="P1"/>
    <s v="RT1"/>
    <n v="1"/>
    <n v="55.89"/>
    <s v="0-300"/>
    <x v="0"/>
  </r>
  <r>
    <s v="P1"/>
    <s v="RT1"/>
    <n v="1"/>
    <n v="3.2829999999999999"/>
    <s v="0-300"/>
    <x v="0"/>
  </r>
  <r>
    <s v="P1"/>
    <s v="RT1"/>
    <n v="1"/>
    <n v="221.30699999999999"/>
    <s v="0-300"/>
    <x v="1"/>
  </r>
  <r>
    <s v="P1"/>
    <s v="RT1"/>
    <n v="1"/>
    <n v="36.155000000000001"/>
    <s v="0-300"/>
    <x v="0"/>
  </r>
  <r>
    <s v="P1"/>
    <s v="RT1"/>
    <n v="1"/>
    <n v="81.808000000000007"/>
    <s v="0-300"/>
    <x v="0"/>
  </r>
  <r>
    <s v="P1"/>
    <s v="RT1"/>
    <n v="1"/>
    <n v="36.409999999999997"/>
    <s v="0-300"/>
    <x v="0"/>
  </r>
  <r>
    <s v="P1"/>
    <s v="RT1"/>
    <n v="1"/>
    <n v="29.866"/>
    <s v="0-300"/>
    <x v="0"/>
  </r>
  <r>
    <s v="P1"/>
    <s v="RT1"/>
    <n v="1"/>
    <n v="121.866"/>
    <s v="0-300"/>
    <x v="1"/>
  </r>
  <r>
    <s v="P1"/>
    <s v="RT1"/>
    <n v="1"/>
    <n v="12.706"/>
    <s v="0-300"/>
    <x v="0"/>
  </r>
  <r>
    <s v="P1"/>
    <s v="RT1"/>
    <n v="1"/>
    <n v="70.406000000000006"/>
    <s v="0-300"/>
    <x v="0"/>
  </r>
  <r>
    <s v="P1"/>
    <s v="RT1"/>
    <n v="1"/>
    <n v="315.73700000000002"/>
    <s v="301-600"/>
    <x v="3"/>
  </r>
  <r>
    <s v="P1"/>
    <s v="RT1"/>
    <n v="1"/>
    <n v="142.864"/>
    <s v="0-300"/>
    <x v="1"/>
  </r>
  <r>
    <s v="P1"/>
    <s v="RT1"/>
    <n v="1"/>
    <n v="36.447000000000003"/>
    <s v="0-300"/>
    <x v="0"/>
  </r>
  <r>
    <s v="P1"/>
    <s v="RT1"/>
    <n v="1"/>
    <n v="181.489"/>
    <s v="0-300"/>
    <x v="1"/>
  </r>
  <r>
    <s v="P1"/>
    <s v="RT1"/>
    <n v="1"/>
    <n v="10.521000000000001"/>
    <s v="0-300"/>
    <x v="0"/>
  </r>
  <r>
    <s v="P1"/>
    <s v="RT1"/>
    <n v="1"/>
    <n v="18.887"/>
    <s v="0-300"/>
    <x v="0"/>
  </r>
  <r>
    <s v="P1"/>
    <s v="RT1"/>
    <n v="1"/>
    <n v="24.454999999999998"/>
    <s v="0-300"/>
    <x v="0"/>
  </r>
  <r>
    <s v="P1"/>
    <s v="RT1"/>
    <n v="1"/>
    <n v="110.14100000000001"/>
    <s v="0-300"/>
    <x v="1"/>
  </r>
  <r>
    <s v="P1"/>
    <s v="RT1"/>
    <n v="1"/>
    <n v="96.608000000000004"/>
    <s v="0-300"/>
    <x v="0"/>
  </r>
  <r>
    <s v="P1"/>
    <s v="RT1"/>
    <n v="1"/>
    <n v="93.32"/>
    <s v="0-300"/>
    <x v="0"/>
  </r>
  <r>
    <s v="P1"/>
    <s v="RT1"/>
    <n v="1"/>
    <n v="21.286999999999999"/>
    <s v="0-300"/>
    <x v="0"/>
  </r>
  <r>
    <s v="P1"/>
    <s v="RT1"/>
    <n v="1"/>
    <n v="69.340999999999994"/>
    <s v="0-300"/>
    <x v="0"/>
  </r>
  <r>
    <s v="P1"/>
    <s v="RT1"/>
    <n v="2"/>
    <n v="24.46"/>
    <s v="0-300"/>
    <x v="0"/>
  </r>
  <r>
    <s v="P1"/>
    <s v="RT1"/>
    <n v="2"/>
    <n v="353.60599999999999"/>
    <s v="301-600"/>
    <x v="3"/>
  </r>
  <r>
    <s v="P1"/>
    <s v="RT1"/>
    <n v="2"/>
    <n v="95.602000000000004"/>
    <s v="0-300"/>
    <x v="0"/>
  </r>
  <r>
    <s v="P1"/>
    <s v="RT1"/>
    <n v="2"/>
    <n v="62.798999999999999"/>
    <s v="0-300"/>
    <x v="0"/>
  </r>
  <r>
    <s v="P1"/>
    <s v="RT1"/>
    <n v="2"/>
    <n v="3.734"/>
    <s v="0-300"/>
    <x v="0"/>
  </r>
  <r>
    <s v="P1"/>
    <s v="RT1"/>
    <n v="2"/>
    <n v="135.934"/>
    <s v="0-300"/>
    <x v="1"/>
  </r>
  <r>
    <s v="P1"/>
    <s v="RT1"/>
    <n v="2"/>
    <n v="25.356999999999999"/>
    <s v="0-300"/>
    <x v="0"/>
  </r>
  <r>
    <s v="P1"/>
    <s v="RT1"/>
    <n v="2"/>
    <n v="69.069999999999993"/>
    <s v="0-300"/>
    <x v="0"/>
  </r>
  <r>
    <s v="P1"/>
    <s v="RT1"/>
    <n v="2"/>
    <n v="25.771999999999998"/>
    <s v="0-300"/>
    <x v="0"/>
  </r>
  <r>
    <s v="P1"/>
    <s v="RT1"/>
    <n v="2"/>
    <n v="39.387999999999998"/>
    <s v="0-300"/>
    <x v="0"/>
  </r>
  <r>
    <s v="P1"/>
    <s v="RT1"/>
    <n v="2"/>
    <n v="50.018999999999998"/>
    <s v="0-300"/>
    <x v="0"/>
  </r>
  <r>
    <s v="P1"/>
    <s v="RT1"/>
    <n v="2"/>
    <n v="9.702"/>
    <s v="0-300"/>
    <x v="0"/>
  </r>
  <r>
    <s v="P1"/>
    <s v="RT1"/>
    <n v="2"/>
    <n v="64.941000000000003"/>
    <s v="0-300"/>
    <x v="0"/>
  </r>
  <r>
    <s v="P1"/>
    <s v="RT1"/>
    <n v="2"/>
    <n v="188.148"/>
    <s v="0-300"/>
    <x v="1"/>
  </r>
  <r>
    <s v="P1"/>
    <s v="RT1"/>
    <n v="2"/>
    <n v="310.35199999999998"/>
    <s v="301-600"/>
    <x v="3"/>
  </r>
  <r>
    <s v="P1"/>
    <s v="RT1"/>
    <n v="2"/>
    <n v="27.417999999999999"/>
    <s v="0-300"/>
    <x v="0"/>
  </r>
  <r>
    <s v="P1"/>
    <s v="RT1"/>
    <n v="2"/>
    <n v="72.528999999999996"/>
    <s v="0-300"/>
    <x v="0"/>
  </r>
  <r>
    <s v="P1"/>
    <s v="RT1"/>
    <n v="2"/>
    <n v="10.558999999999999"/>
    <s v="0-300"/>
    <x v="0"/>
  </r>
  <r>
    <s v="P1"/>
    <s v="RT1"/>
    <n v="2"/>
    <n v="13.85"/>
    <s v="0-300"/>
    <x v="0"/>
  </r>
  <r>
    <s v="P1"/>
    <s v="RT1"/>
    <n v="2"/>
    <n v="41.359000000000002"/>
    <s v="0-300"/>
    <x v="0"/>
  </r>
  <r>
    <s v="P1"/>
    <s v="RT1"/>
    <n v="2"/>
    <n v="122.4"/>
    <s v="0-300"/>
    <x v="1"/>
  </r>
  <r>
    <s v="P1"/>
    <s v="RT1"/>
    <n v="2"/>
    <n v="89.076999999999998"/>
    <s v="0-300"/>
    <x v="0"/>
  </r>
  <r>
    <s v="P1"/>
    <s v="RT1"/>
    <n v="2"/>
    <n v="66.712000000000003"/>
    <s v="0-300"/>
    <x v="0"/>
  </r>
  <r>
    <s v="P1"/>
    <s v="RT1"/>
    <n v="2"/>
    <n v="24.669"/>
    <s v="0-300"/>
    <x v="0"/>
  </r>
  <r>
    <s v="P1"/>
    <s v="RT1"/>
    <n v="2"/>
    <n v="61.85"/>
    <s v="0-300"/>
    <x v="0"/>
  </r>
  <r>
    <s v="P1"/>
    <s v="RT1"/>
    <n v="3"/>
    <n v="41.307000000000002"/>
    <s v="0-300"/>
    <x v="0"/>
  </r>
  <r>
    <s v="P1"/>
    <s v="RT1"/>
    <n v="3"/>
    <n v="218.214"/>
    <s v="0-300"/>
    <x v="1"/>
  </r>
  <r>
    <s v="P1"/>
    <s v="RT1"/>
    <n v="3"/>
    <n v="270.36099999999999"/>
    <s v="0-300"/>
    <x v="1"/>
  </r>
  <r>
    <s v="P1"/>
    <s v="RT1"/>
    <n v="3"/>
    <n v="83.537000000000006"/>
    <s v="0-300"/>
    <x v="0"/>
  </r>
  <r>
    <s v="P1"/>
    <s v="RT1"/>
    <n v="3"/>
    <n v="3.38"/>
    <s v="0-300"/>
    <x v="0"/>
  </r>
  <r>
    <s v="P1"/>
    <s v="RT1"/>
    <n v="3"/>
    <n v="114.116"/>
    <s v="0-300"/>
    <x v="1"/>
  </r>
  <r>
    <s v="P1"/>
    <s v="RT1"/>
    <n v="3"/>
    <n v="36.063000000000002"/>
    <s v="0-300"/>
    <x v="0"/>
  </r>
  <r>
    <s v="P1"/>
    <s v="RT1"/>
    <n v="3"/>
    <n v="84.311999999999998"/>
    <s v="0-300"/>
    <x v="0"/>
  </r>
  <r>
    <s v="P1"/>
    <s v="RT1"/>
    <n v="3"/>
    <n v="37.158999999999999"/>
    <s v="0-300"/>
    <x v="0"/>
  </r>
  <r>
    <s v="P1"/>
    <s v="RT1"/>
    <n v="3"/>
    <n v="35.29"/>
    <s v="0-300"/>
    <x v="0"/>
  </r>
  <r>
    <s v="P1"/>
    <s v="RT1"/>
    <n v="3"/>
    <n v="54.887"/>
    <s v="0-300"/>
    <x v="0"/>
  </r>
  <r>
    <s v="P1"/>
    <s v="RT1"/>
    <n v="3"/>
    <n v="5.7089999999999996"/>
    <s v="0-300"/>
    <x v="0"/>
  </r>
  <r>
    <s v="P1"/>
    <s v="RT1"/>
    <n v="3"/>
    <n v="61.085999999999999"/>
    <s v="0-300"/>
    <x v="0"/>
  </r>
  <r>
    <s v="P1"/>
    <s v="RT1"/>
    <n v="3"/>
    <n v="286.815"/>
    <s v="0-300"/>
    <x v="1"/>
  </r>
  <r>
    <s v="P1"/>
    <s v="RT1"/>
    <n v="3"/>
    <n v="119.02"/>
    <s v="0-300"/>
    <x v="1"/>
  </r>
  <r>
    <s v="P1"/>
    <s v="RT1"/>
    <n v="3"/>
    <n v="25.065999999999999"/>
    <s v="0-300"/>
    <x v="0"/>
  </r>
  <r>
    <s v="P1"/>
    <s v="RT1"/>
    <n v="3"/>
    <n v="63.125999999999998"/>
    <s v="0-300"/>
    <x v="0"/>
  </r>
  <r>
    <s v="P1"/>
    <s v="RT1"/>
    <n v="3"/>
    <n v="11.113"/>
    <s v="0-300"/>
    <x v="0"/>
  </r>
  <r>
    <s v="P1"/>
    <s v="RT1"/>
    <n v="3"/>
    <n v="6.9119999999999999"/>
    <s v="0-300"/>
    <x v="0"/>
  </r>
  <r>
    <s v="P1"/>
    <s v="RT1"/>
    <n v="3"/>
    <n v="70.667000000000002"/>
    <s v="0-300"/>
    <x v="0"/>
  </r>
  <r>
    <s v="P1"/>
    <s v="RT1"/>
    <n v="3"/>
    <n v="23.193000000000001"/>
    <s v="0-300"/>
    <x v="0"/>
  </r>
  <r>
    <s v="P1"/>
    <s v="RT1"/>
    <n v="3"/>
    <n v="85.727999999999994"/>
    <s v="0-300"/>
    <x v="0"/>
  </r>
  <r>
    <s v="P1"/>
    <s v="RT1"/>
    <n v="3"/>
    <n v="78.998999999999995"/>
    <s v="0-300"/>
    <x v="0"/>
  </r>
  <r>
    <s v="P1"/>
    <s v="RT1"/>
    <n v="3"/>
    <n v="30.809000000000001"/>
    <s v="0-300"/>
    <x v="0"/>
  </r>
  <r>
    <s v="P1"/>
    <s v="RT1"/>
    <n v="3"/>
    <n v="60.597999999999999"/>
    <s v="0-3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2">
  <r>
    <s v="MET"/>
    <n v="45.1"/>
    <x v="0"/>
    <d v="2014-10-18T00:00:00"/>
    <s v="P5"/>
    <s v="RT4"/>
    <x v="0"/>
    <m/>
    <m/>
    <x v="0"/>
  </r>
  <r>
    <s v="MET"/>
    <n v="45.2"/>
    <x v="0"/>
    <d v="2014-10-18T00:00:00"/>
    <s v="P5"/>
    <s v="RT4"/>
    <x v="0"/>
    <m/>
    <m/>
    <x v="0"/>
  </r>
  <r>
    <s v="MET"/>
    <n v="45.3"/>
    <x v="0"/>
    <d v="2014-10-18T00:00:00"/>
    <s v="P5"/>
    <s v="RT4"/>
    <x v="0"/>
    <m/>
    <m/>
    <x v="0"/>
  </r>
  <r>
    <s v="MET"/>
    <s v="n5"/>
    <x v="0"/>
    <d v="2014-10-22T00:00:00"/>
    <s v="P5"/>
    <s v="RT1"/>
    <x v="1"/>
    <m/>
    <m/>
    <x v="0"/>
  </r>
  <r>
    <s v="MET"/>
    <s v="n6"/>
    <x v="0"/>
    <d v="2014-10-22T00:00:00"/>
    <s v="P5"/>
    <s v="RT1"/>
    <x v="1"/>
    <m/>
    <m/>
    <x v="0"/>
  </r>
  <r>
    <s v="MET"/>
    <s v="n7"/>
    <x v="0"/>
    <d v="2014-10-26T00:00:00"/>
    <s v="P5"/>
    <s v="RT2"/>
    <x v="0"/>
    <m/>
    <m/>
    <x v="0"/>
  </r>
  <r>
    <s v="MET"/>
    <s v="n8"/>
    <x v="0"/>
    <d v="2014-10-26T00:00:00"/>
    <s v="P5"/>
    <s v="RT2"/>
    <x v="2"/>
    <m/>
    <m/>
    <x v="0"/>
  </r>
  <r>
    <s v="MET"/>
    <s v="n9"/>
    <x v="0"/>
    <d v="2014-10-26T00:00:00"/>
    <s v="P5"/>
    <s v="RT2"/>
    <x v="2"/>
    <m/>
    <m/>
    <x v="0"/>
  </r>
  <r>
    <s v="MET"/>
    <n v="123"/>
    <x v="0"/>
    <d v="2014-11-11T00:00:00"/>
    <s v="Tir"/>
    <s v="RT3"/>
    <x v="2"/>
    <m/>
    <m/>
    <x v="0"/>
  </r>
  <r>
    <s v="MET"/>
    <n v="181"/>
    <x v="0"/>
    <d v="2014-11-12T00:00:00"/>
    <s v="Tir"/>
    <s v="RT2"/>
    <x v="2"/>
    <m/>
    <m/>
    <x v="0"/>
  </r>
  <r>
    <s v="MET"/>
    <n v="321.10000000000002"/>
    <x v="0"/>
    <d v="2014-11-24T00:00:00"/>
    <s v="POT4"/>
    <s v="RT1"/>
    <x v="0"/>
    <m/>
    <m/>
    <x v="0"/>
  </r>
  <r>
    <s v="MET"/>
    <n v="321.2"/>
    <x v="0"/>
    <d v="2014-11-24T00:00:00"/>
    <s v="POT4"/>
    <s v="RT1"/>
    <x v="0"/>
    <m/>
    <m/>
    <x v="0"/>
  </r>
  <r>
    <s v="MET"/>
    <n v="734"/>
    <x v="0"/>
    <d v="2015-01-25T00:00:00"/>
    <s v="P5"/>
    <s v="RT2"/>
    <x v="2"/>
    <m/>
    <m/>
    <x v="0"/>
  </r>
  <r>
    <s v="MET"/>
    <n v="735"/>
    <x v="0"/>
    <d v="2015-01-25T00:00:00"/>
    <s v="P5"/>
    <s v="RT2"/>
    <x v="2"/>
    <m/>
    <m/>
    <x v="0"/>
  </r>
  <r>
    <s v="MET"/>
    <n v="721"/>
    <x v="0"/>
    <d v="2015-01-25T00:00:00"/>
    <s v="P5"/>
    <s v="RT4"/>
    <x v="1"/>
    <m/>
    <m/>
    <x v="0"/>
  </r>
  <r>
    <s v="MET"/>
    <n v="865"/>
    <x v="0"/>
    <d v="2015-02-06T00:00:00"/>
    <s v="POT4"/>
    <s v="RT1"/>
    <x v="2"/>
    <m/>
    <m/>
    <x v="0"/>
  </r>
  <r>
    <s v="MET"/>
    <n v="866"/>
    <x v="0"/>
    <d v="2015-02-06T00:00:00"/>
    <s v="POT4"/>
    <s v="RT1"/>
    <x v="2"/>
    <m/>
    <m/>
    <x v="0"/>
  </r>
  <r>
    <s v="MET"/>
    <n v="915"/>
    <x v="0"/>
    <d v="2015-02-10T00:00:00"/>
    <s v="P13"/>
    <s v="RT3"/>
    <x v="2"/>
    <m/>
    <m/>
    <x v="0"/>
  </r>
  <r>
    <s v="MET"/>
    <n v="949"/>
    <x v="0"/>
    <d v="2015-02-17T00:00:00"/>
    <s v="Tir"/>
    <s v="RT1"/>
    <x v="1"/>
    <m/>
    <m/>
    <x v="0"/>
  </r>
  <r>
    <s v="MET"/>
    <n v="947"/>
    <x v="0"/>
    <d v="2015-02-17T00:00:00"/>
    <s v="Tir"/>
    <s v="RT2"/>
    <x v="2"/>
    <m/>
    <m/>
    <x v="0"/>
  </r>
  <r>
    <s v="MET"/>
    <n v="973"/>
    <x v="0"/>
    <d v="2015-02-18T00:00:00"/>
    <s v="Tir"/>
    <s v="RT1"/>
    <x v="2"/>
    <m/>
    <m/>
    <x v="0"/>
  </r>
  <r>
    <s v="MET"/>
    <n v="964"/>
    <x v="0"/>
    <d v="2015-02-18T00:00:00"/>
    <s v="Tir"/>
    <s v="RT2"/>
    <x v="2"/>
    <m/>
    <m/>
    <x v="0"/>
  </r>
  <r>
    <s v="MET"/>
    <n v="969"/>
    <x v="0"/>
    <d v="2015-02-18T00:00:00"/>
    <s v="Tir"/>
    <s v="RT3"/>
    <x v="1"/>
    <m/>
    <m/>
    <x v="0"/>
  </r>
  <r>
    <s v="MET"/>
    <n v="1045"/>
    <x v="0"/>
    <d v="2015-02-23T00:00:00"/>
    <s v="P1"/>
    <s v="RT1"/>
    <x v="1"/>
    <m/>
    <m/>
    <x v="0"/>
  </r>
  <r>
    <s v="MET"/>
    <n v="1046"/>
    <x v="0"/>
    <d v="2015-02-23T00:00:00"/>
    <s v="P1"/>
    <s v="RT1"/>
    <x v="1"/>
    <m/>
    <m/>
    <x v="0"/>
  </r>
  <r>
    <s v="MET"/>
    <n v="1056"/>
    <x v="0"/>
    <d v="2015-02-24T00:00:00"/>
    <s v="P1"/>
    <s v="RT3"/>
    <x v="2"/>
    <m/>
    <m/>
    <x v="0"/>
  </r>
  <r>
    <s v="MET"/>
    <n v="3457"/>
    <x v="0"/>
    <d v="2015-05-21T00:00:00"/>
    <s v="POT4"/>
    <s v="RT1"/>
    <x v="1"/>
    <m/>
    <m/>
    <x v="0"/>
  </r>
  <r>
    <s v="MET"/>
    <n v="3458"/>
    <x v="0"/>
    <d v="2015-05-21T00:00:00"/>
    <s v="POT4"/>
    <s v="RT1"/>
    <x v="2"/>
    <m/>
    <m/>
    <x v="0"/>
  </r>
  <r>
    <s v="MET"/>
    <n v="3459"/>
    <x v="0"/>
    <d v="2015-05-21T00:00:00"/>
    <s v="POT4"/>
    <s v="RT1"/>
    <x v="0"/>
    <m/>
    <m/>
    <x v="0"/>
  </r>
  <r>
    <s v="MET"/>
    <n v="2017"/>
    <x v="0"/>
    <d v="2015-06-09T00:00:00"/>
    <s v="P5"/>
    <s v="RT4"/>
    <x v="0"/>
    <m/>
    <m/>
    <x v="0"/>
  </r>
  <r>
    <s v="MET"/>
    <n v="2039"/>
    <x v="0"/>
    <s v="10-June-15"/>
    <s v="P5"/>
    <s v="RT1"/>
    <x v="1"/>
    <m/>
    <m/>
    <x v="0"/>
  </r>
  <r>
    <s v="MET"/>
    <n v="2041"/>
    <x v="0"/>
    <s v="10-June-15"/>
    <s v="P5"/>
    <s v="RT1"/>
    <x v="1"/>
    <m/>
    <m/>
    <x v="0"/>
  </r>
  <r>
    <s v="MET"/>
    <n v="2044"/>
    <x v="0"/>
    <s v="10-June-15"/>
    <s v="P5"/>
    <s v="RT1"/>
    <x v="0"/>
    <m/>
    <m/>
    <x v="0"/>
  </r>
  <r>
    <s v="MET"/>
    <n v="2029"/>
    <x v="0"/>
    <s v="10-June-15"/>
    <s v="P5"/>
    <s v="RT2"/>
    <x v="0"/>
    <m/>
    <m/>
    <x v="0"/>
  </r>
  <r>
    <s v="MET"/>
    <n v="2109"/>
    <x v="0"/>
    <s v="19-June-15"/>
    <s v="P13"/>
    <s v="RT2"/>
    <x v="3"/>
    <m/>
    <m/>
    <x v="0"/>
  </r>
  <r>
    <s v="MET"/>
    <n v="2111"/>
    <x v="0"/>
    <s v="19-June-15"/>
    <s v="P13"/>
    <s v="RT2"/>
    <x v="2"/>
    <m/>
    <m/>
    <x v="0"/>
  </r>
  <r>
    <s v="MET"/>
    <n v="2124"/>
    <x v="0"/>
    <s v="19-June-15"/>
    <s v="P13"/>
    <s v="RT3"/>
    <x v="0"/>
    <m/>
    <m/>
    <x v="0"/>
  </r>
  <r>
    <s v="MET"/>
    <n v="2179"/>
    <x v="0"/>
    <s v="2-July-15"/>
    <s v="P5"/>
    <s v="RT4"/>
    <x v="1"/>
    <m/>
    <m/>
    <x v="0"/>
  </r>
  <r>
    <s v="MET"/>
    <n v="2184"/>
    <x v="0"/>
    <s v="2-July-15"/>
    <s v="P5"/>
    <s v="RT4"/>
    <x v="0"/>
    <m/>
    <m/>
    <x v="0"/>
  </r>
  <r>
    <s v="MET"/>
    <n v="2186.1"/>
    <x v="0"/>
    <s v="2-July-15"/>
    <s v="P5"/>
    <s v="RT4"/>
    <x v="0"/>
    <m/>
    <m/>
    <x v="0"/>
  </r>
  <r>
    <s v="MET"/>
    <n v="2186.1999999999998"/>
    <x v="0"/>
    <s v="2-July-15"/>
    <s v="P5"/>
    <s v="RT4"/>
    <x v="0"/>
    <m/>
    <m/>
    <x v="0"/>
  </r>
  <r>
    <s v="MET"/>
    <n v="2187"/>
    <x v="0"/>
    <s v="2-July-15"/>
    <s v="P5"/>
    <s v="RT4"/>
    <x v="0"/>
    <m/>
    <m/>
    <x v="0"/>
  </r>
  <r>
    <s v="MET"/>
    <n v="2208"/>
    <x v="0"/>
    <s v="28-July-15"/>
    <s v="P1"/>
    <s v="RT2"/>
    <x v="2"/>
    <m/>
    <m/>
    <x v="0"/>
  </r>
  <r>
    <s v="MET"/>
    <n v="2209"/>
    <x v="0"/>
    <s v="28-July-15"/>
    <s v="P1"/>
    <s v="RT2"/>
    <x v="2"/>
    <m/>
    <m/>
    <x v="0"/>
  </r>
  <r>
    <s v="MET"/>
    <n v="2234"/>
    <x v="0"/>
    <s v="29-July-15"/>
    <s v="P1"/>
    <s v="RT2"/>
    <x v="0"/>
    <m/>
    <m/>
    <x v="0"/>
  </r>
  <r>
    <s v="MET"/>
    <n v="2238"/>
    <x v="0"/>
    <s v="29-July-15"/>
    <s v="P1"/>
    <s v="RT2"/>
    <x v="4"/>
    <m/>
    <m/>
    <x v="0"/>
  </r>
  <r>
    <s v="MET"/>
    <n v="2239"/>
    <x v="0"/>
    <s v="29-July-15"/>
    <s v="P1"/>
    <s v="RT2"/>
    <x v="4"/>
    <m/>
    <m/>
    <x v="0"/>
  </r>
  <r>
    <s v="MET"/>
    <n v="2225"/>
    <x v="0"/>
    <s v="29-July-15"/>
    <s v="P1"/>
    <s v="RT3"/>
    <x v="1"/>
    <m/>
    <m/>
    <x v="0"/>
  </r>
  <r>
    <s v="MET"/>
    <n v="2226"/>
    <x v="0"/>
    <s v="29-July-15"/>
    <s v="P1"/>
    <s v="RT3"/>
    <x v="1"/>
    <m/>
    <m/>
    <x v="0"/>
  </r>
  <r>
    <s v="MET"/>
    <n v="2227"/>
    <x v="0"/>
    <s v="29-July-15"/>
    <s v="P1"/>
    <s v="RT3"/>
    <x v="1"/>
    <m/>
    <m/>
    <x v="0"/>
  </r>
  <r>
    <s v="MET"/>
    <n v="2228"/>
    <x v="0"/>
    <s v="29-July-15"/>
    <s v="P1"/>
    <s v="RT3"/>
    <x v="1"/>
    <m/>
    <m/>
    <x v="0"/>
  </r>
  <r>
    <s v="MET"/>
    <n v="2229"/>
    <x v="0"/>
    <s v="29-July-15"/>
    <s v="P1"/>
    <s v="RT3"/>
    <x v="2"/>
    <m/>
    <m/>
    <x v="0"/>
  </r>
  <r>
    <s v="MET"/>
    <n v="2318"/>
    <x v="0"/>
    <d v="2015-08-05T00:00:00"/>
    <s v="Tir"/>
    <s v="RT1"/>
    <x v="2"/>
    <m/>
    <m/>
    <x v="0"/>
  </r>
  <r>
    <s v="MET"/>
    <n v="2319"/>
    <x v="0"/>
    <d v="2015-08-05T00:00:00"/>
    <s v="Tir"/>
    <s v="RT1"/>
    <x v="2"/>
    <m/>
    <m/>
    <x v="0"/>
  </r>
  <r>
    <s v="MET"/>
    <n v="2317"/>
    <x v="0"/>
    <d v="2015-08-05T00:00:00"/>
    <s v="Tir"/>
    <s v="RT3"/>
    <x v="1"/>
    <m/>
    <m/>
    <x v="0"/>
  </r>
  <r>
    <s v="MET"/>
    <n v="2919"/>
    <x v="0"/>
    <d v="2015-10-20T00:00:00"/>
    <s v="Tir"/>
    <s v="RT1"/>
    <x v="1"/>
    <m/>
    <m/>
    <x v="0"/>
  </r>
  <r>
    <s v="MET"/>
    <n v="2904"/>
    <x v="0"/>
    <d v="2015-10-20T00:00:00"/>
    <s v="Tir"/>
    <s v="RT2"/>
    <x v="1"/>
    <m/>
    <m/>
    <x v="0"/>
  </r>
  <r>
    <s v="MET"/>
    <n v="2908"/>
    <x v="0"/>
    <d v="2015-10-20T00:00:00"/>
    <s v="Tir"/>
    <s v="RT2"/>
    <x v="2"/>
    <m/>
    <m/>
    <x v="0"/>
  </r>
  <r>
    <s v="MET"/>
    <n v="2912"/>
    <x v="0"/>
    <d v="2015-10-20T00:00:00"/>
    <s v="Tir"/>
    <s v="RT3"/>
    <x v="1"/>
    <m/>
    <m/>
    <x v="0"/>
  </r>
  <r>
    <s v="MET"/>
    <n v="3036"/>
    <x v="0"/>
    <d v="2015-10-27T00:00:00"/>
    <s v="POT4"/>
    <s v="RT1"/>
    <x v="2"/>
    <m/>
    <m/>
    <x v="0"/>
  </r>
  <r>
    <s v="MET"/>
    <n v="3186"/>
    <x v="0"/>
    <d v="2015-11-24T00:00:00"/>
    <s v="P5"/>
    <s v="RT1"/>
    <x v="1"/>
    <n v="37.57"/>
    <s v="0-300"/>
    <x v="1"/>
  </r>
  <r>
    <s v="MET"/>
    <n v="3191"/>
    <x v="0"/>
    <d v="2015-11-24T00:00:00"/>
    <s v="P5"/>
    <s v="RT1"/>
    <x v="1"/>
    <m/>
    <m/>
    <x v="0"/>
  </r>
  <r>
    <s v="MET"/>
    <n v="3192.1"/>
    <x v="0"/>
    <d v="2015-11-24T00:00:00"/>
    <s v="P5"/>
    <s v="RT1"/>
    <x v="0"/>
    <m/>
    <m/>
    <x v="0"/>
  </r>
  <r>
    <s v="MET"/>
    <n v="3192.2"/>
    <x v="0"/>
    <d v="2015-11-24T00:00:00"/>
    <s v="P5"/>
    <s v="RT1"/>
    <x v="0"/>
    <m/>
    <m/>
    <x v="0"/>
  </r>
  <r>
    <s v="MET"/>
    <n v="3204"/>
    <x v="0"/>
    <d v="2015-12-01T00:00:00"/>
    <s v="P1"/>
    <s v="RT1"/>
    <x v="2"/>
    <n v="690.87"/>
    <s v="601-900"/>
    <x v="2"/>
  </r>
  <r>
    <s v="MET"/>
    <n v="3216"/>
    <x v="0"/>
    <d v="2015-12-02T00:00:00"/>
    <s v="P1"/>
    <s v="RT2"/>
    <x v="2"/>
    <m/>
    <m/>
    <x v="0"/>
  </r>
  <r>
    <s v="MET"/>
    <n v="3217"/>
    <x v="0"/>
    <d v="2015-12-02T00:00:00"/>
    <s v="P1"/>
    <s v="RT2"/>
    <x v="2"/>
    <m/>
    <m/>
    <x v="0"/>
  </r>
  <r>
    <s v="MET"/>
    <n v="4592"/>
    <x v="0"/>
    <d v="2016-06-04T00:00:00"/>
    <s v="P5"/>
    <s v="RT1"/>
    <x v="1"/>
    <m/>
    <m/>
    <x v="0"/>
  </r>
  <r>
    <s v="MET"/>
    <n v="4608"/>
    <x v="0"/>
    <d v="2016-06-04T00:00:00"/>
    <s v="P5"/>
    <s v="RT1"/>
    <x v="1"/>
    <n v="128.46"/>
    <s v="0-300"/>
    <x v="3"/>
  </r>
  <r>
    <s v="MET"/>
    <n v="4606"/>
    <x v="0"/>
    <d v="2016-06-04T00:00:00"/>
    <s v="P5"/>
    <s v="RT1"/>
    <x v="1"/>
    <n v="20.239999999999998"/>
    <s v="0-300"/>
    <x v="1"/>
  </r>
  <r>
    <s v="MET"/>
    <n v="4603"/>
    <x v="0"/>
    <d v="2016-06-04T00:00:00"/>
    <s v="P5"/>
    <s v="RT2"/>
    <x v="0"/>
    <m/>
    <m/>
    <x v="0"/>
  </r>
  <r>
    <s v="MET"/>
    <n v="4604"/>
    <x v="0"/>
    <d v="2016-06-04T00:00:00"/>
    <s v="P5"/>
    <s v="RT2"/>
    <x v="2"/>
    <m/>
    <m/>
    <x v="0"/>
  </r>
  <r>
    <s v="MET"/>
    <n v="4738"/>
    <x v="0"/>
    <d v="2016-06-12T00:00:00"/>
    <s v="P1"/>
    <s v="RT2"/>
    <x v="2"/>
    <m/>
    <m/>
    <x v="0"/>
  </r>
  <r>
    <s v="MET"/>
    <n v="4742"/>
    <x v="0"/>
    <d v="2016-06-12T00:00:00"/>
    <s v="P1"/>
    <s v="RT2"/>
    <x v="2"/>
    <m/>
    <m/>
    <x v="0"/>
  </r>
  <r>
    <s v="MET"/>
    <n v="4753"/>
    <x v="0"/>
    <d v="2016-06-12T00:00:00"/>
    <s v="P1"/>
    <s v="RT3"/>
    <x v="2"/>
    <m/>
    <m/>
    <x v="0"/>
  </r>
  <r>
    <s v="MET"/>
    <n v="4754"/>
    <x v="0"/>
    <d v="2016-06-12T00:00:00"/>
    <s v="P1"/>
    <s v="RT3"/>
    <x v="2"/>
    <m/>
    <m/>
    <x v="0"/>
  </r>
  <r>
    <s v="MET"/>
    <n v="4899"/>
    <x v="0"/>
    <d v="2016-06-30T00:00:00"/>
    <s v="P13"/>
    <s v="RT3"/>
    <x v="2"/>
    <n v="348.48"/>
    <s v="301-600"/>
    <x v="4"/>
  </r>
  <r>
    <s v="MET"/>
    <n v="5113"/>
    <x v="0"/>
    <d v="2016-09-14T00:00:00"/>
    <s v="POT4"/>
    <s v="RT1"/>
    <x v="2"/>
    <m/>
    <m/>
    <x v="0"/>
  </r>
  <r>
    <s v="MET"/>
    <n v="5501"/>
    <x v="0"/>
    <d v="2016-10-26T00:00:00"/>
    <s v="P5"/>
    <s v="RT1"/>
    <x v="1"/>
    <m/>
    <m/>
    <x v="0"/>
  </r>
  <r>
    <s v="MET"/>
    <n v="5502"/>
    <x v="0"/>
    <d v="2016-10-26T00:00:00"/>
    <s v="P5"/>
    <s v="RT1"/>
    <x v="2"/>
    <m/>
    <m/>
    <x v="0"/>
  </r>
  <r>
    <s v="MET"/>
    <n v="5520"/>
    <x v="0"/>
    <d v="2016-10-27T00:00:00"/>
    <s v="P5"/>
    <s v="RT2"/>
    <x v="2"/>
    <n v="247.01"/>
    <s v="0-300"/>
    <x v="3"/>
  </r>
  <r>
    <s v="MET"/>
    <n v="5523"/>
    <x v="0"/>
    <d v="2016-10-27T00:00:00"/>
    <s v="P5"/>
    <s v="RT2"/>
    <x v="2"/>
    <m/>
    <m/>
    <x v="0"/>
  </r>
  <r>
    <s v="MET"/>
    <n v="5542.1"/>
    <x v="0"/>
    <d v="2016-10-27T00:00:00"/>
    <s v="P5"/>
    <s v="RT4"/>
    <x v="0"/>
    <m/>
    <m/>
    <x v="0"/>
  </r>
  <r>
    <s v="MET"/>
    <n v="5542.2"/>
    <x v="0"/>
    <d v="2016-10-27T00:00:00"/>
    <s v="P5"/>
    <s v="RT4"/>
    <x v="0"/>
    <m/>
    <m/>
    <x v="0"/>
  </r>
  <r>
    <s v="MET"/>
    <n v="5544"/>
    <x v="0"/>
    <d v="2016-10-27T00:00:00"/>
    <s v="P5"/>
    <s v="RT4"/>
    <x v="2"/>
    <m/>
    <m/>
    <x v="0"/>
  </r>
  <r>
    <s v="MET"/>
    <n v="550.1"/>
    <x v="0"/>
    <d v="2016-10-27T00:00:00"/>
    <s v="P5"/>
    <s v="RT4"/>
    <x v="0"/>
    <m/>
    <m/>
    <x v="0"/>
  </r>
  <r>
    <s v="MET"/>
    <n v="550.20000000000005"/>
    <x v="0"/>
    <d v="2016-10-27T00:00:00"/>
    <s v="P5"/>
    <s v="RT4"/>
    <x v="0"/>
    <m/>
    <m/>
    <x v="0"/>
  </r>
  <r>
    <s v="MET"/>
    <n v="5553"/>
    <x v="0"/>
    <d v="2016-10-27T00:00:00"/>
    <s v="P5"/>
    <s v="RT4"/>
    <x v="0"/>
    <m/>
    <m/>
    <x v="0"/>
  </r>
  <r>
    <s v="MET"/>
    <n v="5566"/>
    <x v="0"/>
    <d v="2016-10-28T00:00:00"/>
    <s v="P1"/>
    <s v="RT1"/>
    <x v="2"/>
    <n v="44.57"/>
    <s v="0-300"/>
    <x v="1"/>
  </r>
  <r>
    <s v="MET"/>
    <n v="5568"/>
    <x v="0"/>
    <d v="2016-10-28T00:00:00"/>
    <s v="P1"/>
    <s v="RT3"/>
    <x v="2"/>
    <m/>
    <m/>
    <x v="0"/>
  </r>
  <r>
    <s v="MET"/>
    <n v="5569"/>
    <x v="0"/>
    <d v="2016-10-28T00:00:00"/>
    <s v="P1"/>
    <s v="RT3"/>
    <x v="2"/>
    <m/>
    <m/>
    <x v="0"/>
  </r>
  <r>
    <s v="MET"/>
    <n v="5596"/>
    <x v="0"/>
    <d v="2016-10-31T00:00:00"/>
    <s v="P1"/>
    <s v="RT3"/>
    <x v="2"/>
    <m/>
    <m/>
    <x v="0"/>
  </r>
  <r>
    <s v="MET"/>
    <n v="5604.1"/>
    <x v="0"/>
    <d v="2016-10-31T00:00:00"/>
    <s v="P1"/>
    <s v="RT3"/>
    <x v="0"/>
    <m/>
    <m/>
    <x v="0"/>
  </r>
  <r>
    <s v="MET"/>
    <n v="5604.2"/>
    <x v="0"/>
    <d v="2016-10-31T00:00:00"/>
    <s v="P1"/>
    <s v="RT3"/>
    <x v="0"/>
    <m/>
    <m/>
    <x v="0"/>
  </r>
  <r>
    <s v="MET"/>
    <n v="5607"/>
    <x v="0"/>
    <d v="2016-10-31T00:00:00"/>
    <s v="P1"/>
    <s v="RT3"/>
    <x v="0"/>
    <m/>
    <m/>
    <x v="0"/>
  </r>
  <r>
    <s v="MET"/>
    <n v="5611"/>
    <x v="0"/>
    <d v="2016-10-31T00:00:00"/>
    <s v="P1"/>
    <s v="RT2"/>
    <x v="2"/>
    <m/>
    <m/>
    <x v="0"/>
  </r>
  <r>
    <s v="MET"/>
    <n v="5613"/>
    <x v="0"/>
    <d v="2016-10-31T00:00:00"/>
    <s v="P1"/>
    <s v="RT2"/>
    <x v="0"/>
    <m/>
    <m/>
    <x v="0"/>
  </r>
  <r>
    <s v="MET"/>
    <n v="5615"/>
    <x v="0"/>
    <d v="2016-10-31T00:00:00"/>
    <s v="P1"/>
    <s v="RT2"/>
    <x v="0"/>
    <m/>
    <m/>
    <x v="0"/>
  </r>
  <r>
    <s v="MET"/>
    <n v="5622"/>
    <x v="0"/>
    <d v="2016-10-31T00:00:00"/>
    <s v="P1"/>
    <s v="RT1"/>
    <x v="2"/>
    <m/>
    <m/>
    <x v="0"/>
  </r>
  <r>
    <s v="MET"/>
    <n v="6036"/>
    <x v="0"/>
    <d v="2016-11-28T00:00:00"/>
    <s v="Tir"/>
    <s v="RT2"/>
    <x v="2"/>
    <m/>
    <m/>
    <x v="0"/>
  </r>
  <r>
    <s v="MET"/>
    <n v="6038"/>
    <x v="0"/>
    <d v="2016-11-28T00:00:00"/>
    <s v="Tir"/>
    <s v="RT2"/>
    <x v="2"/>
    <m/>
    <m/>
    <x v="0"/>
  </r>
  <r>
    <s v="MET"/>
    <n v="6057"/>
    <x v="0"/>
    <d v="2016-11-28T00:00:00"/>
    <s v="Tir"/>
    <s v="RT1"/>
    <x v="2"/>
    <m/>
    <m/>
    <x v="0"/>
  </r>
  <r>
    <s v="MET"/>
    <n v="6058"/>
    <x v="0"/>
    <d v="2016-11-28T00:00:00"/>
    <s v="Tir"/>
    <s v="RT1"/>
    <x v="1"/>
    <m/>
    <m/>
    <x v="0"/>
  </r>
  <r>
    <s v="MET"/>
    <n v="6061"/>
    <x v="0"/>
    <d v="2016-11-28T00:00:00"/>
    <s v="Tir"/>
    <s v="RT1"/>
    <x v="1"/>
    <m/>
    <m/>
    <x v="0"/>
  </r>
  <r>
    <s v="MET"/>
    <n v="6062"/>
    <x v="0"/>
    <d v="2016-11-28T00:00:00"/>
    <s v="Tir"/>
    <s v="RT1"/>
    <x v="2"/>
    <m/>
    <m/>
    <x v="0"/>
  </r>
  <r>
    <s v="MET"/>
    <n v="3163"/>
    <x v="0"/>
    <d v="2015-11-20T00:00:00"/>
    <s v="P15 "/>
    <s v="RT3"/>
    <x v="2"/>
    <m/>
    <m/>
    <x v="0"/>
  </r>
  <r>
    <s v="MET"/>
    <n v="3164"/>
    <x v="0"/>
    <d v="2015-11-20T00:00:00"/>
    <s v="P15 "/>
    <s v="RT3"/>
    <x v="2"/>
    <m/>
    <m/>
    <x v="0"/>
  </r>
  <r>
    <s v="MET"/>
    <n v="3485"/>
    <x v="0"/>
    <d v="2016-01-22T00:00:00"/>
    <s v="P15 "/>
    <s v="RT3"/>
    <x v="2"/>
    <m/>
    <m/>
    <x v="0"/>
  </r>
  <r>
    <s v="MET"/>
    <n v="6066"/>
    <x v="0"/>
    <d v="2016-11-28T00:00:00"/>
    <s v="Tir"/>
    <s v="RT1"/>
    <x v="2"/>
    <m/>
    <m/>
    <x v="0"/>
  </r>
  <r>
    <s v="MET"/>
    <s v="P16ESPPRO1"/>
    <x v="0"/>
    <d v="2017-05-22T00:00:00"/>
    <s v="P16"/>
    <s v="RT2"/>
    <x v="1"/>
    <m/>
    <m/>
    <x v="0"/>
  </r>
  <r>
    <s v="MET"/>
    <s v="P16ESPPRO2"/>
    <x v="0"/>
    <d v="2017-05-25T00:00:00"/>
    <s v="P16"/>
    <s v="RT3"/>
    <x v="1"/>
    <s v="na"/>
    <m/>
    <x v="0"/>
  </r>
  <r>
    <s v="MET"/>
    <s v="P16ESPPRO3"/>
    <x v="0"/>
    <d v="2017-05-25T00:00:00"/>
    <s v="P16"/>
    <s v="RT3"/>
    <x v="1"/>
    <s v="na"/>
    <m/>
    <x v="0"/>
  </r>
  <r>
    <s v="MET"/>
    <s v="P16TERSPI1"/>
    <x v="0"/>
    <d v="2017-05-25T00:00:00"/>
    <s v="P16"/>
    <s v="RT3"/>
    <x v="2"/>
    <m/>
    <m/>
    <x v="0"/>
  </r>
  <r>
    <s v="MET"/>
    <s v="P16ESPPRO4"/>
    <x v="0"/>
    <d v="2017-05-30T00:00:00"/>
    <s v="P16"/>
    <s v="RT1"/>
    <x v="1"/>
    <s v="na"/>
    <m/>
    <x v="0"/>
  </r>
  <r>
    <s v="MET"/>
    <s v="P1HYAVAL1"/>
    <x v="1"/>
    <s v="8-June-17"/>
    <s v="P1"/>
    <s v="RT3"/>
    <x v="0"/>
    <s v="na"/>
    <m/>
    <x v="0"/>
  </r>
  <r>
    <s v="MET"/>
    <s v="P1HYAVAL2"/>
    <x v="1"/>
    <s v="8-June-17"/>
    <s v="P1"/>
    <s v="RT3"/>
    <x v="0"/>
    <s v="na"/>
    <m/>
    <x v="0"/>
  </r>
  <r>
    <s v="MET"/>
    <s v="P1HYAVAL3"/>
    <x v="1"/>
    <s v="8-June-17"/>
    <s v="P1"/>
    <s v="RT3"/>
    <x v="0"/>
    <s v="na"/>
    <m/>
    <x v="0"/>
  </r>
  <r>
    <s v="MET"/>
    <s v="P1HYAVAL4"/>
    <x v="1"/>
    <s v="8-June-17"/>
    <s v="P1"/>
    <s v="RT2"/>
    <x v="0"/>
    <n v="265.58800000000002"/>
    <s v="0-300"/>
    <x v="3"/>
  </r>
  <r>
    <s v="MET"/>
    <s v="P1HYAVAL5"/>
    <x v="1"/>
    <s v="8-June-17"/>
    <s v="P1"/>
    <s v="RT2"/>
    <x v="0"/>
    <n v="265.58800000000002"/>
    <s v="0-300"/>
    <x v="3"/>
  </r>
  <r>
    <s v="MET"/>
    <s v="P1HYAVAL6"/>
    <x v="1"/>
    <s v="8-June-17"/>
    <s v="P1"/>
    <s v="RT2"/>
    <x v="0"/>
    <n v="265.58800000000002"/>
    <s v="0-300"/>
    <x v="3"/>
  </r>
  <r>
    <s v="MET"/>
    <s v="P1TERSPI1"/>
    <x v="1"/>
    <s v="8-June-17"/>
    <s v="P1"/>
    <s v="RT1"/>
    <x v="2"/>
    <n v="178.292"/>
    <s v="0-300"/>
    <x v="3"/>
  </r>
  <r>
    <s v="MET"/>
    <s v="P1ESPPRO1"/>
    <x v="1"/>
    <s v="8-June-17"/>
    <s v="P1"/>
    <s v="RT1"/>
    <x v="1"/>
    <s v="na"/>
    <m/>
    <x v="0"/>
  </r>
  <r>
    <s v="MET"/>
    <s v="P1ESPPRO2"/>
    <x v="1"/>
    <s v="8-June-17"/>
    <s v="P1"/>
    <s v="RT1"/>
    <x v="1"/>
    <s v="na"/>
    <m/>
    <x v="0"/>
  </r>
  <r>
    <s v="MET"/>
    <s v="P1ESPPRO3"/>
    <x v="1"/>
    <s v="8-June-17"/>
    <s v="P1"/>
    <s v="RT1"/>
    <x v="1"/>
    <s v="na"/>
    <m/>
    <x v="0"/>
  </r>
  <r>
    <s v="MET"/>
    <s v="P1HYAVAL7"/>
    <x v="1"/>
    <s v="8-June-17"/>
    <s v="P1"/>
    <s v="RT1"/>
    <x v="0"/>
    <n v="520.56799999999998"/>
    <s v="301-600"/>
    <x v="4"/>
  </r>
  <r>
    <s v="MET"/>
    <s v="P1HYAVAL8"/>
    <x v="1"/>
    <s v="8-June-17"/>
    <s v="P1"/>
    <s v="RT1"/>
    <x v="0"/>
    <n v="520.56799999999998"/>
    <s v="301-600"/>
    <x v="4"/>
  </r>
  <r>
    <s v="MET"/>
    <s v="P1HYAVAL9"/>
    <x v="1"/>
    <s v="8-June-17"/>
    <s v="P1"/>
    <s v="RT1"/>
    <x v="0"/>
    <n v="718.77599999999995"/>
    <s v="601-900"/>
    <x v="2"/>
  </r>
  <r>
    <s v="MET"/>
    <s v="P1HYAVAL10"/>
    <x v="1"/>
    <s v="8-June-17"/>
    <s v="P1"/>
    <s v="RT1"/>
    <x v="0"/>
    <n v="718.77599999999995"/>
    <s v="601-900"/>
    <x v="2"/>
  </r>
  <r>
    <s v="MET"/>
    <s v="P1HYAVAL11"/>
    <x v="0"/>
    <s v="11-June-17"/>
    <s v="P1"/>
    <s v="RT1"/>
    <x v="0"/>
    <s v="no way"/>
    <m/>
    <x v="0"/>
  </r>
  <r>
    <s v="MET"/>
    <s v="P1HYAVAL12"/>
    <x v="0"/>
    <s v="11-June-17"/>
    <s v="P1"/>
    <s v="RT1"/>
    <x v="0"/>
    <s v="no way"/>
    <m/>
    <x v="0"/>
  </r>
  <r>
    <s v="MET"/>
    <s v="P1HYAVAL13"/>
    <x v="0"/>
    <s v="11-June-17"/>
    <s v="P1"/>
    <s v="RT1"/>
    <x v="0"/>
    <n v="6203.2259999999997"/>
    <s v="&gt;1500"/>
    <x v="2"/>
  </r>
  <r>
    <s v="MET"/>
    <s v="P1HYAVAL14"/>
    <x v="0"/>
    <s v="11-June-17"/>
    <s v="P1"/>
    <s v="RT1"/>
    <x v="0"/>
    <n v="6203.2259999999997"/>
    <s v="&gt;1500"/>
    <x v="2"/>
  </r>
  <r>
    <s v="MET"/>
    <s v="P1HYAVAL15"/>
    <x v="0"/>
    <s v="11-June-17"/>
    <s v="P1"/>
    <s v="RT1"/>
    <x v="0"/>
    <n v="6203.2259999999997"/>
    <s v="&gt;1500"/>
    <x v="2"/>
  </r>
  <r>
    <s v="MET"/>
    <s v="P1TERSPI2"/>
    <x v="0"/>
    <s v="11-June-17"/>
    <s v="P1"/>
    <s v="RT1"/>
    <x v="2"/>
    <n v="213.09100000000001"/>
    <s v="0-300"/>
    <x v="3"/>
  </r>
  <r>
    <s v="MET"/>
    <s v="P1TERSPI3"/>
    <x v="0"/>
    <s v="11-June-17"/>
    <s v="P1"/>
    <s v="RT1"/>
    <x v="2"/>
    <n v="51.944000000000003"/>
    <s v="0-300"/>
    <x v="1"/>
  </r>
  <r>
    <s v="MET"/>
    <s v="P1TERSPI4"/>
    <x v="0"/>
    <s v="11-June-17"/>
    <s v="P1"/>
    <s v="RT2"/>
    <x v="2"/>
    <s v="no scale"/>
    <m/>
    <x v="0"/>
  </r>
  <r>
    <s v="MET"/>
    <s v="P1ESPPRO4"/>
    <x v="0"/>
    <s v="11-June-17"/>
    <s v="P1"/>
    <s v="RT2"/>
    <x v="1"/>
    <n v="61.210999999999999"/>
    <s v="0-300"/>
    <x v="1"/>
  </r>
  <r>
    <s v="MET"/>
    <s v="P1HYAVAL16"/>
    <x v="0"/>
    <s v="11-June-17"/>
    <s v="P1"/>
    <s v="RT3"/>
    <x v="0"/>
    <n v="370.05099999999999"/>
    <s v="301-600"/>
    <x v="4"/>
  </r>
  <r>
    <s v="MET"/>
    <s v="P1HYAVAL17"/>
    <x v="0"/>
    <s v="11-June-17"/>
    <s v="P1"/>
    <s v="RT3"/>
    <x v="0"/>
    <m/>
    <m/>
    <x v="0"/>
  </r>
  <r>
    <s v="MET"/>
    <s v="P1TERSPI5"/>
    <x v="0"/>
    <s v="11-June-17"/>
    <s v="P1"/>
    <s v="RT3"/>
    <x v="2"/>
    <n v="129.41300000000001"/>
    <s v="0-300"/>
    <x v="3"/>
  </r>
  <r>
    <s v="MET"/>
    <s v="P1TERSPI6"/>
    <x v="0"/>
    <s v="11-June-17"/>
    <s v="P1"/>
    <s v="RT3"/>
    <x v="2"/>
    <n v="1271.732"/>
    <s v="1201-1500"/>
    <x v="2"/>
  </r>
  <r>
    <s v="MET"/>
    <s v="P1TERSPI7"/>
    <x v="0"/>
    <s v="11-June-17"/>
    <s v="P1"/>
    <s v="RT3"/>
    <x v="2"/>
    <n v="3243.7510000000002"/>
    <s v="&gt;1500"/>
    <x v="2"/>
  </r>
  <r>
    <s v="MET"/>
    <s v="P1TERSPI8"/>
    <x v="0"/>
    <s v="11-June-17"/>
    <s v="P1"/>
    <s v="RT3"/>
    <x v="2"/>
    <n v="1400.6969999999999"/>
    <s v="1201-1500"/>
    <x v="2"/>
  </r>
  <r>
    <s v="MET"/>
    <s v="PIHYAVAL18"/>
    <x v="1"/>
    <d v="2017-06-15T00:00:00"/>
    <s v="P1"/>
    <s v="RT3"/>
    <x v="0"/>
    <m/>
    <m/>
    <x v="0"/>
  </r>
  <r>
    <s v="XOR"/>
    <s v="P16ESPPRO5"/>
    <x v="0"/>
    <s v="12-June-17"/>
    <s v="P16"/>
    <s v="RT1"/>
    <x v="1"/>
    <m/>
    <m/>
    <x v="0"/>
  </r>
  <r>
    <s v="XOR"/>
    <s v="P16ESPPRO6"/>
    <x v="0"/>
    <s v="12-June-17"/>
    <s v="P16"/>
    <s v="RT2"/>
    <x v="1"/>
    <m/>
    <m/>
    <x v="0"/>
  </r>
  <r>
    <s v="XOR"/>
    <s v="P16ESPPRO7"/>
    <x v="0"/>
    <s v="12-June-17"/>
    <s v="P16"/>
    <s v="RT2"/>
    <x v="1"/>
    <n v="41.091000000000001"/>
    <s v="0-300"/>
    <x v="1"/>
  </r>
  <r>
    <s v="XOR"/>
    <s v="P16TERPI2"/>
    <x v="0"/>
    <s v="12-June-17"/>
    <s v="P16"/>
    <s v="RT3"/>
    <x v="2"/>
    <m/>
    <m/>
    <x v="0"/>
  </r>
  <r>
    <s v="XOR"/>
    <s v="P16TERPI3"/>
    <x v="0"/>
    <s v="12-June-17"/>
    <s v="P16"/>
    <s v="RT3"/>
    <x v="2"/>
    <n v="105.11799999999999"/>
    <s v="0-300"/>
    <x v="3"/>
  </r>
  <r>
    <s v="XOR"/>
    <s v="P16TERPI4"/>
    <x v="0"/>
    <s v="12-June-17"/>
    <s v="P16"/>
    <s v="RT3"/>
    <x v="2"/>
    <n v="43.277999999999999"/>
    <s v="0-300"/>
    <x v="1"/>
  </r>
  <r>
    <s v="BG"/>
    <s v="TIRESPPRO3"/>
    <x v="0"/>
    <d v="2017-06-17T00:00:00"/>
    <s v="Tir"/>
    <s v="RT1"/>
    <x v="1"/>
    <s v="na"/>
    <m/>
    <x v="0"/>
  </r>
  <r>
    <s v="BG"/>
    <s v="TIRESPPRO1"/>
    <x v="0"/>
    <d v="2017-06-17T00:00:00"/>
    <s v="Tir"/>
    <s v="RT2"/>
    <x v="1"/>
    <n v="29.183"/>
    <s v="0-300"/>
    <x v="1"/>
  </r>
  <r>
    <s v="BG"/>
    <s v="TIRTERSPI1"/>
    <x v="0"/>
    <d v="2017-06-17T00:00:00"/>
    <s v="Tir"/>
    <s v="RT2"/>
    <x v="2"/>
    <n v="1103.288"/>
    <s v="901-1200"/>
    <x v="2"/>
  </r>
  <r>
    <s v="BG"/>
    <s v="TIRTERSPI2"/>
    <x v="0"/>
    <d v="2017-06-17T00:00:00"/>
    <s v="Tir"/>
    <s v="RT2"/>
    <x v="2"/>
    <s v="na"/>
    <m/>
    <x v="0"/>
  </r>
  <r>
    <s v="BG"/>
    <s v="TIRTERSPI3"/>
    <x v="0"/>
    <d v="2017-06-17T00:00:00"/>
    <s v="Tir"/>
    <s v="RT2"/>
    <x v="2"/>
    <n v="194.148"/>
    <s v="0-300"/>
    <x v="3"/>
  </r>
  <r>
    <s v="BG"/>
    <s v="TIRTERSPI4"/>
    <x v="0"/>
    <d v="2017-06-17T00:00:00"/>
    <s v="Tir"/>
    <s v="RT2"/>
    <x v="2"/>
    <s v="na"/>
    <m/>
    <x v="0"/>
  </r>
  <r>
    <s v="BG"/>
    <s v="TIRTERSPI5"/>
    <x v="0"/>
    <d v="2017-06-17T00:00:00"/>
    <s v="Tir"/>
    <s v="RT2"/>
    <x v="2"/>
    <s v="na"/>
    <m/>
    <x v="0"/>
  </r>
  <r>
    <s v="BG"/>
    <s v="TIRTERSPI6"/>
    <x v="0"/>
    <d v="2017-06-17T00:00:00"/>
    <s v="Tir"/>
    <s v="RT3"/>
    <x v="2"/>
    <n v="613.04899999999998"/>
    <s v="601-900"/>
    <x v="2"/>
  </r>
  <r>
    <s v="BG"/>
    <s v="TIRTESPPRO2"/>
    <x v="0"/>
    <d v="2017-06-17T00:00:00"/>
    <s v="Tir"/>
    <s v="RT3"/>
    <x v="1"/>
    <s v="na"/>
    <m/>
    <x v="0"/>
  </r>
  <r>
    <s v="XOR"/>
    <s v="POT4TERSPI1"/>
    <x v="0"/>
    <s v="18-June-17"/>
    <s v="POT4"/>
    <s v="RT3"/>
    <x v="2"/>
    <n v="221.673"/>
    <s v="0-300"/>
    <x v="3"/>
  </r>
  <r>
    <s v="XOR"/>
    <s v="POT4HYAVAL1"/>
    <x v="0"/>
    <s v="18-June-17"/>
    <s v="POT4"/>
    <s v="RT1"/>
    <x v="0"/>
    <n v="847.28700000000003"/>
    <s v="601-900"/>
    <x v="2"/>
  </r>
  <r>
    <s v="XOR"/>
    <s v="POT4HYAVAL2"/>
    <x v="0"/>
    <s v="18-June-17"/>
    <s v="POT4"/>
    <s v="RT1"/>
    <x v="0"/>
    <n v="167.20400000000001"/>
    <s v="0-300"/>
    <x v="3"/>
  </r>
  <r>
    <s v="BG"/>
    <s v="P16ESPPRO8"/>
    <x v="1"/>
    <s v="19-June-17"/>
    <s v="P16"/>
    <s v="RT2"/>
    <x v="1"/>
    <s v="na"/>
    <m/>
    <x v="0"/>
  </r>
  <r>
    <s v="BG"/>
    <s v="P5HYAVAL1"/>
    <x v="0"/>
    <d v="2017-06-21T00:00:00"/>
    <s v="P5"/>
    <s v="RT2"/>
    <x v="0"/>
    <n v="271.54700000000003"/>
    <s v="0-300"/>
    <x v="3"/>
  </r>
  <r>
    <s v="BG"/>
    <s v="P5HYAVAL2"/>
    <x v="0"/>
    <d v="2017-06-21T00:00:00"/>
    <s v="P5"/>
    <s v="RT2"/>
    <x v="0"/>
    <n v="271.54700000000003"/>
    <s v="0-300"/>
    <x v="3"/>
  </r>
  <r>
    <s v="BG"/>
    <s v="P5HYAVAL3"/>
    <x v="0"/>
    <d v="2017-06-21T00:00:00"/>
    <s v="P5"/>
    <s v="RT2"/>
    <x v="0"/>
    <n v="472.99099999999999"/>
    <s v="301-600"/>
    <x v="4"/>
  </r>
  <r>
    <s v="BG"/>
    <s v="P5EPPRO1"/>
    <x v="0"/>
    <d v="2017-06-21T00:00:00"/>
    <s v="P5"/>
    <s v="RT2"/>
    <x v="1"/>
    <s v="na"/>
    <m/>
    <x v="0"/>
  </r>
  <r>
    <s v="BG"/>
    <s v="P5TERSPI1"/>
    <x v="0"/>
    <d v="2017-06-21T00:00:00"/>
    <s v="P5"/>
    <s v="RT2"/>
    <x v="2"/>
    <n v="36.588999999999999"/>
    <s v="0-300"/>
    <x v="1"/>
  </r>
  <r>
    <s v="BG"/>
    <s v="P5ESPPRO2"/>
    <x v="0"/>
    <d v="2017-06-21T00:00:00"/>
    <s v="P5"/>
    <s v="RT1"/>
    <x v="1"/>
    <s v="na"/>
    <m/>
    <x v="0"/>
  </r>
  <r>
    <s v="BG"/>
    <s v="P5TERSPI2"/>
    <x v="0"/>
    <d v="2017-06-21T00:00:00"/>
    <s v="P5"/>
    <s v="RT1"/>
    <x v="2"/>
    <s v="na"/>
    <m/>
    <x v="0"/>
  </r>
  <r>
    <s v="BG"/>
    <s v="P5ESPPRO3"/>
    <x v="0"/>
    <d v="2017-06-21T00:00:00"/>
    <s v="P5"/>
    <s v="RT1"/>
    <x v="1"/>
    <s v="na"/>
    <m/>
    <x v="0"/>
  </r>
  <r>
    <s v="BG"/>
    <s v="P5ESPPRO4"/>
    <x v="0"/>
    <d v="2017-06-21T00:00:00"/>
    <s v="P5"/>
    <s v="RT1"/>
    <x v="1"/>
    <s v="na"/>
    <m/>
    <x v="0"/>
  </r>
  <r>
    <s v="BG"/>
    <s v="P5HYAVAL4"/>
    <x v="0"/>
    <d v="2017-06-21T00:00:00"/>
    <s v="P5"/>
    <s v="RT1"/>
    <x v="0"/>
    <n v="158.107"/>
    <s v="0-300"/>
    <x v="3"/>
  </r>
  <r>
    <s v="BG"/>
    <s v="P5HYAVAL5"/>
    <x v="0"/>
    <d v="2017-06-21T00:00:00"/>
    <s v="P5"/>
    <s v="RT4"/>
    <x v="0"/>
    <n v="351.28899999999999"/>
    <s v="301-600"/>
    <x v="4"/>
  </r>
  <r>
    <s v="BG"/>
    <s v="P5HYAVAL6"/>
    <x v="0"/>
    <d v="2017-06-21T00:00:00"/>
    <s v="P5"/>
    <s v="RT4"/>
    <x v="0"/>
    <n v="351.28899999999999"/>
    <s v="301-600"/>
    <x v="4"/>
  </r>
  <r>
    <s v="BG"/>
    <s v="P5HYAVAL7"/>
    <x v="0"/>
    <d v="2017-06-21T00:00:00"/>
    <s v="P5"/>
    <s v="RT4"/>
    <x v="0"/>
    <n v="351.28899999999999"/>
    <s v="301-600"/>
    <x v="4"/>
  </r>
  <r>
    <s v="BG"/>
    <s v="P5HYAVAL8"/>
    <x v="0"/>
    <d v="2017-06-21T00:00:00"/>
    <s v="P5"/>
    <s v="RT4"/>
    <x v="0"/>
    <n v="381.29300000000001"/>
    <s v="301-600"/>
    <x v="4"/>
  </r>
  <r>
    <s v="BG"/>
    <s v="P5HYAVAL9"/>
    <x v="0"/>
    <d v="2017-06-21T00:00:00"/>
    <s v="P5"/>
    <s v="RT4"/>
    <x v="0"/>
    <n v="274.46499999999997"/>
    <s v="0-300"/>
    <x v="3"/>
  </r>
  <r>
    <s v="BG"/>
    <s v="P5HYAVAL10"/>
    <x v="0"/>
    <d v="2017-06-21T00:00:00"/>
    <s v="P5"/>
    <s v="RT4"/>
    <x v="0"/>
    <n v="3398.0770000000002"/>
    <s v="&gt;1500"/>
    <x v="2"/>
  </r>
  <r>
    <s v="BG"/>
    <s v="P5HYAVAL11"/>
    <x v="0"/>
    <d v="2017-06-21T00:00:00"/>
    <s v="P5"/>
    <s v="RT4"/>
    <x v="0"/>
    <n v="3398.0770000000002"/>
    <s v="&gt;1500"/>
    <x v="2"/>
  </r>
  <r>
    <s v="BG"/>
    <s v="P5HYAVAL12"/>
    <x v="0"/>
    <d v="2017-06-21T00:00:00"/>
    <s v="P5"/>
    <s v="RT4"/>
    <x v="0"/>
    <n v="77.001000000000005"/>
    <s v="0-300"/>
    <x v="1"/>
  </r>
  <r>
    <s v="BG"/>
    <s v="P5HYAVAL13"/>
    <x v="0"/>
    <d v="2017-06-21T00:00:00"/>
    <s v="P5"/>
    <s v="RT4"/>
    <x v="0"/>
    <n v="77.001000000000005"/>
    <s v="0-300"/>
    <x v="1"/>
  </r>
  <r>
    <s v="BG"/>
    <s v="P5HYAVAL14"/>
    <x v="0"/>
    <d v="2017-06-21T00:00:00"/>
    <s v="P5"/>
    <s v="RT4"/>
    <x v="0"/>
    <n v="77.001000000000005"/>
    <s v="0-300"/>
    <x v="1"/>
  </r>
  <r>
    <s v="BG"/>
    <s v="P5HYAVAL15"/>
    <x v="0"/>
    <d v="2017-06-21T00:00:00"/>
    <s v="P5"/>
    <s v="RT4"/>
    <x v="0"/>
    <n v="152.38200000000001"/>
    <s v="0-300"/>
    <x v="3"/>
  </r>
  <r>
    <s v="BG"/>
    <s v="P5HYAVAL16"/>
    <x v="0"/>
    <d v="2017-06-21T00:00:00"/>
    <s v="P5"/>
    <s v="RT4"/>
    <x v="0"/>
    <n v="152.38200000000001"/>
    <s v="0-300"/>
    <x v="3"/>
  </r>
  <r>
    <s v="BG"/>
    <s v="P5TERSPI3"/>
    <x v="0"/>
    <d v="2017-06-21T00:00:00"/>
    <s v="P5"/>
    <s v="RT4"/>
    <x v="2"/>
    <n v="103.27"/>
    <s v="0-300"/>
    <x v="3"/>
  </r>
  <r>
    <s v="MET"/>
    <s v="P15HYAVAL1"/>
    <x v="0"/>
    <d v="2017-06-24T00:00:00"/>
    <s v="P15 "/>
    <s v="RT2"/>
    <x v="0"/>
    <m/>
    <m/>
    <x v="0"/>
  </r>
  <r>
    <s v="MET"/>
    <s v="P15HYAVAL2"/>
    <x v="0"/>
    <d v="2017-06-24T00:00:00"/>
    <s v="P15 "/>
    <s v="RT2"/>
    <x v="0"/>
    <m/>
    <m/>
    <x v="0"/>
  </r>
  <r>
    <s v="MET"/>
    <s v="P15HYAVAL3"/>
    <x v="0"/>
    <d v="2017-06-24T00:00:00"/>
    <s v="P15 "/>
    <s v="RT2"/>
    <x v="0"/>
    <m/>
    <m/>
    <x v="0"/>
  </r>
  <r>
    <s v="MET"/>
    <s v="P15HYAVAL4"/>
    <x v="0"/>
    <d v="2017-06-24T00:00:00"/>
    <s v="P15 "/>
    <s v="RT2"/>
    <x v="0"/>
    <m/>
    <m/>
    <x v="0"/>
  </r>
  <r>
    <s v="XOR"/>
    <s v="P13TERSPI1"/>
    <x v="0"/>
    <d v="2017-06-25T00:00:00"/>
    <s v="P13"/>
    <s v="RT2"/>
    <x v="2"/>
    <n v="119.822"/>
    <s v="0-300"/>
    <x v="3"/>
  </r>
  <r>
    <s v="XOR"/>
    <s v="P13TERSPI2"/>
    <x v="0"/>
    <d v="2017-06-25T00:00:00"/>
    <s v="P13"/>
    <s v="RT2"/>
    <x v="2"/>
    <n v="27.896000000000001"/>
    <s v="0-300"/>
    <x v="1"/>
  </r>
  <r>
    <s v="XOR"/>
    <s v="P13HYAVAL1"/>
    <x v="0"/>
    <d v="2017-06-25T00:00:00"/>
    <s v="P13"/>
    <s v="RT3"/>
    <x v="0"/>
    <n v="122.715"/>
    <s v="0-300"/>
    <x v="3"/>
  </r>
  <r>
    <s v="XOR"/>
    <s v="P13HYAVAL2"/>
    <x v="0"/>
    <d v="2017-06-25T00:00:00"/>
    <s v="P13"/>
    <s v="RT3"/>
    <x v="0"/>
    <n v="529.21100000000001"/>
    <s v="301-600"/>
    <x v="4"/>
  </r>
  <r>
    <s v="BG"/>
    <s v="P15HYAVAL5"/>
    <x v="1"/>
    <d v="2017-06-28T00:00:00"/>
    <s v="P15 "/>
    <s v="RT2"/>
    <x v="0"/>
    <s v="na"/>
    <m/>
    <x v="0"/>
  </r>
  <r>
    <s v="BG"/>
    <s v="P15HYAVAL6"/>
    <x v="1"/>
    <d v="2017-06-28T00:00:00"/>
    <s v="P15 "/>
    <s v="RT2"/>
    <x v="0"/>
    <s v="na"/>
    <m/>
    <x v="0"/>
  </r>
  <r>
    <s v="XOR"/>
    <s v="P1TERSPI9"/>
    <x v="0"/>
    <d v="2017-06-29T00:00:00"/>
    <s v="P1"/>
    <s v="RT3"/>
    <x v="2"/>
    <n v="1709.0709999999999"/>
    <s v="&gt;1500"/>
    <x v="2"/>
  </r>
  <r>
    <s v="XOR"/>
    <s v="P1TERSPI10"/>
    <x v="0"/>
    <d v="2017-06-29T00:00:00"/>
    <s v="P1"/>
    <s v="RT3"/>
    <x v="2"/>
    <s v="no."/>
    <m/>
    <x v="0"/>
  </r>
  <r>
    <s v="XOR"/>
    <s v="P1TERSPI11"/>
    <x v="0"/>
    <d v="2017-06-29T00:00:00"/>
    <s v="P1"/>
    <s v="RT3"/>
    <x v="2"/>
    <n v="313.238"/>
    <s v="301-600"/>
    <x v="4"/>
  </r>
  <r>
    <s v="XOR"/>
    <s v="P1HYAVAL19"/>
    <x v="0"/>
    <d v="2017-06-29T00:00:00"/>
    <s v="P1"/>
    <s v="RT3"/>
    <x v="0"/>
    <n v="359.13099999999997"/>
    <s v="301-600"/>
    <x v="4"/>
  </r>
  <r>
    <s v="XOR"/>
    <s v="P1TERSPI12"/>
    <x v="0"/>
    <d v="2017-06-29T00:00:00"/>
    <s v="P1"/>
    <s v="RT2"/>
    <x v="2"/>
    <n v="50.707000000000001"/>
    <s v="0-300"/>
    <x v="1"/>
  </r>
  <r>
    <s v="XOR"/>
    <s v="P1TERSPI13"/>
    <x v="0"/>
    <d v="2017-06-29T00:00:00"/>
    <s v="P1"/>
    <s v="RT2"/>
    <x v="2"/>
    <n v="78.069999999999993"/>
    <s v="0-300"/>
    <x v="1"/>
  </r>
  <r>
    <s v="XOR"/>
    <s v="P1ESPPRO6"/>
    <x v="0"/>
    <d v="2017-06-29T00:00:00"/>
    <s v="P1"/>
    <s v="RT2"/>
    <x v="1"/>
    <s v="moss"/>
    <m/>
    <x v="0"/>
  </r>
  <r>
    <s v="XOR"/>
    <s v="P1TERSPI14"/>
    <x v="0"/>
    <d v="2017-06-29T00:00:00"/>
    <s v="P1"/>
    <s v="RT2"/>
    <x v="2"/>
    <n v="179.22200000000001"/>
    <s v="0-300"/>
    <x v="3"/>
  </r>
  <r>
    <s v="XOR"/>
    <s v="P1TERSPI15.1"/>
    <x v="0"/>
    <d v="2017-06-29T00:00:00"/>
    <s v="P1"/>
    <s v="RT2"/>
    <x v="2"/>
    <n v="106.18899999999999"/>
    <s v="0-300"/>
    <x v="3"/>
  </r>
  <r>
    <s v="XOR"/>
    <s v="P1HYAVAL20"/>
    <x v="0"/>
    <d v="2017-06-29T00:00:00"/>
    <s v="P1"/>
    <s v="RT2"/>
    <x v="0"/>
    <n v="351.78800000000001"/>
    <s v="301-600"/>
    <x v="4"/>
  </r>
  <r>
    <s v="XOR"/>
    <s v="P1HYAVAL21"/>
    <x v="0"/>
    <d v="2017-06-29T00:00:00"/>
    <s v="P1"/>
    <s v="RT2"/>
    <x v="0"/>
    <n v="1133.0540000000001"/>
    <s v="901-1200"/>
    <x v="2"/>
  </r>
  <r>
    <s v="XOR"/>
    <s v="P1HYAVAL22"/>
    <x v="0"/>
    <d v="2017-06-29T00:00:00"/>
    <s v="P1"/>
    <s v="RT2"/>
    <x v="0"/>
    <n v="1133.0540000000001"/>
    <s v="901-1200"/>
    <x v="2"/>
  </r>
  <r>
    <s v="XOR"/>
    <s v="P1HYAVAL23"/>
    <x v="0"/>
    <d v="2017-06-29T00:00:00"/>
    <s v="P1"/>
    <s v="RT2"/>
    <x v="0"/>
    <s v="unreadable"/>
    <m/>
    <x v="0"/>
  </r>
  <r>
    <s v="XOR"/>
    <s v="P1TERSPI13"/>
    <x v="0"/>
    <d v="2017-06-29T00:00:00"/>
    <s v="P1"/>
    <s v="RT1"/>
    <x v="2"/>
    <s v="na"/>
    <m/>
    <x v="0"/>
  </r>
  <r>
    <s v="XOR"/>
    <s v="P1ESPPRO7"/>
    <x v="0"/>
    <d v="2017-06-29T00:00:00"/>
    <s v="P1"/>
    <s v="RT1"/>
    <x v="1"/>
    <s v="na"/>
    <m/>
    <x v="0"/>
  </r>
  <r>
    <s v="XOR"/>
    <s v="P1HYAVAL30"/>
    <x v="0"/>
    <d v="2017-06-29T00:00:00"/>
    <s v="P1"/>
    <s v="RT1"/>
    <x v="0"/>
    <n v="159.46199999999999"/>
    <s v="0-300"/>
    <x v="3"/>
  </r>
  <r>
    <s v="XOR"/>
    <s v="P1TERSPI15.1"/>
    <x v="0"/>
    <d v="2017-06-29T00:00:00"/>
    <s v="P1"/>
    <s v="RT1"/>
    <x v="2"/>
    <n v="374.745"/>
    <s v="301-600"/>
    <x v="4"/>
  </r>
  <r>
    <s v="XOR"/>
    <s v="P1HYAVAL24"/>
    <x v="0"/>
    <d v="2017-06-29T00:00:00"/>
    <s v="P1"/>
    <s v="RT1"/>
    <x v="0"/>
    <n v="439.82299999999998"/>
    <s v="301-600"/>
    <x v="4"/>
  </r>
  <r>
    <s v="XOR"/>
    <s v="P1HYAVAL25"/>
    <x v="0"/>
    <d v="2017-06-29T00:00:00"/>
    <s v="P1"/>
    <s v="RT1"/>
    <x v="0"/>
    <n v="374.10700000000003"/>
    <s v="301-600"/>
    <x v="4"/>
  </r>
  <r>
    <s v="XOR"/>
    <s v="P1HYAVAL26"/>
    <x v="0"/>
    <d v="2017-06-29T00:00:00"/>
    <s v="P1"/>
    <s v="RT1"/>
    <x v="0"/>
    <n v="374.10700000000003"/>
    <s v="301-600"/>
    <x v="4"/>
  </r>
  <r>
    <s v="XOR"/>
    <s v="P1HYAVAL27"/>
    <x v="0"/>
    <d v="2017-06-29T00:00:00"/>
    <s v="P1"/>
    <s v="RT1"/>
    <x v="0"/>
    <n v="494.89800000000002"/>
    <s v="301-600"/>
    <x v="4"/>
  </r>
  <r>
    <s v="XOR"/>
    <s v="P1HYAVAL28"/>
    <x v="0"/>
    <d v="2017-06-29T00:00:00"/>
    <s v="P1"/>
    <s v="RT1"/>
    <x v="0"/>
    <n v="494.89800000000002"/>
    <s v="301-600"/>
    <x v="4"/>
  </r>
  <r>
    <s v="BG"/>
    <s v="POT4HYAVAL3"/>
    <x v="0"/>
    <d v="2017-07-01T00:00:00"/>
    <s v="POT4"/>
    <s v="RT1"/>
    <x v="0"/>
    <n v="451.18099999999998"/>
    <s v="301-600"/>
    <x v="4"/>
  </r>
  <r>
    <s v="BG"/>
    <s v="POT4HYAVAL4"/>
    <x v="0"/>
    <d v="2017-07-01T00:00:00"/>
    <s v="POT4"/>
    <s v="RT1"/>
    <x v="0"/>
    <n v="451.18099999999998"/>
    <s v="301-600"/>
    <x v="4"/>
  </r>
  <r>
    <s v="BG"/>
    <s v="POT4TERSPI2"/>
    <x v="0"/>
    <d v="2017-07-01T00:00:00"/>
    <s v="POT4"/>
    <s v="RT1"/>
    <x v="2"/>
    <s v="na"/>
    <m/>
    <x v="0"/>
  </r>
  <r>
    <s v="BG"/>
    <s v="POT4TERSPI3"/>
    <x v="0"/>
    <d v="2017-07-01T00:00:00"/>
    <s v="POT4"/>
    <s v="RT2"/>
    <x v="2"/>
    <s v="na"/>
    <m/>
    <x v="0"/>
  </r>
  <r>
    <s v="BG"/>
    <s v="P16ESPPRO9"/>
    <x v="0"/>
    <d v="2017-07-02T00:00:00"/>
    <s v="P16"/>
    <s v="RT1"/>
    <x v="1"/>
    <s v="moss"/>
    <m/>
    <x v="0"/>
  </r>
  <r>
    <s v="BG"/>
    <s v="P16TERSPI5"/>
    <x v="0"/>
    <d v="2017-07-02T00:00:00"/>
    <s v="P16"/>
    <s v="RT1"/>
    <x v="2"/>
    <n v="1026.6500000000001"/>
    <s v="901-1200"/>
    <x v="2"/>
  </r>
  <r>
    <s v="BG"/>
    <s v="P16ESPPRO10"/>
    <x v="0"/>
    <d v="2017-07-02T00:00:00"/>
    <s v="P16"/>
    <s v="RT2"/>
    <x v="1"/>
    <n v="188.49299999999999"/>
    <s v="0-300"/>
    <x v="3"/>
  </r>
  <r>
    <s v="BG"/>
    <s v="P16ESPPRO11"/>
    <x v="0"/>
    <d v="2017-07-02T00:00:00"/>
    <s v="P16"/>
    <s v="RT2"/>
    <x v="1"/>
    <n v="58.965000000000003"/>
    <s v="0-300"/>
    <x v="1"/>
  </r>
  <r>
    <s v="BG"/>
    <s v="P5TERSPI4"/>
    <x v="0"/>
    <d v="2017-07-03T00:00:00"/>
    <s v="P5"/>
    <s v="RT2"/>
    <x v="2"/>
    <n v="101.15900000000001"/>
    <s v="0-300"/>
    <x v="3"/>
  </r>
  <r>
    <s v="BG"/>
    <s v="P5HYAVAL19"/>
    <x v="0"/>
    <d v="2017-07-03T00:00:00"/>
    <s v="P5"/>
    <s v="RT2"/>
    <x v="0"/>
    <n v="472.99099999999999"/>
    <s v="301-600"/>
    <x v="4"/>
  </r>
  <r>
    <s v="BG"/>
    <s v="P5ESPPRO6"/>
    <x v="0"/>
    <d v="2017-07-03T00:00:00"/>
    <s v="P5"/>
    <s v="RT2"/>
    <x v="1"/>
    <s v="moss"/>
    <m/>
    <x v="0"/>
  </r>
  <r>
    <s v="BG"/>
    <s v="P5TERSPI5"/>
    <x v="0"/>
    <d v="2017-07-03T00:00:00"/>
    <s v="P5"/>
    <s v="RT2"/>
    <x v="2"/>
    <n v="184.84800000000001"/>
    <s v="0-300"/>
    <x v="3"/>
  </r>
  <r>
    <s v="BG"/>
    <s v="P5HYAVAL20"/>
    <x v="0"/>
    <d v="2017-07-03T00:00:00"/>
    <s v="P5"/>
    <s v="RT2"/>
    <x v="0"/>
    <s v="na"/>
    <m/>
    <x v="0"/>
  </r>
  <r>
    <s v="BG"/>
    <s v="P5TERSPI6"/>
    <x v="0"/>
    <d v="2017-07-03T00:00:00"/>
    <s v="P5"/>
    <s v="RT2"/>
    <x v="2"/>
    <n v="150.89699999999999"/>
    <s v="0-300"/>
    <x v="3"/>
  </r>
  <r>
    <s v="BG"/>
    <s v="P5TERSPI7"/>
    <x v="0"/>
    <d v="2017-07-03T00:00:00"/>
    <s v="P5"/>
    <s v="RT2"/>
    <x v="2"/>
    <n v="161.27099999999999"/>
    <s v="0-300"/>
    <x v="3"/>
  </r>
  <r>
    <s v="BG"/>
    <s v="P5ESPPRO7"/>
    <x v="0"/>
    <d v="2017-07-03T00:00:00"/>
    <s v="P5"/>
    <s v="RT1"/>
    <x v="1"/>
    <n v="219.98599999999999"/>
    <s v="0-300"/>
    <x v="3"/>
  </r>
  <r>
    <s v="BG"/>
    <s v="P5ESPPRO8"/>
    <x v="0"/>
    <d v="2017-07-03T00:00:00"/>
    <s v="P5"/>
    <s v="RT1"/>
    <x v="1"/>
    <s v="na"/>
    <m/>
    <x v="0"/>
  </r>
  <r>
    <s v="BG"/>
    <s v="P5ESPPRO9"/>
    <x v="0"/>
    <d v="2017-07-03T00:00:00"/>
    <s v="P5"/>
    <s v="RT1"/>
    <x v="1"/>
    <s v="na"/>
    <m/>
    <x v="0"/>
  </r>
  <r>
    <s v="BG"/>
    <s v="P5ESPPRO10"/>
    <x v="0"/>
    <d v="2017-07-03T00:00:00"/>
    <s v="P5"/>
    <s v="RT1"/>
    <x v="1"/>
    <n v="127.7"/>
    <s v="0-300"/>
    <x v="3"/>
  </r>
  <r>
    <s v="BG"/>
    <s v="P5TERSPI8"/>
    <x v="0"/>
    <d v="2017-07-03T00:00:00"/>
    <s v="P5"/>
    <s v="RT1"/>
    <x v="2"/>
    <s v="na"/>
    <m/>
    <x v="0"/>
  </r>
  <r>
    <s v="BG"/>
    <s v="P5HYAVAL21"/>
    <x v="0"/>
    <d v="2017-07-03T00:00:00"/>
    <s v="P5"/>
    <s v="RT1"/>
    <x v="0"/>
    <n v="359.62700000000001"/>
    <s v="301-600"/>
    <x v="4"/>
  </r>
  <r>
    <s v="BG"/>
    <s v="P5HYAVAL22"/>
    <x v="0"/>
    <d v="2017-07-03T00:00:00"/>
    <s v="P5"/>
    <s v="RT1"/>
    <x v="0"/>
    <n v="359.62700000000001"/>
    <s v="301-600"/>
    <x v="4"/>
  </r>
  <r>
    <s v="BG"/>
    <s v="P5ESPPRO11"/>
    <x v="0"/>
    <d v="2017-07-03T00:00:00"/>
    <s v="P5"/>
    <s v="RT1"/>
    <x v="1"/>
    <n v="113.82599999999999"/>
    <s v="0-300"/>
    <x v="3"/>
  </r>
  <r>
    <s v="BG"/>
    <s v="P5HYAVAL23"/>
    <x v="0"/>
    <d v="2017-07-03T00:00:00"/>
    <s v="P5"/>
    <s v="RT1"/>
    <x v="0"/>
    <n v="993.99599999999998"/>
    <s v="901-1200"/>
    <x v="2"/>
  </r>
  <r>
    <s v="BG"/>
    <s v="P5HYAVAL24"/>
    <x v="0"/>
    <d v="2017-07-03T00:00:00"/>
    <s v="P5"/>
    <s v="RT4"/>
    <x v="0"/>
    <n v="246.5"/>
    <s v="0-300"/>
    <x v="3"/>
  </r>
  <r>
    <s v="BG"/>
    <s v="P5HYAVAL25"/>
    <x v="0"/>
    <d v="2017-07-03T00:00:00"/>
    <s v="P5"/>
    <s v="RT4"/>
    <x v="0"/>
    <n v="246.5"/>
    <s v="0-300"/>
    <x v="3"/>
  </r>
  <r>
    <s v="BG"/>
    <s v="P5HYAVAL26"/>
    <x v="0"/>
    <d v="2017-07-03T00:00:00"/>
    <s v="P5"/>
    <s v="RT4"/>
    <x v="0"/>
    <n v="381.29300000000001"/>
    <s v="301-600"/>
    <x v="4"/>
  </r>
  <r>
    <s v="BG"/>
    <s v="P5HYAVAL27"/>
    <x v="0"/>
    <d v="2017-07-03T00:00:00"/>
    <s v="P5"/>
    <s v="RT4"/>
    <x v="0"/>
    <n v="154.61600000000001"/>
    <s v="0-300"/>
    <x v="3"/>
  </r>
  <r>
    <s v="BG"/>
    <s v="P5TERSPI9"/>
    <x v="0"/>
    <d v="2017-07-03T00:00:00"/>
    <s v="P5"/>
    <s v="RT4"/>
    <x v="2"/>
    <n v="78.477000000000004"/>
    <s v="0-300"/>
    <x v="1"/>
  </r>
  <r>
    <s v="BG"/>
    <s v="P5HYAVAL28"/>
    <x v="0"/>
    <d v="2017-07-03T00:00:00"/>
    <s v="P5"/>
    <s v="RT4"/>
    <x v="0"/>
    <n v="345.06299999999999"/>
    <s v="301-600"/>
    <x v="4"/>
  </r>
  <r>
    <s v="MET"/>
    <s v="P1ESPPRO5"/>
    <x v="1"/>
    <d v="2017-07-03T00:00:00"/>
    <s v="P1"/>
    <s v="RT2"/>
    <x v="1"/>
    <s v="moss"/>
    <m/>
    <x v="0"/>
  </r>
  <r>
    <s v="MET - put in cluctch number"/>
    <s v="P1HYAVAL32"/>
    <x v="1"/>
    <d v="2017-07-03T00:00:00"/>
    <s v="P1"/>
    <s v="RT2"/>
    <x v="0"/>
    <n v="1133.0540000000001"/>
    <s v="901-1200"/>
    <x v="2"/>
  </r>
  <r>
    <s v="MET"/>
    <s v="P15TERSPI1"/>
    <x v="0"/>
    <d v="2017-07-07T00:00:00"/>
    <s v="P15 "/>
    <s v="RT3"/>
    <x v="2"/>
    <n v="84.92"/>
    <s v="0-300"/>
    <x v="1"/>
  </r>
  <r>
    <s v="MET"/>
    <s v="P15TERSPI2"/>
    <x v="0"/>
    <d v="2017-07-07T00:00:00"/>
    <s v="P15 "/>
    <s v="RT2"/>
    <x v="2"/>
    <n v="272.33699999999999"/>
    <s v="0-300"/>
    <x v="3"/>
  </r>
  <r>
    <s v="MET"/>
    <s v="P15TERSPI3"/>
    <x v="0"/>
    <d v="2017-07-07T00:00:00"/>
    <s v="P15 "/>
    <s v="RT2"/>
    <x v="2"/>
    <n v="143.29900000000001"/>
    <s v="0-300"/>
    <x v="3"/>
  </r>
  <r>
    <s v="MET"/>
    <s v="P15HYAVAL7"/>
    <x v="0"/>
    <d v="2017-07-07T00:00:00"/>
    <s v="P15 "/>
    <s v="RT2"/>
    <x v="0"/>
    <s v="na"/>
    <m/>
    <x v="0"/>
  </r>
  <r>
    <s v="MET"/>
    <s v="P15HYAVAL8"/>
    <x v="0"/>
    <d v="2017-07-07T00:00:00"/>
    <s v="P15 "/>
    <s v="RT2"/>
    <x v="0"/>
    <s v="na"/>
    <m/>
    <x v="0"/>
  </r>
  <r>
    <s v="BG"/>
    <s v="P1ESPPRO8"/>
    <x v="1"/>
    <d v="2017-07-07T00:00:00"/>
    <s v="P1"/>
    <s v="RT1"/>
    <x v="1"/>
    <s v="moss"/>
    <m/>
    <x v="0"/>
  </r>
  <r>
    <s v="BG"/>
    <s v="P1HYAVAL31"/>
    <x v="1"/>
    <d v="2017-07-07T00:00:00"/>
    <s v="P1"/>
    <s v="RT2"/>
    <x v="0"/>
    <n v="351.78800000000001"/>
    <s v="301-600"/>
    <x v="4"/>
  </r>
  <r>
    <s v="MET"/>
    <s v="P5HYAVAL29"/>
    <x v="0"/>
    <d v="2017-07-08T00:00:00"/>
    <s v="P5"/>
    <s v="RT2"/>
    <x v="0"/>
    <n v="139.126"/>
    <s v="0-300"/>
    <x v="3"/>
  </r>
  <r>
    <s v="MET"/>
    <s v="P5HYAVAL30"/>
    <x v="0"/>
    <d v="2017-07-08T00:00:00"/>
    <s v="P5"/>
    <s v="RT2"/>
    <x v="0"/>
    <n v="139.126"/>
    <s v="0-300"/>
    <x v="3"/>
  </r>
  <r>
    <s v="MET"/>
    <s v="P5HYAVAL31"/>
    <x v="0"/>
    <d v="2017-07-08T00:00:00"/>
    <s v="P5"/>
    <s v="RT2"/>
    <x v="0"/>
    <n v="139.126"/>
    <s v="0-300"/>
    <x v="3"/>
  </r>
  <r>
    <s v="MET"/>
    <s v="P5HYAVAL32"/>
    <x v="0"/>
    <d v="2017-07-08T00:00:00"/>
    <s v="P5"/>
    <s v="RT1"/>
    <x v="0"/>
    <n v="993.99599999999998"/>
    <s v="901-1200"/>
    <x v="2"/>
  </r>
  <r>
    <s v="MET"/>
    <s v="P5HYAVAL36"/>
    <x v="0"/>
    <d v="2017-07-08T00:00:00"/>
    <s v="P5"/>
    <s v="RT4"/>
    <x v="0"/>
    <n v="154.61600000000001"/>
    <s v="0-300"/>
    <x v="3"/>
  </r>
  <r>
    <s v="MET"/>
    <s v="P5HYAVAL40"/>
    <x v="0"/>
    <d v="2017-07-08T00:00:00"/>
    <s v="P5"/>
    <s v="RT4"/>
    <x v="0"/>
    <n v="154.61600000000001"/>
    <s v="0-300"/>
    <x v="3"/>
  </r>
  <r>
    <s v="MET"/>
    <s v="POT4TERSPI10"/>
    <x v="0"/>
    <d v="2017-07-10T00:00:00"/>
    <s v="POT4"/>
    <s v="RT3"/>
    <x v="2"/>
    <n v="501.86099999999999"/>
    <s v="301-600"/>
    <x v="4"/>
  </r>
  <r>
    <s v="MET"/>
    <s v="POT4TERSPI11"/>
    <x v="0"/>
    <d v="2017-07-10T00:00:00"/>
    <s v="POT4"/>
    <s v="RT1"/>
    <x v="2"/>
    <n v="296.791"/>
    <s v="0-300"/>
    <x v="3"/>
  </r>
  <r>
    <s v="MET"/>
    <s v="POT4TERSPI12"/>
    <x v="0"/>
    <d v="2017-07-10T00:00:00"/>
    <s v="POT4"/>
    <s v="RT1"/>
    <x v="2"/>
    <n v="128.50299999999999"/>
    <s v="0-300"/>
    <x v="3"/>
  </r>
  <r>
    <s v="MET"/>
    <s v="POT4TERSPI13"/>
    <x v="0"/>
    <d v="2017-07-10T00:00:00"/>
    <s v="POT4"/>
    <s v="RT1"/>
    <x v="2"/>
    <n v="153.32"/>
    <s v="0-300"/>
    <x v="3"/>
  </r>
  <r>
    <s v="XOR"/>
    <s v="TIRESPPRO10"/>
    <x v="0"/>
    <d v="2017-07-10T00:00:00"/>
    <s v="Tir"/>
    <s v="RT2"/>
    <x v="1"/>
    <n v="29.106000000000002"/>
    <s v="0-300"/>
    <x v="1"/>
  </r>
  <r>
    <s v="XOR"/>
    <s v="TIRTERSPI10"/>
    <x v="0"/>
    <d v="2017-07-10T00:00:00"/>
    <s v="Tir"/>
    <s v="RT2"/>
    <x v="2"/>
    <n v="443.48700000000002"/>
    <s v="301-600"/>
    <x v="4"/>
  </r>
  <r>
    <s v="XOR"/>
    <s v="TIRTERSPI11"/>
    <x v="0"/>
    <d v="2017-07-10T00:00:00"/>
    <s v="Tir"/>
    <s v="RT2"/>
    <x v="2"/>
    <n v="155.63499999999999"/>
    <s v="0-300"/>
    <x v="3"/>
  </r>
  <r>
    <s v="XOR"/>
    <s v="TIRTERSPI12"/>
    <x v="0"/>
    <d v="2017-07-10T00:00:00"/>
    <s v="Tir"/>
    <s v="RT2"/>
    <x v="2"/>
    <n v="192.709"/>
    <s v="0-300"/>
    <x v="3"/>
  </r>
  <r>
    <s v="XOR"/>
    <s v="TIRTERSPI13"/>
    <x v="0"/>
    <d v="2017-07-10T00:00:00"/>
    <s v="Tir"/>
    <s v="RT2"/>
    <x v="2"/>
    <n v="192.709"/>
    <s v="0-300"/>
    <x v="3"/>
  </r>
  <r>
    <s v="XOR"/>
    <s v="TIRTERSPI14"/>
    <x v="0"/>
    <d v="2017-07-10T00:00:00"/>
    <s v="Tir"/>
    <s v="RT3"/>
    <x v="2"/>
    <n v="23.643000000000001"/>
    <s v="0-300"/>
    <x v="1"/>
  </r>
  <r>
    <s v="XOR"/>
    <s v="TIRESPPRO11"/>
    <x v="0"/>
    <d v="2017-07-10T00:00:00"/>
    <s v="Tir"/>
    <s v="RT3"/>
    <x v="1"/>
    <n v="356.76900000000001"/>
    <s v="301-600"/>
    <x v="4"/>
  </r>
  <r>
    <s v="XOR"/>
    <s v="TIRTERSPI15"/>
    <x v="0"/>
    <d v="2017-07-10T00:00:00"/>
    <s v="Tir"/>
    <s v="RT3"/>
    <x v="2"/>
    <n v="201.40199999999999"/>
    <s v="0-300"/>
    <x v="3"/>
  </r>
  <r>
    <s v="XOR"/>
    <s v="TIRESPPRO12"/>
    <x v="0"/>
    <d v="2017-07-10T00:00:00"/>
    <s v="Tir"/>
    <s v="RT3"/>
    <x v="1"/>
    <s v="moss"/>
    <m/>
    <x v="0"/>
  </r>
  <r>
    <s v="XOR"/>
    <s v="TIRESPPRO13"/>
    <x v="0"/>
    <d v="2017-07-10T00:00:00"/>
    <s v="Tir"/>
    <s v="RT3"/>
    <x v="1"/>
    <s v="moss"/>
    <m/>
    <x v="0"/>
  </r>
  <r>
    <s v="XOR"/>
    <s v="TIRESPPRO14"/>
    <x v="0"/>
    <d v="2017-07-10T00:00:00"/>
    <s v="Tir"/>
    <s v="RT3"/>
    <x v="1"/>
    <s v="moss"/>
    <m/>
    <x v="0"/>
  </r>
  <r>
    <s v="XOR"/>
    <s v="TIRESPPRO15"/>
    <x v="0"/>
    <d v="2017-07-10T00:00:00"/>
    <s v="Tir"/>
    <s v="RT3"/>
    <x v="1"/>
    <s v="na"/>
    <m/>
    <x v="0"/>
  </r>
  <r>
    <s v="XOR"/>
    <s v="TIRESPPRO16"/>
    <x v="0"/>
    <d v="2017-07-10T00:00:00"/>
    <s v="Tir"/>
    <s v="RT3"/>
    <x v="1"/>
    <n v="172.137"/>
    <s v="0-300"/>
    <x v="3"/>
  </r>
  <r>
    <s v="XOR"/>
    <s v="TIRTERSPI16"/>
    <x v="0"/>
    <d v="2017-07-10T00:00:00"/>
    <s v="Tir"/>
    <s v="RT3"/>
    <x v="2"/>
    <n v="250.53700000000001"/>
    <s v="0-300"/>
    <x v="3"/>
  </r>
  <r>
    <s v="XOR"/>
    <s v="TIRTERSPI17"/>
    <x v="0"/>
    <d v="2017-07-10T00:00:00"/>
    <s v="Tir"/>
    <s v="RT1"/>
    <x v="2"/>
    <n v="30.56"/>
    <s v="0-300"/>
    <x v="1"/>
  </r>
  <r>
    <s v="XOR"/>
    <s v="TIRESPPRO17"/>
    <x v="0"/>
    <d v="2017-07-10T00:00:00"/>
    <s v="Tir"/>
    <s v="RT1"/>
    <x v="1"/>
    <n v="49.473999999999997"/>
    <s v="0-300"/>
    <x v="1"/>
  </r>
  <r>
    <s v="XOR"/>
    <s v="TIRTERSPI18"/>
    <x v="0"/>
    <d v="2017-07-10T00:00:00"/>
    <s v="Tir"/>
    <s v="RT1"/>
    <x v="2"/>
    <n v="221.6"/>
    <s v="0-300"/>
    <x v="3"/>
  </r>
  <r>
    <s v="XOR"/>
    <s v="TIRTERSPI19"/>
    <x v="0"/>
    <d v="2017-07-10T00:00:00"/>
    <s v="Tir"/>
    <s v="RT1"/>
    <x v="2"/>
    <n v="204.08099999999999"/>
    <s v="0-300"/>
    <x v="3"/>
  </r>
  <r>
    <s v="XOR"/>
    <s v="TIRTERSPI20"/>
    <x v="0"/>
    <d v="2017-07-10T00:00:00"/>
    <s v="Tir"/>
    <s v="RT1"/>
    <x v="2"/>
    <n v="599.62"/>
    <s v="301-600"/>
    <x v="4"/>
  </r>
  <r>
    <s v="XOR"/>
    <s v="TIRTERSPI21"/>
    <x v="0"/>
    <d v="2017-07-10T00:00:00"/>
    <s v="Tir"/>
    <s v="RT1"/>
    <x v="2"/>
    <n v="84.341999999999999"/>
    <s v="0-300"/>
    <x v="1"/>
  </r>
  <r>
    <s v="XOR"/>
    <s v="TIRTERSPI22"/>
    <x v="0"/>
    <d v="2017-07-10T00:00:00"/>
    <s v="Tir"/>
    <s v="RT1"/>
    <x v="2"/>
    <n v="885.41600000000005"/>
    <s v="601-900"/>
    <x v="2"/>
  </r>
  <r>
    <s v="XOR"/>
    <s v="TIRTERSPI23"/>
    <x v="0"/>
    <d v="2017-07-10T00:00:00"/>
    <s v="Tir"/>
    <s v="RT1"/>
    <x v="2"/>
    <n v="234.114"/>
    <s v="0-300"/>
    <x v="3"/>
  </r>
  <r>
    <s v="BG"/>
    <s v="P5HYAVAL34"/>
    <x v="1"/>
    <d v="2017-07-11T00:00:00"/>
    <s v="P5"/>
    <s v="RT2"/>
    <x v="0"/>
    <n v="472.99099999999999"/>
    <s v="301-600"/>
    <x v="4"/>
  </r>
  <r>
    <s v="BG"/>
    <s v="P5HYAVAL35"/>
    <x v="1"/>
    <d v="2017-07-11T00:00:00"/>
    <s v="P5"/>
    <s v="RT2"/>
    <x v="0"/>
    <n v="472.99099999999999"/>
    <s v="301-600"/>
    <x v="4"/>
  </r>
  <r>
    <s v="BG"/>
    <s v="P5TERSPI15"/>
    <x v="1"/>
    <d v="2017-07-11T00:00:00"/>
    <s v="P5"/>
    <s v="RT2"/>
    <x v="2"/>
    <n v="104.75"/>
    <s v="0-300"/>
    <x v="3"/>
  </r>
  <r>
    <s v="BG"/>
    <s v="P5HYAVAL37"/>
    <x v="1"/>
    <d v="2017-07-11T00:00:00"/>
    <s v="P5"/>
    <s v="RT4"/>
    <x v="0"/>
    <n v="345.06299999999999"/>
    <s v="301-600"/>
    <x v="4"/>
  </r>
  <r>
    <s v="BG"/>
    <s v="P5HYAVAL38"/>
    <x v="1"/>
    <d v="2017-07-11T00:00:00"/>
    <s v="P5"/>
    <s v="RT4"/>
    <x v="0"/>
    <n v="345.06299999999999"/>
    <s v="301-600"/>
    <x v="4"/>
  </r>
  <r>
    <s v="BG"/>
    <s v="P1TERSPI16"/>
    <x v="1"/>
    <d v="2017-07-12T00:00:00"/>
    <s v="P1"/>
    <s v="RT2"/>
    <x v="2"/>
    <n v="16.251000000000001"/>
    <s v="0-300"/>
    <x v="1"/>
  </r>
  <r>
    <s v="BG"/>
    <s v="P1ESPPRO10"/>
    <x v="1"/>
    <d v="2017-07-12T00:00:00"/>
    <s v="P1"/>
    <s v="RT1"/>
    <x v="1"/>
    <s v="na"/>
    <m/>
    <x v="0"/>
  </r>
  <r>
    <s v="BG"/>
    <s v="P1ESPPRO9"/>
    <x v="1"/>
    <d v="2017-07-12T00:00:00"/>
    <s v="P1"/>
    <s v="RT2"/>
    <x v="1"/>
    <s v="moss"/>
    <m/>
    <x v="0"/>
  </r>
  <r>
    <s v="BG"/>
    <s v="TIRTERSPI33"/>
    <x v="1"/>
    <d v="2017-07-13T00:00:00"/>
    <s v="Tir"/>
    <s v="RT1"/>
    <x v="2"/>
    <s v="na"/>
    <m/>
    <x v="0"/>
  </r>
  <r>
    <s v="BG"/>
    <s v="P1TERSPI20"/>
    <x v="1"/>
    <d v="2017-07-16T00:00:00"/>
    <s v="P1"/>
    <s v="RT3"/>
    <x v="2"/>
    <n v="108.64700000000001"/>
    <s v="0-300"/>
    <x v="3"/>
  </r>
  <r>
    <s v="BG"/>
    <s v="P15TERSPI4"/>
    <x v="0"/>
    <d v="2017-07-17T00:00:00"/>
    <s v="P15 "/>
    <s v="RT1"/>
    <x v="2"/>
    <s v="can't find pic"/>
    <m/>
    <x v="0"/>
  </r>
  <r>
    <s v="BG"/>
    <s v="P15TERSPI5"/>
    <x v="0"/>
    <d v="2017-07-17T00:00:00"/>
    <s v="P15 "/>
    <s v="RT1"/>
    <x v="2"/>
    <s v="can't find pic"/>
    <m/>
    <x v="0"/>
  </r>
  <r>
    <s v="BG"/>
    <s v="P15TERSPI6"/>
    <x v="0"/>
    <d v="2017-07-17T00:00:00"/>
    <s v="P15 "/>
    <s v="RT2"/>
    <x v="2"/>
    <s v="can't find pic"/>
    <m/>
    <x v="0"/>
  </r>
  <r>
    <s v="BG"/>
    <s v="P15HYAVAL9"/>
    <x v="0"/>
    <d v="2017-07-17T00:00:00"/>
    <s v="P15 "/>
    <s v="RT2"/>
    <x v="0"/>
    <s v="same as HYAVAL 1,2,3,4,5 - no data there"/>
    <m/>
    <x v="0"/>
  </r>
  <r>
    <s v="BG"/>
    <s v="P13TERSPI21"/>
    <x v="0"/>
    <d v="2017-07-17T00:00:00"/>
    <s v="P13"/>
    <s v="RT2"/>
    <x v="2"/>
    <n v="27.896000000000001"/>
    <s v="0-300"/>
    <x v="1"/>
  </r>
  <r>
    <s v="MET"/>
    <s v="P13HYAVAL20"/>
    <x v="0"/>
    <d v="2017-07-17T00:00:00"/>
    <s v="P13"/>
    <s v="RT3"/>
    <x v="0"/>
    <n v="396.29700000000003"/>
    <s v="301-600"/>
    <x v="4"/>
  </r>
  <r>
    <s v="XOR"/>
    <s v="P1HYAVAL41"/>
    <x v="0"/>
    <d v="2017-07-18T00:00:00"/>
    <s v="P1"/>
    <s v="RT3"/>
    <x v="0"/>
    <n v="1060.306"/>
    <s v="901-1200"/>
    <x v="2"/>
  </r>
  <r>
    <s v="XOR"/>
    <s v="P1HYAVAL42"/>
    <x v="0"/>
    <d v="2017-07-18T00:00:00"/>
    <s v="P1"/>
    <s v="RT3"/>
    <x v="0"/>
    <n v="439.28800000000001"/>
    <s v="301-600"/>
    <x v="4"/>
  </r>
  <r>
    <s v="BG"/>
    <s v="TIRTERSPI25"/>
    <x v="0"/>
    <d v="2017-07-19T00:00:00"/>
    <s v="Tir"/>
    <s v="RT2"/>
    <x v="2"/>
    <n v="861.49400000000003"/>
    <s v="601-900"/>
    <x v="2"/>
  </r>
  <r>
    <s v="BG"/>
    <s v="TIRTERSPI26"/>
    <x v="0"/>
    <d v="2017-07-19T00:00:00"/>
    <s v="Tir"/>
    <s v="RT2"/>
    <x v="2"/>
    <n v="167.87799999999999"/>
    <s v="0-300"/>
    <x v="3"/>
  </r>
  <r>
    <s v="BG"/>
    <s v="TIRTERSPI27"/>
    <x v="0"/>
    <d v="2017-07-19T00:00:00"/>
    <s v="Tir"/>
    <s v="RT3"/>
    <x v="2"/>
    <n v="109.816"/>
    <s v="0-300"/>
    <x v="3"/>
  </r>
  <r>
    <s v="BG"/>
    <s v="TIRESPPRO21"/>
    <x v="0"/>
    <d v="2017-07-19T00:00:00"/>
    <s v="Tir"/>
    <s v="RT3"/>
    <x v="1"/>
    <n v="221.316"/>
    <s v="0-300"/>
    <x v="3"/>
  </r>
  <r>
    <s v="BG"/>
    <s v="TIRESPPRO20"/>
    <x v="0"/>
    <d v="2017-07-19T00:00:00"/>
    <s v="Tir"/>
    <s v="RT3"/>
    <x v="1"/>
    <s v="moss"/>
    <m/>
    <x v="0"/>
  </r>
  <r>
    <s v="BG"/>
    <s v="TIRESPPRO22"/>
    <x v="0"/>
    <d v="2017-07-19T00:00:00"/>
    <s v="Tir"/>
    <s v="RT3"/>
    <x v="1"/>
    <n v="174.31200000000001"/>
    <s v="0-300"/>
    <x v="3"/>
  </r>
  <r>
    <s v="BG"/>
    <s v="TIRESPPRO23"/>
    <x v="0"/>
    <d v="2017-07-19T00:00:00"/>
    <s v="Tir"/>
    <s v="RT1"/>
    <x v="1"/>
    <s v="moss"/>
    <m/>
    <x v="0"/>
  </r>
  <r>
    <s v="BG"/>
    <s v="TIRESPPRO24"/>
    <x v="0"/>
    <d v="2017-07-19T00:00:00"/>
    <s v="Tir"/>
    <s v="RT1"/>
    <x v="1"/>
    <s v="moss"/>
    <m/>
    <x v="0"/>
  </r>
  <r>
    <s v="BG"/>
    <s v="TIRTERSPI28"/>
    <x v="0"/>
    <d v="2017-07-19T00:00:00"/>
    <s v="Tir"/>
    <s v="RT1"/>
    <x v="2"/>
    <n v="87.677999999999997"/>
    <s v="0-300"/>
    <x v="1"/>
  </r>
  <r>
    <s v="BG"/>
    <s v="TIRTERSPI29"/>
    <x v="0"/>
    <d v="2017-07-19T00:00:00"/>
    <s v="Tir"/>
    <s v="RT1"/>
    <x v="2"/>
    <n v="36.347000000000001"/>
    <s v="0-300"/>
    <x v="1"/>
  </r>
  <r>
    <s v="BG"/>
    <s v="TIRTERSPI30"/>
    <x v="0"/>
    <d v="2017-07-19T00:00:00"/>
    <s v="Tir"/>
    <s v="RT1"/>
    <x v="2"/>
    <n v="22.474"/>
    <s v="0-300"/>
    <x v="1"/>
  </r>
  <r>
    <s v="BG"/>
    <s v="TIRTERSPI31"/>
    <x v="1"/>
    <d v="2017-07-19T00:00:00"/>
    <s v="Tir"/>
    <s v="RT1"/>
    <x v="2"/>
    <s v="na"/>
    <m/>
    <x v="0"/>
  </r>
  <r>
    <s v="BG"/>
    <s v="TIRTERSPI32"/>
    <x v="1"/>
    <d v="2017-07-19T00:00:00"/>
    <s v="Tir"/>
    <s v="RT2"/>
    <x v="2"/>
    <s v="na"/>
    <m/>
    <x v="0"/>
  </r>
  <r>
    <s v="XOR"/>
    <s v="P13TERSPI30"/>
    <x v="0"/>
    <d v="2017-07-21T00:00:00"/>
    <s v="P13"/>
    <s v="RT2"/>
    <x v="2"/>
    <m/>
    <m/>
    <x v="0"/>
  </r>
  <r>
    <s v="BG"/>
    <s v="P13HYAVAL30"/>
    <x v="1"/>
    <d v="2017-07-21T00:00:00"/>
    <s v="P13"/>
    <s v="RT3"/>
    <x v="0"/>
    <n v="396.29700000000003"/>
    <s v="301-60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2">
  <r>
    <s v="MET"/>
    <x v="0"/>
    <x v="0"/>
    <d v="2014-10-18T00:00:00"/>
    <x v="0"/>
    <x v="0"/>
    <x v="0"/>
    <m/>
    <m/>
    <n v="3"/>
    <m/>
    <m/>
    <m/>
    <s v="under"/>
    <m/>
    <m/>
    <s v="5122-5133"/>
    <m/>
    <m/>
    <x v="0"/>
    <s v="Piper pentagonum"/>
    <x v="0"/>
    <m/>
    <m/>
    <m/>
    <s v=",ale and female; all ID 45 with same male"/>
    <m/>
    <m/>
    <m/>
    <m/>
  </r>
  <r>
    <s v="MET"/>
    <x v="1"/>
    <x v="0"/>
    <d v="2014-10-18T00:00:00"/>
    <x v="0"/>
    <x v="0"/>
    <x v="0"/>
    <m/>
    <m/>
    <n v="3"/>
    <m/>
    <m/>
    <m/>
    <s v="under"/>
    <m/>
    <m/>
    <s v="5122-5133"/>
    <m/>
    <m/>
    <x v="0"/>
    <s v="Piper pentagonum"/>
    <x v="0"/>
    <m/>
    <m/>
    <m/>
    <s v=",ale and female"/>
    <m/>
    <m/>
    <m/>
    <m/>
  </r>
  <r>
    <s v="MET"/>
    <x v="2"/>
    <x v="0"/>
    <d v="2014-10-18T00:00:00"/>
    <x v="0"/>
    <x v="0"/>
    <x v="0"/>
    <m/>
    <m/>
    <n v="3"/>
    <m/>
    <m/>
    <m/>
    <s v="under"/>
    <m/>
    <m/>
    <s v="5122-5133"/>
    <m/>
    <m/>
    <x v="0"/>
    <s v="Piper pentagonum"/>
    <x v="0"/>
    <m/>
    <m/>
    <m/>
    <s v=",ale and female"/>
    <m/>
    <m/>
    <m/>
    <m/>
  </r>
  <r>
    <s v="MET"/>
    <x v="3"/>
    <x v="0"/>
    <d v="2014-10-22T00:00:00"/>
    <x v="0"/>
    <x v="1"/>
    <x v="1"/>
    <m/>
    <m/>
    <n v="1"/>
    <m/>
    <n v="105"/>
    <s v="over water"/>
    <s v="top"/>
    <m/>
    <m/>
    <s v="589-598"/>
    <m/>
    <m/>
    <x v="0"/>
    <s v="Piper decurrens"/>
    <x v="1"/>
    <m/>
    <m/>
    <s v="mud"/>
    <s v="no"/>
    <m/>
    <m/>
    <m/>
    <m/>
  </r>
  <r>
    <s v="MET"/>
    <x v="4"/>
    <x v="0"/>
    <d v="2014-10-22T00:00:00"/>
    <x v="0"/>
    <x v="1"/>
    <x v="1"/>
    <m/>
    <m/>
    <n v="1"/>
    <m/>
    <n v="121"/>
    <s v="over water"/>
    <s v="top"/>
    <m/>
    <m/>
    <s v="599-603"/>
    <m/>
    <m/>
    <x v="1"/>
    <m/>
    <x v="1"/>
    <m/>
    <m/>
    <m/>
    <m/>
    <m/>
    <m/>
    <m/>
    <s v="bifucated leaf (palmish but not?) on all fallen trees"/>
  </r>
  <r>
    <s v="MET"/>
    <x v="5"/>
    <x v="0"/>
    <d v="2014-10-26T00:00:00"/>
    <x v="0"/>
    <x v="2"/>
    <x v="0"/>
    <m/>
    <m/>
    <n v="1"/>
    <m/>
    <n v="167"/>
    <m/>
    <s v="under"/>
    <m/>
    <m/>
    <m/>
    <m/>
    <m/>
    <x v="2"/>
    <s v="Colubrina spinosa"/>
    <x v="1"/>
    <m/>
    <m/>
    <m/>
    <s v="no"/>
    <m/>
    <m/>
    <m/>
    <m/>
  </r>
  <r>
    <s v="MET"/>
    <x v="6"/>
    <x v="0"/>
    <d v="2014-10-26T00:00:00"/>
    <x v="0"/>
    <x v="2"/>
    <x v="2"/>
    <n v="50"/>
    <n v="1"/>
    <n v="1"/>
    <n v="18"/>
    <n v="140"/>
    <s v="over water"/>
    <s v="under"/>
    <m/>
    <m/>
    <n v="5387"/>
    <m/>
    <m/>
    <x v="3"/>
    <s v="Miconia gracilis"/>
    <x v="1"/>
    <n v="32"/>
    <m/>
    <m/>
    <s v="no"/>
    <m/>
    <m/>
    <s v="damaged leaf"/>
    <m/>
  </r>
  <r>
    <s v="MET"/>
    <x v="7"/>
    <x v="0"/>
    <d v="2014-10-26T00:00:00"/>
    <x v="0"/>
    <x v="2"/>
    <x v="2"/>
    <n v="50"/>
    <n v="4"/>
    <n v="1"/>
    <m/>
    <n v="110"/>
    <s v="over water"/>
    <s v="under"/>
    <m/>
    <m/>
    <n v="5388"/>
    <m/>
    <m/>
    <x v="3"/>
    <s v="Miconia gracilis"/>
    <x v="1"/>
    <m/>
    <m/>
    <m/>
    <s v="no"/>
    <m/>
    <m/>
    <s v="damaged leaf"/>
    <m/>
  </r>
  <r>
    <s v="MET"/>
    <x v="8"/>
    <x v="0"/>
    <d v="2014-11-11T00:00:00"/>
    <x v="1"/>
    <x v="3"/>
    <x v="2"/>
    <m/>
    <n v="1"/>
    <n v="1"/>
    <n v="17"/>
    <n v="230"/>
    <m/>
    <s v="under"/>
    <n v="0"/>
    <m/>
    <s v="5719-5727"/>
    <m/>
    <m/>
    <x v="4"/>
    <m/>
    <x v="1"/>
    <m/>
    <m/>
    <m/>
    <s v="no"/>
    <m/>
    <m/>
    <m/>
    <m/>
  </r>
  <r>
    <s v="MET"/>
    <x v="9"/>
    <x v="0"/>
    <d v="2014-11-12T00:00:00"/>
    <x v="1"/>
    <x v="2"/>
    <x v="2"/>
    <m/>
    <m/>
    <n v="1"/>
    <m/>
    <n v="131"/>
    <m/>
    <s v="under"/>
    <m/>
    <m/>
    <m/>
    <m/>
    <m/>
    <x v="0"/>
    <s v="Piper pentagonum"/>
    <x v="0"/>
    <m/>
    <m/>
    <m/>
    <s v="no"/>
    <m/>
    <m/>
    <m/>
    <m/>
  </r>
  <r>
    <s v="MET"/>
    <x v="10"/>
    <x v="0"/>
    <d v="2014-11-24T00:00:00"/>
    <x v="2"/>
    <x v="1"/>
    <x v="0"/>
    <m/>
    <n v="2"/>
    <n v="2"/>
    <n v="39"/>
    <m/>
    <s v="over water"/>
    <s v="under"/>
    <m/>
    <m/>
    <s v="6153-6165"/>
    <m/>
    <m/>
    <x v="5"/>
    <s v="Geoppertia inocephala"/>
    <x v="1"/>
    <m/>
    <m/>
    <m/>
    <s v="male guarding not touching, same male as 321.2"/>
    <s v="not touching"/>
    <m/>
    <m/>
    <m/>
  </r>
  <r>
    <s v="MET"/>
    <x v="11"/>
    <x v="0"/>
    <d v="2014-11-24T00:00:00"/>
    <x v="2"/>
    <x v="1"/>
    <x v="0"/>
    <m/>
    <n v="3"/>
    <n v="2"/>
    <n v="38"/>
    <m/>
    <s v="over water"/>
    <s v="under"/>
    <m/>
    <m/>
    <s v="6153-6165"/>
    <m/>
    <m/>
    <x v="5"/>
    <s v="Geoppertia inocephala"/>
    <x v="1"/>
    <m/>
    <m/>
    <m/>
    <s v="male guarding not touching, same male as 321.1"/>
    <s v="not touching"/>
    <m/>
    <m/>
    <m/>
  </r>
  <r>
    <s v="MET"/>
    <x v="12"/>
    <x v="0"/>
    <d v="2015-01-25T00:00:00"/>
    <x v="0"/>
    <x v="2"/>
    <x v="2"/>
    <n v="10"/>
    <n v="3"/>
    <n v="1"/>
    <m/>
    <n v="150"/>
    <s v="over water"/>
    <s v="under"/>
    <m/>
    <m/>
    <s v="7590-7595"/>
    <m/>
    <m/>
    <x v="1"/>
    <m/>
    <x v="1"/>
    <m/>
    <m/>
    <m/>
    <s v="no"/>
    <m/>
    <m/>
    <m/>
    <m/>
  </r>
  <r>
    <s v="MET"/>
    <x v="13"/>
    <x v="0"/>
    <d v="2015-01-25T00:00:00"/>
    <x v="0"/>
    <x v="2"/>
    <x v="2"/>
    <n v="10"/>
    <n v="2"/>
    <n v="1"/>
    <m/>
    <n v="87"/>
    <s v="over bank"/>
    <s v="under"/>
    <m/>
    <m/>
    <s v="7596-7600"/>
    <m/>
    <m/>
    <x v="4"/>
    <s v="Spathiphyllum sp."/>
    <x v="1"/>
    <m/>
    <m/>
    <m/>
    <s v="no"/>
    <m/>
    <m/>
    <m/>
    <m/>
  </r>
  <r>
    <s v="MET"/>
    <x v="14"/>
    <x v="0"/>
    <d v="2015-01-25T00:00:00"/>
    <x v="0"/>
    <x v="0"/>
    <x v="1"/>
    <n v="20"/>
    <m/>
    <n v="1"/>
    <m/>
    <n v="260"/>
    <s v="over water"/>
    <s v="top"/>
    <m/>
    <m/>
    <s v="7554-7561"/>
    <m/>
    <m/>
    <x v="6"/>
    <s v="Ryania speciosa"/>
    <x v="1"/>
    <m/>
    <m/>
    <m/>
    <s v="no"/>
    <m/>
    <m/>
    <m/>
    <m/>
  </r>
  <r>
    <s v="MET"/>
    <x v="15"/>
    <x v="0"/>
    <d v="2015-02-06T00:00:00"/>
    <x v="2"/>
    <x v="1"/>
    <x v="2"/>
    <m/>
    <m/>
    <n v="1"/>
    <m/>
    <n v="115"/>
    <s v="over water"/>
    <s v="under"/>
    <m/>
    <m/>
    <s v="7805-7809"/>
    <m/>
    <m/>
    <x v="0"/>
    <s v="Piper pseudobumbratum"/>
    <x v="1"/>
    <m/>
    <m/>
    <m/>
    <s v="no"/>
    <m/>
    <m/>
    <m/>
    <m/>
  </r>
  <r>
    <s v="MET"/>
    <x v="16"/>
    <x v="0"/>
    <d v="2015-02-06T00:00:00"/>
    <x v="2"/>
    <x v="1"/>
    <x v="2"/>
    <m/>
    <m/>
    <n v="1"/>
    <m/>
    <n v="58"/>
    <s v="over bank"/>
    <s v="under"/>
    <m/>
    <m/>
    <s v="7968-7974"/>
    <m/>
    <m/>
    <x v="4"/>
    <s v="Philodendron grandipes"/>
    <x v="1"/>
    <m/>
    <m/>
    <m/>
    <s v="no"/>
    <m/>
    <s v="fungus/parasite"/>
    <m/>
    <m/>
  </r>
  <r>
    <s v="MET"/>
    <x v="17"/>
    <x v="0"/>
    <d v="2015-02-10T00:00:00"/>
    <x v="3"/>
    <x v="3"/>
    <x v="2"/>
    <n v="50"/>
    <n v="1"/>
    <n v="1"/>
    <n v="24"/>
    <n v="126"/>
    <s v="over water"/>
    <s v="under"/>
    <m/>
    <m/>
    <s v="8209-8213"/>
    <m/>
    <m/>
    <x v="7"/>
    <m/>
    <x v="1"/>
    <m/>
    <m/>
    <m/>
    <s v="no"/>
    <m/>
    <m/>
    <s v="damaged leaf"/>
    <m/>
  </r>
  <r>
    <s v="MET"/>
    <x v="18"/>
    <x v="0"/>
    <d v="2015-02-17T00:00:00"/>
    <x v="1"/>
    <x v="1"/>
    <x v="1"/>
    <m/>
    <n v="2"/>
    <n v="1"/>
    <m/>
    <n v="165"/>
    <s v="over water"/>
    <s v="na"/>
    <m/>
    <m/>
    <s v="8310-8311"/>
    <m/>
    <m/>
    <x v="8"/>
    <m/>
    <x v="2"/>
    <m/>
    <m/>
    <s v="mud"/>
    <s v="no"/>
    <m/>
    <m/>
    <m/>
    <m/>
  </r>
  <r>
    <s v="MET"/>
    <x v="19"/>
    <x v="0"/>
    <d v="2015-02-17T00:00:00"/>
    <x v="1"/>
    <x v="2"/>
    <x v="2"/>
    <m/>
    <n v="1"/>
    <n v="1"/>
    <n v="15"/>
    <n v="220"/>
    <s v="over water"/>
    <s v="under"/>
    <m/>
    <m/>
    <n v="8308"/>
    <m/>
    <m/>
    <x v="0"/>
    <s v="Piper pentagonum"/>
    <x v="0"/>
    <m/>
    <m/>
    <m/>
    <s v="no"/>
    <m/>
    <m/>
    <m/>
    <m/>
  </r>
  <r>
    <s v="MET"/>
    <x v="20"/>
    <x v="0"/>
    <d v="2015-02-18T00:00:00"/>
    <x v="1"/>
    <x v="1"/>
    <x v="2"/>
    <m/>
    <n v="1"/>
    <n v="1"/>
    <n v="18"/>
    <m/>
    <s v="over bank"/>
    <s v="under"/>
    <m/>
    <m/>
    <n v="8396"/>
    <m/>
    <m/>
    <x v="0"/>
    <s v="Piper pentagonum"/>
    <x v="0"/>
    <m/>
    <m/>
    <s v="mud"/>
    <s v="male nearby leaf onsame plant"/>
    <m/>
    <m/>
    <m/>
    <m/>
  </r>
  <r>
    <s v="MET"/>
    <x v="21"/>
    <x v="0"/>
    <d v="2015-02-18T00:00:00"/>
    <x v="1"/>
    <x v="2"/>
    <x v="2"/>
    <m/>
    <n v="4"/>
    <n v="1"/>
    <m/>
    <m/>
    <s v="over water"/>
    <s v="under"/>
    <m/>
    <m/>
    <n v="8368"/>
    <m/>
    <m/>
    <x v="4"/>
    <m/>
    <x v="1"/>
    <m/>
    <m/>
    <m/>
    <s v="no"/>
    <m/>
    <m/>
    <m/>
    <m/>
  </r>
  <r>
    <s v="MET"/>
    <x v="22"/>
    <x v="0"/>
    <d v="2015-02-18T00:00:00"/>
    <x v="1"/>
    <x v="3"/>
    <x v="1"/>
    <m/>
    <m/>
    <n v="1"/>
    <m/>
    <m/>
    <s v="over water"/>
    <s v="na"/>
    <m/>
    <m/>
    <s v="8390-8391"/>
    <m/>
    <m/>
    <x v="8"/>
    <m/>
    <x v="2"/>
    <m/>
    <m/>
    <m/>
    <s v="no"/>
    <m/>
    <m/>
    <m/>
    <m/>
  </r>
  <r>
    <s v="MET"/>
    <x v="23"/>
    <x v="0"/>
    <d v="2015-02-23T00:00:00"/>
    <x v="4"/>
    <x v="1"/>
    <x v="1"/>
    <m/>
    <m/>
    <n v="1"/>
    <m/>
    <n v="221"/>
    <s v="over water"/>
    <s v="top"/>
    <m/>
    <m/>
    <s v="8531-8536"/>
    <m/>
    <m/>
    <x v="9"/>
    <s v="Sloanea geniculata"/>
    <x v="0"/>
    <m/>
    <m/>
    <s v="mud"/>
    <s v="no"/>
    <m/>
    <m/>
    <m/>
    <m/>
  </r>
  <r>
    <s v="MET"/>
    <x v="24"/>
    <x v="0"/>
    <d v="2015-02-23T00:00:00"/>
    <x v="4"/>
    <x v="1"/>
    <x v="1"/>
    <m/>
    <m/>
    <n v="1"/>
    <m/>
    <n v="200"/>
    <m/>
    <s v="na"/>
    <m/>
    <m/>
    <s v="8531-8536"/>
    <m/>
    <m/>
    <x v="8"/>
    <m/>
    <x v="2"/>
    <m/>
    <m/>
    <s v="mud"/>
    <s v="no"/>
    <m/>
    <m/>
    <m/>
    <m/>
  </r>
  <r>
    <s v="MET"/>
    <x v="25"/>
    <x v="0"/>
    <d v="2015-02-24T00:00:00"/>
    <x v="4"/>
    <x v="3"/>
    <x v="2"/>
    <m/>
    <m/>
    <n v="1"/>
    <m/>
    <n v="200"/>
    <s v="over water"/>
    <s v="under"/>
    <m/>
    <m/>
    <n v="8528"/>
    <m/>
    <m/>
    <x v="10"/>
    <m/>
    <x v="1"/>
    <m/>
    <m/>
    <s v="mud"/>
    <s v="no"/>
    <m/>
    <m/>
    <m/>
    <m/>
  </r>
  <r>
    <s v="MET"/>
    <x v="26"/>
    <x v="0"/>
    <d v="2015-05-21T00:00:00"/>
    <x v="2"/>
    <x v="1"/>
    <x v="1"/>
    <m/>
    <m/>
    <n v="1"/>
    <m/>
    <m/>
    <s v="over water"/>
    <s v="na"/>
    <m/>
    <m/>
    <m/>
    <m/>
    <m/>
    <x v="8"/>
    <m/>
    <x v="2"/>
    <m/>
    <m/>
    <m/>
    <s v="no"/>
    <m/>
    <m/>
    <m/>
    <m/>
  </r>
  <r>
    <s v="MET"/>
    <x v="27"/>
    <x v="0"/>
    <d v="2015-05-21T00:00:00"/>
    <x v="2"/>
    <x v="1"/>
    <x v="2"/>
    <m/>
    <m/>
    <n v="1"/>
    <m/>
    <n v="80"/>
    <s v="over water"/>
    <s v="under"/>
    <m/>
    <m/>
    <m/>
    <m/>
    <m/>
    <x v="0"/>
    <s v="Piper pentagonum"/>
    <x v="0"/>
    <m/>
    <m/>
    <m/>
    <s v="no"/>
    <m/>
    <m/>
    <m/>
    <m/>
  </r>
  <r>
    <s v="MET"/>
    <x v="28"/>
    <x v="0"/>
    <d v="2015-05-21T00:00:00"/>
    <x v="2"/>
    <x v="1"/>
    <x v="0"/>
    <m/>
    <m/>
    <n v="1"/>
    <m/>
    <n v="140"/>
    <s v="over water"/>
    <s v="under"/>
    <m/>
    <m/>
    <m/>
    <m/>
    <m/>
    <x v="5"/>
    <s v="Geoppertia inocephala"/>
    <x v="1"/>
    <m/>
    <m/>
    <m/>
    <s v="male guarding "/>
    <s v="not touching"/>
    <m/>
    <m/>
    <m/>
  </r>
  <r>
    <s v="MET"/>
    <x v="29"/>
    <x v="0"/>
    <d v="2015-06-09T00:00:00"/>
    <x v="0"/>
    <x v="0"/>
    <x v="0"/>
    <m/>
    <m/>
    <n v="1"/>
    <m/>
    <n v="65"/>
    <m/>
    <m/>
    <m/>
    <m/>
    <n v="9505"/>
    <m/>
    <m/>
    <x v="11"/>
    <s v="Hernandia didymantha"/>
    <x v="1"/>
    <m/>
    <m/>
    <m/>
    <s v="male guarding "/>
    <s v="not touching"/>
    <m/>
    <m/>
    <m/>
  </r>
  <r>
    <s v="MET"/>
    <x v="30"/>
    <x v="0"/>
    <s v="10-June-15"/>
    <x v="0"/>
    <x v="1"/>
    <x v="1"/>
    <m/>
    <m/>
    <n v="1"/>
    <m/>
    <n v="190"/>
    <s v="over water"/>
    <s v="top"/>
    <m/>
    <m/>
    <s v="9582-9591"/>
    <m/>
    <m/>
    <x v="0"/>
    <s v="Piper decurrens"/>
    <x v="1"/>
    <m/>
    <m/>
    <m/>
    <s v="no"/>
    <m/>
    <m/>
    <m/>
    <m/>
  </r>
  <r>
    <s v="MET"/>
    <x v="31"/>
    <x v="0"/>
    <s v="10-June-15"/>
    <x v="0"/>
    <x v="1"/>
    <x v="1"/>
    <m/>
    <n v="4"/>
    <n v="1"/>
    <m/>
    <n v="124"/>
    <s v="over bank"/>
    <s v="top"/>
    <m/>
    <m/>
    <n v="9598"/>
    <m/>
    <m/>
    <x v="0"/>
    <s v="Piper decurrens"/>
    <x v="1"/>
    <m/>
    <m/>
    <m/>
    <s v="no"/>
    <m/>
    <m/>
    <m/>
    <m/>
  </r>
  <r>
    <s v="MET"/>
    <x v="32"/>
    <x v="0"/>
    <s v="10-June-15"/>
    <x v="0"/>
    <x v="1"/>
    <x v="0"/>
    <m/>
    <n v="1"/>
    <n v="1"/>
    <n v="29"/>
    <n v="356"/>
    <s v="over water"/>
    <s v="under"/>
    <m/>
    <m/>
    <s v="9599-9603"/>
    <m/>
    <m/>
    <x v="12"/>
    <s v="Ficus sp."/>
    <x v="1"/>
    <m/>
    <m/>
    <m/>
    <s v="male guarding "/>
    <s v="not touching"/>
    <m/>
    <m/>
    <m/>
  </r>
  <r>
    <s v="MET"/>
    <x v="33"/>
    <x v="0"/>
    <s v="10-June-15"/>
    <x v="0"/>
    <x v="2"/>
    <x v="0"/>
    <m/>
    <n v="1"/>
    <n v="1"/>
    <m/>
    <s v="&gt;2m"/>
    <s v="over water"/>
    <s v="under"/>
    <m/>
    <m/>
    <n v="9549"/>
    <m/>
    <m/>
    <x v="1"/>
    <s v="Geonoma congesta"/>
    <x v="1"/>
    <m/>
    <m/>
    <m/>
    <s v="male guarding "/>
    <s v="not touching"/>
    <m/>
    <m/>
    <m/>
  </r>
  <r>
    <s v="MET"/>
    <x v="34"/>
    <x v="0"/>
    <s v="19-June-15"/>
    <x v="3"/>
    <x v="2"/>
    <x v="2"/>
    <m/>
    <m/>
    <n v="1"/>
    <m/>
    <n v="230"/>
    <s v="over water"/>
    <m/>
    <m/>
    <m/>
    <s v="9684-9688"/>
    <m/>
    <m/>
    <x v="3"/>
    <s v="Miconia gracilis"/>
    <x v="1"/>
    <m/>
    <m/>
    <m/>
    <m/>
    <m/>
    <m/>
    <m/>
    <m/>
  </r>
  <r>
    <s v="MET"/>
    <x v="35"/>
    <x v="0"/>
    <s v="19-June-15"/>
    <x v="3"/>
    <x v="2"/>
    <x v="2"/>
    <m/>
    <m/>
    <n v="1"/>
    <m/>
    <n v="93"/>
    <s v="over water"/>
    <m/>
    <m/>
    <m/>
    <s v="9689-9693"/>
    <m/>
    <m/>
    <x v="2"/>
    <s v="Colubrina spinosa"/>
    <x v="1"/>
    <m/>
    <m/>
    <m/>
    <s v="no"/>
    <m/>
    <m/>
    <m/>
    <m/>
  </r>
  <r>
    <s v="MET"/>
    <x v="36"/>
    <x v="0"/>
    <s v="19-June-15"/>
    <x v="3"/>
    <x v="3"/>
    <x v="0"/>
    <m/>
    <m/>
    <n v="1"/>
    <m/>
    <n v="175"/>
    <s v="over water"/>
    <s v="under"/>
    <m/>
    <m/>
    <s v="9713-9717"/>
    <m/>
    <m/>
    <x v="0"/>
    <s v="Piper culebranum"/>
    <x v="0"/>
    <m/>
    <m/>
    <m/>
    <s v="male guarding "/>
    <s v="not touching"/>
    <m/>
    <m/>
    <m/>
  </r>
  <r>
    <s v="MET"/>
    <x v="37"/>
    <x v="0"/>
    <s v="2-July-15"/>
    <x v="0"/>
    <x v="0"/>
    <x v="1"/>
    <m/>
    <m/>
    <n v="1"/>
    <m/>
    <m/>
    <s v="over water"/>
    <s v="top"/>
    <m/>
    <m/>
    <s v="9815-9821"/>
    <m/>
    <m/>
    <x v="6"/>
    <s v="Ryania speciosa"/>
    <x v="1"/>
    <m/>
    <m/>
    <m/>
    <s v="no"/>
    <m/>
    <m/>
    <m/>
    <m/>
  </r>
  <r>
    <s v="MET"/>
    <x v="38"/>
    <x v="0"/>
    <s v="2-July-15"/>
    <x v="0"/>
    <x v="0"/>
    <x v="0"/>
    <m/>
    <m/>
    <n v="1"/>
    <m/>
    <m/>
    <s v="over water"/>
    <s v="under"/>
    <m/>
    <m/>
    <s v="9822-9823"/>
    <m/>
    <m/>
    <x v="0"/>
    <s v="Piper pentagonum"/>
    <x v="0"/>
    <m/>
    <m/>
    <m/>
    <s v="male guarding"/>
    <s v="on top of clutch"/>
    <m/>
    <m/>
    <m/>
  </r>
  <r>
    <s v="MET"/>
    <x v="39"/>
    <x v="0"/>
    <s v="2-July-15"/>
    <x v="0"/>
    <x v="0"/>
    <x v="0"/>
    <n v="50"/>
    <m/>
    <n v="2"/>
    <m/>
    <n v="245"/>
    <s v="over water"/>
    <s v="under"/>
    <m/>
    <m/>
    <s v="9838-9842"/>
    <m/>
    <m/>
    <x v="13"/>
    <s v="Posoqueria grandifructa"/>
    <x v="1"/>
    <m/>
    <m/>
    <m/>
    <s v="male guarding"/>
    <s v="not touching"/>
    <m/>
    <m/>
    <m/>
  </r>
  <r>
    <s v="MET"/>
    <x v="40"/>
    <x v="0"/>
    <s v="2-July-15"/>
    <x v="0"/>
    <x v="0"/>
    <x v="0"/>
    <n v="50"/>
    <m/>
    <n v="2"/>
    <m/>
    <n v="245"/>
    <s v="over water"/>
    <s v="under"/>
    <m/>
    <m/>
    <s v="9838-9842"/>
    <m/>
    <m/>
    <x v="13"/>
    <s v="Posoqueria grandifructa"/>
    <x v="1"/>
    <m/>
    <m/>
    <m/>
    <s v="male guarding"/>
    <s v="not touching"/>
    <m/>
    <m/>
    <m/>
  </r>
  <r>
    <s v="MET"/>
    <x v="41"/>
    <x v="0"/>
    <s v="2-July-15"/>
    <x v="0"/>
    <x v="0"/>
    <x v="0"/>
    <n v="50"/>
    <m/>
    <n v="1"/>
    <m/>
    <n v="110"/>
    <s v="over bank"/>
    <s v="under"/>
    <m/>
    <m/>
    <m/>
    <m/>
    <m/>
    <x v="13"/>
    <s v="Posoqueria grandifructa"/>
    <x v="1"/>
    <m/>
    <m/>
    <m/>
    <m/>
    <m/>
    <m/>
    <m/>
    <m/>
  </r>
  <r>
    <s v="MET"/>
    <x v="42"/>
    <x v="0"/>
    <s v="28-July-15"/>
    <x v="4"/>
    <x v="2"/>
    <x v="2"/>
    <m/>
    <m/>
    <n v="1"/>
    <m/>
    <n v="170"/>
    <s v="over water"/>
    <s v="under"/>
    <m/>
    <m/>
    <s v="30-39"/>
    <m/>
    <m/>
    <x v="14"/>
    <m/>
    <x v="3"/>
    <m/>
    <m/>
    <m/>
    <m/>
    <m/>
    <m/>
    <m/>
    <m/>
  </r>
  <r>
    <s v="MET"/>
    <x v="43"/>
    <x v="0"/>
    <s v="28-July-15"/>
    <x v="4"/>
    <x v="2"/>
    <x v="2"/>
    <m/>
    <n v="1"/>
    <n v="1"/>
    <n v="21"/>
    <n v="170"/>
    <s v="over water"/>
    <s v="under"/>
    <m/>
    <m/>
    <s v="30-39"/>
    <m/>
    <m/>
    <x v="14"/>
    <m/>
    <x v="3"/>
    <m/>
    <m/>
    <m/>
    <m/>
    <m/>
    <m/>
    <m/>
    <m/>
  </r>
  <r>
    <s v="MET"/>
    <x v="44"/>
    <x v="0"/>
    <s v="29-July-15"/>
    <x v="4"/>
    <x v="2"/>
    <x v="0"/>
    <m/>
    <m/>
    <n v="1"/>
    <m/>
    <n v="170"/>
    <s v="over water"/>
    <s v="under"/>
    <m/>
    <m/>
    <s v="67-69"/>
    <m/>
    <m/>
    <x v="14"/>
    <m/>
    <x v="3"/>
    <m/>
    <m/>
    <m/>
    <s v="male guarding"/>
    <m/>
    <m/>
    <m/>
    <m/>
  </r>
  <r>
    <s v="MET"/>
    <x v="45"/>
    <x v="0"/>
    <s v="29-July-15"/>
    <x v="4"/>
    <x v="2"/>
    <x v="2"/>
    <m/>
    <m/>
    <n v="1"/>
    <m/>
    <n v="124"/>
    <s v="over water"/>
    <s v="under"/>
    <m/>
    <m/>
    <n v="70"/>
    <m/>
    <m/>
    <x v="4"/>
    <m/>
    <x v="1"/>
    <m/>
    <m/>
    <m/>
    <s v="no"/>
    <m/>
    <m/>
    <m/>
    <m/>
  </r>
  <r>
    <s v="MET"/>
    <x v="46"/>
    <x v="0"/>
    <s v="29-July-15"/>
    <x v="4"/>
    <x v="2"/>
    <x v="3"/>
    <m/>
    <m/>
    <n v="1"/>
    <m/>
    <n v="140"/>
    <s v="over water"/>
    <m/>
    <m/>
    <m/>
    <n v="70"/>
    <m/>
    <m/>
    <x v="14"/>
    <m/>
    <x v="3"/>
    <m/>
    <m/>
    <m/>
    <m/>
    <m/>
    <m/>
    <m/>
    <m/>
  </r>
  <r>
    <s v="MET"/>
    <x v="47"/>
    <x v="0"/>
    <s v="29-July-15"/>
    <x v="4"/>
    <x v="3"/>
    <x v="1"/>
    <m/>
    <m/>
    <n v="1"/>
    <m/>
    <n v="145"/>
    <s v="over water"/>
    <s v="top"/>
    <m/>
    <m/>
    <s v="47-51"/>
    <m/>
    <m/>
    <x v="14"/>
    <m/>
    <x v="3"/>
    <m/>
    <m/>
    <m/>
    <m/>
    <m/>
    <m/>
    <s v="damaged leaf"/>
    <m/>
  </r>
  <r>
    <s v="MET"/>
    <x v="48"/>
    <x v="0"/>
    <s v="29-July-15"/>
    <x v="4"/>
    <x v="3"/>
    <x v="1"/>
    <m/>
    <m/>
    <n v="1"/>
    <m/>
    <n v="150"/>
    <s v="over water"/>
    <s v="na"/>
    <m/>
    <m/>
    <s v="52-59"/>
    <m/>
    <m/>
    <x v="8"/>
    <m/>
    <x v="2"/>
    <m/>
    <m/>
    <m/>
    <s v="no"/>
    <m/>
    <m/>
    <m/>
    <m/>
  </r>
  <r>
    <s v="MET"/>
    <x v="49"/>
    <x v="0"/>
    <s v="29-July-15"/>
    <x v="4"/>
    <x v="3"/>
    <x v="1"/>
    <m/>
    <m/>
    <n v="1"/>
    <m/>
    <n v="170"/>
    <s v="over water"/>
    <s v="na"/>
    <m/>
    <m/>
    <s v="52-59"/>
    <m/>
    <m/>
    <x v="8"/>
    <m/>
    <x v="2"/>
    <m/>
    <m/>
    <m/>
    <s v="no"/>
    <m/>
    <m/>
    <m/>
    <m/>
  </r>
  <r>
    <s v="MET"/>
    <x v="50"/>
    <x v="0"/>
    <s v="29-July-15"/>
    <x v="4"/>
    <x v="3"/>
    <x v="1"/>
    <m/>
    <m/>
    <n v="1"/>
    <m/>
    <n v="150"/>
    <s v="over water"/>
    <s v="na"/>
    <m/>
    <m/>
    <s v="52-59"/>
    <m/>
    <m/>
    <x v="8"/>
    <m/>
    <x v="2"/>
    <m/>
    <m/>
    <m/>
    <s v="no"/>
    <m/>
    <m/>
    <m/>
    <m/>
  </r>
  <r>
    <s v="MET"/>
    <x v="51"/>
    <x v="0"/>
    <s v="29-July-15"/>
    <x v="4"/>
    <x v="3"/>
    <x v="2"/>
    <m/>
    <m/>
    <n v="1"/>
    <m/>
    <n v="45"/>
    <s v="over water"/>
    <s v="under"/>
    <m/>
    <m/>
    <s v="60-66"/>
    <m/>
    <m/>
    <x v="14"/>
    <m/>
    <x v="3"/>
    <m/>
    <m/>
    <m/>
    <s v="no"/>
    <m/>
    <m/>
    <m/>
    <m/>
  </r>
  <r>
    <s v="MET"/>
    <x v="52"/>
    <x v="0"/>
    <d v="2015-08-05T00:00:00"/>
    <x v="1"/>
    <x v="1"/>
    <x v="2"/>
    <m/>
    <m/>
    <n v="1"/>
    <m/>
    <m/>
    <s v="over water"/>
    <s v="under"/>
    <m/>
    <m/>
    <s v="146-154"/>
    <m/>
    <m/>
    <x v="15"/>
    <s v="Tetrorchidium euryphyllum"/>
    <x v="1"/>
    <m/>
    <m/>
    <m/>
    <s v="no"/>
    <m/>
    <m/>
    <m/>
    <m/>
  </r>
  <r>
    <s v="MET"/>
    <x v="53"/>
    <x v="0"/>
    <d v="2015-08-05T00:00:00"/>
    <x v="1"/>
    <x v="1"/>
    <x v="2"/>
    <m/>
    <m/>
    <n v="1"/>
    <m/>
    <m/>
    <s v="over water"/>
    <s v="under"/>
    <m/>
    <m/>
    <s v="136-145"/>
    <m/>
    <m/>
    <x v="16"/>
    <s v="Ardisia fimbrillifera"/>
    <x v="1"/>
    <m/>
    <m/>
    <m/>
    <s v="no"/>
    <m/>
    <m/>
    <m/>
    <m/>
  </r>
  <r>
    <s v="MET"/>
    <x v="54"/>
    <x v="0"/>
    <d v="2015-08-05T00:00:00"/>
    <x v="1"/>
    <x v="3"/>
    <x v="1"/>
    <m/>
    <m/>
    <n v="1"/>
    <m/>
    <n v="200"/>
    <s v="over water"/>
    <s v="na"/>
    <m/>
    <m/>
    <m/>
    <m/>
    <m/>
    <x v="8"/>
    <m/>
    <x v="2"/>
    <m/>
    <m/>
    <m/>
    <s v="no"/>
    <m/>
    <m/>
    <m/>
    <m/>
  </r>
  <r>
    <s v="MET"/>
    <x v="55"/>
    <x v="0"/>
    <d v="2015-10-20T00:00:00"/>
    <x v="1"/>
    <x v="1"/>
    <x v="1"/>
    <m/>
    <m/>
    <n v="1"/>
    <m/>
    <m/>
    <s v="over water"/>
    <s v="na"/>
    <m/>
    <m/>
    <s v="9909-9912"/>
    <m/>
    <m/>
    <x v="8"/>
    <m/>
    <x v="2"/>
    <m/>
    <m/>
    <m/>
    <s v="no"/>
    <m/>
    <m/>
    <m/>
    <m/>
  </r>
  <r>
    <s v="MET"/>
    <x v="56"/>
    <x v="0"/>
    <d v="2015-10-20T00:00:00"/>
    <x v="1"/>
    <x v="2"/>
    <x v="1"/>
    <m/>
    <m/>
    <n v="1"/>
    <m/>
    <s v="&gt;2m"/>
    <s v="over water"/>
    <s v="top"/>
    <m/>
    <m/>
    <s v="9887-9891"/>
    <m/>
    <m/>
    <x v="17"/>
    <s v="Guarea bullata"/>
    <x v="0"/>
    <m/>
    <m/>
    <m/>
    <s v="no"/>
    <m/>
    <m/>
    <m/>
    <m/>
  </r>
  <r>
    <s v="MET"/>
    <x v="57"/>
    <x v="0"/>
    <d v="2015-10-20T00:00:00"/>
    <x v="1"/>
    <x v="2"/>
    <x v="2"/>
    <m/>
    <m/>
    <n v="1"/>
    <m/>
    <n v="200"/>
    <s v="over water"/>
    <s v="under"/>
    <m/>
    <m/>
    <s v="9892-9895"/>
    <m/>
    <m/>
    <x v="18"/>
    <s v="Besleria robusta"/>
    <x v="0"/>
    <m/>
    <m/>
    <m/>
    <s v="no"/>
    <m/>
    <m/>
    <m/>
    <m/>
  </r>
  <r>
    <s v="MET"/>
    <x v="58"/>
    <x v="0"/>
    <d v="2015-10-20T00:00:00"/>
    <x v="1"/>
    <x v="3"/>
    <x v="1"/>
    <m/>
    <m/>
    <n v="1"/>
    <m/>
    <m/>
    <s v="over water"/>
    <s v="top"/>
    <m/>
    <m/>
    <s v="902-9908"/>
    <m/>
    <m/>
    <x v="19"/>
    <s v="Rinorea deflexiflora"/>
    <x v="0"/>
    <m/>
    <m/>
    <m/>
    <s v="male perched on same plant"/>
    <m/>
    <m/>
    <m/>
    <m/>
  </r>
  <r>
    <s v="MET"/>
    <x v="59"/>
    <x v="0"/>
    <d v="2015-10-27T00:00:00"/>
    <x v="2"/>
    <x v="1"/>
    <x v="2"/>
    <m/>
    <m/>
    <n v="1"/>
    <m/>
    <n v="130"/>
    <s v="over water"/>
    <s v="under"/>
    <m/>
    <m/>
    <s v="42-49"/>
    <m/>
    <m/>
    <x v="0"/>
    <s v="Piper pseudobumbratum"/>
    <x v="1"/>
    <m/>
    <m/>
    <m/>
    <s v="no"/>
    <m/>
    <m/>
    <m/>
    <m/>
  </r>
  <r>
    <s v="MET"/>
    <x v="60"/>
    <x v="0"/>
    <d v="2015-11-24T00:00:00"/>
    <x v="0"/>
    <x v="1"/>
    <x v="1"/>
    <m/>
    <m/>
    <n v="1"/>
    <m/>
    <n v="130"/>
    <s v="over water"/>
    <s v="top"/>
    <m/>
    <n v="37.57"/>
    <s v="262-265"/>
    <m/>
    <m/>
    <x v="0"/>
    <s v="Piper decurrens"/>
    <x v="1"/>
    <m/>
    <m/>
    <m/>
    <s v="no"/>
    <m/>
    <m/>
    <m/>
    <m/>
  </r>
  <r>
    <s v="MET"/>
    <x v="61"/>
    <x v="0"/>
    <d v="2015-11-24T00:00:00"/>
    <x v="0"/>
    <x v="1"/>
    <x v="1"/>
    <m/>
    <m/>
    <n v="1"/>
    <m/>
    <n v="300"/>
    <s v="over water"/>
    <s v="top"/>
    <m/>
    <m/>
    <m/>
    <m/>
    <m/>
    <x v="4"/>
    <m/>
    <x v="1"/>
    <m/>
    <m/>
    <m/>
    <s v="no"/>
    <m/>
    <m/>
    <m/>
    <m/>
  </r>
  <r>
    <s v="MET"/>
    <x v="62"/>
    <x v="0"/>
    <d v="2015-11-24T00:00:00"/>
    <x v="0"/>
    <x v="1"/>
    <x v="0"/>
    <n v="50"/>
    <m/>
    <n v="2"/>
    <m/>
    <n v="220"/>
    <s v="over water"/>
    <s v="under"/>
    <m/>
    <m/>
    <m/>
    <m/>
    <m/>
    <x v="12"/>
    <s v="Ficus sp."/>
    <x v="1"/>
    <m/>
    <m/>
    <m/>
    <m/>
    <m/>
    <m/>
    <m/>
    <m/>
  </r>
  <r>
    <s v="MET"/>
    <x v="63"/>
    <x v="0"/>
    <d v="2015-11-24T00:00:00"/>
    <x v="0"/>
    <x v="1"/>
    <x v="0"/>
    <n v="50"/>
    <m/>
    <n v="2"/>
    <m/>
    <n v="220"/>
    <s v="over water"/>
    <s v="under"/>
    <m/>
    <m/>
    <m/>
    <m/>
    <m/>
    <x v="12"/>
    <s v="Ficus sp."/>
    <x v="1"/>
    <m/>
    <m/>
    <m/>
    <m/>
    <m/>
    <m/>
    <m/>
    <m/>
  </r>
  <r>
    <s v="MET"/>
    <x v="64"/>
    <x v="0"/>
    <d v="2015-12-01T00:00:00"/>
    <x v="4"/>
    <x v="1"/>
    <x v="2"/>
    <m/>
    <n v="1"/>
    <n v="1"/>
    <m/>
    <n v="143"/>
    <s v="over water"/>
    <s v="under"/>
    <n v="0"/>
    <n v="690.87"/>
    <s v="291-293"/>
    <m/>
    <m/>
    <x v="4"/>
    <s v="Diffenbachia nitidipetiolata"/>
    <x v="1"/>
    <m/>
    <m/>
    <m/>
    <s v="no"/>
    <m/>
    <m/>
    <m/>
    <m/>
  </r>
  <r>
    <s v="MET"/>
    <x v="65"/>
    <x v="0"/>
    <d v="2015-12-02T00:00:00"/>
    <x v="4"/>
    <x v="2"/>
    <x v="2"/>
    <m/>
    <m/>
    <n v="1"/>
    <m/>
    <n v="165"/>
    <s v="over water"/>
    <s v="under"/>
    <m/>
    <m/>
    <s v="309-311"/>
    <m/>
    <m/>
    <x v="4"/>
    <s v="Philodendron sp. "/>
    <x v="1"/>
    <m/>
    <m/>
    <m/>
    <s v="no"/>
    <m/>
    <m/>
    <m/>
    <m/>
  </r>
  <r>
    <s v="MET"/>
    <x v="66"/>
    <x v="0"/>
    <d v="2015-12-02T00:00:00"/>
    <x v="4"/>
    <x v="2"/>
    <x v="2"/>
    <m/>
    <m/>
    <n v="1"/>
    <m/>
    <n v="155"/>
    <s v="over land"/>
    <s v="under"/>
    <m/>
    <m/>
    <s v="312-317"/>
    <m/>
    <m/>
    <x v="15"/>
    <s v="Acalypha diversifolia"/>
    <x v="1"/>
    <m/>
    <m/>
    <m/>
    <s v="no"/>
    <m/>
    <m/>
    <m/>
    <m/>
  </r>
  <r>
    <s v="MET"/>
    <x v="67"/>
    <x v="0"/>
    <d v="2016-06-04T00:00:00"/>
    <x v="0"/>
    <x v="1"/>
    <x v="1"/>
    <m/>
    <m/>
    <n v="1"/>
    <m/>
    <n v="230"/>
    <s v="over water"/>
    <s v="top"/>
    <m/>
    <m/>
    <s v="877-878"/>
    <m/>
    <m/>
    <x v="4"/>
    <m/>
    <x v="1"/>
    <m/>
    <m/>
    <m/>
    <s v="no"/>
    <m/>
    <m/>
    <m/>
    <m/>
  </r>
  <r>
    <s v="MET"/>
    <x v="68"/>
    <x v="0"/>
    <d v="2016-06-04T00:00:00"/>
    <x v="0"/>
    <x v="1"/>
    <x v="1"/>
    <m/>
    <m/>
    <n v="1"/>
    <m/>
    <m/>
    <s v="over water"/>
    <s v="top"/>
    <m/>
    <n v="128.46"/>
    <s v="901-906"/>
    <m/>
    <m/>
    <x v="20"/>
    <s v="Tanaecium pyramidatum"/>
    <x v="1"/>
    <m/>
    <m/>
    <m/>
    <s v="no"/>
    <m/>
    <m/>
    <m/>
    <m/>
  </r>
  <r>
    <s v="MET"/>
    <x v="69"/>
    <x v="0"/>
    <d v="2016-06-04T00:00:00"/>
    <x v="0"/>
    <x v="1"/>
    <x v="1"/>
    <m/>
    <m/>
    <n v="1"/>
    <m/>
    <n v="172"/>
    <s v="over land"/>
    <s v="top"/>
    <m/>
    <n v="20.239999999999998"/>
    <s v="895-900"/>
    <m/>
    <m/>
    <x v="0"/>
    <s v="Piper decurrens"/>
    <x v="1"/>
    <m/>
    <m/>
    <m/>
    <s v="no"/>
    <m/>
    <m/>
    <m/>
    <m/>
  </r>
  <r>
    <s v="MET"/>
    <x v="70"/>
    <x v="0"/>
    <d v="2016-06-04T00:00:00"/>
    <x v="0"/>
    <x v="2"/>
    <x v="0"/>
    <m/>
    <m/>
    <n v="1"/>
    <m/>
    <n v="152"/>
    <s v="over water"/>
    <s v="under"/>
    <m/>
    <m/>
    <n v="883"/>
    <m/>
    <m/>
    <x v="1"/>
    <s v="Welfia regia"/>
    <x v="1"/>
    <m/>
    <m/>
    <m/>
    <s v="male guarding"/>
    <s v="not touching"/>
    <m/>
    <m/>
    <m/>
  </r>
  <r>
    <s v="MET"/>
    <x v="71"/>
    <x v="0"/>
    <d v="2016-06-04T00:00:00"/>
    <x v="0"/>
    <x v="2"/>
    <x v="2"/>
    <m/>
    <m/>
    <n v="1"/>
    <m/>
    <n v="253"/>
    <s v="over water"/>
    <s v="under"/>
    <m/>
    <m/>
    <s v="891, 892, 894"/>
    <m/>
    <m/>
    <x v="13"/>
    <s v="Warszewiczia coccinea"/>
    <x v="0"/>
    <m/>
    <m/>
    <m/>
    <s v="no"/>
    <m/>
    <m/>
    <m/>
    <m/>
  </r>
  <r>
    <s v="MET"/>
    <x v="72"/>
    <x v="0"/>
    <d v="2016-06-12T00:00:00"/>
    <x v="4"/>
    <x v="2"/>
    <x v="2"/>
    <m/>
    <m/>
    <n v="1"/>
    <m/>
    <n v="180"/>
    <s v="over bank"/>
    <s v="under"/>
    <n v="0"/>
    <m/>
    <n v="970"/>
    <m/>
    <m/>
    <x v="21"/>
    <m/>
    <x v="1"/>
    <m/>
    <m/>
    <m/>
    <s v="no"/>
    <m/>
    <m/>
    <m/>
    <m/>
  </r>
  <r>
    <s v="MET"/>
    <x v="73"/>
    <x v="0"/>
    <d v="2016-06-12T00:00:00"/>
    <x v="4"/>
    <x v="2"/>
    <x v="2"/>
    <m/>
    <m/>
    <n v="1"/>
    <m/>
    <n v="40"/>
    <s v="over bank"/>
    <s v="under"/>
    <m/>
    <m/>
    <s v="971-978"/>
    <m/>
    <m/>
    <x v="4"/>
    <s v="Anthurium ochanthum"/>
    <x v="1"/>
    <m/>
    <m/>
    <m/>
    <s v="male perched on same plant"/>
    <m/>
    <m/>
    <m/>
    <m/>
  </r>
  <r>
    <s v="MET"/>
    <x v="74"/>
    <x v="0"/>
    <d v="2016-06-12T00:00:00"/>
    <x v="4"/>
    <x v="3"/>
    <x v="2"/>
    <m/>
    <m/>
    <n v="1"/>
    <m/>
    <n v="200"/>
    <s v="over bank"/>
    <s v="under"/>
    <m/>
    <m/>
    <m/>
    <m/>
    <m/>
    <x v="4"/>
    <m/>
    <x v="1"/>
    <m/>
    <m/>
    <m/>
    <s v="no"/>
    <m/>
    <m/>
    <m/>
    <m/>
  </r>
  <r>
    <s v="MET"/>
    <x v="75"/>
    <x v="0"/>
    <d v="2016-06-12T00:00:00"/>
    <x v="4"/>
    <x v="3"/>
    <x v="2"/>
    <m/>
    <m/>
    <n v="1"/>
    <m/>
    <n v="25"/>
    <s v="over bank"/>
    <s v="under"/>
    <m/>
    <m/>
    <m/>
    <m/>
    <m/>
    <x v="4"/>
    <m/>
    <x v="1"/>
    <m/>
    <m/>
    <m/>
    <s v="no"/>
    <m/>
    <m/>
    <m/>
    <m/>
  </r>
  <r>
    <s v="MET"/>
    <x v="76"/>
    <x v="0"/>
    <d v="2016-06-30T00:00:00"/>
    <x v="3"/>
    <x v="3"/>
    <x v="2"/>
    <m/>
    <m/>
    <n v="1"/>
    <m/>
    <n v="130"/>
    <s v="over water"/>
    <s v="under"/>
    <n v="0"/>
    <n v="348.48"/>
    <n v="1141"/>
    <m/>
    <m/>
    <x v="7"/>
    <m/>
    <x v="1"/>
    <m/>
    <m/>
    <m/>
    <s v="no"/>
    <m/>
    <m/>
    <s v="damaged leaf"/>
    <m/>
  </r>
  <r>
    <s v="MET"/>
    <x v="77"/>
    <x v="0"/>
    <d v="2016-09-14T00:00:00"/>
    <x v="2"/>
    <x v="1"/>
    <x v="2"/>
    <m/>
    <m/>
    <n v="1"/>
    <m/>
    <m/>
    <s v="over bank"/>
    <s v="under"/>
    <m/>
    <m/>
    <s v="1435-1441"/>
    <m/>
    <m/>
    <x v="0"/>
    <s v="Piper pseudobumbratum"/>
    <x v="1"/>
    <m/>
    <m/>
    <m/>
    <s v="no"/>
    <m/>
    <m/>
    <s v="damaged leaf"/>
    <m/>
  </r>
  <r>
    <s v="MET"/>
    <x v="78"/>
    <x v="0"/>
    <d v="2016-10-26T00:00:00"/>
    <x v="0"/>
    <x v="1"/>
    <x v="1"/>
    <m/>
    <m/>
    <n v="1"/>
    <m/>
    <n v="240"/>
    <s v="over water"/>
    <s v="top"/>
    <m/>
    <m/>
    <s v="451-458"/>
    <m/>
    <m/>
    <x v="0"/>
    <s v="Piper decurrens"/>
    <x v="1"/>
    <m/>
    <m/>
    <m/>
    <s v="no"/>
    <m/>
    <m/>
    <m/>
    <m/>
  </r>
  <r>
    <s v="MET"/>
    <x v="79"/>
    <x v="0"/>
    <d v="2016-10-26T00:00:00"/>
    <x v="0"/>
    <x v="1"/>
    <x v="2"/>
    <m/>
    <m/>
    <n v="1"/>
    <m/>
    <n v="120"/>
    <s v="over bank"/>
    <s v="na"/>
    <m/>
    <m/>
    <s v="451-458"/>
    <m/>
    <m/>
    <x v="8"/>
    <m/>
    <x v="2"/>
    <m/>
    <m/>
    <m/>
    <s v="no"/>
    <m/>
    <m/>
    <m/>
    <m/>
  </r>
  <r>
    <s v="MET"/>
    <x v="80"/>
    <x v="0"/>
    <d v="2016-10-27T00:00:00"/>
    <x v="0"/>
    <x v="2"/>
    <x v="2"/>
    <m/>
    <m/>
    <n v="1"/>
    <m/>
    <n v="145"/>
    <s v="over water"/>
    <s v="under"/>
    <m/>
    <n v="247.01"/>
    <s v="463-471"/>
    <m/>
    <m/>
    <x v="13"/>
    <s v="Psychotria elata"/>
    <x v="1"/>
    <m/>
    <m/>
    <m/>
    <s v="no"/>
    <m/>
    <m/>
    <m/>
    <m/>
  </r>
  <r>
    <s v="MET"/>
    <x v="81"/>
    <x v="0"/>
    <d v="2016-10-27T00:00:00"/>
    <x v="0"/>
    <x v="2"/>
    <x v="2"/>
    <m/>
    <n v="1"/>
    <n v="1"/>
    <n v="21"/>
    <n v="120"/>
    <s v="over water"/>
    <s v="under"/>
    <n v="27"/>
    <m/>
    <n v="474"/>
    <m/>
    <m/>
    <x v="4"/>
    <m/>
    <x v="1"/>
    <m/>
    <m/>
    <m/>
    <s v="no"/>
    <m/>
    <m/>
    <m/>
    <m/>
  </r>
  <r>
    <s v="MET"/>
    <x v="82"/>
    <x v="0"/>
    <d v="2016-10-27T00:00:00"/>
    <x v="0"/>
    <x v="0"/>
    <x v="0"/>
    <m/>
    <m/>
    <n v="2"/>
    <m/>
    <n v="50"/>
    <s v="over water"/>
    <s v="under"/>
    <m/>
    <m/>
    <s v="526-533"/>
    <m/>
    <m/>
    <x v="22"/>
    <s v="Dicranopygium umbrophilum"/>
    <x v="1"/>
    <m/>
    <m/>
    <m/>
    <s v="male guarding"/>
    <s v="not touching"/>
    <m/>
    <m/>
    <m/>
  </r>
  <r>
    <s v="MET"/>
    <x v="83"/>
    <x v="0"/>
    <d v="2016-10-27T00:00:00"/>
    <x v="0"/>
    <x v="0"/>
    <x v="0"/>
    <m/>
    <m/>
    <n v="2"/>
    <m/>
    <n v="50"/>
    <s v="over water"/>
    <s v="under"/>
    <m/>
    <m/>
    <s v="526-533"/>
    <m/>
    <m/>
    <x v="22"/>
    <s v="Dicranopygium umbrophilum"/>
    <x v="1"/>
    <m/>
    <m/>
    <m/>
    <s v="male guarding"/>
    <s v="not touching"/>
    <m/>
    <m/>
    <m/>
  </r>
  <r>
    <s v="MET"/>
    <x v="84"/>
    <x v="0"/>
    <d v="2016-10-27T00:00:00"/>
    <x v="0"/>
    <x v="0"/>
    <x v="2"/>
    <m/>
    <m/>
    <n v="1"/>
    <m/>
    <n v="80"/>
    <s v="over bank"/>
    <s v="under"/>
    <m/>
    <m/>
    <s v="534-541"/>
    <m/>
    <m/>
    <x v="4"/>
    <s v="Spathiphyllum flavovirens"/>
    <x v="1"/>
    <m/>
    <m/>
    <m/>
    <s v="no"/>
    <m/>
    <m/>
    <m/>
    <m/>
  </r>
  <r>
    <s v="MET"/>
    <x v="85"/>
    <x v="0"/>
    <d v="2016-10-27T00:00:00"/>
    <x v="0"/>
    <x v="0"/>
    <x v="0"/>
    <m/>
    <m/>
    <n v="2"/>
    <m/>
    <n v="215"/>
    <s v="over water"/>
    <s v="under"/>
    <m/>
    <m/>
    <s v="592-560"/>
    <m/>
    <m/>
    <x v="13"/>
    <s v="Faramea suerrensis"/>
    <x v="1"/>
    <m/>
    <m/>
    <m/>
    <s v="male guarding"/>
    <s v="not touching"/>
    <m/>
    <m/>
    <m/>
  </r>
  <r>
    <s v="MET"/>
    <x v="86"/>
    <x v="0"/>
    <d v="2016-10-27T00:00:00"/>
    <x v="0"/>
    <x v="0"/>
    <x v="0"/>
    <m/>
    <m/>
    <n v="2"/>
    <m/>
    <n v="215"/>
    <s v="over water"/>
    <s v="under"/>
    <m/>
    <m/>
    <s v="592-560"/>
    <m/>
    <m/>
    <x v="13"/>
    <s v="Faramea suerrensis"/>
    <x v="1"/>
    <m/>
    <m/>
    <m/>
    <s v="male guarding"/>
    <s v="touching"/>
    <m/>
    <m/>
    <m/>
  </r>
  <r>
    <s v="MET"/>
    <x v="87"/>
    <x v="0"/>
    <d v="2016-10-27T00:00:00"/>
    <x v="0"/>
    <x v="0"/>
    <x v="0"/>
    <m/>
    <m/>
    <n v="1"/>
    <m/>
    <n v="130"/>
    <s v="over water"/>
    <s v="under"/>
    <m/>
    <m/>
    <s v="592-560"/>
    <m/>
    <m/>
    <x v="13"/>
    <s v="Faramea suerrensis"/>
    <x v="1"/>
    <m/>
    <m/>
    <m/>
    <s v="male guarding"/>
    <s v="not touching"/>
    <m/>
    <m/>
    <m/>
  </r>
  <r>
    <s v="MET"/>
    <x v="88"/>
    <x v="0"/>
    <d v="2016-10-28T00:00:00"/>
    <x v="4"/>
    <x v="1"/>
    <x v="2"/>
    <m/>
    <m/>
    <n v="1"/>
    <m/>
    <n v="159"/>
    <s v="over water"/>
    <s v="under"/>
    <m/>
    <n v="44.57"/>
    <s v="609-612"/>
    <m/>
    <m/>
    <x v="23"/>
    <m/>
    <x v="1"/>
    <m/>
    <m/>
    <m/>
    <s v="no"/>
    <m/>
    <m/>
    <m/>
    <m/>
  </r>
  <r>
    <s v="MET"/>
    <x v="89"/>
    <x v="0"/>
    <d v="2016-10-28T00:00:00"/>
    <x v="4"/>
    <x v="3"/>
    <x v="2"/>
    <m/>
    <m/>
    <n v="1"/>
    <m/>
    <n v="135"/>
    <s v="over water"/>
    <s v="under"/>
    <m/>
    <m/>
    <s v="613-618"/>
    <n v="1"/>
    <m/>
    <x v="24"/>
    <s v="Protium panamense"/>
    <x v="1"/>
    <m/>
    <m/>
    <m/>
    <s v="no"/>
    <m/>
    <m/>
    <s v="damaged leaf"/>
    <m/>
  </r>
  <r>
    <s v="MET"/>
    <x v="90"/>
    <x v="0"/>
    <d v="2016-10-28T00:00:00"/>
    <x v="4"/>
    <x v="3"/>
    <x v="2"/>
    <m/>
    <m/>
    <n v="1"/>
    <m/>
    <n v="135"/>
    <s v="over water"/>
    <s v="under"/>
    <m/>
    <m/>
    <n v="619"/>
    <n v="1"/>
    <m/>
    <x v="24"/>
    <s v="Protium panamense"/>
    <x v="1"/>
    <m/>
    <m/>
    <m/>
    <s v="no"/>
    <m/>
    <m/>
    <s v="damaged leaf"/>
    <m/>
  </r>
  <r>
    <s v="MET"/>
    <x v="91"/>
    <x v="0"/>
    <d v="2016-10-31T00:00:00"/>
    <x v="4"/>
    <x v="3"/>
    <x v="2"/>
    <m/>
    <n v="1"/>
    <n v="1"/>
    <n v="22"/>
    <n v="130"/>
    <s v="over bank"/>
    <s v="under"/>
    <n v="0"/>
    <m/>
    <s v="633-637"/>
    <m/>
    <m/>
    <x v="15"/>
    <s v="Acalypha diversifolia"/>
    <x v="1"/>
    <m/>
    <m/>
    <m/>
    <s v="no"/>
    <m/>
    <m/>
    <m/>
    <m/>
  </r>
  <r>
    <s v="MET"/>
    <x v="92"/>
    <x v="0"/>
    <d v="2016-10-31T00:00:00"/>
    <x v="4"/>
    <x v="3"/>
    <x v="0"/>
    <m/>
    <m/>
    <n v="2"/>
    <m/>
    <n v="300"/>
    <s v="over land"/>
    <s v="under"/>
    <m/>
    <m/>
    <m/>
    <m/>
    <m/>
    <x v="25"/>
    <s v="Protium panamense"/>
    <x v="1"/>
    <m/>
    <m/>
    <m/>
    <s v="male guarding"/>
    <m/>
    <m/>
    <m/>
    <m/>
  </r>
  <r>
    <s v="MET"/>
    <x v="93"/>
    <x v="0"/>
    <d v="2016-10-31T00:00:00"/>
    <x v="4"/>
    <x v="3"/>
    <x v="0"/>
    <m/>
    <m/>
    <n v="2"/>
    <m/>
    <n v="300"/>
    <s v="over land"/>
    <s v="under"/>
    <m/>
    <m/>
    <m/>
    <m/>
    <m/>
    <x v="25"/>
    <s v="Protium panamense"/>
    <x v="1"/>
    <m/>
    <m/>
    <m/>
    <s v="male guarding"/>
    <m/>
    <m/>
    <m/>
    <m/>
  </r>
  <r>
    <s v="MET"/>
    <x v="94"/>
    <x v="0"/>
    <d v="2016-10-31T00:00:00"/>
    <x v="4"/>
    <x v="3"/>
    <x v="0"/>
    <m/>
    <m/>
    <n v="1"/>
    <m/>
    <n v="200"/>
    <s v="over water"/>
    <s v="under"/>
    <m/>
    <m/>
    <s v="638-643"/>
    <m/>
    <m/>
    <x v="15"/>
    <s v="Acalypha diversifolia"/>
    <x v="1"/>
    <m/>
    <m/>
    <m/>
    <m/>
    <m/>
    <m/>
    <m/>
    <m/>
  </r>
  <r>
    <s v="MET"/>
    <x v="95"/>
    <x v="0"/>
    <d v="2016-10-31T00:00:00"/>
    <x v="4"/>
    <x v="2"/>
    <x v="2"/>
    <m/>
    <m/>
    <n v="1"/>
    <m/>
    <n v="160"/>
    <s v="over water"/>
    <s v="under"/>
    <m/>
    <m/>
    <s v="644-645 "/>
    <m/>
    <m/>
    <x v="4"/>
    <s v="Anthurium ochanthum"/>
    <x v="1"/>
    <m/>
    <m/>
    <m/>
    <s v="no"/>
    <m/>
    <m/>
    <m/>
    <m/>
  </r>
  <r>
    <s v="MET"/>
    <x v="96"/>
    <x v="0"/>
    <d v="2016-10-31T00:00:00"/>
    <x v="4"/>
    <x v="2"/>
    <x v="0"/>
    <m/>
    <m/>
    <n v="1"/>
    <m/>
    <n v="200"/>
    <s v="over water"/>
    <s v="under"/>
    <m/>
    <m/>
    <s v="646-647 "/>
    <m/>
    <m/>
    <x v="26"/>
    <m/>
    <x v="1"/>
    <m/>
    <m/>
    <m/>
    <s v="male guarding"/>
    <s v="not touching"/>
    <m/>
    <s v="damaged leaf"/>
    <m/>
  </r>
  <r>
    <s v="MET"/>
    <x v="97"/>
    <x v="0"/>
    <d v="2016-10-31T00:00:00"/>
    <x v="4"/>
    <x v="2"/>
    <x v="0"/>
    <m/>
    <m/>
    <n v="1"/>
    <m/>
    <n v="169"/>
    <s v="over water"/>
    <s v="under"/>
    <m/>
    <m/>
    <s v="648-653 "/>
    <m/>
    <m/>
    <x v="0"/>
    <s v="Piper generalense"/>
    <x v="1"/>
    <m/>
    <m/>
    <m/>
    <m/>
    <m/>
    <m/>
    <m/>
    <m/>
  </r>
  <r>
    <s v="MET"/>
    <x v="98"/>
    <x v="0"/>
    <d v="2016-10-31T00:00:00"/>
    <x v="4"/>
    <x v="1"/>
    <x v="2"/>
    <m/>
    <m/>
    <n v="1"/>
    <m/>
    <m/>
    <s v="over water"/>
    <s v="under"/>
    <m/>
    <m/>
    <s v="665-670"/>
    <m/>
    <m/>
    <x v="0"/>
    <s v="Piper urophyllum"/>
    <x v="1"/>
    <m/>
    <m/>
    <m/>
    <s v="no"/>
    <m/>
    <m/>
    <m/>
    <m/>
  </r>
  <r>
    <s v="MET"/>
    <x v="99"/>
    <x v="0"/>
    <d v="2016-11-28T00:00:00"/>
    <x v="1"/>
    <x v="2"/>
    <x v="2"/>
    <m/>
    <m/>
    <n v="1"/>
    <m/>
    <n v="180"/>
    <s v="over water"/>
    <s v="under"/>
    <m/>
    <m/>
    <m/>
    <m/>
    <m/>
    <x v="3"/>
    <s v="Miconia commutata"/>
    <x v="1"/>
    <m/>
    <m/>
    <m/>
    <s v="no"/>
    <m/>
    <m/>
    <m/>
    <m/>
  </r>
  <r>
    <s v="MET"/>
    <x v="100"/>
    <x v="0"/>
    <d v="2016-11-28T00:00:00"/>
    <x v="1"/>
    <x v="2"/>
    <x v="2"/>
    <m/>
    <m/>
    <n v="1"/>
    <m/>
    <n v="180"/>
    <s v="over water"/>
    <s v="under"/>
    <m/>
    <m/>
    <m/>
    <m/>
    <m/>
    <x v="18"/>
    <s v="Besleria robusta"/>
    <x v="0"/>
    <m/>
    <m/>
    <m/>
    <s v="no"/>
    <m/>
    <m/>
    <m/>
    <m/>
  </r>
  <r>
    <s v="MET"/>
    <x v="101"/>
    <x v="0"/>
    <d v="2016-11-28T00:00:00"/>
    <x v="1"/>
    <x v="1"/>
    <x v="2"/>
    <m/>
    <m/>
    <n v="1"/>
    <m/>
    <n v="52"/>
    <s v="over water"/>
    <s v="under"/>
    <m/>
    <m/>
    <m/>
    <m/>
    <m/>
    <x v="3"/>
    <s v="Henriettella tuberculosa"/>
    <x v="4"/>
    <m/>
    <m/>
    <m/>
    <s v="no"/>
    <m/>
    <m/>
    <m/>
    <m/>
  </r>
  <r>
    <s v="MET"/>
    <x v="102"/>
    <x v="0"/>
    <d v="2016-11-28T00:00:00"/>
    <x v="1"/>
    <x v="1"/>
    <x v="1"/>
    <m/>
    <m/>
    <n v="1"/>
    <m/>
    <n v="195"/>
    <s v="over water"/>
    <s v="under"/>
    <m/>
    <m/>
    <m/>
    <m/>
    <m/>
    <x v="3"/>
    <s v="Henriettella tuberculosa"/>
    <x v="4"/>
    <m/>
    <m/>
    <m/>
    <s v="no"/>
    <m/>
    <m/>
    <m/>
    <m/>
  </r>
  <r>
    <s v="MET"/>
    <x v="103"/>
    <x v="0"/>
    <d v="2016-11-28T00:00:00"/>
    <x v="1"/>
    <x v="1"/>
    <x v="1"/>
    <m/>
    <m/>
    <n v="1"/>
    <m/>
    <n v="165"/>
    <s v="over water"/>
    <s v="na"/>
    <m/>
    <m/>
    <m/>
    <m/>
    <m/>
    <x v="8"/>
    <m/>
    <x v="2"/>
    <m/>
    <m/>
    <m/>
    <s v="no"/>
    <m/>
    <m/>
    <m/>
    <m/>
  </r>
  <r>
    <s v="MET"/>
    <x v="104"/>
    <x v="0"/>
    <d v="2016-11-28T00:00:00"/>
    <x v="1"/>
    <x v="1"/>
    <x v="2"/>
    <m/>
    <m/>
    <n v="1"/>
    <m/>
    <n v="120"/>
    <s v="over water"/>
    <s v="under"/>
    <m/>
    <m/>
    <m/>
    <m/>
    <m/>
    <x v="0"/>
    <s v="Piper pentagonum"/>
    <x v="0"/>
    <m/>
    <m/>
    <m/>
    <s v="no"/>
    <m/>
    <m/>
    <m/>
    <m/>
  </r>
  <r>
    <s v="MET"/>
    <x v="105"/>
    <x v="0"/>
    <d v="2015-11-20T00:00:00"/>
    <x v="5"/>
    <x v="3"/>
    <x v="2"/>
    <m/>
    <m/>
    <n v="1"/>
    <m/>
    <n v="146"/>
    <s v="over bank"/>
    <s v="under"/>
    <m/>
    <m/>
    <n v="233"/>
    <m/>
    <m/>
    <x v="1"/>
    <m/>
    <x v="1"/>
    <m/>
    <m/>
    <m/>
    <m/>
    <m/>
    <m/>
    <m/>
    <m/>
  </r>
  <r>
    <s v="MET"/>
    <x v="106"/>
    <x v="0"/>
    <d v="2015-11-20T00:00:00"/>
    <x v="5"/>
    <x v="3"/>
    <x v="2"/>
    <m/>
    <m/>
    <n v="1"/>
    <m/>
    <n v="200"/>
    <m/>
    <s v="under"/>
    <m/>
    <m/>
    <m/>
    <m/>
    <m/>
    <x v="0"/>
    <s v="Piper pentagonum"/>
    <x v="0"/>
    <m/>
    <m/>
    <m/>
    <m/>
    <m/>
    <m/>
    <m/>
    <m/>
  </r>
  <r>
    <s v="MET"/>
    <x v="107"/>
    <x v="0"/>
    <d v="2016-01-22T00:00:00"/>
    <x v="5"/>
    <x v="3"/>
    <x v="2"/>
    <m/>
    <m/>
    <n v="1"/>
    <m/>
    <n v="180"/>
    <s v="over water"/>
    <s v="under"/>
    <m/>
    <m/>
    <s v=" 175-177"/>
    <m/>
    <m/>
    <x v="3"/>
    <s v="Henriettea tuberculosa"/>
    <x v="4"/>
    <m/>
    <m/>
    <m/>
    <m/>
    <m/>
    <m/>
    <m/>
    <m/>
  </r>
  <r>
    <s v="MET"/>
    <x v="108"/>
    <x v="0"/>
    <d v="2016-11-28T00:00:00"/>
    <x v="1"/>
    <x v="1"/>
    <x v="2"/>
    <m/>
    <m/>
    <n v="1"/>
    <m/>
    <n v="300"/>
    <s v="over water"/>
    <s v="under"/>
    <m/>
    <m/>
    <m/>
    <m/>
    <m/>
    <x v="4"/>
    <m/>
    <x v="1"/>
    <m/>
    <m/>
    <m/>
    <s v="no"/>
    <m/>
    <m/>
    <m/>
    <m/>
  </r>
  <r>
    <s v="MET"/>
    <x v="109"/>
    <x v="0"/>
    <d v="2017-05-22T00:00:00"/>
    <x v="6"/>
    <x v="2"/>
    <x v="1"/>
    <n v="28"/>
    <n v="4"/>
    <n v="1"/>
    <n v="30"/>
    <n v="180"/>
    <s v="over water"/>
    <s v="top"/>
    <s v="na"/>
    <m/>
    <s v="477, 480, 485"/>
    <n v="0"/>
    <s v="&gt;20m"/>
    <x v="0"/>
    <s v="Piper decurrens"/>
    <x v="1"/>
    <m/>
    <m/>
    <m/>
    <s v="no"/>
    <m/>
    <s v="1 eggs grey/undeveloped"/>
    <m/>
    <m/>
  </r>
  <r>
    <s v="MET"/>
    <x v="110"/>
    <x v="0"/>
    <d v="2017-05-25T00:00:00"/>
    <x v="6"/>
    <x v="3"/>
    <x v="1"/>
    <n v="0"/>
    <s v="2"/>
    <n v="1"/>
    <n v="21"/>
    <n v="152"/>
    <s v="over water"/>
    <s v="na"/>
    <s v="na"/>
    <m/>
    <n v="490"/>
    <n v="2"/>
    <n v="0.2"/>
    <x v="8"/>
    <m/>
    <x v="2"/>
    <m/>
    <m/>
    <s v="sand"/>
    <s v="no"/>
    <m/>
    <s v="2 eggs grey/undeveloped"/>
    <m/>
    <m/>
  </r>
  <r>
    <s v="MET"/>
    <x v="111"/>
    <x v="0"/>
    <d v="2017-05-25T00:00:00"/>
    <x v="6"/>
    <x v="3"/>
    <x v="1"/>
    <n v="0"/>
    <n v="1"/>
    <n v="1"/>
    <n v="24"/>
    <n v="152"/>
    <s v="over water"/>
    <s v="na"/>
    <s v="na"/>
    <m/>
    <s v="491, 493"/>
    <n v="2"/>
    <n v="0.2"/>
    <x v="8"/>
    <m/>
    <x v="2"/>
    <n v="4"/>
    <m/>
    <s v="sand"/>
    <s v="no"/>
    <m/>
    <s v="healthy"/>
    <m/>
    <s v="one tadpole left from previous egg mass laid in sampe spot (no data taken)"/>
  </r>
  <r>
    <s v="MET"/>
    <x v="112"/>
    <x v="0"/>
    <d v="2017-05-25T00:00:00"/>
    <x v="6"/>
    <x v="3"/>
    <x v="2"/>
    <n v="46"/>
    <n v="4"/>
    <n v="1"/>
    <n v="20"/>
    <n v="130"/>
    <s v="over water"/>
    <s v="under"/>
    <s v="na"/>
    <m/>
    <n v="499"/>
    <n v="0"/>
    <s v="&gt;20m"/>
    <x v="4"/>
    <m/>
    <x v="1"/>
    <m/>
    <m/>
    <s v="sand"/>
    <s v="no"/>
    <m/>
    <s v="healthy"/>
    <m/>
    <m/>
  </r>
  <r>
    <s v="MET"/>
    <x v="113"/>
    <x v="0"/>
    <d v="2017-05-30T00:00:00"/>
    <x v="6"/>
    <x v="1"/>
    <x v="1"/>
    <n v="20"/>
    <n v="2"/>
    <n v="1"/>
    <n v="21"/>
    <n v="201"/>
    <s v="over water"/>
    <s v="top"/>
    <s v="na"/>
    <m/>
    <s v="na"/>
    <n v="0"/>
    <m/>
    <x v="12"/>
    <s v="Maquira guianensis"/>
    <x v="1"/>
    <m/>
    <m/>
    <s v="mud"/>
    <s v="no"/>
    <m/>
    <s v="healthy"/>
    <m/>
    <m/>
  </r>
  <r>
    <s v="MET"/>
    <x v="114"/>
    <x v="1"/>
    <s v="8-June-17"/>
    <x v="4"/>
    <x v="3"/>
    <x v="0"/>
    <n v="50"/>
    <n v="4"/>
    <n v="1"/>
    <n v="15"/>
    <n v="350"/>
    <s v="over bank"/>
    <s v="under"/>
    <s v="na"/>
    <m/>
    <s v="na"/>
    <n v="2"/>
    <m/>
    <x v="25"/>
    <s v="Protium panamense"/>
    <x v="1"/>
    <m/>
    <m/>
    <s v="mud"/>
    <s v="male guarding"/>
    <s v="not touching"/>
    <s v="healthy"/>
    <m/>
    <m/>
  </r>
  <r>
    <s v="MET"/>
    <x v="115"/>
    <x v="1"/>
    <s v="8-June-17"/>
    <x v="4"/>
    <x v="3"/>
    <x v="0"/>
    <n v="50"/>
    <n v="4"/>
    <n v="2"/>
    <s v="uk"/>
    <n v="350"/>
    <s v="over water"/>
    <s v="under"/>
    <s v="na"/>
    <m/>
    <s v="na"/>
    <n v="2"/>
    <n v="0.1"/>
    <x v="25"/>
    <s v="Protium panamense"/>
    <x v="1"/>
    <n v="60"/>
    <m/>
    <s v="mud"/>
    <s v="male guarding"/>
    <s v="not touching"/>
    <s v="healthy"/>
    <m/>
    <s v="same male as hyaval2"/>
  </r>
  <r>
    <s v="MET"/>
    <x v="116"/>
    <x v="1"/>
    <s v="8-June-17"/>
    <x v="4"/>
    <x v="3"/>
    <x v="0"/>
    <n v="50"/>
    <n v="1"/>
    <n v="2"/>
    <n v="45"/>
    <n v="350"/>
    <s v="over water"/>
    <s v="under"/>
    <s v="na"/>
    <m/>
    <s v="na"/>
    <n v="2"/>
    <n v="0.1"/>
    <x v="25"/>
    <s v="Protium panamense"/>
    <x v="1"/>
    <n v="60"/>
    <m/>
    <s v="mud"/>
    <s v="male guarding"/>
    <s v="not touching"/>
    <s v="healthy"/>
    <m/>
    <s v="same male as hyaval 3"/>
  </r>
  <r>
    <s v="MET"/>
    <x v="117"/>
    <x v="1"/>
    <s v="8-June-17"/>
    <x v="4"/>
    <x v="2"/>
    <x v="0"/>
    <n v="50"/>
    <n v="4"/>
    <n v="3"/>
    <n v="4"/>
    <n v="140"/>
    <s v="over water"/>
    <s v="under"/>
    <s v="na"/>
    <n v="265.58800000000002"/>
    <s v="644-653"/>
    <n v="2"/>
    <m/>
    <x v="22"/>
    <s v="Dicranopygium umbrophilum"/>
    <x v="1"/>
    <m/>
    <m/>
    <s v="mud"/>
    <s v="male guarding"/>
    <s v="not touching"/>
    <s v="4 eggs grey/undeveloped"/>
    <m/>
    <s v="hyaval 4, 5, 6 same male"/>
  </r>
  <r>
    <s v="MET"/>
    <x v="118"/>
    <x v="1"/>
    <s v="8-June-17"/>
    <x v="4"/>
    <x v="2"/>
    <x v="0"/>
    <n v="50"/>
    <n v="4"/>
    <n v="3"/>
    <n v="3"/>
    <n v="140"/>
    <s v="over water"/>
    <s v="under"/>
    <s v="na"/>
    <n v="265.58800000000002"/>
    <s v="644-653"/>
    <n v="2"/>
    <n v="0.02"/>
    <x v="22"/>
    <s v="Dicranopygium umbrophilum"/>
    <x v="1"/>
    <m/>
    <m/>
    <s v="mud"/>
    <s v="male guarding"/>
    <s v="not touching"/>
    <s v="healthy"/>
    <m/>
    <s v="hyaval 4, 5, 6 same male"/>
  </r>
  <r>
    <s v="MET"/>
    <x v="119"/>
    <x v="1"/>
    <s v="8-June-17"/>
    <x v="4"/>
    <x v="2"/>
    <x v="0"/>
    <n v="50"/>
    <n v="3"/>
    <n v="3"/>
    <n v="34"/>
    <n v="140"/>
    <s v="over water"/>
    <s v="under"/>
    <s v="na"/>
    <n v="265.58800000000002"/>
    <s v="644-653"/>
    <n v="2"/>
    <n v="0.02"/>
    <x v="22"/>
    <s v="Dicranopygium umbrophilum"/>
    <x v="1"/>
    <m/>
    <m/>
    <s v="mud"/>
    <s v="male guarding"/>
    <s v="touching"/>
    <s v="healthy"/>
    <m/>
    <s v="hyaval 4, 5, 6 same male"/>
  </r>
  <r>
    <s v="MET"/>
    <x v="120"/>
    <x v="1"/>
    <s v="8-June-17"/>
    <x v="4"/>
    <x v="1"/>
    <x v="2"/>
    <n v="5"/>
    <s v="3/4"/>
    <n v="1"/>
    <n v="28"/>
    <n v="250"/>
    <s v="over water"/>
    <s v="under"/>
    <s v="na"/>
    <n v="178.292"/>
    <s v="655-656"/>
    <n v="0"/>
    <n v="7"/>
    <x v="16"/>
    <s v="Ardisia auriculata"/>
    <x v="1"/>
    <m/>
    <m/>
    <m/>
    <s v="no"/>
    <m/>
    <s v="healthy"/>
    <m/>
    <m/>
  </r>
  <r>
    <s v="MET"/>
    <x v="121"/>
    <x v="1"/>
    <s v="8-June-17"/>
    <x v="4"/>
    <x v="1"/>
    <x v="1"/>
    <n v="12"/>
    <n v="3"/>
    <n v="1"/>
    <n v="21"/>
    <n v="200"/>
    <s v="over water"/>
    <s v="na"/>
    <s v="na"/>
    <m/>
    <n v="657"/>
    <n v="2"/>
    <n v="0.02"/>
    <x v="8"/>
    <s v="(on plant Elaeocarpaceae:Sloanea geniculata)"/>
    <x v="2"/>
    <m/>
    <m/>
    <s v="sand"/>
    <s v="no"/>
    <m/>
    <s v="healthy"/>
    <m/>
    <m/>
  </r>
  <r>
    <s v="MET"/>
    <x v="122"/>
    <x v="1"/>
    <s v="8-June-17"/>
    <x v="4"/>
    <x v="1"/>
    <x v="1"/>
    <n v="12"/>
    <n v="4"/>
    <n v="1"/>
    <n v="22"/>
    <n v="200"/>
    <s v="over water"/>
    <s v="na"/>
    <s v="na"/>
    <m/>
    <n v="658"/>
    <n v="2"/>
    <n v="0.02"/>
    <x v="8"/>
    <s v="(on plant Elaeocarpaceae:Sloanea geniculata)"/>
    <x v="2"/>
    <m/>
    <m/>
    <s v="sand"/>
    <s v="no"/>
    <m/>
    <s v="healthy"/>
    <m/>
    <m/>
  </r>
  <r>
    <s v="MET"/>
    <x v="123"/>
    <x v="1"/>
    <s v="8-June-17"/>
    <x v="4"/>
    <x v="1"/>
    <x v="1"/>
    <n v="12"/>
    <n v="4"/>
    <n v="1"/>
    <n v="16"/>
    <n v="200"/>
    <s v="over water"/>
    <s v="na"/>
    <s v="na"/>
    <m/>
    <n v="659"/>
    <n v="2"/>
    <n v="2.5000000000000001E-2"/>
    <x v="8"/>
    <s v="(on plant Elaeocarpaceae:Sloanea geniculata)"/>
    <x v="2"/>
    <m/>
    <m/>
    <s v="sand"/>
    <s v="no"/>
    <m/>
    <s v="healthy"/>
    <m/>
    <m/>
  </r>
  <r>
    <s v="MET"/>
    <x v="124"/>
    <x v="1"/>
    <s v="8-June-17"/>
    <x v="4"/>
    <x v="1"/>
    <x v="0"/>
    <n v="33"/>
    <s v="1"/>
    <n v="1"/>
    <n v="40"/>
    <m/>
    <s v="over water"/>
    <s v="under"/>
    <m/>
    <n v="520.56799999999998"/>
    <n v="667"/>
    <n v="4"/>
    <n v="0.04"/>
    <x v="27"/>
    <s v="Myriocarpa longipes"/>
    <x v="0"/>
    <n v="10"/>
    <m/>
    <s v="sand"/>
    <s v="male guarding"/>
    <s v="touching"/>
    <s v="healthy"/>
    <m/>
    <s v="hyaval7, 8 same male"/>
  </r>
  <r>
    <s v="MET"/>
    <x v="125"/>
    <x v="1"/>
    <s v="8-June-17"/>
    <x v="4"/>
    <x v="1"/>
    <x v="0"/>
    <n v="33"/>
    <s v="3/4"/>
    <n v="1"/>
    <s v="uk"/>
    <m/>
    <s v="over water"/>
    <s v="under"/>
    <s v="na"/>
    <n v="520.56799999999998"/>
    <n v="667"/>
    <n v="4"/>
    <n v="0.04"/>
    <x v="27"/>
    <s v="Myriocarpa longipes"/>
    <x v="0"/>
    <n v="10"/>
    <m/>
    <s v="sand"/>
    <s v="male guarding"/>
    <s v="touching"/>
    <s v="healthy"/>
    <m/>
    <s v="hyaval7, 8 same male"/>
  </r>
  <r>
    <s v="MET"/>
    <x v="126"/>
    <x v="1"/>
    <s v="8-June-17"/>
    <x v="4"/>
    <x v="1"/>
    <x v="0"/>
    <n v="33"/>
    <n v="3"/>
    <n v="2"/>
    <n v="27"/>
    <m/>
    <s v="over water"/>
    <s v="under"/>
    <s v="na"/>
    <n v="718.77599999999995"/>
    <n v="668"/>
    <n v="4"/>
    <n v="1"/>
    <x v="27"/>
    <s v="Myriocarpa longipes"/>
    <x v="0"/>
    <m/>
    <m/>
    <s v="sand"/>
    <s v="male guarding"/>
    <s v="touching"/>
    <s v="healthy"/>
    <m/>
    <s v="hyaval 9, 10, same male"/>
  </r>
  <r>
    <s v="MET"/>
    <x v="127"/>
    <x v="1"/>
    <s v="8-June-17"/>
    <x v="4"/>
    <x v="1"/>
    <x v="0"/>
    <n v="33"/>
    <n v="2"/>
    <n v="2"/>
    <s v="uk"/>
    <m/>
    <s v="over water"/>
    <s v="under"/>
    <m/>
    <n v="718.77599999999995"/>
    <n v="668"/>
    <n v="4"/>
    <m/>
    <x v="27"/>
    <s v="Myriocarpa longipes"/>
    <x v="0"/>
    <m/>
    <m/>
    <s v="sand"/>
    <s v="male guarding"/>
    <s v="not touching"/>
    <s v="unhealthy"/>
    <m/>
    <s v="hyaval 9, 10, same male"/>
  </r>
  <r>
    <s v="MET"/>
    <x v="128"/>
    <x v="0"/>
    <s v="11-June-17"/>
    <x v="4"/>
    <x v="1"/>
    <x v="0"/>
    <n v="45"/>
    <n v="4"/>
    <n v="2"/>
    <n v="20"/>
    <n v="400"/>
    <s v="over bank"/>
    <s v="under"/>
    <s v="na"/>
    <m/>
    <s v="663-665"/>
    <n v="4"/>
    <n v="0"/>
    <x v="7"/>
    <s v="Heliconia imbricata"/>
    <x v="1"/>
    <m/>
    <m/>
    <s v="mud"/>
    <s v="male guarding"/>
    <s v="not touching"/>
    <s v="healthy"/>
    <m/>
    <s v="hyaval 11, 12, same male"/>
  </r>
  <r>
    <s v="MET"/>
    <x v="129"/>
    <x v="0"/>
    <s v="11-June-17"/>
    <x v="4"/>
    <x v="1"/>
    <x v="0"/>
    <n v="45"/>
    <n v="4"/>
    <n v="2"/>
    <n v="39"/>
    <n v="400"/>
    <s v="over bank"/>
    <s v="under"/>
    <s v="na"/>
    <m/>
    <s v="663-665"/>
    <n v="4"/>
    <n v="0"/>
    <x v="7"/>
    <s v="Heliconia imbricata"/>
    <x v="1"/>
    <m/>
    <m/>
    <s v="mud"/>
    <s v="male guarding"/>
    <s v="not touching"/>
    <s v="healthy"/>
    <m/>
    <s v="hyaval 11, 12, same male"/>
  </r>
  <r>
    <s v="MET"/>
    <x v="130"/>
    <x v="0"/>
    <s v="11-June-17"/>
    <x v="4"/>
    <x v="1"/>
    <x v="0"/>
    <n v="46"/>
    <n v="4"/>
    <n v="3"/>
    <s v="uk"/>
    <n v="450"/>
    <s v="over bank"/>
    <s v="under"/>
    <s v="na"/>
    <n v="6203.2259999999997"/>
    <n v="666"/>
    <n v="4"/>
    <n v="1"/>
    <x v="7"/>
    <s v="Heliconia imbricata"/>
    <x v="1"/>
    <m/>
    <m/>
    <s v="mud"/>
    <s v="male guarding"/>
    <s v="not touching"/>
    <s v="uk"/>
    <s v="damaged leaf"/>
    <s v="hyaval, 13, 14, 15, same male"/>
  </r>
  <r>
    <s v="MET"/>
    <x v="131"/>
    <x v="0"/>
    <s v="11-June-17"/>
    <x v="4"/>
    <x v="1"/>
    <x v="0"/>
    <n v="45"/>
    <s v="3,4"/>
    <n v="3"/>
    <s v="uk"/>
    <n v="450"/>
    <s v="over bank"/>
    <s v="under"/>
    <m/>
    <n v="6203.2259999999997"/>
    <n v="666"/>
    <n v="4"/>
    <n v="1"/>
    <x v="7"/>
    <s v="Heliconia imbricata"/>
    <x v="1"/>
    <m/>
    <m/>
    <s v="mud"/>
    <s v="male guarding"/>
    <s v="not touching"/>
    <s v="uk"/>
    <s v="damaged leaf"/>
    <s v="hyaval, 13, 14, 15, same male"/>
  </r>
  <r>
    <s v="MET"/>
    <x v="132"/>
    <x v="0"/>
    <s v="11-June-17"/>
    <x v="4"/>
    <x v="1"/>
    <x v="0"/>
    <n v="46"/>
    <n v="1"/>
    <n v="3"/>
    <s v="uk"/>
    <n v="450"/>
    <s v="over bank"/>
    <s v="under"/>
    <m/>
    <n v="6203.2259999999997"/>
    <n v="666"/>
    <n v="4"/>
    <n v="1"/>
    <x v="7"/>
    <s v="Heliconia imbricata"/>
    <x v="1"/>
    <m/>
    <m/>
    <s v="mud"/>
    <s v="male guarding"/>
    <s v="not touching"/>
    <s v="uk"/>
    <s v="damaged leaf"/>
    <s v="hyaval, 13, 14, 15, same male"/>
  </r>
  <r>
    <s v="MET"/>
    <x v="133"/>
    <x v="0"/>
    <s v="11-June-17"/>
    <x v="4"/>
    <x v="1"/>
    <x v="2"/>
    <n v="6"/>
    <n v="3"/>
    <n v="1"/>
    <n v="18"/>
    <n v="120"/>
    <s v="over water"/>
    <s v="under"/>
    <s v="na"/>
    <n v="213.09100000000001"/>
    <s v="676-677, 678"/>
    <n v="2"/>
    <n v="0.5"/>
    <x v="28"/>
    <s v="Siparuna pauciflora"/>
    <x v="0"/>
    <m/>
    <m/>
    <m/>
    <s v="no"/>
    <m/>
    <s v="healthy"/>
    <m/>
    <m/>
  </r>
  <r>
    <s v="MET"/>
    <x v="134"/>
    <x v="0"/>
    <s v="11-June-17"/>
    <x v="4"/>
    <x v="1"/>
    <x v="2"/>
    <n v="6"/>
    <n v="1"/>
    <n v="1"/>
    <n v="19"/>
    <n v="100"/>
    <s v="over water"/>
    <s v="under"/>
    <n v="0"/>
    <n v="51.944000000000003"/>
    <s v="681-682"/>
    <n v="2"/>
    <n v="0.5"/>
    <x v="4"/>
    <m/>
    <x v="1"/>
    <n v="14"/>
    <m/>
    <s v="sand"/>
    <s v="no"/>
    <m/>
    <s v="healthy"/>
    <m/>
    <m/>
  </r>
  <r>
    <s v="MET"/>
    <x v="135"/>
    <x v="0"/>
    <s v="11-June-17"/>
    <x v="4"/>
    <x v="2"/>
    <x v="2"/>
    <n v="44"/>
    <n v="1"/>
    <n v="1"/>
    <n v="36"/>
    <n v="320"/>
    <s v="over water"/>
    <s v="under"/>
    <n v="0"/>
    <m/>
    <s v="687-689"/>
    <n v="0"/>
    <n v="9"/>
    <x v="13"/>
    <m/>
    <x v="1"/>
    <n v="17"/>
    <m/>
    <s v="mud"/>
    <s v="no"/>
    <m/>
    <s v="healthy"/>
    <m/>
    <s v="lots of wasp nests in area"/>
  </r>
  <r>
    <s v="MET"/>
    <x v="136"/>
    <x v="0"/>
    <s v="11-June-17"/>
    <x v="4"/>
    <x v="2"/>
    <x v="1"/>
    <n v="34"/>
    <n v="1"/>
    <n v="1"/>
    <s v="uk"/>
    <n v="270"/>
    <s v="over water"/>
    <s v="top"/>
    <n v="0"/>
    <n v="61.210999999999999"/>
    <n v="690"/>
    <n v="0"/>
    <n v="10"/>
    <x v="6"/>
    <s v="Pleuranthodendron linderii"/>
    <x v="0"/>
    <n v="15"/>
    <m/>
    <s v="sand"/>
    <s v="no"/>
    <m/>
    <s v="healthy"/>
    <m/>
    <m/>
  </r>
  <r>
    <s v="MET"/>
    <x v="137"/>
    <x v="0"/>
    <s v="11-June-17"/>
    <x v="4"/>
    <x v="3"/>
    <x v="0"/>
    <n v="48"/>
    <n v="1"/>
    <n v="1"/>
    <n v="51"/>
    <n v="135"/>
    <s v="over water"/>
    <s v="under"/>
    <n v="29.1"/>
    <n v="370.05099999999999"/>
    <s v="696-697"/>
    <n v="7"/>
    <n v="2"/>
    <x v="4"/>
    <s v="Anthurium upalaense"/>
    <x v="1"/>
    <n v="10"/>
    <m/>
    <s v="mud"/>
    <s v="male guarding"/>
    <s v="touching"/>
    <s v="healthy"/>
    <m/>
    <m/>
  </r>
  <r>
    <s v="MET"/>
    <x v="138"/>
    <x v="0"/>
    <s v="11-June-17"/>
    <x v="4"/>
    <x v="3"/>
    <x v="0"/>
    <n v="48"/>
    <s v="unk"/>
    <n v="1"/>
    <s v="unk"/>
    <n v="800"/>
    <s v="over bank"/>
    <s v="under"/>
    <m/>
    <m/>
    <m/>
    <n v="2"/>
    <n v="2"/>
    <x v="25"/>
    <s v="Protium panamense"/>
    <x v="1"/>
    <m/>
    <m/>
    <s v="mud"/>
    <s v="male guarding"/>
    <s v="touching"/>
    <s v="uk"/>
    <s v="damaged leaf"/>
    <m/>
  </r>
  <r>
    <s v="MET"/>
    <x v="139"/>
    <x v="0"/>
    <s v="11-June-17"/>
    <x v="4"/>
    <x v="3"/>
    <x v="2"/>
    <n v="30"/>
    <n v="2"/>
    <n v="1"/>
    <n v="21"/>
    <n v="135"/>
    <s v="over water"/>
    <s v="under"/>
    <n v="3"/>
    <n v="129.41300000000001"/>
    <s v="700-702"/>
    <n v="1"/>
    <n v="1.5"/>
    <x v="25"/>
    <s v="Protium panamense"/>
    <x v="1"/>
    <m/>
    <m/>
    <s v="mud"/>
    <s v="no"/>
    <m/>
    <s v="healthy"/>
    <m/>
    <m/>
  </r>
  <r>
    <s v="MET"/>
    <x v="140"/>
    <x v="0"/>
    <s v="11-June-17"/>
    <x v="4"/>
    <x v="3"/>
    <x v="2"/>
    <n v="29"/>
    <s v="3/4"/>
    <n v="1"/>
    <n v="12"/>
    <n v="130"/>
    <s v="over bank"/>
    <s v="under"/>
    <s v="na"/>
    <n v="1271.732"/>
    <s v="703-704"/>
    <n v="1"/>
    <n v="1"/>
    <x v="4"/>
    <s v="Diffenbachia nitidipetiolata"/>
    <x v="1"/>
    <m/>
    <m/>
    <s v="mud"/>
    <s v="no"/>
    <m/>
    <s v="healthy"/>
    <m/>
    <m/>
  </r>
  <r>
    <s v="MET"/>
    <x v="141"/>
    <x v="0"/>
    <s v="11-June-17"/>
    <x v="4"/>
    <x v="3"/>
    <x v="2"/>
    <n v="5"/>
    <s v="1, 2"/>
    <n v="1"/>
    <n v="19"/>
    <n v="135"/>
    <s v="over bank"/>
    <s v="under"/>
    <n v="0"/>
    <n v="3243.7510000000002"/>
    <s v="705-706"/>
    <n v="1"/>
    <n v="1.5"/>
    <x v="4"/>
    <s v="Diffenbachia nitidipetiolata"/>
    <x v="1"/>
    <m/>
    <m/>
    <s v="mud"/>
    <s v="no"/>
    <m/>
    <m/>
    <s v="damaged leaf"/>
    <m/>
  </r>
  <r>
    <s v="MET"/>
    <x v="142"/>
    <x v="0"/>
    <s v="11-June-17"/>
    <x v="4"/>
    <x v="3"/>
    <x v="2"/>
    <n v="4"/>
    <n v="4"/>
    <n v="1"/>
    <n v="16"/>
    <n v="260"/>
    <s v="over bank"/>
    <s v="under"/>
    <s v="na"/>
    <n v="1400.6969999999999"/>
    <s v="707-710"/>
    <n v="1"/>
    <n v="1.5"/>
    <x v="4"/>
    <s v="Diffenbachia nitidipetiolata"/>
    <x v="1"/>
    <m/>
    <m/>
    <s v="mud"/>
    <s v="no"/>
    <m/>
    <s v="healthy"/>
    <m/>
    <m/>
  </r>
  <r>
    <s v="MET"/>
    <x v="143"/>
    <x v="1"/>
    <d v="2017-06-15T00:00:00"/>
    <x v="4"/>
    <x v="3"/>
    <x v="0"/>
    <n v="50"/>
    <n v="1"/>
    <n v="2"/>
    <n v="42"/>
    <n v="135"/>
    <s v="over water"/>
    <s v="under"/>
    <n v="42"/>
    <m/>
    <n v="490"/>
    <n v="3"/>
    <s v="&lt;1"/>
    <x v="4"/>
    <s v="Anthurium upalaense"/>
    <x v="1"/>
    <m/>
    <m/>
    <s v="mud"/>
    <s v="yes"/>
    <s v="not touching"/>
    <s v="healthy"/>
    <m/>
    <s v="hyaval 16, 18 same male"/>
  </r>
  <r>
    <s v="XOR"/>
    <x v="144"/>
    <x v="0"/>
    <s v="12-June-17"/>
    <x v="6"/>
    <x v="1"/>
    <x v="1"/>
    <n v="5"/>
    <n v="4"/>
    <n v="1"/>
    <n v="6"/>
    <n v="83"/>
    <s v="over water"/>
    <s v="na"/>
    <s v="na"/>
    <m/>
    <m/>
    <n v="0"/>
    <s v="na"/>
    <x v="8"/>
    <m/>
    <x v="2"/>
    <m/>
    <m/>
    <s v="mud"/>
    <s v="?"/>
    <s v="nearby"/>
    <s v="healthy"/>
    <m/>
    <s v="6 tadpoles left"/>
  </r>
  <r>
    <s v="XOR"/>
    <x v="145"/>
    <x v="0"/>
    <s v="12-June-17"/>
    <x v="6"/>
    <x v="2"/>
    <x v="1"/>
    <n v="26"/>
    <n v="4"/>
    <n v="1"/>
    <s v="uk"/>
    <n v="300"/>
    <s v="over water"/>
    <s v="top"/>
    <s v="na"/>
    <m/>
    <m/>
    <n v="1"/>
    <n v="0.4"/>
    <x v="0"/>
    <s v="Piper decurrens"/>
    <x v="1"/>
    <m/>
    <m/>
    <s v="sand"/>
    <s v="no"/>
    <m/>
    <s v="possible predation"/>
    <m/>
    <s v="possible predation (had a spider on it)"/>
  </r>
  <r>
    <s v="XOR"/>
    <x v="146"/>
    <x v="0"/>
    <s v="12-June-17"/>
    <x v="6"/>
    <x v="2"/>
    <x v="1"/>
    <n v="26"/>
    <n v="2"/>
    <n v="1"/>
    <s v="uk"/>
    <n v="310"/>
    <s v="over water"/>
    <s v="top"/>
    <n v="0"/>
    <n v="41.091000000000001"/>
    <s v="726-727"/>
    <n v="1"/>
    <n v="0.4"/>
    <x v="0"/>
    <s v="Piper decurrens"/>
    <x v="1"/>
    <m/>
    <m/>
    <s v="sand"/>
    <s v="no"/>
    <m/>
    <s v="healthy"/>
    <m/>
    <m/>
  </r>
  <r>
    <s v="XOR"/>
    <x v="147"/>
    <x v="0"/>
    <s v="12-June-17"/>
    <x v="6"/>
    <x v="3"/>
    <x v="2"/>
    <n v="7"/>
    <n v="4"/>
    <n v="1"/>
    <n v="12"/>
    <n v="70"/>
    <s v="over bank"/>
    <s v="under"/>
    <s v="na"/>
    <m/>
    <m/>
    <n v="0"/>
    <m/>
    <x v="23"/>
    <m/>
    <x v="5"/>
    <m/>
    <m/>
    <s v="sand"/>
    <s v="?"/>
    <s v="nearby 3 individuals, 2 in amplexus"/>
    <s v="healthy"/>
    <m/>
    <m/>
  </r>
  <r>
    <s v="XOR"/>
    <x v="148"/>
    <x v="0"/>
    <s v="12-June-17"/>
    <x v="6"/>
    <x v="3"/>
    <x v="2"/>
    <n v="27"/>
    <n v="1"/>
    <n v="1"/>
    <n v="22"/>
    <n v="210"/>
    <s v="over water"/>
    <s v="under"/>
    <n v="0"/>
    <n v="105.11799999999999"/>
    <n v="724"/>
    <n v="1"/>
    <n v="3"/>
    <x v="4"/>
    <m/>
    <x v="1"/>
    <n v="10"/>
    <m/>
    <s v="sand"/>
    <s v="no"/>
    <m/>
    <s v="healthy"/>
    <m/>
    <s v="males calling nearby"/>
  </r>
  <r>
    <s v="XOR"/>
    <x v="149"/>
    <x v="0"/>
    <s v="12-June-17"/>
    <x v="6"/>
    <x v="3"/>
    <x v="2"/>
    <n v="30"/>
    <n v="1"/>
    <n v="1"/>
    <n v="21"/>
    <n v="155"/>
    <s v="over water"/>
    <s v="under"/>
    <n v="0"/>
    <n v="43.277999999999999"/>
    <s v="719-723"/>
    <n v="1"/>
    <n v="3"/>
    <x v="0"/>
    <s v="Piper decurrens"/>
    <x v="3"/>
    <n v="25"/>
    <m/>
    <s v="sand"/>
    <s v="no"/>
    <m/>
    <s v="healthy"/>
    <m/>
    <m/>
  </r>
  <r>
    <s v="BG"/>
    <x v="150"/>
    <x v="0"/>
    <d v="2017-06-17T00:00:00"/>
    <x v="1"/>
    <x v="1"/>
    <x v="1"/>
    <n v="18"/>
    <n v="4"/>
    <n v="1"/>
    <n v="17"/>
    <n v="190"/>
    <s v="over water"/>
    <s v="na"/>
    <s v="na"/>
    <m/>
    <n v="755"/>
    <n v="0"/>
    <n v="0"/>
    <x v="8"/>
    <s v="(on plant Melastomataceae:Henriettella tuberculosa)"/>
    <x v="2"/>
    <n v="10"/>
    <m/>
    <s v="sand"/>
    <s v="no"/>
    <m/>
    <s v="healthy"/>
    <m/>
    <m/>
  </r>
  <r>
    <s v="BG"/>
    <x v="151"/>
    <x v="0"/>
    <d v="2017-06-17T00:00:00"/>
    <x v="1"/>
    <x v="2"/>
    <x v="1"/>
    <n v="23"/>
    <n v="4"/>
    <n v="1"/>
    <n v="2"/>
    <n v="185"/>
    <s v="over water"/>
    <s v="top"/>
    <s v="na"/>
    <n v="29.183"/>
    <s v="729-734"/>
    <n v="0"/>
    <n v="3"/>
    <x v="14"/>
    <m/>
    <x v="3"/>
    <m/>
    <s v="slow"/>
    <s v="mud"/>
    <s v="no"/>
    <m/>
    <s v="1healthy/1unhealhty"/>
    <s v="damaged leaf"/>
    <s v="2 old egg masses near"/>
  </r>
  <r>
    <s v="BG"/>
    <x v="152"/>
    <x v="0"/>
    <d v="2017-06-17T00:00:00"/>
    <x v="1"/>
    <x v="2"/>
    <x v="2"/>
    <n v="26"/>
    <s v="3, 4"/>
    <n v="1"/>
    <n v="25"/>
    <n v="122"/>
    <s v="over water"/>
    <s v="under"/>
    <s v="na"/>
    <n v="1103.288"/>
    <s v="735-736"/>
    <n v="0"/>
    <n v="3"/>
    <x v="4"/>
    <s v="Anthurium ochanthum"/>
    <x v="1"/>
    <n v="15"/>
    <s v="medium"/>
    <s v="rock"/>
    <s v="no"/>
    <m/>
    <s v="healthy"/>
    <s v="damaged leaf"/>
    <s v="holey leaf"/>
  </r>
  <r>
    <s v="BG"/>
    <x v="153"/>
    <x v="0"/>
    <d v="2017-06-17T00:00:00"/>
    <x v="1"/>
    <x v="2"/>
    <x v="2"/>
    <n v="34"/>
    <n v="4"/>
    <n v="1"/>
    <n v="15"/>
    <n v="175"/>
    <s v="over bank"/>
    <s v="under"/>
    <s v="na"/>
    <m/>
    <m/>
    <n v="1"/>
    <n v="0"/>
    <x v="18"/>
    <s v="Besleria robusta"/>
    <x v="0"/>
    <m/>
    <s v="slow"/>
    <m/>
    <s v="no"/>
    <m/>
    <s v="healthy"/>
    <s v="No"/>
    <s v="Michelle ripped leaf off and tied back"/>
  </r>
  <r>
    <s v="BG"/>
    <x v="154"/>
    <x v="0"/>
    <d v="2017-06-17T00:00:00"/>
    <x v="1"/>
    <x v="2"/>
    <x v="2"/>
    <n v="34"/>
    <n v="1"/>
    <n v="1"/>
    <n v="22"/>
    <n v="217"/>
    <s v="over water"/>
    <m/>
    <n v="18"/>
    <n v="194.148"/>
    <s v="738-739"/>
    <n v="1"/>
    <n v="0"/>
    <x v="18"/>
    <s v="Besleria robusta"/>
    <x v="0"/>
    <n v="20"/>
    <s v="slow"/>
    <s v="sand"/>
    <s v="no"/>
    <m/>
    <s v="healthy"/>
    <s v="No"/>
    <s v="Many TERSPI calling above"/>
  </r>
  <r>
    <s v="BG"/>
    <x v="155"/>
    <x v="0"/>
    <d v="2017-06-17T00:00:00"/>
    <x v="1"/>
    <x v="2"/>
    <x v="2"/>
    <n v="40"/>
    <s v="na"/>
    <n v="1"/>
    <n v="1"/>
    <n v="210"/>
    <s v="over water"/>
    <s v="under"/>
    <n v="0"/>
    <m/>
    <s v="742-744"/>
    <n v="0"/>
    <n v="3"/>
    <x v="0"/>
    <s v="Piper pentagonum"/>
    <x v="1"/>
    <m/>
    <s v="medium"/>
    <m/>
    <s v="no"/>
    <m/>
    <s v="i unhealthy at stage 1"/>
    <s v="No"/>
    <m/>
  </r>
  <r>
    <s v="BG"/>
    <x v="156"/>
    <x v="0"/>
    <d v="2017-06-17T00:00:00"/>
    <x v="1"/>
    <x v="2"/>
    <x v="2"/>
    <n v="43"/>
    <n v="3"/>
    <n v="1"/>
    <s v="15?"/>
    <n v="215"/>
    <s v="over water"/>
    <s v="under"/>
    <s v="na"/>
    <m/>
    <s v="745-748"/>
    <n v="0"/>
    <n v="3"/>
    <x v="4"/>
    <m/>
    <x v="1"/>
    <m/>
    <s v="medium"/>
    <m/>
    <s v="no"/>
    <m/>
    <s v="healthy"/>
    <s v="No"/>
    <s v="one dropped due to MT"/>
  </r>
  <r>
    <s v="BG"/>
    <x v="157"/>
    <x v="0"/>
    <d v="2017-06-17T00:00:00"/>
    <x v="1"/>
    <x v="3"/>
    <x v="2"/>
    <n v="30"/>
    <n v="4"/>
    <n v="1"/>
    <n v="3"/>
    <n v="100"/>
    <s v="over land"/>
    <s v="under"/>
    <s v="na"/>
    <n v="613.04899999999998"/>
    <s v="749-753"/>
    <n v="0"/>
    <n v="5"/>
    <x v="4"/>
    <s v="Philodendron grandipes"/>
    <x v="1"/>
    <m/>
    <m/>
    <m/>
    <s v="no"/>
    <m/>
    <s v="healthy"/>
    <s v="yes"/>
    <s v="male calling near at 130cm height"/>
  </r>
  <r>
    <s v="BG"/>
    <x v="158"/>
    <x v="0"/>
    <d v="2017-06-17T00:00:00"/>
    <x v="1"/>
    <x v="3"/>
    <x v="1"/>
    <n v="35"/>
    <n v="4"/>
    <n v="1"/>
    <n v="16"/>
    <n v="150"/>
    <s v="over water"/>
    <s v="na"/>
    <s v="na"/>
    <m/>
    <m/>
    <n v="0"/>
    <n v="5"/>
    <x v="8"/>
    <m/>
    <x v="2"/>
    <m/>
    <m/>
    <m/>
    <s v="no"/>
    <m/>
    <s v="15 healthy/1 fungal/parasite"/>
    <s v="yes"/>
    <s v="Michelle broke mossy stick and tied back"/>
  </r>
  <r>
    <s v="XOR"/>
    <x v="159"/>
    <x v="0"/>
    <s v="18-June-17"/>
    <x v="2"/>
    <x v="3"/>
    <x v="2"/>
    <n v="28"/>
    <n v="4"/>
    <n v="1"/>
    <n v="18"/>
    <n v="68"/>
    <s v="over bank"/>
    <s v="under"/>
    <s v="na"/>
    <n v="221.673"/>
    <s v="10-11"/>
    <n v="0"/>
    <m/>
    <x v="4"/>
    <m/>
    <x v="1"/>
    <n v="1"/>
    <m/>
    <s v="rock"/>
    <s v="adult nearby"/>
    <s v="adult nearby (0.5m away)"/>
    <s v="healthy"/>
    <m/>
    <m/>
  </r>
  <r>
    <s v="XOR"/>
    <x v="160"/>
    <x v="0"/>
    <s v="18-June-17"/>
    <x v="2"/>
    <x v="1"/>
    <x v="0"/>
    <n v="30.5"/>
    <s v="3/4"/>
    <n v="1"/>
    <n v="30"/>
    <n v="100"/>
    <s v="over water"/>
    <s v="under"/>
    <s v="na"/>
    <n v="847.28700000000003"/>
    <s v="12-15"/>
    <n v="0"/>
    <m/>
    <x v="5"/>
    <m/>
    <x v="1"/>
    <n v="25"/>
    <m/>
    <s v="rock"/>
    <s v="male guarding"/>
    <s v="not touching"/>
    <s v="healthy"/>
    <m/>
    <m/>
  </r>
  <r>
    <s v="XOR"/>
    <x v="161"/>
    <x v="0"/>
    <s v="18-June-17"/>
    <x v="2"/>
    <x v="1"/>
    <x v="0"/>
    <n v="49"/>
    <n v="2"/>
    <n v="1"/>
    <n v="18"/>
    <n v="89"/>
    <s v="over water"/>
    <s v="under"/>
    <n v="0"/>
    <n v="167.20400000000001"/>
    <s v="16-20"/>
    <n v="0"/>
    <m/>
    <x v="11"/>
    <s v="Hernandia didymantha"/>
    <x v="1"/>
    <n v="5"/>
    <m/>
    <s v="sand"/>
    <s v="male guarding"/>
    <s v="not touching"/>
    <s v="healthy"/>
    <m/>
    <m/>
  </r>
  <r>
    <s v="BG"/>
    <x v="162"/>
    <x v="1"/>
    <s v="19-June-17"/>
    <x v="6"/>
    <x v="2"/>
    <x v="1"/>
    <n v="26"/>
    <s v="1,2"/>
    <n v="1"/>
    <s v="22?"/>
    <n v="280"/>
    <s v="over water"/>
    <s v="top"/>
    <n v="0"/>
    <m/>
    <s v="21-24 REU"/>
    <n v="2"/>
    <n v="0"/>
    <x v="0"/>
    <s v="Piper decurrens"/>
    <x v="1"/>
    <m/>
    <m/>
    <s v="sand"/>
    <s v="no"/>
    <m/>
    <s v="healthy"/>
    <s v="No"/>
    <s v="to high to see clearly"/>
  </r>
  <r>
    <s v="BG"/>
    <x v="163"/>
    <x v="0"/>
    <d v="2017-06-21T00:00:00"/>
    <x v="0"/>
    <x v="2"/>
    <x v="0"/>
    <n v="25"/>
    <n v="4"/>
    <n v="2"/>
    <n v="2"/>
    <n v="153"/>
    <s v="over water"/>
    <s v="under"/>
    <s v="na"/>
    <n v="271.54700000000003"/>
    <s v="819-824"/>
    <n v="2"/>
    <n v="0"/>
    <x v="22"/>
    <m/>
    <x v="1"/>
    <m/>
    <s v="medium"/>
    <m/>
    <s v="no"/>
    <m/>
    <s v="1 fungal/parasite"/>
    <s v="No"/>
    <s v="Male for Hyaval 1+2 "/>
  </r>
  <r>
    <s v="BG"/>
    <x v="164"/>
    <x v="0"/>
    <d v="2017-06-21T00:00:00"/>
    <x v="0"/>
    <x v="2"/>
    <x v="0"/>
    <n v="25"/>
    <n v="3"/>
    <n v="2"/>
    <n v="48"/>
    <n v="160"/>
    <s v="over water"/>
    <s v="under"/>
    <s v="na"/>
    <n v="271.54700000000003"/>
    <s v="819-824"/>
    <n v="2"/>
    <n v="0"/>
    <x v="22"/>
    <m/>
    <x v="1"/>
    <m/>
    <s v="medium"/>
    <m/>
    <s v="no"/>
    <m/>
    <s v="1 fungal/parasite"/>
    <s v="No"/>
    <s v="Male for Hyaval 1+2"/>
  </r>
  <r>
    <s v="BG"/>
    <x v="165"/>
    <x v="0"/>
    <d v="2017-06-21T00:00:00"/>
    <x v="0"/>
    <x v="2"/>
    <x v="0"/>
    <n v="26"/>
    <n v="2"/>
    <n v="1"/>
    <n v="44"/>
    <n v="157"/>
    <s v="over water"/>
    <s v="under"/>
    <n v="27.4"/>
    <n v="472.99099999999999"/>
    <s v="829-831"/>
    <n v="2"/>
    <n v="0"/>
    <x v="22"/>
    <m/>
    <x v="1"/>
    <n v="10"/>
    <s v="fast"/>
    <m/>
    <s v="yes"/>
    <s v="touching"/>
    <s v="healthy"/>
    <s v="yes"/>
    <s v="((3,19,34,35)?"/>
  </r>
  <r>
    <s v="BG"/>
    <x v="166"/>
    <x v="0"/>
    <d v="2017-06-21T00:00:00"/>
    <x v="0"/>
    <x v="2"/>
    <x v="1"/>
    <n v="26"/>
    <n v="4"/>
    <n v="1"/>
    <s v="13?"/>
    <n v="255"/>
    <s v="over water"/>
    <s v="na"/>
    <s v="na"/>
    <m/>
    <s v="832-835"/>
    <n v="2"/>
    <n v="0"/>
    <x v="8"/>
    <s v="on tree: "/>
    <x v="2"/>
    <n v="12"/>
    <s v="medium"/>
    <s v="rock"/>
    <s v="no"/>
    <m/>
    <s v="1 undeveloped"/>
    <s v="No"/>
    <m/>
  </r>
  <r>
    <s v="BG"/>
    <x v="167"/>
    <x v="0"/>
    <d v="2017-06-21T00:00:00"/>
    <x v="0"/>
    <x v="2"/>
    <x v="2"/>
    <n v="49"/>
    <n v="4"/>
    <n v="1"/>
    <n v="13"/>
    <n v="157"/>
    <s v="over water"/>
    <s v="under"/>
    <s v="na"/>
    <n v="36.588999999999999"/>
    <s v="839-848"/>
    <n v="0"/>
    <n v="23"/>
    <x v="13"/>
    <s v="Psychotria buchtienii"/>
    <x v="1"/>
    <n v="18"/>
    <s v="slow"/>
    <s v="rock"/>
    <s v="no"/>
    <m/>
    <s v="healthy"/>
    <s v="No"/>
    <m/>
  </r>
  <r>
    <s v="BG"/>
    <x v="168"/>
    <x v="0"/>
    <d v="2017-06-21T00:00:00"/>
    <x v="0"/>
    <x v="1"/>
    <x v="1"/>
    <n v="5"/>
    <n v="4"/>
    <n v="1"/>
    <n v="3"/>
    <n v="180"/>
    <s v="over water"/>
    <s v="under"/>
    <s v="na"/>
    <m/>
    <s v="849-851"/>
    <n v="0"/>
    <m/>
    <x v="8"/>
    <s v="(on tree Moraceae:Brosimum lactescens)"/>
    <x v="2"/>
    <n v="22"/>
    <s v="slow"/>
    <s v="sand"/>
    <s v="no"/>
    <m/>
    <s v="1 fungal/parasite"/>
    <s v="No"/>
    <m/>
  </r>
  <r>
    <s v="BG"/>
    <x v="169"/>
    <x v="0"/>
    <d v="2017-06-21T00:00:00"/>
    <x v="0"/>
    <x v="1"/>
    <x v="2"/>
    <s v="uk"/>
    <s v="uk"/>
    <n v="1"/>
    <s v="uk"/>
    <n v="345"/>
    <s v="over water"/>
    <s v="under"/>
    <m/>
    <m/>
    <n v="852"/>
    <m/>
    <m/>
    <x v="4"/>
    <m/>
    <x v="1"/>
    <n v="20"/>
    <s v="medium"/>
    <s v="rock"/>
    <s v="no"/>
    <m/>
    <s v="healthy"/>
    <s v="yes"/>
    <m/>
  </r>
  <r>
    <s v="BG"/>
    <x v="170"/>
    <x v="0"/>
    <d v="2017-06-21T00:00:00"/>
    <x v="0"/>
    <x v="1"/>
    <x v="1"/>
    <n v="37"/>
    <n v="4"/>
    <n v="2"/>
    <s v="20?"/>
    <n v="268"/>
    <s v="bank"/>
    <s v="moss"/>
    <s v="na"/>
    <m/>
    <s v="855-860"/>
    <n v="1"/>
    <n v="0.5"/>
    <x v="8"/>
    <m/>
    <x v="2"/>
    <m/>
    <s v="medium"/>
    <m/>
    <s v="no"/>
    <m/>
    <s v="healthy"/>
    <s v="na"/>
    <s v="3+4 somewhat on top of one another in the moss"/>
  </r>
  <r>
    <s v="BG"/>
    <x v="171"/>
    <x v="0"/>
    <d v="2017-06-21T00:00:00"/>
    <x v="0"/>
    <x v="1"/>
    <x v="1"/>
    <n v="37"/>
    <n v="1"/>
    <n v="2"/>
    <s v="20?"/>
    <n v="268"/>
    <s v="bank"/>
    <s v="moss"/>
    <s v="na"/>
    <m/>
    <s v="855-860"/>
    <n v="1"/>
    <n v="0.5"/>
    <x v="8"/>
    <m/>
    <x v="2"/>
    <m/>
    <s v="medium"/>
    <m/>
    <s v="no"/>
    <m/>
    <s v="healthy"/>
    <s v="na"/>
    <s v="3+4 somewhat on top of one another in the moss"/>
  </r>
  <r>
    <s v="BG"/>
    <x v="172"/>
    <x v="0"/>
    <d v="2017-06-21T00:00:00"/>
    <x v="0"/>
    <x v="1"/>
    <x v="0"/>
    <n v="36.5"/>
    <n v="2"/>
    <n v="1"/>
    <n v="34"/>
    <n v="128"/>
    <s v="bank"/>
    <s v="under"/>
    <n v="14.2"/>
    <n v="158.107"/>
    <s v="861-868"/>
    <n v="1"/>
    <n v="0.5"/>
    <x v="14"/>
    <m/>
    <x v="3"/>
    <m/>
    <m/>
    <m/>
    <s v="yes"/>
    <s v="not touching"/>
    <s v="healthy"/>
    <s v="No"/>
    <s v="1-2 possible predation"/>
  </r>
  <r>
    <s v="BG"/>
    <x v="173"/>
    <x v="0"/>
    <d v="2017-06-21T00:00:00"/>
    <x v="0"/>
    <x v="0"/>
    <x v="0"/>
    <n v="12"/>
    <n v="4"/>
    <n v="3"/>
    <n v="1"/>
    <n v="80"/>
    <s v="over water"/>
    <s v="under"/>
    <s v="na"/>
    <n v="351.28899999999999"/>
    <s v="869-874"/>
    <n v="2"/>
    <n v="0"/>
    <x v="4"/>
    <s v="Spathaphylum sp. "/>
    <x v="1"/>
    <n v="8"/>
    <s v="fast"/>
    <s v="rock"/>
    <s v="yes"/>
    <s v="touching"/>
    <s v="healthy"/>
    <s v="No"/>
    <s v="Male for Hyaval 5,6,7"/>
  </r>
  <r>
    <s v="BG"/>
    <x v="174"/>
    <x v="0"/>
    <d v="2017-06-21T00:00:00"/>
    <x v="0"/>
    <x v="0"/>
    <x v="0"/>
    <n v="12"/>
    <n v="3"/>
    <n v="3"/>
    <n v="38"/>
    <n v="80"/>
    <s v="over water"/>
    <s v="under"/>
    <s v="na"/>
    <n v="351.28899999999999"/>
    <s v="869-874"/>
    <n v="2"/>
    <n v="0"/>
    <x v="4"/>
    <s v="Spathaphylum sp. "/>
    <x v="1"/>
    <n v="8"/>
    <s v="fast"/>
    <s v="rock"/>
    <s v="yes"/>
    <s v="touching"/>
    <s v="healthy"/>
    <s v="No"/>
    <s v="Male for Hyaval 5,6,7"/>
  </r>
  <r>
    <s v="BG"/>
    <x v="175"/>
    <x v="0"/>
    <d v="2017-06-21T00:00:00"/>
    <x v="0"/>
    <x v="0"/>
    <x v="0"/>
    <n v="12"/>
    <n v="2"/>
    <n v="3"/>
    <s v="42 0r 55 (55 was written in #clutches)"/>
    <n v="80"/>
    <s v="over water"/>
    <s v="under"/>
    <n v="38.4"/>
    <n v="351.28899999999999"/>
    <s v="869-874"/>
    <n v="2"/>
    <n v="0"/>
    <x v="4"/>
    <s v="Spathaphylum sp. "/>
    <x v="1"/>
    <n v="8"/>
    <s v="fast"/>
    <s v="rock"/>
    <s v="yes"/>
    <s v="touching"/>
    <s v="healthy"/>
    <s v="No"/>
    <s v="Male for Hyaval 5,6,7"/>
  </r>
  <r>
    <s v="BG"/>
    <x v="176"/>
    <x v="0"/>
    <d v="2017-06-21T00:00:00"/>
    <x v="0"/>
    <x v="0"/>
    <x v="0"/>
    <n v="19"/>
    <s v="1,2"/>
    <n v="1"/>
    <n v="45"/>
    <n v="150"/>
    <s v="bank"/>
    <s v="under"/>
    <n v="50.1"/>
    <n v="381.29300000000001"/>
    <s v="875-882"/>
    <n v="0"/>
    <n v="7"/>
    <x v="1"/>
    <m/>
    <x v="1"/>
    <m/>
    <m/>
    <m/>
    <s v="yes"/>
    <s v="not touching"/>
    <s v="healthy"/>
    <s v="No"/>
    <m/>
  </r>
  <r>
    <s v="BG"/>
    <x v="177"/>
    <x v="0"/>
    <d v="2017-06-21T00:00:00"/>
    <x v="0"/>
    <x v="0"/>
    <x v="0"/>
    <n v="28"/>
    <s v="3,4"/>
    <n v="1"/>
    <s v="42?"/>
    <n v="90"/>
    <s v="over water"/>
    <s v="under"/>
    <s v="na"/>
    <n v="274.46499999999997"/>
    <s v="884-888"/>
    <n v="0"/>
    <n v="10"/>
    <x v="22"/>
    <m/>
    <x v="1"/>
    <n v="7"/>
    <s v="medium"/>
    <s v="mud"/>
    <s v="yes"/>
    <s v="not touching"/>
    <s v="healthy"/>
    <s v="yes"/>
    <m/>
  </r>
  <r>
    <s v="BG"/>
    <x v="178"/>
    <x v="0"/>
    <d v="2017-06-21T00:00:00"/>
    <x v="0"/>
    <x v="0"/>
    <x v="0"/>
    <n v="38"/>
    <n v="2"/>
    <n v="2"/>
    <s v="50?"/>
    <n v="313"/>
    <s v="over water"/>
    <s v="under"/>
    <n v="229.85"/>
    <n v="3398.0770000000002"/>
    <s v="889-891"/>
    <n v="1"/>
    <n v="0"/>
    <x v="1"/>
    <m/>
    <x v="1"/>
    <n v="19"/>
    <s v="medium"/>
    <s v="mud"/>
    <s v="yes"/>
    <s v="not touching"/>
    <s v="healthy"/>
    <s v="No"/>
    <s v="Male for Hyaval 10,11"/>
  </r>
  <r>
    <s v="BG"/>
    <x v="179"/>
    <x v="0"/>
    <d v="2017-06-21T00:00:00"/>
    <x v="0"/>
    <x v="0"/>
    <x v="0"/>
    <n v="38"/>
    <n v="3"/>
    <n v="2"/>
    <s v="44?"/>
    <n v="313"/>
    <s v="over water"/>
    <s v="under"/>
    <s v="na"/>
    <n v="3398.0770000000002"/>
    <s v="889-891"/>
    <n v="1"/>
    <n v="0"/>
    <x v="1"/>
    <m/>
    <x v="1"/>
    <n v="19"/>
    <s v="medium"/>
    <s v="mud"/>
    <s v="yes"/>
    <s v="not touching"/>
    <s v="healthy"/>
    <s v="No"/>
    <s v="Male for Hyaval 10,11"/>
  </r>
  <r>
    <s v="BG"/>
    <x v="180"/>
    <x v="0"/>
    <d v="2017-06-21T00:00:00"/>
    <x v="0"/>
    <x v="0"/>
    <x v="0"/>
    <n v="40"/>
    <n v="1"/>
    <n v="3"/>
    <n v="4"/>
    <n v="120"/>
    <s v="over water"/>
    <s v="under"/>
    <n v="11.3"/>
    <n v="77.001000000000005"/>
    <s v="892-896"/>
    <n v="7"/>
    <n v="0"/>
    <x v="13"/>
    <s v="Faramea suerrensis"/>
    <x v="1"/>
    <n v="21"/>
    <s v="medium"/>
    <s v="rock"/>
    <s v="yes"/>
    <s v="not touching"/>
    <s v="fungus/parasite"/>
    <s v="No"/>
    <s v="Male Hyaval 12,13,14"/>
  </r>
  <r>
    <s v="BG"/>
    <x v="181"/>
    <x v="0"/>
    <d v="2017-06-21T00:00:00"/>
    <x v="0"/>
    <x v="0"/>
    <x v="0"/>
    <n v="40"/>
    <n v="4"/>
    <n v="3"/>
    <n v="11"/>
    <n v="120"/>
    <s v="over water"/>
    <s v="under"/>
    <s v="na"/>
    <n v="77.001000000000005"/>
    <s v="892-896"/>
    <n v="7"/>
    <n v="0"/>
    <x v="13"/>
    <s v="Faramea suerrensis"/>
    <x v="1"/>
    <n v="21"/>
    <s v="medium"/>
    <s v="rock"/>
    <s v="yes"/>
    <s v="not touching"/>
    <s v="healthy"/>
    <s v="No"/>
    <s v="Male Hyaval 12,13,14"/>
  </r>
  <r>
    <s v="BG"/>
    <x v="182"/>
    <x v="0"/>
    <d v="2017-06-21T00:00:00"/>
    <x v="0"/>
    <x v="0"/>
    <x v="0"/>
    <n v="40"/>
    <n v="4"/>
    <n v="3"/>
    <n v="43"/>
    <n v="120"/>
    <s v="over water"/>
    <s v="under"/>
    <s v="na"/>
    <n v="77.001000000000005"/>
    <s v="892-896"/>
    <n v="7"/>
    <n v="0"/>
    <x v="13"/>
    <s v="Faramea suerrensis"/>
    <x v="1"/>
    <n v="21"/>
    <s v="medium"/>
    <s v="rock"/>
    <s v="yes"/>
    <s v="not touching"/>
    <s v="healthy"/>
    <s v="No"/>
    <s v="Male Hyaval 12,13,14"/>
  </r>
  <r>
    <s v="BG"/>
    <x v="183"/>
    <x v="0"/>
    <d v="2017-06-21T00:00:00"/>
    <x v="0"/>
    <x v="0"/>
    <x v="0"/>
    <n v="40"/>
    <n v="4"/>
    <n v="2"/>
    <n v="26"/>
    <n v="160"/>
    <s v="bank"/>
    <s v="under"/>
    <s v="na"/>
    <n v="152.38200000000001"/>
    <n v="899"/>
    <n v="7"/>
    <n v="0"/>
    <x v="13"/>
    <s v="Faramea suerrensis"/>
    <x v="1"/>
    <m/>
    <s v="medium"/>
    <m/>
    <s v="no"/>
    <m/>
    <s v="2 fungus/parasite"/>
    <s v="No"/>
    <s v="2 Males near. Male Hyaval 15,16"/>
  </r>
  <r>
    <s v="BG"/>
    <x v="184"/>
    <x v="0"/>
    <d v="2017-06-21T00:00:00"/>
    <x v="0"/>
    <x v="0"/>
    <x v="0"/>
    <n v="40"/>
    <n v="1"/>
    <n v="2"/>
    <n v="1"/>
    <n v="160"/>
    <s v="bank"/>
    <s v="under"/>
    <m/>
    <n v="152.38200000000001"/>
    <n v="899"/>
    <n v="7"/>
    <n v="0"/>
    <x v="13"/>
    <s v="Faramea suerrensis"/>
    <x v="1"/>
    <m/>
    <s v="medium"/>
    <m/>
    <s v="no"/>
    <m/>
    <s v="fungus/parasite"/>
    <s v="No"/>
    <s v="2 Males near. Male Hyaval 15,16"/>
  </r>
  <r>
    <s v="BG"/>
    <x v="185"/>
    <x v="0"/>
    <d v="2017-06-21T00:00:00"/>
    <x v="0"/>
    <x v="0"/>
    <x v="2"/>
    <n v="45"/>
    <n v="2"/>
    <n v="1"/>
    <n v="23"/>
    <n v="245"/>
    <s v="over water"/>
    <s v="under"/>
    <n v="0"/>
    <n v="103.27"/>
    <s v="900-904"/>
    <n v="0"/>
    <n v="0"/>
    <x v="10"/>
    <m/>
    <x v="1"/>
    <n v="18"/>
    <s v="slow"/>
    <s v="rock"/>
    <s v="no"/>
    <m/>
    <s v="healthy"/>
    <s v="No"/>
    <m/>
  </r>
  <r>
    <s v="MET"/>
    <x v="186"/>
    <x v="0"/>
    <d v="2017-06-24T00:00:00"/>
    <x v="5"/>
    <x v="2"/>
    <x v="0"/>
    <n v="38"/>
    <n v="4"/>
    <n v="1"/>
    <s v="uk"/>
    <n v="430"/>
    <s v="over water"/>
    <s v="under"/>
    <s v="na"/>
    <m/>
    <m/>
    <n v="3"/>
    <m/>
    <x v="2"/>
    <s v="Colubrina spinosa"/>
    <x v="1"/>
    <n v="9"/>
    <s v="fast"/>
    <s v="rock"/>
    <s v="male guarding"/>
    <s v="not touching"/>
    <m/>
    <s v="No"/>
    <m/>
  </r>
  <r>
    <s v="MET"/>
    <x v="187"/>
    <x v="0"/>
    <d v="2017-06-24T00:00:00"/>
    <x v="5"/>
    <x v="2"/>
    <x v="0"/>
    <n v="38"/>
    <n v="1"/>
    <n v="1"/>
    <s v="uk"/>
    <n v="430"/>
    <s v="over water"/>
    <s v="under"/>
    <m/>
    <m/>
    <m/>
    <n v="3"/>
    <m/>
    <x v="2"/>
    <s v="Colubrina spinosa"/>
    <x v="1"/>
    <n v="55"/>
    <s v="fast"/>
    <s v="rock"/>
    <s v="male guarding"/>
    <s v="touching"/>
    <m/>
    <s v="No"/>
    <m/>
  </r>
  <r>
    <s v="MET"/>
    <x v="188"/>
    <x v="0"/>
    <d v="2017-06-24T00:00:00"/>
    <x v="5"/>
    <x v="2"/>
    <x v="0"/>
    <n v="38"/>
    <s v="2/3"/>
    <n v="1"/>
    <s v="uk"/>
    <n v="430"/>
    <s v="over water"/>
    <s v="under"/>
    <m/>
    <m/>
    <m/>
    <n v="3"/>
    <m/>
    <x v="2"/>
    <s v="Colubrina spinosa"/>
    <x v="1"/>
    <n v="45"/>
    <s v="fast"/>
    <s v="rock"/>
    <s v="male guarding"/>
    <s v="not touching"/>
    <m/>
    <s v="No"/>
    <m/>
  </r>
  <r>
    <s v="MET"/>
    <x v="189"/>
    <x v="0"/>
    <d v="2017-06-24T00:00:00"/>
    <x v="5"/>
    <x v="2"/>
    <x v="0"/>
    <n v="38"/>
    <s v="3/4"/>
    <n v="1"/>
    <s v="uk"/>
    <n v="430"/>
    <s v="over water"/>
    <s v="under"/>
    <s v="na"/>
    <m/>
    <m/>
    <n v="3"/>
    <m/>
    <x v="2"/>
    <s v="Colubrina spinosa"/>
    <x v="1"/>
    <n v="45"/>
    <s v="fast"/>
    <s v="rock"/>
    <s v="male guarding"/>
    <s v="not touching"/>
    <m/>
    <s v="No"/>
    <m/>
  </r>
  <r>
    <s v="XOR"/>
    <x v="190"/>
    <x v="0"/>
    <d v="2017-06-25T00:00:00"/>
    <x v="3"/>
    <x v="2"/>
    <x v="2"/>
    <n v="29"/>
    <n v="3"/>
    <n v="1"/>
    <n v="22"/>
    <n v="170"/>
    <s v="over water"/>
    <s v="under"/>
    <s v="na"/>
    <n v="119.822"/>
    <s v="1041-1044"/>
    <n v="0"/>
    <m/>
    <x v="3"/>
    <s v="Miconia gracilis"/>
    <x v="1"/>
    <n v="10"/>
    <s v="medium"/>
    <s v="rock"/>
    <s v="no"/>
    <m/>
    <s v="healthy"/>
    <s v="yes"/>
    <m/>
  </r>
  <r>
    <s v="XOR"/>
    <x v="191"/>
    <x v="0"/>
    <d v="2017-06-25T00:00:00"/>
    <x v="3"/>
    <x v="2"/>
    <x v="2"/>
    <n v="41.5"/>
    <n v="4"/>
    <n v="1"/>
    <n v="21"/>
    <n v="169"/>
    <s v="over water"/>
    <s v="under"/>
    <s v="na"/>
    <n v="27.896000000000001"/>
    <n v="26"/>
    <n v="0"/>
    <m/>
    <x v="1"/>
    <m/>
    <x v="1"/>
    <n v="9"/>
    <s v="fast"/>
    <s v="rock"/>
    <s v="no"/>
    <m/>
    <s v="healthy"/>
    <s v="No"/>
    <m/>
  </r>
  <r>
    <s v="XOR"/>
    <x v="192"/>
    <x v="0"/>
    <d v="2017-06-25T00:00:00"/>
    <x v="3"/>
    <x v="3"/>
    <x v="0"/>
    <n v="9"/>
    <s v="3/4"/>
    <n v="1"/>
    <s v="33+-2"/>
    <n v="300"/>
    <s v="over water"/>
    <s v="under"/>
    <s v="na"/>
    <n v="122.715"/>
    <s v="1057-1058"/>
    <n v="1"/>
    <n v="1.5"/>
    <x v="29"/>
    <s v="Dendropanax arboreus"/>
    <x v="1"/>
    <n v="12"/>
    <s v="medium"/>
    <s v="rock"/>
    <s v="yes"/>
    <s v="touching"/>
    <m/>
    <s v="No"/>
    <m/>
  </r>
  <r>
    <s v="XOR"/>
    <x v="193"/>
    <x v="0"/>
    <d v="2017-06-25T00:00:00"/>
    <x v="3"/>
    <x v="3"/>
    <x v="0"/>
    <n v="10"/>
    <n v="4"/>
    <n v="1"/>
    <n v="44"/>
    <n v="380"/>
    <s v="over water"/>
    <s v="under"/>
    <s v="na"/>
    <n v="529.21100000000001"/>
    <s v="1059-1063"/>
    <n v="1"/>
    <n v="1.5"/>
    <x v="4"/>
    <m/>
    <x v="1"/>
    <n v="5"/>
    <s v="medium"/>
    <s v="rock"/>
    <s v="yes"/>
    <s v="not touching"/>
    <m/>
    <s v="No"/>
    <m/>
  </r>
  <r>
    <s v="BG"/>
    <x v="194"/>
    <x v="1"/>
    <d v="2017-06-28T00:00:00"/>
    <x v="5"/>
    <x v="2"/>
    <x v="0"/>
    <n v="38"/>
    <n v="1"/>
    <n v="2"/>
    <s v="40+-1"/>
    <n v="430"/>
    <s v="over water"/>
    <s v="under"/>
    <m/>
    <m/>
    <n v="1242"/>
    <m/>
    <m/>
    <x v="2"/>
    <s v="Colubrina spinosa"/>
    <x v="1"/>
    <n v="9"/>
    <s v="fast"/>
    <s v="rock"/>
    <s v="yes"/>
    <s v="not touching"/>
    <s v="healthy"/>
    <s v="No"/>
    <s v="Touching other eggs"/>
  </r>
  <r>
    <s v="BG"/>
    <x v="195"/>
    <x v="1"/>
    <d v="2017-06-28T00:00:00"/>
    <x v="5"/>
    <x v="2"/>
    <x v="0"/>
    <n v="38"/>
    <n v="1"/>
    <n v="2"/>
    <n v="43"/>
    <n v="430"/>
    <s v="over water"/>
    <s v="under"/>
    <m/>
    <m/>
    <n v="1248"/>
    <m/>
    <m/>
    <x v="2"/>
    <s v="Colubrina spinosa"/>
    <x v="1"/>
    <n v="55"/>
    <s v="fast"/>
    <s v="rock"/>
    <s v="yes"/>
    <s v="not touching"/>
    <s v="healthy"/>
    <s v="No"/>
    <s v="touching other eggs"/>
  </r>
  <r>
    <s v="XOR"/>
    <x v="196"/>
    <x v="0"/>
    <d v="2017-06-29T00:00:00"/>
    <x v="4"/>
    <x v="3"/>
    <x v="2"/>
    <n v="42"/>
    <s v="3?"/>
    <n v="1"/>
    <s v="unk"/>
    <n v="170"/>
    <s v="over bank"/>
    <s v="under"/>
    <m/>
    <n v="1709.0709999999999"/>
    <s v="3343-3352/1333-1342"/>
    <s v="2 + some old ones"/>
    <n v="2"/>
    <x v="4"/>
    <s v="Diffenbachia nitidipetiolata"/>
    <x v="1"/>
    <m/>
    <s v="medium"/>
    <m/>
    <s v="no"/>
    <m/>
    <m/>
    <s v="No"/>
    <m/>
  </r>
  <r>
    <s v="XOR"/>
    <x v="197"/>
    <x v="0"/>
    <d v="2017-06-29T00:00:00"/>
    <x v="4"/>
    <x v="3"/>
    <x v="2"/>
    <n v="45"/>
    <n v="1"/>
    <n v="1"/>
    <n v="22"/>
    <n v="270"/>
    <s v="over bank"/>
    <s v="under"/>
    <n v="0"/>
    <m/>
    <s v="3354-3356/1344-1346"/>
    <s v="2 + some old ones"/>
    <n v="1"/>
    <x v="14"/>
    <m/>
    <x v="3"/>
    <m/>
    <s v="medium"/>
    <m/>
    <s v="no"/>
    <m/>
    <m/>
    <s v="No"/>
    <m/>
  </r>
  <r>
    <s v="XOR"/>
    <x v="198"/>
    <x v="0"/>
    <d v="2017-06-29T00:00:00"/>
    <x v="4"/>
    <x v="3"/>
    <x v="2"/>
    <n v="50"/>
    <n v="1"/>
    <n v="1"/>
    <n v="23"/>
    <n v="240"/>
    <s v="over land"/>
    <s v="under"/>
    <n v="9.1300000000000008"/>
    <n v="313.238"/>
    <s v="3357-3359/1347-1349"/>
    <n v="0"/>
    <n v="5"/>
    <x v="0"/>
    <s v="Piper urophyllum"/>
    <x v="1"/>
    <m/>
    <m/>
    <m/>
    <s v="no"/>
    <m/>
    <s v="healthy"/>
    <s v="No"/>
    <m/>
  </r>
  <r>
    <s v="XOR"/>
    <x v="199"/>
    <x v="0"/>
    <d v="2017-06-29T00:00:00"/>
    <x v="4"/>
    <x v="3"/>
    <x v="0"/>
    <n v="50"/>
    <n v="1"/>
    <n v="1"/>
    <n v="45"/>
    <n v="400"/>
    <s v="over bank"/>
    <s v="under"/>
    <n v="24.27"/>
    <n v="359.13099999999997"/>
    <s v="3363-3365/1353-1355"/>
    <n v="1"/>
    <s v="across "/>
    <x v="25"/>
    <s v="Protium panamense"/>
    <x v="1"/>
    <m/>
    <m/>
    <m/>
    <s v="yes"/>
    <s v="not touching"/>
    <s v="healthy"/>
    <s v="No"/>
    <m/>
  </r>
  <r>
    <s v="XOR"/>
    <x v="200"/>
    <x v="0"/>
    <d v="2017-06-29T00:00:00"/>
    <x v="4"/>
    <x v="2"/>
    <x v="2"/>
    <n v="0"/>
    <n v="1"/>
    <n v="1"/>
    <n v="12"/>
    <n v="90"/>
    <s v="over land"/>
    <s v="under"/>
    <n v="0"/>
    <n v="50.707000000000001"/>
    <s v="3366-3368/1356-1358"/>
    <n v="1"/>
    <s v="20cm (estimated)"/>
    <x v="2"/>
    <s v="Colubrina spinosa"/>
    <x v="1"/>
    <m/>
    <m/>
    <m/>
    <s v="no"/>
    <m/>
    <s v="healthy"/>
    <s v="No"/>
    <s v="check if on same leaf"/>
  </r>
  <r>
    <s v="XOR"/>
    <x v="201"/>
    <x v="0"/>
    <d v="2017-06-29T00:00:00"/>
    <x v="4"/>
    <x v="2"/>
    <x v="2"/>
    <n v="0"/>
    <n v="1"/>
    <n v="1"/>
    <n v="1"/>
    <n v="95"/>
    <s v="over land"/>
    <s v="under"/>
    <n v="0"/>
    <n v="78.069999999999993"/>
    <s v="3369/1359"/>
    <n v="1"/>
    <s v="20cm (estimated)"/>
    <x v="14"/>
    <m/>
    <x v="1"/>
    <m/>
    <m/>
    <m/>
    <s v="no"/>
    <m/>
    <s v="1 healthy"/>
    <s v="yes"/>
    <s v="check if on same leaf"/>
  </r>
  <r>
    <s v="XOR"/>
    <x v="202"/>
    <x v="0"/>
    <d v="2017-06-29T00:00:00"/>
    <x v="4"/>
    <x v="2"/>
    <x v="1"/>
    <n v="17"/>
    <n v="4"/>
    <n v="1"/>
    <n v="30"/>
    <n v="105"/>
    <s v="over water"/>
    <s v="moss"/>
    <s v="na"/>
    <m/>
    <s v="3370-3371/1360-1361"/>
    <n v="0"/>
    <n v="3"/>
    <x v="8"/>
    <m/>
    <x v="2"/>
    <n v="17"/>
    <s v="medium"/>
    <s v="mud"/>
    <s v="3 adults nearby"/>
    <m/>
    <s v="28 healthy, 2 fungal"/>
    <m/>
    <s v="1 just hatched"/>
  </r>
  <r>
    <s v="XOR"/>
    <x v="203"/>
    <x v="0"/>
    <d v="2017-06-29T00:00:00"/>
    <x v="4"/>
    <x v="2"/>
    <x v="2"/>
    <n v="20"/>
    <n v="1"/>
    <n v="1"/>
    <n v="21"/>
    <n v="220"/>
    <s v="over water"/>
    <s v="under"/>
    <n v="0"/>
    <n v="179.22200000000001"/>
    <s v="3375-3378/1362,1365,1368"/>
    <n v="1"/>
    <s v="25cm (estimated)"/>
    <x v="30"/>
    <s v="Bravaisia integerrima"/>
    <x v="0"/>
    <n v="20"/>
    <s v="medium"/>
    <s v="mud"/>
    <s v="no"/>
    <m/>
    <m/>
    <s v="No"/>
    <m/>
  </r>
  <r>
    <s v="XOR"/>
    <x v="204"/>
    <x v="0"/>
    <d v="2017-06-29T00:00:00"/>
    <x v="4"/>
    <x v="2"/>
    <x v="2"/>
    <n v="20"/>
    <n v="1"/>
    <n v="1"/>
    <n v="23"/>
    <n v="220"/>
    <s v="over water"/>
    <s v="under"/>
    <n v="0"/>
    <n v="106.18899999999999"/>
    <s v="3377-3379/1366,67,69"/>
    <n v="1"/>
    <s v="25cm (estimated)"/>
    <x v="30"/>
    <s v="Bravaisia integerrima"/>
    <x v="0"/>
    <n v="14"/>
    <s v="medium"/>
    <s v="mud"/>
    <s v="no"/>
    <m/>
    <m/>
    <s v="yes"/>
    <m/>
  </r>
  <r>
    <s v="XOR"/>
    <x v="205"/>
    <x v="0"/>
    <d v="2017-06-29T00:00:00"/>
    <x v="4"/>
    <x v="2"/>
    <x v="0"/>
    <n v="48.5"/>
    <n v="1"/>
    <n v="2"/>
    <n v="45"/>
    <n v="120"/>
    <s v="over water"/>
    <s v="under"/>
    <n v="32.5"/>
    <n v="351.78800000000001"/>
    <s v="3380-3381/1370-1371"/>
    <n v="3"/>
    <n v="2"/>
    <x v="22"/>
    <m/>
    <x v="1"/>
    <n v="25"/>
    <s v="fast"/>
    <s v="mud"/>
    <s v="male guarding"/>
    <s v="touching"/>
    <s v="healthy"/>
    <s v="No"/>
    <m/>
  </r>
  <r>
    <s v="XOR"/>
    <x v="206"/>
    <x v="0"/>
    <d v="2017-06-29T00:00:00"/>
    <x v="4"/>
    <x v="2"/>
    <x v="0"/>
    <n v="50"/>
    <s v="3/4"/>
    <n v="2"/>
    <n v="37"/>
    <n v="130"/>
    <s v="over water"/>
    <s v="under"/>
    <s v="na"/>
    <n v="1133.0540000000001"/>
    <s v="3382-3386/1372-1376"/>
    <n v="3"/>
    <s v="0.5 (estimated)"/>
    <x v="5"/>
    <m/>
    <x v="1"/>
    <n v="16"/>
    <s v="fast"/>
    <s v="mud"/>
    <s v="in amplexus"/>
    <s v="in amplexus"/>
    <s v="all healthy"/>
    <s v="No"/>
    <s v="hyaval 21, 22, 32same male"/>
  </r>
  <r>
    <s v="XOR"/>
    <x v="207"/>
    <x v="0"/>
    <d v="2017-06-29T00:00:00"/>
    <x v="4"/>
    <x v="2"/>
    <x v="0"/>
    <n v="50"/>
    <n v="1"/>
    <n v="2"/>
    <n v="51"/>
    <n v="130"/>
    <s v="over water"/>
    <s v="under"/>
    <n v="75"/>
    <n v="1133.0540000000001"/>
    <s v="3382-3386/1372-1377"/>
    <n v="3"/>
    <s v="0.5 (estimated)"/>
    <x v="5"/>
    <m/>
    <x v="1"/>
    <n v="16"/>
    <s v="fast"/>
    <s v="mud"/>
    <s v="in amplexus"/>
    <s v="in amplexus"/>
    <s v="all healthy"/>
    <s v="No"/>
    <s v="hyaval 21, 22, 32same male"/>
  </r>
  <r>
    <s v="XOR"/>
    <x v="208"/>
    <x v="0"/>
    <d v="2017-06-29T00:00:00"/>
    <x v="4"/>
    <x v="2"/>
    <x v="0"/>
    <n v="50"/>
    <n v="1"/>
    <n v="1"/>
    <n v="40"/>
    <n v="190"/>
    <s v="over water"/>
    <s v="under"/>
    <n v="6"/>
    <m/>
    <s v="3387-3391/1377-1384"/>
    <n v="3"/>
    <s v="0.5 (estimated)"/>
    <x v="5"/>
    <m/>
    <x v="1"/>
    <n v="17"/>
    <s v="fast"/>
    <s v="sand"/>
    <s v="male guarding"/>
    <s v="not touching"/>
    <s v="healthy"/>
    <s v="No"/>
    <m/>
  </r>
  <r>
    <s v="XOR"/>
    <x v="201"/>
    <x v="0"/>
    <d v="2017-06-29T00:00:00"/>
    <x v="4"/>
    <x v="1"/>
    <x v="2"/>
    <n v="7"/>
    <n v="1"/>
    <n v="1"/>
    <n v="1"/>
    <n v="140"/>
    <s v="over water"/>
    <s v="under"/>
    <n v="0"/>
    <m/>
    <s v="1386-1391"/>
    <n v="0"/>
    <m/>
    <x v="4"/>
    <m/>
    <x v="1"/>
    <n v="28"/>
    <s v="slow"/>
    <s v="mud"/>
    <s v="no"/>
    <m/>
    <s v="1 fungal"/>
    <m/>
    <m/>
  </r>
  <r>
    <s v="XOR"/>
    <x v="209"/>
    <x v="0"/>
    <d v="2017-06-29T00:00:00"/>
    <x v="4"/>
    <x v="1"/>
    <x v="1"/>
    <n v="12"/>
    <n v="4"/>
    <n v="1"/>
    <n v="20"/>
    <n v="175"/>
    <s v="over water"/>
    <s v="moss"/>
    <s v="na"/>
    <m/>
    <s v="3409/1399"/>
    <n v="0"/>
    <m/>
    <x v="8"/>
    <m/>
    <x v="2"/>
    <n v="14"/>
    <s v="medium"/>
    <s v="sand"/>
    <s v="adults nearby"/>
    <m/>
    <s v="3 underdeveloped"/>
    <m/>
    <m/>
  </r>
  <r>
    <s v="XOR"/>
    <x v="210"/>
    <x v="0"/>
    <d v="2017-06-29T00:00:00"/>
    <x v="4"/>
    <x v="1"/>
    <x v="0"/>
    <n v="16.5"/>
    <s v="3/4"/>
    <n v="1"/>
    <s v="unk"/>
    <n v="200"/>
    <s v="over land"/>
    <s v="under"/>
    <s v="na"/>
    <n v="159.46199999999999"/>
    <s v="3413-3418/1403-1408"/>
    <n v="0"/>
    <m/>
    <x v="4"/>
    <s v="Rhodospatha wendlandii"/>
    <x v="1"/>
    <m/>
    <m/>
    <m/>
    <s v="no"/>
    <m/>
    <s v="2 fungal"/>
    <s v="yes"/>
    <s v="check species"/>
  </r>
  <r>
    <s v="XOR"/>
    <x v="211"/>
    <x v="0"/>
    <d v="2017-06-29T00:00:00"/>
    <x v="4"/>
    <x v="1"/>
    <x v="2"/>
    <n v="25"/>
    <n v="1"/>
    <n v="1"/>
    <s v="22+-1"/>
    <n v="350"/>
    <s v="over water"/>
    <s v="under"/>
    <n v="0"/>
    <n v="374.745"/>
    <s v="3419-3422/1409-1412"/>
    <n v="0"/>
    <m/>
    <x v="12"/>
    <s v="Ficus tonduzii"/>
    <x v="1"/>
    <n v="20"/>
    <s v="medium"/>
    <s v="sand"/>
    <s v="no"/>
    <m/>
    <m/>
    <s v="No"/>
    <s v="check species"/>
  </r>
  <r>
    <s v="XOR"/>
    <x v="212"/>
    <x v="0"/>
    <d v="2017-06-29T00:00:00"/>
    <x v="4"/>
    <x v="1"/>
    <x v="0"/>
    <n v="31"/>
    <n v="1"/>
    <n v="1"/>
    <s v="unk"/>
    <n v="300"/>
    <s v="over water"/>
    <s v="under"/>
    <n v="17.34"/>
    <n v="439.82299999999998"/>
    <s v="3423-3425/1413-1414"/>
    <n v="0"/>
    <m/>
    <x v="27"/>
    <s v="Myriocarpa longipes"/>
    <x v="0"/>
    <n v="8"/>
    <s v="medium"/>
    <s v="sand"/>
    <s v="male guarding"/>
    <s v="on them"/>
    <m/>
    <s v="No"/>
    <m/>
  </r>
  <r>
    <s v="XOR"/>
    <x v="213"/>
    <x v="0"/>
    <d v="2017-06-29T00:00:00"/>
    <x v="4"/>
    <x v="1"/>
    <x v="0"/>
    <n v="33"/>
    <n v="1"/>
    <n v="2"/>
    <n v="40"/>
    <n v="225"/>
    <s v="over water"/>
    <s v="under"/>
    <n v="21.87"/>
    <n v="374.10700000000003"/>
    <s v="3425-3426/1415-1416"/>
    <n v="4"/>
    <m/>
    <x v="27"/>
    <s v="Myriocarpa longipes"/>
    <x v="0"/>
    <n v="12"/>
    <s v="medium"/>
    <s v="sand"/>
    <s v="male and female in amplexus"/>
    <s v="amplexus on other side of leaf"/>
    <m/>
    <s v="No"/>
    <s v="hyaval 25, 26 same male. Spider on leaf"/>
  </r>
  <r>
    <s v="XOR"/>
    <x v="214"/>
    <x v="0"/>
    <d v="2017-06-29T00:00:00"/>
    <x v="4"/>
    <x v="1"/>
    <x v="0"/>
    <n v="33"/>
    <n v="4"/>
    <n v="2"/>
    <n v="12"/>
    <n v="225"/>
    <s v="over water"/>
    <s v="under"/>
    <s v="na"/>
    <n v="374.10700000000003"/>
    <s v="3425-3426/1415-1416"/>
    <n v="4"/>
    <m/>
    <x v="27"/>
    <s v="Myriocarpa longipes"/>
    <x v="0"/>
    <n v="12"/>
    <s v="medium"/>
    <s v="sand"/>
    <s v="male and female in amplexus"/>
    <s v="amplexus on other side of leaf"/>
    <m/>
    <s v="No"/>
    <s v="hyaval 25, 26 same male. Spider on leaf"/>
  </r>
  <r>
    <s v="XOR"/>
    <x v="215"/>
    <x v="0"/>
    <d v="2017-06-29T00:00:00"/>
    <x v="4"/>
    <x v="1"/>
    <x v="0"/>
    <n v="33"/>
    <n v="4"/>
    <n v="2"/>
    <s v="unk"/>
    <n v="250"/>
    <s v="over water"/>
    <s v="under"/>
    <s v="na"/>
    <n v="494.89800000000002"/>
    <s v="3427-3428/1417-1418"/>
    <n v="4"/>
    <m/>
    <x v="27"/>
    <s v="Myriocarpa longipes"/>
    <x v="0"/>
    <m/>
    <m/>
    <m/>
    <m/>
    <m/>
    <m/>
    <m/>
    <m/>
  </r>
  <r>
    <s v="XOR"/>
    <x v="216"/>
    <x v="0"/>
    <d v="2017-06-29T00:00:00"/>
    <x v="4"/>
    <x v="1"/>
    <x v="0"/>
    <n v="33"/>
    <s v="unk"/>
    <n v="2"/>
    <n v="1"/>
    <n v="250"/>
    <s v="over water"/>
    <s v="under"/>
    <s v="na"/>
    <n v="494.89800000000002"/>
    <s v="3427-3428/1417-1418"/>
    <n v="4"/>
    <m/>
    <x v="27"/>
    <s v="Myriocarpa longipes"/>
    <x v="0"/>
    <n v="10"/>
    <s v="medium"/>
    <s v="sand"/>
    <s v="adults nearby"/>
    <s v="same plant, different leaf"/>
    <s v="11 fungal"/>
    <s v="No"/>
    <s v="hyaval 27, 28 same male"/>
  </r>
  <r>
    <s v="BG"/>
    <x v="217"/>
    <x v="0"/>
    <d v="2017-07-01T00:00:00"/>
    <x v="2"/>
    <x v="1"/>
    <x v="0"/>
    <n v="31"/>
    <n v="2"/>
    <n v="2"/>
    <n v="33"/>
    <n v="130"/>
    <s v="over water"/>
    <s v="under"/>
    <n v="17.5"/>
    <n v="451.18099999999998"/>
    <s v="1630-1633, 1512-1513"/>
    <n v="1"/>
    <n v="0"/>
    <x v="5"/>
    <s v="Geoppertia inocephala"/>
    <x v="1"/>
    <n v="18"/>
    <s v="slow"/>
    <s v="rock"/>
    <s v="yes"/>
    <s v="touching"/>
    <s v="healthy"/>
    <s v="No"/>
    <s v="hyaval 1, 3, 4, same male, heavy rainfall"/>
  </r>
  <r>
    <s v="BG"/>
    <x v="218"/>
    <x v="0"/>
    <d v="2017-07-01T00:00:00"/>
    <x v="2"/>
    <x v="1"/>
    <x v="0"/>
    <n v="31"/>
    <n v="2"/>
    <n v="2"/>
    <n v="37"/>
    <n v="130"/>
    <s v="over water"/>
    <s v="under"/>
    <n v="13.1"/>
    <n v="451.18099999999998"/>
    <s v="1630-1633,1512-1513"/>
    <n v="1"/>
    <n v="0"/>
    <x v="5"/>
    <s v="Geoppertia inocephala"/>
    <x v="1"/>
    <n v="18"/>
    <s v="slow"/>
    <s v="rock"/>
    <s v="yes"/>
    <s v="not touching"/>
    <s v="healthy"/>
    <s v="No"/>
    <s v="hyaval 1, 3, 4, same male, heavy rainfall"/>
  </r>
  <r>
    <s v="BG"/>
    <x v="219"/>
    <x v="0"/>
    <d v="2017-07-01T00:00:00"/>
    <x v="2"/>
    <x v="1"/>
    <x v="2"/>
    <n v="50"/>
    <n v="3"/>
    <n v="1"/>
    <n v="21"/>
    <n v="100"/>
    <s v="over water"/>
    <s v="under"/>
    <s v="na"/>
    <m/>
    <n v="1634"/>
    <n v="1"/>
    <n v="0"/>
    <x v="11"/>
    <s v="Hernandia didymantha"/>
    <x v="1"/>
    <n v="11"/>
    <s v="slow"/>
    <s v="sand"/>
    <s v="no"/>
    <m/>
    <s v="healthy"/>
    <s v="yes"/>
    <s v="heavy rainfall"/>
  </r>
  <r>
    <s v="BG"/>
    <x v="220"/>
    <x v="0"/>
    <d v="2017-07-01T00:00:00"/>
    <x v="2"/>
    <x v="2"/>
    <x v="2"/>
    <n v="41"/>
    <n v="1"/>
    <n v="1"/>
    <n v="17"/>
    <n v="22"/>
    <s v="over land"/>
    <s v="under"/>
    <n v="0"/>
    <m/>
    <s v="1635-1637"/>
    <n v="0"/>
    <m/>
    <x v="4"/>
    <m/>
    <x v="1"/>
    <m/>
    <m/>
    <m/>
    <s v="no"/>
    <m/>
    <s v="healthy"/>
    <s v="No"/>
    <s v="heavy rainfall, caterpillar found on same leaf. Very droopy "/>
  </r>
  <r>
    <s v="BG"/>
    <x v="221"/>
    <x v="0"/>
    <d v="2017-07-02T00:00:00"/>
    <x v="6"/>
    <x v="1"/>
    <x v="1"/>
    <n v="16"/>
    <n v="4"/>
    <n v="1"/>
    <n v="2"/>
    <n v="140"/>
    <s v="over land"/>
    <s v="moss"/>
    <s v="na"/>
    <m/>
    <m/>
    <n v="0"/>
    <n v="34"/>
    <x v="8"/>
    <m/>
    <x v="2"/>
    <m/>
    <m/>
    <m/>
    <s v="no"/>
    <m/>
    <s v="healthy"/>
    <s v="No"/>
    <s v="male nearby"/>
  </r>
  <r>
    <s v="BG"/>
    <x v="222"/>
    <x v="0"/>
    <d v="2017-07-02T00:00:00"/>
    <x v="6"/>
    <x v="1"/>
    <x v="2"/>
    <n v="50"/>
    <n v="4"/>
    <n v="1"/>
    <n v="17"/>
    <n v="169"/>
    <s v="over water"/>
    <s v="under"/>
    <s v="na"/>
    <n v="1026.6500000000001"/>
    <s v="30-31 REU"/>
    <n v="0"/>
    <n v="34"/>
    <x v="14"/>
    <m/>
    <x v="3"/>
    <n v="12"/>
    <s v="slow"/>
    <s v="mud"/>
    <s v="no"/>
    <m/>
    <s v="16 healthy, 1 undeveloped"/>
    <s v="No"/>
    <m/>
  </r>
  <r>
    <s v="BG"/>
    <x v="223"/>
    <x v="0"/>
    <d v="2017-07-02T00:00:00"/>
    <x v="6"/>
    <x v="2"/>
    <x v="1"/>
    <n v="13"/>
    <n v="2"/>
    <n v="1"/>
    <s v="unk"/>
    <n v="300"/>
    <s v="over land"/>
    <s v="top"/>
    <n v="0"/>
    <n v="188.49299999999999"/>
    <s v="1514-1515"/>
    <n v="1"/>
    <n v="0"/>
    <x v="2"/>
    <s v="Colubrina spinosa"/>
    <x v="1"/>
    <m/>
    <m/>
    <m/>
    <s v="no"/>
    <m/>
    <m/>
    <m/>
    <m/>
  </r>
  <r>
    <s v="BG"/>
    <x v="224"/>
    <x v="0"/>
    <d v="2017-07-02T00:00:00"/>
    <x v="6"/>
    <x v="2"/>
    <x v="1"/>
    <n v="13"/>
    <s v="1,2"/>
    <n v="1"/>
    <s v="unk"/>
    <n v="300"/>
    <s v="over land"/>
    <s v="under"/>
    <n v="0"/>
    <n v="58.965000000000003"/>
    <s v="1514-1515"/>
    <n v="1"/>
    <n v="0"/>
    <x v="2"/>
    <s v="Colubrina spinosa"/>
    <x v="1"/>
    <m/>
    <m/>
    <m/>
    <s v="no"/>
    <m/>
    <m/>
    <m/>
    <m/>
  </r>
  <r>
    <s v="BG"/>
    <x v="225"/>
    <x v="0"/>
    <d v="2017-07-03T00:00:00"/>
    <x v="0"/>
    <x v="2"/>
    <x v="2"/>
    <n v="8"/>
    <n v="4"/>
    <n v="1"/>
    <n v="14"/>
    <n v="105"/>
    <s v="over water"/>
    <s v="under"/>
    <s v="na"/>
    <n v="101.15900000000001"/>
    <n v="1550"/>
    <n v="0"/>
    <n v="18"/>
    <x v="10"/>
    <m/>
    <x v="1"/>
    <n v="24"/>
    <s v="slow"/>
    <s v="boulder"/>
    <s v="no"/>
    <m/>
    <s v="healthy"/>
    <s v="yes"/>
    <s v="Adult near"/>
  </r>
  <r>
    <s v="BG"/>
    <x v="226"/>
    <x v="0"/>
    <d v="2017-07-03T00:00:00"/>
    <x v="0"/>
    <x v="2"/>
    <x v="0"/>
    <n v="26"/>
    <n v="2"/>
    <n v="2"/>
    <n v="47"/>
    <n v="155"/>
    <s v="over water"/>
    <s v="under"/>
    <n v="23.3"/>
    <n v="472.99099999999999"/>
    <n v="1551"/>
    <n v="2"/>
    <n v="0"/>
    <x v="22"/>
    <m/>
    <x v="1"/>
    <n v="12"/>
    <s v="fast"/>
    <s v="boulder"/>
    <s v="yes"/>
    <s v="not touching"/>
    <s v="healthy"/>
    <s v="No"/>
    <s v="same leaf HYAVAL3 (3,19,34,35)"/>
  </r>
  <r>
    <s v="BG"/>
    <x v="227"/>
    <x v="0"/>
    <d v="2017-07-03T00:00:00"/>
    <x v="0"/>
    <x v="2"/>
    <x v="1"/>
    <n v="26"/>
    <n v="2"/>
    <n v="1"/>
    <s v="unk"/>
    <n v="225"/>
    <s v="over water"/>
    <s v="moss"/>
    <s v="na"/>
    <m/>
    <m/>
    <n v="2"/>
    <s v="0.5 (estimated)"/>
    <x v="8"/>
    <m/>
    <x v="2"/>
    <n v="10"/>
    <s v="medium"/>
    <s v="boulder"/>
    <s v="no"/>
    <m/>
    <s v="healthy"/>
    <m/>
    <s v="Big spider nearby"/>
  </r>
  <r>
    <s v="BG"/>
    <x v="228"/>
    <x v="0"/>
    <d v="2017-07-03T00:00:00"/>
    <x v="0"/>
    <x v="2"/>
    <x v="2"/>
    <n v="30"/>
    <n v="4"/>
    <n v="1"/>
    <n v="4"/>
    <n v="145"/>
    <s v="over water"/>
    <s v="under"/>
    <s v="na"/>
    <n v="184.84800000000001"/>
    <s v="1554-1555"/>
    <n v="0"/>
    <n v="4"/>
    <x v="1"/>
    <m/>
    <x v="1"/>
    <n v="7"/>
    <s v="slow"/>
    <s v="rock"/>
    <s v="no"/>
    <m/>
    <s v="1 undeveloped"/>
    <s v="No"/>
    <s v="1 stage 2 undev"/>
  </r>
  <r>
    <s v="BG"/>
    <x v="229"/>
    <x v="0"/>
    <d v="2017-07-03T00:00:00"/>
    <x v="0"/>
    <x v="2"/>
    <x v="0"/>
    <n v="46"/>
    <s v="unk"/>
    <n v="1"/>
    <s v="unk"/>
    <n v="520"/>
    <s v="over land"/>
    <s v="under"/>
    <m/>
    <m/>
    <s v="1557-1578"/>
    <n v="0"/>
    <n v="3"/>
    <x v="4"/>
    <m/>
    <x v="1"/>
    <m/>
    <m/>
    <m/>
    <s v="yes"/>
    <s v="not touching"/>
    <m/>
    <s v="No"/>
    <s v="too high"/>
  </r>
  <r>
    <s v="BG"/>
    <x v="230"/>
    <x v="0"/>
    <d v="2017-07-03T00:00:00"/>
    <x v="0"/>
    <x v="2"/>
    <x v="2"/>
    <n v="49"/>
    <n v="1"/>
    <n v="1"/>
    <n v="14"/>
    <n v="225"/>
    <s v="over water"/>
    <s v="under"/>
    <n v="0"/>
    <n v="150.89699999999999"/>
    <s v="1563-1564"/>
    <n v="1"/>
    <s v=".2 (estimated)"/>
    <x v="22"/>
    <m/>
    <x v="1"/>
    <n v="21"/>
    <s v="slow"/>
    <s v="boulder"/>
    <s v="no"/>
    <m/>
    <s v="healthy"/>
    <s v="No"/>
    <m/>
  </r>
  <r>
    <s v="BG"/>
    <x v="231"/>
    <x v="0"/>
    <d v="2017-07-03T00:00:00"/>
    <x v="0"/>
    <x v="2"/>
    <x v="2"/>
    <n v="49"/>
    <s v="2,3"/>
    <n v="1"/>
    <n v="21"/>
    <n v="240"/>
    <s v="over water"/>
    <s v="under"/>
    <n v="0"/>
    <n v="161.27099999999999"/>
    <s v="1565-1567"/>
    <n v="1"/>
    <s v=".2 (estimated)"/>
    <x v="22"/>
    <m/>
    <x v="1"/>
    <n v="28"/>
    <s v="slow"/>
    <s v="boulder"/>
    <s v="no"/>
    <m/>
    <s v="healthy"/>
    <s v="No"/>
    <m/>
  </r>
  <r>
    <s v="BG"/>
    <x v="232"/>
    <x v="0"/>
    <d v="2017-07-03T00:00:00"/>
    <x v="0"/>
    <x v="1"/>
    <x v="1"/>
    <n v="13"/>
    <n v="2"/>
    <n v="1"/>
    <s v="26-27"/>
    <n v="140"/>
    <s v="over water"/>
    <s v="top"/>
    <n v="0"/>
    <n v="219.98599999999999"/>
    <s v="1568-1573"/>
    <n v="3"/>
    <n v="0.5"/>
    <x v="3"/>
    <m/>
    <x v="0"/>
    <n v="1"/>
    <s v="slow"/>
    <s v="mud"/>
    <s v="no"/>
    <m/>
    <s v="healthy"/>
    <s v="No"/>
    <m/>
  </r>
  <r>
    <s v="BG"/>
    <x v="233"/>
    <x v="0"/>
    <d v="2017-07-03T00:00:00"/>
    <x v="0"/>
    <x v="1"/>
    <x v="1"/>
    <n v="12.5"/>
    <n v="1"/>
    <n v="1"/>
    <s v="unk"/>
    <n v="380"/>
    <s v="over water"/>
    <s v="top"/>
    <n v="0"/>
    <m/>
    <s v="na"/>
    <n v="3"/>
    <n v="0.1"/>
    <x v="13"/>
    <s v="Palicourea calidicola"/>
    <x v="1"/>
    <n v="4"/>
    <s v="slow"/>
    <s v="boulder"/>
    <s v="no"/>
    <m/>
    <m/>
    <s v="No"/>
    <m/>
  </r>
  <r>
    <s v="BG"/>
    <x v="234"/>
    <x v="0"/>
    <d v="2017-07-03T00:00:00"/>
    <x v="0"/>
    <x v="1"/>
    <x v="1"/>
    <n v="12.5"/>
    <n v="1"/>
    <n v="1"/>
    <s v="unk"/>
    <n v="390"/>
    <s v="over water"/>
    <s v="top"/>
    <n v="0"/>
    <m/>
    <s v="na"/>
    <n v="3"/>
    <n v="0.1"/>
    <x v="13"/>
    <s v="Palicourea calidicola"/>
    <x v="1"/>
    <n v="4"/>
    <s v="slow"/>
    <s v="boulder"/>
    <s v="no"/>
    <m/>
    <m/>
    <s v="No"/>
    <m/>
  </r>
  <r>
    <s v="BG"/>
    <x v="235"/>
    <x v="0"/>
    <d v="2017-07-03T00:00:00"/>
    <x v="0"/>
    <x v="1"/>
    <x v="1"/>
    <n v="12"/>
    <s v="unk"/>
    <n v="1"/>
    <s v="unk"/>
    <n v="324"/>
    <s v="over water"/>
    <s v="top"/>
    <n v="0"/>
    <n v="127.7"/>
    <n v="1577"/>
    <n v="3"/>
    <n v="0.5"/>
    <x v="13"/>
    <s v="Palicourea calidicola"/>
    <x v="1"/>
    <n v="13"/>
    <s v="slow"/>
    <s v="boulder"/>
    <s v="no"/>
    <m/>
    <m/>
    <s v="yes"/>
    <m/>
  </r>
  <r>
    <s v="BG"/>
    <x v="236"/>
    <x v="0"/>
    <d v="2017-07-03T00:00:00"/>
    <x v="0"/>
    <x v="1"/>
    <x v="2"/>
    <n v="19"/>
    <n v="3"/>
    <n v="1"/>
    <n v="25"/>
    <n v="420"/>
    <s v="over water"/>
    <s v="under"/>
    <s v="na"/>
    <m/>
    <n v="1579"/>
    <n v="2"/>
    <n v="1.5"/>
    <x v="4"/>
    <m/>
    <x v="1"/>
    <n v="2"/>
    <s v="slow"/>
    <s v="boulder"/>
    <s v="no"/>
    <m/>
    <s v="healthy"/>
    <s v="No"/>
    <m/>
  </r>
  <r>
    <s v="BG"/>
    <x v="237"/>
    <x v="0"/>
    <d v="2017-07-03T00:00:00"/>
    <x v="0"/>
    <x v="1"/>
    <x v="0"/>
    <n v="20.5"/>
    <n v="1"/>
    <n v="2"/>
    <n v="40"/>
    <n v="130"/>
    <s v="over water"/>
    <s v="under"/>
    <n v="7.5"/>
    <n v="359.62700000000001"/>
    <s v="1580-1583"/>
    <n v="2"/>
    <n v="0"/>
    <x v="4"/>
    <s v="Spathaphylum sp. "/>
    <x v="1"/>
    <n v="14"/>
    <s v="slow"/>
    <s v="boulder"/>
    <s v="yes"/>
    <s v="touching other mass"/>
    <s v="healthy"/>
    <s v="No"/>
    <m/>
  </r>
  <r>
    <s v="BG"/>
    <x v="238"/>
    <x v="0"/>
    <d v="2017-07-03T00:00:00"/>
    <x v="0"/>
    <x v="1"/>
    <x v="0"/>
    <n v="20.5"/>
    <n v="1"/>
    <n v="2"/>
    <n v="46"/>
    <n v="130"/>
    <s v="over water"/>
    <s v="under"/>
    <n v="12.2"/>
    <n v="359.62700000000001"/>
    <s v="1590-1583"/>
    <n v="2"/>
    <n v="0"/>
    <x v="4"/>
    <s v="Spathaphylum sp. "/>
    <x v="1"/>
    <n v="14"/>
    <s v="slow"/>
    <s v="boulder"/>
    <s v="yes"/>
    <s v="touching"/>
    <s v="healthy"/>
    <s v="No"/>
    <m/>
  </r>
  <r>
    <s v="BG"/>
    <x v="239"/>
    <x v="0"/>
    <d v="2017-07-03T00:00:00"/>
    <x v="0"/>
    <x v="1"/>
    <x v="1"/>
    <n v="35"/>
    <n v="1"/>
    <n v="1"/>
    <n v="35"/>
    <n v="220"/>
    <s v="over water"/>
    <s v="top"/>
    <n v="1.2"/>
    <n v="113.82599999999999"/>
    <n v="1584"/>
    <m/>
    <n v="13"/>
    <x v="14"/>
    <m/>
    <x v="3"/>
    <m/>
    <m/>
    <m/>
    <s v="no"/>
    <m/>
    <s v="healthy"/>
    <s v="No"/>
    <s v="wasp on eggs"/>
  </r>
  <r>
    <s v="BG"/>
    <x v="240"/>
    <x v="0"/>
    <d v="2017-07-03T00:00:00"/>
    <x v="0"/>
    <x v="1"/>
    <x v="0"/>
    <n v="48"/>
    <n v="1"/>
    <n v="1"/>
    <n v="42"/>
    <n v="140"/>
    <s v="over water"/>
    <s v="under"/>
    <n v="21.6"/>
    <n v="993.99599999999998"/>
    <s v="1585-1590"/>
    <n v="0"/>
    <n v="13"/>
    <x v="1"/>
    <m/>
    <x v="1"/>
    <n v="5"/>
    <s v="slow"/>
    <s v="mud"/>
    <s v="yes"/>
    <s v="touching "/>
    <s v="healthy"/>
    <s v="No"/>
    <s v="male calling"/>
  </r>
  <r>
    <s v="BG"/>
    <x v="241"/>
    <x v="0"/>
    <d v="2017-07-03T00:00:00"/>
    <x v="0"/>
    <x v="0"/>
    <x v="0"/>
    <n v="15"/>
    <n v="1"/>
    <n v="2"/>
    <n v="44"/>
    <n v="100"/>
    <s v="over land"/>
    <s v="under"/>
    <n v="16.100000000000001"/>
    <n v="246.5"/>
    <s v="1591-1592"/>
    <n v="1"/>
    <n v="0"/>
    <x v="4"/>
    <s v="Spathaphylum sp. "/>
    <x v="1"/>
    <m/>
    <m/>
    <m/>
    <s v="yes"/>
    <s v="not touching"/>
    <s v="healthy"/>
    <s v="No"/>
    <s v="eggs touching"/>
  </r>
  <r>
    <s v="BG"/>
    <x v="242"/>
    <x v="0"/>
    <d v="2017-07-03T00:00:00"/>
    <x v="0"/>
    <x v="0"/>
    <x v="0"/>
    <n v="15"/>
    <n v="2"/>
    <n v="2"/>
    <n v="36"/>
    <n v="100"/>
    <s v="over land"/>
    <s v="under"/>
    <n v="16.100000000000001"/>
    <n v="246.5"/>
    <s v="1591-1592"/>
    <n v="1"/>
    <n v="0"/>
    <x v="4"/>
    <s v="Spathaphylum sp. "/>
    <x v="1"/>
    <m/>
    <m/>
    <m/>
    <s v="yes"/>
    <s v="not touching"/>
    <s v="healthy"/>
    <s v="No"/>
    <s v="eggs touching"/>
  </r>
  <r>
    <s v="BG"/>
    <x v="243"/>
    <x v="0"/>
    <d v="2017-07-03T00:00:00"/>
    <x v="0"/>
    <x v="0"/>
    <x v="0"/>
    <n v="18"/>
    <n v="1"/>
    <n v="3"/>
    <n v="41"/>
    <n v="150"/>
    <s v="over land"/>
    <s v="under"/>
    <s v="na"/>
    <n v="381.29300000000001"/>
    <n v="1596"/>
    <n v="2"/>
    <n v="0"/>
    <x v="4"/>
    <m/>
    <x v="1"/>
    <m/>
    <m/>
    <m/>
    <s v="yes"/>
    <s v="touching"/>
    <s v="healthy"/>
    <s v="No"/>
    <s v="Same male as Hyaval 9+18"/>
  </r>
  <r>
    <s v="BG"/>
    <x v="244"/>
    <x v="0"/>
    <d v="2017-07-03T00:00:00"/>
    <x v="0"/>
    <x v="0"/>
    <x v="0"/>
    <n v="29"/>
    <n v="2"/>
    <n v="1"/>
    <n v="38"/>
    <n v="150"/>
    <s v="over land"/>
    <s v="under"/>
    <n v="15.1"/>
    <n v="154.61600000000001"/>
    <s v="1602-1603"/>
    <n v="2"/>
    <n v="2"/>
    <x v="12"/>
    <s v="Soroceae pubivena"/>
    <x v="0"/>
    <m/>
    <m/>
    <m/>
    <s v="yes"/>
    <s v="not touching"/>
    <s v="healthy"/>
    <s v="No"/>
    <m/>
  </r>
  <r>
    <s v="BG"/>
    <x v="245"/>
    <x v="0"/>
    <d v="2017-07-03T00:00:00"/>
    <x v="0"/>
    <x v="0"/>
    <x v="2"/>
    <n v="31"/>
    <n v="2"/>
    <n v="1"/>
    <n v="15"/>
    <n v="230"/>
    <s v="over water"/>
    <s v="under"/>
    <n v="0"/>
    <n v="78.477000000000004"/>
    <n v="1604"/>
    <n v="2"/>
    <n v="0.5"/>
    <x v="4"/>
    <m/>
    <x v="1"/>
    <n v="15"/>
    <s v="medium"/>
    <s v="boulder"/>
    <s v="no"/>
    <m/>
    <s v="healthy"/>
    <s v="yes"/>
    <m/>
  </r>
  <r>
    <s v="BG"/>
    <x v="246"/>
    <x v="0"/>
    <d v="2017-07-03T00:00:00"/>
    <x v="0"/>
    <x v="0"/>
    <x v="0"/>
    <n v="31.5"/>
    <n v="2"/>
    <n v="1"/>
    <n v="52"/>
    <n v="90"/>
    <s v="over water"/>
    <s v="under"/>
    <n v="11.7"/>
    <n v="345.06299999999999"/>
    <s v="1606-1607"/>
    <n v="2"/>
    <n v="0.5"/>
    <x v="22"/>
    <m/>
    <x v="1"/>
    <n v="1.3"/>
    <s v="slow"/>
    <s v="mud"/>
    <s v="yes"/>
    <s v="not touching"/>
    <s v="healthy"/>
    <s v="No"/>
    <s v="Same as Hyaval 9"/>
  </r>
  <r>
    <s v="MET"/>
    <x v="247"/>
    <x v="1"/>
    <d v="2017-07-03T00:00:00"/>
    <x v="4"/>
    <x v="2"/>
    <x v="1"/>
    <n v="26"/>
    <n v="1"/>
    <n v="1"/>
    <n v="26"/>
    <n v="225"/>
    <s v="over water"/>
    <s v="moss"/>
    <s v="na"/>
    <m/>
    <m/>
    <n v="3"/>
    <n v="0"/>
    <x v="8"/>
    <m/>
    <x v="2"/>
    <n v="10"/>
    <s v="medium"/>
    <s v="boulder"/>
    <s v="no"/>
    <m/>
    <s v="healthy"/>
    <s v="No"/>
    <s v="on top of P1ESPPRO6"/>
  </r>
  <r>
    <s v="MET - put in cluctch number"/>
    <x v="248"/>
    <x v="1"/>
    <d v="2017-07-03T00:00:00"/>
    <x v="4"/>
    <x v="2"/>
    <x v="0"/>
    <n v="50"/>
    <n v="1"/>
    <n v="2"/>
    <n v="40"/>
    <n v="130"/>
    <s v="over water"/>
    <s v="under"/>
    <s v="na"/>
    <n v="1133.0540000000001"/>
    <n v="1536"/>
    <n v="4"/>
    <m/>
    <x v="5"/>
    <m/>
    <x v="1"/>
    <n v="16"/>
    <s v="fast"/>
    <s v="mud"/>
    <s v="yes"/>
    <s v="touching"/>
    <s v="healthy"/>
    <s v="No"/>
    <s v="hyaval 21, 22, 32 same male"/>
  </r>
  <r>
    <s v="MET"/>
    <x v="249"/>
    <x v="0"/>
    <d v="2017-07-07T00:00:00"/>
    <x v="5"/>
    <x v="3"/>
    <x v="2"/>
    <n v="25"/>
    <n v="4"/>
    <n v="1"/>
    <n v="1"/>
    <n v="78"/>
    <s v="over bank"/>
    <s v="under"/>
    <s v="na"/>
    <n v="84.92"/>
    <n v="1649"/>
    <n v="0"/>
    <m/>
    <x v="18"/>
    <s v="Besleria robusta"/>
    <x v="0"/>
    <n v="7"/>
    <s v="medium"/>
    <s v="rock"/>
    <s v="maybe"/>
    <s v="potential male parent calling 50am away"/>
    <s v="healthy"/>
    <s v="No"/>
    <m/>
  </r>
  <r>
    <s v="MET"/>
    <x v="250"/>
    <x v="0"/>
    <d v="2017-07-07T00:00:00"/>
    <x v="5"/>
    <x v="2"/>
    <x v="2"/>
    <n v="0"/>
    <n v="1"/>
    <n v="1"/>
    <n v="19"/>
    <n v="185"/>
    <s v="over bank"/>
    <s v="under"/>
    <n v="24"/>
    <n v="272.33699999999999"/>
    <s v="1650-1654"/>
    <n v="3"/>
    <n v="2"/>
    <x v="2"/>
    <s v="Colubrina spinosa"/>
    <x v="1"/>
    <n v="7"/>
    <s v="medium"/>
    <s v="mud"/>
    <s v="no"/>
    <m/>
    <s v="1 fungus/parasite"/>
    <s v="No"/>
    <m/>
  </r>
  <r>
    <s v="MET"/>
    <x v="251"/>
    <x v="0"/>
    <d v="2017-07-07T00:00:00"/>
    <x v="5"/>
    <x v="2"/>
    <x v="2"/>
    <n v="0"/>
    <n v="1"/>
    <n v="1"/>
    <n v="17"/>
    <n v="190"/>
    <s v="over bank"/>
    <s v="under"/>
    <n v="0"/>
    <n v="143.29900000000001"/>
    <s v="1655-1656"/>
    <n v="3"/>
    <n v="2"/>
    <x v="10"/>
    <m/>
    <x v="1"/>
    <n v="4"/>
    <s v="slow"/>
    <s v="mud"/>
    <s v="no"/>
    <m/>
    <s v="1 fungus/parasite"/>
    <s v="No"/>
    <m/>
  </r>
  <r>
    <s v="MET"/>
    <x v="252"/>
    <x v="0"/>
    <d v="2017-07-07T00:00:00"/>
    <x v="5"/>
    <x v="2"/>
    <x v="0"/>
    <n v="4"/>
    <n v="4"/>
    <n v="2"/>
    <n v="34"/>
    <n v="500"/>
    <s v="over water"/>
    <s v="under"/>
    <s v="na"/>
    <m/>
    <n v="1657"/>
    <n v="3"/>
    <m/>
    <x v="13"/>
    <s v="Warszewiczia coccinea"/>
    <x v="0"/>
    <n v="27"/>
    <s v="fast"/>
    <s v="rock"/>
    <s v="yes"/>
    <s v="not touching"/>
    <s v="healthy"/>
    <s v="No"/>
    <s v="hyaval 7, 8, same male"/>
  </r>
  <r>
    <s v="MET"/>
    <x v="253"/>
    <x v="0"/>
    <d v="2017-07-07T00:00:00"/>
    <x v="5"/>
    <x v="2"/>
    <x v="0"/>
    <n v="4"/>
    <n v="4"/>
    <n v="2"/>
    <n v="24"/>
    <n v="500"/>
    <s v="over water"/>
    <s v="under"/>
    <s v="na"/>
    <m/>
    <n v="1657"/>
    <n v="3"/>
    <m/>
    <x v="13"/>
    <s v="Warszewiczia coccinea"/>
    <x v="0"/>
    <n v="27"/>
    <s v="fast"/>
    <s v="rock"/>
    <s v="yes"/>
    <s v="not touching"/>
    <s v="healthy"/>
    <s v="No"/>
    <s v="hyaval 7, 8, same male"/>
  </r>
  <r>
    <s v="BG"/>
    <x v="254"/>
    <x v="1"/>
    <d v="2017-07-07T00:00:00"/>
    <x v="4"/>
    <x v="1"/>
    <x v="1"/>
    <n v="12"/>
    <n v="2"/>
    <n v="1"/>
    <s v="19+-2"/>
    <n v="200"/>
    <s v="over water"/>
    <s v="na/moss?"/>
    <s v="na"/>
    <m/>
    <m/>
    <n v="1"/>
    <s v="0.1 (estimate)"/>
    <x v="8"/>
    <m/>
    <x v="2"/>
    <m/>
    <m/>
    <s v="sand"/>
    <s v="no"/>
    <m/>
    <s v="healthy"/>
    <m/>
    <s v="next to ESPPRO1"/>
  </r>
  <r>
    <s v="BG"/>
    <x v="255"/>
    <x v="1"/>
    <d v="2017-07-07T00:00:00"/>
    <x v="4"/>
    <x v="2"/>
    <x v="0"/>
    <n v="48.5"/>
    <n v="1"/>
    <n v="2"/>
    <n v="36"/>
    <n v="120"/>
    <s v="over water"/>
    <s v="under"/>
    <s v="unk"/>
    <n v="351.78800000000001"/>
    <s v="REU38"/>
    <n v="4"/>
    <n v="0"/>
    <x v="22"/>
    <m/>
    <x v="1"/>
    <n v="25"/>
    <s v="fast"/>
    <s v="mud"/>
    <s v="yes"/>
    <s v="touching"/>
    <s v="healthy"/>
    <s v="No"/>
    <s v="same HYAVAL20"/>
  </r>
  <r>
    <s v="MET"/>
    <x v="256"/>
    <x v="0"/>
    <d v="2017-07-08T00:00:00"/>
    <x v="0"/>
    <x v="2"/>
    <x v="0"/>
    <n v="0.5"/>
    <s v="3, 4"/>
    <n v="3"/>
    <n v="42"/>
    <n v="55"/>
    <s v="over bank"/>
    <s v="under"/>
    <s v="na"/>
    <n v="139.126"/>
    <s v="1659-1660"/>
    <n v="2"/>
    <n v="0"/>
    <x v="23"/>
    <m/>
    <x v="1"/>
    <n v="6"/>
    <s v="slow"/>
    <s v="boulder"/>
    <s v="yes"/>
    <s v="not touching"/>
    <s v="healthy"/>
    <s v="No"/>
    <s v="hyaval 29, 30, 31 same male"/>
  </r>
  <r>
    <s v="MET"/>
    <x v="257"/>
    <x v="0"/>
    <d v="2017-07-08T00:00:00"/>
    <x v="0"/>
    <x v="2"/>
    <x v="0"/>
    <n v="0.5"/>
    <s v="3, 4"/>
    <n v="3"/>
    <n v="39"/>
    <n v="55"/>
    <s v="over bank"/>
    <s v="under"/>
    <s v="na"/>
    <n v="139.126"/>
    <s v="1659-1660"/>
    <n v="2"/>
    <n v="0"/>
    <x v="23"/>
    <m/>
    <x v="1"/>
    <n v="6"/>
    <s v="slow"/>
    <s v="boulder"/>
    <s v="yes"/>
    <s v="not touching"/>
    <s v="1 fungus/parasite"/>
    <s v="No"/>
    <s v="hyaval 29, 30, 31 same male"/>
  </r>
  <r>
    <s v="MET"/>
    <x v="258"/>
    <x v="0"/>
    <d v="2017-07-08T00:00:00"/>
    <x v="0"/>
    <x v="2"/>
    <x v="0"/>
    <n v="0.5"/>
    <n v="4"/>
    <n v="3"/>
    <n v="14"/>
    <n v="55"/>
    <s v="over bank"/>
    <s v="under"/>
    <s v="na"/>
    <n v="139.126"/>
    <s v="1659-1660"/>
    <n v="2"/>
    <n v="0"/>
    <x v="23"/>
    <m/>
    <x v="1"/>
    <n v="6"/>
    <s v="slow"/>
    <s v="boulder"/>
    <s v="yes"/>
    <s v="not touching"/>
    <s v="2 fungus/parasite"/>
    <s v="No"/>
    <s v="hyaval 29, 30, 31 same male"/>
  </r>
  <r>
    <s v="MET"/>
    <x v="259"/>
    <x v="0"/>
    <d v="2017-07-08T00:00:00"/>
    <x v="0"/>
    <x v="1"/>
    <x v="0"/>
    <n v="48"/>
    <n v="1"/>
    <n v="2"/>
    <n v="46"/>
    <n v="140"/>
    <s v="over water"/>
    <s v="under"/>
    <n v="21.6"/>
    <n v="993.99599999999998"/>
    <n v="1668"/>
    <n v="1"/>
    <m/>
    <x v="1"/>
    <m/>
    <x v="1"/>
    <n v="5"/>
    <s v="slow"/>
    <s v="mud"/>
    <s v="yes"/>
    <s v="not touching"/>
    <s v="healthy"/>
    <s v="No"/>
    <s v="same male as hyaval23"/>
  </r>
  <r>
    <s v="MET"/>
    <x v="260"/>
    <x v="0"/>
    <d v="2017-07-08T00:00:00"/>
    <x v="0"/>
    <x v="0"/>
    <x v="0"/>
    <n v="29"/>
    <n v="1"/>
    <n v="3"/>
    <n v="47"/>
    <n v="150"/>
    <s v="over land"/>
    <s v="under"/>
    <n v="17.5"/>
    <n v="154.61600000000001"/>
    <n v="1672"/>
    <n v="5"/>
    <n v="0"/>
    <x v="12"/>
    <s v="Soroceae pubivena"/>
    <x v="0"/>
    <m/>
    <m/>
    <m/>
    <s v="yes"/>
    <s v="not touching"/>
    <s v="healthy"/>
    <s v="No"/>
    <s v="same male hyaval 33, 34, 27"/>
  </r>
  <r>
    <s v="MET"/>
    <x v="261"/>
    <x v="0"/>
    <d v="2017-07-08T00:00:00"/>
    <x v="0"/>
    <x v="0"/>
    <x v="0"/>
    <n v="29"/>
    <n v="2"/>
    <n v="3"/>
    <n v="36"/>
    <n v="150"/>
    <s v="over land"/>
    <s v="under"/>
    <n v="17.5"/>
    <n v="154.61600000000001"/>
    <n v="1672"/>
    <n v="5"/>
    <n v="0"/>
    <x v="12"/>
    <s v="Soroceae pubivena"/>
    <x v="0"/>
    <m/>
    <m/>
    <m/>
    <s v="yes"/>
    <s v="not touching"/>
    <s v="healthy"/>
    <s v="No"/>
    <s v="same male hyaval 33, 34, 27"/>
  </r>
  <r>
    <s v="MET"/>
    <x v="262"/>
    <x v="0"/>
    <d v="2017-07-10T00:00:00"/>
    <x v="2"/>
    <x v="3"/>
    <x v="2"/>
    <n v="19"/>
    <n v="2"/>
    <n v="1"/>
    <n v="21"/>
    <n v="52"/>
    <s v="over water"/>
    <s v="under"/>
    <n v="8"/>
    <n v="501.86099999999999"/>
    <n v="1726"/>
    <n v="0"/>
    <m/>
    <x v="4"/>
    <s v="Philodendron grandipes"/>
    <x v="1"/>
    <n v="1"/>
    <s v="fast"/>
    <s v="boulder"/>
    <s v="no"/>
    <m/>
    <s v="healthy"/>
    <s v="No"/>
    <m/>
  </r>
  <r>
    <s v="MET"/>
    <x v="263"/>
    <x v="0"/>
    <d v="2017-07-10T00:00:00"/>
    <x v="2"/>
    <x v="1"/>
    <x v="2"/>
    <n v="14"/>
    <n v="3"/>
    <n v="1"/>
    <n v="18"/>
    <n v="212"/>
    <s v="over water"/>
    <s v="under"/>
    <s v="na"/>
    <n v="296.791"/>
    <s v="1728-1730"/>
    <n v="0"/>
    <n v="5"/>
    <x v="0"/>
    <s v="Piper pseudobumbratum"/>
    <x v="1"/>
    <n v="1"/>
    <s v="medium"/>
    <s v="rock"/>
    <s v="no"/>
    <m/>
    <s v="healthy"/>
    <s v="No"/>
    <m/>
  </r>
  <r>
    <s v="MET"/>
    <x v="264"/>
    <x v="0"/>
    <d v="2017-07-10T00:00:00"/>
    <x v="2"/>
    <x v="1"/>
    <x v="2"/>
    <n v="28"/>
    <n v="4"/>
    <n v="1"/>
    <n v="1"/>
    <n v="64"/>
    <s v="over water"/>
    <s v="under"/>
    <s v="na"/>
    <n v="128.50299999999999"/>
    <s v="1731-1732"/>
    <n v="2"/>
    <n v="2"/>
    <x v="0"/>
    <s v="Piper pseudobumbratum"/>
    <x v="1"/>
    <n v="7"/>
    <s v="fast"/>
    <s v="rock"/>
    <s v="no"/>
    <m/>
    <s v="healthy"/>
    <s v="No"/>
    <s v="terpi 12, 13 same plant"/>
  </r>
  <r>
    <s v="MET"/>
    <x v="265"/>
    <x v="0"/>
    <d v="2017-07-10T00:00:00"/>
    <x v="2"/>
    <x v="1"/>
    <x v="2"/>
    <n v="28"/>
    <n v="4"/>
    <n v="1"/>
    <n v="1"/>
    <n v="145"/>
    <s v="over water"/>
    <s v="under"/>
    <s v="na"/>
    <n v="153.32"/>
    <s v="1734-1735"/>
    <n v="2"/>
    <n v="2"/>
    <x v="0"/>
    <s v="Piper pseudobumbratum"/>
    <x v="1"/>
    <n v="7"/>
    <s v="fast"/>
    <s v="rock"/>
    <s v="no"/>
    <m/>
    <s v="healthy"/>
    <s v="No"/>
    <s v="terpi 12, 13 same plant"/>
  </r>
  <r>
    <s v="XOR"/>
    <x v="266"/>
    <x v="0"/>
    <d v="2017-07-10T00:00:00"/>
    <x v="1"/>
    <x v="2"/>
    <x v="1"/>
    <n v="24"/>
    <s v="3, 4"/>
    <n v="1"/>
    <n v="22"/>
    <n v="195"/>
    <s v="over water"/>
    <s v="top"/>
    <s v="na"/>
    <n v="29.106000000000002"/>
    <n v="1792"/>
    <n v="0"/>
    <m/>
    <x v="17"/>
    <s v="Guarea bullata"/>
    <x v="0"/>
    <n v="1"/>
    <s v="slow"/>
    <s v="mud"/>
    <s v="no"/>
    <m/>
    <s v="healthy"/>
    <s v="yes"/>
    <s v="on dead leaf and moss"/>
  </r>
  <r>
    <s v="XOR"/>
    <x v="267"/>
    <x v="0"/>
    <d v="2017-07-10T00:00:00"/>
    <x v="1"/>
    <x v="2"/>
    <x v="2"/>
    <n v="31"/>
    <s v="1, 2"/>
    <n v="1"/>
    <n v="22"/>
    <n v="210"/>
    <s v="over water"/>
    <s v="under"/>
    <n v="0"/>
    <n v="443.48700000000002"/>
    <n v="1794"/>
    <n v="1"/>
    <n v="2"/>
    <x v="0"/>
    <s v="Piper pentagonum"/>
    <x v="0"/>
    <n v="2"/>
    <s v="slow"/>
    <s v="mud"/>
    <s v="no"/>
    <m/>
    <s v="healthy"/>
    <s v="No"/>
    <m/>
  </r>
  <r>
    <s v="XOR"/>
    <x v="268"/>
    <x v="0"/>
    <d v="2017-07-10T00:00:00"/>
    <x v="1"/>
    <x v="2"/>
    <x v="2"/>
    <n v="33"/>
    <s v="3, 4"/>
    <n v="1"/>
    <n v="23"/>
    <n v="200"/>
    <s v="over water"/>
    <s v="under"/>
    <s v="na"/>
    <n v="155.63499999999999"/>
    <n v="1796"/>
    <n v="1"/>
    <n v="2"/>
    <x v="18"/>
    <s v="Besleria robusta"/>
    <x v="0"/>
    <n v="10"/>
    <s v="slow"/>
    <s v="sand"/>
    <s v="no"/>
    <m/>
    <s v="1 fungal"/>
    <s v="No"/>
    <s v="same plant as TIRTERSPI3"/>
  </r>
  <r>
    <s v="XOR"/>
    <x v="269"/>
    <x v="0"/>
    <d v="2017-07-10T00:00:00"/>
    <x v="1"/>
    <x v="2"/>
    <x v="2"/>
    <n v="40.5"/>
    <n v="1"/>
    <n v="2"/>
    <n v="1"/>
    <n v="130"/>
    <s v="over water"/>
    <s v="under"/>
    <n v="3"/>
    <n v="192.709"/>
    <s v="1798-1799"/>
    <n v="1"/>
    <n v="8.6E-3"/>
    <x v="0"/>
    <s v="Piper pentagonum"/>
    <x v="0"/>
    <n v="2"/>
    <s v="slow"/>
    <s v="mud"/>
    <s v="no"/>
    <m/>
    <s v="undeveloped"/>
    <s v="No"/>
    <s v="TERSPI12, 13 on same leaf"/>
  </r>
  <r>
    <s v="XOR"/>
    <x v="270"/>
    <x v="0"/>
    <d v="2017-07-10T00:00:00"/>
    <x v="1"/>
    <x v="2"/>
    <x v="2"/>
    <n v="40.5"/>
    <n v="1"/>
    <n v="2"/>
    <n v="22"/>
    <n v="130"/>
    <s v="over water"/>
    <s v="under"/>
    <n v="3"/>
    <n v="192.709"/>
    <s v="1798-1799"/>
    <n v="1"/>
    <n v="8.6E-3"/>
    <x v="0"/>
    <s v="Piper pentagonum"/>
    <x v="0"/>
    <n v="2"/>
    <s v="slow"/>
    <s v="mud"/>
    <s v="no"/>
    <m/>
    <s v="healthy"/>
    <s v="No"/>
    <s v="TERSPI12, 13 on same leaf"/>
  </r>
  <r>
    <s v="XOR"/>
    <x v="271"/>
    <x v="0"/>
    <d v="2017-07-10T00:00:00"/>
    <x v="1"/>
    <x v="3"/>
    <x v="2"/>
    <n v="9"/>
    <n v="1"/>
    <n v="1"/>
    <n v="23"/>
    <n v="65"/>
    <s v="over land"/>
    <s v="under"/>
    <n v="0"/>
    <n v="23.643000000000001"/>
    <n v="1802"/>
    <n v="0"/>
    <m/>
    <x v="23"/>
    <m/>
    <x v="1"/>
    <m/>
    <m/>
    <m/>
    <s v="no"/>
    <m/>
    <s v="healthy"/>
    <s v="No"/>
    <m/>
  </r>
  <r>
    <s v="XOR"/>
    <x v="272"/>
    <x v="0"/>
    <d v="2017-07-10T00:00:00"/>
    <x v="1"/>
    <x v="3"/>
    <x v="1"/>
    <n v="17"/>
    <n v="2"/>
    <n v="1"/>
    <n v="26"/>
    <n v="350"/>
    <s v="over water"/>
    <s v="top"/>
    <n v="0"/>
    <n v="356.76900000000001"/>
    <s v="1803, 1806"/>
    <n v="0"/>
    <m/>
    <x v="4"/>
    <m/>
    <x v="1"/>
    <n v="2"/>
    <s v="slow"/>
    <s v="sand"/>
    <s v="no"/>
    <s v="adult nearby"/>
    <m/>
    <s v="yes"/>
    <s v="Adult near"/>
  </r>
  <r>
    <s v="XOR"/>
    <x v="273"/>
    <x v="0"/>
    <d v="2017-07-10T00:00:00"/>
    <x v="1"/>
    <x v="3"/>
    <x v="2"/>
    <n v="28"/>
    <n v="1"/>
    <n v="1"/>
    <n v="25"/>
    <n v="100"/>
    <s v="over land"/>
    <s v="top"/>
    <n v="8.4"/>
    <n v="201.40199999999999"/>
    <s v="1807-1808"/>
    <n v="1"/>
    <n v="3"/>
    <x v="23"/>
    <m/>
    <x v="1"/>
    <m/>
    <m/>
    <m/>
    <m/>
    <s v="calling male nearby"/>
    <s v="healthy"/>
    <s v="No"/>
    <s v="male calling nearby"/>
  </r>
  <r>
    <s v="XOR"/>
    <x v="274"/>
    <x v="0"/>
    <d v="2017-07-10T00:00:00"/>
    <x v="1"/>
    <x v="3"/>
    <x v="1"/>
    <n v="31"/>
    <n v="4"/>
    <n v="1"/>
    <n v="23"/>
    <n v="65"/>
    <s v="over land"/>
    <s v="moss"/>
    <s v="na"/>
    <m/>
    <n v="1802"/>
    <n v="3"/>
    <n v="1.5"/>
    <x v="19"/>
    <s v="Rinorea deflexiflora"/>
    <x v="0"/>
    <m/>
    <m/>
    <m/>
    <s v="no"/>
    <m/>
    <m/>
    <m/>
    <s v="ESPPRO12, 13, 15, 16, same plant, male calling nearby"/>
  </r>
  <r>
    <s v="XOR"/>
    <x v="275"/>
    <x v="0"/>
    <d v="2017-07-10T00:00:00"/>
    <x v="1"/>
    <x v="3"/>
    <x v="1"/>
    <n v="32.5"/>
    <n v="1"/>
    <n v="1"/>
    <s v="23+-1"/>
    <n v="205"/>
    <s v="over water"/>
    <s v="moss"/>
    <s v="na"/>
    <m/>
    <s v="1809-10"/>
    <n v="3"/>
    <n v="0.03"/>
    <x v="19"/>
    <s v="Rinorea deflexiflora"/>
    <x v="0"/>
    <n v="10"/>
    <s v="slow"/>
    <s v="mud"/>
    <s v="no"/>
    <s v="adult calling nearby"/>
    <s v="healthy?"/>
    <m/>
    <s v="ESPPRO12, 13, 15, 16, same plant, male calling nearby"/>
  </r>
  <r>
    <s v="XOR"/>
    <x v="276"/>
    <x v="0"/>
    <d v="2017-07-10T00:00:00"/>
    <x v="1"/>
    <x v="3"/>
    <x v="1"/>
    <n v="32.5"/>
    <s v="unk"/>
    <n v="1"/>
    <s v="unk"/>
    <n v="210"/>
    <s v="over water"/>
    <s v="moss"/>
    <s v="na"/>
    <m/>
    <m/>
    <n v="3"/>
    <n v="0.03"/>
    <x v="19"/>
    <s v="Rinorea deflexiflora"/>
    <x v="0"/>
    <n v="13"/>
    <s v="slow"/>
    <s v="mud"/>
    <s v="no"/>
    <s v="adult calling nearby"/>
    <s v="3 fungal"/>
    <m/>
    <s v="ESPPRO12, 13, 15, 16, same plant, male calling nearby"/>
  </r>
  <r>
    <s v="XOR"/>
    <x v="277"/>
    <x v="0"/>
    <d v="2017-07-10T00:00:00"/>
    <x v="1"/>
    <x v="3"/>
    <x v="1"/>
    <n v="32.5"/>
    <n v="3"/>
    <n v="1"/>
    <s v="unk"/>
    <n v="210"/>
    <s v="over water"/>
    <s v="bottom of dead leaf"/>
    <s v="na"/>
    <m/>
    <m/>
    <n v="3"/>
    <n v="0.03"/>
    <x v="19"/>
    <s v="Rinorea deflexiflora"/>
    <x v="0"/>
    <n v="15"/>
    <s v="slow"/>
    <s v="mud"/>
    <m/>
    <s v="adult calling nearby"/>
    <s v="at least 2 fuzzies"/>
    <m/>
    <s v="ESPPRO12, 13, 15, 16, same plant, male calling nearby"/>
  </r>
  <r>
    <s v="XOR"/>
    <x v="278"/>
    <x v="0"/>
    <d v="2017-07-10T00:00:00"/>
    <x v="1"/>
    <x v="3"/>
    <x v="1"/>
    <n v="44.5"/>
    <n v="4"/>
    <n v="1"/>
    <n v="2"/>
    <n v="120"/>
    <s v="over water"/>
    <s v="top"/>
    <s v="na"/>
    <n v="172.137"/>
    <m/>
    <n v="0"/>
    <m/>
    <x v="1"/>
    <m/>
    <x v="1"/>
    <m/>
    <m/>
    <m/>
    <s v="no"/>
    <m/>
    <s v="healthy"/>
    <s v="No"/>
    <s v="unsure about leaf area. chose the one part with a little bit of moss"/>
  </r>
  <r>
    <s v="XOR"/>
    <x v="279"/>
    <x v="0"/>
    <d v="2017-07-10T00:00:00"/>
    <x v="1"/>
    <x v="3"/>
    <x v="2"/>
    <n v="50"/>
    <n v="1"/>
    <n v="1"/>
    <n v="24"/>
    <n v="130"/>
    <s v="over land"/>
    <s v="under"/>
    <n v="13"/>
    <n v="250.53700000000001"/>
    <n v="1816"/>
    <m/>
    <m/>
    <x v="0"/>
    <s v="Piper pentagonum"/>
    <x v="0"/>
    <m/>
    <m/>
    <m/>
    <s v="no"/>
    <m/>
    <s v="healthy"/>
    <s v="No"/>
    <m/>
  </r>
  <r>
    <s v="XOR"/>
    <x v="280"/>
    <x v="0"/>
    <d v="2017-07-10T00:00:00"/>
    <x v="1"/>
    <x v="1"/>
    <x v="2"/>
    <n v="19"/>
    <n v="1"/>
    <n v="1"/>
    <n v="25"/>
    <n v="235"/>
    <s v="over water"/>
    <s v="under"/>
    <n v="0"/>
    <n v="30.56"/>
    <s v="1817-1822"/>
    <n v="0"/>
    <m/>
    <x v="14"/>
    <m/>
    <x v="1"/>
    <n v="1"/>
    <s v="fast"/>
    <s v="sand"/>
    <s v="no"/>
    <m/>
    <m/>
    <s v="No"/>
    <m/>
  </r>
  <r>
    <s v="XOR"/>
    <x v="281"/>
    <x v="0"/>
    <d v="2017-07-10T00:00:00"/>
    <x v="1"/>
    <x v="1"/>
    <x v="1"/>
    <n v="24.5"/>
    <n v="4"/>
    <n v="1"/>
    <s v="unk"/>
    <n v="190"/>
    <s v="over water"/>
    <s v="top"/>
    <s v="na"/>
    <n v="49.473999999999997"/>
    <n v="1828"/>
    <n v="2"/>
    <n v="2.5"/>
    <x v="12"/>
    <s v="Brosimum lactescens"/>
    <x v="1"/>
    <n v="8"/>
    <s v="medium"/>
    <s v="sand"/>
    <s v="no"/>
    <m/>
    <s v="healthy"/>
    <s v="No"/>
    <s v="moss on leaf"/>
  </r>
  <r>
    <s v="XOR"/>
    <x v="282"/>
    <x v="0"/>
    <d v="2017-07-10T00:00:00"/>
    <x v="1"/>
    <x v="1"/>
    <x v="2"/>
    <n v="26"/>
    <n v="4"/>
    <n v="1"/>
    <n v="12"/>
    <n v="175"/>
    <s v="over water"/>
    <s v="under"/>
    <s v="na"/>
    <n v="221.6"/>
    <n v="1829"/>
    <n v="2"/>
    <n v="3.5000000000000003E-2"/>
    <x v="13"/>
    <s v="Palicourea hondensis"/>
    <x v="1"/>
    <n v="1"/>
    <s v="medium"/>
    <s v="mud"/>
    <s v="no"/>
    <m/>
    <s v="healthy"/>
    <s v="yes"/>
    <s v="TERSPI 18, 19 same plant"/>
  </r>
  <r>
    <s v="XOR"/>
    <x v="283"/>
    <x v="0"/>
    <d v="2017-07-10T00:00:00"/>
    <x v="1"/>
    <x v="1"/>
    <x v="2"/>
    <n v="26"/>
    <n v="4"/>
    <n v="1"/>
    <n v="17"/>
    <n v="165"/>
    <s v="over bank"/>
    <s v="under"/>
    <s v="na"/>
    <n v="204.08099999999999"/>
    <n v="1830"/>
    <n v="2"/>
    <n v="3.5000000000000003E-2"/>
    <x v="13"/>
    <s v="Palicourea hondensis"/>
    <x v="1"/>
    <m/>
    <m/>
    <m/>
    <s v="no"/>
    <m/>
    <s v="1 undeveloped at stage 2"/>
    <s v="yes"/>
    <s v="TERSPI 18, 19 same plant"/>
  </r>
  <r>
    <s v="XOR"/>
    <x v="284"/>
    <x v="0"/>
    <d v="2017-07-10T00:00:00"/>
    <x v="1"/>
    <x v="1"/>
    <x v="2"/>
    <n v="36"/>
    <n v="3"/>
    <n v="1"/>
    <n v="21"/>
    <n v="110"/>
    <s v="over water"/>
    <s v="under"/>
    <s v="na"/>
    <n v="599.62"/>
    <n v="1836"/>
    <n v="2"/>
    <n v="1"/>
    <x v="4"/>
    <s v="Philodendron sp. "/>
    <x v="1"/>
    <n v="29"/>
    <s v="slow"/>
    <s v="mud"/>
    <s v="pair nearby"/>
    <m/>
    <s v="healthy"/>
    <s v="yes"/>
    <m/>
  </r>
  <r>
    <s v="XOR"/>
    <x v="285"/>
    <x v="0"/>
    <d v="2017-07-10T00:00:00"/>
    <x v="1"/>
    <x v="1"/>
    <x v="2"/>
    <n v="37"/>
    <n v="1"/>
    <n v="1"/>
    <n v="22"/>
    <n v="90"/>
    <s v="over water"/>
    <s v="under"/>
    <n v="0"/>
    <n v="84.341999999999999"/>
    <s v="1843, 1845"/>
    <n v="2"/>
    <n v="1"/>
    <x v="23"/>
    <m/>
    <x v="1"/>
    <n v="7"/>
    <s v="slow"/>
    <s v="sand"/>
    <s v="pair nearby"/>
    <m/>
    <s v="parasitized"/>
    <s v="No"/>
    <m/>
  </r>
  <r>
    <s v="XOR"/>
    <x v="286"/>
    <x v="0"/>
    <d v="2017-07-10T00:00:00"/>
    <x v="1"/>
    <x v="1"/>
    <x v="2"/>
    <n v="38.5"/>
    <n v="4"/>
    <n v="1"/>
    <n v="5"/>
    <n v="190"/>
    <s v="over land"/>
    <s v="under"/>
    <s v="na"/>
    <n v="885.41600000000005"/>
    <n v="1847"/>
    <n v="3"/>
    <n v="1.5"/>
    <x v="5"/>
    <m/>
    <x v="1"/>
    <m/>
    <m/>
    <m/>
    <s v="no"/>
    <m/>
    <s v="1 undeveloped at stage 1"/>
    <s v="No"/>
    <m/>
  </r>
  <r>
    <s v="XOR"/>
    <x v="287"/>
    <x v="0"/>
    <d v="2017-07-10T00:00:00"/>
    <x v="1"/>
    <x v="1"/>
    <x v="2"/>
    <n v="41"/>
    <n v="2"/>
    <n v="1"/>
    <s v="25+-2"/>
    <n v="250"/>
    <s v="over land"/>
    <s v="under"/>
    <n v="0"/>
    <n v="234.114"/>
    <s v="1853, 1851"/>
    <n v="1"/>
    <n v="2.5"/>
    <x v="0"/>
    <s v="Piper pentagonum"/>
    <x v="0"/>
    <m/>
    <m/>
    <m/>
    <s v="adult calling nearby"/>
    <m/>
    <s v="healthy"/>
    <s v="No"/>
    <s v="adults calling nearby"/>
  </r>
  <r>
    <s v="BG"/>
    <x v="288"/>
    <x v="1"/>
    <d v="2017-07-11T00:00:00"/>
    <x v="0"/>
    <x v="2"/>
    <x v="0"/>
    <n v="26"/>
    <n v="1"/>
    <n v="3"/>
    <n v="41"/>
    <n v="155"/>
    <s v="over water"/>
    <s v="under"/>
    <n v="55"/>
    <n v="472.99099999999999"/>
    <s v="1896-1897"/>
    <n v="4"/>
    <n v="0"/>
    <x v="22"/>
    <m/>
    <x v="1"/>
    <n v="12"/>
    <s v="fast"/>
    <s v="boulder"/>
    <s v="yes"/>
    <s v="touching"/>
    <s v="healthy"/>
    <s v="No"/>
    <s v="Same male as HYAVAL 3,19,34,35"/>
  </r>
  <r>
    <s v="BG"/>
    <x v="289"/>
    <x v="1"/>
    <d v="2017-07-11T00:00:00"/>
    <x v="0"/>
    <x v="2"/>
    <x v="0"/>
    <n v="26"/>
    <n v="1"/>
    <n v="3"/>
    <n v="43"/>
    <n v="155"/>
    <s v="over water"/>
    <s v="under"/>
    <n v="35"/>
    <n v="472.99099999999999"/>
    <s v="1896-1897"/>
    <n v="4"/>
    <n v="0"/>
    <x v="22"/>
    <m/>
    <x v="1"/>
    <n v="12"/>
    <s v="fast"/>
    <s v="boulder"/>
    <s v="yes"/>
    <s v="not touching"/>
    <s v="healthy"/>
    <s v="No"/>
    <s v="Same male as HYAVAL 3,19,34,36"/>
  </r>
  <r>
    <s v="BG"/>
    <x v="290"/>
    <x v="1"/>
    <d v="2017-07-11T00:00:00"/>
    <x v="0"/>
    <x v="2"/>
    <x v="2"/>
    <n v="50"/>
    <n v="1"/>
    <n v="1"/>
    <n v="21"/>
    <n v="160"/>
    <s v="over water"/>
    <s v="under"/>
    <n v="3"/>
    <n v="104.75"/>
    <s v="1931-1932"/>
    <n v="2"/>
    <m/>
    <x v="14"/>
    <m/>
    <x v="1"/>
    <n v="25"/>
    <s v="slow"/>
    <s v="rock"/>
    <s v="no"/>
    <m/>
    <s v="healthy"/>
    <s v="No"/>
    <s v="close to TERSPI 6,7"/>
  </r>
  <r>
    <s v="BG"/>
    <x v="291"/>
    <x v="1"/>
    <d v="2017-07-11T00:00:00"/>
    <x v="0"/>
    <x v="0"/>
    <x v="0"/>
    <n v="31.5"/>
    <n v="1"/>
    <n v="3"/>
    <n v="41"/>
    <n v="95"/>
    <s v="over water"/>
    <s v="under"/>
    <n v="10"/>
    <n v="345.06299999999999"/>
    <n v="1943"/>
    <n v="5"/>
    <n v="0"/>
    <x v="22"/>
    <m/>
    <x v="1"/>
    <n v="1.3"/>
    <s v="slow"/>
    <s v="mud"/>
    <s v="yes"/>
    <s v="touching"/>
    <s v="healthy"/>
    <s v="No"/>
    <s v="Right below HYAVAL27 touching other EM"/>
  </r>
  <r>
    <s v="BG"/>
    <x v="292"/>
    <x v="1"/>
    <d v="2017-07-11T00:00:00"/>
    <x v="0"/>
    <x v="0"/>
    <x v="0"/>
    <n v="31.5"/>
    <n v="1"/>
    <n v="3"/>
    <n v="40"/>
    <n v="95"/>
    <s v="over water"/>
    <s v="under"/>
    <n v="15"/>
    <n v="345.06299999999999"/>
    <n v="1943"/>
    <n v="5"/>
    <n v="0"/>
    <x v="22"/>
    <m/>
    <x v="1"/>
    <n v="1.3"/>
    <s v="slow"/>
    <s v="mud"/>
    <s v="yes"/>
    <s v="not touching"/>
    <s v="healthy"/>
    <s v="No"/>
    <s v="Right below HYAVAL27 touching other EM"/>
  </r>
  <r>
    <s v="BG"/>
    <x v="293"/>
    <x v="1"/>
    <d v="2017-07-12T00:00:00"/>
    <x v="4"/>
    <x v="2"/>
    <x v="2"/>
    <n v="0"/>
    <n v="3"/>
    <n v="1"/>
    <n v="26"/>
    <n v="95"/>
    <s v="over land"/>
    <s v="under"/>
    <s v="na"/>
    <n v="16.251000000000001"/>
    <n v="2066"/>
    <n v="0"/>
    <n v="17"/>
    <x v="14"/>
    <m/>
    <x v="1"/>
    <m/>
    <m/>
    <m/>
    <m/>
    <m/>
    <s v="healthy"/>
    <s v="yes"/>
    <m/>
  </r>
  <r>
    <s v="BG"/>
    <x v="294"/>
    <x v="1"/>
    <d v="2017-07-12T00:00:00"/>
    <x v="4"/>
    <x v="1"/>
    <x v="1"/>
    <n v="12"/>
    <n v="2"/>
    <n v="1"/>
    <s v="21+-1"/>
    <n v="185"/>
    <s v="over water"/>
    <s v="moss"/>
    <n v="0"/>
    <m/>
    <m/>
    <n v="1"/>
    <n v="0"/>
    <x v="14"/>
    <m/>
    <x v="3"/>
    <n v="8"/>
    <s v="slow"/>
    <s v="mud"/>
    <m/>
    <m/>
    <s v="healthy"/>
    <m/>
    <s v="on top of ESPPRO8"/>
  </r>
  <r>
    <s v="BG"/>
    <x v="295"/>
    <x v="1"/>
    <d v="2017-07-12T00:00:00"/>
    <x v="4"/>
    <x v="2"/>
    <x v="1"/>
    <n v="26"/>
    <n v="4"/>
    <n v="1"/>
    <s v="17+-2"/>
    <n v="160"/>
    <s v="over water"/>
    <s v="moss"/>
    <s v="na"/>
    <m/>
    <s v="44-46 REU"/>
    <n v="2"/>
    <n v="0"/>
    <x v="8"/>
    <m/>
    <x v="2"/>
    <n v="15"/>
    <s v="slow"/>
    <s v="mud"/>
    <s v="no"/>
    <m/>
    <s v="healthy"/>
    <s v="Left of ESPPRO 5,6"/>
    <m/>
  </r>
  <r>
    <s v="BG"/>
    <x v="296"/>
    <x v="1"/>
    <d v="2017-07-13T00:00:00"/>
    <x v="1"/>
    <x v="1"/>
    <x v="2"/>
    <n v="26"/>
    <n v="1"/>
    <n v="1"/>
    <n v="27"/>
    <n v="165"/>
    <s v="over bank"/>
    <s v="under"/>
    <s v="na"/>
    <m/>
    <m/>
    <m/>
    <m/>
    <x v="13"/>
    <s v="Palicourea hondensis"/>
    <x v="1"/>
    <m/>
    <m/>
    <m/>
    <m/>
    <m/>
    <s v="healthy"/>
    <s v="yes"/>
    <s v="Same as TERSPI 18,19"/>
  </r>
  <r>
    <s v="BG"/>
    <x v="297"/>
    <x v="1"/>
    <d v="2017-07-16T00:00:00"/>
    <x v="4"/>
    <x v="3"/>
    <x v="2"/>
    <n v="30"/>
    <n v="2"/>
    <n v="1"/>
    <n v="13"/>
    <n v="150"/>
    <s v="over water"/>
    <s v="under"/>
    <n v="0"/>
    <n v="108.64700000000001"/>
    <n v="2065"/>
    <n v="0"/>
    <n v="0"/>
    <x v="25"/>
    <s v="Protium panamensis"/>
    <x v="1"/>
    <n v="7"/>
    <s v="medium"/>
    <s v="mud"/>
    <m/>
    <m/>
    <s v="1 parasite"/>
    <m/>
    <s v="same as terspi15, above terspi5"/>
  </r>
  <r>
    <s v="BG"/>
    <x v="298"/>
    <x v="0"/>
    <d v="2017-07-17T00:00:00"/>
    <x v="5"/>
    <x v="1"/>
    <x v="2"/>
    <n v="17"/>
    <n v="1"/>
    <n v="1"/>
    <n v="21"/>
    <n v="115"/>
    <s v="over land"/>
    <s v="under"/>
    <n v="1.5"/>
    <m/>
    <n v="1996"/>
    <n v="0"/>
    <n v="25.5"/>
    <x v="4"/>
    <s v="(latex)"/>
    <x v="1"/>
    <m/>
    <m/>
    <m/>
    <s v="no"/>
    <m/>
    <s v="2 undeveloped st1"/>
    <s v="No"/>
    <m/>
  </r>
  <r>
    <s v="BG"/>
    <x v="299"/>
    <x v="0"/>
    <d v="2017-07-17T00:00:00"/>
    <x v="5"/>
    <x v="1"/>
    <x v="2"/>
    <n v="42.5"/>
    <n v="4"/>
    <n v="1"/>
    <n v="2"/>
    <n v="170"/>
    <s v="over water"/>
    <s v="under"/>
    <s v="na"/>
    <m/>
    <n v="1997"/>
    <n v="0"/>
    <n v="25.5"/>
    <x v="4"/>
    <m/>
    <x v="1"/>
    <n v="33"/>
    <s v="medium"/>
    <s v="sand"/>
    <s v="no"/>
    <m/>
    <s v="healthy"/>
    <m/>
    <m/>
  </r>
  <r>
    <s v="BG"/>
    <x v="300"/>
    <x v="0"/>
    <d v="2017-07-17T00:00:00"/>
    <x v="5"/>
    <x v="2"/>
    <x v="2"/>
    <n v="40"/>
    <s v="3,4"/>
    <n v="1"/>
    <n v="17"/>
    <n v="185"/>
    <s v="over water"/>
    <s v="under"/>
    <s v="na"/>
    <m/>
    <n v="2001"/>
    <n v="0"/>
    <n v="7"/>
    <x v="14"/>
    <m/>
    <x v="3"/>
    <n v="59"/>
    <s v="fast"/>
    <s v="boulder"/>
    <s v="no"/>
    <m/>
    <s v="healthy"/>
    <s v="No"/>
    <m/>
  </r>
  <r>
    <s v="BG"/>
    <x v="301"/>
    <x v="0"/>
    <d v="2017-07-17T00:00:00"/>
    <x v="5"/>
    <x v="2"/>
    <x v="0"/>
    <n v="47"/>
    <n v="1"/>
    <n v="1"/>
    <n v="14"/>
    <n v="400"/>
    <s v="over water"/>
    <s v="under"/>
    <s v="na"/>
    <m/>
    <s v="2002-2003"/>
    <n v="0"/>
    <n v="7"/>
    <x v="2"/>
    <s v="Colubrina spinosa"/>
    <x v="1"/>
    <n v="36"/>
    <s v="fast"/>
    <s v="boulder"/>
    <s v="no"/>
    <m/>
    <s v="healthy"/>
    <s v="No"/>
    <s v="Same area as HYAVAL1,2,3,4,5"/>
  </r>
  <r>
    <s v="BG"/>
    <x v="302"/>
    <x v="0"/>
    <d v="2017-07-17T00:00:00"/>
    <x v="3"/>
    <x v="2"/>
    <x v="2"/>
    <n v="40"/>
    <s v="3,4"/>
    <n v="1"/>
    <n v="24"/>
    <n v="170"/>
    <s v="over water"/>
    <s v="under"/>
    <n v="0"/>
    <n v="27.896000000000001"/>
    <m/>
    <n v="0"/>
    <m/>
    <x v="4"/>
    <m/>
    <x v="1"/>
    <n v="30"/>
    <s v="fast"/>
    <s v="rock"/>
    <s v="no"/>
    <m/>
    <s v="healthy"/>
    <s v="No"/>
    <s v="Same as TERSPI2"/>
  </r>
  <r>
    <s v="MET"/>
    <x v="303"/>
    <x v="0"/>
    <d v="2017-07-17T00:00:00"/>
    <x v="3"/>
    <x v="3"/>
    <x v="0"/>
    <n v="20"/>
    <n v="2"/>
    <n v="1"/>
    <n v="43"/>
    <n v="160"/>
    <s v="over water"/>
    <s v="under"/>
    <n v="20.5"/>
    <n v="396.29700000000003"/>
    <n v="2414"/>
    <n v="0"/>
    <s v="na"/>
    <x v="22"/>
    <m/>
    <x v="1"/>
    <n v="9"/>
    <s v="medium"/>
    <s v="sand"/>
    <s v="yes"/>
    <s v="not touching"/>
    <s v="1 undeveloped"/>
    <s v="No"/>
    <m/>
  </r>
  <r>
    <s v="XOR"/>
    <x v="304"/>
    <x v="0"/>
    <d v="2017-07-18T00:00:00"/>
    <x v="4"/>
    <x v="3"/>
    <x v="0"/>
    <n v="24"/>
    <n v="2"/>
    <n v="1"/>
    <n v="42"/>
    <n v="370"/>
    <s v="over water"/>
    <s v="under"/>
    <n v="47.26"/>
    <n v="1060.306"/>
    <s v="2069-2070"/>
    <n v="0"/>
    <n v="5.5"/>
    <x v="4"/>
    <m/>
    <x v="1"/>
    <n v="17"/>
    <s v="slow"/>
    <s v="mud"/>
    <s v="yes"/>
    <s v="not touching"/>
    <m/>
    <s v="No"/>
    <s v="same plant as TERSPI15? CHECK"/>
  </r>
  <r>
    <s v="XOR"/>
    <x v="305"/>
    <x v="0"/>
    <d v="2017-07-18T00:00:00"/>
    <x v="4"/>
    <x v="3"/>
    <x v="0"/>
    <n v="29.5"/>
    <n v="2"/>
    <n v="2"/>
    <n v="24"/>
    <n v="300"/>
    <s v="over water"/>
    <s v="under"/>
    <n v="24.82"/>
    <n v="439.28800000000001"/>
    <s v="2071-2073"/>
    <n v="2"/>
    <n v="0"/>
    <x v="27"/>
    <s v="Myriocarpa longipes"/>
    <x v="0"/>
    <n v="7"/>
    <s v="medium"/>
    <s v="sand"/>
    <s v="no"/>
    <s v="pair in amplexus on same plant, different leaf"/>
    <s v="2 fungal/parasite"/>
    <s v="No"/>
    <s v="leaf is bent/folded. Same plant as HYAVAL24"/>
  </r>
  <r>
    <s v="BG"/>
    <x v="306"/>
    <x v="0"/>
    <d v="2017-07-19T00:00:00"/>
    <x v="1"/>
    <x v="2"/>
    <x v="2"/>
    <n v="35"/>
    <n v="1"/>
    <n v="1"/>
    <n v="23"/>
    <n v="225"/>
    <s v="over water"/>
    <s v="under"/>
    <n v="16"/>
    <n v="861.49400000000003"/>
    <n v="2242"/>
    <n v="1"/>
    <n v="2"/>
    <x v="18"/>
    <s v="Besularia"/>
    <x v="0"/>
    <n v="14"/>
    <s v="slow"/>
    <s v="sand"/>
    <s v="no"/>
    <m/>
    <s v="healthy"/>
    <s v="yes"/>
    <s v="male calling near"/>
  </r>
  <r>
    <s v="BG"/>
    <x v="307"/>
    <x v="0"/>
    <d v="2017-07-19T00:00:00"/>
    <x v="1"/>
    <x v="2"/>
    <x v="2"/>
    <n v="40"/>
    <n v="1"/>
    <n v="1"/>
    <n v="18"/>
    <n v="80"/>
    <s v="over water"/>
    <s v="under"/>
    <n v="1.9"/>
    <n v="167.87799999999999"/>
    <n v="2243"/>
    <n v="2"/>
    <n v="0.5"/>
    <x v="18"/>
    <s v="Besularia"/>
    <x v="0"/>
    <n v="13"/>
    <s v="medium"/>
    <s v="sand"/>
    <s v="no"/>
    <m/>
    <s v="1 undeveloped"/>
    <s v="No"/>
    <m/>
  </r>
  <r>
    <s v="BG"/>
    <x v="308"/>
    <x v="0"/>
    <d v="2017-07-19T00:00:00"/>
    <x v="1"/>
    <x v="3"/>
    <x v="2"/>
    <n v="5.5"/>
    <n v="1"/>
    <n v="1"/>
    <n v="23"/>
    <n v="90"/>
    <s v="over land"/>
    <s v="under"/>
    <n v="6"/>
    <n v="109.816"/>
    <n v="2244"/>
    <n v="0"/>
    <n v="4.5"/>
    <x v="18"/>
    <s v="Besularia"/>
    <x v="0"/>
    <m/>
    <m/>
    <m/>
    <s v="no"/>
    <m/>
    <s v="healthy"/>
    <s v="No"/>
    <m/>
  </r>
  <r>
    <s v="BG"/>
    <x v="309"/>
    <x v="0"/>
    <d v="2017-07-19T00:00:00"/>
    <x v="1"/>
    <x v="3"/>
    <x v="1"/>
    <n v="17"/>
    <n v="1"/>
    <n v="1"/>
    <n v="3"/>
    <n v="150"/>
    <s v="over land"/>
    <s v="top"/>
    <n v="0"/>
    <n v="221.316"/>
    <n v="2249"/>
    <n v="0"/>
    <n v="11.5"/>
    <x v="0"/>
    <s v="Piper pentagonum"/>
    <x v="0"/>
    <m/>
    <m/>
    <m/>
    <m/>
    <m/>
    <s v="4 fungis/parasite"/>
    <s v="No"/>
    <s v="eggs sprad out and messed up"/>
  </r>
  <r>
    <s v="BG"/>
    <x v="310"/>
    <x v="0"/>
    <d v="2017-07-19T00:00:00"/>
    <x v="1"/>
    <x v="3"/>
    <x v="1"/>
    <n v="32.5"/>
    <n v="1"/>
    <n v="1"/>
    <m/>
    <n v="210"/>
    <s v="over water"/>
    <s v="moss"/>
    <s v="na"/>
    <m/>
    <m/>
    <n v="2"/>
    <n v="1.5"/>
    <x v="8"/>
    <m/>
    <x v="2"/>
    <n v="8"/>
    <s v="slow"/>
    <s v="mud"/>
    <s v="no"/>
    <m/>
    <s v="healthy"/>
    <m/>
    <s v="amplexus near"/>
  </r>
  <r>
    <s v="BG"/>
    <x v="311"/>
    <x v="0"/>
    <d v="2017-07-19T00:00:00"/>
    <x v="1"/>
    <x v="3"/>
    <x v="1"/>
    <n v="39"/>
    <s v="3,4"/>
    <n v="1"/>
    <s v="32+-2"/>
    <n v="200"/>
    <s v="over water"/>
    <s v="top"/>
    <n v="0"/>
    <n v="174.31200000000001"/>
    <n v="2257"/>
    <n v="0"/>
    <n v="6.5"/>
    <x v="1"/>
    <s v="Palm (same as ESPPRO6)"/>
    <x v="1"/>
    <n v="19"/>
    <s v="slow"/>
    <s v="mud"/>
    <s v="no"/>
    <m/>
    <s v="1 fungus/parasite"/>
    <s v="No"/>
    <s v="spider near"/>
  </r>
  <r>
    <s v="BG"/>
    <x v="312"/>
    <x v="0"/>
    <d v="2017-07-19T00:00:00"/>
    <x v="1"/>
    <x v="1"/>
    <x v="1"/>
    <n v="18"/>
    <n v="4"/>
    <n v="1"/>
    <n v="5"/>
    <n v="165"/>
    <s v="over water"/>
    <s v="moss"/>
    <s v="na"/>
    <m/>
    <m/>
    <n v="0"/>
    <n v="4.5"/>
    <x v="8"/>
    <m/>
    <x v="2"/>
    <n v="8"/>
    <s v="medium"/>
    <s v="sand"/>
    <s v="no"/>
    <m/>
    <s v="healthy"/>
    <s v="No"/>
    <m/>
  </r>
  <r>
    <s v="BG"/>
    <x v="313"/>
    <x v="0"/>
    <d v="2017-07-19T00:00:00"/>
    <x v="1"/>
    <x v="1"/>
    <x v="1"/>
    <n v="22.5"/>
    <s v="uk"/>
    <n v="1"/>
    <s v="uk"/>
    <n v="390"/>
    <s v="over water"/>
    <s v="moss"/>
    <s v="na"/>
    <m/>
    <m/>
    <n v="0"/>
    <n v="4.5"/>
    <x v="8"/>
    <m/>
    <x v="2"/>
    <n v="12"/>
    <s v="slow"/>
    <s v="mud"/>
    <s v="no"/>
    <m/>
    <m/>
    <m/>
    <m/>
  </r>
  <r>
    <s v="BG"/>
    <x v="314"/>
    <x v="0"/>
    <d v="2017-07-19T00:00:00"/>
    <x v="1"/>
    <x v="1"/>
    <x v="2"/>
    <n v="38"/>
    <n v="1"/>
    <n v="1"/>
    <n v="12"/>
    <n v="220"/>
    <s v="over water"/>
    <s v="under"/>
    <n v="0.4"/>
    <n v="87.677999999999997"/>
    <n v="2270"/>
    <n v="3"/>
    <n v="0"/>
    <x v="4"/>
    <m/>
    <x v="1"/>
    <n v="8"/>
    <s v="slow"/>
    <s v="mud"/>
    <s v="no"/>
    <m/>
    <s v="healthy"/>
    <s v="No"/>
    <s v="Grasshopper predation, Above TERSPI29"/>
  </r>
  <r>
    <s v="BG"/>
    <x v="315"/>
    <x v="0"/>
    <d v="2017-07-19T00:00:00"/>
    <x v="1"/>
    <x v="1"/>
    <x v="2"/>
    <n v="38"/>
    <n v="4"/>
    <n v="1"/>
    <n v="21"/>
    <n v="135"/>
    <s v="over water"/>
    <s v="under"/>
    <s v="na"/>
    <n v="36.347000000000001"/>
    <n v="2272"/>
    <n v="3"/>
    <n v="0"/>
    <x v="4"/>
    <m/>
    <x v="1"/>
    <n v="4"/>
    <s v="slow"/>
    <s v="mud"/>
    <s v="no"/>
    <m/>
    <s v="healthy"/>
    <s v="yes"/>
    <s v="Below TERSPI28"/>
  </r>
  <r>
    <s v="BG"/>
    <x v="316"/>
    <x v="0"/>
    <d v="2017-07-19T00:00:00"/>
    <x v="1"/>
    <x v="1"/>
    <x v="2"/>
    <n v="50"/>
    <n v="3"/>
    <n v="1"/>
    <n v="20"/>
    <n v="190"/>
    <s v="over land"/>
    <s v="under"/>
    <s v="na"/>
    <n v="22.474"/>
    <n v="2274"/>
    <n v="0"/>
    <n v="1"/>
    <x v="23"/>
    <m/>
    <x v="1"/>
    <m/>
    <m/>
    <m/>
    <s v="no"/>
    <m/>
    <s v="1 undeveloped "/>
    <s v="No"/>
    <m/>
  </r>
  <r>
    <s v="BG"/>
    <x v="317"/>
    <x v="1"/>
    <d v="2017-07-19T00:00:00"/>
    <x v="1"/>
    <x v="1"/>
    <x v="2"/>
    <n v="26"/>
    <n v="2"/>
    <n v="1"/>
    <n v="26"/>
    <s v="uk"/>
    <s v="na"/>
    <s v="under"/>
    <s v="na"/>
    <m/>
    <s v="na"/>
    <n v="1"/>
    <n v="1.5"/>
    <x v="13"/>
    <s v="Palicourea hondensis"/>
    <x v="1"/>
    <m/>
    <m/>
    <m/>
    <s v="no"/>
    <m/>
    <s v="1 undeveloped st2"/>
    <s v="No"/>
    <s v="Same area as TERSPI18,19"/>
  </r>
  <r>
    <s v="BG"/>
    <x v="318"/>
    <x v="1"/>
    <d v="2017-07-19T00:00:00"/>
    <x v="1"/>
    <x v="2"/>
    <x v="2"/>
    <n v="31"/>
    <n v="4"/>
    <n v="1"/>
    <n v="3"/>
    <s v="uk"/>
    <s v="na"/>
    <s v="under"/>
    <s v="na"/>
    <m/>
    <s v="na"/>
    <n v="0"/>
    <n v="4"/>
    <x v="0"/>
    <s v="Piper pentagonum"/>
    <x v="0"/>
    <m/>
    <m/>
    <m/>
    <s v="no"/>
    <m/>
    <s v="healthy"/>
    <s v="No"/>
    <s v="Same area as TERSPI10, possibly still is TERSPI10 but that one was supposedly fungal/gone 13-jul"/>
  </r>
  <r>
    <s v="XOR"/>
    <x v="319"/>
    <x v="0"/>
    <d v="2017-07-21T00:00:00"/>
    <x v="3"/>
    <x v="2"/>
    <x v="2"/>
    <n v="9"/>
    <n v="2"/>
    <n v="1"/>
    <n v="25"/>
    <n v="30"/>
    <s v="over land"/>
    <s v="under"/>
    <n v="2.6"/>
    <m/>
    <n v="2458"/>
    <n v="0"/>
    <m/>
    <x v="7"/>
    <m/>
    <x v="1"/>
    <n v="2"/>
    <s v="slow"/>
    <s v="mud"/>
    <s v="no"/>
    <m/>
    <s v="healthy"/>
    <s v="No"/>
    <m/>
  </r>
  <r>
    <s v="BG"/>
    <x v="320"/>
    <x v="1"/>
    <d v="2017-07-21T00:00:00"/>
    <x v="3"/>
    <x v="3"/>
    <x v="0"/>
    <n v="20"/>
    <n v="2"/>
    <n v="1"/>
    <s v="38+-2"/>
    <n v="160"/>
    <s v="over water"/>
    <s v="under"/>
    <n v="20.5"/>
    <n v="396.29700000000003"/>
    <n v="2414"/>
    <n v="1"/>
    <n v="0"/>
    <x v="22"/>
    <m/>
    <x v="1"/>
    <n v="9"/>
    <s v="medium"/>
    <s v="sand"/>
    <s v="yes"/>
    <s v="not touching"/>
    <s v="healthy"/>
    <s v="No"/>
    <s v="Same leaf as HYAVAL2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37">
  <r>
    <s v="P16"/>
    <s v="RT1"/>
    <x v="0"/>
    <s v="Araceae"/>
    <s v="no"/>
  </r>
  <r>
    <s v="P16"/>
    <s v="RT1"/>
    <x v="1"/>
    <s v="Costaceae"/>
    <s v="no"/>
  </r>
  <r>
    <s v="P16"/>
    <s v="RT1"/>
    <x v="2"/>
    <s v="Myrtaceae"/>
    <s v="yes"/>
  </r>
  <r>
    <s v="P16"/>
    <s v="RT1"/>
    <x v="0"/>
    <s v="Ochnaceae"/>
    <s v="no"/>
  </r>
  <r>
    <s v="P16"/>
    <s v="RT1"/>
    <x v="0"/>
    <s v="Fabaceae"/>
    <s v="no"/>
  </r>
  <r>
    <s v="P16"/>
    <s v="RT1"/>
    <x v="0"/>
    <s v="Arecaceae"/>
    <s v="no"/>
  </r>
  <r>
    <s v="P16"/>
    <s v="RT1"/>
    <x v="0"/>
    <s v="Moraceae"/>
    <s v="yes"/>
  </r>
  <r>
    <s v="P16"/>
    <s v="RT1"/>
    <x v="0"/>
    <s v="Araceae"/>
    <s v="no"/>
  </r>
  <r>
    <s v="P16"/>
    <s v="RT1"/>
    <x v="0"/>
    <s v="Araceae"/>
    <s v="no"/>
  </r>
  <r>
    <s v="P16"/>
    <s v="RT1"/>
    <x v="3"/>
    <s v="Tectariaceae"/>
    <s v="no"/>
  </r>
  <r>
    <s v="P16"/>
    <s v="RT1"/>
    <x v="0"/>
    <s v="Araceae"/>
    <s v="no"/>
  </r>
  <r>
    <s v="P16"/>
    <s v="RT1"/>
    <x v="1"/>
    <s v="Melastomataceae"/>
    <s v="no"/>
  </r>
  <r>
    <s v="P16"/>
    <s v="RT1"/>
    <x v="4"/>
    <s v="Achariaceae"/>
    <s v="no"/>
  </r>
  <r>
    <s v="P16"/>
    <s v="RT1"/>
    <x v="0"/>
    <s v="Arecaceae"/>
    <s v="no"/>
  </r>
  <r>
    <s v="P16"/>
    <s v="RT1"/>
    <x v="0"/>
    <s v="Cyclanthaceae"/>
    <s v="no"/>
  </r>
  <r>
    <s v="P16"/>
    <s v="RT1"/>
    <x v="0"/>
    <s v="Araceae"/>
    <s v="no"/>
  </r>
  <r>
    <s v="P16"/>
    <s v="RT1"/>
    <x v="0"/>
    <s v="Araceae"/>
    <s v="no"/>
  </r>
  <r>
    <s v="P16"/>
    <s v="RT1"/>
    <x v="0"/>
    <s v="Araceae"/>
    <s v="no"/>
  </r>
  <r>
    <s v="P16"/>
    <s v="RT1"/>
    <x v="0"/>
    <s v="Rubiaceae"/>
    <s v="no"/>
  </r>
  <r>
    <s v="P16"/>
    <s v="RT1"/>
    <x v="0"/>
    <s v="Arecaceae"/>
    <s v="no"/>
  </r>
  <r>
    <s v="P16"/>
    <s v="RT1"/>
    <x v="0"/>
    <s v="Arecaceae"/>
    <s v="no"/>
  </r>
  <r>
    <s v="P16"/>
    <s v="RT1"/>
    <x v="0"/>
    <s v="Achariaceae"/>
    <s v="no"/>
  </r>
  <r>
    <s v="P16"/>
    <s v="RT1"/>
    <x v="0"/>
    <s v="Arecaceae"/>
    <s v="no"/>
  </r>
  <r>
    <s v="P16"/>
    <s v="RT1"/>
    <x v="0"/>
    <s v="Arecaceae"/>
    <s v="no"/>
  </r>
  <r>
    <s v="P16"/>
    <s v="RT1"/>
    <x v="0"/>
    <s v="Melastomataceae"/>
    <s v="no"/>
  </r>
  <r>
    <s v="P16"/>
    <s v="RT2"/>
    <x v="1"/>
    <s v="Gesneriaceae"/>
    <s v="no"/>
  </r>
  <r>
    <s v="P16"/>
    <s v="RT2"/>
    <x v="0"/>
    <s v="Heliconiaceae"/>
    <s v="no"/>
  </r>
  <r>
    <s v="P16"/>
    <s v="RT2"/>
    <x v="0"/>
    <s v="Arecaceae"/>
    <s v="no"/>
  </r>
  <r>
    <s v="P16"/>
    <s v="RT2"/>
    <x v="0"/>
    <s v="Costaceae"/>
    <s v="no"/>
  </r>
  <r>
    <s v="P16"/>
    <s v="RT2"/>
    <x v="0"/>
    <s v="Arecaceae"/>
    <s v="no"/>
  </r>
  <r>
    <s v="P16"/>
    <s v="RT2"/>
    <x v="0"/>
    <s v="Rhamnaceae"/>
    <s v="yes"/>
  </r>
  <r>
    <s v="P16"/>
    <s v="RT2"/>
    <x v="0"/>
    <s v="Rhamnaceae"/>
    <s v="yes"/>
  </r>
  <r>
    <s v="P16"/>
    <s v="RT2"/>
    <x v="0"/>
    <s v="Costaceae"/>
    <s v="no"/>
  </r>
  <r>
    <s v="P16"/>
    <s v="RT2"/>
    <x v="0"/>
    <s v="Piperaceae"/>
    <s v="no"/>
  </r>
  <r>
    <s v="P16"/>
    <s v="RT2"/>
    <x v="0"/>
    <s v="Solanaceae"/>
    <s v="no"/>
  </r>
  <r>
    <s v="P16"/>
    <s v="RT2"/>
    <x v="0"/>
    <s v="Annonaceae"/>
    <s v="no"/>
  </r>
  <r>
    <s v="P16"/>
    <s v="RT2"/>
    <x v="0"/>
    <s v="Piperaceae"/>
    <s v="no"/>
  </r>
  <r>
    <s v="P16"/>
    <s v="RT2"/>
    <x v="0"/>
    <s v="Tectariaceae"/>
    <s v="no"/>
  </r>
  <r>
    <s v="P16"/>
    <s v="RT2"/>
    <x v="0"/>
    <s v="Arecaceae"/>
    <s v="no"/>
  </r>
  <r>
    <s v="P16"/>
    <s v="RT2"/>
    <x v="1"/>
    <s v="Melastomataceae"/>
    <s v="no"/>
  </r>
  <r>
    <s v="P16"/>
    <s v="RT2"/>
    <x v="0"/>
    <s v="Piperaceae"/>
    <s v="no"/>
  </r>
  <r>
    <s v="P16"/>
    <s v="RT2"/>
    <x v="0"/>
    <s v="Primulaceae"/>
    <s v="no"/>
  </r>
  <r>
    <s v="P16"/>
    <s v="RT2"/>
    <x v="1"/>
    <s v="Piperaceae"/>
    <s v="no"/>
  </r>
  <r>
    <s v="P16"/>
    <s v="RT2"/>
    <x v="0"/>
    <s v="Marattiaceae"/>
    <s v="no"/>
  </r>
  <r>
    <s v="P16"/>
    <s v="RT2"/>
    <x v="0"/>
    <s v="Clusiaceae"/>
    <s v="no"/>
  </r>
  <r>
    <s v="P16"/>
    <s v="RT2"/>
    <x v="5"/>
    <s v="Melastomataceae"/>
    <s v="no"/>
  </r>
  <r>
    <s v="P16"/>
    <s v="RT2"/>
    <x v="1"/>
    <s v="Gesneriaceae"/>
    <s v="no"/>
  </r>
  <r>
    <s v="P16"/>
    <s v="RT2"/>
    <x v="0"/>
    <s v="Heliconiaceae"/>
    <s v="no"/>
  </r>
  <r>
    <s v="P16"/>
    <s v="RT2"/>
    <x v="0"/>
    <s v="Piperaceae"/>
    <s v="no"/>
  </r>
  <r>
    <s v="P16"/>
    <s v="RT2"/>
    <x v="0"/>
    <s v="Arecaceae"/>
    <s v="no"/>
  </r>
  <r>
    <s v="POTDL"/>
    <s v="RT1"/>
    <x v="1"/>
    <s v="Fabaceae"/>
    <s v="no"/>
  </r>
  <r>
    <s v="POTDL"/>
    <s v="RT1"/>
    <x v="0"/>
    <s v="Maranraceae"/>
    <s v="no"/>
  </r>
  <r>
    <s v="POTDL"/>
    <s v="RT1"/>
    <x v="1"/>
    <s v="Fabaceae"/>
    <s v="no"/>
  </r>
  <r>
    <s v="POTDL"/>
    <s v="RT1"/>
    <x v="1"/>
    <s v="Poaceae"/>
    <s v="no"/>
  </r>
  <r>
    <s v="POTDL"/>
    <s v="RT1"/>
    <x v="0"/>
    <s v="Maranraceae"/>
    <s v="no"/>
  </r>
  <r>
    <s v="POTDL"/>
    <s v="RT1"/>
    <x v="1"/>
    <s v="Poaceae"/>
    <s v="no"/>
  </r>
  <r>
    <s v="POTDL"/>
    <s v="RT1"/>
    <x v="1"/>
    <s v="Poaceae"/>
    <s v="no"/>
  </r>
  <r>
    <s v="POTDL"/>
    <s v="RT1"/>
    <x v="1"/>
    <s v="Poaceae"/>
    <s v="no"/>
  </r>
  <r>
    <s v="POTDL"/>
    <s v="RT1"/>
    <x v="1"/>
    <s v="Poaceae"/>
    <s v="no"/>
  </r>
  <r>
    <s v="POTDL"/>
    <s v="RT1"/>
    <x v="1"/>
    <s v="Poaceae"/>
    <s v="no"/>
  </r>
  <r>
    <s v="POTDL"/>
    <s v="RT1"/>
    <x v="0"/>
    <s v="Amarantaceae"/>
    <s v="no"/>
  </r>
  <r>
    <s v="POTDL"/>
    <s v="RT1"/>
    <x v="0"/>
    <s v="Tectariaceae"/>
    <s v="no"/>
  </r>
  <r>
    <s v="POTDL"/>
    <s v="RT1"/>
    <x v="0"/>
    <s v="Tectariaceae"/>
    <s v="no"/>
  </r>
  <r>
    <s v="POTDL"/>
    <s v="RT1"/>
    <x v="1"/>
    <s v="Poaceae"/>
    <s v="no"/>
  </r>
  <r>
    <s v="POTDL"/>
    <s v="RT1"/>
    <x v="1"/>
    <s v="Amarantaceae"/>
    <s v="no"/>
  </r>
  <r>
    <s v="POTDL"/>
    <s v="RT1"/>
    <x v="0"/>
    <s v="Maranraceae"/>
    <s v="no"/>
  </r>
  <r>
    <s v="POTDL"/>
    <s v="RT1"/>
    <x v="1"/>
    <s v="Poaceae"/>
    <s v="no"/>
  </r>
  <r>
    <s v="POTDL"/>
    <s v="RT1"/>
    <x v="1"/>
    <s v="Poaceae"/>
    <s v="no"/>
  </r>
  <r>
    <s v="POTDL"/>
    <s v="RT1"/>
    <x v="1"/>
    <s v="Urticaceae"/>
    <s v="no"/>
  </r>
  <r>
    <s v="POTDL"/>
    <s v="RT1"/>
    <x v="1"/>
    <s v="Poaceae"/>
    <s v="no"/>
  </r>
  <r>
    <s v="POTDL"/>
    <s v="RT1"/>
    <x v="0"/>
    <s v="Musaceae"/>
    <s v="no"/>
  </r>
  <r>
    <s v="POTDL"/>
    <s v="RT1"/>
    <x v="0"/>
    <s v="Fabaceae"/>
    <s v="no"/>
  </r>
  <r>
    <s v="POTDL"/>
    <s v="RT1"/>
    <x v="0"/>
    <s v="Fabaceae"/>
    <s v="no"/>
  </r>
  <r>
    <s v="POTDL"/>
    <s v="RT1"/>
    <x v="0"/>
    <s v="Fabaceae"/>
    <s v="no"/>
  </r>
  <r>
    <s v="POTDL"/>
    <s v="RT1"/>
    <x v="0"/>
    <s v="Tectariaceae"/>
    <s v="no"/>
  </r>
  <r>
    <s v="POTDL"/>
    <s v="RT1"/>
    <x v="0"/>
    <s v="Pteridaceae"/>
    <s v="no"/>
  </r>
  <r>
    <s v="POTDL"/>
    <s v="RT3"/>
    <x v="0"/>
    <s v="Fab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Urticaceae"/>
    <s v="no"/>
  </r>
  <r>
    <s v="POTDL"/>
    <s v="RT3"/>
    <x v="1"/>
    <s v="Urticaceae"/>
    <s v="no"/>
  </r>
  <r>
    <s v="POTDL"/>
    <s v="RT3"/>
    <x v="1"/>
    <s v="Urtic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DL"/>
    <s v="RT3"/>
    <x v="1"/>
    <s v="Poaceae"/>
    <s v="no"/>
  </r>
  <r>
    <s v="POT4"/>
    <s v="RT3"/>
    <x v="1"/>
    <s v="Gesneriaceae"/>
    <s v="no"/>
  </r>
  <r>
    <s v="POT4"/>
    <s v="RT3"/>
    <x v="1"/>
    <s v="Gesneriaceae"/>
    <s v="no"/>
  </r>
  <r>
    <s v="POT4"/>
    <s v="RT3"/>
    <x v="3"/>
    <s v="Tectariaceae"/>
    <s v="no"/>
  </r>
  <r>
    <s v="POT4"/>
    <s v="RT3"/>
    <x v="1"/>
    <s v="Gesneriaceae"/>
    <s v="no"/>
  </r>
  <r>
    <s v="POT4"/>
    <s v="RT3"/>
    <x v="1"/>
    <s v="Gesneriaceae"/>
    <s v="no"/>
  </r>
  <r>
    <s v="POT4"/>
    <s v="RT3"/>
    <x v="1"/>
    <s v="Gesneriaceae"/>
    <s v="no"/>
  </r>
  <r>
    <s v="POT4"/>
    <s v="RT3"/>
    <x v="1"/>
    <s v="Gesneriaceae"/>
    <s v="no"/>
  </r>
  <r>
    <s v="POT4"/>
    <s v="RT3"/>
    <x v="0"/>
    <s v="Araceae"/>
    <s v="no"/>
  </r>
  <r>
    <s v="POT4"/>
    <s v="RT3"/>
    <x v="3"/>
    <s v="Tectariaceae"/>
    <s v="no"/>
  </r>
  <r>
    <s v="POT4"/>
    <s v="RT3"/>
    <x v="0"/>
    <s v="Araceae"/>
    <s v="no"/>
  </r>
  <r>
    <s v="POT4"/>
    <s v="RT3"/>
    <x v="1"/>
    <s v="Gesneriaceae"/>
    <s v="no"/>
  </r>
  <r>
    <s v="POT4"/>
    <s v="RT3"/>
    <x v="1"/>
    <s v="Gesneriaceae"/>
    <s v="no"/>
  </r>
  <r>
    <s v="POT4"/>
    <s v="RT3"/>
    <x v="3"/>
    <s v="Tectariaceae"/>
    <s v="no"/>
  </r>
  <r>
    <s v="POT4"/>
    <s v="RT3"/>
    <x v="0"/>
    <s v="Araceae"/>
    <s v="no"/>
  </r>
  <r>
    <s v="POT4"/>
    <s v="RT3"/>
    <x v="1"/>
    <s v="Acanthaceae"/>
    <s v="no"/>
  </r>
  <r>
    <s v="POT4"/>
    <s v="RT3"/>
    <x v="0"/>
    <s v="Fabaceae"/>
    <s v="no"/>
  </r>
  <r>
    <s v="POT4"/>
    <s v="RT3"/>
    <x v="3"/>
    <s v="Thelypteridaceae"/>
    <s v="no"/>
  </r>
  <r>
    <s v="POT4"/>
    <s v="RT3"/>
    <x v="3"/>
    <s v="Thelypteridaceae"/>
    <s v="no"/>
  </r>
  <r>
    <s v="POT4"/>
    <s v="RT3"/>
    <x v="3"/>
    <s v="Thelypteridaceae"/>
    <s v="no"/>
  </r>
  <r>
    <s v="POT4"/>
    <s v="RT3"/>
    <x v="1"/>
    <s v="Melastomataceae"/>
    <s v="no"/>
  </r>
  <r>
    <s v="POT4"/>
    <s v="RT3"/>
    <x v="0"/>
    <s v="Fabaceae"/>
    <s v="yes"/>
  </r>
  <r>
    <s v="POT4"/>
    <s v="RT3"/>
    <x v="1"/>
    <s v="Melastomataceae"/>
    <s v="no"/>
  </r>
  <r>
    <s v="POT4"/>
    <s v="RT3"/>
    <x v="3"/>
    <s v="Helypteridaceae"/>
    <s v="no"/>
  </r>
  <r>
    <s v="POT4"/>
    <s v="RT3"/>
    <x v="0"/>
    <s v="Cyclanthaceae"/>
    <s v="no"/>
  </r>
  <r>
    <s v="POT4"/>
    <s v="RT3"/>
    <x v="0"/>
    <s v="Cyclanthaceae"/>
    <s v="no"/>
  </r>
  <r>
    <s v="POT4"/>
    <s v="RT1"/>
    <x v="0"/>
    <s v="Araceae"/>
    <s v="no"/>
  </r>
  <r>
    <s v="POT4"/>
    <s v="RT1"/>
    <x v="0"/>
    <s v="Fabaceae"/>
    <s v="no"/>
  </r>
  <r>
    <s v="POT4"/>
    <s v="RT1"/>
    <x v="0"/>
    <s v="Araceae"/>
    <s v="no"/>
  </r>
  <r>
    <s v="POT4"/>
    <s v="RT1"/>
    <x v="3"/>
    <s v="Cyathaceae"/>
    <s v="no"/>
  </r>
  <r>
    <s v="POT4"/>
    <s v="RT1"/>
    <x v="0"/>
    <s v="Heliconiaceae"/>
    <s v="no"/>
  </r>
  <r>
    <s v="POT4"/>
    <s v="RT1"/>
    <x v="0"/>
    <s v="Apocynaceae"/>
    <s v="no"/>
  </r>
  <r>
    <s v="POT4"/>
    <s v="RT1"/>
    <x v="0"/>
    <s v="Araceae"/>
    <s v="no"/>
  </r>
  <r>
    <s v="POT4"/>
    <s v="RT1"/>
    <x v="0"/>
    <s v="Cyclanthaceae"/>
    <s v="no"/>
  </r>
  <r>
    <s v="POT4"/>
    <s v="RT1"/>
    <x v="0"/>
    <s v="Marantaceae"/>
    <s v="no"/>
  </r>
  <r>
    <s v="POT4"/>
    <s v="RT1"/>
    <x v="0"/>
    <s v="Araceae"/>
    <s v="no"/>
  </r>
  <r>
    <s v="POT4"/>
    <s v="RT1"/>
    <x v="0"/>
    <s v="Marantaceae"/>
    <s v="no"/>
  </r>
  <r>
    <s v="POT4"/>
    <s v="RT1"/>
    <x v="3"/>
    <s v="Thelypteridaceae"/>
    <s v="no"/>
  </r>
  <r>
    <s v="POT4"/>
    <s v="RT1"/>
    <x v="0"/>
    <s v="Piperaceae"/>
    <s v="yes"/>
  </r>
  <r>
    <s v="POT4"/>
    <s v="RT1"/>
    <x v="0"/>
    <s v="Hernandiaceae"/>
    <s v="no"/>
  </r>
  <r>
    <s v="POT4"/>
    <s v="RT1"/>
    <x v="0"/>
    <s v="Araceae"/>
    <s v="no"/>
  </r>
  <r>
    <s v="POT4"/>
    <s v="RT1"/>
    <x v="0"/>
    <s v="Araceae"/>
    <s v="no"/>
  </r>
  <r>
    <s v="POT4"/>
    <s v="RT1"/>
    <x v="0"/>
    <s v="Fabaceae"/>
    <s v="yes"/>
  </r>
  <r>
    <s v="POT4"/>
    <s v="RT1"/>
    <x v="0"/>
    <s v="Araceae"/>
    <s v="no"/>
  </r>
  <r>
    <s v="POT4"/>
    <s v="RT1"/>
    <x v="0"/>
    <s v="Araceae"/>
    <s v="no"/>
  </r>
  <r>
    <s v="POT4"/>
    <s v="RT1"/>
    <x v="1"/>
    <s v="Piperaceae"/>
    <s v="no"/>
  </r>
  <r>
    <s v="POT4"/>
    <s v="RT1"/>
    <x v="1"/>
    <s v="Rubiaceae"/>
    <s v="no"/>
  </r>
  <r>
    <s v="POT4"/>
    <s v="RT1"/>
    <x v="0"/>
    <s v="Araceae"/>
    <s v="no"/>
  </r>
  <r>
    <s v="POT4"/>
    <s v="RT1"/>
    <x v="0"/>
    <s v="Araceae"/>
    <s v="no"/>
  </r>
  <r>
    <s v="POT4"/>
    <s v="RT1"/>
    <x v="0"/>
    <s v="Araceae"/>
    <s v="no"/>
  </r>
  <r>
    <s v="POT4"/>
    <s v="RT1"/>
    <x v="0"/>
    <s v="Marantaceae"/>
    <s v="no"/>
  </r>
  <r>
    <s v="P15"/>
    <s v="RT2"/>
    <x v="3"/>
    <s v="Pteridophyta unknown familiy"/>
    <s v="no"/>
  </r>
  <r>
    <s v="P15"/>
    <s v="RT2"/>
    <x v="3"/>
    <s v="Pteridophyta unknown familiy"/>
    <s v="no"/>
  </r>
  <r>
    <s v="P15"/>
    <s v="RT2"/>
    <x v="0"/>
    <s v="Burseraceae"/>
    <s v="no"/>
  </r>
  <r>
    <s v="P15"/>
    <s v="RT2"/>
    <x v="0"/>
    <s v="Cyclanthaceae"/>
    <s v="no"/>
  </r>
  <r>
    <s v="P15"/>
    <s v="RT2"/>
    <x v="1"/>
    <s v="Rubiaceae"/>
    <s v="yes"/>
  </r>
  <r>
    <s v="P15"/>
    <s v="RT2"/>
    <x v="0"/>
    <s v="Cyclanthaceae"/>
    <s v="no"/>
  </r>
  <r>
    <s v="P15"/>
    <s v="RT2"/>
    <x v="0"/>
    <s v="Heliconiaceae"/>
    <s v="no"/>
  </r>
  <r>
    <s v="P15"/>
    <s v="RT2"/>
    <x v="1"/>
    <s v="Annonaceae "/>
    <s v="no"/>
  </r>
  <r>
    <s v="P15"/>
    <s v="RT2"/>
    <x v="0"/>
    <s v="Lacistemataceae "/>
    <s v="no"/>
  </r>
  <r>
    <s v="P15"/>
    <s v="RT2"/>
    <x v="0"/>
    <s v="Tectariaceae"/>
    <s v="no"/>
  </r>
  <r>
    <s v="P15"/>
    <s v="RT2"/>
    <x v="0"/>
    <s v="Tectariaceae"/>
    <s v="no"/>
  </r>
  <r>
    <s v="P15"/>
    <s v="RT2"/>
    <x v="1"/>
    <s v="Rubiaceae"/>
    <s v="no"/>
  </r>
  <r>
    <s v="P15"/>
    <s v="RT2"/>
    <x v="0"/>
    <s v="Cyclanthaceae"/>
    <s v="no"/>
  </r>
  <r>
    <s v="P15"/>
    <s v="RT2"/>
    <x v="0"/>
    <s v="Cyclanthaceae"/>
    <s v="no"/>
  </r>
  <r>
    <s v="P15"/>
    <s v="RT2"/>
    <x v="0"/>
    <s v="Cyclanthaceae"/>
    <s v="no"/>
  </r>
  <r>
    <s v="P15"/>
    <s v="RT2"/>
    <x v="0"/>
    <s v="Tectariaceae"/>
    <s v="no"/>
  </r>
  <r>
    <s v="P15"/>
    <s v="RT2"/>
    <x v="1"/>
    <s v="Melastomataceae"/>
    <s v="no"/>
  </r>
  <r>
    <s v="P15"/>
    <s v="RT2"/>
    <x v="0"/>
    <s v="Tectariaceae"/>
    <s v="no"/>
  </r>
  <r>
    <s v="P15"/>
    <s v="RT2"/>
    <x v="0"/>
    <s v="Cyclanthaceae"/>
    <s v="no"/>
  </r>
  <r>
    <s v="P15"/>
    <s v="RT2"/>
    <x v="0"/>
    <s v="Cyclanthaceae"/>
    <s v="no"/>
  </r>
  <r>
    <s v="P15"/>
    <s v="RT2"/>
    <x v="0"/>
    <s v="Tectariaceae"/>
    <s v="no"/>
  </r>
  <r>
    <s v="P15"/>
    <s v="RT2"/>
    <x v="0"/>
    <s v="Araceae"/>
    <s v="no"/>
  </r>
  <r>
    <s v="P15"/>
    <s v="RT2"/>
    <x v="0"/>
    <s v="Tectariaceae"/>
    <s v="no"/>
  </r>
  <r>
    <s v="P15"/>
    <s v="RT2"/>
    <x v="0"/>
    <s v="Burseraceae"/>
    <s v="yes"/>
  </r>
  <r>
    <s v="P15"/>
    <s v="RT2"/>
    <x v="0"/>
    <s v="Piperaceae"/>
    <s v="no"/>
  </r>
  <r>
    <s v="P15"/>
    <s v="RT3"/>
    <x v="1"/>
    <s v="Gesneriaceae"/>
    <s v="yes"/>
  </r>
  <r>
    <s v="P15"/>
    <s v="RT3"/>
    <x v="0"/>
    <s v="Heliconiaceae"/>
    <s v="no"/>
  </r>
  <r>
    <s v="P15"/>
    <s v="RT3"/>
    <x v="0"/>
    <s v="Heliconiaceae"/>
    <s v="no"/>
  </r>
  <r>
    <s v="P15"/>
    <s v="RT3"/>
    <x v="1"/>
    <s v="Melastomataceae"/>
    <s v="no"/>
  </r>
  <r>
    <s v="P15"/>
    <s v="RT3"/>
    <x v="3"/>
    <s v="Tectariaceae"/>
    <s v="no"/>
  </r>
  <r>
    <s v="P15"/>
    <s v="RT3"/>
    <x v="0"/>
    <s v="Tectariaceae"/>
    <s v="no"/>
  </r>
  <r>
    <s v="P15"/>
    <s v="RT3"/>
    <x v="5"/>
    <s v="Melastomataceae"/>
    <s v="no"/>
  </r>
  <r>
    <s v="P15"/>
    <s v="RT3"/>
    <x v="0"/>
    <s v="Tectariaceae"/>
    <s v="no"/>
  </r>
  <r>
    <s v="P15"/>
    <s v="RT3"/>
    <x v="3"/>
    <s v="Tectariaceae"/>
    <s v="no"/>
  </r>
  <r>
    <s v="P15"/>
    <s v="RT3"/>
    <x v="0"/>
    <s v="Araceae"/>
    <s v="no"/>
  </r>
  <r>
    <s v="P15"/>
    <s v="RT3"/>
    <x v="1"/>
    <s v="Piperaceae"/>
    <s v="no"/>
  </r>
  <r>
    <s v="P15"/>
    <s v="RT3"/>
    <x v="0"/>
    <s v="Rubiaceae"/>
    <s v="no"/>
  </r>
  <r>
    <s v="P15"/>
    <s v="RT3"/>
    <x v="0"/>
    <s v="Tectariaceae"/>
    <s v="no"/>
  </r>
  <r>
    <s v="P15"/>
    <s v="RT3"/>
    <x v="0"/>
    <s v="Convolvulaceae"/>
    <s v="no"/>
  </r>
  <r>
    <s v="P15"/>
    <s v="RT3"/>
    <x v="0"/>
    <s v="Tectariaceae"/>
    <s v="no"/>
  </r>
  <r>
    <s v="P15"/>
    <s v="RT3"/>
    <x v="0"/>
    <s v="Cyclanthaceae"/>
    <s v="no"/>
  </r>
  <r>
    <s v="P15"/>
    <s v="RT3"/>
    <x v="0"/>
    <s v="Rhamnaceae"/>
    <s v="yes"/>
  </r>
  <r>
    <s v="P15"/>
    <s v="RT3"/>
    <x v="1"/>
    <s v="Melastomataceae"/>
    <s v="yes"/>
  </r>
  <r>
    <s v="P15"/>
    <s v="RT3"/>
    <x v="1"/>
    <s v="Melastomataceae"/>
    <s v="yes"/>
  </r>
  <r>
    <s v="P15"/>
    <s v="RT3"/>
    <x v="0"/>
    <s v="Cyclanthaceae"/>
    <s v="no"/>
  </r>
  <r>
    <s v="P15"/>
    <s v="RT3"/>
    <x v="0"/>
    <s v="Cyclanthaceae"/>
    <s v="no"/>
  </r>
  <r>
    <s v="P15"/>
    <s v="RT3"/>
    <x v="1"/>
    <s v="Melastomataceae"/>
    <s v="no"/>
  </r>
  <r>
    <s v="P15"/>
    <s v="RT3"/>
    <x v="0"/>
    <s v="Acanthaceae"/>
    <s v="no"/>
  </r>
  <r>
    <s v="P15"/>
    <s v="RT3"/>
    <x v="1"/>
    <s v="Fabaceae"/>
    <s v="no"/>
  </r>
  <r>
    <s v="P15"/>
    <s v="RT3"/>
    <x v="0"/>
    <s v="Tectariaceae"/>
    <s v="no"/>
  </r>
  <r>
    <s v="P13"/>
    <s v="RT2"/>
    <x v="0"/>
    <s v="Marantaceae"/>
    <s v="no"/>
  </r>
  <r>
    <s v="P13"/>
    <s v="RT2"/>
    <x v="0"/>
    <s v="Rubiaceae"/>
    <s v="no"/>
  </r>
  <r>
    <s v="P13"/>
    <s v="RT2"/>
    <x v="0"/>
    <s v="Marantaceae"/>
    <s v="no"/>
  </r>
  <r>
    <s v="P13"/>
    <s v="RT2"/>
    <x v="0"/>
    <s v="Araceae"/>
    <s v="no"/>
  </r>
  <r>
    <s v="P13"/>
    <s v="RT2"/>
    <x v="0"/>
    <s v="Arecaceae"/>
    <s v="no"/>
  </r>
  <r>
    <s v="P13"/>
    <s v="RT2"/>
    <x v="0"/>
    <s v="Araceae"/>
    <s v="no"/>
  </r>
  <r>
    <s v="P13"/>
    <s v="RT2"/>
    <x v="0"/>
    <s v="Arecaceae"/>
    <s v="no"/>
  </r>
  <r>
    <s v="P13"/>
    <s v="RT2"/>
    <x v="0"/>
    <s v="Rubiaceae"/>
    <s v="no"/>
  </r>
  <r>
    <s v="P13"/>
    <s v="RT2"/>
    <x v="0"/>
    <s v="Arecaceae"/>
    <s v="no"/>
  </r>
  <r>
    <s v="P13"/>
    <s v="RT2"/>
    <x v="5"/>
    <s v="Melastomataceae"/>
    <s v="no"/>
  </r>
  <r>
    <s v="P13"/>
    <s v="RT2"/>
    <x v="0"/>
    <s v="Malvaceae"/>
    <s v="no"/>
  </r>
  <r>
    <s v="P13"/>
    <s v="RT2"/>
    <x v="0"/>
    <s v="Araceae"/>
    <s v="no"/>
  </r>
  <r>
    <s v="P13"/>
    <s v="RT2"/>
    <x v="0"/>
    <s v="Araceae"/>
    <s v="no"/>
  </r>
  <r>
    <s v="P13"/>
    <s v="RT2"/>
    <x v="0"/>
    <s v="Acanthaceae"/>
    <s v="no"/>
  </r>
  <r>
    <s v="P13"/>
    <s v="RT2"/>
    <x v="5"/>
    <s v="Melastomataceae"/>
    <s v="no"/>
  </r>
  <r>
    <s v="P13"/>
    <s v="RT2"/>
    <x v="0"/>
    <s v="Bignoniaceae"/>
    <s v="no"/>
  </r>
  <r>
    <s v="P13"/>
    <s v="RT2"/>
    <x v="0"/>
    <s v="Araceae"/>
    <s v="no"/>
  </r>
  <r>
    <s v="P13"/>
    <s v="RT2"/>
    <x v="0"/>
    <s v="Tectariaceae"/>
    <s v="no"/>
  </r>
  <r>
    <s v="P13"/>
    <s v="RT2"/>
    <x v="0"/>
    <s v="Bignoniaceae"/>
    <s v="no"/>
  </r>
  <r>
    <s v="P13"/>
    <s v="RT2"/>
    <x v="0"/>
    <s v="Costaceae"/>
    <s v="no"/>
  </r>
  <r>
    <s v="P13"/>
    <s v="RT2"/>
    <x v="0"/>
    <s v="Piperaceae"/>
    <s v="no"/>
  </r>
  <r>
    <s v="P13"/>
    <s v="RT2"/>
    <x v="0"/>
    <s v="Rubiaceae"/>
    <s v="no"/>
  </r>
  <r>
    <s v="P13"/>
    <s v="RT2"/>
    <x v="0"/>
    <s v="Arecaceae"/>
    <s v="no"/>
  </r>
  <r>
    <s v="P13"/>
    <s v="RT2"/>
    <x v="0"/>
    <s v="Araceae"/>
    <s v="no"/>
  </r>
  <r>
    <s v="P13"/>
    <s v="RT2"/>
    <x v="0"/>
    <s v="Araceae"/>
    <s v="no"/>
  </r>
  <r>
    <s v="P13"/>
    <s v="RT3"/>
    <x v="0"/>
    <s v="Piperaceae"/>
    <s v="no"/>
  </r>
  <r>
    <s v="P13"/>
    <s v="RT3"/>
    <x v="1"/>
    <s v="Piperaceae"/>
    <s v="no"/>
  </r>
  <r>
    <s v="P13"/>
    <s v="RT3"/>
    <x v="0"/>
    <s v="Marantaceae "/>
    <s v="no"/>
  </r>
  <r>
    <s v="P13"/>
    <s v="RT3"/>
    <x v="0"/>
    <s v="Araceae"/>
    <s v="no"/>
  </r>
  <r>
    <s v="P13"/>
    <s v="RT3"/>
    <x v="0"/>
    <s v="Araliaceae"/>
    <s v="no"/>
  </r>
  <r>
    <s v="P13"/>
    <s v="RT3"/>
    <x v="0"/>
    <s v="Araceae"/>
    <s v="no"/>
  </r>
  <r>
    <s v="P13"/>
    <s v="RT3"/>
    <x v="0"/>
    <s v="Araceae"/>
    <s v="no"/>
  </r>
  <r>
    <s v="P13"/>
    <s v="RT3"/>
    <x v="0"/>
    <s v="Fabaceae"/>
    <s v="no"/>
  </r>
  <r>
    <s v="P13"/>
    <s v="RT3"/>
    <x v="1"/>
    <s v="Poaceae"/>
    <s v="no"/>
  </r>
  <r>
    <s v="P13"/>
    <s v="RT3"/>
    <x v="0"/>
    <s v="Arecaceae"/>
    <s v="no"/>
  </r>
  <r>
    <s v="P13"/>
    <s v="RT3"/>
    <x v="0"/>
    <s v="Apocynaceae"/>
    <s v="no"/>
  </r>
  <r>
    <s v="P13"/>
    <s v="RT3"/>
    <x v="0"/>
    <s v="Thelypteridaceae"/>
    <s v="no"/>
  </r>
  <r>
    <s v="P13"/>
    <s v="RT3"/>
    <x v="4"/>
    <s v="Unknown"/>
    <s v="no"/>
  </r>
  <r>
    <s v="P13"/>
    <s v="RT3"/>
    <x v="0"/>
    <s v="Olacaceae"/>
    <s v="no"/>
  </r>
  <r>
    <s v="P13"/>
    <s v="RT3"/>
    <x v="0"/>
    <s v="Araceae"/>
    <s v="no"/>
  </r>
  <r>
    <s v="P13"/>
    <s v="RT3"/>
    <x v="0"/>
    <s v="Araceae"/>
    <s v="no"/>
  </r>
  <r>
    <s v="P13"/>
    <s v="RT3"/>
    <x v="0"/>
    <s v="Sapindaceae"/>
    <s v="no"/>
  </r>
  <r>
    <s v="P13"/>
    <s v="RT3"/>
    <x v="0"/>
    <s v="Melastomataceae"/>
    <s v="no"/>
  </r>
  <r>
    <s v="P13"/>
    <s v="RT3"/>
    <x v="0"/>
    <s v="Melastomataceae"/>
    <s v="no"/>
  </r>
  <r>
    <s v="P13"/>
    <s v="RT3"/>
    <x v="0"/>
    <s v="Heliconiaceae"/>
    <s v="no"/>
  </r>
  <r>
    <s v="P13"/>
    <s v="RT3"/>
    <x v="1"/>
    <s v="Piperaceae"/>
    <s v="yes"/>
  </r>
  <r>
    <s v="P13"/>
    <s v="RT3"/>
    <x v="0"/>
    <s v="Cyclanthaceae"/>
    <s v="no"/>
  </r>
  <r>
    <s v="P13"/>
    <s v="RT3"/>
    <x v="3"/>
    <s v="Helypteridaceae"/>
    <s v="no"/>
  </r>
  <r>
    <s v="P13"/>
    <s v="RT3"/>
    <x v="0"/>
    <s v="Araceae"/>
    <s v="no"/>
  </r>
  <r>
    <s v="P13"/>
    <s v="RT3"/>
    <x v="1"/>
    <s v="Siparunaceae"/>
    <s v="no"/>
  </r>
  <r>
    <s v="POT8"/>
    <s v="RT1"/>
    <x v="0"/>
    <s v="Euphorbiaceae"/>
    <s v="no"/>
  </r>
  <r>
    <s v="POT8"/>
    <s v="RT1"/>
    <x v="0"/>
    <s v="Euphorbiaceae"/>
    <s v="no"/>
  </r>
  <r>
    <s v="POT8"/>
    <s v="RT1"/>
    <x v="0"/>
    <s v="Euphorbiaceae"/>
    <s v="no"/>
  </r>
  <r>
    <s v="POT8"/>
    <s v="RT1"/>
    <x v="0"/>
    <s v="Fabaceae"/>
    <s v="no"/>
  </r>
  <r>
    <s v="POT8"/>
    <s v="RT1"/>
    <x v="0"/>
    <s v="Lomariopsis"/>
    <s v="no"/>
  </r>
  <r>
    <s v="POT8"/>
    <s v="RT1"/>
    <x v="0"/>
    <s v="Araceae"/>
    <s v="no"/>
  </r>
  <r>
    <s v="POT8"/>
    <s v="RT1"/>
    <x v="0"/>
    <s v="Araceae"/>
    <s v="no"/>
  </r>
  <r>
    <s v="POT8"/>
    <s v="RT1"/>
    <x v="0"/>
    <s v="Araceae"/>
    <s v="no"/>
  </r>
  <r>
    <s v="POT8"/>
    <s v="RT1"/>
    <x v="0"/>
    <s v="Poaceae"/>
    <s v="no"/>
  </r>
  <r>
    <s v="POT8"/>
    <s v="RT1"/>
    <x v="0"/>
    <s v="Fabaceae"/>
    <s v="no"/>
  </r>
  <r>
    <s v="POT8"/>
    <s v="RT1"/>
    <x v="1"/>
    <s v="Melastomataceae"/>
    <s v="no"/>
  </r>
  <r>
    <s v="POT8"/>
    <s v="RT1"/>
    <x v="0"/>
    <s v="Thelypteridaceae"/>
    <s v="no"/>
  </r>
  <r>
    <s v="POT8"/>
    <s v="RT1"/>
    <x v="0"/>
    <s v="Araceae"/>
    <s v="no"/>
  </r>
  <r>
    <s v="POT8"/>
    <s v="RT1"/>
    <x v="0"/>
    <s v="Lomariopsis"/>
    <s v="no"/>
  </r>
  <r>
    <s v="POT8"/>
    <s v="RT1"/>
    <x v="3"/>
    <s v="Tectariaceae"/>
    <s v="no"/>
  </r>
  <r>
    <s v="POT8"/>
    <s v="RT1"/>
    <x v="0"/>
    <s v="Araceae"/>
    <s v="no"/>
  </r>
  <r>
    <s v="POT8"/>
    <s v="RT1"/>
    <x v="0"/>
    <s v="Fabaceae"/>
    <s v="no"/>
  </r>
  <r>
    <s v="POT8"/>
    <s v="RT1"/>
    <x v="3"/>
    <s v="Tectariaceae"/>
    <s v="no"/>
  </r>
  <r>
    <s v="POT8"/>
    <s v="RT1"/>
    <x v="1"/>
    <s v="Melastomataceae"/>
    <s v="no"/>
  </r>
  <r>
    <s v="POT8"/>
    <s v="RT1"/>
    <x v="0"/>
    <s v="Fabaceae"/>
    <s v="no"/>
  </r>
  <r>
    <s v="POT8"/>
    <s v="RT1"/>
    <x v="3"/>
    <s v="Thelypteridaceae"/>
    <s v="no"/>
  </r>
  <r>
    <s v="POT8"/>
    <s v="RT1"/>
    <x v="1"/>
    <s v="Fabaceae"/>
    <s v="no"/>
  </r>
  <r>
    <s v="POT8"/>
    <s v="RT1"/>
    <x v="1"/>
    <s v="Fabaceae"/>
    <s v="no"/>
  </r>
  <r>
    <s v="POT8"/>
    <s v="RT1"/>
    <x v="1"/>
    <s v="Zingeberaceae"/>
    <s v="no"/>
  </r>
  <r>
    <s v="POT8"/>
    <s v="RT1"/>
    <x v="1"/>
    <s v="Fabaceae"/>
    <s v="no"/>
  </r>
  <r>
    <s v="POT8"/>
    <s v="RT2"/>
    <x v="1"/>
    <s v="Melastomataceae"/>
    <s v="no"/>
  </r>
  <r>
    <s v="POT8"/>
    <s v="RT2"/>
    <x v="0"/>
    <s v="Rubiaceae"/>
    <s v="no"/>
  </r>
  <r>
    <s v="POT8"/>
    <s v="RT2"/>
    <x v="0"/>
    <s v="Fabaceae"/>
    <s v="no"/>
  </r>
  <r>
    <s v="POT8"/>
    <s v="RT2"/>
    <x v="1"/>
    <s v="Piperaceae"/>
    <s v="no"/>
  </r>
  <r>
    <s v="POT8"/>
    <s v="RT2"/>
    <x v="3"/>
    <s v="Thelypteridaceae"/>
    <s v="no"/>
  </r>
  <r>
    <s v="POT8"/>
    <s v="RT2"/>
    <x v="1"/>
    <s v="Melastomataceae"/>
    <s v="no"/>
  </r>
  <r>
    <s v="POT8"/>
    <s v="RT2"/>
    <x v="1"/>
    <s v="Urticaceae"/>
    <s v="no"/>
  </r>
  <r>
    <s v="POT8"/>
    <s v="RT2"/>
    <x v="0"/>
    <s v="Burseraceae"/>
    <s v="no"/>
  </r>
  <r>
    <s v="POT8"/>
    <s v="RT2"/>
    <x v="0"/>
    <s v="Burseraceae"/>
    <s v="no"/>
  </r>
  <r>
    <s v="POT8"/>
    <s v="RT2"/>
    <x v="1"/>
    <s v="Fabaceae"/>
    <s v="no"/>
  </r>
  <r>
    <s v="POT8"/>
    <s v="RT2"/>
    <x v="0"/>
    <s v="Araceae"/>
    <s v="no"/>
  </r>
  <r>
    <s v="POT8"/>
    <s v="RT2"/>
    <x v="1"/>
    <s v="Urticaceae"/>
    <s v="no"/>
  </r>
  <r>
    <s v="POT8"/>
    <s v="RT2"/>
    <x v="1"/>
    <s v="Melastomataceae"/>
    <s v="no"/>
  </r>
  <r>
    <s v="POT8"/>
    <s v="RT2"/>
    <x v="3"/>
    <s v="Thelypteridaceae"/>
    <s v="no"/>
  </r>
  <r>
    <s v="POT8"/>
    <s v="RT2"/>
    <x v="3"/>
    <s v="Thelypteridaceae"/>
    <s v="no"/>
  </r>
  <r>
    <s v="POT8"/>
    <s v="RT2"/>
    <x v="0"/>
    <s v="Fabaceae"/>
    <s v="no"/>
  </r>
  <r>
    <s v="POT8"/>
    <s v="RT2"/>
    <x v="0"/>
    <s v="Euphorbiaceae"/>
    <s v="no"/>
  </r>
  <r>
    <s v="POT8"/>
    <s v="RT2"/>
    <x v="0"/>
    <s v="Fabaceae"/>
    <s v="yes"/>
  </r>
  <r>
    <s v="POT8"/>
    <s v="RT2"/>
    <x v="0"/>
    <s v="Fabaceae"/>
    <s v="yes"/>
  </r>
  <r>
    <s v="POT8"/>
    <s v="RT2"/>
    <x v="0"/>
    <s v="Fabaceae"/>
    <s v="yes"/>
  </r>
  <r>
    <s v="POT8"/>
    <s v="RT2"/>
    <x v="0"/>
    <s v="Fabaceae"/>
    <s v="no"/>
  </r>
  <r>
    <s v="POT8"/>
    <s v="RT2"/>
    <x v="0"/>
    <s v="Cyclanthaceae"/>
    <s v="no"/>
  </r>
  <r>
    <s v="POT8"/>
    <s v="RT2"/>
    <x v="1"/>
    <s v="Piperaceae"/>
    <s v="no"/>
  </r>
  <r>
    <s v="POT8"/>
    <s v="RT2"/>
    <x v="0"/>
    <s v="Moraceae"/>
    <s v="no"/>
  </r>
  <r>
    <s v="POT8"/>
    <s v="RT2"/>
    <x v="1"/>
    <s v="Fabaceae"/>
    <s v="no"/>
  </r>
  <r>
    <s v="P5"/>
    <s v="RT2"/>
    <x v="1"/>
    <s v="Melastomataceae"/>
    <s v="no"/>
  </r>
  <r>
    <s v="P5"/>
    <s v="RT2"/>
    <x v="0"/>
    <s v="Araceae"/>
    <s v="no"/>
  </r>
  <r>
    <s v="P5"/>
    <s v="RT2"/>
    <x v="4"/>
    <s v="Violaceae"/>
    <s v="no"/>
  </r>
  <r>
    <s v="P5"/>
    <s v="RT2"/>
    <x v="0"/>
    <s v="Arecaceae"/>
    <s v="no"/>
  </r>
  <r>
    <s v="P5"/>
    <s v="RT2"/>
    <x v="0"/>
    <s v="Lauraceae"/>
    <s v="no"/>
  </r>
  <r>
    <s v="P5"/>
    <s v="RT2"/>
    <x v="5"/>
    <s v="Melastomataceae"/>
    <s v="no"/>
  </r>
  <r>
    <s v="P5"/>
    <s v="RT2"/>
    <x v="0"/>
    <s v="Arecaceae"/>
    <s v="no"/>
  </r>
  <r>
    <s v="P5"/>
    <s v="RT2"/>
    <x v="0"/>
    <s v="Arecaceae"/>
    <s v="no"/>
  </r>
  <r>
    <s v="P5"/>
    <s v="RT2"/>
    <x v="0"/>
    <s v="Lacistemataceae"/>
    <s v="no"/>
  </r>
  <r>
    <s v="P5"/>
    <s v="RT2"/>
    <x v="0"/>
    <s v="Rubiaceae"/>
    <s v="no"/>
  </r>
  <r>
    <s v="P5"/>
    <s v="RT2"/>
    <x v="0"/>
    <s v="Tectariaceae"/>
    <s v="no"/>
  </r>
  <r>
    <s v="P5"/>
    <s v="RT2"/>
    <x v="0"/>
    <s v="Fabaceae"/>
    <s v="no"/>
  </r>
  <r>
    <s v="P5"/>
    <s v="RT2"/>
    <x v="0"/>
    <s v="Cyclanthaceae"/>
    <s v="no"/>
  </r>
  <r>
    <s v="P5"/>
    <s v="RT2"/>
    <x v="0"/>
    <s v="Thelidaceae"/>
    <s v="no"/>
  </r>
  <r>
    <s v="P5"/>
    <s v="RT2"/>
    <x v="0"/>
    <s v="Thelidaceae"/>
    <s v="no"/>
  </r>
  <r>
    <s v="P5"/>
    <s v="RT2"/>
    <x v="0"/>
    <s v="Arecaceae"/>
    <s v="no"/>
  </r>
  <r>
    <s v="P5"/>
    <s v="RT2"/>
    <x v="5"/>
    <s v="Melastomataceae"/>
    <s v="no"/>
  </r>
  <r>
    <s v="P5"/>
    <s v="RT2"/>
    <x v="0"/>
    <s v="Salicaceae"/>
    <s v="no"/>
  </r>
  <r>
    <s v="P5"/>
    <s v="RT2"/>
    <x v="0"/>
    <s v="Araceae"/>
    <s v="no"/>
  </r>
  <r>
    <s v="P5"/>
    <s v="RT2"/>
    <x v="0"/>
    <s v="Araceae"/>
    <s v="no"/>
  </r>
  <r>
    <s v="P5"/>
    <s v="RT2"/>
    <x v="1"/>
    <s v="Melastomataceae"/>
    <s v="no"/>
  </r>
  <r>
    <s v="P5"/>
    <s v="RT2"/>
    <x v="0"/>
    <s v="Arecaceae"/>
    <s v="no"/>
  </r>
  <r>
    <s v="P5"/>
    <s v="RT2"/>
    <x v="0"/>
    <s v="Cyclanthaceae"/>
    <s v="no"/>
  </r>
  <r>
    <s v="P5"/>
    <s v="RT2"/>
    <x v="0"/>
    <s v="Costaceae"/>
    <s v="no"/>
  </r>
  <r>
    <s v="P5"/>
    <s v="RT1"/>
    <x v="1"/>
    <s v="Moraceae"/>
    <s v="yes"/>
  </r>
  <r>
    <s v="P5"/>
    <s v="RT1"/>
    <x v="0"/>
    <s v="Araceae"/>
    <s v="no"/>
  </r>
  <r>
    <s v="P5"/>
    <s v="RT1"/>
    <x v="4"/>
    <s v="Violaceae"/>
    <s v="yes"/>
  </r>
  <r>
    <s v="P5"/>
    <s v="RT1"/>
    <x v="1"/>
    <s v="Melastomataceae"/>
    <s v="no"/>
  </r>
  <r>
    <s v="P5"/>
    <s v="RT1"/>
    <x v="1"/>
    <s v="Melastomataceae"/>
    <s v="no"/>
  </r>
  <r>
    <s v="P5"/>
    <s v="RT1"/>
    <x v="0"/>
    <s v="Araceae"/>
    <s v="no"/>
  </r>
  <r>
    <s v="P5"/>
    <s v="RT1"/>
    <x v="0"/>
    <s v="Araceae"/>
    <s v="no"/>
  </r>
  <r>
    <s v="P5"/>
    <s v="RT1"/>
    <x v="0"/>
    <s v="Araceae"/>
    <s v="no"/>
  </r>
  <r>
    <s v="P5"/>
    <s v="RT1"/>
    <x v="0"/>
    <s v="Araliaceae"/>
    <s v="no"/>
  </r>
  <r>
    <s v="P5"/>
    <s v="RT1"/>
    <x v="0"/>
    <s v="Arecaceae"/>
    <s v="no"/>
  </r>
  <r>
    <s v="P5"/>
    <s v="RT1"/>
    <x v="0"/>
    <s v="Cyclanthaceae"/>
    <s v="no"/>
  </r>
  <r>
    <s v="P5"/>
    <s v="RT1"/>
    <x v="1"/>
    <s v="Malvaceae"/>
    <s v="no"/>
  </r>
  <r>
    <s v="P5"/>
    <s v="RT1"/>
    <x v="0"/>
    <s v="Heliconiaceae"/>
    <s v="no"/>
  </r>
  <r>
    <s v="P5"/>
    <s v="RT1"/>
    <x v="5"/>
    <s v="Melastomataceae"/>
    <s v="no"/>
  </r>
  <r>
    <s v="P5"/>
    <s v="RT1"/>
    <x v="0"/>
    <s v="Cyclanthaceae"/>
    <s v="no"/>
  </r>
  <r>
    <s v="P5"/>
    <s v="RT1"/>
    <x v="0"/>
    <s v="Cyclanthaceae"/>
    <s v="no"/>
  </r>
  <r>
    <s v="P5"/>
    <s v="RT1"/>
    <x v="0"/>
    <s v="Rubiaceae"/>
    <s v="no"/>
  </r>
  <r>
    <s v="P5"/>
    <s v="RT1"/>
    <x v="0"/>
    <s v="Moraceae"/>
    <s v="no"/>
  </r>
  <r>
    <s v="P5"/>
    <s v="RT1"/>
    <x v="1"/>
    <s v="Moraceae"/>
    <s v="no"/>
  </r>
  <r>
    <s v="P5"/>
    <s v="RT1"/>
    <x v="0"/>
    <s v="Arecaceae"/>
    <s v="no"/>
  </r>
  <r>
    <s v="P5"/>
    <s v="RT1"/>
    <x v="0"/>
    <s v="Piperaceae"/>
    <s v="no"/>
  </r>
  <r>
    <s v="P5"/>
    <s v="RT1"/>
    <x v="0"/>
    <s v="Piperaceae"/>
    <s v="no"/>
  </r>
  <r>
    <s v="P5"/>
    <s v="RT1"/>
    <x v="0"/>
    <s v="Araceae"/>
    <s v="no"/>
  </r>
  <r>
    <s v="P5"/>
    <s v="RT1"/>
    <x v="0"/>
    <s v="Araceae"/>
    <s v="no"/>
  </r>
  <r>
    <s v="P5"/>
    <s v="RT1"/>
    <x v="0"/>
    <s v="Costaceae"/>
    <s v="no"/>
  </r>
  <r>
    <s v="TIR"/>
    <s v="RT1"/>
    <x v="1"/>
    <s v="Melastomataceae"/>
    <s v="no"/>
  </r>
  <r>
    <s v="TIR"/>
    <s v="RT1"/>
    <x v="0"/>
    <s v="Melastomataceae"/>
    <s v="no"/>
  </r>
  <r>
    <s v="TIR"/>
    <s v="RT1"/>
    <x v="1"/>
    <s v="Melastomataceae"/>
    <s v="no"/>
  </r>
  <r>
    <s v="TIR"/>
    <s v="RT1"/>
    <x v="0"/>
    <s v="Arecaceae"/>
    <s v="no"/>
  </r>
  <r>
    <s v="TIR"/>
    <s v="RT1"/>
    <x v="0"/>
    <s v="Araceae"/>
    <s v="no"/>
  </r>
  <r>
    <s v="TIR"/>
    <s v="RT1"/>
    <x v="0"/>
    <s v="Tectariaceae"/>
    <s v="no"/>
  </r>
  <r>
    <s v="TIR"/>
    <s v="RT1"/>
    <x v="0"/>
    <s v="Tectariaceae"/>
    <s v="no"/>
  </r>
  <r>
    <s v="TIR"/>
    <s v="RT1"/>
    <x v="0"/>
    <s v="Araceae"/>
    <s v="no"/>
  </r>
  <r>
    <s v="TIR"/>
    <s v="RT1"/>
    <x v="0"/>
    <s v="Heliconiaceae"/>
    <s v="no"/>
  </r>
  <r>
    <s v="TIR"/>
    <s v="RT1"/>
    <x v="0"/>
    <s v="Fabaceae"/>
    <s v="yes"/>
  </r>
  <r>
    <s v="TIR"/>
    <s v="RT1"/>
    <x v="0"/>
    <s v="Heliconiaceae"/>
    <s v="no"/>
  </r>
  <r>
    <s v="TIR"/>
    <s v="RT1"/>
    <x v="0"/>
    <s v="Apocynaceae"/>
    <s v="no"/>
  </r>
  <r>
    <s v="TIR"/>
    <s v="RT1"/>
    <x v="1"/>
    <s v="Piperaceae"/>
    <s v="no"/>
  </r>
  <r>
    <s v="TIR"/>
    <s v="RT1"/>
    <x v="1"/>
    <s v="Piperaceae"/>
    <s v="no"/>
  </r>
  <r>
    <s v="TIR"/>
    <s v="RT1"/>
    <x v="0"/>
    <s v="Thelypteridaceae"/>
    <s v="no"/>
  </r>
  <r>
    <s v="TIR"/>
    <s v="RT1"/>
    <x v="1"/>
    <s v="Piperaceae"/>
    <s v="no"/>
  </r>
  <r>
    <s v="TIR"/>
    <s v="RT1"/>
    <x v="0"/>
    <s v="Tectariaceae"/>
    <s v="no"/>
  </r>
  <r>
    <s v="TIR"/>
    <s v="RT1"/>
    <x v="0"/>
    <s v="Araceae"/>
    <s v="no"/>
  </r>
  <r>
    <s v="TIR"/>
    <s v="RT1"/>
    <x v="0"/>
    <s v="Tectariaceae"/>
    <s v="no"/>
  </r>
  <r>
    <s v="TIR"/>
    <s v="RT1"/>
    <x v="0"/>
    <s v="Marattiaceae"/>
    <s v="no"/>
  </r>
  <r>
    <s v="TIR"/>
    <s v="RT1"/>
    <x v="0"/>
    <s v="Rhamnaceae"/>
    <s v="no"/>
  </r>
  <r>
    <s v="TIR"/>
    <s v="RT1"/>
    <x v="0"/>
    <s v="Piperaceae"/>
    <s v="no"/>
  </r>
  <r>
    <s v="TIR"/>
    <s v="RT1"/>
    <x v="4"/>
    <s v="Euphorbiaceae"/>
    <s v="no"/>
  </r>
  <r>
    <s v="TIR"/>
    <s v="RT1"/>
    <x v="0"/>
    <s v="Piperaceae"/>
    <s v="no"/>
  </r>
  <r>
    <s v="TIR"/>
    <s v="RT1"/>
    <x v="6"/>
    <s v="Woody liana"/>
    <s v="yes"/>
  </r>
  <r>
    <s v="TIR"/>
    <s v="RT2"/>
    <x v="0"/>
    <s v="Arecaceae"/>
    <s v="no"/>
  </r>
  <r>
    <s v="TIR"/>
    <s v="RT2"/>
    <x v="0"/>
    <s v="Arecaceae"/>
    <s v="no"/>
  </r>
  <r>
    <s v="TIR"/>
    <s v="RT2"/>
    <x v="0"/>
    <s v="Heliconiaceae"/>
    <s v="no"/>
  </r>
  <r>
    <s v="TIR"/>
    <s v="RT2"/>
    <x v="0"/>
    <s v="Melastomataceae"/>
    <s v="no"/>
  </r>
  <r>
    <s v="TIR"/>
    <s v="RT2"/>
    <x v="0"/>
    <s v="Araceae"/>
    <s v="no"/>
  </r>
  <r>
    <s v="TIR"/>
    <s v="RT2"/>
    <x v="0"/>
    <s v="Melastomataceae"/>
    <s v="no"/>
  </r>
  <r>
    <s v="TIR"/>
    <s v="RT2"/>
    <x v="0"/>
    <s v="Cyclanthaceae"/>
    <s v="no"/>
  </r>
  <r>
    <s v="TIR"/>
    <s v="RT2"/>
    <x v="4"/>
    <s v="Melastomataceae"/>
    <s v="no"/>
  </r>
  <r>
    <s v="TIR"/>
    <s v="RT2"/>
    <x v="0"/>
    <s v="Araceae"/>
    <s v="no"/>
  </r>
  <r>
    <s v="TIR"/>
    <s v="RT2"/>
    <x v="4"/>
    <s v="Unknown"/>
    <s v="no"/>
  </r>
  <r>
    <s v="TIR"/>
    <s v="RT2"/>
    <x v="0"/>
    <s v="Araceae"/>
    <s v="no"/>
  </r>
  <r>
    <s v="TIR"/>
    <s v="RT2"/>
    <x v="1"/>
    <s v="Gesneriaceae"/>
    <s v="no"/>
  </r>
  <r>
    <s v="TIR"/>
    <s v="RT2"/>
    <x v="1"/>
    <s v="Piperaceae"/>
    <s v="no"/>
  </r>
  <r>
    <s v="TIR"/>
    <s v="RT2"/>
    <x v="0"/>
    <s v="Araceae"/>
    <s v="no"/>
  </r>
  <r>
    <s v="TIR"/>
    <s v="RT2"/>
    <x v="1"/>
    <s v="Piperaceae"/>
    <s v="no"/>
  </r>
  <r>
    <s v="TIR"/>
    <s v="RT2"/>
    <x v="0"/>
    <s v="Arecaceae"/>
    <s v="no"/>
  </r>
  <r>
    <s v="TIR"/>
    <s v="RT2"/>
    <x v="0"/>
    <s v="Melastomataceae"/>
    <s v="no"/>
  </r>
  <r>
    <s v="TIR"/>
    <s v="RT2"/>
    <x v="0"/>
    <s v="Melastomataceae"/>
    <s v="yes"/>
  </r>
  <r>
    <s v="TIR"/>
    <s v="RT2"/>
    <x v="4"/>
    <s v="Euphorbiaceae"/>
    <s v="no"/>
  </r>
  <r>
    <s v="TIR"/>
    <s v="RT2"/>
    <x v="0"/>
    <s v="Araceae"/>
    <s v="no"/>
  </r>
  <r>
    <s v="TIR"/>
    <s v="RT2"/>
    <x v="0"/>
    <s v="Piperaceae"/>
    <s v="no"/>
  </r>
  <r>
    <s v="TIR"/>
    <s v="RT2"/>
    <x v="0"/>
    <s v="Arecaceae"/>
    <s v="no"/>
  </r>
  <r>
    <s v="TIR"/>
    <s v="RT2"/>
    <x v="0"/>
    <s v="Arecaceae"/>
    <s v="no"/>
  </r>
  <r>
    <s v="TIR"/>
    <s v="RT2"/>
    <x v="0"/>
    <s v="Heliconiaceae"/>
    <s v="no"/>
  </r>
  <r>
    <s v="TIR"/>
    <s v="RT2"/>
    <x v="0"/>
    <s v="Cyclanthaceae"/>
    <s v="no"/>
  </r>
  <r>
    <s v="P1"/>
    <s v="RT2"/>
    <x v="0"/>
    <s v="Araceae"/>
    <s v="no"/>
  </r>
  <r>
    <s v="P1"/>
    <s v="RT2"/>
    <x v="0"/>
    <s v="Clusiaceae"/>
    <s v="no"/>
  </r>
  <r>
    <s v="P1"/>
    <s v="RT2"/>
    <x v="1"/>
    <s v="Piperaceae"/>
    <s v="no"/>
  </r>
  <r>
    <s v="P1"/>
    <s v="RT2"/>
    <x v="1"/>
    <s v="Acanthaceae"/>
    <s v="no"/>
  </r>
  <r>
    <s v="P1"/>
    <s v="RT2"/>
    <x v="0"/>
    <s v="Thelypteridaceae"/>
    <s v="no"/>
  </r>
  <r>
    <s v="P1"/>
    <s v="RT2"/>
    <x v="0"/>
    <s v="Euphorbiaceae"/>
    <s v="no"/>
  </r>
  <r>
    <s v="P1"/>
    <s v="RT2"/>
    <x v="0"/>
    <s v="Costaceae"/>
    <s v="no"/>
  </r>
  <r>
    <s v="P1"/>
    <s v="RT2"/>
    <x v="1"/>
    <s v="Acanthaceae"/>
    <s v="no"/>
  </r>
  <r>
    <s v="P1"/>
    <s v="RT2"/>
    <x v="0"/>
    <s v="Euphorbiaceae"/>
    <s v="no"/>
  </r>
  <r>
    <s v="P1"/>
    <s v="RT2"/>
    <x v="1"/>
    <s v="Acanthaceae"/>
    <s v="no"/>
  </r>
  <r>
    <s v="P1"/>
    <s v="RT2"/>
    <x v="3"/>
    <s v="Thelypteridaceae"/>
    <s v="no"/>
  </r>
  <r>
    <s v="P1"/>
    <s v="RT2"/>
    <x v="0"/>
    <s v="Heliconiaceae"/>
    <s v="no"/>
  </r>
  <r>
    <s v="P1"/>
    <s v="RT2"/>
    <x v="0"/>
    <s v="Heliconiaceae"/>
    <s v="no"/>
  </r>
  <r>
    <s v="P1"/>
    <s v="RT2"/>
    <x v="1"/>
    <s v="Melastomataceae"/>
    <s v="no"/>
  </r>
  <r>
    <s v="P1"/>
    <s v="RT2"/>
    <x v="0"/>
    <s v="Araceae"/>
    <s v="no"/>
  </r>
  <r>
    <s v="P1"/>
    <s v="RT2"/>
    <x v="0"/>
    <s v="Thelypteridaceae"/>
    <s v="no"/>
  </r>
  <r>
    <s v="P1"/>
    <s v="RT2"/>
    <x v="1"/>
    <s v="Salicaceae"/>
    <s v="no"/>
  </r>
  <r>
    <s v="P1"/>
    <s v="RT2"/>
    <x v="0"/>
    <s v="Araceae"/>
    <s v="no"/>
  </r>
  <r>
    <s v="P1"/>
    <s v="RT2"/>
    <x v="0"/>
    <s v="Begoniaceae"/>
    <s v="no"/>
  </r>
  <r>
    <s v="P1"/>
    <s v="RT2"/>
    <x v="0"/>
    <s v="Piperaceae"/>
    <s v="no"/>
  </r>
  <r>
    <s v="P1"/>
    <s v="RT2"/>
    <x v="0"/>
    <s v="Cyclanthaceae"/>
    <s v="no"/>
  </r>
  <r>
    <s v="P1"/>
    <s v="RT2"/>
    <x v="0"/>
    <s v="Araceae"/>
    <s v="no"/>
  </r>
  <r>
    <s v="P1"/>
    <s v="RT2"/>
    <x v="0"/>
    <s v="Thelypteridaceae"/>
    <s v="no"/>
  </r>
  <r>
    <s v="P1"/>
    <s v="RT2"/>
    <x v="1"/>
    <s v="Piperaceae"/>
    <s v="no"/>
  </r>
  <r>
    <s v="P1"/>
    <s v="RT2"/>
    <x v="0"/>
    <s v="Piperaceae"/>
    <s v="no"/>
  </r>
  <r>
    <s v="P1"/>
    <s v="RT1"/>
    <x v="5"/>
    <s v="Melastomataceae"/>
    <s v="no"/>
  </r>
  <r>
    <s v="P1"/>
    <s v="RT1"/>
    <x v="0"/>
    <s v="Arecaceae"/>
    <s v="no"/>
  </r>
  <r>
    <s v="P1"/>
    <s v="RT1"/>
    <x v="1"/>
    <s v="Elaeocarpaceae"/>
    <s v="yes"/>
  </r>
  <r>
    <s v="P1"/>
    <s v="RT1"/>
    <x v="1"/>
    <s v="Moraceae"/>
    <s v="no"/>
  </r>
  <r>
    <s v="P1"/>
    <s v="RT1"/>
    <x v="0"/>
    <s v="Marattiaceae"/>
    <s v="no"/>
  </r>
  <r>
    <s v="P1"/>
    <s v="RT1"/>
    <x v="0"/>
    <s v="Cyclanthaceae"/>
    <s v="no"/>
  </r>
  <r>
    <s v="P1"/>
    <s v="RT1"/>
    <x v="0"/>
    <s v="Piperaceae"/>
    <s v="no"/>
  </r>
  <r>
    <s v="P1"/>
    <s v="RT1"/>
    <x v="0"/>
    <s v="Fabaceae"/>
    <s v="no"/>
  </r>
  <r>
    <s v="P1"/>
    <s v="RT1"/>
    <x v="0"/>
    <s v="Piperaceae"/>
    <s v="no"/>
  </r>
  <r>
    <s v="P1"/>
    <s v="RT1"/>
    <x v="0"/>
    <s v="Piperaceae"/>
    <s v="no"/>
  </r>
  <r>
    <s v="P1"/>
    <s v="RT1"/>
    <x v="0"/>
    <s v="Marcgraviaceae"/>
    <s v="no"/>
  </r>
  <r>
    <s v="P1"/>
    <s v="RT1"/>
    <x v="0"/>
    <s v="Thelypteridaceae"/>
    <s v="no"/>
  </r>
  <r>
    <s v="P1"/>
    <s v="RT1"/>
    <x v="0"/>
    <s v="Thelypteridaceae"/>
    <s v="no"/>
  </r>
  <r>
    <s v="P1"/>
    <s v="RT1"/>
    <x v="0"/>
    <s v="Arecaceae"/>
    <s v="no"/>
  </r>
  <r>
    <s v="P1"/>
    <s v="RT1"/>
    <x v="1"/>
    <s v="Urticaceae"/>
    <s v="no"/>
  </r>
  <r>
    <s v="P1"/>
    <s v="RT1"/>
    <x v="3"/>
    <s v="Thelypteridaceae"/>
    <s v="no"/>
  </r>
  <r>
    <s v="P1"/>
    <s v="RT1"/>
    <x v="3"/>
    <s v="Tectariaceae"/>
    <s v="no"/>
  </r>
  <r>
    <s v="P1"/>
    <s v="RT1"/>
    <x v="0"/>
    <s v="Melastomataceae"/>
    <s v="no"/>
  </r>
  <r>
    <s v="P1"/>
    <s v="RT1"/>
    <x v="3"/>
    <s v="Thelypteridaceae"/>
    <s v="no"/>
  </r>
  <r>
    <s v="P1"/>
    <s v="RT1"/>
    <x v="0"/>
    <s v="Euphorbiaceae"/>
    <s v="no"/>
  </r>
  <r>
    <s v="P1"/>
    <s v="RT1"/>
    <x v="0"/>
    <s v="Araceae"/>
    <s v="no"/>
  </r>
  <r>
    <s v="P1"/>
    <s v="RT1"/>
    <x v="0"/>
    <s v="Araceae"/>
    <s v="no"/>
  </r>
  <r>
    <s v="P1"/>
    <s v="RT1"/>
    <x v="0"/>
    <s v="Solanaceae"/>
    <s v="no"/>
  </r>
  <r>
    <s v="P1"/>
    <s v="RT1"/>
    <x v="0"/>
    <s v="Cannabaceae"/>
    <s v="no"/>
  </r>
  <r>
    <s v="P1"/>
    <s v="RT1"/>
    <x v="1"/>
    <s v="Fabaceae"/>
    <s v="no"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  <r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S62:X64" firstHeaderRow="1" firstDataRow="2" firstDataCol="1"/>
  <pivotFields count="6">
    <pivotField dataField="1" showAll="0"/>
    <pivotField showAll="0"/>
    <pivotField showAll="0"/>
    <pivotField showAll="0"/>
    <pivotField showAll="0"/>
    <pivotField axis="axisCol" showAll="0">
      <items count="8">
        <item x="4"/>
        <item x="0"/>
        <item m="1" x="6"/>
        <item m="1" x="5"/>
        <item h="1" x="2"/>
        <item x="1"/>
        <item x="3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5"/>
    </i>
    <i>
      <x v="6"/>
    </i>
    <i t="grand">
      <x/>
    </i>
  </colItems>
  <dataFields count="1">
    <dataField name="Count of 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4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Q76:W78" firstHeaderRow="1" firstDataRow="2" firstDataCol="1"/>
  <pivotFields count="5">
    <pivotField dataField="1" showAll="0"/>
    <pivotField showAll="0"/>
    <pivotField axis="axisCol" showAll="0">
      <items count="10">
        <item m="1" x="8"/>
        <item x="0"/>
        <item x="5"/>
        <item x="2"/>
        <item m="1" x="7"/>
        <item x="1"/>
        <item h="1" x="6"/>
        <item x="3"/>
        <item h="1" x="4"/>
        <item t="default"/>
      </items>
    </pivotField>
    <pivotField showAll="0"/>
    <pivotField showAll="0"/>
  </pivotFields>
  <rowItems count="1">
    <i/>
  </rowItems>
  <colFields count="1">
    <field x="2"/>
  </colFields>
  <colItems count="6">
    <i>
      <x v="1"/>
    </i>
    <i>
      <x v="2"/>
    </i>
    <i>
      <x v="3"/>
    </i>
    <i>
      <x v="5"/>
    </i>
    <i>
      <x v="7"/>
    </i>
    <i t="grand">
      <x/>
    </i>
  </colItems>
  <dataFields count="1">
    <dataField name="Count of 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J77:O82" firstHeaderRow="1" firstDataRow="2" firstDataCol="1" rowPageCount="1" colPageCount="1"/>
  <pivotFields count="30">
    <pivotField showAll="0"/>
    <pivotField dataField="1" showAll="0">
      <items count="322">
        <item x="0"/>
        <item x="1"/>
        <item x="2"/>
        <item x="8"/>
        <item x="9"/>
        <item x="10"/>
        <item x="11"/>
        <item x="85"/>
        <item x="86"/>
        <item x="14"/>
        <item x="12"/>
        <item x="13"/>
        <item x="15"/>
        <item x="16"/>
        <item x="17"/>
        <item x="19"/>
        <item x="18"/>
        <item x="21"/>
        <item x="22"/>
        <item x="20"/>
        <item x="23"/>
        <item x="24"/>
        <item x="25"/>
        <item x="29"/>
        <item x="33"/>
        <item x="30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7"/>
        <item x="48"/>
        <item x="49"/>
        <item x="50"/>
        <item x="51"/>
        <item x="44"/>
        <item x="45"/>
        <item x="46"/>
        <item x="54"/>
        <item x="52"/>
        <item x="53"/>
        <item x="56"/>
        <item x="57"/>
        <item x="58"/>
        <item x="55"/>
        <item x="59"/>
        <item x="105"/>
        <item x="106"/>
        <item x="60"/>
        <item x="61"/>
        <item x="62"/>
        <item x="63"/>
        <item x="64"/>
        <item x="65"/>
        <item x="66"/>
        <item x="26"/>
        <item x="27"/>
        <item x="28"/>
        <item x="107"/>
        <item x="67"/>
        <item x="70"/>
        <item x="71"/>
        <item x="69"/>
        <item x="68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8"/>
        <item x="3"/>
        <item x="4"/>
        <item x="5"/>
        <item x="6"/>
        <item x="7"/>
        <item x="192"/>
        <item x="193"/>
        <item x="303"/>
        <item x="320"/>
        <item x="190"/>
        <item x="191"/>
        <item x="302"/>
        <item x="319"/>
        <item x="186"/>
        <item x="187"/>
        <item x="188"/>
        <item x="189"/>
        <item x="194"/>
        <item x="195"/>
        <item x="252"/>
        <item x="253"/>
        <item x="301"/>
        <item x="249"/>
        <item x="250"/>
        <item x="251"/>
        <item x="298"/>
        <item x="299"/>
        <item x="300"/>
        <item x="109"/>
        <item x="223"/>
        <item x="224"/>
        <item x="110"/>
        <item x="111"/>
        <item x="113"/>
        <item x="144"/>
        <item x="145"/>
        <item x="146"/>
        <item x="162"/>
        <item x="221"/>
        <item x="147"/>
        <item x="148"/>
        <item x="149"/>
        <item x="112"/>
        <item x="222"/>
        <item x="121"/>
        <item x="294"/>
        <item x="122"/>
        <item x="123"/>
        <item x="136"/>
        <item x="247"/>
        <item x="202"/>
        <item x="209"/>
        <item x="254"/>
        <item x="295"/>
        <item x="114"/>
        <item x="127"/>
        <item x="128"/>
        <item x="129"/>
        <item x="130"/>
        <item x="131"/>
        <item x="132"/>
        <item x="137"/>
        <item x="138"/>
        <item x="199"/>
        <item x="115"/>
        <item x="205"/>
        <item x="206"/>
        <item x="207"/>
        <item x="208"/>
        <item x="212"/>
        <item x="213"/>
        <item x="214"/>
        <item x="215"/>
        <item x="216"/>
        <item x="116"/>
        <item x="210"/>
        <item x="255"/>
        <item x="248"/>
        <item x="117"/>
        <item x="304"/>
        <item x="305"/>
        <item x="118"/>
        <item x="119"/>
        <item x="124"/>
        <item x="125"/>
        <item x="126"/>
        <item x="120"/>
        <item x="197"/>
        <item x="198"/>
        <item x="200"/>
        <item x="201"/>
        <item x="203"/>
        <item x="204"/>
        <item x="211"/>
        <item x="293"/>
        <item x="133"/>
        <item x="297"/>
        <item x="134"/>
        <item x="135"/>
        <item x="139"/>
        <item x="140"/>
        <item x="141"/>
        <item x="142"/>
        <item x="196"/>
        <item x="166"/>
        <item x="235"/>
        <item x="239"/>
        <item x="168"/>
        <item x="170"/>
        <item x="171"/>
        <item x="227"/>
        <item x="232"/>
        <item x="233"/>
        <item x="234"/>
        <item x="163"/>
        <item x="178"/>
        <item x="179"/>
        <item x="180"/>
        <item x="181"/>
        <item x="182"/>
        <item x="183"/>
        <item x="184"/>
        <item x="226"/>
        <item x="164"/>
        <item x="229"/>
        <item x="237"/>
        <item x="238"/>
        <item x="240"/>
        <item x="241"/>
        <item x="242"/>
        <item x="243"/>
        <item x="244"/>
        <item x="246"/>
        <item x="256"/>
        <item x="165"/>
        <item x="257"/>
        <item x="258"/>
        <item x="259"/>
        <item x="288"/>
        <item x="289"/>
        <item x="260"/>
        <item x="291"/>
        <item x="292"/>
        <item x="172"/>
        <item x="261"/>
        <item x="173"/>
        <item x="174"/>
        <item x="175"/>
        <item x="176"/>
        <item x="177"/>
        <item x="167"/>
        <item x="290"/>
        <item x="169"/>
        <item x="185"/>
        <item x="225"/>
        <item x="228"/>
        <item x="230"/>
        <item x="231"/>
        <item x="236"/>
        <item x="245"/>
        <item x="143"/>
        <item x="160"/>
        <item x="161"/>
        <item x="217"/>
        <item x="218"/>
        <item x="159"/>
        <item x="262"/>
        <item x="263"/>
        <item x="264"/>
        <item x="265"/>
        <item x="219"/>
        <item x="220"/>
        <item x="151"/>
        <item x="266"/>
        <item x="272"/>
        <item x="274"/>
        <item x="275"/>
        <item x="276"/>
        <item x="277"/>
        <item x="278"/>
        <item x="281"/>
        <item x="310"/>
        <item x="309"/>
        <item x="311"/>
        <item x="312"/>
        <item x="313"/>
        <item x="150"/>
        <item x="152"/>
        <item x="267"/>
        <item x="268"/>
        <item x="269"/>
        <item x="270"/>
        <item x="271"/>
        <item x="273"/>
        <item x="279"/>
        <item x="280"/>
        <item x="282"/>
        <item x="283"/>
        <item x="153"/>
        <item x="284"/>
        <item x="285"/>
        <item x="286"/>
        <item x="287"/>
        <item x="306"/>
        <item x="307"/>
        <item x="308"/>
        <item x="314"/>
        <item x="315"/>
        <item x="154"/>
        <item x="316"/>
        <item x="317"/>
        <item x="318"/>
        <item x="296"/>
        <item x="155"/>
        <item x="156"/>
        <item x="157"/>
        <item x="15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8">
        <item x="4"/>
        <item x="3"/>
        <item x="5"/>
        <item x="6"/>
        <item x="0"/>
        <item x="2"/>
        <item x="1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6">
        <item x="1"/>
        <item x="0"/>
        <item x="2"/>
        <item h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2">
        <item x="30"/>
        <item x="4"/>
        <item x="29"/>
        <item x="1"/>
        <item x="20"/>
        <item x="25"/>
        <item x="24"/>
        <item x="10"/>
        <item x="21"/>
        <item x="22"/>
        <item x="9"/>
        <item x="15"/>
        <item x="18"/>
        <item x="26"/>
        <item x="7"/>
        <item x="11"/>
        <item x="5"/>
        <item x="3"/>
        <item x="17"/>
        <item x="12"/>
        <item x="8"/>
        <item x="0"/>
        <item x="16"/>
        <item x="23"/>
        <item x="2"/>
        <item x="13"/>
        <item x="6"/>
        <item x="28"/>
        <item x="27"/>
        <item x="19"/>
        <item h="1" x="14"/>
        <item t="default"/>
      </items>
    </pivotField>
    <pivotField showAll="0"/>
    <pivotField axis="axisCol" showAll="0">
      <items count="7">
        <item x="1"/>
        <item x="4"/>
        <item x="0"/>
        <item h="1" x="2"/>
        <item x="5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1"/>
  </colFields>
  <colItems count="5">
    <i>
      <x/>
    </i>
    <i>
      <x v="1"/>
    </i>
    <i>
      <x v="2"/>
    </i>
    <i>
      <x v="4"/>
    </i>
    <i t="grand">
      <x/>
    </i>
  </colItems>
  <pageFields count="1">
    <pageField fld="2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Z62:AE67" firstHeaderRow="1" firstDataRow="2" firstDataCol="1" rowPageCount="1" colPageCount="1"/>
  <pivotFields count="10">
    <pivotField showAll="0"/>
    <pivotField dataField="1" showAll="0"/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showAll="0"/>
    <pivotField showAll="0"/>
    <pivotField axis="axisCol" showAll="0">
      <items count="8">
        <item x="2"/>
        <item x="1"/>
        <item m="1" x="6"/>
        <item m="1" x="5"/>
        <item h="1" x="0"/>
        <item x="3"/>
        <item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5"/>
    </i>
    <i>
      <x v="6"/>
    </i>
    <i t="grand">
      <x/>
    </i>
  </colItems>
  <pageFields count="1">
    <pageField fld="2" hier="-1"/>
  </pageField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8"/>
  <sheetViews>
    <sheetView workbookViewId="0">
      <selection sqref="A1:XFD1048576"/>
    </sheetView>
  </sheetViews>
  <sheetFormatPr baseColWidth="10" defaultRowHeight="15" x14ac:dyDescent="0"/>
  <cols>
    <col min="1" max="1" width="16.1640625" customWidth="1"/>
    <col min="2" max="2" width="17.33203125" customWidth="1"/>
    <col min="3" max="3" width="8.33203125" customWidth="1"/>
    <col min="4" max="4" width="7.33203125" customWidth="1"/>
    <col min="5" max="5" width="11.5" customWidth="1"/>
    <col min="6" max="6" width="12.6640625" bestFit="1" customWidth="1"/>
    <col min="7" max="7" width="12" bestFit="1" customWidth="1"/>
    <col min="8" max="8" width="12.83203125" bestFit="1" customWidth="1"/>
    <col min="9" max="9" width="10" customWidth="1"/>
    <col min="10" max="10" width="10.33203125" customWidth="1"/>
    <col min="11" max="11" width="13.5" bestFit="1" customWidth="1"/>
    <col min="12" max="12" width="14.6640625" bestFit="1" customWidth="1"/>
    <col min="13" max="13" width="14" bestFit="1" customWidth="1"/>
    <col min="14" max="14" width="12.83203125" bestFit="1" customWidth="1"/>
    <col min="15" max="15" width="13.6640625" bestFit="1" customWidth="1"/>
    <col min="16" max="16" width="13.33203125" bestFit="1" customWidth="1"/>
    <col min="17" max="17" width="14.1640625" bestFit="1" customWidth="1"/>
    <col min="18" max="18" width="12.6640625" customWidth="1"/>
    <col min="19" max="19" width="16.6640625" bestFit="1" customWidth="1"/>
    <col min="20" max="20" width="10.1640625" customWidth="1"/>
    <col min="21" max="21" width="10" customWidth="1"/>
    <col min="22" max="22" width="8" customWidth="1"/>
    <col min="23" max="23" width="10.83203125" customWidth="1"/>
    <col min="24" max="24" width="12" bestFit="1" customWidth="1"/>
    <col min="25" max="25" width="12.6640625" bestFit="1" customWidth="1"/>
    <col min="26" max="26" width="14.6640625" bestFit="1" customWidth="1"/>
    <col min="27" max="27" width="17.33203125" customWidth="1"/>
    <col min="28" max="28" width="6.1640625" customWidth="1"/>
    <col min="29" max="30" width="8.33203125" customWidth="1"/>
    <col min="31" max="31" width="11.5" customWidth="1"/>
    <col min="32" max="32" width="7.5" customWidth="1"/>
    <col min="33" max="33" width="11.5" customWidth="1"/>
    <col min="34" max="45" width="11.83203125" bestFit="1" customWidth="1"/>
  </cols>
  <sheetData>
    <row r="1" spans="1:16" ht="20">
      <c r="A1" s="1" t="s">
        <v>0</v>
      </c>
    </row>
    <row r="2" spans="1:16">
      <c r="A2" s="2"/>
      <c r="B2" s="2"/>
      <c r="C2" s="2"/>
      <c r="D2" s="2"/>
      <c r="E2" s="2"/>
      <c r="F2" s="2"/>
      <c r="G2" s="2"/>
    </row>
    <row r="3" spans="1:16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J3" s="3" t="s">
        <v>7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8</v>
      </c>
    </row>
    <row r="4" spans="1:16">
      <c r="A4" t="s">
        <v>9</v>
      </c>
      <c r="B4">
        <v>0</v>
      </c>
      <c r="C4">
        <v>4</v>
      </c>
      <c r="D4">
        <v>16</v>
      </c>
      <c r="E4">
        <v>1</v>
      </c>
      <c r="F4">
        <v>11</v>
      </c>
      <c r="G4">
        <v>32</v>
      </c>
      <c r="J4" s="5" t="s">
        <v>9</v>
      </c>
      <c r="K4">
        <v>4</v>
      </c>
      <c r="L4">
        <v>16</v>
      </c>
      <c r="M4">
        <v>1</v>
      </c>
      <c r="N4">
        <v>11</v>
      </c>
      <c r="O4">
        <v>32</v>
      </c>
    </row>
    <row r="5" spans="1:16">
      <c r="A5" t="s">
        <v>10</v>
      </c>
      <c r="B5">
        <v>0</v>
      </c>
      <c r="C5">
        <v>7</v>
      </c>
      <c r="D5">
        <v>17</v>
      </c>
      <c r="E5">
        <v>17</v>
      </c>
      <c r="F5">
        <v>8</v>
      </c>
      <c r="G5" s="2">
        <v>49</v>
      </c>
      <c r="J5" s="6" t="s">
        <v>10</v>
      </c>
      <c r="K5" s="7">
        <v>7</v>
      </c>
      <c r="L5" s="7">
        <v>17</v>
      </c>
      <c r="M5" s="7">
        <v>17</v>
      </c>
      <c r="N5" s="7">
        <v>8</v>
      </c>
      <c r="O5" s="7">
        <v>49</v>
      </c>
    </row>
    <row r="6" spans="1:16">
      <c r="A6" t="s">
        <v>11</v>
      </c>
      <c r="B6">
        <v>0</v>
      </c>
      <c r="C6">
        <v>7</v>
      </c>
      <c r="D6">
        <v>21</v>
      </c>
      <c r="E6">
        <v>13</v>
      </c>
      <c r="F6">
        <v>14</v>
      </c>
      <c r="G6">
        <v>55</v>
      </c>
      <c r="J6" s="6" t="s">
        <v>11</v>
      </c>
      <c r="K6" s="7">
        <v>7</v>
      </c>
      <c r="L6" s="7">
        <v>21</v>
      </c>
      <c r="M6" s="7">
        <v>13</v>
      </c>
      <c r="N6" s="7">
        <v>14</v>
      </c>
      <c r="O6" s="7">
        <v>55</v>
      </c>
    </row>
    <row r="7" spans="1:16">
      <c r="A7" s="3" t="s">
        <v>12</v>
      </c>
      <c r="B7" s="8">
        <v>4.2735042735042739E-3</v>
      </c>
      <c r="C7" s="9">
        <v>0.13247863247863248</v>
      </c>
      <c r="D7" s="9">
        <v>0.36965811965811968</v>
      </c>
      <c r="E7" s="9">
        <v>0.26709401709401709</v>
      </c>
      <c r="F7" s="9">
        <v>0.2264957264957265</v>
      </c>
      <c r="G7" s="3">
        <f>SUM(B7:F7)</f>
        <v>0.99999999999999989</v>
      </c>
      <c r="J7" s="10" t="s">
        <v>8</v>
      </c>
      <c r="K7" s="11">
        <v>18</v>
      </c>
      <c r="L7" s="11">
        <v>54</v>
      </c>
      <c r="M7" s="11">
        <v>31</v>
      </c>
      <c r="N7" s="11">
        <v>33</v>
      </c>
      <c r="O7" s="11">
        <v>136</v>
      </c>
    </row>
    <row r="8" spans="1:16">
      <c r="A8" s="12"/>
      <c r="B8" s="2"/>
      <c r="C8" s="2"/>
      <c r="D8" s="2"/>
      <c r="E8" s="2"/>
      <c r="F8" s="2"/>
      <c r="G8" s="2"/>
      <c r="J8" s="13"/>
      <c r="K8" s="7"/>
      <c r="L8" s="7"/>
      <c r="M8" s="7"/>
      <c r="N8" s="7"/>
      <c r="O8" s="7"/>
    </row>
    <row r="9" spans="1:16">
      <c r="A9" s="2"/>
      <c r="B9" s="2"/>
      <c r="C9" s="2"/>
      <c r="D9" s="2"/>
      <c r="E9" s="2"/>
      <c r="F9" s="2"/>
      <c r="G9" s="2"/>
    </row>
    <row r="10" spans="1:16">
      <c r="A10" s="14" t="s">
        <v>13</v>
      </c>
      <c r="B10" s="15"/>
      <c r="C10" s="15"/>
      <c r="D10" s="15"/>
      <c r="E10" s="15"/>
      <c r="F10" s="15"/>
      <c r="G10" s="15"/>
      <c r="J10" s="3"/>
      <c r="K10" s="3" t="s">
        <v>1</v>
      </c>
      <c r="L10" s="3" t="s">
        <v>2</v>
      </c>
      <c r="M10" s="3" t="s">
        <v>3</v>
      </c>
      <c r="N10" s="3" t="s">
        <v>4</v>
      </c>
      <c r="O10" s="3" t="s">
        <v>5</v>
      </c>
      <c r="P10" s="3" t="s">
        <v>14</v>
      </c>
    </row>
    <row r="11" spans="1:16">
      <c r="A11" s="2"/>
      <c r="B11" s="2"/>
      <c r="C11" s="2"/>
      <c r="D11" s="2"/>
      <c r="E11" s="2"/>
      <c r="F11" s="2"/>
      <c r="G11" s="2"/>
      <c r="J11" t="s">
        <v>15</v>
      </c>
      <c r="K11">
        <v>2</v>
      </c>
      <c r="L11">
        <v>62</v>
      </c>
      <c r="M11">
        <v>173</v>
      </c>
      <c r="N11">
        <v>125</v>
      </c>
      <c r="O11">
        <v>106</v>
      </c>
      <c r="P11">
        <v>468</v>
      </c>
    </row>
    <row r="12" spans="1:16">
      <c r="A12" s="2"/>
      <c r="B12" s="2"/>
      <c r="C12" s="16"/>
      <c r="D12" s="16"/>
      <c r="E12" s="16"/>
      <c r="F12" s="16"/>
      <c r="G12" s="2"/>
      <c r="J12" t="s">
        <v>16</v>
      </c>
      <c r="K12">
        <v>4.2735042735042739E-3</v>
      </c>
      <c r="L12">
        <v>0.13247863247863248</v>
      </c>
      <c r="M12">
        <v>0.36965811965811968</v>
      </c>
      <c r="N12">
        <v>0.26709401709401709</v>
      </c>
      <c r="O12">
        <v>0.2264957264957265</v>
      </c>
      <c r="P12">
        <f>SUM(K12:O12)</f>
        <v>0.99999999999999989</v>
      </c>
    </row>
    <row r="13" spans="1:16" ht="16" thickBot="1">
      <c r="A13" s="2"/>
      <c r="B13" s="2"/>
      <c r="C13" s="16"/>
      <c r="D13" s="16"/>
      <c r="E13" s="16"/>
      <c r="F13" s="16"/>
      <c r="G13" s="2"/>
    </row>
    <row r="14" spans="1:16" s="18" customFormat="1" ht="16" thickBot="1">
      <c r="A14" s="17"/>
    </row>
    <row r="16" spans="1:16" ht="20">
      <c r="A16" s="1" t="s">
        <v>17</v>
      </c>
    </row>
    <row r="18" spans="1:12">
      <c r="A18" s="19" t="s">
        <v>7</v>
      </c>
      <c r="B18" s="19" t="s">
        <v>18</v>
      </c>
      <c r="C18" s="19" t="s">
        <v>19</v>
      </c>
      <c r="D18" s="19" t="s">
        <v>20</v>
      </c>
      <c r="E18" s="19" t="s">
        <v>8</v>
      </c>
      <c r="F18" s="20"/>
      <c r="H18" t="s">
        <v>21</v>
      </c>
      <c r="I18" t="s">
        <v>22</v>
      </c>
    </row>
    <row r="19" spans="1:12">
      <c r="A19" s="13" t="s">
        <v>9</v>
      </c>
      <c r="B19" s="7">
        <v>0</v>
      </c>
      <c r="C19" s="7">
        <v>8</v>
      </c>
      <c r="D19" s="7">
        <v>14</v>
      </c>
      <c r="E19" s="7">
        <v>22</v>
      </c>
      <c r="H19" s="3"/>
      <c r="I19" s="21" t="s">
        <v>18</v>
      </c>
      <c r="J19" s="21" t="s">
        <v>19</v>
      </c>
      <c r="K19" s="21" t="s">
        <v>20</v>
      </c>
      <c r="L19" s="21" t="s">
        <v>8</v>
      </c>
    </row>
    <row r="20" spans="1:12">
      <c r="A20" s="13" t="s">
        <v>10</v>
      </c>
      <c r="B20" s="7">
        <v>16</v>
      </c>
      <c r="C20" s="7">
        <v>18</v>
      </c>
      <c r="D20" s="7">
        <v>11</v>
      </c>
      <c r="E20" s="7">
        <v>45</v>
      </c>
      <c r="H20" t="s">
        <v>6</v>
      </c>
      <c r="I20">
        <v>14</v>
      </c>
      <c r="J20">
        <v>50</v>
      </c>
      <c r="K20">
        <v>26</v>
      </c>
      <c r="L20">
        <v>90</v>
      </c>
    </row>
    <row r="21" spans="1:12">
      <c r="A21" s="13" t="s">
        <v>11</v>
      </c>
      <c r="B21" s="7">
        <v>7</v>
      </c>
      <c r="C21" s="7">
        <v>17</v>
      </c>
      <c r="D21" s="7">
        <v>23</v>
      </c>
      <c r="E21" s="7">
        <v>47</v>
      </c>
      <c r="H21" s="22" t="s">
        <v>23</v>
      </c>
      <c r="I21" s="23">
        <f>I20/L20</f>
        <v>0.15555555555555556</v>
      </c>
      <c r="J21" s="23">
        <f>J20/90</f>
        <v>0.55555555555555558</v>
      </c>
      <c r="K21" s="23">
        <f>K20/90</f>
        <v>0.28888888888888886</v>
      </c>
      <c r="L21" s="22">
        <f>L20/90</f>
        <v>1</v>
      </c>
    </row>
    <row r="22" spans="1:12">
      <c r="A22" s="24" t="s">
        <v>23</v>
      </c>
      <c r="B22" s="25">
        <v>0.15555555555555556</v>
      </c>
      <c r="C22" s="25">
        <v>0.55555555555555558</v>
      </c>
      <c r="D22" s="25">
        <v>0.28888888888888886</v>
      </c>
      <c r="E22" s="3">
        <v>1</v>
      </c>
      <c r="H22" s="26"/>
      <c r="I22" s="27"/>
      <c r="J22" s="27"/>
      <c r="K22" s="27"/>
      <c r="L22" s="28"/>
    </row>
    <row r="23" spans="1:12">
      <c r="A23" s="12"/>
      <c r="B23" s="2"/>
      <c r="C23" s="2"/>
      <c r="D23" s="2"/>
      <c r="H23" s="22"/>
      <c r="I23" s="22"/>
      <c r="J23" s="27"/>
      <c r="K23" s="27"/>
      <c r="L23" s="22"/>
    </row>
    <row r="24" spans="1:12">
      <c r="A24" s="29"/>
      <c r="B24" s="20"/>
      <c r="C24" s="20"/>
      <c r="D24" s="20"/>
      <c r="H24" s="19" t="s">
        <v>7</v>
      </c>
      <c r="I24" s="19" t="s">
        <v>18</v>
      </c>
      <c r="J24" s="19" t="s">
        <v>19</v>
      </c>
      <c r="K24" s="19" t="s">
        <v>20</v>
      </c>
      <c r="L24" s="19" t="s">
        <v>8</v>
      </c>
    </row>
    <row r="25" spans="1:12">
      <c r="A25" s="29"/>
      <c r="B25" s="2"/>
      <c r="C25" s="2"/>
      <c r="D25" s="2"/>
      <c r="H25" s="13" t="s">
        <v>9</v>
      </c>
      <c r="I25" s="7">
        <v>0</v>
      </c>
      <c r="J25" s="7">
        <v>8</v>
      </c>
      <c r="K25" s="7">
        <v>14</v>
      </c>
      <c r="L25" s="7">
        <v>22</v>
      </c>
    </row>
    <row r="26" spans="1:12">
      <c r="A26" s="29"/>
      <c r="B26" s="7"/>
      <c r="C26" s="7"/>
      <c r="D26" s="7"/>
      <c r="H26" s="13" t="s">
        <v>10</v>
      </c>
      <c r="I26" s="7">
        <v>16</v>
      </c>
      <c r="J26" s="7">
        <v>18</v>
      </c>
      <c r="K26" s="7">
        <v>11</v>
      </c>
      <c r="L26" s="7">
        <v>45</v>
      </c>
    </row>
    <row r="27" spans="1:12">
      <c r="A27" s="29"/>
      <c r="B27" s="30"/>
      <c r="C27" s="30"/>
      <c r="D27" s="30"/>
      <c r="E27" s="31"/>
      <c r="H27" s="13" t="s">
        <v>11</v>
      </c>
      <c r="I27" s="7">
        <v>7</v>
      </c>
      <c r="J27" s="7">
        <v>17</v>
      </c>
      <c r="K27" s="7">
        <v>23</v>
      </c>
      <c r="L27" s="7">
        <v>47</v>
      </c>
    </row>
    <row r="28" spans="1:12">
      <c r="A28" s="32"/>
      <c r="B28" s="2"/>
      <c r="C28" s="2"/>
      <c r="D28" s="2"/>
      <c r="H28" s="33" t="s">
        <v>8</v>
      </c>
      <c r="I28" s="34">
        <v>23</v>
      </c>
      <c r="J28" s="34">
        <v>43</v>
      </c>
      <c r="K28" s="34">
        <v>48</v>
      </c>
      <c r="L28" s="34">
        <v>114</v>
      </c>
    </row>
    <row r="30" spans="1:12" ht="16" thickBot="1"/>
    <row r="31" spans="1:12" s="18" customFormat="1" ht="16" thickBot="1">
      <c r="A31" s="17"/>
    </row>
    <row r="33" spans="1:34" ht="20">
      <c r="A33" s="1" t="s">
        <v>24</v>
      </c>
      <c r="E33" t="s">
        <v>25</v>
      </c>
      <c r="W33" s="35" t="s">
        <v>26</v>
      </c>
      <c r="X33" s="36"/>
      <c r="Y33" s="36"/>
      <c r="Z33" s="36"/>
      <c r="AA33" s="36"/>
      <c r="AB33" s="36"/>
      <c r="AC33" s="36"/>
    </row>
    <row r="34" spans="1:34">
      <c r="K34" s="37" t="s">
        <v>27</v>
      </c>
      <c r="L34" s="37" t="s">
        <v>28</v>
      </c>
      <c r="M34" s="22"/>
      <c r="N34" s="22"/>
      <c r="O34" s="22"/>
      <c r="P34" s="22"/>
      <c r="Q34" s="22"/>
      <c r="R34" s="22"/>
    </row>
    <row r="35" spans="1:34">
      <c r="A35" s="38" t="s">
        <v>7</v>
      </c>
      <c r="B35" s="38" t="s">
        <v>29</v>
      </c>
      <c r="C35" s="39" t="s">
        <v>30</v>
      </c>
      <c r="D35" s="38" t="s">
        <v>31</v>
      </c>
      <c r="E35" s="38" t="s">
        <v>32</v>
      </c>
      <c r="F35" s="38" t="s">
        <v>33</v>
      </c>
      <c r="G35" s="38" t="s">
        <v>34</v>
      </c>
      <c r="H35" s="38" t="s">
        <v>35</v>
      </c>
      <c r="I35" s="38" t="s">
        <v>8</v>
      </c>
      <c r="K35" s="22"/>
      <c r="L35" s="22"/>
      <c r="M35" s="22"/>
      <c r="N35" s="22"/>
      <c r="O35" s="22"/>
      <c r="P35" s="22"/>
      <c r="Q35" s="22"/>
      <c r="R35" s="22"/>
    </row>
    <row r="36" spans="1:34">
      <c r="A36" s="40" t="s">
        <v>9</v>
      </c>
      <c r="B36" s="22">
        <v>12</v>
      </c>
      <c r="C36" s="22">
        <v>9</v>
      </c>
      <c r="D36" s="22">
        <v>1</v>
      </c>
      <c r="E36" s="22">
        <v>0</v>
      </c>
      <c r="F36" s="22">
        <v>0</v>
      </c>
      <c r="G36" s="22">
        <v>0</v>
      </c>
      <c r="H36" s="22">
        <v>0</v>
      </c>
      <c r="I36" s="22">
        <v>22</v>
      </c>
      <c r="K36" s="41" t="s">
        <v>36</v>
      </c>
      <c r="L36" s="41" t="s">
        <v>22</v>
      </c>
      <c r="M36" s="41"/>
      <c r="N36" s="41"/>
      <c r="O36" s="41"/>
      <c r="P36" s="41"/>
      <c r="Q36" s="41"/>
      <c r="R36" s="41"/>
      <c r="W36" s="42"/>
      <c r="X36" s="42" t="s">
        <v>37</v>
      </c>
      <c r="Y36" s="42" t="s">
        <v>38</v>
      </c>
      <c r="Z36" t="s">
        <v>39</v>
      </c>
    </row>
    <row r="37" spans="1:34">
      <c r="A37" s="40" t="s">
        <v>10</v>
      </c>
      <c r="B37" s="22">
        <v>19</v>
      </c>
      <c r="C37" s="22">
        <v>14</v>
      </c>
      <c r="D37" s="22">
        <v>7</v>
      </c>
      <c r="E37" s="22">
        <v>1</v>
      </c>
      <c r="F37" s="22">
        <v>2</v>
      </c>
      <c r="G37" s="22">
        <v>1</v>
      </c>
      <c r="H37" s="22">
        <v>0</v>
      </c>
      <c r="I37" s="22">
        <v>44</v>
      </c>
      <c r="K37" s="38" t="s">
        <v>7</v>
      </c>
      <c r="L37" s="38" t="s">
        <v>29</v>
      </c>
      <c r="M37" s="39" t="s">
        <v>30</v>
      </c>
      <c r="N37" s="38" t="s">
        <v>31</v>
      </c>
      <c r="O37" s="38" t="s">
        <v>32</v>
      </c>
      <c r="P37" s="38" t="s">
        <v>33</v>
      </c>
      <c r="Q37" s="38" t="s">
        <v>34</v>
      </c>
      <c r="R37" s="38" t="s">
        <v>8</v>
      </c>
      <c r="W37" s="42">
        <v>1</v>
      </c>
      <c r="X37" s="43" t="s">
        <v>35</v>
      </c>
      <c r="Y37" s="43">
        <v>26</v>
      </c>
      <c r="Z37">
        <f>Y37/468</f>
        <v>5.5555555555555552E-2</v>
      </c>
    </row>
    <row r="38" spans="1:34">
      <c r="A38" s="40" t="s">
        <v>11</v>
      </c>
      <c r="B38" s="22">
        <v>23</v>
      </c>
      <c r="C38" s="22">
        <v>15</v>
      </c>
      <c r="D38" s="22">
        <v>7</v>
      </c>
      <c r="E38" s="22">
        <v>2</v>
      </c>
      <c r="F38" s="22">
        <v>0</v>
      </c>
      <c r="G38" s="22">
        <v>1</v>
      </c>
      <c r="H38" s="22">
        <v>0</v>
      </c>
      <c r="I38" s="22">
        <v>48</v>
      </c>
      <c r="K38" s="40" t="s">
        <v>9</v>
      </c>
      <c r="L38" s="22">
        <v>12</v>
      </c>
      <c r="M38" s="22">
        <v>9</v>
      </c>
      <c r="N38" s="22">
        <v>1</v>
      </c>
      <c r="O38" s="22"/>
      <c r="P38" s="22"/>
      <c r="Q38" s="22"/>
      <c r="R38" s="22">
        <v>22</v>
      </c>
      <c r="W38" s="42">
        <v>2</v>
      </c>
      <c r="X38" s="43" t="s">
        <v>29</v>
      </c>
      <c r="Y38" s="43">
        <v>234</v>
      </c>
      <c r="Z38">
        <f t="shared" ref="Z38:Z43" si="0">Y38/468</f>
        <v>0.5</v>
      </c>
    </row>
    <row r="39" spans="1:34">
      <c r="A39" s="21" t="s">
        <v>23</v>
      </c>
      <c r="B39" s="9">
        <v>0.49321912919343325</v>
      </c>
      <c r="C39" s="9">
        <v>0.22483940042826553</v>
      </c>
      <c r="D39" s="9">
        <v>0.11991434689507495</v>
      </c>
      <c r="E39" s="44">
        <v>5.4246966452533907E-2</v>
      </c>
      <c r="F39" s="44">
        <v>2.4982155603140613E-2</v>
      </c>
      <c r="G39" s="44">
        <v>2.2127052105638829E-2</v>
      </c>
      <c r="H39" s="44">
        <v>6.0670949321912922E-2</v>
      </c>
      <c r="I39" s="3">
        <f>SUM(B39:H39)</f>
        <v>1</v>
      </c>
      <c r="K39" s="40" t="s">
        <v>10</v>
      </c>
      <c r="L39" s="22">
        <v>19</v>
      </c>
      <c r="M39" s="22">
        <v>14</v>
      </c>
      <c r="N39" s="22">
        <v>7</v>
      </c>
      <c r="O39" s="22">
        <v>1</v>
      </c>
      <c r="P39" s="22">
        <v>2</v>
      </c>
      <c r="Q39" s="22">
        <v>1</v>
      </c>
      <c r="R39" s="22">
        <v>44</v>
      </c>
      <c r="W39" s="42">
        <v>3</v>
      </c>
      <c r="X39" s="45" t="s">
        <v>30</v>
      </c>
      <c r="Y39" s="43">
        <v>102</v>
      </c>
      <c r="Z39">
        <f t="shared" si="0"/>
        <v>0.21794871794871795</v>
      </c>
    </row>
    <row r="40" spans="1:34">
      <c r="K40" s="40" t="s">
        <v>11</v>
      </c>
      <c r="L40" s="22">
        <v>23</v>
      </c>
      <c r="M40" s="22">
        <v>15</v>
      </c>
      <c r="N40" s="22">
        <v>7</v>
      </c>
      <c r="O40" s="22">
        <v>2</v>
      </c>
      <c r="P40" s="22"/>
      <c r="Q40" s="22">
        <v>1</v>
      </c>
      <c r="R40" s="22">
        <v>48</v>
      </c>
      <c r="W40" s="42">
        <v>4</v>
      </c>
      <c r="X40" s="43" t="s">
        <v>31</v>
      </c>
      <c r="Y40" s="43">
        <v>54</v>
      </c>
      <c r="Z40">
        <f t="shared" si="0"/>
        <v>0.11538461538461539</v>
      </c>
    </row>
    <row r="41" spans="1:34">
      <c r="K41" s="46" t="s">
        <v>8</v>
      </c>
      <c r="L41" s="47">
        <v>54</v>
      </c>
      <c r="M41" s="47">
        <v>38</v>
      </c>
      <c r="N41" s="47">
        <v>15</v>
      </c>
      <c r="O41" s="47">
        <v>3</v>
      </c>
      <c r="P41" s="47">
        <v>2</v>
      </c>
      <c r="Q41" s="47">
        <v>2</v>
      </c>
      <c r="R41" s="47">
        <v>114</v>
      </c>
      <c r="W41" s="42">
        <v>5</v>
      </c>
      <c r="X41" s="43" t="s">
        <v>32</v>
      </c>
      <c r="Y41" s="43">
        <v>26</v>
      </c>
      <c r="Z41">
        <f t="shared" si="0"/>
        <v>5.5555555555555552E-2</v>
      </c>
    </row>
    <row r="42" spans="1:34">
      <c r="A42" s="48" t="s">
        <v>40</v>
      </c>
      <c r="W42" s="42">
        <v>6</v>
      </c>
      <c r="X42" s="43" t="s">
        <v>33</v>
      </c>
      <c r="Y42" s="43">
        <v>12</v>
      </c>
      <c r="Z42">
        <f t="shared" si="0"/>
        <v>2.564102564102564E-2</v>
      </c>
    </row>
    <row r="43" spans="1:34">
      <c r="K43" s="69" t="s">
        <v>41</v>
      </c>
      <c r="L43" s="69" t="s">
        <v>22</v>
      </c>
      <c r="W43" s="42">
        <v>7</v>
      </c>
      <c r="X43" s="43" t="s">
        <v>34</v>
      </c>
      <c r="Y43" s="43">
        <v>14</v>
      </c>
      <c r="Z43">
        <f t="shared" si="0"/>
        <v>2.9914529914529916E-2</v>
      </c>
    </row>
    <row r="44" spans="1:34">
      <c r="A44" s="49" t="s">
        <v>27</v>
      </c>
      <c r="B44" s="49" t="s">
        <v>28</v>
      </c>
      <c r="C44" s="50"/>
      <c r="D44" s="50"/>
      <c r="E44" s="50"/>
      <c r="F44" s="50"/>
      <c r="G44" s="50"/>
      <c r="H44" s="50"/>
      <c r="K44" s="69" t="s">
        <v>7</v>
      </c>
      <c r="L44" t="s">
        <v>35</v>
      </c>
      <c r="M44" t="s">
        <v>29</v>
      </c>
      <c r="N44" t="s">
        <v>30</v>
      </c>
      <c r="O44" t="s">
        <v>31</v>
      </c>
      <c r="P44" t="s">
        <v>32</v>
      </c>
      <c r="Q44" t="s">
        <v>33</v>
      </c>
      <c r="R44" t="s">
        <v>34</v>
      </c>
      <c r="S44" t="s">
        <v>8</v>
      </c>
      <c r="Y44">
        <f>SUM(Y37:Y43)</f>
        <v>468</v>
      </c>
    </row>
    <row r="45" spans="1:34">
      <c r="A45" s="50"/>
      <c r="B45" s="50"/>
      <c r="C45" s="50"/>
      <c r="D45" s="50"/>
      <c r="E45" s="50"/>
      <c r="F45" s="50"/>
      <c r="G45" s="50"/>
      <c r="H45" s="50"/>
      <c r="K45" s="13" t="s">
        <v>42</v>
      </c>
      <c r="L45" s="7"/>
      <c r="M45" s="7">
        <v>83</v>
      </c>
      <c r="N45" s="7">
        <v>41</v>
      </c>
      <c r="O45" s="7">
        <v>29</v>
      </c>
      <c r="P45" s="7">
        <v>3</v>
      </c>
      <c r="Q45" s="7"/>
      <c r="R45" s="7"/>
      <c r="S45" s="7">
        <v>156</v>
      </c>
    </row>
    <row r="46" spans="1:34">
      <c r="A46" s="51" t="s">
        <v>36</v>
      </c>
      <c r="B46" s="51" t="s">
        <v>22</v>
      </c>
      <c r="C46" s="51"/>
      <c r="D46" s="51"/>
      <c r="E46" s="51"/>
      <c r="F46" s="51"/>
      <c r="G46" s="51"/>
      <c r="H46" s="51"/>
      <c r="K46" s="13" t="s">
        <v>43</v>
      </c>
      <c r="L46" s="7"/>
      <c r="M46" s="7">
        <v>68</v>
      </c>
      <c r="N46" s="7">
        <v>54</v>
      </c>
      <c r="O46" s="7">
        <v>19</v>
      </c>
      <c r="P46" s="7">
        <v>14</v>
      </c>
      <c r="Q46" s="7">
        <v>1</v>
      </c>
      <c r="R46" s="7"/>
      <c r="S46" s="7">
        <v>156</v>
      </c>
      <c r="X46" s="48" t="s">
        <v>44</v>
      </c>
    </row>
    <row r="47" spans="1:34">
      <c r="A47" s="52" t="s">
        <v>7</v>
      </c>
      <c r="B47" s="52" t="s">
        <v>29</v>
      </c>
      <c r="C47" s="53">
        <v>43059</v>
      </c>
      <c r="D47" s="52" t="s">
        <v>31</v>
      </c>
      <c r="E47" s="52" t="s">
        <v>32</v>
      </c>
      <c r="F47" s="52" t="s">
        <v>33</v>
      </c>
      <c r="G47" s="52" t="s">
        <v>34</v>
      </c>
      <c r="H47" s="52" t="s">
        <v>8</v>
      </c>
      <c r="K47" s="13" t="s">
        <v>45</v>
      </c>
      <c r="L47" s="7">
        <v>1</v>
      </c>
      <c r="M47" s="7">
        <v>59</v>
      </c>
      <c r="N47" s="7">
        <v>49</v>
      </c>
      <c r="O47" s="7">
        <v>30</v>
      </c>
      <c r="P47" s="7">
        <v>13</v>
      </c>
      <c r="Q47" s="7">
        <v>2</v>
      </c>
      <c r="R47" s="7">
        <v>2</v>
      </c>
      <c r="S47" s="7">
        <v>156</v>
      </c>
      <c r="X47" t="s">
        <v>37</v>
      </c>
      <c r="Y47" t="s">
        <v>46</v>
      </c>
      <c r="Z47" t="s">
        <v>39</v>
      </c>
      <c r="AB47" s="38" t="s">
        <v>7</v>
      </c>
      <c r="AC47" s="38" t="s">
        <v>29</v>
      </c>
      <c r="AD47" s="39" t="s">
        <v>30</v>
      </c>
      <c r="AE47" s="38" t="s">
        <v>31</v>
      </c>
      <c r="AF47" s="38" t="s">
        <v>32</v>
      </c>
      <c r="AG47" s="38" t="s">
        <v>47</v>
      </c>
      <c r="AH47" s="38" t="s">
        <v>8</v>
      </c>
    </row>
    <row r="48" spans="1:34">
      <c r="A48" s="54" t="s">
        <v>9</v>
      </c>
      <c r="B48" s="50">
        <v>12</v>
      </c>
      <c r="C48" s="50">
        <v>9</v>
      </c>
      <c r="D48" s="50">
        <v>1</v>
      </c>
      <c r="E48" s="50"/>
      <c r="F48" s="50"/>
      <c r="G48" s="50"/>
      <c r="H48" s="50">
        <v>22</v>
      </c>
      <c r="K48" s="13" t="s">
        <v>48</v>
      </c>
      <c r="L48" s="7"/>
      <c r="M48" s="7">
        <v>38</v>
      </c>
      <c r="N48" s="7">
        <v>52</v>
      </c>
      <c r="O48" s="7">
        <v>26</v>
      </c>
      <c r="P48" s="7">
        <v>22</v>
      </c>
      <c r="Q48" s="7">
        <v>12</v>
      </c>
      <c r="R48" s="7">
        <v>5</v>
      </c>
      <c r="S48" s="7">
        <v>155</v>
      </c>
      <c r="X48" t="s">
        <v>29</v>
      </c>
      <c r="Y48">
        <v>234</v>
      </c>
      <c r="Z48" s="55">
        <f>Y48/468</f>
        <v>0.5</v>
      </c>
      <c r="AB48" s="40" t="s">
        <v>9</v>
      </c>
      <c r="AC48" s="22">
        <v>12</v>
      </c>
      <c r="AD48" s="22">
        <v>9</v>
      </c>
      <c r="AE48" s="22">
        <v>1</v>
      </c>
      <c r="AF48" s="22">
        <v>0</v>
      </c>
      <c r="AG48" s="22">
        <v>0</v>
      </c>
      <c r="AH48" s="22">
        <f>SUM(AC48:AG48)</f>
        <v>22</v>
      </c>
    </row>
    <row r="49" spans="1:34">
      <c r="A49" s="54" t="s">
        <v>10</v>
      </c>
      <c r="B49" s="50">
        <v>13</v>
      </c>
      <c r="C49" s="50">
        <v>8</v>
      </c>
      <c r="D49" s="50">
        <v>4</v>
      </c>
      <c r="E49" s="50">
        <v>1</v>
      </c>
      <c r="F49" s="50">
        <v>2</v>
      </c>
      <c r="G49" s="50">
        <v>1</v>
      </c>
      <c r="H49" s="50">
        <v>29</v>
      </c>
      <c r="K49" s="13" t="s">
        <v>49</v>
      </c>
      <c r="L49" s="7"/>
      <c r="M49" s="7">
        <v>82</v>
      </c>
      <c r="N49" s="7">
        <v>42</v>
      </c>
      <c r="O49" s="7">
        <v>20</v>
      </c>
      <c r="P49" s="7">
        <v>11</v>
      </c>
      <c r="Q49" s="7">
        <v>1</v>
      </c>
      <c r="R49" s="7"/>
      <c r="S49" s="7">
        <v>156</v>
      </c>
      <c r="X49" s="45" t="s">
        <v>30</v>
      </c>
      <c r="Y49">
        <v>102</v>
      </c>
      <c r="Z49" s="55">
        <f>Y49/468</f>
        <v>0.21794871794871795</v>
      </c>
      <c r="AB49" s="40" t="s">
        <v>10</v>
      </c>
      <c r="AC49" s="22">
        <v>19</v>
      </c>
      <c r="AD49" s="22">
        <v>14</v>
      </c>
      <c r="AE49" s="22">
        <v>7</v>
      </c>
      <c r="AF49" s="22">
        <v>1</v>
      </c>
      <c r="AG49" s="22">
        <v>3</v>
      </c>
      <c r="AH49" s="22">
        <f>SUM(AC49:AG49)</f>
        <v>44</v>
      </c>
    </row>
    <row r="50" spans="1:34">
      <c r="A50" s="54" t="s">
        <v>11</v>
      </c>
      <c r="B50" s="50">
        <v>21</v>
      </c>
      <c r="C50" s="50">
        <v>15</v>
      </c>
      <c r="D50" s="50">
        <v>6</v>
      </c>
      <c r="E50" s="50">
        <v>2</v>
      </c>
      <c r="F50" s="50"/>
      <c r="G50" s="50">
        <v>1</v>
      </c>
      <c r="H50" s="50">
        <v>45</v>
      </c>
      <c r="K50" s="13" t="s">
        <v>50</v>
      </c>
      <c r="L50" s="7"/>
      <c r="M50" s="7">
        <v>132</v>
      </c>
      <c r="N50" s="7">
        <v>19</v>
      </c>
      <c r="O50" s="7">
        <v>5</v>
      </c>
      <c r="P50" s="7"/>
      <c r="Q50" s="7"/>
      <c r="R50" s="7"/>
      <c r="S50" s="7">
        <v>156</v>
      </c>
      <c r="X50" t="s">
        <v>31</v>
      </c>
      <c r="Y50">
        <v>54</v>
      </c>
      <c r="Z50" s="55">
        <f>Y50/468</f>
        <v>0.11538461538461539</v>
      </c>
      <c r="AB50" s="40" t="s">
        <v>11</v>
      </c>
      <c r="AC50" s="22">
        <v>23</v>
      </c>
      <c r="AD50" s="22">
        <v>15</v>
      </c>
      <c r="AE50" s="22">
        <v>7</v>
      </c>
      <c r="AF50" s="22">
        <v>2</v>
      </c>
      <c r="AG50" s="22">
        <v>1</v>
      </c>
      <c r="AH50" s="22">
        <f>SUM(AC50:AG50)</f>
        <v>48</v>
      </c>
    </row>
    <row r="51" spans="1:34">
      <c r="A51" s="56" t="s">
        <v>8</v>
      </c>
      <c r="B51" s="57">
        <v>46</v>
      </c>
      <c r="C51" s="57">
        <v>32</v>
      </c>
      <c r="D51" s="57">
        <v>11</v>
      </c>
      <c r="E51" s="57">
        <v>3</v>
      </c>
      <c r="F51" s="57">
        <v>2</v>
      </c>
      <c r="G51" s="57">
        <v>2</v>
      </c>
      <c r="H51" s="57">
        <v>96</v>
      </c>
      <c r="K51" s="13" t="s">
        <v>51</v>
      </c>
      <c r="L51" s="7">
        <v>7</v>
      </c>
      <c r="M51" s="7">
        <v>113</v>
      </c>
      <c r="N51" s="7">
        <v>12</v>
      </c>
      <c r="O51" s="7">
        <v>9</v>
      </c>
      <c r="P51" s="7"/>
      <c r="Q51" s="7">
        <v>4</v>
      </c>
      <c r="R51" s="7">
        <v>9</v>
      </c>
      <c r="S51" s="7">
        <v>154</v>
      </c>
      <c r="X51" t="s">
        <v>32</v>
      </c>
      <c r="Y51">
        <v>26</v>
      </c>
      <c r="Z51" s="55">
        <f>Y51/468</f>
        <v>5.5555555555555552E-2</v>
      </c>
      <c r="AB51" s="21" t="s">
        <v>23</v>
      </c>
      <c r="AC51" s="9">
        <v>0.5</v>
      </c>
      <c r="AD51" s="9">
        <v>0.218</v>
      </c>
      <c r="AE51" s="9">
        <v>0.115</v>
      </c>
      <c r="AF51" s="44">
        <v>5.6000000000000001E-2</v>
      </c>
      <c r="AG51" s="58">
        <v>0.111</v>
      </c>
      <c r="AH51" s="58">
        <f>SUM(AC51:AG51)</f>
        <v>1</v>
      </c>
    </row>
    <row r="52" spans="1:34">
      <c r="K52" s="13" t="s">
        <v>52</v>
      </c>
      <c r="L52" s="7">
        <v>77</v>
      </c>
      <c r="M52" s="7">
        <v>8</v>
      </c>
      <c r="N52" s="7">
        <v>18</v>
      </c>
      <c r="O52" s="7">
        <v>15</v>
      </c>
      <c r="P52" s="7">
        <v>9</v>
      </c>
      <c r="Q52" s="7">
        <v>15</v>
      </c>
      <c r="R52" s="7">
        <v>14</v>
      </c>
      <c r="S52" s="7">
        <v>156</v>
      </c>
      <c r="X52" t="s">
        <v>47</v>
      </c>
      <c r="Y52">
        <v>52</v>
      </c>
      <c r="Z52" s="55">
        <f>Y52/468</f>
        <v>0.1111111111111111</v>
      </c>
    </row>
    <row r="53" spans="1:34">
      <c r="K53" s="13" t="s">
        <v>53</v>
      </c>
      <c r="L53" s="7"/>
      <c r="M53" s="7">
        <v>108</v>
      </c>
      <c r="N53" s="7">
        <v>28</v>
      </c>
      <c r="O53" s="7">
        <v>15</v>
      </c>
      <c r="P53" s="7">
        <v>4</v>
      </c>
      <c r="Q53" s="7"/>
      <c r="R53" s="7">
        <v>1</v>
      </c>
      <c r="S53" s="7">
        <v>156</v>
      </c>
      <c r="Y53">
        <f>SUM(Y48:Y52)</f>
        <v>468</v>
      </c>
      <c r="Z53" s="55">
        <f>SUM(Z48:Z52)</f>
        <v>1</v>
      </c>
    </row>
    <row r="54" spans="1:34">
      <c r="K54" s="13" t="s">
        <v>8</v>
      </c>
      <c r="L54" s="7">
        <v>85</v>
      </c>
      <c r="M54" s="7">
        <v>691</v>
      </c>
      <c r="N54" s="7">
        <v>315</v>
      </c>
      <c r="O54" s="7">
        <v>168</v>
      </c>
      <c r="P54" s="7">
        <v>76</v>
      </c>
      <c r="Q54" s="7">
        <v>35</v>
      </c>
      <c r="R54" s="7">
        <v>31</v>
      </c>
      <c r="S54" s="7">
        <v>1401</v>
      </c>
    </row>
    <row r="55" spans="1:34">
      <c r="K55" s="48" t="s">
        <v>54</v>
      </c>
      <c r="L55">
        <f>L54/$S$54</f>
        <v>6.0670949321912922E-2</v>
      </c>
      <c r="M55">
        <f t="shared" ref="M55:S55" si="1">M54/$S$54</f>
        <v>0.49321912919343325</v>
      </c>
      <c r="N55">
        <f t="shared" si="1"/>
        <v>0.22483940042826553</v>
      </c>
      <c r="O55">
        <f t="shared" si="1"/>
        <v>0.11991434689507495</v>
      </c>
      <c r="P55">
        <f t="shared" si="1"/>
        <v>5.4246966452533907E-2</v>
      </c>
      <c r="Q55">
        <f t="shared" si="1"/>
        <v>2.4982155603140613E-2</v>
      </c>
      <c r="R55">
        <f t="shared" si="1"/>
        <v>2.2127052105638829E-2</v>
      </c>
      <c r="S55">
        <f t="shared" si="1"/>
        <v>1</v>
      </c>
    </row>
    <row r="56" spans="1:34" ht="16" thickBot="1"/>
    <row r="57" spans="1:34" ht="16" thickBot="1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59"/>
    </row>
    <row r="59" spans="1:34" ht="20">
      <c r="A59" s="1" t="s">
        <v>55</v>
      </c>
      <c r="S59" s="35" t="s">
        <v>56</v>
      </c>
    </row>
    <row r="60" spans="1:34">
      <c r="Z60" s="69" t="s">
        <v>27</v>
      </c>
      <c r="AA60" t="s">
        <v>28</v>
      </c>
    </row>
    <row r="61" spans="1:34">
      <c r="A61" t="s">
        <v>27</v>
      </c>
      <c r="B61" t="s">
        <v>28</v>
      </c>
    </row>
    <row r="62" spans="1:34">
      <c r="J62" t="s">
        <v>57</v>
      </c>
      <c r="K62" t="s">
        <v>22</v>
      </c>
      <c r="S62" s="69" t="s">
        <v>57</v>
      </c>
      <c r="T62" s="69" t="s">
        <v>22</v>
      </c>
      <c r="Z62" s="69" t="s">
        <v>36</v>
      </c>
      <c r="AA62" s="69" t="s">
        <v>22</v>
      </c>
    </row>
    <row r="63" spans="1:34">
      <c r="A63" t="s">
        <v>58</v>
      </c>
      <c r="B63" t="s">
        <v>22</v>
      </c>
      <c r="K63" t="s">
        <v>59</v>
      </c>
      <c r="L63" t="s">
        <v>60</v>
      </c>
      <c r="M63" t="s">
        <v>61</v>
      </c>
      <c r="N63" t="s">
        <v>62</v>
      </c>
      <c r="O63" t="s">
        <v>63</v>
      </c>
      <c r="P63" t="s">
        <v>64</v>
      </c>
      <c r="Q63" t="s">
        <v>8</v>
      </c>
      <c r="T63" t="s">
        <v>65</v>
      </c>
      <c r="U63" t="s">
        <v>66</v>
      </c>
      <c r="V63" t="s">
        <v>67</v>
      </c>
      <c r="W63" t="s">
        <v>62</v>
      </c>
      <c r="X63" t="s">
        <v>8</v>
      </c>
      <c r="Z63" s="69" t="s">
        <v>7</v>
      </c>
      <c r="AA63" t="s">
        <v>65</v>
      </c>
      <c r="AB63" t="s">
        <v>66</v>
      </c>
      <c r="AC63" t="s">
        <v>67</v>
      </c>
      <c r="AD63" t="s">
        <v>62</v>
      </c>
      <c r="AE63" t="s">
        <v>8</v>
      </c>
    </row>
    <row r="64" spans="1:34">
      <c r="A64" t="s">
        <v>7</v>
      </c>
      <c r="B64" t="s">
        <v>59</v>
      </c>
      <c r="C64" t="s">
        <v>60</v>
      </c>
      <c r="D64" t="s">
        <v>61</v>
      </c>
      <c r="E64" t="s">
        <v>62</v>
      </c>
      <c r="F64" t="s">
        <v>63</v>
      </c>
      <c r="G64" t="s">
        <v>64</v>
      </c>
      <c r="H64" t="s">
        <v>8</v>
      </c>
      <c r="J64" t="s">
        <v>6</v>
      </c>
      <c r="K64" s="7">
        <v>8</v>
      </c>
      <c r="L64" s="7">
        <v>1097</v>
      </c>
      <c r="M64" s="7">
        <v>14</v>
      </c>
      <c r="N64" s="7">
        <v>112</v>
      </c>
      <c r="O64" s="7">
        <v>47</v>
      </c>
      <c r="P64" s="7">
        <v>15</v>
      </c>
      <c r="Q64" s="7">
        <v>1293</v>
      </c>
      <c r="S64" t="s">
        <v>6</v>
      </c>
      <c r="T64" s="7">
        <v>85</v>
      </c>
      <c r="U64" s="7">
        <v>726</v>
      </c>
      <c r="V64" s="7">
        <v>367</v>
      </c>
      <c r="W64" s="7">
        <v>112</v>
      </c>
      <c r="X64" s="7">
        <v>1290</v>
      </c>
      <c r="Z64" s="13" t="s">
        <v>9</v>
      </c>
      <c r="AA64" s="7"/>
      <c r="AB64" s="7">
        <v>8</v>
      </c>
      <c r="AC64" s="7">
        <v>8</v>
      </c>
      <c r="AD64" s="7">
        <v>1</v>
      </c>
      <c r="AE64" s="7">
        <v>17</v>
      </c>
    </row>
    <row r="65" spans="1:31">
      <c r="A65" s="13" t="s">
        <v>9</v>
      </c>
      <c r="B65" s="7"/>
      <c r="C65" s="7">
        <v>16</v>
      </c>
      <c r="D65" s="7"/>
      <c r="E65" s="7">
        <v>1</v>
      </c>
      <c r="F65" s="7"/>
      <c r="G65" s="7"/>
      <c r="H65" s="7">
        <v>17</v>
      </c>
      <c r="J65" t="s">
        <v>39</v>
      </c>
      <c r="K65">
        <f>K64/1293</f>
        <v>6.1871616395978348E-3</v>
      </c>
      <c r="L65">
        <f t="shared" ref="L65:Q65" si="2">L64/1293</f>
        <v>0.84841453982985304</v>
      </c>
      <c r="M65">
        <f t="shared" si="2"/>
        <v>1.082753286929621E-2</v>
      </c>
      <c r="N65">
        <f t="shared" si="2"/>
        <v>8.6620262954369684E-2</v>
      </c>
      <c r="O65">
        <f t="shared" si="2"/>
        <v>3.6349574632637278E-2</v>
      </c>
      <c r="P65">
        <f t="shared" si="2"/>
        <v>1.1600928074245939E-2</v>
      </c>
      <c r="Q65">
        <f t="shared" si="2"/>
        <v>1</v>
      </c>
      <c r="S65" t="s">
        <v>39</v>
      </c>
      <c r="T65">
        <f>T64/1290</f>
        <v>6.589147286821706E-2</v>
      </c>
      <c r="U65">
        <f>U64/1290</f>
        <v>0.56279069767441858</v>
      </c>
      <c r="V65">
        <f>V64/1290</f>
        <v>0.28449612403100777</v>
      </c>
      <c r="W65">
        <f>W64/1290</f>
        <v>8.6821705426356588E-2</v>
      </c>
      <c r="X65">
        <f>X64/1290</f>
        <v>1</v>
      </c>
      <c r="Z65" s="13" t="s">
        <v>10</v>
      </c>
      <c r="AA65" s="7">
        <v>11</v>
      </c>
      <c r="AB65" s="7">
        <v>3</v>
      </c>
      <c r="AC65" s="7">
        <v>17</v>
      </c>
      <c r="AD65" s="7">
        <v>23</v>
      </c>
      <c r="AE65" s="7">
        <v>54</v>
      </c>
    </row>
    <row r="66" spans="1:31">
      <c r="A66" s="13" t="s">
        <v>10</v>
      </c>
      <c r="B66" s="7">
        <v>5</v>
      </c>
      <c r="C66" s="7">
        <v>20</v>
      </c>
      <c r="D66" s="7"/>
      <c r="E66" s="7">
        <v>23</v>
      </c>
      <c r="F66" s="7">
        <v>1</v>
      </c>
      <c r="G66" s="7">
        <v>5</v>
      </c>
      <c r="H66" s="7">
        <v>54</v>
      </c>
      <c r="Z66" s="13" t="s">
        <v>11</v>
      </c>
      <c r="AA66" s="7">
        <v>10</v>
      </c>
      <c r="AB66" s="7">
        <v>16</v>
      </c>
      <c r="AC66" s="7">
        <v>29</v>
      </c>
      <c r="AD66" s="7">
        <v>6</v>
      </c>
      <c r="AE66" s="7">
        <v>61</v>
      </c>
    </row>
    <row r="67" spans="1:31">
      <c r="A67" s="13" t="s">
        <v>11</v>
      </c>
      <c r="B67" s="7">
        <v>2</v>
      </c>
      <c r="C67" s="7">
        <v>45</v>
      </c>
      <c r="D67" s="7">
        <v>2</v>
      </c>
      <c r="E67" s="7">
        <v>6</v>
      </c>
      <c r="F67" s="7">
        <v>4</v>
      </c>
      <c r="G67" s="7">
        <v>2</v>
      </c>
      <c r="H67" s="7">
        <v>61</v>
      </c>
      <c r="Z67" s="13" t="s">
        <v>8</v>
      </c>
      <c r="AA67" s="7">
        <v>21</v>
      </c>
      <c r="AB67" s="7">
        <v>27</v>
      </c>
      <c r="AC67" s="7">
        <v>54</v>
      </c>
      <c r="AD67" s="7">
        <v>30</v>
      </c>
      <c r="AE67" s="7">
        <v>132</v>
      </c>
    </row>
    <row r="68" spans="1:31">
      <c r="A68" s="13" t="s">
        <v>8</v>
      </c>
      <c r="B68" s="7">
        <v>7</v>
      </c>
      <c r="C68" s="7">
        <v>81</v>
      </c>
      <c r="D68" s="7">
        <v>2</v>
      </c>
      <c r="E68" s="7">
        <v>30</v>
      </c>
      <c r="F68" s="7">
        <v>5</v>
      </c>
      <c r="G68" s="7">
        <v>7</v>
      </c>
      <c r="H68" s="7">
        <v>132</v>
      </c>
      <c r="Z68" s="13" t="s">
        <v>39</v>
      </c>
      <c r="AA68" s="60">
        <v>6.589147286821706E-2</v>
      </c>
      <c r="AB68" s="55">
        <v>0.56279069767441858</v>
      </c>
      <c r="AC68" s="55">
        <v>0.28449612403100777</v>
      </c>
      <c r="AD68">
        <v>8.6821705426356588E-2</v>
      </c>
      <c r="AE68">
        <v>1</v>
      </c>
    </row>
    <row r="69" spans="1:31">
      <c r="A69" t="s">
        <v>39</v>
      </c>
      <c r="B69" s="61">
        <v>6.1871616395978348E-3</v>
      </c>
      <c r="C69" s="55">
        <v>0.84841453982985304</v>
      </c>
      <c r="D69" s="62">
        <v>1.082753286929621E-2</v>
      </c>
      <c r="E69" s="60">
        <v>8.6620262954369684E-2</v>
      </c>
      <c r="F69" s="62">
        <v>3.6349574632637278E-2</v>
      </c>
      <c r="G69" s="62">
        <v>1.1600928074245939E-2</v>
      </c>
      <c r="H69" s="7">
        <v>1</v>
      </c>
    </row>
    <row r="71" spans="1:31" ht="16" thickBot="1"/>
    <row r="72" spans="1:31" s="18" customFormat="1" ht="16" thickBot="1">
      <c r="A72" s="17"/>
      <c r="R72" s="59"/>
    </row>
    <row r="74" spans="1:31" ht="20">
      <c r="A74" s="1" t="s">
        <v>68</v>
      </c>
    </row>
    <row r="75" spans="1:31">
      <c r="J75" s="69" t="s">
        <v>27</v>
      </c>
      <c r="K75" t="s">
        <v>28</v>
      </c>
    </row>
    <row r="76" spans="1:31">
      <c r="A76" s="63" t="s">
        <v>7</v>
      </c>
      <c r="B76" s="63" t="s">
        <v>69</v>
      </c>
      <c r="C76" s="63" t="s">
        <v>70</v>
      </c>
      <c r="D76" s="63" t="s">
        <v>71</v>
      </c>
      <c r="E76" s="63" t="s">
        <v>72</v>
      </c>
      <c r="F76" s="63" t="s">
        <v>73</v>
      </c>
      <c r="G76" s="63" t="s">
        <v>8</v>
      </c>
      <c r="Q76" s="69" t="s">
        <v>57</v>
      </c>
      <c r="R76" s="69" t="s">
        <v>22</v>
      </c>
    </row>
    <row r="77" spans="1:31">
      <c r="A77" s="13" t="s">
        <v>9</v>
      </c>
      <c r="B77" s="7">
        <v>25</v>
      </c>
      <c r="C77" s="7">
        <v>1</v>
      </c>
      <c r="D77" s="7">
        <v>0</v>
      </c>
      <c r="E77" s="7">
        <v>11</v>
      </c>
      <c r="F77" s="7">
        <v>0</v>
      </c>
      <c r="G77" s="7">
        <v>37</v>
      </c>
      <c r="J77" s="69" t="s">
        <v>36</v>
      </c>
      <c r="K77" s="69" t="s">
        <v>22</v>
      </c>
      <c r="R77" t="s">
        <v>69</v>
      </c>
      <c r="S77" t="s">
        <v>70</v>
      </c>
      <c r="T77" t="s">
        <v>71</v>
      </c>
      <c r="U77" t="s">
        <v>72</v>
      </c>
      <c r="V77" t="s">
        <v>73</v>
      </c>
      <c r="W77" t="s">
        <v>8</v>
      </c>
    </row>
    <row r="78" spans="1:31">
      <c r="A78" s="13" t="s">
        <v>10</v>
      </c>
      <c r="B78" s="7">
        <v>77</v>
      </c>
      <c r="C78" s="7">
        <v>0</v>
      </c>
      <c r="D78" s="7">
        <v>0</v>
      </c>
      <c r="E78" s="7">
        <v>16</v>
      </c>
      <c r="F78" s="7">
        <v>0</v>
      </c>
      <c r="G78" s="7">
        <v>93</v>
      </c>
      <c r="J78" s="69" t="s">
        <v>7</v>
      </c>
      <c r="K78" t="s">
        <v>69</v>
      </c>
      <c r="L78" t="s">
        <v>70</v>
      </c>
      <c r="M78" t="s">
        <v>72</v>
      </c>
      <c r="N78" t="s">
        <v>73</v>
      </c>
      <c r="O78" t="s">
        <v>8</v>
      </c>
      <c r="Q78" t="s">
        <v>6</v>
      </c>
      <c r="R78" s="7">
        <v>294</v>
      </c>
      <c r="S78" s="7">
        <v>8</v>
      </c>
      <c r="T78" s="7">
        <v>1</v>
      </c>
      <c r="U78" s="7">
        <v>114</v>
      </c>
      <c r="V78" s="7">
        <v>25</v>
      </c>
      <c r="W78" s="7">
        <v>442</v>
      </c>
    </row>
    <row r="79" spans="1:31">
      <c r="A79" s="13" t="s">
        <v>11</v>
      </c>
      <c r="B79" s="7">
        <v>90</v>
      </c>
      <c r="C79" s="7">
        <v>2</v>
      </c>
      <c r="D79" s="7">
        <v>0</v>
      </c>
      <c r="E79" s="7">
        <v>24</v>
      </c>
      <c r="F79" s="7">
        <v>1</v>
      </c>
      <c r="G79" s="7">
        <v>117</v>
      </c>
      <c r="J79" s="13" t="s">
        <v>9</v>
      </c>
      <c r="K79" s="7">
        <v>25</v>
      </c>
      <c r="L79" s="7">
        <v>1</v>
      </c>
      <c r="M79" s="7">
        <v>11</v>
      </c>
      <c r="N79" s="7"/>
      <c r="O79" s="7">
        <v>37</v>
      </c>
      <c r="Q79" t="s">
        <v>16</v>
      </c>
      <c r="R79">
        <f t="shared" ref="R79:W79" si="3">R78/442</f>
        <v>0.66515837104072395</v>
      </c>
      <c r="S79">
        <f t="shared" si="3"/>
        <v>1.8099547511312219E-2</v>
      </c>
      <c r="T79">
        <f t="shared" si="3"/>
        <v>2.2624434389140274E-3</v>
      </c>
      <c r="U79">
        <f t="shared" si="3"/>
        <v>0.25791855203619912</v>
      </c>
      <c r="V79">
        <f t="shared" si="3"/>
        <v>5.6561085972850679E-2</v>
      </c>
      <c r="W79">
        <f t="shared" si="3"/>
        <v>1</v>
      </c>
    </row>
    <row r="80" spans="1:31">
      <c r="A80" s="64" t="s">
        <v>39</v>
      </c>
      <c r="B80" s="44">
        <v>0.66515837104072395</v>
      </c>
      <c r="C80" s="62">
        <v>1.8099547511312219E-2</v>
      </c>
      <c r="D80" s="62">
        <v>2.2624434389140274E-3</v>
      </c>
      <c r="E80" s="44">
        <v>0.25791855203619912</v>
      </c>
      <c r="F80" s="44">
        <v>5.6561085972850679E-2</v>
      </c>
      <c r="G80" s="65">
        <v>1</v>
      </c>
      <c r="J80" s="13" t="s">
        <v>10</v>
      </c>
      <c r="K80" s="7">
        <v>77</v>
      </c>
      <c r="L80" s="7"/>
      <c r="M80" s="7">
        <v>16</v>
      </c>
      <c r="N80" s="7"/>
      <c r="O80" s="7">
        <v>93</v>
      </c>
    </row>
    <row r="81" spans="1:26">
      <c r="J81" s="13" t="s">
        <v>11</v>
      </c>
      <c r="K81" s="7">
        <v>90</v>
      </c>
      <c r="L81" s="7">
        <v>2</v>
      </c>
      <c r="M81" s="7">
        <v>24</v>
      </c>
      <c r="N81" s="7">
        <v>1</v>
      </c>
      <c r="O81" s="7">
        <v>117</v>
      </c>
    </row>
    <row r="82" spans="1:26" ht="20">
      <c r="A82" s="1" t="s">
        <v>74</v>
      </c>
      <c r="B82" s="66"/>
      <c r="C82" s="66"/>
      <c r="D82" s="66"/>
      <c r="E82" s="66"/>
      <c r="F82" s="66"/>
      <c r="G82" s="31"/>
      <c r="J82" s="13" t="s">
        <v>8</v>
      </c>
      <c r="K82" s="7">
        <v>192</v>
      </c>
      <c r="L82" s="7">
        <v>3</v>
      </c>
      <c r="M82" s="7">
        <v>51</v>
      </c>
      <c r="N82" s="7">
        <v>1</v>
      </c>
      <c r="O82" s="7">
        <v>247</v>
      </c>
    </row>
    <row r="84" spans="1:26">
      <c r="A84" s="63" t="s">
        <v>7</v>
      </c>
      <c r="B84" s="63" t="s">
        <v>69</v>
      </c>
      <c r="C84" s="63" t="s">
        <v>72</v>
      </c>
      <c r="D84" s="63" t="s">
        <v>73</v>
      </c>
      <c r="E84" s="63" t="s">
        <v>8</v>
      </c>
    </row>
    <row r="85" spans="1:26">
      <c r="A85" s="13" t="s">
        <v>9</v>
      </c>
      <c r="B85" s="7">
        <v>25</v>
      </c>
      <c r="C85" s="7">
        <v>11</v>
      </c>
      <c r="D85" s="7">
        <v>0</v>
      </c>
      <c r="E85" s="7">
        <f>SUM(B85:D85)</f>
        <v>36</v>
      </c>
    </row>
    <row r="86" spans="1:26">
      <c r="A86" s="13" t="s">
        <v>10</v>
      </c>
      <c r="B86" s="7">
        <v>77</v>
      </c>
      <c r="C86" s="7">
        <v>16</v>
      </c>
      <c r="D86" s="7">
        <v>0</v>
      </c>
      <c r="E86" s="7">
        <f>SUM(B86:D86)</f>
        <v>93</v>
      </c>
    </row>
    <row r="87" spans="1:26">
      <c r="A87" s="13" t="s">
        <v>11</v>
      </c>
      <c r="B87" s="7">
        <v>90</v>
      </c>
      <c r="C87" s="7">
        <v>24</v>
      </c>
      <c r="D87" s="7">
        <v>1</v>
      </c>
      <c r="E87" s="7">
        <f>SUM(B87:D87)</f>
        <v>115</v>
      </c>
    </row>
    <row r="88" spans="1:26">
      <c r="A88" s="64" t="s">
        <v>39</v>
      </c>
      <c r="B88" s="44">
        <v>0.66515837104072395</v>
      </c>
      <c r="C88" s="44">
        <v>0.25791855203619912</v>
      </c>
      <c r="D88" s="44">
        <v>5.6561085972850679E-2</v>
      </c>
      <c r="E88" s="65"/>
    </row>
    <row r="89" spans="1:26" ht="16" thickBot="1"/>
    <row r="90" spans="1:26" ht="16" thickBot="1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59"/>
    </row>
    <row r="92" spans="1:26" ht="20">
      <c r="A92" s="1" t="s">
        <v>75</v>
      </c>
    </row>
    <row r="94" spans="1:26">
      <c r="A94" s="69" t="s">
        <v>7</v>
      </c>
      <c r="B94" t="s">
        <v>9</v>
      </c>
      <c r="C94" t="s">
        <v>10</v>
      </c>
      <c r="D94" t="s">
        <v>11</v>
      </c>
      <c r="E94" t="s">
        <v>8</v>
      </c>
      <c r="G94" s="21" t="s">
        <v>76</v>
      </c>
      <c r="H94" s="21" t="s">
        <v>6</v>
      </c>
      <c r="I94" s="21" t="s">
        <v>39</v>
      </c>
      <c r="J94" s="21" t="s">
        <v>76</v>
      </c>
      <c r="K94" s="21" t="s">
        <v>14</v>
      </c>
      <c r="L94" s="21" t="s">
        <v>39</v>
      </c>
    </row>
    <row r="95" spans="1:26">
      <c r="A95" s="13" t="s">
        <v>77</v>
      </c>
      <c r="B95" s="7"/>
      <c r="C95" s="7"/>
      <c r="D95" s="7">
        <v>2</v>
      </c>
      <c r="E95" s="7">
        <v>2</v>
      </c>
      <c r="G95" t="s">
        <v>77</v>
      </c>
      <c r="H95">
        <v>6</v>
      </c>
      <c r="I95">
        <f>H95/$K$123</f>
        <v>1.3303769401330377E-2</v>
      </c>
      <c r="J95" s="40" t="s">
        <v>78</v>
      </c>
      <c r="K95" s="22">
        <v>3</v>
      </c>
      <c r="L95">
        <f>K95/451</f>
        <v>6.6518847006651885E-3</v>
      </c>
    </row>
    <row r="96" spans="1:26">
      <c r="A96" s="70" t="s">
        <v>79</v>
      </c>
      <c r="B96" s="71">
        <v>3</v>
      </c>
      <c r="C96" s="7">
        <v>13</v>
      </c>
      <c r="D96" s="7">
        <v>37</v>
      </c>
      <c r="E96" s="7">
        <v>53</v>
      </c>
      <c r="G96" t="s">
        <v>80</v>
      </c>
      <c r="H96">
        <v>2</v>
      </c>
      <c r="I96" t="e">
        <f t="shared" ref="I96:I125" si="4">H96/$K$126</f>
        <v>#DIV/0!</v>
      </c>
      <c r="J96" s="40" t="s">
        <v>81</v>
      </c>
      <c r="K96" s="22">
        <v>1</v>
      </c>
      <c r="L96">
        <f t="shared" ref="L96:L121" si="5">K96/451</f>
        <v>2.2172949002217295E-3</v>
      </c>
    </row>
    <row r="97" spans="1:43">
      <c r="A97" s="70" t="s">
        <v>82</v>
      </c>
      <c r="B97" s="7"/>
      <c r="C97" s="7">
        <v>1</v>
      </c>
      <c r="D97" s="7"/>
      <c r="E97" s="7">
        <v>1</v>
      </c>
      <c r="G97" t="s">
        <v>83</v>
      </c>
      <c r="H97">
        <v>2</v>
      </c>
      <c r="I97" t="e">
        <f t="shared" si="4"/>
        <v>#DIV/0!</v>
      </c>
      <c r="J97" s="40" t="s">
        <v>84</v>
      </c>
      <c r="K97" s="22">
        <v>39</v>
      </c>
      <c r="L97">
        <f t="shared" si="5"/>
        <v>8.6474501108647447E-2</v>
      </c>
    </row>
    <row r="98" spans="1:43">
      <c r="A98" s="13" t="s">
        <v>85</v>
      </c>
      <c r="B98" s="7">
        <v>3</v>
      </c>
      <c r="C98" s="7">
        <v>7</v>
      </c>
      <c r="D98" s="7">
        <v>4</v>
      </c>
      <c r="E98" s="7">
        <v>14</v>
      </c>
      <c r="G98" t="s">
        <v>86</v>
      </c>
      <c r="H98">
        <v>1</v>
      </c>
      <c r="I98" t="e">
        <f t="shared" si="4"/>
        <v>#DIV/0!</v>
      </c>
      <c r="J98" s="40" t="s">
        <v>87</v>
      </c>
      <c r="K98" s="22">
        <v>6</v>
      </c>
      <c r="L98">
        <f t="shared" si="5"/>
        <v>1.3303769401330377E-2</v>
      </c>
    </row>
    <row r="99" spans="1:43">
      <c r="A99" s="13" t="s">
        <v>88</v>
      </c>
      <c r="B99" s="7">
        <v>1</v>
      </c>
      <c r="C99" s="7"/>
      <c r="D99" s="7"/>
      <c r="E99" s="7">
        <v>1</v>
      </c>
      <c r="G99" t="s">
        <v>89</v>
      </c>
      <c r="H99">
        <v>1</v>
      </c>
      <c r="I99" t="e">
        <f t="shared" si="4"/>
        <v>#DIV/0!</v>
      </c>
      <c r="J99" s="40" t="s">
        <v>90</v>
      </c>
      <c r="K99" s="22">
        <v>1</v>
      </c>
      <c r="L99">
        <f t="shared" si="5"/>
        <v>2.2172949002217295E-3</v>
      </c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</row>
    <row r="100" spans="1:43">
      <c r="A100" s="13" t="s">
        <v>91</v>
      </c>
      <c r="B100" s="7"/>
      <c r="C100" s="7">
        <v>4</v>
      </c>
      <c r="D100" s="7">
        <v>1</v>
      </c>
      <c r="E100" s="7">
        <v>5</v>
      </c>
      <c r="F100" s="66"/>
      <c r="G100" t="s">
        <v>92</v>
      </c>
      <c r="H100">
        <v>3</v>
      </c>
      <c r="I100" t="e">
        <f t="shared" si="4"/>
        <v>#DIV/0!</v>
      </c>
      <c r="J100" s="40" t="s">
        <v>93</v>
      </c>
      <c r="K100" s="22">
        <v>1</v>
      </c>
      <c r="L100">
        <f t="shared" si="5"/>
        <v>2.2172949002217295E-3</v>
      </c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</row>
    <row r="101" spans="1:43">
      <c r="A101" s="13" t="s">
        <v>94</v>
      </c>
      <c r="B101" s="7"/>
      <c r="C101" s="7"/>
      <c r="D101" s="7">
        <v>2</v>
      </c>
      <c r="E101" s="7">
        <v>2</v>
      </c>
      <c r="G101" t="s">
        <v>79</v>
      </c>
      <c r="H101">
        <v>65</v>
      </c>
      <c r="I101" t="e">
        <f t="shared" si="4"/>
        <v>#DIV/0!</v>
      </c>
      <c r="J101" s="40" t="s">
        <v>95</v>
      </c>
      <c r="K101" s="22">
        <v>1</v>
      </c>
      <c r="L101">
        <f t="shared" si="5"/>
        <v>2.2172949002217295E-3</v>
      </c>
    </row>
    <row r="102" spans="1:43">
      <c r="A102" s="13" t="s">
        <v>96</v>
      </c>
      <c r="B102" s="7"/>
      <c r="C102" s="7"/>
      <c r="D102" s="7">
        <v>4</v>
      </c>
      <c r="E102" s="7">
        <v>4</v>
      </c>
      <c r="G102" t="s">
        <v>82</v>
      </c>
      <c r="H102">
        <v>2</v>
      </c>
      <c r="I102" t="e">
        <f t="shared" si="4"/>
        <v>#DIV/0!</v>
      </c>
      <c r="J102" s="40" t="s">
        <v>97</v>
      </c>
      <c r="K102" s="22">
        <v>1</v>
      </c>
      <c r="L102">
        <f t="shared" si="5"/>
        <v>2.2172949002217295E-3</v>
      </c>
    </row>
    <row r="103" spans="1:43">
      <c r="A103" s="13" t="s">
        <v>98</v>
      </c>
      <c r="B103" s="7"/>
      <c r="C103" s="7"/>
      <c r="D103" s="7">
        <v>1</v>
      </c>
      <c r="E103" s="7">
        <v>1</v>
      </c>
      <c r="F103" s="7"/>
      <c r="G103" t="s">
        <v>85</v>
      </c>
      <c r="H103">
        <v>30</v>
      </c>
      <c r="I103" t="e">
        <f t="shared" si="4"/>
        <v>#DIV/0!</v>
      </c>
      <c r="J103" s="40" t="s">
        <v>99</v>
      </c>
      <c r="K103" s="22">
        <v>32</v>
      </c>
      <c r="L103">
        <f t="shared" si="5"/>
        <v>7.0953436807095344E-2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43">
      <c r="A104" s="13" t="s">
        <v>100</v>
      </c>
      <c r="B104" s="7"/>
      <c r="C104" s="7">
        <v>10</v>
      </c>
      <c r="D104" s="7">
        <v>2</v>
      </c>
      <c r="E104" s="7">
        <v>12</v>
      </c>
      <c r="F104" s="7"/>
      <c r="G104" t="s">
        <v>101</v>
      </c>
      <c r="H104">
        <v>1</v>
      </c>
      <c r="I104" t="e">
        <f t="shared" si="4"/>
        <v>#DIV/0!</v>
      </c>
      <c r="J104" s="40" t="s">
        <v>102</v>
      </c>
      <c r="K104" s="22">
        <v>34</v>
      </c>
      <c r="L104">
        <f t="shared" si="5"/>
        <v>7.5388026607538808E-2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43">
      <c r="A105" s="13" t="s">
        <v>103</v>
      </c>
      <c r="B105" s="7">
        <v>1</v>
      </c>
      <c r="C105" s="7"/>
      <c r="D105" s="7"/>
      <c r="E105" s="7">
        <v>1</v>
      </c>
      <c r="F105" s="7"/>
      <c r="G105" t="s">
        <v>88</v>
      </c>
      <c r="H105">
        <v>2</v>
      </c>
      <c r="I105" t="e">
        <f t="shared" si="4"/>
        <v>#DIV/0!</v>
      </c>
      <c r="J105" s="40" t="s">
        <v>104</v>
      </c>
      <c r="K105" s="22">
        <v>1</v>
      </c>
      <c r="L105">
        <f t="shared" si="5"/>
        <v>2.2172949002217295E-3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43">
      <c r="A106" s="13" t="s">
        <v>105</v>
      </c>
      <c r="B106" s="7"/>
      <c r="C106" s="7">
        <v>1</v>
      </c>
      <c r="D106" s="7">
        <v>3</v>
      </c>
      <c r="E106" s="7">
        <v>4</v>
      </c>
      <c r="F106" s="7"/>
      <c r="G106" t="s">
        <v>91</v>
      </c>
      <c r="H106">
        <v>4</v>
      </c>
      <c r="I106" t="e">
        <f t="shared" si="4"/>
        <v>#DIV/0!</v>
      </c>
      <c r="J106" s="40" t="s">
        <v>106</v>
      </c>
      <c r="K106" s="22">
        <v>1</v>
      </c>
      <c r="L106">
        <f t="shared" si="5"/>
        <v>2.2172949002217295E-3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43">
      <c r="A107" s="13" t="s">
        <v>107</v>
      </c>
      <c r="B107" s="7"/>
      <c r="C107" s="7"/>
      <c r="D107" s="7">
        <v>9</v>
      </c>
      <c r="E107" s="7">
        <v>9</v>
      </c>
      <c r="G107" t="s">
        <v>108</v>
      </c>
      <c r="H107">
        <v>1</v>
      </c>
      <c r="I107" t="e">
        <f t="shared" si="4"/>
        <v>#DIV/0!</v>
      </c>
      <c r="J107" s="40" t="s">
        <v>109</v>
      </c>
      <c r="K107" s="22">
        <v>2</v>
      </c>
      <c r="L107">
        <f t="shared" si="5"/>
        <v>4.434589800443459E-3</v>
      </c>
    </row>
    <row r="108" spans="1:43">
      <c r="A108" s="13" t="s">
        <v>110</v>
      </c>
      <c r="B108" s="7"/>
      <c r="C108" s="7">
        <v>1</v>
      </c>
      <c r="D108" s="7"/>
      <c r="E108" s="7">
        <v>1</v>
      </c>
      <c r="G108" t="s">
        <v>111</v>
      </c>
      <c r="H108">
        <v>2</v>
      </c>
      <c r="I108" t="e">
        <f t="shared" si="4"/>
        <v>#DIV/0!</v>
      </c>
      <c r="J108" s="40" t="s">
        <v>112</v>
      </c>
      <c r="K108" s="22">
        <v>4</v>
      </c>
      <c r="L108">
        <f t="shared" si="5"/>
        <v>8.869179600886918E-3</v>
      </c>
    </row>
    <row r="109" spans="1:43">
      <c r="A109" s="13" t="s">
        <v>113</v>
      </c>
      <c r="B109" s="7"/>
      <c r="C109" s="7">
        <v>5</v>
      </c>
      <c r="D109" s="7">
        <v>3</v>
      </c>
      <c r="E109" s="7">
        <v>8</v>
      </c>
      <c r="G109" t="s">
        <v>114</v>
      </c>
      <c r="H109">
        <v>1</v>
      </c>
      <c r="I109" t="e">
        <f t="shared" si="4"/>
        <v>#DIV/0!</v>
      </c>
      <c r="J109" s="40" t="s">
        <v>115</v>
      </c>
      <c r="K109" s="22">
        <v>11</v>
      </c>
      <c r="L109">
        <f t="shared" si="5"/>
        <v>2.4390243902439025E-2</v>
      </c>
    </row>
    <row r="110" spans="1:43">
      <c r="A110" s="13" t="s">
        <v>116</v>
      </c>
      <c r="B110" s="7"/>
      <c r="C110" s="7">
        <v>2</v>
      </c>
      <c r="D110" s="7">
        <v>1</v>
      </c>
      <c r="E110" s="7">
        <v>3</v>
      </c>
      <c r="G110" t="s">
        <v>96</v>
      </c>
      <c r="H110">
        <v>7</v>
      </c>
      <c r="I110" t="e">
        <f t="shared" si="4"/>
        <v>#DIV/0!</v>
      </c>
      <c r="J110" s="40" t="s">
        <v>117</v>
      </c>
      <c r="K110" s="22">
        <v>2</v>
      </c>
      <c r="L110">
        <f t="shared" si="5"/>
        <v>4.434589800443459E-3</v>
      </c>
    </row>
    <row r="111" spans="1:43">
      <c r="A111" s="13" t="s">
        <v>118</v>
      </c>
      <c r="B111" s="7"/>
      <c r="C111" s="7">
        <v>9</v>
      </c>
      <c r="D111" s="7">
        <v>1</v>
      </c>
      <c r="E111" s="7">
        <v>10</v>
      </c>
      <c r="G111" t="s">
        <v>119</v>
      </c>
      <c r="H111">
        <v>1</v>
      </c>
      <c r="I111" t="e">
        <f t="shared" si="4"/>
        <v>#DIV/0!</v>
      </c>
      <c r="J111" s="40" t="s">
        <v>120</v>
      </c>
      <c r="K111" s="22">
        <v>1</v>
      </c>
      <c r="L111">
        <f t="shared" si="5"/>
        <v>2.2172949002217295E-3</v>
      </c>
    </row>
    <row r="112" spans="1:43">
      <c r="A112" s="13" t="s">
        <v>84</v>
      </c>
      <c r="B112" s="7">
        <v>2</v>
      </c>
      <c r="C112" s="7"/>
      <c r="D112" s="7">
        <v>7</v>
      </c>
      <c r="E112" s="7">
        <v>9</v>
      </c>
      <c r="G112" t="s">
        <v>100</v>
      </c>
      <c r="H112">
        <v>25</v>
      </c>
      <c r="I112" t="e">
        <f t="shared" si="4"/>
        <v>#DIV/0!</v>
      </c>
      <c r="J112" s="40" t="s">
        <v>121</v>
      </c>
      <c r="K112" s="22">
        <v>1</v>
      </c>
      <c r="L112">
        <f t="shared" si="5"/>
        <v>2.2172949002217295E-3</v>
      </c>
    </row>
    <row r="113" spans="1:12">
      <c r="A113" s="13" t="s">
        <v>122</v>
      </c>
      <c r="B113" s="7">
        <v>2</v>
      </c>
      <c r="C113" s="7"/>
      <c r="D113" s="7"/>
      <c r="E113" s="7">
        <v>2</v>
      </c>
      <c r="G113" t="s">
        <v>103</v>
      </c>
      <c r="H113">
        <v>1</v>
      </c>
      <c r="I113" t="e">
        <f t="shared" si="4"/>
        <v>#DIV/0!</v>
      </c>
      <c r="J113" s="40" t="s">
        <v>123</v>
      </c>
      <c r="K113" s="22">
        <v>2</v>
      </c>
      <c r="L113">
        <f t="shared" si="5"/>
        <v>4.434589800443459E-3</v>
      </c>
    </row>
    <row r="114" spans="1:12">
      <c r="A114" s="13" t="s">
        <v>87</v>
      </c>
      <c r="B114" s="7">
        <v>2</v>
      </c>
      <c r="C114" s="7">
        <v>6</v>
      </c>
      <c r="D114" s="7">
        <v>1</v>
      </c>
      <c r="E114" s="7">
        <v>9</v>
      </c>
      <c r="G114" t="s">
        <v>105</v>
      </c>
      <c r="H114">
        <v>9</v>
      </c>
      <c r="I114" t="e">
        <f t="shared" si="4"/>
        <v>#DIV/0!</v>
      </c>
      <c r="J114" s="40" t="s">
        <v>124</v>
      </c>
      <c r="K114" s="22">
        <v>30</v>
      </c>
      <c r="L114">
        <f t="shared" si="5"/>
        <v>6.6518847006651879E-2</v>
      </c>
    </row>
    <row r="115" spans="1:12">
      <c r="A115" s="13" t="s">
        <v>99</v>
      </c>
      <c r="B115" s="7">
        <v>10</v>
      </c>
      <c r="C115" s="7">
        <v>6</v>
      </c>
      <c r="D115" s="7">
        <v>21</v>
      </c>
      <c r="E115" s="7">
        <v>37</v>
      </c>
      <c r="G115" t="s">
        <v>125</v>
      </c>
      <c r="H115">
        <v>32</v>
      </c>
      <c r="I115" t="e">
        <f t="shared" si="4"/>
        <v>#DIV/0!</v>
      </c>
      <c r="J115" s="40" t="s">
        <v>126</v>
      </c>
      <c r="K115" s="22">
        <v>2</v>
      </c>
      <c r="L115">
        <f t="shared" si="5"/>
        <v>4.434589800443459E-3</v>
      </c>
    </row>
    <row r="116" spans="1:12">
      <c r="A116" s="13" t="s">
        <v>104</v>
      </c>
      <c r="B116" s="7"/>
      <c r="C116" s="7"/>
      <c r="D116" s="7">
        <v>1</v>
      </c>
      <c r="E116" s="7">
        <v>1</v>
      </c>
      <c r="G116" t="s">
        <v>107</v>
      </c>
      <c r="H116">
        <v>12</v>
      </c>
      <c r="I116" t="e">
        <f t="shared" si="4"/>
        <v>#DIV/0!</v>
      </c>
      <c r="J116" s="40" t="s">
        <v>127</v>
      </c>
      <c r="K116" s="22">
        <v>19</v>
      </c>
      <c r="L116">
        <f t="shared" si="5"/>
        <v>4.2128603104212861E-2</v>
      </c>
    </row>
    <row r="117" spans="1:12">
      <c r="A117" s="13" t="s">
        <v>128</v>
      </c>
      <c r="B117" s="7"/>
      <c r="C117" s="7">
        <v>3</v>
      </c>
      <c r="D117" s="7">
        <v>6</v>
      </c>
      <c r="E117" s="7">
        <v>9</v>
      </c>
      <c r="G117" t="s">
        <v>113</v>
      </c>
      <c r="H117">
        <v>14</v>
      </c>
      <c r="I117" t="e">
        <f t="shared" si="4"/>
        <v>#DIV/0!</v>
      </c>
      <c r="J117" s="40" t="s">
        <v>129</v>
      </c>
      <c r="K117" s="22">
        <v>2</v>
      </c>
      <c r="L117">
        <f t="shared" si="5"/>
        <v>4.434589800443459E-3</v>
      </c>
    </row>
    <row r="118" spans="1:12">
      <c r="A118" s="13" t="s">
        <v>112</v>
      </c>
      <c r="B118" s="7">
        <v>2</v>
      </c>
      <c r="C118" s="7">
        <v>6</v>
      </c>
      <c r="D118" s="7">
        <v>3</v>
      </c>
      <c r="E118" s="7">
        <v>11</v>
      </c>
      <c r="G118" t="s">
        <v>130</v>
      </c>
      <c r="H118">
        <v>2</v>
      </c>
      <c r="I118" t="e">
        <f t="shared" si="4"/>
        <v>#DIV/0!</v>
      </c>
      <c r="J118" s="40" t="s">
        <v>131</v>
      </c>
      <c r="K118" s="22">
        <v>7</v>
      </c>
      <c r="L118">
        <f t="shared" si="5"/>
        <v>1.5521064301552107E-2</v>
      </c>
    </row>
    <row r="119" spans="1:12">
      <c r="A119" s="13" t="s">
        <v>115</v>
      </c>
      <c r="B119" s="7">
        <v>3</v>
      </c>
      <c r="C119" s="7">
        <v>13</v>
      </c>
      <c r="D119" s="7">
        <v>6</v>
      </c>
      <c r="E119" s="7">
        <v>22</v>
      </c>
      <c r="G119" t="s">
        <v>116</v>
      </c>
      <c r="H119">
        <v>1</v>
      </c>
      <c r="I119" t="e">
        <f t="shared" si="4"/>
        <v>#DIV/0!</v>
      </c>
      <c r="J119" s="40" t="s">
        <v>132</v>
      </c>
      <c r="K119" s="22">
        <v>2</v>
      </c>
      <c r="L119">
        <f t="shared" si="5"/>
        <v>4.434589800443459E-3</v>
      </c>
    </row>
    <row r="120" spans="1:12">
      <c r="A120" s="13" t="s">
        <v>117</v>
      </c>
      <c r="B120" s="7">
        <v>3</v>
      </c>
      <c r="C120" s="7"/>
      <c r="D120" s="7"/>
      <c r="E120" s="7">
        <v>3</v>
      </c>
      <c r="G120" t="s">
        <v>133</v>
      </c>
      <c r="H120">
        <v>2</v>
      </c>
      <c r="I120" t="e">
        <f t="shared" si="4"/>
        <v>#DIV/0!</v>
      </c>
      <c r="J120" s="40" t="s">
        <v>134</v>
      </c>
      <c r="K120" s="22">
        <v>1</v>
      </c>
      <c r="L120">
        <f t="shared" si="5"/>
        <v>2.2172949002217295E-3</v>
      </c>
    </row>
    <row r="121" spans="1:12">
      <c r="A121" s="13" t="s">
        <v>121</v>
      </c>
      <c r="B121" s="7"/>
      <c r="C121" s="7"/>
      <c r="D121" s="7">
        <v>1</v>
      </c>
      <c r="E121" s="7">
        <v>1</v>
      </c>
      <c r="G121" t="s">
        <v>135</v>
      </c>
      <c r="H121">
        <v>1</v>
      </c>
      <c r="I121" t="e">
        <f t="shared" si="4"/>
        <v>#DIV/0!</v>
      </c>
      <c r="J121" s="40" t="s">
        <v>136</v>
      </c>
      <c r="K121" s="22">
        <v>1</v>
      </c>
      <c r="L121">
        <f t="shared" si="5"/>
        <v>2.2172949002217295E-3</v>
      </c>
    </row>
    <row r="122" spans="1:12">
      <c r="A122" s="13" t="s">
        <v>131</v>
      </c>
      <c r="B122" s="7"/>
      <c r="C122" s="7">
        <v>6</v>
      </c>
      <c r="D122" s="7"/>
      <c r="E122" s="7">
        <v>6</v>
      </c>
      <c r="G122" t="s">
        <v>137</v>
      </c>
      <c r="H122">
        <v>2</v>
      </c>
      <c r="I122" t="e">
        <f t="shared" si="4"/>
        <v>#DIV/0!</v>
      </c>
      <c r="J122" s="40" t="s">
        <v>138</v>
      </c>
      <c r="K122" s="22"/>
    </row>
    <row r="123" spans="1:12">
      <c r="A123" s="13" t="s">
        <v>132</v>
      </c>
      <c r="B123" s="7">
        <v>5</v>
      </c>
      <c r="C123" s="7"/>
      <c r="D123" s="7"/>
      <c r="E123" s="7">
        <v>5</v>
      </c>
      <c r="G123" t="s">
        <v>139</v>
      </c>
      <c r="H123">
        <v>2</v>
      </c>
      <c r="I123" t="e">
        <f t="shared" si="4"/>
        <v>#DIV/0!</v>
      </c>
      <c r="J123" s="46" t="s">
        <v>8</v>
      </c>
      <c r="K123" s="47">
        <v>451</v>
      </c>
      <c r="L123" t="e">
        <f>SUM(I95:I125,L95:L121)</f>
        <v>#DIV/0!</v>
      </c>
    </row>
    <row r="124" spans="1:12">
      <c r="A124" s="13" t="s">
        <v>8</v>
      </c>
      <c r="B124" s="7">
        <v>37</v>
      </c>
      <c r="C124" s="7">
        <v>93</v>
      </c>
      <c r="D124" s="7">
        <v>116</v>
      </c>
      <c r="E124" s="7">
        <v>246</v>
      </c>
      <c r="G124" t="s">
        <v>140</v>
      </c>
      <c r="H124">
        <v>3</v>
      </c>
      <c r="I124" t="e">
        <f t="shared" si="4"/>
        <v>#DIV/0!</v>
      </c>
    </row>
    <row r="125" spans="1:12">
      <c r="G125" t="s">
        <v>118</v>
      </c>
      <c r="H125">
        <v>6</v>
      </c>
      <c r="I125" t="e">
        <f t="shared" si="4"/>
        <v>#DIV/0!</v>
      </c>
    </row>
    <row r="126" spans="1:12">
      <c r="C126" s="7"/>
      <c r="D126" s="7"/>
      <c r="E126" s="7"/>
    </row>
    <row r="127" spans="1:12">
      <c r="C127" s="7"/>
      <c r="D127" s="7"/>
      <c r="E127" s="7"/>
    </row>
    <row r="128" spans="1:12">
      <c r="A128" s="21" t="s">
        <v>76</v>
      </c>
      <c r="B128" s="21" t="s">
        <v>9</v>
      </c>
      <c r="C128" s="67" t="s">
        <v>10</v>
      </c>
      <c r="D128" s="67" t="s">
        <v>11</v>
      </c>
      <c r="E128" s="67" t="s">
        <v>39</v>
      </c>
    </row>
    <row r="129" spans="1:5">
      <c r="A129" t="s">
        <v>77</v>
      </c>
      <c r="B129">
        <v>0</v>
      </c>
      <c r="C129" s="7">
        <v>0</v>
      </c>
      <c r="D129" s="7">
        <v>2</v>
      </c>
      <c r="E129" s="7">
        <v>1.3303769401330377E-2</v>
      </c>
    </row>
    <row r="130" spans="1:5">
      <c r="A130" t="s">
        <v>80</v>
      </c>
      <c r="B130">
        <v>0</v>
      </c>
      <c r="C130" s="7">
        <v>0</v>
      </c>
      <c r="D130" s="7">
        <v>0</v>
      </c>
      <c r="E130" s="7">
        <v>4.434589800443459E-3</v>
      </c>
    </row>
    <row r="131" spans="1:5">
      <c r="A131" t="s">
        <v>83</v>
      </c>
      <c r="B131">
        <v>0</v>
      </c>
      <c r="C131" s="7">
        <v>0</v>
      </c>
      <c r="D131" s="7">
        <v>0</v>
      </c>
      <c r="E131" s="7">
        <v>4.434589800443459E-3</v>
      </c>
    </row>
    <row r="132" spans="1:5">
      <c r="A132" t="s">
        <v>86</v>
      </c>
      <c r="B132">
        <v>0</v>
      </c>
      <c r="C132" s="7">
        <v>0</v>
      </c>
      <c r="D132" s="7">
        <v>0</v>
      </c>
      <c r="E132" s="7">
        <v>2.2172949002217295E-3</v>
      </c>
    </row>
    <row r="133" spans="1:5">
      <c r="A133" t="s">
        <v>89</v>
      </c>
      <c r="B133">
        <v>0</v>
      </c>
      <c r="C133" s="7">
        <v>0</v>
      </c>
      <c r="D133" s="7">
        <v>0</v>
      </c>
      <c r="E133">
        <v>2.2172949002217295E-3</v>
      </c>
    </row>
    <row r="134" spans="1:5">
      <c r="A134" t="s">
        <v>92</v>
      </c>
      <c r="B134">
        <v>0</v>
      </c>
      <c r="C134" s="7">
        <v>0</v>
      </c>
      <c r="D134" s="7">
        <v>0</v>
      </c>
      <c r="E134">
        <v>6.6518847006651885E-3</v>
      </c>
    </row>
    <row r="135" spans="1:5">
      <c r="A135" t="s">
        <v>79</v>
      </c>
      <c r="B135">
        <v>3</v>
      </c>
      <c r="C135" s="7">
        <v>13</v>
      </c>
      <c r="D135" s="7">
        <v>37</v>
      </c>
      <c r="E135">
        <v>0.14412416851441243</v>
      </c>
    </row>
    <row r="136" spans="1:5">
      <c r="A136" t="s">
        <v>82</v>
      </c>
      <c r="B136">
        <v>0</v>
      </c>
      <c r="C136" s="7">
        <v>1</v>
      </c>
      <c r="D136" s="7">
        <v>0</v>
      </c>
      <c r="E136">
        <v>4.434589800443459E-3</v>
      </c>
    </row>
    <row r="137" spans="1:5">
      <c r="A137" t="s">
        <v>85</v>
      </c>
      <c r="B137">
        <v>3</v>
      </c>
      <c r="C137" s="7">
        <v>7</v>
      </c>
      <c r="D137" s="7">
        <v>4</v>
      </c>
      <c r="E137">
        <v>6.6518847006651879E-2</v>
      </c>
    </row>
    <row r="138" spans="1:5">
      <c r="A138" t="s">
        <v>101</v>
      </c>
      <c r="B138">
        <v>1</v>
      </c>
      <c r="C138" s="7">
        <v>0</v>
      </c>
      <c r="D138" s="7">
        <v>0</v>
      </c>
      <c r="E138">
        <v>2.2172949002217295E-3</v>
      </c>
    </row>
    <row r="139" spans="1:5">
      <c r="A139" t="s">
        <v>88</v>
      </c>
      <c r="B139">
        <v>0</v>
      </c>
      <c r="C139" s="7">
        <v>0</v>
      </c>
      <c r="D139" s="7">
        <v>0</v>
      </c>
      <c r="E139">
        <v>4.434589800443459E-3</v>
      </c>
    </row>
    <row r="140" spans="1:5">
      <c r="A140" t="s">
        <v>91</v>
      </c>
      <c r="B140">
        <v>0</v>
      </c>
      <c r="C140" s="7">
        <v>4</v>
      </c>
      <c r="D140" s="7">
        <v>3</v>
      </c>
      <c r="E140">
        <v>8.869179600886918E-3</v>
      </c>
    </row>
    <row r="141" spans="1:5">
      <c r="A141" t="s">
        <v>108</v>
      </c>
      <c r="B141">
        <v>0</v>
      </c>
      <c r="C141" s="7">
        <v>0</v>
      </c>
      <c r="D141" s="7">
        <v>0</v>
      </c>
      <c r="E141">
        <v>2.2172949002217295E-3</v>
      </c>
    </row>
    <row r="142" spans="1:5">
      <c r="A142" t="s">
        <v>111</v>
      </c>
      <c r="B142">
        <v>0</v>
      </c>
      <c r="C142" s="7">
        <v>0</v>
      </c>
      <c r="D142" s="7">
        <v>0</v>
      </c>
      <c r="E142">
        <v>4.434589800443459E-3</v>
      </c>
    </row>
    <row r="143" spans="1:5">
      <c r="A143" t="s">
        <v>114</v>
      </c>
      <c r="B143">
        <v>0</v>
      </c>
      <c r="C143" s="7">
        <v>0</v>
      </c>
      <c r="D143" s="7">
        <v>0</v>
      </c>
      <c r="E143">
        <v>2.2172949002217295E-3</v>
      </c>
    </row>
    <row r="144" spans="1:5">
      <c r="A144" t="s">
        <v>96</v>
      </c>
      <c r="B144">
        <v>0</v>
      </c>
      <c r="C144" s="7">
        <v>0</v>
      </c>
      <c r="D144" s="7">
        <v>5</v>
      </c>
      <c r="E144">
        <v>1.5521064301552107E-2</v>
      </c>
    </row>
    <row r="145" spans="1:5">
      <c r="A145" t="s">
        <v>119</v>
      </c>
      <c r="B145">
        <v>0</v>
      </c>
      <c r="C145" s="7">
        <v>0</v>
      </c>
      <c r="D145" s="7">
        <v>0</v>
      </c>
      <c r="E145">
        <v>2.2172949002217295E-3</v>
      </c>
    </row>
    <row r="146" spans="1:5">
      <c r="A146" t="s">
        <v>100</v>
      </c>
      <c r="B146">
        <v>0</v>
      </c>
      <c r="C146" s="7">
        <v>10</v>
      </c>
      <c r="D146" s="7">
        <v>2</v>
      </c>
      <c r="E146">
        <v>5.543237250554324E-2</v>
      </c>
    </row>
    <row r="147" spans="1:5">
      <c r="A147" t="s">
        <v>103</v>
      </c>
      <c r="B147">
        <v>1</v>
      </c>
      <c r="C147" s="7">
        <v>0</v>
      </c>
      <c r="D147" s="7">
        <v>0</v>
      </c>
      <c r="E147">
        <v>2.2172949002217295E-3</v>
      </c>
    </row>
    <row r="148" spans="1:5">
      <c r="A148" t="s">
        <v>105</v>
      </c>
      <c r="B148">
        <v>0</v>
      </c>
      <c r="C148" s="7">
        <v>1</v>
      </c>
      <c r="D148" s="7">
        <v>3</v>
      </c>
      <c r="E148">
        <v>1.9955654101995565E-2</v>
      </c>
    </row>
    <row r="149" spans="1:5">
      <c r="A149" t="s">
        <v>125</v>
      </c>
      <c r="B149">
        <v>0</v>
      </c>
      <c r="C149" s="7">
        <v>0</v>
      </c>
      <c r="D149" s="7">
        <v>0</v>
      </c>
      <c r="E149">
        <v>7.0953436807095344E-2</v>
      </c>
    </row>
    <row r="150" spans="1:5">
      <c r="A150" t="s">
        <v>107</v>
      </c>
      <c r="B150">
        <v>0</v>
      </c>
      <c r="C150" s="7">
        <v>0</v>
      </c>
      <c r="D150" s="7">
        <v>9</v>
      </c>
      <c r="E150">
        <v>2.6607538802660754E-2</v>
      </c>
    </row>
    <row r="151" spans="1:5">
      <c r="A151" t="s">
        <v>113</v>
      </c>
      <c r="B151">
        <v>0</v>
      </c>
      <c r="C151" s="7">
        <v>6</v>
      </c>
      <c r="D151" s="7">
        <v>3</v>
      </c>
      <c r="E151">
        <v>3.1042128603104215E-2</v>
      </c>
    </row>
    <row r="152" spans="1:5">
      <c r="A152" t="s">
        <v>130</v>
      </c>
      <c r="B152">
        <v>0</v>
      </c>
      <c r="C152" s="7">
        <v>0</v>
      </c>
      <c r="D152" s="7">
        <v>0</v>
      </c>
      <c r="E152">
        <v>4.434589800443459E-3</v>
      </c>
    </row>
    <row r="153" spans="1:5">
      <c r="A153" t="s">
        <v>116</v>
      </c>
      <c r="B153">
        <v>0</v>
      </c>
      <c r="C153" s="7">
        <v>2</v>
      </c>
      <c r="D153" s="7">
        <v>1</v>
      </c>
      <c r="E153">
        <v>2.2172949002217295E-3</v>
      </c>
    </row>
    <row r="154" spans="1:5">
      <c r="A154" t="s">
        <v>133</v>
      </c>
      <c r="B154">
        <v>0</v>
      </c>
      <c r="C154" s="7">
        <v>0</v>
      </c>
      <c r="D154" s="7">
        <v>0</v>
      </c>
      <c r="E154">
        <v>4.434589800443459E-3</v>
      </c>
    </row>
    <row r="155" spans="1:5">
      <c r="A155" t="s">
        <v>135</v>
      </c>
      <c r="B155">
        <v>0</v>
      </c>
      <c r="C155" s="7">
        <v>0</v>
      </c>
      <c r="D155" s="7">
        <v>0</v>
      </c>
      <c r="E155">
        <v>2.2172949002217295E-3</v>
      </c>
    </row>
    <row r="156" spans="1:5">
      <c r="A156" t="s">
        <v>137</v>
      </c>
      <c r="B156">
        <v>0</v>
      </c>
      <c r="C156" s="7">
        <v>0</v>
      </c>
      <c r="D156" s="7">
        <v>0</v>
      </c>
      <c r="E156">
        <v>4.434589800443459E-3</v>
      </c>
    </row>
    <row r="157" spans="1:5">
      <c r="A157" t="s">
        <v>139</v>
      </c>
      <c r="B157">
        <v>0</v>
      </c>
      <c r="C157" s="7">
        <v>0</v>
      </c>
      <c r="D157" s="7">
        <v>0</v>
      </c>
      <c r="E157">
        <v>4.434589800443459E-3</v>
      </c>
    </row>
    <row r="158" spans="1:5">
      <c r="A158" t="s">
        <v>140</v>
      </c>
      <c r="B158">
        <v>0</v>
      </c>
      <c r="C158" s="7">
        <v>0</v>
      </c>
      <c r="D158" s="7">
        <v>0</v>
      </c>
      <c r="E158">
        <v>6.6518847006651885E-3</v>
      </c>
    </row>
    <row r="159" spans="1:5">
      <c r="A159" t="s">
        <v>118</v>
      </c>
      <c r="B159">
        <v>0</v>
      </c>
      <c r="C159" s="7">
        <v>9</v>
      </c>
      <c r="D159" s="7">
        <v>1</v>
      </c>
      <c r="E159" s="22">
        <v>1.3303769401330377E-2</v>
      </c>
    </row>
    <row r="160" spans="1:5">
      <c r="A160" s="40" t="s">
        <v>78</v>
      </c>
      <c r="B160">
        <v>0</v>
      </c>
      <c r="C160" s="7">
        <v>0</v>
      </c>
      <c r="D160" s="7">
        <v>0</v>
      </c>
      <c r="E160">
        <v>6.6518847006651885E-3</v>
      </c>
    </row>
    <row r="161" spans="1:5">
      <c r="A161" s="40" t="s">
        <v>81</v>
      </c>
      <c r="B161">
        <v>0</v>
      </c>
      <c r="C161" s="7">
        <v>0</v>
      </c>
      <c r="D161" s="7">
        <v>0</v>
      </c>
      <c r="E161">
        <v>2.2172949002217295E-3</v>
      </c>
    </row>
    <row r="162" spans="1:5">
      <c r="A162" s="40" t="s">
        <v>84</v>
      </c>
      <c r="B162">
        <v>2</v>
      </c>
      <c r="C162" s="7">
        <v>0</v>
      </c>
      <c r="D162" s="7">
        <v>7</v>
      </c>
      <c r="E162">
        <v>8.6474501108647447E-2</v>
      </c>
    </row>
    <row r="163" spans="1:5">
      <c r="A163" s="13" t="s">
        <v>122</v>
      </c>
      <c r="B163" s="7">
        <v>2</v>
      </c>
      <c r="C163" s="7">
        <v>0</v>
      </c>
      <c r="D163" s="7">
        <v>0</v>
      </c>
      <c r="E163" s="7">
        <v>0</v>
      </c>
    </row>
    <row r="164" spans="1:5">
      <c r="A164" s="40" t="s">
        <v>87</v>
      </c>
      <c r="B164" s="7">
        <v>2</v>
      </c>
      <c r="C164" s="7">
        <v>6</v>
      </c>
      <c r="D164" s="7">
        <v>1</v>
      </c>
      <c r="E164">
        <v>1.3303769401330377E-2</v>
      </c>
    </row>
    <row r="165" spans="1:5">
      <c r="A165" s="40" t="s">
        <v>90</v>
      </c>
      <c r="B165" s="7">
        <v>0</v>
      </c>
      <c r="C165" s="7">
        <v>0</v>
      </c>
      <c r="D165" s="7">
        <v>0</v>
      </c>
      <c r="E165">
        <v>2.2172949002217295E-3</v>
      </c>
    </row>
    <row r="166" spans="1:5">
      <c r="A166" s="40" t="s">
        <v>93</v>
      </c>
      <c r="B166" s="7">
        <v>0</v>
      </c>
      <c r="C166" s="7">
        <v>0</v>
      </c>
      <c r="D166" s="7">
        <v>0</v>
      </c>
      <c r="E166">
        <v>2.2172949002217295E-3</v>
      </c>
    </row>
    <row r="167" spans="1:5">
      <c r="A167" s="40" t="s">
        <v>95</v>
      </c>
      <c r="B167" s="7">
        <v>0</v>
      </c>
      <c r="C167" s="7">
        <v>0</v>
      </c>
      <c r="D167" s="7">
        <v>0</v>
      </c>
      <c r="E167">
        <v>2.2172949002217295E-3</v>
      </c>
    </row>
    <row r="168" spans="1:5">
      <c r="A168" s="40" t="s">
        <v>97</v>
      </c>
      <c r="B168" s="7">
        <v>0</v>
      </c>
      <c r="C168" s="7">
        <v>0</v>
      </c>
      <c r="D168" s="7">
        <v>0</v>
      </c>
      <c r="E168">
        <v>2.2172949002217295E-3</v>
      </c>
    </row>
    <row r="169" spans="1:5">
      <c r="A169" s="40" t="s">
        <v>99</v>
      </c>
      <c r="B169" s="7">
        <v>10</v>
      </c>
      <c r="C169" s="7">
        <v>6</v>
      </c>
      <c r="D169" s="7">
        <v>21</v>
      </c>
      <c r="E169">
        <v>7.0953436807095344E-2</v>
      </c>
    </row>
    <row r="170" spans="1:5">
      <c r="A170" s="40" t="s">
        <v>102</v>
      </c>
      <c r="B170" s="7">
        <v>0</v>
      </c>
      <c r="C170" s="7">
        <v>0</v>
      </c>
      <c r="D170" s="7">
        <v>0</v>
      </c>
      <c r="E170">
        <v>7.5388026607538808E-2</v>
      </c>
    </row>
    <row r="171" spans="1:5">
      <c r="A171" s="40" t="s">
        <v>104</v>
      </c>
      <c r="B171" s="7">
        <v>0</v>
      </c>
      <c r="C171" s="7">
        <v>0</v>
      </c>
      <c r="D171" s="7">
        <v>1</v>
      </c>
      <c r="E171">
        <v>2.2172949002217295E-3</v>
      </c>
    </row>
    <row r="172" spans="1:5">
      <c r="A172" s="40" t="s">
        <v>106</v>
      </c>
      <c r="B172" s="7">
        <v>0</v>
      </c>
      <c r="C172" s="7">
        <v>0</v>
      </c>
      <c r="D172" s="7">
        <v>0</v>
      </c>
      <c r="E172">
        <v>2.2172949002217295E-3</v>
      </c>
    </row>
    <row r="173" spans="1:5">
      <c r="A173" s="40" t="s">
        <v>109</v>
      </c>
      <c r="B173" s="7">
        <v>0</v>
      </c>
      <c r="C173" s="7">
        <v>3</v>
      </c>
      <c r="D173" s="7">
        <v>6</v>
      </c>
      <c r="E173">
        <v>4.434589800443459E-3</v>
      </c>
    </row>
    <row r="174" spans="1:5">
      <c r="A174" s="40" t="s">
        <v>112</v>
      </c>
      <c r="B174" s="7">
        <v>2</v>
      </c>
      <c r="C174" s="7">
        <v>6</v>
      </c>
      <c r="D174" s="7">
        <v>3</v>
      </c>
      <c r="E174">
        <v>8.869179600886918E-3</v>
      </c>
    </row>
    <row r="175" spans="1:5">
      <c r="A175" s="40" t="s">
        <v>115</v>
      </c>
      <c r="B175" s="7">
        <v>3</v>
      </c>
      <c r="C175" s="7">
        <v>13</v>
      </c>
      <c r="D175" s="7">
        <v>6</v>
      </c>
      <c r="E175">
        <v>2.4390243902439025E-2</v>
      </c>
    </row>
    <row r="176" spans="1:5">
      <c r="A176" s="40" t="s">
        <v>117</v>
      </c>
      <c r="B176" s="7">
        <v>3</v>
      </c>
      <c r="C176" s="7">
        <v>0</v>
      </c>
      <c r="D176" s="7">
        <v>0</v>
      </c>
      <c r="E176">
        <v>4.434589800443459E-3</v>
      </c>
    </row>
    <row r="177" spans="1:5">
      <c r="A177" s="40" t="s">
        <v>120</v>
      </c>
      <c r="B177" s="7">
        <v>0</v>
      </c>
      <c r="C177" s="7">
        <v>0</v>
      </c>
      <c r="D177" s="7">
        <v>0</v>
      </c>
      <c r="E177">
        <v>2.2172949002217295E-3</v>
      </c>
    </row>
    <row r="178" spans="1:5">
      <c r="A178" s="40" t="s">
        <v>121</v>
      </c>
      <c r="B178" s="7">
        <v>0</v>
      </c>
      <c r="C178" s="7">
        <v>0</v>
      </c>
      <c r="D178" s="7">
        <v>1</v>
      </c>
      <c r="E178">
        <v>2.2172949002217295E-3</v>
      </c>
    </row>
    <row r="179" spans="1:5">
      <c r="A179" s="68" t="s">
        <v>123</v>
      </c>
      <c r="B179" s="7">
        <v>0</v>
      </c>
      <c r="C179" s="7">
        <v>0</v>
      </c>
      <c r="D179" s="7">
        <v>0</v>
      </c>
      <c r="E179">
        <v>4.434589800443459E-3</v>
      </c>
    </row>
    <row r="180" spans="1:5">
      <c r="A180" s="40" t="s">
        <v>124</v>
      </c>
      <c r="B180" s="7">
        <v>0</v>
      </c>
      <c r="C180" s="7">
        <v>0</v>
      </c>
      <c r="D180" s="7">
        <v>0</v>
      </c>
      <c r="E180">
        <v>6.6518847006651879E-2</v>
      </c>
    </row>
    <row r="181" spans="1:5">
      <c r="A181" s="40" t="s">
        <v>126</v>
      </c>
      <c r="B181" s="7">
        <v>0</v>
      </c>
      <c r="C181" s="7">
        <v>0</v>
      </c>
      <c r="D181" s="7">
        <v>0</v>
      </c>
      <c r="E181">
        <v>4.434589800443459E-3</v>
      </c>
    </row>
    <row r="182" spans="1:5">
      <c r="A182" s="40" t="s">
        <v>127</v>
      </c>
      <c r="B182" s="7">
        <v>0</v>
      </c>
      <c r="C182" s="7">
        <v>0</v>
      </c>
      <c r="D182" s="7">
        <v>0</v>
      </c>
      <c r="E182">
        <v>4.2128603104212861E-2</v>
      </c>
    </row>
    <row r="183" spans="1:5">
      <c r="A183" s="40" t="s">
        <v>129</v>
      </c>
      <c r="B183" s="7">
        <v>0</v>
      </c>
      <c r="C183" s="7">
        <v>0</v>
      </c>
      <c r="D183" s="7">
        <v>0</v>
      </c>
      <c r="E183">
        <v>4.434589800443459E-3</v>
      </c>
    </row>
    <row r="184" spans="1:5">
      <c r="A184" s="40" t="s">
        <v>131</v>
      </c>
      <c r="B184">
        <v>0</v>
      </c>
      <c r="C184">
        <v>6</v>
      </c>
      <c r="D184">
        <v>0</v>
      </c>
      <c r="E184">
        <v>1.5521064301552107E-2</v>
      </c>
    </row>
    <row r="185" spans="1:5">
      <c r="A185" s="40" t="s">
        <v>132</v>
      </c>
      <c r="B185">
        <v>5</v>
      </c>
      <c r="C185">
        <v>0</v>
      </c>
      <c r="D185">
        <v>0</v>
      </c>
      <c r="E185">
        <v>4.434589800443459E-3</v>
      </c>
    </row>
    <row r="186" spans="1:5">
      <c r="A186" s="40" t="s">
        <v>134</v>
      </c>
      <c r="B186">
        <v>0</v>
      </c>
      <c r="C186">
        <v>0</v>
      </c>
      <c r="D186">
        <v>0</v>
      </c>
      <c r="E186">
        <v>2.2172949002217295E-3</v>
      </c>
    </row>
    <row r="187" spans="1:5">
      <c r="A187" s="40" t="s">
        <v>136</v>
      </c>
      <c r="B187">
        <v>0</v>
      </c>
      <c r="C187">
        <v>0</v>
      </c>
      <c r="D187">
        <v>0</v>
      </c>
      <c r="E187">
        <v>2.2172949002217295E-3</v>
      </c>
    </row>
    <row r="188" spans="1:5">
      <c r="A188" s="40" t="s">
        <v>15</v>
      </c>
      <c r="B188">
        <f>SUM(B129:B187)</f>
        <v>37</v>
      </c>
      <c r="C188">
        <f>SUM(C129:C187)</f>
        <v>93</v>
      </c>
      <c r="D188">
        <f>SUM(D129:D187)</f>
        <v>116</v>
      </c>
      <c r="E188">
        <f>SUM(E129:E187)</f>
        <v>0.99999999999999933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XFD1048576"/>
    </sheetView>
  </sheetViews>
  <sheetFormatPr baseColWidth="10" defaultRowHeight="15" x14ac:dyDescent="0"/>
  <cols>
    <col min="1" max="1" width="13.33203125" bestFit="1" customWidth="1"/>
    <col min="2" max="2" width="16" bestFit="1" customWidth="1"/>
    <col min="3" max="3" width="5" customWidth="1"/>
    <col min="4" max="4" width="4.83203125" customWidth="1"/>
    <col min="5" max="5" width="5.1640625" customWidth="1"/>
    <col min="6" max="6" width="11" bestFit="1" customWidth="1"/>
  </cols>
  <sheetData>
    <row r="1" spans="1:6">
      <c r="A1" s="48" t="s">
        <v>141</v>
      </c>
    </row>
    <row r="3" spans="1:6">
      <c r="A3" t="s">
        <v>27</v>
      </c>
      <c r="B3" t="s">
        <v>28</v>
      </c>
    </row>
    <row r="5" spans="1:6">
      <c r="A5" t="s">
        <v>36</v>
      </c>
      <c r="B5" t="s">
        <v>22</v>
      </c>
    </row>
    <row r="6" spans="1:6">
      <c r="A6" t="s">
        <v>7</v>
      </c>
      <c r="B6" t="s">
        <v>2</v>
      </c>
      <c r="C6" t="s">
        <v>3</v>
      </c>
      <c r="D6" t="s">
        <v>4</v>
      </c>
      <c r="E6" t="s">
        <v>5</v>
      </c>
      <c r="F6" t="s">
        <v>8</v>
      </c>
    </row>
    <row r="7" spans="1:6">
      <c r="A7" s="13" t="s">
        <v>9</v>
      </c>
      <c r="B7" s="7">
        <v>4</v>
      </c>
      <c r="C7" s="7">
        <v>16</v>
      </c>
      <c r="D7" s="7">
        <v>1</v>
      </c>
      <c r="E7" s="7">
        <v>11</v>
      </c>
      <c r="F7" s="7">
        <v>32</v>
      </c>
    </row>
    <row r="8" spans="1:6">
      <c r="A8" s="13" t="s">
        <v>10</v>
      </c>
      <c r="B8" s="7">
        <v>5</v>
      </c>
      <c r="C8" s="7">
        <v>10</v>
      </c>
      <c r="D8" s="7">
        <v>10</v>
      </c>
      <c r="E8" s="7">
        <v>7</v>
      </c>
      <c r="F8" s="7">
        <v>32</v>
      </c>
    </row>
    <row r="9" spans="1:6">
      <c r="A9" s="13" t="s">
        <v>11</v>
      </c>
      <c r="B9" s="7">
        <v>7</v>
      </c>
      <c r="C9" s="7">
        <v>20</v>
      </c>
      <c r="D9" s="7">
        <v>11</v>
      </c>
      <c r="E9" s="7">
        <v>14</v>
      </c>
      <c r="F9" s="7">
        <v>52</v>
      </c>
    </row>
    <row r="10" spans="1:6">
      <c r="A10" s="13" t="s">
        <v>8</v>
      </c>
      <c r="B10" s="7">
        <v>16</v>
      </c>
      <c r="C10" s="7">
        <v>46</v>
      </c>
      <c r="D10" s="7">
        <v>22</v>
      </c>
      <c r="E10" s="7">
        <v>32</v>
      </c>
      <c r="F10" s="7">
        <v>116</v>
      </c>
    </row>
    <row r="12" spans="1:6">
      <c r="A12" s="48" t="s">
        <v>142</v>
      </c>
    </row>
    <row r="14" spans="1:6">
      <c r="A14" t="s">
        <v>27</v>
      </c>
      <c r="B14" t="s">
        <v>28</v>
      </c>
    </row>
    <row r="16" spans="1:6">
      <c r="A16" t="s">
        <v>36</v>
      </c>
      <c r="B16" t="s">
        <v>22</v>
      </c>
    </row>
    <row r="17" spans="1:8">
      <c r="A17" t="s">
        <v>7</v>
      </c>
      <c r="B17" t="s">
        <v>18</v>
      </c>
      <c r="C17" t="s">
        <v>19</v>
      </c>
      <c r="D17" t="s">
        <v>20</v>
      </c>
      <c r="E17" t="s">
        <v>8</v>
      </c>
    </row>
    <row r="18" spans="1:8">
      <c r="A18" s="13" t="s">
        <v>9</v>
      </c>
      <c r="B18" s="7"/>
      <c r="C18" s="7">
        <v>7</v>
      </c>
      <c r="D18" s="7">
        <v>14</v>
      </c>
      <c r="E18" s="7">
        <v>21</v>
      </c>
    </row>
    <row r="19" spans="1:8">
      <c r="A19" s="13" t="s">
        <v>10</v>
      </c>
      <c r="B19" s="7">
        <v>11</v>
      </c>
      <c r="C19" s="7">
        <v>12</v>
      </c>
      <c r="D19" s="7">
        <v>5</v>
      </c>
      <c r="E19" s="7">
        <v>28</v>
      </c>
    </row>
    <row r="20" spans="1:8">
      <c r="A20" s="13" t="s">
        <v>11</v>
      </c>
      <c r="B20" s="7">
        <v>5</v>
      </c>
      <c r="C20" s="7">
        <v>17</v>
      </c>
      <c r="D20" s="7">
        <v>22</v>
      </c>
      <c r="E20" s="7">
        <v>44</v>
      </c>
    </row>
    <row r="21" spans="1:8">
      <c r="A21" s="13" t="s">
        <v>8</v>
      </c>
      <c r="B21" s="7">
        <v>16</v>
      </c>
      <c r="C21" s="7">
        <v>36</v>
      </c>
      <c r="D21" s="7">
        <v>41</v>
      </c>
      <c r="E21" s="7">
        <v>93</v>
      </c>
    </row>
    <row r="23" spans="1:8">
      <c r="A23" s="48" t="s">
        <v>143</v>
      </c>
    </row>
    <row r="25" spans="1:8">
      <c r="A25" s="49" t="s">
        <v>27</v>
      </c>
      <c r="B25" s="49" t="s">
        <v>28</v>
      </c>
      <c r="C25" s="50"/>
      <c r="D25" s="50"/>
      <c r="E25" s="50"/>
      <c r="F25" s="50"/>
      <c r="G25" s="50"/>
      <c r="H25" s="50"/>
    </row>
    <row r="26" spans="1:8">
      <c r="A26" s="50"/>
      <c r="B26" s="50"/>
      <c r="C26" s="50"/>
      <c r="D26" s="50"/>
      <c r="E26" s="50"/>
      <c r="F26" s="50"/>
      <c r="G26" s="50"/>
      <c r="H26" s="50"/>
    </row>
    <row r="27" spans="1:8">
      <c r="A27" s="51" t="s">
        <v>36</v>
      </c>
      <c r="B27" s="51" t="s">
        <v>22</v>
      </c>
      <c r="C27" s="51"/>
      <c r="D27" s="51"/>
      <c r="E27" s="51"/>
      <c r="F27" s="51"/>
      <c r="G27" s="51"/>
      <c r="H27" s="51"/>
    </row>
    <row r="28" spans="1:8">
      <c r="A28" s="52" t="s">
        <v>7</v>
      </c>
      <c r="B28" s="52" t="s">
        <v>29</v>
      </c>
      <c r="C28" s="53">
        <v>43059</v>
      </c>
      <c r="D28" s="52" t="s">
        <v>31</v>
      </c>
      <c r="E28" s="52" t="s">
        <v>32</v>
      </c>
      <c r="F28" s="52" t="s">
        <v>33</v>
      </c>
      <c r="G28" s="52" t="s">
        <v>34</v>
      </c>
      <c r="H28" s="52" t="s">
        <v>8</v>
      </c>
    </row>
    <row r="29" spans="1:8">
      <c r="A29" s="54" t="s">
        <v>9</v>
      </c>
      <c r="B29" s="50">
        <v>12</v>
      </c>
      <c r="C29" s="50">
        <v>9</v>
      </c>
      <c r="D29" s="50">
        <v>1</v>
      </c>
      <c r="E29" s="50"/>
      <c r="F29" s="50"/>
      <c r="G29" s="50"/>
      <c r="H29" s="50">
        <v>22</v>
      </c>
    </row>
    <row r="30" spans="1:8">
      <c r="A30" s="54" t="s">
        <v>10</v>
      </c>
      <c r="B30" s="50">
        <v>13</v>
      </c>
      <c r="C30" s="50">
        <v>8</v>
      </c>
      <c r="D30" s="50">
        <v>4</v>
      </c>
      <c r="E30" s="50">
        <v>1</v>
      </c>
      <c r="F30" s="50">
        <v>2</v>
      </c>
      <c r="G30" s="50">
        <v>1</v>
      </c>
      <c r="H30" s="50">
        <v>29</v>
      </c>
    </row>
    <row r="31" spans="1:8">
      <c r="A31" s="54" t="s">
        <v>11</v>
      </c>
      <c r="B31" s="50">
        <v>21</v>
      </c>
      <c r="C31" s="50">
        <v>15</v>
      </c>
      <c r="D31" s="50">
        <v>6</v>
      </c>
      <c r="E31" s="50">
        <v>2</v>
      </c>
      <c r="F31" s="50"/>
      <c r="G31" s="50">
        <v>1</v>
      </c>
      <c r="H31" s="50">
        <v>45</v>
      </c>
    </row>
    <row r="32" spans="1:8">
      <c r="A32" s="56" t="s">
        <v>8</v>
      </c>
      <c r="B32" s="57">
        <v>46</v>
      </c>
      <c r="C32" s="57">
        <v>32</v>
      </c>
      <c r="D32" s="57">
        <v>11</v>
      </c>
      <c r="E32" s="57">
        <v>3</v>
      </c>
      <c r="F32" s="57">
        <v>2</v>
      </c>
      <c r="G32" s="57">
        <v>2</v>
      </c>
      <c r="H32" s="57">
        <v>96</v>
      </c>
    </row>
    <row r="34" spans="1:8">
      <c r="A34" s="48" t="s">
        <v>144</v>
      </c>
    </row>
    <row r="36" spans="1:8">
      <c r="A36" s="49" t="s">
        <v>27</v>
      </c>
      <c r="B36" s="49" t="s">
        <v>28</v>
      </c>
      <c r="C36" s="50"/>
      <c r="D36" s="50"/>
      <c r="E36" s="50"/>
      <c r="F36" s="50"/>
      <c r="G36" s="50"/>
      <c r="H36" s="50"/>
    </row>
    <row r="37" spans="1:8">
      <c r="A37" s="50"/>
      <c r="B37" s="50"/>
      <c r="C37" s="50"/>
      <c r="D37" s="50"/>
      <c r="E37" s="50"/>
      <c r="F37" s="50"/>
      <c r="G37" s="50"/>
      <c r="H37" s="50"/>
    </row>
    <row r="38" spans="1:8">
      <c r="A38" s="51" t="s">
        <v>36</v>
      </c>
      <c r="B38" s="51" t="s">
        <v>22</v>
      </c>
      <c r="C38" s="51"/>
      <c r="D38" s="51"/>
      <c r="E38" s="51"/>
      <c r="F38" s="51"/>
      <c r="G38" s="51"/>
      <c r="H38" s="51"/>
    </row>
    <row r="39" spans="1:8">
      <c r="A39" s="52" t="s">
        <v>7</v>
      </c>
      <c r="B39" s="52" t="s">
        <v>59</v>
      </c>
      <c r="C39" s="52" t="s">
        <v>60</v>
      </c>
      <c r="D39" s="52" t="s">
        <v>61</v>
      </c>
      <c r="E39" s="52" t="s">
        <v>62</v>
      </c>
      <c r="F39" s="52" t="s">
        <v>63</v>
      </c>
      <c r="G39" s="52" t="s">
        <v>64</v>
      </c>
      <c r="H39" s="52" t="s">
        <v>8</v>
      </c>
    </row>
    <row r="40" spans="1:8">
      <c r="A40" s="54" t="s">
        <v>9</v>
      </c>
      <c r="B40" s="50"/>
      <c r="C40" s="50">
        <v>16</v>
      </c>
      <c r="D40" s="50"/>
      <c r="E40" s="50">
        <v>1</v>
      </c>
      <c r="F40" s="50"/>
      <c r="G40" s="50"/>
      <c r="H40" s="50">
        <v>17</v>
      </c>
    </row>
    <row r="41" spans="1:8">
      <c r="A41" s="54" t="s">
        <v>10</v>
      </c>
      <c r="B41" s="50">
        <v>2</v>
      </c>
      <c r="C41" s="50">
        <v>11</v>
      </c>
      <c r="D41" s="50"/>
      <c r="E41" s="50">
        <v>14</v>
      </c>
      <c r="F41" s="50">
        <v>1</v>
      </c>
      <c r="G41" s="50">
        <v>3</v>
      </c>
      <c r="H41" s="50">
        <v>31</v>
      </c>
    </row>
    <row r="42" spans="1:8">
      <c r="A42" s="54" t="s">
        <v>11</v>
      </c>
      <c r="B42" s="50">
        <v>2</v>
      </c>
      <c r="C42" s="50">
        <v>42</v>
      </c>
      <c r="D42" s="50">
        <v>2</v>
      </c>
      <c r="E42" s="50">
        <v>6</v>
      </c>
      <c r="F42" s="50">
        <v>4</v>
      </c>
      <c r="G42" s="50">
        <v>2</v>
      </c>
      <c r="H42" s="50">
        <v>58</v>
      </c>
    </row>
    <row r="43" spans="1:8">
      <c r="A43" s="56" t="s">
        <v>8</v>
      </c>
      <c r="B43" s="57">
        <v>4</v>
      </c>
      <c r="C43" s="57">
        <v>69</v>
      </c>
      <c r="D43" s="57">
        <v>2</v>
      </c>
      <c r="E43" s="57">
        <v>21</v>
      </c>
      <c r="F43" s="57">
        <v>5</v>
      </c>
      <c r="G43" s="57">
        <v>5</v>
      </c>
      <c r="H43" s="57">
        <v>106</v>
      </c>
    </row>
    <row r="45" spans="1:8">
      <c r="A45" s="48" t="s">
        <v>145</v>
      </c>
    </row>
    <row r="47" spans="1:8">
      <c r="A47" s="49" t="s">
        <v>27</v>
      </c>
      <c r="B47" s="49" t="s">
        <v>28</v>
      </c>
      <c r="C47" s="50"/>
      <c r="D47" s="50"/>
      <c r="E47" s="50"/>
      <c r="F47" s="50"/>
    </row>
    <row r="48" spans="1:8">
      <c r="A48" s="50"/>
      <c r="B48" s="50"/>
      <c r="C48" s="50"/>
      <c r="D48" s="50"/>
      <c r="E48" s="50"/>
      <c r="F48" s="50"/>
    </row>
    <row r="49" spans="1:6">
      <c r="A49" s="51" t="s">
        <v>36</v>
      </c>
      <c r="B49" s="51" t="s">
        <v>22</v>
      </c>
      <c r="C49" s="51"/>
      <c r="D49" s="51"/>
      <c r="E49" s="51"/>
      <c r="F49" s="51"/>
    </row>
    <row r="50" spans="1:6">
      <c r="A50" s="52" t="s">
        <v>7</v>
      </c>
      <c r="B50" s="52" t="s">
        <v>69</v>
      </c>
      <c r="C50" s="52" t="s">
        <v>70</v>
      </c>
      <c r="D50" s="52" t="s">
        <v>72</v>
      </c>
      <c r="E50" s="52" t="s">
        <v>73</v>
      </c>
      <c r="F50" s="52" t="s">
        <v>8</v>
      </c>
    </row>
    <row r="51" spans="1:6">
      <c r="A51" s="54" t="s">
        <v>9</v>
      </c>
      <c r="B51" s="50">
        <v>25</v>
      </c>
      <c r="C51" s="50">
        <v>1</v>
      </c>
      <c r="D51" s="50">
        <v>11</v>
      </c>
      <c r="E51" s="50"/>
      <c r="F51" s="50">
        <v>37</v>
      </c>
    </row>
    <row r="52" spans="1:6">
      <c r="A52" s="54" t="s">
        <v>10</v>
      </c>
      <c r="B52" s="50">
        <v>52</v>
      </c>
      <c r="C52" s="50"/>
      <c r="D52" s="50">
        <v>8</v>
      </c>
      <c r="E52" s="50"/>
      <c r="F52" s="50">
        <v>60</v>
      </c>
    </row>
    <row r="53" spans="1:6">
      <c r="A53" s="54" t="s">
        <v>11</v>
      </c>
      <c r="B53" s="50">
        <v>88</v>
      </c>
      <c r="C53" s="50">
        <v>2</v>
      </c>
      <c r="D53" s="50">
        <v>23</v>
      </c>
      <c r="E53" s="50">
        <v>1</v>
      </c>
      <c r="F53" s="50">
        <v>114</v>
      </c>
    </row>
    <row r="54" spans="1:6">
      <c r="A54" s="56" t="s">
        <v>8</v>
      </c>
      <c r="B54" s="57">
        <v>165</v>
      </c>
      <c r="C54" s="57">
        <v>3</v>
      </c>
      <c r="D54" s="57">
        <v>42</v>
      </c>
      <c r="E54" s="57">
        <v>1</v>
      </c>
      <c r="F54" s="57">
        <v>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19" workbookViewId="0">
      <selection activeCell="G55" sqref="G55"/>
    </sheetView>
  </sheetViews>
  <sheetFormatPr baseColWidth="10" defaultRowHeight="15" x14ac:dyDescent="0"/>
  <sheetData>
    <row r="1" spans="1:10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</row>
    <row r="2" spans="1:10">
      <c r="A2" t="s">
        <v>42</v>
      </c>
      <c r="B2" t="s">
        <v>156</v>
      </c>
      <c r="C2" t="s">
        <v>157</v>
      </c>
      <c r="D2" t="s">
        <v>158</v>
      </c>
      <c r="E2">
        <v>3</v>
      </c>
      <c r="F2" s="50">
        <v>7.0720000000000001</v>
      </c>
      <c r="G2">
        <f t="shared" ref="G2:G65" si="0">E2/F2</f>
        <v>0.42420814479638008</v>
      </c>
      <c r="H2" t="s">
        <v>159</v>
      </c>
      <c r="I2">
        <v>198.667</v>
      </c>
      <c r="J2" s="22">
        <v>14</v>
      </c>
    </row>
    <row r="3" spans="1:10">
      <c r="A3" t="s">
        <v>42</v>
      </c>
      <c r="B3" t="s">
        <v>156</v>
      </c>
      <c r="C3" t="s">
        <v>157</v>
      </c>
      <c r="D3" t="s">
        <v>160</v>
      </c>
      <c r="E3">
        <v>11</v>
      </c>
      <c r="F3" s="50">
        <v>7.0720000000000001</v>
      </c>
      <c r="G3">
        <f t="shared" si="0"/>
        <v>1.5554298642533937</v>
      </c>
      <c r="H3">
        <v>2327.4409999999998</v>
      </c>
      <c r="I3">
        <v>327.27300000000002</v>
      </c>
      <c r="J3" s="22">
        <v>10.5</v>
      </c>
    </row>
    <row r="4" spans="1:10">
      <c r="A4" t="s">
        <v>42</v>
      </c>
      <c r="B4" t="s">
        <v>156</v>
      </c>
      <c r="C4" t="s">
        <v>157</v>
      </c>
      <c r="D4" t="s">
        <v>161</v>
      </c>
      <c r="E4">
        <v>7</v>
      </c>
      <c r="F4" s="50">
        <v>7.0720000000000001</v>
      </c>
      <c r="G4">
        <f t="shared" si="0"/>
        <v>0.98981900452488691</v>
      </c>
      <c r="H4">
        <v>275.04399999999998</v>
      </c>
      <c r="I4">
        <v>168.667</v>
      </c>
      <c r="J4" s="22">
        <v>20.667000000000002</v>
      </c>
    </row>
    <row r="5" spans="1:10">
      <c r="A5" t="s">
        <v>42</v>
      </c>
      <c r="B5" t="s">
        <v>156</v>
      </c>
      <c r="C5" t="s">
        <v>162</v>
      </c>
      <c r="D5" t="s">
        <v>158</v>
      </c>
      <c r="E5">
        <v>2</v>
      </c>
      <c r="F5" s="50">
        <v>7.0720000000000001</v>
      </c>
      <c r="G5">
        <f t="shared" si="0"/>
        <v>0.28280542986425339</v>
      </c>
      <c r="H5">
        <v>61.210999999999999</v>
      </c>
      <c r="I5">
        <v>187.5</v>
      </c>
      <c r="J5" s="22">
        <v>16</v>
      </c>
    </row>
    <row r="6" spans="1:10">
      <c r="A6" t="s">
        <v>42</v>
      </c>
      <c r="B6" t="s">
        <v>156</v>
      </c>
      <c r="C6" t="s">
        <v>162</v>
      </c>
      <c r="D6" t="s">
        <v>160</v>
      </c>
      <c r="E6">
        <v>7</v>
      </c>
      <c r="F6" s="50">
        <v>7.0720000000000001</v>
      </c>
      <c r="G6">
        <f t="shared" si="0"/>
        <v>0.98981900452488691</v>
      </c>
      <c r="H6">
        <v>872.63199999999995</v>
      </c>
      <c r="I6">
        <v>158.429</v>
      </c>
      <c r="J6" s="22">
        <v>18.5</v>
      </c>
    </row>
    <row r="7" spans="1:10">
      <c r="A7" t="s">
        <v>42</v>
      </c>
      <c r="B7" t="s">
        <v>156</v>
      </c>
      <c r="C7" t="s">
        <v>162</v>
      </c>
      <c r="D7" t="s">
        <v>161</v>
      </c>
      <c r="E7" s="36">
        <v>13</v>
      </c>
      <c r="F7" s="50">
        <v>7.0720000000000001</v>
      </c>
      <c r="G7">
        <f t="shared" si="0"/>
        <v>1.838235294117647</v>
      </c>
      <c r="H7">
        <v>103.547</v>
      </c>
      <c r="I7">
        <v>165.417</v>
      </c>
      <c r="J7" s="22">
        <v>17</v>
      </c>
    </row>
    <row r="8" spans="1:10">
      <c r="A8" t="s">
        <v>42</v>
      </c>
      <c r="B8" t="s">
        <v>156</v>
      </c>
      <c r="C8" t="s">
        <v>163</v>
      </c>
      <c r="D8" t="s">
        <v>158</v>
      </c>
      <c r="E8">
        <v>4</v>
      </c>
      <c r="F8" s="50">
        <v>7.0720000000000001</v>
      </c>
      <c r="G8">
        <f t="shared" si="0"/>
        <v>0.56561085972850678</v>
      </c>
      <c r="H8" t="s">
        <v>159</v>
      </c>
      <c r="I8">
        <v>153.75</v>
      </c>
      <c r="J8" s="22" t="s">
        <v>159</v>
      </c>
    </row>
    <row r="9" spans="1:10">
      <c r="A9" t="s">
        <v>42</v>
      </c>
      <c r="B9" t="s">
        <v>156</v>
      </c>
      <c r="C9" t="s">
        <v>163</v>
      </c>
      <c r="D9" t="s">
        <v>160</v>
      </c>
      <c r="E9">
        <v>8</v>
      </c>
      <c r="F9" s="50">
        <v>7.0720000000000001</v>
      </c>
      <c r="G9">
        <f t="shared" si="0"/>
        <v>1.1312217194570136</v>
      </c>
      <c r="H9">
        <v>557.19399999999996</v>
      </c>
      <c r="I9">
        <v>350.625</v>
      </c>
      <c r="J9" s="22">
        <v>11.333</v>
      </c>
    </row>
    <row r="10" spans="1:10">
      <c r="A10" t="s">
        <v>42</v>
      </c>
      <c r="B10" t="s">
        <v>156</v>
      </c>
      <c r="C10" t="s">
        <v>163</v>
      </c>
      <c r="D10" t="s">
        <v>161</v>
      </c>
      <c r="E10">
        <v>14</v>
      </c>
      <c r="F10" s="50">
        <v>7.0720000000000001</v>
      </c>
      <c r="G10">
        <f t="shared" si="0"/>
        <v>1.9796380090497738</v>
      </c>
      <c r="H10">
        <v>1344.65</v>
      </c>
      <c r="I10">
        <v>157.857</v>
      </c>
      <c r="J10" s="22" t="s">
        <v>159</v>
      </c>
    </row>
    <row r="11" spans="1:10">
      <c r="A11" t="s">
        <v>43</v>
      </c>
      <c r="B11" t="s">
        <v>156</v>
      </c>
      <c r="C11" t="s">
        <v>164</v>
      </c>
      <c r="D11" t="s">
        <v>158</v>
      </c>
      <c r="E11">
        <v>0</v>
      </c>
      <c r="F11">
        <v>7.4880000000000004</v>
      </c>
      <c r="G11">
        <f t="shared" si="0"/>
        <v>0</v>
      </c>
      <c r="H11" t="s">
        <v>159</v>
      </c>
      <c r="I11" t="s">
        <v>159</v>
      </c>
      <c r="J11" s="22" t="s">
        <v>159</v>
      </c>
    </row>
    <row r="12" spans="1:10">
      <c r="A12" t="s">
        <v>43</v>
      </c>
      <c r="B12" t="s">
        <v>156</v>
      </c>
      <c r="C12" t="s">
        <v>164</v>
      </c>
      <c r="D12" t="s">
        <v>160</v>
      </c>
      <c r="E12">
        <v>0</v>
      </c>
      <c r="F12">
        <v>7.4880000000000004</v>
      </c>
      <c r="G12">
        <f t="shared" si="0"/>
        <v>0</v>
      </c>
      <c r="H12" t="s">
        <v>159</v>
      </c>
      <c r="I12" t="s">
        <v>159</v>
      </c>
      <c r="J12" s="22" t="s">
        <v>159</v>
      </c>
    </row>
    <row r="13" spans="1:10">
      <c r="A13" t="s">
        <v>43</v>
      </c>
      <c r="B13" t="s">
        <v>156</v>
      </c>
      <c r="C13" t="s">
        <v>164</v>
      </c>
      <c r="D13" t="s">
        <v>161</v>
      </c>
      <c r="E13">
        <v>0</v>
      </c>
      <c r="F13">
        <v>7.4880000000000004</v>
      </c>
      <c r="G13">
        <f t="shared" si="0"/>
        <v>0</v>
      </c>
      <c r="H13" t="s">
        <v>159</v>
      </c>
      <c r="I13" t="s">
        <v>159</v>
      </c>
      <c r="J13" s="22" t="s">
        <v>159</v>
      </c>
    </row>
    <row r="14" spans="1:10">
      <c r="A14" t="s">
        <v>43</v>
      </c>
      <c r="B14" t="s">
        <v>156</v>
      </c>
      <c r="C14" t="s">
        <v>165</v>
      </c>
      <c r="D14" t="s">
        <v>158</v>
      </c>
      <c r="E14">
        <v>0</v>
      </c>
      <c r="F14">
        <v>7.4880000000000004</v>
      </c>
      <c r="G14">
        <f t="shared" si="0"/>
        <v>0</v>
      </c>
      <c r="H14" t="s">
        <v>159</v>
      </c>
      <c r="I14" t="s">
        <v>159</v>
      </c>
      <c r="J14" s="22" t="s">
        <v>159</v>
      </c>
    </row>
    <row r="15" spans="1:10">
      <c r="A15" t="s">
        <v>43</v>
      </c>
      <c r="B15" t="s">
        <v>156</v>
      </c>
      <c r="C15" t="s">
        <v>165</v>
      </c>
      <c r="D15" t="s">
        <v>160</v>
      </c>
      <c r="E15">
        <v>0</v>
      </c>
      <c r="F15">
        <v>7.4880000000000004</v>
      </c>
      <c r="G15">
        <f t="shared" si="0"/>
        <v>0</v>
      </c>
      <c r="H15" t="s">
        <v>159</v>
      </c>
      <c r="I15" t="s">
        <v>159</v>
      </c>
      <c r="J15" s="22" t="s">
        <v>159</v>
      </c>
    </row>
    <row r="16" spans="1:10">
      <c r="A16" t="s">
        <v>43</v>
      </c>
      <c r="B16" t="s">
        <v>156</v>
      </c>
      <c r="C16" t="s">
        <v>165</v>
      </c>
      <c r="D16" t="s">
        <v>161</v>
      </c>
      <c r="E16" s="36">
        <v>6</v>
      </c>
      <c r="F16">
        <v>7.4880000000000004</v>
      </c>
      <c r="G16">
        <f t="shared" si="0"/>
        <v>0.80128205128205121</v>
      </c>
      <c r="H16">
        <v>58.537999999999997</v>
      </c>
      <c r="I16">
        <v>126.4</v>
      </c>
      <c r="J16" s="22">
        <v>12.75</v>
      </c>
    </row>
    <row r="17" spans="1:10">
      <c r="A17" t="s">
        <v>43</v>
      </c>
      <c r="B17" t="s">
        <v>156</v>
      </c>
      <c r="C17" t="s">
        <v>166</v>
      </c>
      <c r="D17" t="s">
        <v>158</v>
      </c>
      <c r="E17">
        <v>0</v>
      </c>
      <c r="F17">
        <v>7.4880000000000004</v>
      </c>
      <c r="G17">
        <f t="shared" si="0"/>
        <v>0</v>
      </c>
      <c r="H17" t="s">
        <v>159</v>
      </c>
      <c r="I17" t="s">
        <v>159</v>
      </c>
      <c r="J17" s="22" t="s">
        <v>159</v>
      </c>
    </row>
    <row r="18" spans="1:10">
      <c r="A18" t="s">
        <v>43</v>
      </c>
      <c r="B18" t="s">
        <v>156</v>
      </c>
      <c r="C18" t="s">
        <v>166</v>
      </c>
      <c r="D18" t="s">
        <v>160</v>
      </c>
      <c r="E18">
        <v>4</v>
      </c>
      <c r="F18">
        <v>7.4880000000000004</v>
      </c>
      <c r="G18">
        <f t="shared" si="0"/>
        <v>0.53418803418803418</v>
      </c>
      <c r="H18">
        <v>349.40800000000002</v>
      </c>
      <c r="I18">
        <v>253.75</v>
      </c>
      <c r="J18" s="22">
        <v>8.6669999999999998</v>
      </c>
    </row>
    <row r="19" spans="1:10">
      <c r="A19" t="s">
        <v>43</v>
      </c>
      <c r="B19" t="s">
        <v>156</v>
      </c>
      <c r="C19" t="s">
        <v>166</v>
      </c>
      <c r="D19" t="s">
        <v>161</v>
      </c>
      <c r="E19">
        <v>2</v>
      </c>
      <c r="F19">
        <v>7.4880000000000004</v>
      </c>
      <c r="G19">
        <f t="shared" si="0"/>
        <v>0.26709401709401709</v>
      </c>
      <c r="H19">
        <v>348.48</v>
      </c>
      <c r="I19">
        <v>128</v>
      </c>
      <c r="J19" s="22" t="s">
        <v>159</v>
      </c>
    </row>
    <row r="20" spans="1:10">
      <c r="A20" t="s">
        <v>45</v>
      </c>
      <c r="B20" t="s">
        <v>156</v>
      </c>
      <c r="C20" t="s">
        <v>167</v>
      </c>
      <c r="D20" t="s">
        <v>158</v>
      </c>
      <c r="E20">
        <v>0</v>
      </c>
      <c r="F20">
        <v>5.8240000000000007</v>
      </c>
      <c r="G20">
        <f t="shared" si="0"/>
        <v>0</v>
      </c>
      <c r="H20" t="s">
        <v>159</v>
      </c>
      <c r="I20" t="s">
        <v>159</v>
      </c>
      <c r="J20" s="22" t="s">
        <v>159</v>
      </c>
    </row>
    <row r="21" spans="1:10">
      <c r="A21" t="s">
        <v>45</v>
      </c>
      <c r="B21" t="s">
        <v>156</v>
      </c>
      <c r="C21" t="s">
        <v>167</v>
      </c>
      <c r="D21" t="s">
        <v>160</v>
      </c>
      <c r="E21">
        <v>0</v>
      </c>
      <c r="F21">
        <v>5.8240000000000007</v>
      </c>
      <c r="G21">
        <f t="shared" si="0"/>
        <v>0</v>
      </c>
      <c r="H21" t="s">
        <v>159</v>
      </c>
      <c r="I21" t="s">
        <v>159</v>
      </c>
      <c r="J21" s="22" t="s">
        <v>159</v>
      </c>
    </row>
    <row r="22" spans="1:10">
      <c r="A22" t="s">
        <v>45</v>
      </c>
      <c r="B22" t="s">
        <v>156</v>
      </c>
      <c r="C22" t="s">
        <v>167</v>
      </c>
      <c r="D22" t="s">
        <v>161</v>
      </c>
      <c r="E22">
        <v>2</v>
      </c>
      <c r="F22">
        <v>5.8240000000000007</v>
      </c>
      <c r="G22">
        <f t="shared" si="0"/>
        <v>0.34340659340659335</v>
      </c>
      <c r="H22" t="s">
        <v>159</v>
      </c>
      <c r="I22">
        <v>142.5</v>
      </c>
      <c r="J22" s="22">
        <v>33</v>
      </c>
    </row>
    <row r="23" spans="1:10">
      <c r="A23" t="s">
        <v>45</v>
      </c>
      <c r="B23" t="s">
        <v>156</v>
      </c>
      <c r="C23" t="s">
        <v>168</v>
      </c>
      <c r="D23" t="s">
        <v>158</v>
      </c>
      <c r="E23">
        <v>0</v>
      </c>
      <c r="F23">
        <v>5.8240000000000007</v>
      </c>
      <c r="G23">
        <f t="shared" si="0"/>
        <v>0</v>
      </c>
      <c r="H23" t="s">
        <v>159</v>
      </c>
      <c r="I23" t="s">
        <v>159</v>
      </c>
      <c r="J23" s="22" t="s">
        <v>159</v>
      </c>
    </row>
    <row r="24" spans="1:10">
      <c r="A24" t="s">
        <v>45</v>
      </c>
      <c r="B24" t="s">
        <v>156</v>
      </c>
      <c r="C24" t="s">
        <v>168</v>
      </c>
      <c r="D24" t="s">
        <v>160</v>
      </c>
      <c r="E24">
        <v>7</v>
      </c>
      <c r="F24">
        <v>5.8240000000000007</v>
      </c>
      <c r="G24">
        <f t="shared" si="0"/>
        <v>1.2019230769230769</v>
      </c>
      <c r="H24" t="s">
        <v>159</v>
      </c>
      <c r="I24">
        <v>445.714</v>
      </c>
      <c r="J24" s="22">
        <v>34.856999999999999</v>
      </c>
    </row>
    <row r="25" spans="1:10">
      <c r="A25" t="s">
        <v>45</v>
      </c>
      <c r="B25" t="s">
        <v>156</v>
      </c>
      <c r="C25" t="s">
        <v>168</v>
      </c>
      <c r="D25" t="s">
        <v>161</v>
      </c>
      <c r="E25">
        <v>3</v>
      </c>
      <c r="F25">
        <v>5.8240000000000007</v>
      </c>
      <c r="G25">
        <f t="shared" si="0"/>
        <v>0.51510989010989006</v>
      </c>
      <c r="H25">
        <v>207.81800000000001</v>
      </c>
      <c r="I25">
        <v>186.667</v>
      </c>
      <c r="J25" s="22">
        <v>23.332999999999998</v>
      </c>
    </row>
    <row r="26" spans="1:10">
      <c r="A26" t="s">
        <v>45</v>
      </c>
      <c r="B26" t="s">
        <v>156</v>
      </c>
      <c r="C26" t="s">
        <v>169</v>
      </c>
      <c r="D26" t="s">
        <v>158</v>
      </c>
      <c r="E26">
        <v>0</v>
      </c>
      <c r="F26">
        <v>5.8240000000000007</v>
      </c>
      <c r="G26">
        <f t="shared" si="0"/>
        <v>0</v>
      </c>
      <c r="H26" t="s">
        <v>159</v>
      </c>
      <c r="I26" t="s">
        <v>159</v>
      </c>
      <c r="J26" s="22" t="s">
        <v>159</v>
      </c>
    </row>
    <row r="27" spans="1:10">
      <c r="A27" t="s">
        <v>45</v>
      </c>
      <c r="B27" t="s">
        <v>156</v>
      </c>
      <c r="C27" t="s">
        <v>169</v>
      </c>
      <c r="D27" t="s">
        <v>160</v>
      </c>
      <c r="E27">
        <v>0</v>
      </c>
      <c r="F27">
        <v>5.8240000000000007</v>
      </c>
      <c r="G27">
        <f t="shared" si="0"/>
        <v>0</v>
      </c>
      <c r="H27" t="s">
        <v>159</v>
      </c>
      <c r="I27" t="s">
        <v>159</v>
      </c>
      <c r="J27" s="22" t="s">
        <v>159</v>
      </c>
    </row>
    <row r="28" spans="1:10">
      <c r="A28" t="s">
        <v>45</v>
      </c>
      <c r="B28" t="s">
        <v>156</v>
      </c>
      <c r="C28" t="s">
        <v>169</v>
      </c>
      <c r="D28" t="s">
        <v>161</v>
      </c>
      <c r="E28">
        <v>4</v>
      </c>
      <c r="F28">
        <v>5.8240000000000007</v>
      </c>
      <c r="G28">
        <f t="shared" si="0"/>
        <v>0.6868131868131867</v>
      </c>
      <c r="H28">
        <v>84.92</v>
      </c>
      <c r="I28">
        <v>151</v>
      </c>
      <c r="J28" s="22">
        <v>7</v>
      </c>
    </row>
    <row r="29" spans="1:10">
      <c r="A29" t="s">
        <v>48</v>
      </c>
      <c r="B29" t="s">
        <v>170</v>
      </c>
      <c r="C29" t="s">
        <v>171</v>
      </c>
      <c r="D29" t="s">
        <v>158</v>
      </c>
      <c r="E29">
        <v>3</v>
      </c>
      <c r="F29">
        <v>4.16</v>
      </c>
      <c r="G29">
        <f t="shared" si="0"/>
        <v>0.72115384615384615</v>
      </c>
      <c r="H29" t="s">
        <v>159</v>
      </c>
      <c r="I29">
        <v>141.333</v>
      </c>
      <c r="J29" s="22" t="s">
        <v>159</v>
      </c>
    </row>
    <row r="30" spans="1:10">
      <c r="A30" t="s">
        <v>48</v>
      </c>
      <c r="B30" t="s">
        <v>170</v>
      </c>
      <c r="C30" t="s">
        <v>171</v>
      </c>
      <c r="D30" t="s">
        <v>160</v>
      </c>
      <c r="E30">
        <v>0</v>
      </c>
      <c r="F30">
        <v>4.16</v>
      </c>
      <c r="G30">
        <f t="shared" si="0"/>
        <v>0</v>
      </c>
      <c r="H30" t="s">
        <v>159</v>
      </c>
      <c r="I30" t="s">
        <v>159</v>
      </c>
      <c r="J30" s="22" t="s">
        <v>159</v>
      </c>
    </row>
    <row r="31" spans="1:10">
      <c r="A31" t="s">
        <v>48</v>
      </c>
      <c r="B31" t="s">
        <v>170</v>
      </c>
      <c r="C31" t="s">
        <v>171</v>
      </c>
      <c r="D31" t="s">
        <v>161</v>
      </c>
      <c r="E31">
        <v>1</v>
      </c>
      <c r="F31">
        <v>4.16</v>
      </c>
      <c r="G31">
        <f t="shared" si="0"/>
        <v>0.24038461538461536</v>
      </c>
      <c r="H31">
        <v>1026.6500000000001</v>
      </c>
      <c r="I31">
        <v>169</v>
      </c>
      <c r="J31" s="22">
        <v>12</v>
      </c>
    </row>
    <row r="32" spans="1:10">
      <c r="A32" t="s">
        <v>48</v>
      </c>
      <c r="B32" t="s">
        <v>170</v>
      </c>
      <c r="C32" t="s">
        <v>172</v>
      </c>
      <c r="D32" t="s">
        <v>158</v>
      </c>
      <c r="E32">
        <v>5</v>
      </c>
      <c r="F32">
        <v>4.16</v>
      </c>
      <c r="G32">
        <f t="shared" si="0"/>
        <v>1.2019230769230769</v>
      </c>
      <c r="H32">
        <v>96.183000000000007</v>
      </c>
      <c r="I32">
        <v>278</v>
      </c>
      <c r="J32" s="22" t="s">
        <v>159</v>
      </c>
    </row>
    <row r="33" spans="1:10">
      <c r="A33" t="s">
        <v>48</v>
      </c>
      <c r="B33" t="s">
        <v>170</v>
      </c>
      <c r="C33" t="s">
        <v>172</v>
      </c>
      <c r="D33" t="s">
        <v>160</v>
      </c>
      <c r="E33">
        <v>0</v>
      </c>
      <c r="F33">
        <v>4.16</v>
      </c>
      <c r="G33">
        <f t="shared" si="0"/>
        <v>0</v>
      </c>
      <c r="H33" t="s">
        <v>159</v>
      </c>
      <c r="I33" t="s">
        <v>159</v>
      </c>
      <c r="J33" s="22" t="s">
        <v>159</v>
      </c>
    </row>
    <row r="34" spans="1:10">
      <c r="A34" t="s">
        <v>48</v>
      </c>
      <c r="B34" t="s">
        <v>170</v>
      </c>
      <c r="C34" t="s">
        <v>172</v>
      </c>
      <c r="D34" t="s">
        <v>161</v>
      </c>
      <c r="E34">
        <v>0</v>
      </c>
      <c r="F34">
        <v>4.16</v>
      </c>
      <c r="G34">
        <f t="shared" si="0"/>
        <v>0</v>
      </c>
      <c r="H34" t="s">
        <v>159</v>
      </c>
      <c r="I34" t="s">
        <v>159</v>
      </c>
      <c r="J34" s="22" t="s">
        <v>159</v>
      </c>
    </row>
    <row r="35" spans="1:10">
      <c r="A35" t="s">
        <v>48</v>
      </c>
      <c r="B35" t="s">
        <v>170</v>
      </c>
      <c r="C35" t="s">
        <v>173</v>
      </c>
      <c r="D35" t="s">
        <v>158</v>
      </c>
      <c r="E35">
        <v>2</v>
      </c>
      <c r="F35">
        <v>4.16</v>
      </c>
      <c r="G35">
        <f t="shared" si="0"/>
        <v>0.48076923076923073</v>
      </c>
      <c r="H35" t="s">
        <v>159</v>
      </c>
      <c r="I35">
        <v>152</v>
      </c>
      <c r="J35" s="22">
        <v>4</v>
      </c>
    </row>
    <row r="36" spans="1:10">
      <c r="A36" t="s">
        <v>48</v>
      </c>
      <c r="B36" t="s">
        <v>170</v>
      </c>
      <c r="C36" t="s">
        <v>173</v>
      </c>
      <c r="D36" t="s">
        <v>160</v>
      </c>
      <c r="E36">
        <v>0</v>
      </c>
      <c r="F36">
        <v>4.16</v>
      </c>
      <c r="G36">
        <f t="shared" si="0"/>
        <v>0</v>
      </c>
      <c r="H36" t="s">
        <v>159</v>
      </c>
      <c r="I36" t="s">
        <v>159</v>
      </c>
      <c r="J36" s="22" t="s">
        <v>159</v>
      </c>
    </row>
    <row r="37" spans="1:10">
      <c r="A37" t="s">
        <v>48</v>
      </c>
      <c r="B37" t="s">
        <v>170</v>
      </c>
      <c r="C37" t="s">
        <v>173</v>
      </c>
      <c r="D37" t="s">
        <v>161</v>
      </c>
      <c r="E37">
        <v>4</v>
      </c>
      <c r="F37">
        <v>4.16</v>
      </c>
      <c r="G37">
        <f t="shared" si="0"/>
        <v>0.96153846153846145</v>
      </c>
      <c r="H37">
        <v>74.197999999999993</v>
      </c>
      <c r="I37">
        <v>141.25</v>
      </c>
      <c r="J37" s="22">
        <v>12.5</v>
      </c>
    </row>
    <row r="38" spans="1:10">
      <c r="A38" t="s">
        <v>49</v>
      </c>
      <c r="B38" t="s">
        <v>170</v>
      </c>
      <c r="C38" t="s">
        <v>174</v>
      </c>
      <c r="D38" t="s">
        <v>158</v>
      </c>
      <c r="E38">
        <v>18</v>
      </c>
      <c r="F38">
        <v>8.7359999999999989</v>
      </c>
      <c r="G38">
        <f t="shared" si="0"/>
        <v>2.0604395604395607</v>
      </c>
      <c r="H38">
        <v>107.964</v>
      </c>
      <c r="I38">
        <v>222.471</v>
      </c>
      <c r="J38" s="22">
        <v>8.8000000000000007</v>
      </c>
    </row>
    <row r="39" spans="1:10">
      <c r="A39" t="s">
        <v>49</v>
      </c>
      <c r="B39" t="s">
        <v>170</v>
      </c>
      <c r="C39" t="s">
        <v>174</v>
      </c>
      <c r="D39" t="s">
        <v>160</v>
      </c>
      <c r="E39">
        <v>8</v>
      </c>
      <c r="F39">
        <v>8.7359999999999989</v>
      </c>
      <c r="G39">
        <f t="shared" si="0"/>
        <v>0.91575091575091583</v>
      </c>
      <c r="H39">
        <v>573.07100000000003</v>
      </c>
      <c r="I39">
        <v>183</v>
      </c>
      <c r="J39" s="22">
        <v>9.5</v>
      </c>
    </row>
    <row r="40" spans="1:10">
      <c r="A40" t="s">
        <v>49</v>
      </c>
      <c r="B40" t="s">
        <v>170</v>
      </c>
      <c r="C40" t="s">
        <v>174</v>
      </c>
      <c r="D40" t="s">
        <v>161</v>
      </c>
      <c r="E40">
        <v>3</v>
      </c>
      <c r="F40">
        <v>8.7359999999999989</v>
      </c>
      <c r="G40">
        <f t="shared" si="0"/>
        <v>0.34340659340659346</v>
      </c>
      <c r="H40" t="s">
        <v>159</v>
      </c>
      <c r="I40">
        <v>295</v>
      </c>
      <c r="J40" s="22">
        <v>11</v>
      </c>
    </row>
    <row r="41" spans="1:10">
      <c r="A41" t="s">
        <v>49</v>
      </c>
      <c r="B41" t="s">
        <v>170</v>
      </c>
      <c r="C41" t="s">
        <v>175</v>
      </c>
      <c r="D41" t="s">
        <v>158</v>
      </c>
      <c r="E41">
        <v>2</v>
      </c>
      <c r="F41">
        <v>8.7359999999999989</v>
      </c>
      <c r="G41">
        <f t="shared" si="0"/>
        <v>0.22893772893772896</v>
      </c>
      <c r="H41" t="s">
        <v>159</v>
      </c>
      <c r="I41">
        <v>240</v>
      </c>
      <c r="J41" s="22">
        <v>11</v>
      </c>
    </row>
    <row r="42" spans="1:10">
      <c r="A42" t="s">
        <v>49</v>
      </c>
      <c r="B42" t="s">
        <v>170</v>
      </c>
      <c r="C42" t="s">
        <v>175</v>
      </c>
      <c r="D42" t="s">
        <v>160</v>
      </c>
      <c r="E42">
        <v>11</v>
      </c>
      <c r="F42">
        <v>8.7359999999999989</v>
      </c>
      <c r="G42">
        <f t="shared" si="0"/>
        <v>1.2591575091575093</v>
      </c>
      <c r="H42">
        <v>272.351</v>
      </c>
      <c r="I42">
        <v>162.9</v>
      </c>
      <c r="J42" s="22">
        <v>8</v>
      </c>
    </row>
    <row r="43" spans="1:10">
      <c r="A43" t="s">
        <v>49</v>
      </c>
      <c r="B43" t="s">
        <v>170</v>
      </c>
      <c r="C43" t="s">
        <v>175</v>
      </c>
      <c r="D43" t="s">
        <v>161</v>
      </c>
      <c r="E43">
        <v>12</v>
      </c>
      <c r="F43">
        <v>8.7359999999999989</v>
      </c>
      <c r="G43">
        <f t="shared" si="0"/>
        <v>1.3736263736263739</v>
      </c>
      <c r="H43">
        <v>146.96199999999999</v>
      </c>
      <c r="I43">
        <v>156.417</v>
      </c>
      <c r="J43" s="22">
        <v>21.667000000000002</v>
      </c>
    </row>
    <row r="44" spans="1:10">
      <c r="A44" t="s">
        <v>49</v>
      </c>
      <c r="B44" t="s">
        <v>170</v>
      </c>
      <c r="C44" t="s">
        <v>176</v>
      </c>
      <c r="D44" t="s">
        <v>158</v>
      </c>
      <c r="E44">
        <v>2</v>
      </c>
      <c r="F44">
        <v>8.7359999999999989</v>
      </c>
      <c r="G44">
        <f t="shared" si="0"/>
        <v>0.22893772893772896</v>
      </c>
      <c r="H44" t="s">
        <v>159</v>
      </c>
      <c r="I44">
        <v>260</v>
      </c>
      <c r="J44" s="22" t="s">
        <v>159</v>
      </c>
    </row>
    <row r="45" spans="1:10">
      <c r="A45" t="s">
        <v>49</v>
      </c>
      <c r="B45" t="s">
        <v>170</v>
      </c>
      <c r="C45" t="s">
        <v>176</v>
      </c>
      <c r="D45" t="s">
        <v>160</v>
      </c>
      <c r="E45">
        <v>32</v>
      </c>
      <c r="F45">
        <v>8.7359999999999989</v>
      </c>
      <c r="G45">
        <f t="shared" si="0"/>
        <v>3.6630036630036633</v>
      </c>
      <c r="H45">
        <v>564.46100000000001</v>
      </c>
      <c r="I45">
        <v>142.893</v>
      </c>
      <c r="J45" s="22">
        <v>13.33</v>
      </c>
    </row>
    <row r="46" spans="1:10">
      <c r="A46" t="s">
        <v>49</v>
      </c>
      <c r="B46" t="s">
        <v>170</v>
      </c>
      <c r="C46" t="s">
        <v>176</v>
      </c>
      <c r="D46" t="s">
        <v>161</v>
      </c>
      <c r="E46">
        <v>3</v>
      </c>
      <c r="F46">
        <v>8.7359999999999989</v>
      </c>
      <c r="G46">
        <f t="shared" si="0"/>
        <v>0.34340659340659346</v>
      </c>
      <c r="H46">
        <v>90.873999999999995</v>
      </c>
      <c r="I46">
        <v>185</v>
      </c>
      <c r="J46" s="22">
        <v>16.5</v>
      </c>
    </row>
    <row r="47" spans="1:10">
      <c r="A47" t="s">
        <v>50</v>
      </c>
      <c r="B47" t="s">
        <v>177</v>
      </c>
      <c r="C47" t="s">
        <v>178</v>
      </c>
      <c r="D47" t="s">
        <v>158</v>
      </c>
      <c r="E47">
        <v>1</v>
      </c>
      <c r="F47">
        <v>7.072000000000001</v>
      </c>
      <c r="G47">
        <f t="shared" si="0"/>
        <v>0.14140271493212667</v>
      </c>
      <c r="H47" t="s">
        <v>159</v>
      </c>
      <c r="I47" t="s">
        <v>159</v>
      </c>
      <c r="J47" s="22" t="s">
        <v>159</v>
      </c>
    </row>
    <row r="48" spans="1:10">
      <c r="A48" t="s">
        <v>50</v>
      </c>
      <c r="B48" t="s">
        <v>177</v>
      </c>
      <c r="C48" t="s">
        <v>178</v>
      </c>
      <c r="D48" t="s">
        <v>160</v>
      </c>
      <c r="E48">
        <v>7</v>
      </c>
      <c r="F48">
        <v>7.072000000000001</v>
      </c>
      <c r="G48">
        <f t="shared" si="0"/>
        <v>0.98981900452488669</v>
      </c>
      <c r="H48">
        <v>479.21300000000002</v>
      </c>
      <c r="I48">
        <v>117.8</v>
      </c>
      <c r="J48" s="22">
        <v>16.5</v>
      </c>
    </row>
    <row r="49" spans="1:10">
      <c r="A49" t="s">
        <v>50</v>
      </c>
      <c r="B49" t="s">
        <v>177</v>
      </c>
      <c r="C49" t="s">
        <v>178</v>
      </c>
      <c r="D49" t="s">
        <v>161</v>
      </c>
      <c r="E49">
        <v>9</v>
      </c>
      <c r="F49">
        <v>7.072000000000001</v>
      </c>
      <c r="G49">
        <f t="shared" si="0"/>
        <v>1.2726244343891402</v>
      </c>
      <c r="H49">
        <v>192.87100000000001</v>
      </c>
      <c r="I49">
        <v>113</v>
      </c>
      <c r="J49" s="22">
        <v>6.5</v>
      </c>
    </row>
    <row r="50" spans="1:10">
      <c r="A50" t="s">
        <v>50</v>
      </c>
      <c r="B50" t="s">
        <v>177</v>
      </c>
      <c r="C50" t="s">
        <v>179</v>
      </c>
      <c r="D50" t="s">
        <v>158</v>
      </c>
      <c r="E50">
        <v>0</v>
      </c>
      <c r="F50">
        <v>7.072000000000001</v>
      </c>
      <c r="G50">
        <f t="shared" si="0"/>
        <v>0</v>
      </c>
      <c r="H50" t="s">
        <v>159</v>
      </c>
      <c r="I50" t="s">
        <v>159</v>
      </c>
      <c r="J50" s="22" t="s">
        <v>159</v>
      </c>
    </row>
    <row r="51" spans="1:10">
      <c r="A51" t="s">
        <v>50</v>
      </c>
      <c r="B51" t="s">
        <v>177</v>
      </c>
      <c r="C51" t="s">
        <v>179</v>
      </c>
      <c r="D51" t="s">
        <v>160</v>
      </c>
      <c r="E51">
        <v>0</v>
      </c>
      <c r="F51">
        <v>7.072000000000001</v>
      </c>
      <c r="G51">
        <f t="shared" si="0"/>
        <v>0</v>
      </c>
      <c r="H51" t="s">
        <v>159</v>
      </c>
      <c r="I51" t="s">
        <v>159</v>
      </c>
      <c r="J51" s="22" t="s">
        <v>159</v>
      </c>
    </row>
    <row r="52" spans="1:10">
      <c r="A52" t="s">
        <v>50</v>
      </c>
      <c r="B52" t="s">
        <v>177</v>
      </c>
      <c r="C52" t="s">
        <v>179</v>
      </c>
      <c r="D52" t="s">
        <v>161</v>
      </c>
      <c r="E52">
        <v>1</v>
      </c>
      <c r="F52">
        <v>7.072000000000001</v>
      </c>
      <c r="G52">
        <f t="shared" si="0"/>
        <v>0.14140271493212667</v>
      </c>
      <c r="H52" t="s">
        <v>159</v>
      </c>
      <c r="I52">
        <v>22</v>
      </c>
      <c r="J52" s="22" t="s">
        <v>159</v>
      </c>
    </row>
    <row r="53" spans="1:10">
      <c r="A53" t="s">
        <v>50</v>
      </c>
      <c r="B53" t="s">
        <v>177</v>
      </c>
      <c r="C53" t="s">
        <v>180</v>
      </c>
      <c r="D53" t="s">
        <v>158</v>
      </c>
      <c r="E53">
        <v>0</v>
      </c>
      <c r="F53">
        <v>7.072000000000001</v>
      </c>
      <c r="G53">
        <f t="shared" si="0"/>
        <v>0</v>
      </c>
      <c r="H53" t="s">
        <v>159</v>
      </c>
      <c r="I53" t="s">
        <v>159</v>
      </c>
      <c r="J53" s="22" t="s">
        <v>159</v>
      </c>
    </row>
    <row r="54" spans="1:10">
      <c r="A54" t="s">
        <v>50</v>
      </c>
      <c r="B54" t="s">
        <v>177</v>
      </c>
      <c r="C54" t="s">
        <v>180</v>
      </c>
      <c r="D54" t="s">
        <v>160</v>
      </c>
      <c r="E54">
        <v>0</v>
      </c>
      <c r="F54">
        <v>7.072000000000001</v>
      </c>
      <c r="G54">
        <f t="shared" si="0"/>
        <v>0</v>
      </c>
      <c r="H54" t="s">
        <v>159</v>
      </c>
      <c r="I54" t="s">
        <v>159</v>
      </c>
      <c r="J54" s="22" t="s">
        <v>159</v>
      </c>
    </row>
    <row r="55" spans="1:10">
      <c r="A55" t="s">
        <v>50</v>
      </c>
      <c r="B55" t="s">
        <v>177</v>
      </c>
      <c r="C55" t="s">
        <v>180</v>
      </c>
      <c r="D55" t="s">
        <v>161</v>
      </c>
      <c r="E55">
        <v>2</v>
      </c>
      <c r="F55">
        <v>7.072000000000001</v>
      </c>
      <c r="G55">
        <f t="shared" si="0"/>
        <v>0.28280542986425333</v>
      </c>
      <c r="H55">
        <v>361.767</v>
      </c>
      <c r="I55">
        <v>60</v>
      </c>
      <c r="J55" s="22">
        <v>1</v>
      </c>
    </row>
    <row r="56" spans="1:10">
      <c r="A56" t="s">
        <v>51</v>
      </c>
      <c r="B56" t="s">
        <v>177</v>
      </c>
      <c r="C56" t="s">
        <v>181</v>
      </c>
      <c r="D56" t="s">
        <v>158</v>
      </c>
      <c r="E56">
        <v>0</v>
      </c>
      <c r="F56">
        <v>6.2400000000000011</v>
      </c>
      <c r="G56">
        <f t="shared" si="0"/>
        <v>0</v>
      </c>
      <c r="H56" t="s">
        <v>159</v>
      </c>
      <c r="I56" t="s">
        <v>159</v>
      </c>
      <c r="J56" s="22" t="s">
        <v>159</v>
      </c>
    </row>
    <row r="57" spans="1:10">
      <c r="A57" t="s">
        <v>51</v>
      </c>
      <c r="B57" t="s">
        <v>177</v>
      </c>
      <c r="C57" t="s">
        <v>181</v>
      </c>
      <c r="D57" t="s">
        <v>160</v>
      </c>
      <c r="E57">
        <v>0</v>
      </c>
      <c r="F57">
        <v>6.2400000000000011</v>
      </c>
      <c r="G57">
        <f t="shared" si="0"/>
        <v>0</v>
      </c>
      <c r="H57" t="s">
        <v>159</v>
      </c>
      <c r="I57" t="s">
        <v>159</v>
      </c>
      <c r="J57" s="22" t="s">
        <v>159</v>
      </c>
    </row>
    <row r="58" spans="1:10">
      <c r="A58" t="s">
        <v>51</v>
      </c>
      <c r="B58" t="s">
        <v>177</v>
      </c>
      <c r="C58" t="s">
        <v>181</v>
      </c>
      <c r="D58" t="s">
        <v>161</v>
      </c>
      <c r="E58">
        <v>0</v>
      </c>
      <c r="F58">
        <v>6.2400000000000011</v>
      </c>
      <c r="G58">
        <f t="shared" si="0"/>
        <v>0</v>
      </c>
      <c r="H58" t="s">
        <v>159</v>
      </c>
      <c r="I58" t="s">
        <v>159</v>
      </c>
      <c r="J58" s="22" t="s">
        <v>159</v>
      </c>
    </row>
    <row r="59" spans="1:10">
      <c r="A59" t="s">
        <v>51</v>
      </c>
      <c r="B59" t="s">
        <v>177</v>
      </c>
      <c r="C59" t="s">
        <v>182</v>
      </c>
      <c r="D59" t="s">
        <v>158</v>
      </c>
      <c r="E59">
        <v>0</v>
      </c>
      <c r="F59">
        <v>6.2400000000000011</v>
      </c>
      <c r="G59">
        <f t="shared" si="0"/>
        <v>0</v>
      </c>
      <c r="H59" t="s">
        <v>159</v>
      </c>
      <c r="I59" t="s">
        <v>159</v>
      </c>
      <c r="J59" s="22" t="s">
        <v>159</v>
      </c>
    </row>
    <row r="60" spans="1:10">
      <c r="A60" t="s">
        <v>51</v>
      </c>
      <c r="B60" t="s">
        <v>177</v>
      </c>
      <c r="C60" t="s">
        <v>182</v>
      </c>
      <c r="D60" t="s">
        <v>160</v>
      </c>
      <c r="E60">
        <v>0</v>
      </c>
      <c r="F60">
        <v>6.2400000000000011</v>
      </c>
      <c r="G60">
        <f t="shared" si="0"/>
        <v>0</v>
      </c>
      <c r="H60" t="s">
        <v>159</v>
      </c>
      <c r="I60" t="s">
        <v>159</v>
      </c>
      <c r="J60" s="22" t="s">
        <v>159</v>
      </c>
    </row>
    <row r="61" spans="1:10">
      <c r="A61" t="s">
        <v>51</v>
      </c>
      <c r="B61" t="s">
        <v>177</v>
      </c>
      <c r="C61" t="s">
        <v>182</v>
      </c>
      <c r="D61" t="s">
        <v>161</v>
      </c>
      <c r="E61">
        <v>0</v>
      </c>
      <c r="F61">
        <v>6.2400000000000011</v>
      </c>
      <c r="G61">
        <f t="shared" si="0"/>
        <v>0</v>
      </c>
      <c r="H61" t="s">
        <v>159</v>
      </c>
      <c r="I61" t="s">
        <v>159</v>
      </c>
      <c r="J61" s="22" t="s">
        <v>159</v>
      </c>
    </row>
    <row r="62" spans="1:10">
      <c r="A62" t="s">
        <v>51</v>
      </c>
      <c r="B62" t="s">
        <v>177</v>
      </c>
      <c r="C62" t="s">
        <v>183</v>
      </c>
      <c r="D62" t="s">
        <v>158</v>
      </c>
      <c r="E62">
        <v>0</v>
      </c>
      <c r="F62">
        <v>6.2400000000000011</v>
      </c>
      <c r="G62">
        <f t="shared" si="0"/>
        <v>0</v>
      </c>
      <c r="H62" t="s">
        <v>159</v>
      </c>
      <c r="I62" t="s">
        <v>159</v>
      </c>
      <c r="J62" s="22" t="s">
        <v>159</v>
      </c>
    </row>
    <row r="63" spans="1:10">
      <c r="A63" t="s">
        <v>51</v>
      </c>
      <c r="B63" t="s">
        <v>177</v>
      </c>
      <c r="C63" t="s">
        <v>183</v>
      </c>
      <c r="D63" t="s">
        <v>160</v>
      </c>
      <c r="E63">
        <v>0</v>
      </c>
      <c r="F63">
        <v>6.2400000000000011</v>
      </c>
      <c r="G63">
        <f t="shared" si="0"/>
        <v>0</v>
      </c>
      <c r="H63" t="s">
        <v>159</v>
      </c>
      <c r="I63" t="s">
        <v>159</v>
      </c>
      <c r="J63" s="22" t="s">
        <v>159</v>
      </c>
    </row>
    <row r="64" spans="1:10">
      <c r="A64" t="s">
        <v>51</v>
      </c>
      <c r="B64" t="s">
        <v>177</v>
      </c>
      <c r="C64" t="s">
        <v>183</v>
      </c>
      <c r="D64" t="s">
        <v>161</v>
      </c>
      <c r="E64">
        <v>0</v>
      </c>
      <c r="F64">
        <v>6.2400000000000011</v>
      </c>
      <c r="G64">
        <f t="shared" si="0"/>
        <v>0</v>
      </c>
      <c r="H64" t="s">
        <v>159</v>
      </c>
      <c r="I64" t="s">
        <v>159</v>
      </c>
      <c r="J64" s="22" t="s">
        <v>159</v>
      </c>
    </row>
    <row r="65" spans="1:10">
      <c r="A65" t="s">
        <v>52</v>
      </c>
      <c r="B65" t="s">
        <v>177</v>
      </c>
      <c r="C65" t="s">
        <v>184</v>
      </c>
      <c r="D65" t="s">
        <v>158</v>
      </c>
      <c r="E65">
        <v>0</v>
      </c>
      <c r="F65">
        <v>4.992</v>
      </c>
      <c r="G65">
        <f t="shared" si="0"/>
        <v>0</v>
      </c>
      <c r="H65" t="s">
        <v>159</v>
      </c>
      <c r="I65" t="s">
        <v>159</v>
      </c>
      <c r="J65" s="22" t="s">
        <v>159</v>
      </c>
    </row>
    <row r="66" spans="1:10">
      <c r="A66" t="s">
        <v>52</v>
      </c>
      <c r="B66" t="s">
        <v>177</v>
      </c>
      <c r="C66" t="s">
        <v>184</v>
      </c>
      <c r="D66" t="s">
        <v>160</v>
      </c>
      <c r="E66">
        <v>0</v>
      </c>
      <c r="F66">
        <v>4.992</v>
      </c>
      <c r="G66">
        <f t="shared" ref="G66:G82" si="1">E66/F66</f>
        <v>0</v>
      </c>
      <c r="H66" t="s">
        <v>159</v>
      </c>
      <c r="I66" t="s">
        <v>159</v>
      </c>
      <c r="J66" s="22" t="s">
        <v>159</v>
      </c>
    </row>
    <row r="67" spans="1:10">
      <c r="A67" t="s">
        <v>52</v>
      </c>
      <c r="B67" t="s">
        <v>177</v>
      </c>
      <c r="C67" t="s">
        <v>184</v>
      </c>
      <c r="D67" t="s">
        <v>161</v>
      </c>
      <c r="E67">
        <v>0</v>
      </c>
      <c r="F67">
        <v>4.992</v>
      </c>
      <c r="G67">
        <f t="shared" si="1"/>
        <v>0</v>
      </c>
      <c r="H67" t="s">
        <v>159</v>
      </c>
      <c r="I67" t="s">
        <v>159</v>
      </c>
      <c r="J67" s="22" t="s">
        <v>159</v>
      </c>
    </row>
    <row r="68" spans="1:10">
      <c r="A68" t="s">
        <v>52</v>
      </c>
      <c r="B68" t="s">
        <v>177</v>
      </c>
      <c r="C68" t="s">
        <v>185</v>
      </c>
      <c r="D68" t="s">
        <v>158</v>
      </c>
      <c r="E68">
        <v>0</v>
      </c>
      <c r="F68">
        <v>4.992</v>
      </c>
      <c r="G68">
        <f t="shared" si="1"/>
        <v>0</v>
      </c>
      <c r="H68" t="s">
        <v>159</v>
      </c>
      <c r="I68" t="s">
        <v>159</v>
      </c>
      <c r="J68" s="22" t="s">
        <v>159</v>
      </c>
    </row>
    <row r="69" spans="1:10">
      <c r="A69" t="s">
        <v>52</v>
      </c>
      <c r="B69" t="s">
        <v>177</v>
      </c>
      <c r="C69" t="s">
        <v>185</v>
      </c>
      <c r="D69" t="s">
        <v>160</v>
      </c>
      <c r="E69">
        <v>0</v>
      </c>
      <c r="F69">
        <v>4.992</v>
      </c>
      <c r="G69">
        <f t="shared" si="1"/>
        <v>0</v>
      </c>
      <c r="H69" t="s">
        <v>159</v>
      </c>
      <c r="I69" t="s">
        <v>159</v>
      </c>
      <c r="J69" s="22" t="s">
        <v>159</v>
      </c>
    </row>
    <row r="70" spans="1:10">
      <c r="A70" t="s">
        <v>52</v>
      </c>
      <c r="B70" t="s">
        <v>177</v>
      </c>
      <c r="C70" t="s">
        <v>185</v>
      </c>
      <c r="D70" t="s">
        <v>161</v>
      </c>
      <c r="E70">
        <v>0</v>
      </c>
      <c r="F70">
        <v>4.992</v>
      </c>
      <c r="G70">
        <f t="shared" si="1"/>
        <v>0</v>
      </c>
      <c r="H70" t="s">
        <v>159</v>
      </c>
      <c r="I70" t="s">
        <v>159</v>
      </c>
      <c r="J70" s="22" t="s">
        <v>159</v>
      </c>
    </row>
    <row r="71" spans="1:10">
      <c r="A71" t="s">
        <v>52</v>
      </c>
      <c r="B71" t="s">
        <v>177</v>
      </c>
      <c r="C71" t="s">
        <v>186</v>
      </c>
      <c r="D71" t="s">
        <v>158</v>
      </c>
      <c r="E71">
        <v>0</v>
      </c>
      <c r="F71">
        <v>4.992</v>
      </c>
      <c r="G71">
        <f t="shared" si="1"/>
        <v>0</v>
      </c>
      <c r="H71" t="s">
        <v>159</v>
      </c>
      <c r="I71" t="s">
        <v>159</v>
      </c>
      <c r="J71" s="22" t="s">
        <v>159</v>
      </c>
    </row>
    <row r="72" spans="1:10">
      <c r="A72" t="s">
        <v>52</v>
      </c>
      <c r="B72" t="s">
        <v>177</v>
      </c>
      <c r="C72" t="s">
        <v>186</v>
      </c>
      <c r="D72" t="s">
        <v>160</v>
      </c>
      <c r="E72">
        <v>0</v>
      </c>
      <c r="F72">
        <v>4.992</v>
      </c>
      <c r="G72">
        <f t="shared" si="1"/>
        <v>0</v>
      </c>
      <c r="H72" t="s">
        <v>159</v>
      </c>
      <c r="I72" t="s">
        <v>159</v>
      </c>
      <c r="J72" s="22" t="s">
        <v>159</v>
      </c>
    </row>
    <row r="73" spans="1:10">
      <c r="A73" t="s">
        <v>52</v>
      </c>
      <c r="B73" t="s">
        <v>177</v>
      </c>
      <c r="C73" t="s">
        <v>186</v>
      </c>
      <c r="D73" t="s">
        <v>161</v>
      </c>
      <c r="E73">
        <v>0</v>
      </c>
      <c r="F73">
        <v>4.992</v>
      </c>
      <c r="G73">
        <f t="shared" si="1"/>
        <v>0</v>
      </c>
      <c r="H73" t="s">
        <v>159</v>
      </c>
      <c r="I73" t="s">
        <v>159</v>
      </c>
      <c r="J73" s="22" t="s">
        <v>159</v>
      </c>
    </row>
    <row r="74" spans="1:10">
      <c r="A74" t="s">
        <v>53</v>
      </c>
      <c r="B74" t="s">
        <v>170</v>
      </c>
      <c r="C74" t="s">
        <v>187</v>
      </c>
      <c r="D74" t="s">
        <v>158</v>
      </c>
      <c r="E74">
        <v>8</v>
      </c>
      <c r="F74">
        <v>9.5679999999999996</v>
      </c>
      <c r="G74">
        <f t="shared" si="1"/>
        <v>0.83612040133779264</v>
      </c>
      <c r="H74">
        <v>49.473999999999997</v>
      </c>
      <c r="I74">
        <v>208.571</v>
      </c>
      <c r="J74" s="22">
        <v>9.5</v>
      </c>
    </row>
    <row r="75" spans="1:10">
      <c r="A75" t="s">
        <v>53</v>
      </c>
      <c r="B75" t="s">
        <v>170</v>
      </c>
      <c r="C75" t="s">
        <v>187</v>
      </c>
      <c r="D75" t="s">
        <v>160</v>
      </c>
      <c r="E75">
        <v>0</v>
      </c>
      <c r="F75">
        <v>9.5679999999999996</v>
      </c>
      <c r="G75">
        <f t="shared" si="1"/>
        <v>0</v>
      </c>
      <c r="H75" t="s">
        <v>159</v>
      </c>
      <c r="I75" t="s">
        <v>159</v>
      </c>
      <c r="J75" s="22" t="s">
        <v>159</v>
      </c>
    </row>
    <row r="76" spans="1:10">
      <c r="A76" t="s">
        <v>53</v>
      </c>
      <c r="B76" t="s">
        <v>170</v>
      </c>
      <c r="C76" t="s">
        <v>187</v>
      </c>
      <c r="D76" t="s">
        <v>161</v>
      </c>
      <c r="E76">
        <v>16</v>
      </c>
      <c r="F76">
        <v>9.5679999999999996</v>
      </c>
      <c r="G76">
        <f t="shared" si="1"/>
        <v>1.6722408026755853</v>
      </c>
      <c r="H76">
        <v>240.62299999999999</v>
      </c>
      <c r="I76">
        <v>171.69200000000001</v>
      </c>
      <c r="J76" s="22">
        <v>8.3330000000000002</v>
      </c>
    </row>
    <row r="77" spans="1:10">
      <c r="A77" t="s">
        <v>53</v>
      </c>
      <c r="B77" t="s">
        <v>170</v>
      </c>
      <c r="C77" t="s">
        <v>188</v>
      </c>
      <c r="D77" t="s">
        <v>158</v>
      </c>
      <c r="E77">
        <v>3</v>
      </c>
      <c r="F77">
        <v>9.5679999999999996</v>
      </c>
      <c r="G77">
        <f t="shared" si="1"/>
        <v>0.31354515050167225</v>
      </c>
      <c r="H77" s="55">
        <v>29.144500000000001</v>
      </c>
      <c r="I77">
        <v>190</v>
      </c>
      <c r="J77" s="22">
        <v>1</v>
      </c>
    </row>
    <row r="78" spans="1:10">
      <c r="A78" t="s">
        <v>53</v>
      </c>
      <c r="B78" t="s">
        <v>170</v>
      </c>
      <c r="C78" t="s">
        <v>188</v>
      </c>
      <c r="D78" t="s">
        <v>160</v>
      </c>
      <c r="E78">
        <v>0</v>
      </c>
      <c r="F78">
        <v>9.5679999999999996</v>
      </c>
      <c r="G78">
        <f t="shared" si="1"/>
        <v>0</v>
      </c>
      <c r="H78" t="s">
        <v>159</v>
      </c>
      <c r="I78" t="s">
        <v>159</v>
      </c>
      <c r="J78" s="22" t="s">
        <v>159</v>
      </c>
    </row>
    <row r="79" spans="1:10">
      <c r="A79" t="s">
        <v>53</v>
      </c>
      <c r="B79" t="s">
        <v>170</v>
      </c>
      <c r="C79" t="s">
        <v>188</v>
      </c>
      <c r="D79" t="s">
        <v>161</v>
      </c>
      <c r="E79">
        <v>17</v>
      </c>
      <c r="F79">
        <v>9.5679999999999996</v>
      </c>
      <c r="G79">
        <f t="shared" si="1"/>
        <v>1.7767558528428093</v>
      </c>
      <c r="H79">
        <v>413.91899999999998</v>
      </c>
      <c r="I79">
        <v>176.56299999999999</v>
      </c>
      <c r="J79" s="22">
        <v>9.75</v>
      </c>
    </row>
    <row r="80" spans="1:10">
      <c r="A80" t="s">
        <v>53</v>
      </c>
      <c r="B80" t="s">
        <v>170</v>
      </c>
      <c r="C80" t="s">
        <v>189</v>
      </c>
      <c r="D80" t="s">
        <v>158</v>
      </c>
      <c r="E80">
        <v>13</v>
      </c>
      <c r="F80">
        <v>9.5679999999999996</v>
      </c>
      <c r="G80">
        <f t="shared" si="1"/>
        <v>1.3586956521739131</v>
      </c>
      <c r="H80">
        <v>231.13399999999999</v>
      </c>
      <c r="I80">
        <v>188.18199999999999</v>
      </c>
      <c r="J80" s="22">
        <v>11.167</v>
      </c>
    </row>
    <row r="81" spans="1:10">
      <c r="A81" t="s">
        <v>53</v>
      </c>
      <c r="B81" t="s">
        <v>170</v>
      </c>
      <c r="C81" t="s">
        <v>189</v>
      </c>
      <c r="D81" t="s">
        <v>160</v>
      </c>
      <c r="E81">
        <v>0</v>
      </c>
      <c r="F81">
        <v>9.5679999999999996</v>
      </c>
      <c r="G81">
        <f t="shared" si="1"/>
        <v>0</v>
      </c>
      <c r="H81" t="s">
        <v>159</v>
      </c>
      <c r="I81" t="s">
        <v>159</v>
      </c>
      <c r="J81" s="22" t="s">
        <v>159</v>
      </c>
    </row>
    <row r="82" spans="1:10">
      <c r="A82" t="s">
        <v>53</v>
      </c>
      <c r="B82" t="s">
        <v>170</v>
      </c>
      <c r="C82" t="s">
        <v>189</v>
      </c>
      <c r="D82" t="s">
        <v>161</v>
      </c>
      <c r="E82">
        <v>6</v>
      </c>
      <c r="F82">
        <v>9.5679999999999996</v>
      </c>
      <c r="G82">
        <f t="shared" si="1"/>
        <v>0.62709030100334451</v>
      </c>
      <c r="H82">
        <v>239.69</v>
      </c>
      <c r="I82">
        <v>119.167</v>
      </c>
      <c r="J82" s="22" t="s">
        <v>159</v>
      </c>
    </row>
  </sheetData>
  <autoFilter ref="A1:J8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J36" sqref="J36"/>
    </sheetView>
  </sheetViews>
  <sheetFormatPr baseColWidth="10" defaultRowHeight="15" x14ac:dyDescent="0"/>
  <sheetData>
    <row r="1" spans="1:9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>
      <c r="A2" t="s">
        <v>42</v>
      </c>
      <c r="B2" t="s">
        <v>156</v>
      </c>
      <c r="C2" t="s">
        <v>157</v>
      </c>
      <c r="D2" t="s">
        <v>158</v>
      </c>
      <c r="E2">
        <v>3</v>
      </c>
      <c r="F2" s="50">
        <v>7.0720000000000001</v>
      </c>
      <c r="G2">
        <f t="shared" ref="G2:G65" si="0">E2/F2</f>
        <v>0.42420814479638008</v>
      </c>
      <c r="H2" t="s">
        <v>159</v>
      </c>
      <c r="I2">
        <v>198.667</v>
      </c>
    </row>
    <row r="3" spans="1:9">
      <c r="A3" t="s">
        <v>42</v>
      </c>
      <c r="B3" t="s">
        <v>156</v>
      </c>
      <c r="C3" t="s">
        <v>157</v>
      </c>
      <c r="D3" t="s">
        <v>160</v>
      </c>
      <c r="E3">
        <v>6</v>
      </c>
      <c r="F3" s="50">
        <v>7.0720000000000001</v>
      </c>
      <c r="G3">
        <f t="shared" si="0"/>
        <v>0.84841628959276016</v>
      </c>
      <c r="H3">
        <v>1534.3030000000001</v>
      </c>
      <c r="I3">
        <v>304.16699999999997</v>
      </c>
    </row>
    <row r="4" spans="1:9">
      <c r="A4" t="s">
        <v>42</v>
      </c>
      <c r="B4" t="s">
        <v>156</v>
      </c>
      <c r="C4" t="s">
        <v>157</v>
      </c>
      <c r="D4" t="s">
        <v>161</v>
      </c>
      <c r="E4">
        <v>7</v>
      </c>
      <c r="F4" s="50">
        <v>7.0720000000000001</v>
      </c>
      <c r="G4">
        <f t="shared" si="0"/>
        <v>0.98981900452488691</v>
      </c>
      <c r="H4">
        <v>275.04399999999998</v>
      </c>
      <c r="I4">
        <v>168.667</v>
      </c>
    </row>
    <row r="5" spans="1:9">
      <c r="A5" t="s">
        <v>42</v>
      </c>
      <c r="B5" t="s">
        <v>156</v>
      </c>
      <c r="C5" t="s">
        <v>162</v>
      </c>
      <c r="D5" t="s">
        <v>158</v>
      </c>
      <c r="E5">
        <v>2</v>
      </c>
      <c r="F5" s="50">
        <v>7.0720000000000001</v>
      </c>
      <c r="G5">
        <f t="shared" si="0"/>
        <v>0.28280542986425339</v>
      </c>
      <c r="H5">
        <v>61.210999999999999</v>
      </c>
      <c r="I5">
        <v>187.5</v>
      </c>
    </row>
    <row r="6" spans="1:9">
      <c r="A6" t="s">
        <v>42</v>
      </c>
      <c r="B6" t="s">
        <v>156</v>
      </c>
      <c r="C6" t="s">
        <v>162</v>
      </c>
      <c r="D6" t="s">
        <v>160</v>
      </c>
      <c r="E6">
        <v>6</v>
      </c>
      <c r="F6" s="50">
        <v>7.0720000000000001</v>
      </c>
      <c r="G6">
        <f t="shared" si="0"/>
        <v>0.84841628959276016</v>
      </c>
      <c r="H6">
        <v>742.42100000000005</v>
      </c>
      <c r="I6">
        <v>163.167</v>
      </c>
    </row>
    <row r="7" spans="1:9">
      <c r="A7" t="s">
        <v>42</v>
      </c>
      <c r="B7" t="s">
        <v>156</v>
      </c>
      <c r="C7" t="s">
        <v>162</v>
      </c>
      <c r="D7" t="s">
        <v>161</v>
      </c>
      <c r="E7" s="72">
        <v>13</v>
      </c>
      <c r="F7" s="50">
        <v>7.0720000000000001</v>
      </c>
      <c r="G7">
        <f t="shared" si="0"/>
        <v>1.838235294117647</v>
      </c>
      <c r="H7">
        <v>103.547</v>
      </c>
      <c r="I7">
        <v>162.23099999999999</v>
      </c>
    </row>
    <row r="8" spans="1:9">
      <c r="A8" t="s">
        <v>42</v>
      </c>
      <c r="B8" t="s">
        <v>156</v>
      </c>
      <c r="C8" t="s">
        <v>163</v>
      </c>
      <c r="D8" t="s">
        <v>158</v>
      </c>
      <c r="E8">
        <v>4</v>
      </c>
      <c r="F8" s="50">
        <v>7.0720000000000001</v>
      </c>
      <c r="G8">
        <f t="shared" si="0"/>
        <v>0.56561085972850678</v>
      </c>
      <c r="H8" t="s">
        <v>159</v>
      </c>
      <c r="I8">
        <v>153.75</v>
      </c>
    </row>
    <row r="9" spans="1:9">
      <c r="A9" t="s">
        <v>42</v>
      </c>
      <c r="B9" t="s">
        <v>156</v>
      </c>
      <c r="C9" t="s">
        <v>163</v>
      </c>
      <c r="D9" t="s">
        <v>160</v>
      </c>
      <c r="E9">
        <v>7</v>
      </c>
      <c r="F9" s="50">
        <v>7.0720000000000001</v>
      </c>
      <c r="G9">
        <f t="shared" si="0"/>
        <v>0.98981900452488691</v>
      </c>
      <c r="H9">
        <v>557.19399999999996</v>
      </c>
      <c r="I9">
        <v>357.85700000000003</v>
      </c>
    </row>
    <row r="10" spans="1:9">
      <c r="A10" t="s">
        <v>42</v>
      </c>
      <c r="B10" t="s">
        <v>156</v>
      </c>
      <c r="C10" t="s">
        <v>163</v>
      </c>
      <c r="D10" t="s">
        <v>161</v>
      </c>
      <c r="E10">
        <v>14</v>
      </c>
      <c r="F10" s="50">
        <v>7.0720000000000001</v>
      </c>
      <c r="G10">
        <f t="shared" si="0"/>
        <v>1.9796380090497738</v>
      </c>
      <c r="H10">
        <v>1344.65</v>
      </c>
      <c r="I10">
        <v>157.857</v>
      </c>
    </row>
    <row r="11" spans="1:9">
      <c r="A11" t="s">
        <v>43</v>
      </c>
      <c r="B11" t="s">
        <v>156</v>
      </c>
      <c r="C11" t="s">
        <v>164</v>
      </c>
      <c r="D11" t="s">
        <v>158</v>
      </c>
      <c r="E11">
        <v>0</v>
      </c>
      <c r="F11">
        <v>7.4880000000000004</v>
      </c>
      <c r="G11">
        <f t="shared" si="0"/>
        <v>0</v>
      </c>
      <c r="H11" t="s">
        <v>159</v>
      </c>
      <c r="I11" t="s">
        <v>159</v>
      </c>
    </row>
    <row r="12" spans="1:9">
      <c r="A12" t="s">
        <v>43</v>
      </c>
      <c r="B12" t="s">
        <v>156</v>
      </c>
      <c r="C12" t="s">
        <v>164</v>
      </c>
      <c r="D12" t="s">
        <v>160</v>
      </c>
      <c r="E12">
        <v>0</v>
      </c>
      <c r="F12">
        <v>7.4880000000000004</v>
      </c>
      <c r="G12">
        <f t="shared" si="0"/>
        <v>0</v>
      </c>
      <c r="H12" t="s">
        <v>159</v>
      </c>
      <c r="I12" t="s">
        <v>159</v>
      </c>
    </row>
    <row r="13" spans="1:9">
      <c r="A13" t="s">
        <v>43</v>
      </c>
      <c r="B13" t="s">
        <v>156</v>
      </c>
      <c r="C13" t="s">
        <v>164</v>
      </c>
      <c r="D13" t="s">
        <v>161</v>
      </c>
      <c r="E13">
        <v>0</v>
      </c>
      <c r="F13">
        <v>7.4880000000000004</v>
      </c>
      <c r="G13">
        <f t="shared" si="0"/>
        <v>0</v>
      </c>
      <c r="H13" t="s">
        <v>159</v>
      </c>
      <c r="I13" t="s">
        <v>159</v>
      </c>
    </row>
    <row r="14" spans="1:9">
      <c r="A14" t="s">
        <v>43</v>
      </c>
      <c r="B14" t="s">
        <v>156</v>
      </c>
      <c r="C14" t="s">
        <v>165</v>
      </c>
      <c r="D14" t="s">
        <v>158</v>
      </c>
      <c r="E14">
        <v>0</v>
      </c>
      <c r="F14">
        <v>7.4880000000000004</v>
      </c>
      <c r="G14">
        <f t="shared" si="0"/>
        <v>0</v>
      </c>
      <c r="H14" t="s">
        <v>159</v>
      </c>
      <c r="I14" t="s">
        <v>159</v>
      </c>
    </row>
    <row r="15" spans="1:9">
      <c r="A15" t="s">
        <v>43</v>
      </c>
      <c r="B15" t="s">
        <v>156</v>
      </c>
      <c r="C15" t="s">
        <v>165</v>
      </c>
      <c r="D15" t="s">
        <v>160</v>
      </c>
      <c r="E15">
        <v>0</v>
      </c>
      <c r="F15">
        <v>7.4880000000000004</v>
      </c>
      <c r="G15">
        <f t="shared" si="0"/>
        <v>0</v>
      </c>
      <c r="H15" t="s">
        <v>159</v>
      </c>
      <c r="I15" t="s">
        <v>159</v>
      </c>
    </row>
    <row r="16" spans="1:9">
      <c r="A16" t="s">
        <v>43</v>
      </c>
      <c r="B16" t="s">
        <v>156</v>
      </c>
      <c r="C16" t="s">
        <v>165</v>
      </c>
      <c r="D16" t="s">
        <v>161</v>
      </c>
      <c r="E16" s="72">
        <v>5</v>
      </c>
      <c r="F16">
        <v>7.4880000000000004</v>
      </c>
      <c r="G16">
        <f t="shared" si="0"/>
        <v>0.66773504273504269</v>
      </c>
      <c r="H16">
        <v>73.858999999999995</v>
      </c>
      <c r="I16">
        <v>138.4</v>
      </c>
    </row>
    <row r="17" spans="1:9">
      <c r="A17" t="s">
        <v>43</v>
      </c>
      <c r="B17" t="s">
        <v>156</v>
      </c>
      <c r="C17" t="s">
        <v>166</v>
      </c>
      <c r="D17" t="s">
        <v>158</v>
      </c>
      <c r="E17">
        <v>0</v>
      </c>
      <c r="F17">
        <v>7.4880000000000004</v>
      </c>
      <c r="G17">
        <f t="shared" si="0"/>
        <v>0</v>
      </c>
      <c r="H17" t="s">
        <v>159</v>
      </c>
      <c r="I17" t="s">
        <v>159</v>
      </c>
    </row>
    <row r="18" spans="1:9">
      <c r="A18" t="s">
        <v>43</v>
      </c>
      <c r="B18" t="s">
        <v>156</v>
      </c>
      <c r="C18" t="s">
        <v>166</v>
      </c>
      <c r="D18" t="s">
        <v>160</v>
      </c>
      <c r="E18">
        <v>4</v>
      </c>
      <c r="F18">
        <v>7.4880000000000004</v>
      </c>
      <c r="G18">
        <f t="shared" si="0"/>
        <v>0.53418803418803418</v>
      </c>
      <c r="H18">
        <v>349.40800000000002</v>
      </c>
      <c r="I18">
        <v>253.75</v>
      </c>
    </row>
    <row r="19" spans="1:9">
      <c r="A19" t="s">
        <v>43</v>
      </c>
      <c r="B19" t="s">
        <v>156</v>
      </c>
      <c r="C19" t="s">
        <v>166</v>
      </c>
      <c r="D19" t="s">
        <v>161</v>
      </c>
      <c r="E19">
        <v>2</v>
      </c>
      <c r="F19">
        <v>7.4880000000000004</v>
      </c>
      <c r="G19">
        <f t="shared" si="0"/>
        <v>0.26709401709401709</v>
      </c>
      <c r="H19">
        <v>348.48</v>
      </c>
      <c r="I19">
        <v>128</v>
      </c>
    </row>
    <row r="20" spans="1:9">
      <c r="A20" t="s">
        <v>45</v>
      </c>
      <c r="B20" t="s">
        <v>156</v>
      </c>
      <c r="C20" t="s">
        <v>167</v>
      </c>
      <c r="D20" t="s">
        <v>158</v>
      </c>
      <c r="E20">
        <v>0</v>
      </c>
      <c r="F20">
        <v>5.8240000000000007</v>
      </c>
      <c r="G20">
        <f t="shared" si="0"/>
        <v>0</v>
      </c>
      <c r="H20" t="s">
        <v>159</v>
      </c>
      <c r="I20" t="s">
        <v>159</v>
      </c>
    </row>
    <row r="21" spans="1:9">
      <c r="A21" t="s">
        <v>45</v>
      </c>
      <c r="B21" t="s">
        <v>156</v>
      </c>
      <c r="C21" t="s">
        <v>167</v>
      </c>
      <c r="D21" t="s">
        <v>160</v>
      </c>
      <c r="E21">
        <v>0</v>
      </c>
      <c r="F21">
        <v>5.8240000000000007</v>
      </c>
      <c r="G21">
        <f t="shared" si="0"/>
        <v>0</v>
      </c>
      <c r="H21" t="s">
        <v>159</v>
      </c>
      <c r="I21" t="s">
        <v>159</v>
      </c>
    </row>
    <row r="22" spans="1:9">
      <c r="A22" t="s">
        <v>45</v>
      </c>
      <c r="B22" t="s">
        <v>156</v>
      </c>
      <c r="C22" t="s">
        <v>167</v>
      </c>
      <c r="D22" t="s">
        <v>161</v>
      </c>
      <c r="E22">
        <v>2</v>
      </c>
      <c r="F22">
        <v>5.8240000000000007</v>
      </c>
      <c r="G22">
        <f t="shared" si="0"/>
        <v>0.34340659340659335</v>
      </c>
      <c r="H22" t="s">
        <v>159</v>
      </c>
      <c r="I22">
        <v>142.5</v>
      </c>
    </row>
    <row r="23" spans="1:9">
      <c r="A23" t="s">
        <v>45</v>
      </c>
      <c r="B23" t="s">
        <v>156</v>
      </c>
      <c r="C23" t="s">
        <v>168</v>
      </c>
      <c r="D23" t="s">
        <v>158</v>
      </c>
      <c r="E23">
        <v>0</v>
      </c>
      <c r="F23">
        <v>5.8240000000000007</v>
      </c>
      <c r="G23">
        <f t="shared" si="0"/>
        <v>0</v>
      </c>
      <c r="H23" t="s">
        <v>159</v>
      </c>
      <c r="I23" t="s">
        <v>159</v>
      </c>
    </row>
    <row r="24" spans="1:9">
      <c r="A24" t="s">
        <v>45</v>
      </c>
      <c r="B24" t="s">
        <v>156</v>
      </c>
      <c r="C24" t="s">
        <v>168</v>
      </c>
      <c r="D24" t="s">
        <v>160</v>
      </c>
      <c r="E24">
        <v>6</v>
      </c>
      <c r="F24">
        <v>5.8240000000000007</v>
      </c>
      <c r="G24">
        <f t="shared" si="0"/>
        <v>1.0302197802197801</v>
      </c>
      <c r="H24" t="s">
        <v>159</v>
      </c>
      <c r="I24">
        <v>436.66699999999997</v>
      </c>
    </row>
    <row r="25" spans="1:9">
      <c r="A25" t="s">
        <v>45</v>
      </c>
      <c r="B25" t="s">
        <v>156</v>
      </c>
      <c r="C25" t="s">
        <v>168</v>
      </c>
      <c r="D25" t="s">
        <v>161</v>
      </c>
      <c r="E25">
        <v>3</v>
      </c>
      <c r="F25">
        <v>5.8240000000000007</v>
      </c>
      <c r="G25">
        <f t="shared" si="0"/>
        <v>0.51510989010989006</v>
      </c>
      <c r="H25">
        <v>207.81800000000001</v>
      </c>
      <c r="I25">
        <v>186.667</v>
      </c>
    </row>
    <row r="26" spans="1:9">
      <c r="A26" t="s">
        <v>45</v>
      </c>
      <c r="B26" t="s">
        <v>156</v>
      </c>
      <c r="C26" t="s">
        <v>169</v>
      </c>
      <c r="D26" t="s">
        <v>158</v>
      </c>
      <c r="E26">
        <v>0</v>
      </c>
      <c r="F26">
        <v>5.8240000000000007</v>
      </c>
      <c r="G26">
        <f t="shared" si="0"/>
        <v>0</v>
      </c>
      <c r="H26" t="s">
        <v>159</v>
      </c>
      <c r="I26" t="s">
        <v>159</v>
      </c>
    </row>
    <row r="27" spans="1:9">
      <c r="A27" t="s">
        <v>45</v>
      </c>
      <c r="B27" t="s">
        <v>156</v>
      </c>
      <c r="C27" t="s">
        <v>169</v>
      </c>
      <c r="D27" t="s">
        <v>160</v>
      </c>
      <c r="E27">
        <v>0</v>
      </c>
      <c r="F27">
        <v>5.8240000000000007</v>
      </c>
      <c r="G27">
        <f t="shared" si="0"/>
        <v>0</v>
      </c>
      <c r="H27" t="s">
        <v>159</v>
      </c>
      <c r="I27" t="s">
        <v>159</v>
      </c>
    </row>
    <row r="28" spans="1:9">
      <c r="A28" t="s">
        <v>45</v>
      </c>
      <c r="B28" t="s">
        <v>156</v>
      </c>
      <c r="C28" t="s">
        <v>169</v>
      </c>
      <c r="D28" t="s">
        <v>161</v>
      </c>
      <c r="E28">
        <v>4</v>
      </c>
      <c r="F28">
        <v>5.8240000000000007</v>
      </c>
      <c r="G28">
        <f t="shared" si="0"/>
        <v>0.6868131868131867</v>
      </c>
      <c r="H28">
        <v>84.92</v>
      </c>
      <c r="I28">
        <v>151</v>
      </c>
    </row>
    <row r="29" spans="1:9">
      <c r="A29" t="s">
        <v>48</v>
      </c>
      <c r="B29" t="s">
        <v>170</v>
      </c>
      <c r="C29" t="s">
        <v>171</v>
      </c>
      <c r="D29" t="s">
        <v>158</v>
      </c>
      <c r="E29">
        <v>3</v>
      </c>
      <c r="F29">
        <v>4.16</v>
      </c>
      <c r="G29">
        <f t="shared" si="0"/>
        <v>0.72115384615384615</v>
      </c>
      <c r="H29" t="s">
        <v>159</v>
      </c>
      <c r="I29">
        <v>141.333</v>
      </c>
    </row>
    <row r="30" spans="1:9">
      <c r="A30" t="s">
        <v>48</v>
      </c>
      <c r="B30" t="s">
        <v>170</v>
      </c>
      <c r="C30" t="s">
        <v>171</v>
      </c>
      <c r="D30" t="s">
        <v>160</v>
      </c>
      <c r="E30">
        <v>0</v>
      </c>
      <c r="F30">
        <v>4.16</v>
      </c>
      <c r="G30">
        <f t="shared" si="0"/>
        <v>0</v>
      </c>
      <c r="H30" t="s">
        <v>159</v>
      </c>
      <c r="I30" t="s">
        <v>159</v>
      </c>
    </row>
    <row r="31" spans="1:9">
      <c r="A31" t="s">
        <v>48</v>
      </c>
      <c r="B31" t="s">
        <v>170</v>
      </c>
      <c r="C31" t="s">
        <v>171</v>
      </c>
      <c r="D31" t="s">
        <v>161</v>
      </c>
      <c r="E31">
        <v>1</v>
      </c>
      <c r="F31">
        <v>4.16</v>
      </c>
      <c r="G31">
        <f t="shared" si="0"/>
        <v>0.24038461538461536</v>
      </c>
      <c r="H31">
        <v>1026.6500000000001</v>
      </c>
      <c r="I31">
        <v>169</v>
      </c>
    </row>
    <row r="32" spans="1:9">
      <c r="A32" t="s">
        <v>48</v>
      </c>
      <c r="B32" t="s">
        <v>170</v>
      </c>
      <c r="C32" t="s">
        <v>172</v>
      </c>
      <c r="D32" t="s">
        <v>158</v>
      </c>
      <c r="E32">
        <v>5</v>
      </c>
      <c r="F32">
        <v>4.16</v>
      </c>
      <c r="G32">
        <f t="shared" si="0"/>
        <v>1.2019230769230769</v>
      </c>
      <c r="H32">
        <v>96.183000000000007</v>
      </c>
      <c r="I32">
        <v>278</v>
      </c>
    </row>
    <row r="33" spans="1:9">
      <c r="A33" t="s">
        <v>48</v>
      </c>
      <c r="B33" t="s">
        <v>170</v>
      </c>
      <c r="C33" t="s">
        <v>172</v>
      </c>
      <c r="D33" t="s">
        <v>160</v>
      </c>
      <c r="E33">
        <v>0</v>
      </c>
      <c r="F33">
        <v>4.16</v>
      </c>
      <c r="G33">
        <f t="shared" si="0"/>
        <v>0</v>
      </c>
      <c r="H33" t="s">
        <v>159</v>
      </c>
      <c r="I33" t="s">
        <v>159</v>
      </c>
    </row>
    <row r="34" spans="1:9">
      <c r="A34" t="s">
        <v>48</v>
      </c>
      <c r="B34" t="s">
        <v>170</v>
      </c>
      <c r="C34" t="s">
        <v>172</v>
      </c>
      <c r="D34" t="s">
        <v>161</v>
      </c>
      <c r="E34">
        <v>0</v>
      </c>
      <c r="F34">
        <v>4.16</v>
      </c>
      <c r="G34">
        <f t="shared" si="0"/>
        <v>0</v>
      </c>
      <c r="H34" t="s">
        <v>159</v>
      </c>
      <c r="I34" t="s">
        <v>159</v>
      </c>
    </row>
    <row r="35" spans="1:9">
      <c r="A35" t="s">
        <v>48</v>
      </c>
      <c r="B35" t="s">
        <v>170</v>
      </c>
      <c r="C35" t="s">
        <v>173</v>
      </c>
      <c r="D35" t="s">
        <v>158</v>
      </c>
      <c r="E35">
        <v>2</v>
      </c>
      <c r="F35">
        <v>4.16</v>
      </c>
      <c r="G35">
        <f t="shared" si="0"/>
        <v>0.48076923076923073</v>
      </c>
      <c r="H35" t="s">
        <v>159</v>
      </c>
      <c r="I35">
        <v>152</v>
      </c>
    </row>
    <row r="36" spans="1:9">
      <c r="A36" t="s">
        <v>48</v>
      </c>
      <c r="B36" t="s">
        <v>170</v>
      </c>
      <c r="C36" t="s">
        <v>173</v>
      </c>
      <c r="D36" t="s">
        <v>160</v>
      </c>
      <c r="E36">
        <v>0</v>
      </c>
      <c r="F36">
        <v>4.16</v>
      </c>
      <c r="G36">
        <f t="shared" si="0"/>
        <v>0</v>
      </c>
      <c r="H36" t="s">
        <v>159</v>
      </c>
      <c r="I36" t="s">
        <v>159</v>
      </c>
    </row>
    <row r="37" spans="1:9">
      <c r="A37" t="s">
        <v>48</v>
      </c>
      <c r="B37" t="s">
        <v>170</v>
      </c>
      <c r="C37" t="s">
        <v>173</v>
      </c>
      <c r="D37" t="s">
        <v>161</v>
      </c>
      <c r="E37">
        <v>4</v>
      </c>
      <c r="F37">
        <v>4.16</v>
      </c>
      <c r="G37">
        <f t="shared" si="0"/>
        <v>0.96153846153846145</v>
      </c>
      <c r="H37">
        <v>74.197999999999993</v>
      </c>
      <c r="I37">
        <v>141.25</v>
      </c>
    </row>
    <row r="38" spans="1:9">
      <c r="A38" t="s">
        <v>49</v>
      </c>
      <c r="B38" t="s">
        <v>170</v>
      </c>
      <c r="C38" t="s">
        <v>174</v>
      </c>
      <c r="D38" t="s">
        <v>158</v>
      </c>
      <c r="E38">
        <v>17</v>
      </c>
      <c r="F38">
        <v>8.7359999999999989</v>
      </c>
      <c r="G38">
        <f t="shared" si="0"/>
        <v>1.9459706959706962</v>
      </c>
      <c r="H38">
        <v>107.964</v>
      </c>
      <c r="I38">
        <v>219.625</v>
      </c>
    </row>
    <row r="39" spans="1:9">
      <c r="A39" t="s">
        <v>49</v>
      </c>
      <c r="B39" t="s">
        <v>170</v>
      </c>
      <c r="C39" t="s">
        <v>174</v>
      </c>
      <c r="D39" t="s">
        <v>160</v>
      </c>
      <c r="E39">
        <v>6</v>
      </c>
      <c r="F39">
        <v>8.7359999999999989</v>
      </c>
      <c r="G39">
        <f t="shared" si="0"/>
        <v>0.68681318681318693</v>
      </c>
      <c r="H39">
        <v>467.839</v>
      </c>
      <c r="I39">
        <v>184</v>
      </c>
    </row>
    <row r="40" spans="1:9">
      <c r="A40" t="s">
        <v>49</v>
      </c>
      <c r="B40" t="s">
        <v>170</v>
      </c>
      <c r="C40" t="s">
        <v>174</v>
      </c>
      <c r="D40" t="s">
        <v>161</v>
      </c>
      <c r="E40">
        <v>3</v>
      </c>
      <c r="F40">
        <v>8.7359999999999989</v>
      </c>
      <c r="G40">
        <f t="shared" si="0"/>
        <v>0.34340659340659346</v>
      </c>
      <c r="H40" t="s">
        <v>159</v>
      </c>
      <c r="I40">
        <v>295</v>
      </c>
    </row>
    <row r="41" spans="1:9">
      <c r="A41" t="s">
        <v>49</v>
      </c>
      <c r="B41" t="s">
        <v>170</v>
      </c>
      <c r="C41" t="s">
        <v>175</v>
      </c>
      <c r="D41" t="s">
        <v>158</v>
      </c>
      <c r="E41">
        <v>2</v>
      </c>
      <c r="F41">
        <v>8.7359999999999989</v>
      </c>
      <c r="G41">
        <f t="shared" si="0"/>
        <v>0.22893772893772896</v>
      </c>
      <c r="H41" t="s">
        <v>159</v>
      </c>
      <c r="I41">
        <v>240</v>
      </c>
    </row>
    <row r="42" spans="1:9">
      <c r="A42" t="s">
        <v>49</v>
      </c>
      <c r="B42" t="s">
        <v>170</v>
      </c>
      <c r="C42" t="s">
        <v>175</v>
      </c>
      <c r="D42" t="s">
        <v>160</v>
      </c>
      <c r="E42">
        <v>7</v>
      </c>
      <c r="F42">
        <v>8.7359999999999989</v>
      </c>
      <c r="G42">
        <f t="shared" si="0"/>
        <v>0.80128205128205143</v>
      </c>
      <c r="H42">
        <v>294.55500000000001</v>
      </c>
      <c r="I42">
        <v>200.667</v>
      </c>
    </row>
    <row r="43" spans="1:9">
      <c r="A43" t="s">
        <v>49</v>
      </c>
      <c r="B43" t="s">
        <v>170</v>
      </c>
      <c r="C43" t="s">
        <v>175</v>
      </c>
      <c r="D43" t="s">
        <v>161</v>
      </c>
      <c r="E43">
        <v>12</v>
      </c>
      <c r="F43">
        <v>8.7359999999999989</v>
      </c>
      <c r="G43">
        <f t="shared" si="0"/>
        <v>1.3736263736263739</v>
      </c>
      <c r="H43">
        <v>146.96199999999999</v>
      </c>
      <c r="I43">
        <v>156.417</v>
      </c>
    </row>
    <row r="44" spans="1:9">
      <c r="A44" t="s">
        <v>49</v>
      </c>
      <c r="B44" t="s">
        <v>170</v>
      </c>
      <c r="C44" t="s">
        <v>176</v>
      </c>
      <c r="D44" t="s">
        <v>158</v>
      </c>
      <c r="E44">
        <v>2</v>
      </c>
      <c r="F44">
        <v>8.7359999999999989</v>
      </c>
      <c r="G44">
        <f t="shared" si="0"/>
        <v>0.22893772893772896</v>
      </c>
      <c r="H44" t="s">
        <v>159</v>
      </c>
      <c r="I44">
        <v>260</v>
      </c>
    </row>
    <row r="45" spans="1:9">
      <c r="A45" t="s">
        <v>49</v>
      </c>
      <c r="B45" t="s">
        <v>170</v>
      </c>
      <c r="C45" t="s">
        <v>176</v>
      </c>
      <c r="D45" t="s">
        <v>160</v>
      </c>
      <c r="E45">
        <v>16</v>
      </c>
      <c r="F45">
        <v>8.7359999999999989</v>
      </c>
      <c r="G45">
        <f t="shared" si="0"/>
        <v>1.8315018315018317</v>
      </c>
      <c r="H45">
        <v>640.93799999999999</v>
      </c>
      <c r="I45">
        <v>137.714</v>
      </c>
    </row>
    <row r="46" spans="1:9">
      <c r="A46" t="s">
        <v>49</v>
      </c>
      <c r="B46" t="s">
        <v>170</v>
      </c>
      <c r="C46" t="s">
        <v>176</v>
      </c>
      <c r="D46" t="s">
        <v>161</v>
      </c>
      <c r="E46">
        <v>3</v>
      </c>
      <c r="F46">
        <v>8.7359999999999989</v>
      </c>
      <c r="G46">
        <f t="shared" si="0"/>
        <v>0.34340659340659346</v>
      </c>
      <c r="H46">
        <v>90.873999999999995</v>
      </c>
      <c r="I46">
        <v>185</v>
      </c>
    </row>
    <row r="47" spans="1:9">
      <c r="A47" t="s">
        <v>50</v>
      </c>
      <c r="B47" t="s">
        <v>177</v>
      </c>
      <c r="C47" t="s">
        <v>178</v>
      </c>
      <c r="D47" t="s">
        <v>158</v>
      </c>
      <c r="E47">
        <v>1</v>
      </c>
      <c r="F47">
        <v>7.072000000000001</v>
      </c>
      <c r="G47">
        <f t="shared" si="0"/>
        <v>0.14140271493212667</v>
      </c>
      <c r="H47" t="s">
        <v>159</v>
      </c>
      <c r="I47" t="s">
        <v>159</v>
      </c>
    </row>
    <row r="48" spans="1:9">
      <c r="A48" t="s">
        <v>50</v>
      </c>
      <c r="B48" t="s">
        <v>177</v>
      </c>
      <c r="C48" t="s">
        <v>178</v>
      </c>
      <c r="D48" t="s">
        <v>160</v>
      </c>
      <c r="E48">
        <v>4</v>
      </c>
      <c r="F48">
        <v>7.072000000000001</v>
      </c>
      <c r="G48">
        <f t="shared" si="0"/>
        <v>0.56561085972850667</v>
      </c>
      <c r="H48">
        <v>507.24599999999998</v>
      </c>
      <c r="I48">
        <v>109.667</v>
      </c>
    </row>
    <row r="49" spans="1:9">
      <c r="A49" t="s">
        <v>50</v>
      </c>
      <c r="B49" t="s">
        <v>177</v>
      </c>
      <c r="C49" t="s">
        <v>178</v>
      </c>
      <c r="D49" t="s">
        <v>161</v>
      </c>
      <c r="E49">
        <v>8</v>
      </c>
      <c r="F49">
        <v>7.072000000000001</v>
      </c>
      <c r="G49">
        <f t="shared" si="0"/>
        <v>1.1312217194570133</v>
      </c>
      <c r="H49">
        <v>212.64699999999999</v>
      </c>
      <c r="I49">
        <v>108.429</v>
      </c>
    </row>
    <row r="50" spans="1:9">
      <c r="A50" t="s">
        <v>50</v>
      </c>
      <c r="B50" t="s">
        <v>177</v>
      </c>
      <c r="C50" t="s">
        <v>179</v>
      </c>
      <c r="D50" t="s">
        <v>158</v>
      </c>
      <c r="E50">
        <v>0</v>
      </c>
      <c r="F50">
        <v>7.072000000000001</v>
      </c>
      <c r="G50">
        <f t="shared" si="0"/>
        <v>0</v>
      </c>
      <c r="H50" t="s">
        <v>159</v>
      </c>
      <c r="I50" t="s">
        <v>159</v>
      </c>
    </row>
    <row r="51" spans="1:9">
      <c r="A51" t="s">
        <v>50</v>
      </c>
      <c r="B51" t="s">
        <v>177</v>
      </c>
      <c r="C51" t="s">
        <v>179</v>
      </c>
      <c r="D51" t="s">
        <v>160</v>
      </c>
      <c r="E51">
        <v>0</v>
      </c>
      <c r="F51">
        <v>7.072000000000001</v>
      </c>
      <c r="G51">
        <f t="shared" si="0"/>
        <v>0</v>
      </c>
      <c r="H51" t="s">
        <v>159</v>
      </c>
      <c r="I51" t="s">
        <v>159</v>
      </c>
    </row>
    <row r="52" spans="1:9">
      <c r="A52" t="s">
        <v>50</v>
      </c>
      <c r="B52" t="s">
        <v>177</v>
      </c>
      <c r="C52" t="s">
        <v>179</v>
      </c>
      <c r="D52" t="s">
        <v>161</v>
      </c>
      <c r="E52">
        <v>1</v>
      </c>
      <c r="F52">
        <v>7.072000000000001</v>
      </c>
      <c r="G52">
        <f t="shared" si="0"/>
        <v>0.14140271493212667</v>
      </c>
      <c r="H52" t="s">
        <v>159</v>
      </c>
      <c r="I52">
        <v>22</v>
      </c>
    </row>
    <row r="53" spans="1:9">
      <c r="A53" t="s">
        <v>50</v>
      </c>
      <c r="B53" t="s">
        <v>177</v>
      </c>
      <c r="C53" t="s">
        <v>180</v>
      </c>
      <c r="D53" t="s">
        <v>158</v>
      </c>
      <c r="E53">
        <v>0</v>
      </c>
      <c r="F53">
        <v>7.072000000000001</v>
      </c>
      <c r="G53">
        <f t="shared" si="0"/>
        <v>0</v>
      </c>
      <c r="H53" t="s">
        <v>159</v>
      </c>
      <c r="I53" t="s">
        <v>159</v>
      </c>
    </row>
    <row r="54" spans="1:9">
      <c r="A54" t="s">
        <v>50</v>
      </c>
      <c r="B54" t="s">
        <v>177</v>
      </c>
      <c r="C54" t="s">
        <v>180</v>
      </c>
      <c r="D54" t="s">
        <v>160</v>
      </c>
      <c r="E54">
        <v>0</v>
      </c>
      <c r="F54">
        <v>7.072000000000001</v>
      </c>
      <c r="G54">
        <f t="shared" si="0"/>
        <v>0</v>
      </c>
      <c r="H54" t="s">
        <v>159</v>
      </c>
      <c r="I54" t="s">
        <v>159</v>
      </c>
    </row>
    <row r="55" spans="1:9">
      <c r="A55" t="s">
        <v>50</v>
      </c>
      <c r="B55" t="s">
        <v>177</v>
      </c>
      <c r="C55" t="s">
        <v>180</v>
      </c>
      <c r="D55" t="s">
        <v>161</v>
      </c>
      <c r="E55">
        <v>2</v>
      </c>
      <c r="F55">
        <v>7.072000000000001</v>
      </c>
      <c r="G55">
        <f t="shared" si="0"/>
        <v>0.28280542986425333</v>
      </c>
      <c r="H55">
        <v>361.767</v>
      </c>
      <c r="I55">
        <v>60</v>
      </c>
    </row>
    <row r="56" spans="1:9">
      <c r="A56" t="s">
        <v>51</v>
      </c>
      <c r="B56" t="s">
        <v>177</v>
      </c>
      <c r="C56" t="s">
        <v>181</v>
      </c>
      <c r="D56" t="s">
        <v>158</v>
      </c>
      <c r="E56">
        <v>0</v>
      </c>
      <c r="F56">
        <v>6.2400000000000011</v>
      </c>
      <c r="G56">
        <f t="shared" si="0"/>
        <v>0</v>
      </c>
      <c r="H56" t="s">
        <v>159</v>
      </c>
      <c r="I56" t="s">
        <v>159</v>
      </c>
    </row>
    <row r="57" spans="1:9">
      <c r="A57" t="s">
        <v>51</v>
      </c>
      <c r="B57" t="s">
        <v>177</v>
      </c>
      <c r="C57" t="s">
        <v>181</v>
      </c>
      <c r="D57" t="s">
        <v>160</v>
      </c>
      <c r="E57">
        <v>0</v>
      </c>
      <c r="F57">
        <v>6.2400000000000011</v>
      </c>
      <c r="G57">
        <f t="shared" si="0"/>
        <v>0</v>
      </c>
      <c r="H57" t="s">
        <v>159</v>
      </c>
      <c r="I57" t="s">
        <v>159</v>
      </c>
    </row>
    <row r="58" spans="1:9">
      <c r="A58" t="s">
        <v>51</v>
      </c>
      <c r="B58" t="s">
        <v>177</v>
      </c>
      <c r="C58" t="s">
        <v>181</v>
      </c>
      <c r="D58" t="s">
        <v>161</v>
      </c>
      <c r="E58">
        <v>0</v>
      </c>
      <c r="F58">
        <v>6.2400000000000011</v>
      </c>
      <c r="G58">
        <f t="shared" si="0"/>
        <v>0</v>
      </c>
      <c r="H58" t="s">
        <v>159</v>
      </c>
      <c r="I58" t="s">
        <v>159</v>
      </c>
    </row>
    <row r="59" spans="1:9">
      <c r="A59" t="s">
        <v>51</v>
      </c>
      <c r="B59" t="s">
        <v>177</v>
      </c>
      <c r="C59" t="s">
        <v>182</v>
      </c>
      <c r="D59" t="s">
        <v>158</v>
      </c>
      <c r="E59">
        <v>0</v>
      </c>
      <c r="F59">
        <v>6.2400000000000011</v>
      </c>
      <c r="G59">
        <f t="shared" si="0"/>
        <v>0</v>
      </c>
      <c r="H59" t="s">
        <v>159</v>
      </c>
      <c r="I59" t="s">
        <v>159</v>
      </c>
    </row>
    <row r="60" spans="1:9">
      <c r="A60" t="s">
        <v>51</v>
      </c>
      <c r="B60" t="s">
        <v>177</v>
      </c>
      <c r="C60" t="s">
        <v>182</v>
      </c>
      <c r="D60" t="s">
        <v>160</v>
      </c>
      <c r="E60">
        <v>0</v>
      </c>
      <c r="F60">
        <v>6.2400000000000011</v>
      </c>
      <c r="G60">
        <f t="shared" si="0"/>
        <v>0</v>
      </c>
      <c r="H60" t="s">
        <v>159</v>
      </c>
      <c r="I60" t="s">
        <v>159</v>
      </c>
    </row>
    <row r="61" spans="1:9">
      <c r="A61" t="s">
        <v>51</v>
      </c>
      <c r="B61" t="s">
        <v>177</v>
      </c>
      <c r="C61" t="s">
        <v>182</v>
      </c>
      <c r="D61" t="s">
        <v>161</v>
      </c>
      <c r="E61">
        <v>0</v>
      </c>
      <c r="F61">
        <v>6.2400000000000011</v>
      </c>
      <c r="G61">
        <f t="shared" si="0"/>
        <v>0</v>
      </c>
      <c r="H61" t="s">
        <v>159</v>
      </c>
      <c r="I61" t="s">
        <v>159</v>
      </c>
    </row>
    <row r="62" spans="1:9">
      <c r="A62" t="s">
        <v>51</v>
      </c>
      <c r="B62" t="s">
        <v>177</v>
      </c>
      <c r="C62" t="s">
        <v>183</v>
      </c>
      <c r="D62" t="s">
        <v>158</v>
      </c>
      <c r="E62">
        <v>0</v>
      </c>
      <c r="F62">
        <v>6.2400000000000011</v>
      </c>
      <c r="G62">
        <f t="shared" si="0"/>
        <v>0</v>
      </c>
      <c r="H62" t="s">
        <v>159</v>
      </c>
      <c r="I62" t="s">
        <v>159</v>
      </c>
    </row>
    <row r="63" spans="1:9">
      <c r="A63" t="s">
        <v>51</v>
      </c>
      <c r="B63" t="s">
        <v>177</v>
      </c>
      <c r="C63" t="s">
        <v>183</v>
      </c>
      <c r="D63" t="s">
        <v>160</v>
      </c>
      <c r="E63">
        <v>0</v>
      </c>
      <c r="F63">
        <v>6.2400000000000011</v>
      </c>
      <c r="G63">
        <f t="shared" si="0"/>
        <v>0</v>
      </c>
      <c r="H63" t="s">
        <v>159</v>
      </c>
      <c r="I63" t="s">
        <v>159</v>
      </c>
    </row>
    <row r="64" spans="1:9">
      <c r="A64" t="s">
        <v>51</v>
      </c>
      <c r="B64" t="s">
        <v>177</v>
      </c>
      <c r="C64" t="s">
        <v>183</v>
      </c>
      <c r="D64" t="s">
        <v>161</v>
      </c>
      <c r="E64">
        <v>0</v>
      </c>
      <c r="F64">
        <v>6.2400000000000011</v>
      </c>
      <c r="G64">
        <f t="shared" si="0"/>
        <v>0</v>
      </c>
      <c r="H64" t="s">
        <v>159</v>
      </c>
      <c r="I64" t="s">
        <v>159</v>
      </c>
    </row>
    <row r="65" spans="1:9">
      <c r="A65" t="s">
        <v>52</v>
      </c>
      <c r="B65" t="s">
        <v>177</v>
      </c>
      <c r="C65" t="s">
        <v>184</v>
      </c>
      <c r="D65" t="s">
        <v>158</v>
      </c>
      <c r="E65">
        <v>0</v>
      </c>
      <c r="F65">
        <v>4.992</v>
      </c>
      <c r="G65">
        <f t="shared" si="0"/>
        <v>0</v>
      </c>
      <c r="H65" t="s">
        <v>159</v>
      </c>
      <c r="I65" t="s">
        <v>159</v>
      </c>
    </row>
    <row r="66" spans="1:9">
      <c r="A66" t="s">
        <v>52</v>
      </c>
      <c r="B66" t="s">
        <v>177</v>
      </c>
      <c r="C66" t="s">
        <v>184</v>
      </c>
      <c r="D66" t="s">
        <v>160</v>
      </c>
      <c r="E66">
        <v>0</v>
      </c>
      <c r="F66">
        <v>4.992</v>
      </c>
      <c r="G66">
        <f t="shared" ref="G66:G82" si="1">E66/F66</f>
        <v>0</v>
      </c>
      <c r="H66" t="s">
        <v>159</v>
      </c>
      <c r="I66" t="s">
        <v>159</v>
      </c>
    </row>
    <row r="67" spans="1:9">
      <c r="A67" t="s">
        <v>52</v>
      </c>
      <c r="B67" t="s">
        <v>177</v>
      </c>
      <c r="C67" t="s">
        <v>184</v>
      </c>
      <c r="D67" t="s">
        <v>161</v>
      </c>
      <c r="E67">
        <v>0</v>
      </c>
      <c r="F67">
        <v>4.992</v>
      </c>
      <c r="G67">
        <f t="shared" si="1"/>
        <v>0</v>
      </c>
      <c r="H67" t="s">
        <v>159</v>
      </c>
      <c r="I67" t="s">
        <v>159</v>
      </c>
    </row>
    <row r="68" spans="1:9">
      <c r="A68" t="s">
        <v>52</v>
      </c>
      <c r="B68" t="s">
        <v>177</v>
      </c>
      <c r="C68" t="s">
        <v>185</v>
      </c>
      <c r="D68" t="s">
        <v>158</v>
      </c>
      <c r="E68">
        <v>0</v>
      </c>
      <c r="F68">
        <v>4.992</v>
      </c>
      <c r="G68">
        <f t="shared" si="1"/>
        <v>0</v>
      </c>
      <c r="H68" t="s">
        <v>159</v>
      </c>
      <c r="I68" t="s">
        <v>159</v>
      </c>
    </row>
    <row r="69" spans="1:9">
      <c r="A69" t="s">
        <v>52</v>
      </c>
      <c r="B69" t="s">
        <v>177</v>
      </c>
      <c r="C69" t="s">
        <v>185</v>
      </c>
      <c r="D69" t="s">
        <v>160</v>
      </c>
      <c r="E69">
        <v>0</v>
      </c>
      <c r="F69">
        <v>4.992</v>
      </c>
      <c r="G69">
        <f t="shared" si="1"/>
        <v>0</v>
      </c>
      <c r="H69" t="s">
        <v>159</v>
      </c>
      <c r="I69" t="s">
        <v>159</v>
      </c>
    </row>
    <row r="70" spans="1:9">
      <c r="A70" t="s">
        <v>52</v>
      </c>
      <c r="B70" t="s">
        <v>177</v>
      </c>
      <c r="C70" t="s">
        <v>185</v>
      </c>
      <c r="D70" t="s">
        <v>161</v>
      </c>
      <c r="E70">
        <v>0</v>
      </c>
      <c r="F70">
        <v>4.992</v>
      </c>
      <c r="G70">
        <f t="shared" si="1"/>
        <v>0</v>
      </c>
      <c r="H70" t="s">
        <v>159</v>
      </c>
      <c r="I70" t="s">
        <v>159</v>
      </c>
    </row>
    <row r="71" spans="1:9">
      <c r="A71" t="s">
        <v>52</v>
      </c>
      <c r="B71" t="s">
        <v>177</v>
      </c>
      <c r="C71" t="s">
        <v>186</v>
      </c>
      <c r="D71" t="s">
        <v>158</v>
      </c>
      <c r="E71">
        <v>0</v>
      </c>
      <c r="F71">
        <v>4.992</v>
      </c>
      <c r="G71">
        <f t="shared" si="1"/>
        <v>0</v>
      </c>
      <c r="H71" t="s">
        <v>159</v>
      </c>
      <c r="I71" t="s">
        <v>159</v>
      </c>
    </row>
    <row r="72" spans="1:9">
      <c r="A72" t="s">
        <v>52</v>
      </c>
      <c r="B72" t="s">
        <v>177</v>
      </c>
      <c r="C72" t="s">
        <v>186</v>
      </c>
      <c r="D72" t="s">
        <v>160</v>
      </c>
      <c r="E72">
        <v>0</v>
      </c>
      <c r="F72">
        <v>4.992</v>
      </c>
      <c r="G72">
        <f t="shared" si="1"/>
        <v>0</v>
      </c>
      <c r="H72" t="s">
        <v>159</v>
      </c>
      <c r="I72" t="s">
        <v>159</v>
      </c>
    </row>
    <row r="73" spans="1:9">
      <c r="A73" t="s">
        <v>52</v>
      </c>
      <c r="B73" t="s">
        <v>177</v>
      </c>
      <c r="C73" t="s">
        <v>186</v>
      </c>
      <c r="D73" t="s">
        <v>161</v>
      </c>
      <c r="E73">
        <v>0</v>
      </c>
      <c r="F73">
        <v>4.992</v>
      </c>
      <c r="G73">
        <f t="shared" si="1"/>
        <v>0</v>
      </c>
      <c r="H73" t="s">
        <v>159</v>
      </c>
      <c r="I73" t="s">
        <v>159</v>
      </c>
    </row>
    <row r="74" spans="1:9">
      <c r="A74" t="s">
        <v>53</v>
      </c>
      <c r="B74" t="s">
        <v>170</v>
      </c>
      <c r="C74" t="s">
        <v>187</v>
      </c>
      <c r="D74" t="s">
        <v>158</v>
      </c>
      <c r="E74">
        <v>8</v>
      </c>
      <c r="F74">
        <v>9.5679999999999996</v>
      </c>
      <c r="G74">
        <f t="shared" si="1"/>
        <v>0.83612040133779264</v>
      </c>
      <c r="H74">
        <v>49.473999999999997</v>
      </c>
      <c r="I74">
        <v>208.571</v>
      </c>
    </row>
    <row r="75" spans="1:9">
      <c r="A75" t="s">
        <v>53</v>
      </c>
      <c r="B75" t="s">
        <v>170</v>
      </c>
      <c r="C75" t="s">
        <v>187</v>
      </c>
      <c r="D75" t="s">
        <v>160</v>
      </c>
      <c r="E75">
        <v>0</v>
      </c>
      <c r="F75">
        <v>9.5679999999999996</v>
      </c>
      <c r="G75">
        <f t="shared" si="1"/>
        <v>0</v>
      </c>
      <c r="H75" t="s">
        <v>159</v>
      </c>
      <c r="I75" t="s">
        <v>159</v>
      </c>
    </row>
    <row r="76" spans="1:9">
      <c r="A76" t="s">
        <v>53</v>
      </c>
      <c r="B76" t="s">
        <v>170</v>
      </c>
      <c r="C76" t="s">
        <v>187</v>
      </c>
      <c r="D76" t="s">
        <v>161</v>
      </c>
      <c r="E76">
        <v>16</v>
      </c>
      <c r="F76">
        <v>9.5679999999999996</v>
      </c>
      <c r="G76">
        <f t="shared" si="1"/>
        <v>1.6722408026755853</v>
      </c>
      <c r="H76">
        <v>240.62299999999999</v>
      </c>
      <c r="I76">
        <v>171.69200000000001</v>
      </c>
    </row>
    <row r="77" spans="1:9">
      <c r="A77" t="s">
        <v>53</v>
      </c>
      <c r="B77" t="s">
        <v>170</v>
      </c>
      <c r="C77" t="s">
        <v>188</v>
      </c>
      <c r="D77" t="s">
        <v>158</v>
      </c>
      <c r="E77">
        <v>3</v>
      </c>
      <c r="F77">
        <v>9.5679999999999996</v>
      </c>
      <c r="G77">
        <f t="shared" si="1"/>
        <v>0.31354515050167225</v>
      </c>
      <c r="H77" s="55">
        <v>29.144500000000001</v>
      </c>
      <c r="I77">
        <v>190</v>
      </c>
    </row>
    <row r="78" spans="1:9">
      <c r="A78" t="s">
        <v>53</v>
      </c>
      <c r="B78" t="s">
        <v>170</v>
      </c>
      <c r="C78" t="s">
        <v>188</v>
      </c>
      <c r="D78" t="s">
        <v>160</v>
      </c>
      <c r="E78">
        <v>0</v>
      </c>
      <c r="F78">
        <v>9.5679999999999996</v>
      </c>
      <c r="G78">
        <f t="shared" si="1"/>
        <v>0</v>
      </c>
      <c r="H78" t="s">
        <v>159</v>
      </c>
      <c r="I78" t="s">
        <v>159</v>
      </c>
    </row>
    <row r="79" spans="1:9">
      <c r="A79" t="s">
        <v>53</v>
      </c>
      <c r="B79" t="s">
        <v>170</v>
      </c>
      <c r="C79" t="s">
        <v>188</v>
      </c>
      <c r="D79" t="s">
        <v>161</v>
      </c>
      <c r="E79">
        <v>16</v>
      </c>
      <c r="F79">
        <v>9.5679999999999996</v>
      </c>
      <c r="G79">
        <f t="shared" si="1"/>
        <v>1.6722408026755853</v>
      </c>
      <c r="H79">
        <v>445.52</v>
      </c>
      <c r="I79">
        <v>179.667</v>
      </c>
    </row>
    <row r="80" spans="1:9">
      <c r="A80" t="s">
        <v>53</v>
      </c>
      <c r="B80" t="s">
        <v>170</v>
      </c>
      <c r="C80" t="s">
        <v>189</v>
      </c>
      <c r="D80" t="s">
        <v>158</v>
      </c>
      <c r="E80">
        <v>13</v>
      </c>
      <c r="F80">
        <v>9.5679999999999996</v>
      </c>
      <c r="G80">
        <f t="shared" si="1"/>
        <v>1.3586956521739131</v>
      </c>
      <c r="H80">
        <v>231.13399999999999</v>
      </c>
      <c r="I80">
        <v>188.18199999999999</v>
      </c>
    </row>
    <row r="81" spans="1:9">
      <c r="A81" t="s">
        <v>53</v>
      </c>
      <c r="B81" t="s">
        <v>170</v>
      </c>
      <c r="C81" t="s">
        <v>189</v>
      </c>
      <c r="D81" t="s">
        <v>160</v>
      </c>
      <c r="E81">
        <v>0</v>
      </c>
      <c r="F81">
        <v>9.5679999999999996</v>
      </c>
      <c r="G81">
        <f t="shared" si="1"/>
        <v>0</v>
      </c>
      <c r="H81" t="s">
        <v>159</v>
      </c>
      <c r="I81" t="s">
        <v>159</v>
      </c>
    </row>
    <row r="82" spans="1:9">
      <c r="A82" t="s">
        <v>53</v>
      </c>
      <c r="B82" t="s">
        <v>170</v>
      </c>
      <c r="C82" t="s">
        <v>189</v>
      </c>
      <c r="D82" t="s">
        <v>161</v>
      </c>
      <c r="E82">
        <v>6</v>
      </c>
      <c r="F82">
        <v>9.5679999999999996</v>
      </c>
      <c r="G82">
        <f t="shared" si="1"/>
        <v>0.62709030100334451</v>
      </c>
      <c r="H82">
        <v>239.69</v>
      </c>
      <c r="I82">
        <v>119.167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Manly</vt:lpstr>
      <vt:lpstr>Manly per M</vt:lpstr>
      <vt:lpstr>for models</vt:lpstr>
      <vt:lpstr>for model per M</vt:lpstr>
    </vt:vector>
  </TitlesOfParts>
  <Company>College of the Atlantic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Xochitl Ortiz Ross</dc:creator>
  <cp:lastModifiedBy>Xochitl Ortiz Ross</cp:lastModifiedBy>
  <dcterms:created xsi:type="dcterms:W3CDTF">2017-11-16T00:15:11Z</dcterms:created>
  <dcterms:modified xsi:type="dcterms:W3CDTF">2017-11-18T19:19:22Z</dcterms:modified>
</cp:coreProperties>
</file>