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60" windowWidth="28720" windowHeight="175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3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B61" i="2"/>
  <c r="D61" i="2"/>
  <c r="B62" i="2"/>
  <c r="D62" i="2"/>
  <c r="B63" i="2"/>
  <c r="D63" i="2"/>
  <c r="B64" i="2"/>
  <c r="D64" i="2"/>
  <c r="B65" i="2"/>
  <c r="D65" i="2"/>
  <c r="B66" i="2"/>
  <c r="D66" i="2"/>
  <c r="B67" i="2"/>
  <c r="D67" i="2"/>
  <c r="B68" i="2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7" i="2"/>
  <c r="D77" i="2"/>
  <c r="B78" i="2"/>
  <c r="D78" i="2"/>
  <c r="B79" i="2"/>
  <c r="D79" i="2"/>
  <c r="B80" i="2"/>
  <c r="D80" i="2"/>
  <c r="B81" i="2"/>
  <c r="D81" i="2"/>
  <c r="B82" i="2"/>
  <c r="D82" i="2"/>
  <c r="B83" i="2"/>
  <c r="D83" i="2"/>
  <c r="B84" i="2"/>
  <c r="D84" i="2"/>
  <c r="B85" i="2"/>
  <c r="D85" i="2"/>
  <c r="B86" i="2"/>
  <c r="D86" i="2"/>
  <c r="B87" i="2"/>
  <c r="D87" i="2"/>
  <c r="B88" i="2"/>
  <c r="D88" i="2"/>
  <c r="B89" i="2"/>
  <c r="D89" i="2"/>
  <c r="B90" i="2"/>
  <c r="D90" i="2"/>
  <c r="B91" i="2"/>
  <c r="D91" i="2"/>
  <c r="B92" i="2"/>
  <c r="D92" i="2"/>
  <c r="B93" i="2"/>
  <c r="D93" i="2"/>
  <c r="B94" i="2"/>
  <c r="D94" i="2"/>
  <c r="B95" i="2"/>
  <c r="D95" i="2"/>
  <c r="B96" i="2"/>
  <c r="D96" i="2"/>
  <c r="B97" i="2"/>
  <c r="D97" i="2"/>
  <c r="B98" i="2"/>
  <c r="D98" i="2"/>
  <c r="B99" i="2"/>
  <c r="D99" i="2"/>
  <c r="B100" i="2"/>
  <c r="D100" i="2"/>
  <c r="B101" i="2"/>
  <c r="D101" i="2"/>
  <c r="B102" i="2"/>
  <c r="D102" i="2"/>
  <c r="B2" i="2"/>
  <c r="D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2" i="2"/>
  <c r="H5" i="2"/>
  <c r="H6" i="2"/>
  <c r="C3" i="1"/>
  <c r="E3" i="1"/>
  <c r="D4" i="1"/>
  <c r="C4" i="1"/>
  <c r="E4" i="1"/>
  <c r="D5" i="1"/>
  <c r="C5" i="1"/>
  <c r="E5" i="1"/>
  <c r="D6" i="1"/>
  <c r="C6" i="1"/>
  <c r="E6" i="1"/>
  <c r="D7" i="1"/>
  <c r="C7" i="1"/>
  <c r="E7" i="1"/>
  <c r="D8" i="1"/>
  <c r="C8" i="1"/>
  <c r="E8" i="1"/>
  <c r="D9" i="1"/>
  <c r="C9" i="1"/>
  <c r="E9" i="1"/>
  <c r="D10" i="1"/>
  <c r="C10" i="1"/>
  <c r="E10" i="1"/>
  <c r="D11" i="1"/>
  <c r="C11" i="1"/>
  <c r="E11" i="1"/>
  <c r="D12" i="1"/>
  <c r="C12" i="1"/>
  <c r="E12" i="1"/>
  <c r="D13" i="1"/>
  <c r="C13" i="1"/>
  <c r="E13" i="1"/>
  <c r="D14" i="1"/>
  <c r="C14" i="1"/>
  <c r="E14" i="1"/>
  <c r="D15" i="1"/>
  <c r="C15" i="1"/>
  <c r="E15" i="1"/>
  <c r="D16" i="1"/>
  <c r="C16" i="1"/>
  <c r="E16" i="1"/>
  <c r="D17" i="1"/>
  <c r="C17" i="1"/>
  <c r="E17" i="1"/>
  <c r="D18" i="1"/>
  <c r="C18" i="1"/>
  <c r="E18" i="1"/>
  <c r="D19" i="1"/>
  <c r="C19" i="1"/>
  <c r="E19" i="1"/>
  <c r="D20" i="1"/>
  <c r="C20" i="1"/>
  <c r="E20" i="1"/>
  <c r="D21" i="1"/>
  <c r="C21" i="1"/>
  <c r="E21" i="1"/>
  <c r="D22" i="1"/>
  <c r="C22" i="1"/>
  <c r="E22" i="1"/>
  <c r="D23" i="1"/>
  <c r="C23" i="1"/>
  <c r="E23" i="1"/>
  <c r="D24" i="1"/>
  <c r="C24" i="1"/>
  <c r="E24" i="1"/>
  <c r="D25" i="1"/>
  <c r="C25" i="1"/>
  <c r="E25" i="1"/>
  <c r="D26" i="1"/>
  <c r="C26" i="1"/>
  <c r="E26" i="1"/>
  <c r="D27" i="1"/>
  <c r="C27" i="1"/>
  <c r="E27" i="1"/>
  <c r="D28" i="1"/>
  <c r="C28" i="1"/>
  <c r="E28" i="1"/>
  <c r="D29" i="1"/>
  <c r="C29" i="1"/>
  <c r="E29" i="1"/>
  <c r="D30" i="1"/>
  <c r="C30" i="1"/>
  <c r="E30" i="1"/>
  <c r="D31" i="1"/>
  <c r="C31" i="1"/>
  <c r="E31" i="1"/>
  <c r="D32" i="1"/>
  <c r="C32" i="1"/>
  <c r="E32" i="1"/>
  <c r="D33" i="1"/>
  <c r="C33" i="1"/>
  <c r="E33" i="1"/>
  <c r="D34" i="1"/>
  <c r="C34" i="1"/>
  <c r="E34" i="1"/>
  <c r="D35" i="1"/>
  <c r="C35" i="1"/>
  <c r="E35" i="1"/>
  <c r="D36" i="1"/>
  <c r="C36" i="1"/>
  <c r="E36" i="1"/>
  <c r="D37" i="1"/>
  <c r="C37" i="1"/>
  <c r="E37" i="1"/>
  <c r="D38" i="1"/>
  <c r="C38" i="1"/>
  <c r="E38" i="1"/>
  <c r="D39" i="1"/>
  <c r="C39" i="1"/>
  <c r="E39" i="1"/>
  <c r="D40" i="1"/>
  <c r="C40" i="1"/>
  <c r="E40" i="1"/>
  <c r="D41" i="1"/>
  <c r="C41" i="1"/>
  <c r="E41" i="1"/>
  <c r="D42" i="1"/>
  <c r="C42" i="1"/>
  <c r="E42" i="1"/>
  <c r="D43" i="1"/>
  <c r="C43" i="1"/>
  <c r="E43" i="1"/>
  <c r="D44" i="1"/>
  <c r="C44" i="1"/>
  <c r="E44" i="1"/>
  <c r="D45" i="1"/>
  <c r="C45" i="1"/>
  <c r="E45" i="1"/>
  <c r="D46" i="1"/>
  <c r="C46" i="1"/>
  <c r="E46" i="1"/>
  <c r="D47" i="1"/>
  <c r="C47" i="1"/>
  <c r="E47" i="1"/>
  <c r="D48" i="1"/>
  <c r="C48" i="1"/>
  <c r="E48" i="1"/>
  <c r="D49" i="1"/>
  <c r="C49" i="1"/>
  <c r="E49" i="1"/>
  <c r="D50" i="1"/>
  <c r="C50" i="1"/>
  <c r="E50" i="1"/>
  <c r="D51" i="1"/>
  <c r="C51" i="1"/>
  <c r="E51" i="1"/>
  <c r="D52" i="1"/>
  <c r="C52" i="1"/>
  <c r="E52" i="1"/>
  <c r="D53" i="1"/>
  <c r="C53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G5" i="1"/>
  <c r="G6" i="1"/>
  <c r="G7" i="1"/>
</calcChain>
</file>

<file path=xl/sharedStrings.xml><?xml version="1.0" encoding="utf-8"?>
<sst xmlns="http://schemas.openxmlformats.org/spreadsheetml/2006/main" count="27" uniqueCount="27">
  <si>
    <t>deg/sec</t>
  </si>
  <si>
    <t>us</t>
  </si>
  <si>
    <t>accel</t>
  </si>
  <si>
    <t>total time</t>
  </si>
  <si>
    <t>reverse</t>
  </si>
  <si>
    <t>25 time</t>
  </si>
  <si>
    <t>Notes</t>
  </si>
  <si>
    <t>6000 deg/sec is about the max rate</t>
  </si>
  <si>
    <t>inter delay</t>
  </si>
  <si>
    <t>t+delay</t>
  </si>
  <si>
    <t>t</t>
  </si>
  <si>
    <t>deg</t>
  </si>
  <si>
    <t>accel/us</t>
  </si>
  <si>
    <t>16 time</t>
  </si>
  <si>
    <t>Step</t>
  </si>
  <si>
    <t>Angle (deg.)</t>
  </si>
  <si>
    <t>total degrees</t>
  </si>
  <si>
    <t>Steps per revolution (360 deg.)</t>
  </si>
  <si>
    <t>step pulse width (uS)</t>
  </si>
  <si>
    <t>Total time (uS)</t>
  </si>
  <si>
    <t>freq.</t>
  </si>
  <si>
    <t>slope</t>
  </si>
  <si>
    <t>RPM</t>
  </si>
  <si>
    <t>RPS</t>
  </si>
  <si>
    <t>s1</t>
  </si>
  <si>
    <t>s5</t>
  </si>
  <si>
    <t>slopemax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</si>
</sst>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deg</c:v>
                </c:pt>
              </c:strCache>
            </c:strRef>
          </c:tx>
          <c:marker>
            <c:symbol val="none"/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0.0</c:v>
                </c:pt>
                <c:pt idx="1">
                  <c:v>1500.0</c:v>
                </c:pt>
                <c:pt idx="2">
                  <c:v>2423.0</c:v>
                </c:pt>
                <c:pt idx="3">
                  <c:v>3169.0</c:v>
                </c:pt>
                <c:pt idx="4">
                  <c:v>3815.0</c:v>
                </c:pt>
                <c:pt idx="5">
                  <c:v>4394.0</c:v>
                </c:pt>
                <c:pt idx="6">
                  <c:v>4924.0</c:v>
                </c:pt>
                <c:pt idx="7">
                  <c:v>5416.0</c:v>
                </c:pt>
                <c:pt idx="8">
                  <c:v>5877.0</c:v>
                </c:pt>
                <c:pt idx="9">
                  <c:v>6312.0</c:v>
                </c:pt>
                <c:pt idx="10">
                  <c:v>6725.0</c:v>
                </c:pt>
                <c:pt idx="11">
                  <c:v>7120.0</c:v>
                </c:pt>
                <c:pt idx="12">
                  <c:v>7498.0</c:v>
                </c:pt>
                <c:pt idx="13">
                  <c:v>7862.0</c:v>
                </c:pt>
                <c:pt idx="14">
                  <c:v>8213.0</c:v>
                </c:pt>
                <c:pt idx="15">
                  <c:v>8552.0</c:v>
                </c:pt>
                <c:pt idx="16">
                  <c:v>8881.0</c:v>
                </c:pt>
                <c:pt idx="17">
                  <c:v>9200.0</c:v>
                </c:pt>
                <c:pt idx="18">
                  <c:v>9510.0</c:v>
                </c:pt>
                <c:pt idx="19">
                  <c:v>9812.0</c:v>
                </c:pt>
                <c:pt idx="20">
                  <c:v>10107.0</c:v>
                </c:pt>
                <c:pt idx="21">
                  <c:v>10395.0</c:v>
                </c:pt>
                <c:pt idx="22">
                  <c:v>10676.0</c:v>
                </c:pt>
                <c:pt idx="23">
                  <c:v>10951.0</c:v>
                </c:pt>
                <c:pt idx="24">
                  <c:v>11221.0</c:v>
                </c:pt>
                <c:pt idx="25">
                  <c:v>11485.0</c:v>
                </c:pt>
                <c:pt idx="26">
                  <c:v>11744.0</c:v>
                </c:pt>
                <c:pt idx="27">
                  <c:v>11999.0</c:v>
                </c:pt>
                <c:pt idx="28">
                  <c:v>12258.0</c:v>
                </c:pt>
                <c:pt idx="29">
                  <c:v>12522.0</c:v>
                </c:pt>
                <c:pt idx="30">
                  <c:v>12791.0</c:v>
                </c:pt>
                <c:pt idx="31">
                  <c:v>13066.0</c:v>
                </c:pt>
                <c:pt idx="32">
                  <c:v>13347.0</c:v>
                </c:pt>
                <c:pt idx="33">
                  <c:v>13634.0</c:v>
                </c:pt>
                <c:pt idx="34">
                  <c:v>13928.0</c:v>
                </c:pt>
                <c:pt idx="35">
                  <c:v>14229.0</c:v>
                </c:pt>
                <c:pt idx="36">
                  <c:v>14538.0</c:v>
                </c:pt>
                <c:pt idx="37">
                  <c:v>14855.0</c:v>
                </c:pt>
                <c:pt idx="38">
                  <c:v>15181.0</c:v>
                </c:pt>
                <c:pt idx="39">
                  <c:v>15517.0</c:v>
                </c:pt>
                <c:pt idx="40">
                  <c:v>15864.0</c:v>
                </c:pt>
                <c:pt idx="41">
                  <c:v>16223.0</c:v>
                </c:pt>
                <c:pt idx="42">
                  <c:v>16595.0</c:v>
                </c:pt>
                <c:pt idx="43">
                  <c:v>16982.0</c:v>
                </c:pt>
                <c:pt idx="44">
                  <c:v>17386.0</c:v>
                </c:pt>
                <c:pt idx="45">
                  <c:v>17809.0</c:v>
                </c:pt>
                <c:pt idx="46">
                  <c:v>18255.0</c:v>
                </c:pt>
                <c:pt idx="47">
                  <c:v>18727.0</c:v>
                </c:pt>
                <c:pt idx="48">
                  <c:v>19230.0</c:v>
                </c:pt>
                <c:pt idx="49">
                  <c:v>19771.0</c:v>
                </c:pt>
                <c:pt idx="50">
                  <c:v>20360.0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0.0</c:v>
                </c:pt>
                <c:pt idx="1">
                  <c:v>1.8</c:v>
                </c:pt>
                <c:pt idx="2">
                  <c:v>3.6</c:v>
                </c:pt>
                <c:pt idx="3">
                  <c:v>5.4</c:v>
                </c:pt>
                <c:pt idx="4">
                  <c:v>7.2</c:v>
                </c:pt>
                <c:pt idx="5">
                  <c:v>9.0</c:v>
                </c:pt>
                <c:pt idx="6">
                  <c:v>10.8</c:v>
                </c:pt>
                <c:pt idx="7">
                  <c:v>12.6</c:v>
                </c:pt>
                <c:pt idx="8">
                  <c:v>14.4</c:v>
                </c:pt>
                <c:pt idx="9">
                  <c:v>16.2</c:v>
                </c:pt>
                <c:pt idx="10">
                  <c:v>18.0</c:v>
                </c:pt>
                <c:pt idx="11">
                  <c:v>19.8</c:v>
                </c:pt>
                <c:pt idx="12">
                  <c:v>21.6</c:v>
                </c:pt>
                <c:pt idx="13">
                  <c:v>23.40000000000001</c:v>
                </c:pt>
                <c:pt idx="14">
                  <c:v>25.20000000000001</c:v>
                </c:pt>
                <c:pt idx="15">
                  <c:v>27.00000000000001</c:v>
                </c:pt>
                <c:pt idx="16">
                  <c:v>28.80000000000001</c:v>
                </c:pt>
                <c:pt idx="17">
                  <c:v>30.60000000000001</c:v>
                </c:pt>
                <c:pt idx="18">
                  <c:v>32.40000000000001</c:v>
                </c:pt>
                <c:pt idx="19">
                  <c:v>34.2</c:v>
                </c:pt>
                <c:pt idx="20">
                  <c:v>36.0</c:v>
                </c:pt>
                <c:pt idx="21">
                  <c:v>37.8</c:v>
                </c:pt>
                <c:pt idx="22">
                  <c:v>39.6</c:v>
                </c:pt>
                <c:pt idx="23">
                  <c:v>41.4</c:v>
                </c:pt>
                <c:pt idx="24">
                  <c:v>43.19999999999998</c:v>
                </c:pt>
                <c:pt idx="25">
                  <c:v>44.99999999999998</c:v>
                </c:pt>
                <c:pt idx="26">
                  <c:v>46.79999999999998</c:v>
                </c:pt>
                <c:pt idx="27">
                  <c:v>48.59999999999998</c:v>
                </c:pt>
                <c:pt idx="28">
                  <c:v>50.39999999999997</c:v>
                </c:pt>
                <c:pt idx="29">
                  <c:v>52.19999999999997</c:v>
                </c:pt>
                <c:pt idx="30">
                  <c:v>53.99999999999997</c:v>
                </c:pt>
                <c:pt idx="31">
                  <c:v>55.79999999999996</c:v>
                </c:pt>
                <c:pt idx="32">
                  <c:v>57.59999999999996</c:v>
                </c:pt>
                <c:pt idx="33">
                  <c:v>59.39999999999996</c:v>
                </c:pt>
                <c:pt idx="34">
                  <c:v>61.19999999999996</c:v>
                </c:pt>
                <c:pt idx="35">
                  <c:v>62.99999999999995</c:v>
                </c:pt>
                <c:pt idx="36">
                  <c:v>64.79999999999995</c:v>
                </c:pt>
                <c:pt idx="37">
                  <c:v>66.59999999999995</c:v>
                </c:pt>
                <c:pt idx="38">
                  <c:v>68.39999999999994</c:v>
                </c:pt>
                <c:pt idx="39">
                  <c:v>70.19999999999994</c:v>
                </c:pt>
                <c:pt idx="40">
                  <c:v>71.99999999999994</c:v>
                </c:pt>
                <c:pt idx="41">
                  <c:v>73.79999999999994</c:v>
                </c:pt>
                <c:pt idx="42">
                  <c:v>75.59999999999993</c:v>
                </c:pt>
                <c:pt idx="43">
                  <c:v>77.39999999999993</c:v>
                </c:pt>
                <c:pt idx="44">
                  <c:v>79.19999999999993</c:v>
                </c:pt>
                <c:pt idx="45">
                  <c:v>80.99999999999992</c:v>
                </c:pt>
                <c:pt idx="46">
                  <c:v>82.79999999999992</c:v>
                </c:pt>
                <c:pt idx="47">
                  <c:v>84.59999999999992</c:v>
                </c:pt>
                <c:pt idx="48">
                  <c:v>86.39999999999992</c:v>
                </c:pt>
                <c:pt idx="49">
                  <c:v>88.19999999999991</c:v>
                </c:pt>
                <c:pt idx="50">
                  <c:v>89.9999999999999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DA-DC46-8E6F-F1BC3D0A5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89096"/>
        <c:axId val="-2113786088"/>
      </c:scatterChart>
      <c:valAx>
        <c:axId val="-211378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786088"/>
        <c:crosses val="autoZero"/>
        <c:crossBetween val="midCat"/>
      </c:valAx>
      <c:valAx>
        <c:axId val="-2113786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789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deg/sec</c:v>
                </c:pt>
              </c:strCache>
            </c:strRef>
          </c:tx>
          <c:marker>
            <c:symbol val="none"/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0.0</c:v>
                </c:pt>
                <c:pt idx="1">
                  <c:v>1500.0</c:v>
                </c:pt>
                <c:pt idx="2">
                  <c:v>2423.0</c:v>
                </c:pt>
                <c:pt idx="3">
                  <c:v>3169.0</c:v>
                </c:pt>
                <c:pt idx="4">
                  <c:v>3815.0</c:v>
                </c:pt>
                <c:pt idx="5">
                  <c:v>4394.0</c:v>
                </c:pt>
                <c:pt idx="6">
                  <c:v>4924.0</c:v>
                </c:pt>
                <c:pt idx="7">
                  <c:v>5416.0</c:v>
                </c:pt>
                <c:pt idx="8">
                  <c:v>5877.0</c:v>
                </c:pt>
                <c:pt idx="9">
                  <c:v>6312.0</c:v>
                </c:pt>
                <c:pt idx="10">
                  <c:v>6725.0</c:v>
                </c:pt>
                <c:pt idx="11">
                  <c:v>7120.0</c:v>
                </c:pt>
                <c:pt idx="12">
                  <c:v>7498.0</c:v>
                </c:pt>
                <c:pt idx="13">
                  <c:v>7862.0</c:v>
                </c:pt>
                <c:pt idx="14">
                  <c:v>8213.0</c:v>
                </c:pt>
                <c:pt idx="15">
                  <c:v>8552.0</c:v>
                </c:pt>
                <c:pt idx="16">
                  <c:v>8881.0</c:v>
                </c:pt>
                <c:pt idx="17">
                  <c:v>9200.0</c:v>
                </c:pt>
                <c:pt idx="18">
                  <c:v>9510.0</c:v>
                </c:pt>
                <c:pt idx="19">
                  <c:v>9812.0</c:v>
                </c:pt>
                <c:pt idx="20">
                  <c:v>10107.0</c:v>
                </c:pt>
                <c:pt idx="21">
                  <c:v>10395.0</c:v>
                </c:pt>
                <c:pt idx="22">
                  <c:v>10676.0</c:v>
                </c:pt>
                <c:pt idx="23">
                  <c:v>10951.0</c:v>
                </c:pt>
                <c:pt idx="24">
                  <c:v>11221.0</c:v>
                </c:pt>
                <c:pt idx="25">
                  <c:v>11485.0</c:v>
                </c:pt>
                <c:pt idx="26">
                  <c:v>11744.0</c:v>
                </c:pt>
                <c:pt idx="27">
                  <c:v>11999.0</c:v>
                </c:pt>
                <c:pt idx="28">
                  <c:v>12258.0</c:v>
                </c:pt>
                <c:pt idx="29">
                  <c:v>12522.0</c:v>
                </c:pt>
                <c:pt idx="30">
                  <c:v>12791.0</c:v>
                </c:pt>
                <c:pt idx="31">
                  <c:v>13066.0</c:v>
                </c:pt>
                <c:pt idx="32">
                  <c:v>13347.0</c:v>
                </c:pt>
                <c:pt idx="33">
                  <c:v>13634.0</c:v>
                </c:pt>
                <c:pt idx="34">
                  <c:v>13928.0</c:v>
                </c:pt>
                <c:pt idx="35">
                  <c:v>14229.0</c:v>
                </c:pt>
                <c:pt idx="36">
                  <c:v>14538.0</c:v>
                </c:pt>
                <c:pt idx="37">
                  <c:v>14855.0</c:v>
                </c:pt>
                <c:pt idx="38">
                  <c:v>15181.0</c:v>
                </c:pt>
                <c:pt idx="39">
                  <c:v>15517.0</c:v>
                </c:pt>
                <c:pt idx="40">
                  <c:v>15864.0</c:v>
                </c:pt>
                <c:pt idx="41">
                  <c:v>16223.0</c:v>
                </c:pt>
                <c:pt idx="42">
                  <c:v>16595.0</c:v>
                </c:pt>
                <c:pt idx="43">
                  <c:v>16982.0</c:v>
                </c:pt>
                <c:pt idx="44">
                  <c:v>17386.0</c:v>
                </c:pt>
                <c:pt idx="45">
                  <c:v>17809.0</c:v>
                </c:pt>
                <c:pt idx="46">
                  <c:v>18255.0</c:v>
                </c:pt>
                <c:pt idx="47">
                  <c:v>18727.0</c:v>
                </c:pt>
                <c:pt idx="48">
                  <c:v>19230.0</c:v>
                </c:pt>
                <c:pt idx="49">
                  <c:v>19771.0</c:v>
                </c:pt>
                <c:pt idx="50">
                  <c:v>20360.0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1200.0</c:v>
                </c:pt>
                <c:pt idx="1">
                  <c:v>1950.0</c:v>
                </c:pt>
                <c:pt idx="2">
                  <c:v>2411.5</c:v>
                </c:pt>
                <c:pt idx="3">
                  <c:v>2784.5</c:v>
                </c:pt>
                <c:pt idx="4">
                  <c:v>3107.5</c:v>
                </c:pt>
                <c:pt idx="5">
                  <c:v>3397.0</c:v>
                </c:pt>
                <c:pt idx="6">
                  <c:v>3662.0</c:v>
                </c:pt>
                <c:pt idx="7">
                  <c:v>3908.0</c:v>
                </c:pt>
                <c:pt idx="8">
                  <c:v>4138.5</c:v>
                </c:pt>
                <c:pt idx="9">
                  <c:v>4356.0</c:v>
                </c:pt>
                <c:pt idx="10">
                  <c:v>4562.5</c:v>
                </c:pt>
                <c:pt idx="11">
                  <c:v>4760.0</c:v>
                </c:pt>
                <c:pt idx="12">
                  <c:v>4949.0</c:v>
                </c:pt>
                <c:pt idx="13">
                  <c:v>5131.0</c:v>
                </c:pt>
                <c:pt idx="14">
                  <c:v>5306.5</c:v>
                </c:pt>
                <c:pt idx="15">
                  <c:v>5476.0</c:v>
                </c:pt>
                <c:pt idx="16">
                  <c:v>5640.5</c:v>
                </c:pt>
                <c:pt idx="17">
                  <c:v>5800.0</c:v>
                </c:pt>
                <c:pt idx="18">
                  <c:v>5955.0</c:v>
                </c:pt>
                <c:pt idx="19">
                  <c:v>6106.0</c:v>
                </c:pt>
                <c:pt idx="20">
                  <c:v>6253.5</c:v>
                </c:pt>
                <c:pt idx="21">
                  <c:v>6397.5</c:v>
                </c:pt>
                <c:pt idx="22">
                  <c:v>6538.0</c:v>
                </c:pt>
                <c:pt idx="23">
                  <c:v>6675.5</c:v>
                </c:pt>
                <c:pt idx="24">
                  <c:v>6810.5</c:v>
                </c:pt>
                <c:pt idx="25">
                  <c:v>6942.5</c:v>
                </c:pt>
                <c:pt idx="26">
                  <c:v>7072.0</c:v>
                </c:pt>
                <c:pt idx="27">
                  <c:v>6944.5</c:v>
                </c:pt>
                <c:pt idx="28">
                  <c:v>6815.0</c:v>
                </c:pt>
                <c:pt idx="29">
                  <c:v>6683.0</c:v>
                </c:pt>
                <c:pt idx="30">
                  <c:v>6548.5</c:v>
                </c:pt>
                <c:pt idx="31">
                  <c:v>6411.0</c:v>
                </c:pt>
                <c:pt idx="32">
                  <c:v>6270.5</c:v>
                </c:pt>
                <c:pt idx="33">
                  <c:v>6127.0</c:v>
                </c:pt>
                <c:pt idx="34">
                  <c:v>5980.0</c:v>
                </c:pt>
                <c:pt idx="35">
                  <c:v>5829.5</c:v>
                </c:pt>
                <c:pt idx="36">
                  <c:v>5675.0</c:v>
                </c:pt>
                <c:pt idx="37">
                  <c:v>5516.5</c:v>
                </c:pt>
                <c:pt idx="38">
                  <c:v>5353.5</c:v>
                </c:pt>
                <c:pt idx="39">
                  <c:v>5185.5</c:v>
                </c:pt>
                <c:pt idx="40">
                  <c:v>5012.0</c:v>
                </c:pt>
                <c:pt idx="41">
                  <c:v>4832.5</c:v>
                </c:pt>
                <c:pt idx="42">
                  <c:v>4646.5</c:v>
                </c:pt>
                <c:pt idx="43">
                  <c:v>4453.0</c:v>
                </c:pt>
                <c:pt idx="44">
                  <c:v>4251.0</c:v>
                </c:pt>
                <c:pt idx="45">
                  <c:v>4039.5</c:v>
                </c:pt>
                <c:pt idx="46">
                  <c:v>3816.5</c:v>
                </c:pt>
                <c:pt idx="47">
                  <c:v>3580.5</c:v>
                </c:pt>
                <c:pt idx="48">
                  <c:v>3329.0</c:v>
                </c:pt>
                <c:pt idx="49">
                  <c:v>3058.5</c:v>
                </c:pt>
                <c:pt idx="50">
                  <c:v>2764.0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BB-284C-B401-2D55F4C61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23160"/>
        <c:axId val="-2113720200"/>
      </c:scatterChart>
      <c:valAx>
        <c:axId val="-211372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720200"/>
        <c:crosses val="autoZero"/>
        <c:crossBetween val="midCat"/>
      </c:valAx>
      <c:valAx>
        <c:axId val="-2113720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723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parametric half-COS accel/decel</a:t>
            </a:r>
            <a:r>
              <a:rPr lang="en-US" baseline="0"/>
              <a:t>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Sheet2!$C$2:$C$102</c:f>
            </c:numRef>
          </c:cat>
          <c:val>
            <c:numRef>
              <c:f>Sheet2!$B$2:$B$102</c:f>
              <c:numCache>
                <c:formatCode>0.00</c:formatCode>
                <c:ptCount val="101"/>
                <c:pt idx="0">
                  <c:v>0.0</c:v>
                </c:pt>
                <c:pt idx="1">
                  <c:v>0.0444095670841591</c:v>
                </c:pt>
                <c:pt idx="2">
                  <c:v>0.177594441455554</c:v>
                </c:pt>
                <c:pt idx="3">
                  <c:v>0.399423185722796</c:v>
                </c:pt>
                <c:pt idx="4">
                  <c:v>0.709676881696993</c:v>
                </c:pt>
                <c:pt idx="5">
                  <c:v>1.108049346437596</c:v>
                </c:pt>
                <c:pt idx="6">
                  <c:v>1.59414743441802</c:v>
                </c:pt>
                <c:pt idx="7">
                  <c:v>2.167491425512736</c:v>
                </c:pt>
                <c:pt idx="8">
                  <c:v>2.827515498423196</c:v>
                </c:pt>
                <c:pt idx="9">
                  <c:v>3.573568289075126</c:v>
                </c:pt>
                <c:pt idx="10">
                  <c:v>4.404913533436186</c:v>
                </c:pt>
                <c:pt idx="11">
                  <c:v>5.320730794119711</c:v>
                </c:pt>
                <c:pt idx="12">
                  <c:v>6.320116270057369</c:v>
                </c:pt>
                <c:pt idx="13">
                  <c:v>7.402083688441692</c:v>
                </c:pt>
                <c:pt idx="14">
                  <c:v>8.56556527805824</c:v>
                </c:pt>
                <c:pt idx="15">
                  <c:v>9.809412823046883</c:v>
                </c:pt>
                <c:pt idx="16">
                  <c:v>11.13239879605227</c:v>
                </c:pt>
                <c:pt idx="17">
                  <c:v>12.53321756964507</c:v>
                </c:pt>
                <c:pt idx="18">
                  <c:v>14.01048670481865</c:v>
                </c:pt>
                <c:pt idx="19">
                  <c:v>15.56274831528944</c:v>
                </c:pt>
                <c:pt idx="20">
                  <c:v>17.18847050625473</c:v>
                </c:pt>
                <c:pt idx="21">
                  <c:v>18.88604888618786</c:v>
                </c:pt>
                <c:pt idx="22">
                  <c:v>20.65380815017896</c:v>
                </c:pt>
                <c:pt idx="23">
                  <c:v>22.49000373325863</c:v>
                </c:pt>
                <c:pt idx="24">
                  <c:v>24.39282353207297</c:v>
                </c:pt>
                <c:pt idx="25">
                  <c:v>26.36038969321072</c:v>
                </c:pt>
                <c:pt idx="26">
                  <c:v>28.39076046641802</c:v>
                </c:pt>
                <c:pt idx="27">
                  <c:v>30.48193212087133</c:v>
                </c:pt>
                <c:pt idx="28">
                  <c:v>32.63184092261793</c:v>
                </c:pt>
                <c:pt idx="29">
                  <c:v>34.83836517123211</c:v>
                </c:pt>
                <c:pt idx="30">
                  <c:v>37.09932729367742</c:v>
                </c:pt>
                <c:pt idx="31">
                  <c:v>39.41249599330825</c:v>
                </c:pt>
                <c:pt idx="32">
                  <c:v>41.77558845189031</c:v>
                </c:pt>
                <c:pt idx="33">
                  <c:v>44.18627258246659</c:v>
                </c:pt>
                <c:pt idx="34">
                  <c:v>46.64216933084563</c:v>
                </c:pt>
                <c:pt idx="35">
                  <c:v>49.14085502344079</c:v>
                </c:pt>
                <c:pt idx="36">
                  <c:v>51.67986375914346</c:v>
                </c:pt>
                <c:pt idx="37">
                  <c:v>54.25668984286974</c:v>
                </c:pt>
                <c:pt idx="38">
                  <c:v>56.86879025837897</c:v>
                </c:pt>
                <c:pt idx="39">
                  <c:v>59.51358717792377</c:v>
                </c:pt>
                <c:pt idx="40">
                  <c:v>62.18847050625473</c:v>
                </c:pt>
                <c:pt idx="41">
                  <c:v>64.89080045646935</c:v>
                </c:pt>
                <c:pt idx="42">
                  <c:v>67.61791015516305</c:v>
                </c:pt>
                <c:pt idx="43">
                  <c:v>70.36710827431116</c:v>
                </c:pt>
                <c:pt idx="44">
                  <c:v>73.13568168728477</c:v>
                </c:pt>
                <c:pt idx="45">
                  <c:v>75.92089814637922</c:v>
                </c:pt>
                <c:pt idx="46">
                  <c:v>78.72000897921262</c:v>
                </c:pt>
                <c:pt idx="47">
                  <c:v>81.5302518013337</c:v>
                </c:pt>
                <c:pt idx="48">
                  <c:v>84.34885324236178</c:v>
                </c:pt>
                <c:pt idx="49">
                  <c:v>87.17303168296844</c:v>
                </c:pt>
                <c:pt idx="50">
                  <c:v>90.0</c:v>
                </c:pt>
                <c:pt idx="51">
                  <c:v>92.82696831703154</c:v>
                </c:pt>
                <c:pt idx="52">
                  <c:v>95.6511467576382</c:v>
                </c:pt>
                <c:pt idx="53">
                  <c:v>98.46974819866629</c:v>
                </c:pt>
                <c:pt idx="54">
                  <c:v>101.2799910207874</c:v>
                </c:pt>
                <c:pt idx="55">
                  <c:v>104.0791018536208</c:v>
                </c:pt>
                <c:pt idx="56">
                  <c:v>106.8643183127152</c:v>
                </c:pt>
                <c:pt idx="57">
                  <c:v>109.6328917256888</c:v>
                </c:pt>
                <c:pt idx="58">
                  <c:v>112.3820898448369</c:v>
                </c:pt>
                <c:pt idx="59">
                  <c:v>115.1091995435306</c:v>
                </c:pt>
                <c:pt idx="60">
                  <c:v>117.8115294937453</c:v>
                </c:pt>
                <c:pt idx="61">
                  <c:v>120.4864128220762</c:v>
                </c:pt>
                <c:pt idx="62">
                  <c:v>123.131209741621</c:v>
                </c:pt>
                <c:pt idx="63">
                  <c:v>125.7433101571302</c:v>
                </c:pt>
                <c:pt idx="64">
                  <c:v>128.3201362408565</c:v>
                </c:pt>
                <c:pt idx="65">
                  <c:v>130.8591449765592</c:v>
                </c:pt>
                <c:pt idx="66">
                  <c:v>133.3578306691544</c:v>
                </c:pt>
                <c:pt idx="67">
                  <c:v>135.8137274175334</c:v>
                </c:pt>
                <c:pt idx="68">
                  <c:v>138.2244115481097</c:v>
                </c:pt>
                <c:pt idx="69">
                  <c:v>140.5875040066917</c:v>
                </c:pt>
                <c:pt idx="70">
                  <c:v>142.9006727063226</c:v>
                </c:pt>
                <c:pt idx="71">
                  <c:v>145.1616348287679</c:v>
                </c:pt>
                <c:pt idx="72">
                  <c:v>147.3681590773821</c:v>
                </c:pt>
                <c:pt idx="73">
                  <c:v>149.5180678791286</c:v>
                </c:pt>
                <c:pt idx="74">
                  <c:v>151.609239533582</c:v>
                </c:pt>
                <c:pt idx="75">
                  <c:v>153.6396103067893</c:v>
                </c:pt>
                <c:pt idx="76">
                  <c:v>155.607176467927</c:v>
                </c:pt>
                <c:pt idx="77">
                  <c:v>157.5099962667414</c:v>
                </c:pt>
                <c:pt idx="78">
                  <c:v>159.346191849821</c:v>
                </c:pt>
                <c:pt idx="79">
                  <c:v>161.1139511138121</c:v>
                </c:pt>
                <c:pt idx="80">
                  <c:v>162.8115294937452</c:v>
                </c:pt>
                <c:pt idx="81">
                  <c:v>164.4372516847106</c:v>
                </c:pt>
                <c:pt idx="82">
                  <c:v>165.9895132951813</c:v>
                </c:pt>
                <c:pt idx="83">
                  <c:v>167.4667824303549</c:v>
                </c:pt>
                <c:pt idx="84">
                  <c:v>168.8676012039477</c:v>
                </c:pt>
                <c:pt idx="85">
                  <c:v>170.1905871769531</c:v>
                </c:pt>
                <c:pt idx="86">
                  <c:v>171.4344347219417</c:v>
                </c:pt>
                <c:pt idx="87">
                  <c:v>172.5979163115583</c:v>
                </c:pt>
                <c:pt idx="88">
                  <c:v>173.6798837299426</c:v>
                </c:pt>
                <c:pt idx="89">
                  <c:v>174.6792692058803</c:v>
                </c:pt>
                <c:pt idx="90">
                  <c:v>175.5950864665638</c:v>
                </c:pt>
                <c:pt idx="91">
                  <c:v>176.4264317109249</c:v>
                </c:pt>
                <c:pt idx="92">
                  <c:v>177.1724845015768</c:v>
                </c:pt>
                <c:pt idx="93">
                  <c:v>177.8325085744873</c:v>
                </c:pt>
                <c:pt idx="94">
                  <c:v>178.405852565582</c:v>
                </c:pt>
                <c:pt idx="95">
                  <c:v>178.8919506535624</c:v>
                </c:pt>
                <c:pt idx="96">
                  <c:v>179.290323118303</c:v>
                </c:pt>
                <c:pt idx="97">
                  <c:v>179.6005768142772</c:v>
                </c:pt>
                <c:pt idx="98">
                  <c:v>179.8224055585445</c:v>
                </c:pt>
                <c:pt idx="99">
                  <c:v>179.9555904329158</c:v>
                </c:pt>
                <c:pt idx="100">
                  <c:v>180.0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9A-9141-AC65-E38914BEB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678280"/>
        <c:axId val="-2113671800"/>
      </c:lineChart>
      <c:catAx>
        <c:axId val="-211367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671800"/>
        <c:crosses val="autoZero"/>
        <c:auto val="1"/>
        <c:lblAlgn val="ctr"/>
        <c:lblOffset val="100"/>
        <c:noMultiLvlLbl val="0"/>
      </c:catAx>
      <c:valAx>
        <c:axId val="-211367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(deg.)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67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 frequency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Sheet2!$C$2:$C$102</c:f>
            </c:numRef>
          </c:cat>
          <c:val>
            <c:numRef>
              <c:f>Sheet2!$E$2:$E$102</c:f>
              <c:numCache>
                <c:formatCode>General</c:formatCode>
                <c:ptCount val="101"/>
                <c:pt idx="0">
                  <c:v>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20.0</c:v>
                </c:pt>
                <c:pt idx="9">
                  <c:v>40.0</c:v>
                </c:pt>
                <c:pt idx="10">
                  <c:v>40.0</c:v>
                </c:pt>
                <c:pt idx="11">
                  <c:v>40.0</c:v>
                </c:pt>
                <c:pt idx="12">
                  <c:v>40.0</c:v>
                </c:pt>
                <c:pt idx="13">
                  <c:v>50.0</c:v>
                </c:pt>
                <c:pt idx="14">
                  <c:v>50.0</c:v>
                </c:pt>
                <c:pt idx="15">
                  <c:v>50.0</c:v>
                </c:pt>
                <c:pt idx="16">
                  <c:v>50.0</c:v>
                </c:pt>
                <c:pt idx="17">
                  <c:v>80.0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160.0</c:v>
                </c:pt>
                <c:pt idx="29">
                  <c:v>160.0</c:v>
                </c:pt>
                <c:pt idx="30">
                  <c:v>160.0</c:v>
                </c:pt>
                <c:pt idx="31">
                  <c:v>160.0</c:v>
                </c:pt>
                <c:pt idx="32">
                  <c:v>160.0</c:v>
                </c:pt>
                <c:pt idx="33">
                  <c:v>160.0</c:v>
                </c:pt>
                <c:pt idx="34">
                  <c:v>200.0</c:v>
                </c:pt>
                <c:pt idx="35">
                  <c:v>200.0</c:v>
                </c:pt>
                <c:pt idx="36">
                  <c:v>200.0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200.0</c:v>
                </c:pt>
                <c:pt idx="43">
                  <c:v>200.0</c:v>
                </c:pt>
                <c:pt idx="44">
                  <c:v>200.0</c:v>
                </c:pt>
                <c:pt idx="45">
                  <c:v>200.0</c:v>
                </c:pt>
                <c:pt idx="46">
                  <c:v>250.0</c:v>
                </c:pt>
                <c:pt idx="47">
                  <c:v>250.0</c:v>
                </c:pt>
                <c:pt idx="48">
                  <c:v>250.0</c:v>
                </c:pt>
                <c:pt idx="49">
                  <c:v>250.0</c:v>
                </c:pt>
                <c:pt idx="50">
                  <c:v>250.0</c:v>
                </c:pt>
                <c:pt idx="51">
                  <c:v>250.0</c:v>
                </c:pt>
                <c:pt idx="52">
                  <c:v>250.0</c:v>
                </c:pt>
                <c:pt idx="53">
                  <c:v>250.0</c:v>
                </c:pt>
                <c:pt idx="54">
                  <c:v>250.0</c:v>
                </c:pt>
                <c:pt idx="55">
                  <c:v>250.0</c:v>
                </c:pt>
                <c:pt idx="56">
                  <c:v>200.0</c:v>
                </c:pt>
                <c:pt idx="57">
                  <c:v>200.0</c:v>
                </c:pt>
                <c:pt idx="58">
                  <c:v>200.0</c:v>
                </c:pt>
                <c:pt idx="59">
                  <c:v>200.0</c:v>
                </c:pt>
                <c:pt idx="60">
                  <c:v>200.0</c:v>
                </c:pt>
                <c:pt idx="61">
                  <c:v>200.0</c:v>
                </c:pt>
                <c:pt idx="62">
                  <c:v>200.0</c:v>
                </c:pt>
                <c:pt idx="63">
                  <c:v>200.0</c:v>
                </c:pt>
                <c:pt idx="64">
                  <c:v>200.0</c:v>
                </c:pt>
                <c:pt idx="65">
                  <c:v>200.0</c:v>
                </c:pt>
                <c:pt idx="66">
                  <c:v>200.0</c:v>
                </c:pt>
                <c:pt idx="67">
                  <c:v>200.0</c:v>
                </c:pt>
                <c:pt idx="68">
                  <c:v>160.0</c:v>
                </c:pt>
                <c:pt idx="69">
                  <c:v>160.0</c:v>
                </c:pt>
                <c:pt idx="70">
                  <c:v>160.0</c:v>
                </c:pt>
                <c:pt idx="71">
                  <c:v>160.0</c:v>
                </c:pt>
                <c:pt idx="72">
                  <c:v>160.0</c:v>
                </c:pt>
                <c:pt idx="73">
                  <c:v>160.0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80.0</c:v>
                </c:pt>
                <c:pt idx="81">
                  <c:v>80.0</c:v>
                </c:pt>
                <c:pt idx="82">
                  <c:v>80.0</c:v>
                </c:pt>
                <c:pt idx="83">
                  <c:v>80.0</c:v>
                </c:pt>
                <c:pt idx="84">
                  <c:v>80.0</c:v>
                </c:pt>
                <c:pt idx="85">
                  <c:v>50.0</c:v>
                </c:pt>
                <c:pt idx="86">
                  <c:v>50.0</c:v>
                </c:pt>
                <c:pt idx="87">
                  <c:v>50.0</c:v>
                </c:pt>
                <c:pt idx="88">
                  <c:v>50.0</c:v>
                </c:pt>
                <c:pt idx="89">
                  <c:v>40.0</c:v>
                </c:pt>
                <c:pt idx="90">
                  <c:v>40.0</c:v>
                </c:pt>
                <c:pt idx="91">
                  <c:v>40.0</c:v>
                </c:pt>
                <c:pt idx="92">
                  <c:v>40.0</c:v>
                </c:pt>
                <c:pt idx="93">
                  <c:v>20.0</c:v>
                </c:pt>
                <c:pt idx="94">
                  <c:v>20.0</c:v>
                </c:pt>
                <c:pt idx="95">
                  <c:v>20.0</c:v>
                </c:pt>
                <c:pt idx="96">
                  <c:v>20.0</c:v>
                </c:pt>
                <c:pt idx="97">
                  <c:v>10.0</c:v>
                </c:pt>
                <c:pt idx="98">
                  <c:v>10.0</c:v>
                </c:pt>
                <c:pt idx="99">
                  <c:v>10.0</c:v>
                </c:pt>
                <c:pt idx="10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9A-9141-AC65-E38914BEB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238424"/>
        <c:axId val="-2098871672"/>
      </c:lineChart>
      <c:catAx>
        <c:axId val="-209723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871672"/>
        <c:crosses val="autoZero"/>
        <c:auto val="1"/>
        <c:lblAlgn val="ctr"/>
        <c:lblOffset val="100"/>
        <c:noMultiLvlLbl val="0"/>
      </c:catAx>
      <c:valAx>
        <c:axId val="-209887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238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39</xdr:row>
      <xdr:rowOff>176212</xdr:rowOff>
    </xdr:from>
    <xdr:to>
      <xdr:col>18</xdr:col>
      <xdr:colOff>66675</xdr:colOff>
      <xdr:row>54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21</xdr:row>
      <xdr:rowOff>138112</xdr:rowOff>
    </xdr:from>
    <xdr:to>
      <xdr:col>18</xdr:col>
      <xdr:colOff>28575</xdr:colOff>
      <xdr:row>36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9</xdr:row>
      <xdr:rowOff>0</xdr:rowOff>
    </xdr:from>
    <xdr:to>
      <xdr:col>12</xdr:col>
      <xdr:colOff>273050</xdr:colOff>
      <xdr:row>23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9FFF772-DFB7-A945-AF6C-7AF5F9754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355600</xdr:colOff>
      <xdr:row>26</xdr:row>
      <xdr:rowOff>0</xdr:rowOff>
    </xdr:from>
    <xdr:to>
      <xdr:col>12</xdr:col>
      <xdr:colOff>266700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9FFF772-DFB7-A945-AF6C-7AF5F9754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workbookViewId="0">
      <selection activeCell="G4" sqref="G4"/>
    </sheetView>
  </sheetViews>
  <sheetFormatPr baseColWidth="10" defaultColWidth="8.83203125" defaultRowHeight="14" x14ac:dyDescent="0"/>
  <cols>
    <col min="7" max="7" width="10.1640625" customWidth="1"/>
  </cols>
  <sheetData>
    <row r="2" spans="1:9">
      <c r="A2" t="s">
        <v>10</v>
      </c>
      <c r="B2" t="s">
        <v>11</v>
      </c>
      <c r="C2" t="s">
        <v>1</v>
      </c>
      <c r="D2" t="s">
        <v>0</v>
      </c>
      <c r="E2" t="s">
        <v>12</v>
      </c>
    </row>
    <row r="3" spans="1:9">
      <c r="A3">
        <v>0</v>
      </c>
      <c r="B3">
        <v>0</v>
      </c>
      <c r="C3">
        <f>ROUND(90/50/D3*1000000,0)</f>
        <v>1500</v>
      </c>
      <c r="D3">
        <v>1200</v>
      </c>
      <c r="E3">
        <f>MIN(500,1*$G$9)</f>
        <v>500</v>
      </c>
      <c r="F3" t="s">
        <v>3</v>
      </c>
      <c r="G3">
        <f>SUM(C3:C53)</f>
        <v>21011</v>
      </c>
    </row>
    <row r="4" spans="1:9">
      <c r="A4">
        <f>A3+C3</f>
        <v>1500</v>
      </c>
      <c r="B4">
        <f>B3+90/50</f>
        <v>1.8</v>
      </c>
      <c r="C4">
        <f t="shared" ref="C4:C53" si="0">ROUND(90/50/D4*1000000,0)</f>
        <v>923</v>
      </c>
      <c r="D4">
        <f>D3+E3*C3/1000</f>
        <v>1950</v>
      </c>
      <c r="E4">
        <f t="shared" ref="E4:E28" si="1">MIN(500,1*$G$9)</f>
        <v>500</v>
      </c>
      <c r="F4" t="s">
        <v>8</v>
      </c>
      <c r="G4">
        <v>200</v>
      </c>
    </row>
    <row r="5" spans="1:9">
      <c r="A5">
        <f t="shared" ref="A5:A53" si="2">A4+C4</f>
        <v>2423</v>
      </c>
      <c r="B5">
        <f t="shared" ref="B5:B53" si="3">B4+90/50</f>
        <v>3.6</v>
      </c>
      <c r="C5">
        <f t="shared" si="0"/>
        <v>746</v>
      </c>
      <c r="D5">
        <f t="shared" ref="D5:D53" si="4">D4+E4*C4/1000</f>
        <v>2411.5</v>
      </c>
      <c r="E5">
        <f t="shared" si="1"/>
        <v>500</v>
      </c>
      <c r="F5" t="s">
        <v>9</v>
      </c>
      <c r="G5">
        <f>SUM(G3:G4)</f>
        <v>21211</v>
      </c>
    </row>
    <row r="6" spans="1:9">
      <c r="A6">
        <f t="shared" si="2"/>
        <v>3169</v>
      </c>
      <c r="B6">
        <f t="shared" si="3"/>
        <v>5.4</v>
      </c>
      <c r="C6">
        <f t="shared" si="0"/>
        <v>646</v>
      </c>
      <c r="D6">
        <f t="shared" si="4"/>
        <v>2784.5</v>
      </c>
      <c r="E6">
        <f t="shared" si="1"/>
        <v>500</v>
      </c>
      <c r="F6" t="s">
        <v>5</v>
      </c>
      <c r="G6">
        <f>25*G5/1000000</f>
        <v>0.53027500000000005</v>
      </c>
    </row>
    <row r="7" spans="1:9">
      <c r="A7">
        <f t="shared" si="2"/>
        <v>3815</v>
      </c>
      <c r="B7">
        <f t="shared" si="3"/>
        <v>7.2</v>
      </c>
      <c r="C7">
        <f t="shared" si="0"/>
        <v>579</v>
      </c>
      <c r="D7">
        <f t="shared" si="4"/>
        <v>3107.5</v>
      </c>
      <c r="E7">
        <f t="shared" si="1"/>
        <v>500</v>
      </c>
      <c r="F7" t="s">
        <v>13</v>
      </c>
      <c r="G7">
        <f>16*G5/1000000</f>
        <v>0.33937600000000001</v>
      </c>
    </row>
    <row r="8" spans="1:9">
      <c r="A8">
        <f t="shared" si="2"/>
        <v>4394</v>
      </c>
      <c r="B8">
        <f t="shared" si="3"/>
        <v>9</v>
      </c>
      <c r="C8">
        <f t="shared" si="0"/>
        <v>530</v>
      </c>
      <c r="D8">
        <f t="shared" si="4"/>
        <v>3397</v>
      </c>
      <c r="E8">
        <f t="shared" si="1"/>
        <v>500</v>
      </c>
    </row>
    <row r="9" spans="1:9">
      <c r="A9">
        <f t="shared" si="2"/>
        <v>4924</v>
      </c>
      <c r="B9">
        <f t="shared" si="3"/>
        <v>10.8</v>
      </c>
      <c r="C9">
        <f t="shared" si="0"/>
        <v>492</v>
      </c>
      <c r="D9">
        <f t="shared" si="4"/>
        <v>3662</v>
      </c>
      <c r="E9">
        <f t="shared" si="1"/>
        <v>500</v>
      </c>
      <c r="F9" t="s">
        <v>2</v>
      </c>
      <c r="G9">
        <v>500</v>
      </c>
    </row>
    <row r="10" spans="1:9">
      <c r="A10">
        <f t="shared" si="2"/>
        <v>5416</v>
      </c>
      <c r="B10">
        <f t="shared" si="3"/>
        <v>12.600000000000001</v>
      </c>
      <c r="C10">
        <f t="shared" si="0"/>
        <v>461</v>
      </c>
      <c r="D10">
        <f t="shared" si="4"/>
        <v>3908</v>
      </c>
      <c r="E10">
        <f t="shared" si="1"/>
        <v>500</v>
      </c>
    </row>
    <row r="11" spans="1:9">
      <c r="A11">
        <f t="shared" si="2"/>
        <v>5877</v>
      </c>
      <c r="B11">
        <f t="shared" si="3"/>
        <v>14.400000000000002</v>
      </c>
      <c r="C11">
        <f t="shared" si="0"/>
        <v>435</v>
      </c>
      <c r="D11">
        <f t="shared" si="4"/>
        <v>4138.5</v>
      </c>
      <c r="E11">
        <f t="shared" si="1"/>
        <v>500</v>
      </c>
    </row>
    <row r="12" spans="1:9">
      <c r="A12">
        <f t="shared" si="2"/>
        <v>6312</v>
      </c>
      <c r="B12">
        <f t="shared" si="3"/>
        <v>16.200000000000003</v>
      </c>
      <c r="C12">
        <f t="shared" si="0"/>
        <v>413</v>
      </c>
      <c r="D12">
        <f t="shared" si="4"/>
        <v>4356</v>
      </c>
      <c r="E12">
        <f t="shared" si="1"/>
        <v>500</v>
      </c>
    </row>
    <row r="13" spans="1:9">
      <c r="A13">
        <f t="shared" si="2"/>
        <v>6725</v>
      </c>
      <c r="B13">
        <f t="shared" si="3"/>
        <v>18.000000000000004</v>
      </c>
      <c r="C13">
        <f t="shared" si="0"/>
        <v>395</v>
      </c>
      <c r="D13">
        <f t="shared" si="4"/>
        <v>4562.5</v>
      </c>
      <c r="E13">
        <f t="shared" si="1"/>
        <v>500</v>
      </c>
    </row>
    <row r="14" spans="1:9">
      <c r="A14">
        <f t="shared" si="2"/>
        <v>7120</v>
      </c>
      <c r="B14">
        <f t="shared" si="3"/>
        <v>19.800000000000004</v>
      </c>
      <c r="C14">
        <f t="shared" si="0"/>
        <v>378</v>
      </c>
      <c r="D14">
        <f t="shared" si="4"/>
        <v>4760</v>
      </c>
      <c r="E14">
        <f t="shared" si="1"/>
        <v>500</v>
      </c>
      <c r="I14" t="s">
        <v>6</v>
      </c>
    </row>
    <row r="15" spans="1:9">
      <c r="A15">
        <f t="shared" si="2"/>
        <v>7498</v>
      </c>
      <c r="B15">
        <f t="shared" si="3"/>
        <v>21.600000000000005</v>
      </c>
      <c r="C15">
        <f t="shared" si="0"/>
        <v>364</v>
      </c>
      <c r="D15">
        <f t="shared" si="4"/>
        <v>4949</v>
      </c>
      <c r="E15">
        <f t="shared" si="1"/>
        <v>500</v>
      </c>
      <c r="I15" t="s">
        <v>7</v>
      </c>
    </row>
    <row r="16" spans="1:9">
      <c r="A16">
        <f t="shared" si="2"/>
        <v>7862</v>
      </c>
      <c r="B16">
        <f t="shared" si="3"/>
        <v>23.400000000000006</v>
      </c>
      <c r="C16">
        <f t="shared" si="0"/>
        <v>351</v>
      </c>
      <c r="D16">
        <f t="shared" si="4"/>
        <v>5131</v>
      </c>
      <c r="E16">
        <f t="shared" si="1"/>
        <v>500</v>
      </c>
    </row>
    <row r="17" spans="1:6">
      <c r="A17">
        <f t="shared" si="2"/>
        <v>8213</v>
      </c>
      <c r="B17">
        <f t="shared" si="3"/>
        <v>25.200000000000006</v>
      </c>
      <c r="C17">
        <f t="shared" si="0"/>
        <v>339</v>
      </c>
      <c r="D17">
        <f t="shared" si="4"/>
        <v>5306.5</v>
      </c>
      <c r="E17">
        <f t="shared" si="1"/>
        <v>500</v>
      </c>
    </row>
    <row r="18" spans="1:6">
      <c r="A18">
        <f t="shared" si="2"/>
        <v>8552</v>
      </c>
      <c r="B18">
        <f t="shared" si="3"/>
        <v>27.000000000000007</v>
      </c>
      <c r="C18">
        <f t="shared" si="0"/>
        <v>329</v>
      </c>
      <c r="D18">
        <f t="shared" si="4"/>
        <v>5476</v>
      </c>
      <c r="E18">
        <f t="shared" si="1"/>
        <v>500</v>
      </c>
    </row>
    <row r="19" spans="1:6">
      <c r="A19">
        <f t="shared" si="2"/>
        <v>8881</v>
      </c>
      <c r="B19">
        <f t="shared" si="3"/>
        <v>28.800000000000008</v>
      </c>
      <c r="C19">
        <f t="shared" si="0"/>
        <v>319</v>
      </c>
      <c r="D19">
        <f t="shared" si="4"/>
        <v>5640.5</v>
      </c>
      <c r="E19">
        <f t="shared" si="1"/>
        <v>500</v>
      </c>
    </row>
    <row r="20" spans="1:6">
      <c r="A20">
        <f t="shared" si="2"/>
        <v>9200</v>
      </c>
      <c r="B20">
        <f t="shared" si="3"/>
        <v>30.600000000000009</v>
      </c>
      <c r="C20">
        <f t="shared" si="0"/>
        <v>310</v>
      </c>
      <c r="D20">
        <f t="shared" si="4"/>
        <v>5800</v>
      </c>
      <c r="E20">
        <f t="shared" si="1"/>
        <v>500</v>
      </c>
    </row>
    <row r="21" spans="1:6">
      <c r="A21">
        <f t="shared" si="2"/>
        <v>9510</v>
      </c>
      <c r="B21">
        <f t="shared" si="3"/>
        <v>32.400000000000006</v>
      </c>
      <c r="C21">
        <f t="shared" si="0"/>
        <v>302</v>
      </c>
      <c r="D21">
        <f t="shared" si="4"/>
        <v>5955</v>
      </c>
      <c r="E21">
        <f t="shared" si="1"/>
        <v>500</v>
      </c>
    </row>
    <row r="22" spans="1:6">
      <c r="A22">
        <f t="shared" si="2"/>
        <v>9812</v>
      </c>
      <c r="B22">
        <f t="shared" si="3"/>
        <v>34.200000000000003</v>
      </c>
      <c r="C22">
        <f t="shared" si="0"/>
        <v>295</v>
      </c>
      <c r="D22">
        <f t="shared" si="4"/>
        <v>6106</v>
      </c>
      <c r="E22">
        <f t="shared" si="1"/>
        <v>500</v>
      </c>
    </row>
    <row r="23" spans="1:6">
      <c r="A23">
        <f t="shared" si="2"/>
        <v>10107</v>
      </c>
      <c r="B23">
        <f t="shared" si="3"/>
        <v>36</v>
      </c>
      <c r="C23">
        <f t="shared" si="0"/>
        <v>288</v>
      </c>
      <c r="D23">
        <f t="shared" si="4"/>
        <v>6253.5</v>
      </c>
      <c r="E23">
        <f t="shared" si="1"/>
        <v>500</v>
      </c>
    </row>
    <row r="24" spans="1:6">
      <c r="A24">
        <f t="shared" si="2"/>
        <v>10395</v>
      </c>
      <c r="B24">
        <f t="shared" si="3"/>
        <v>37.799999999999997</v>
      </c>
      <c r="C24">
        <f t="shared" si="0"/>
        <v>281</v>
      </c>
      <c r="D24">
        <f t="shared" si="4"/>
        <v>6397.5</v>
      </c>
      <c r="E24">
        <f t="shared" si="1"/>
        <v>500</v>
      </c>
    </row>
    <row r="25" spans="1:6">
      <c r="A25">
        <f t="shared" si="2"/>
        <v>10676</v>
      </c>
      <c r="B25">
        <f t="shared" si="3"/>
        <v>39.599999999999994</v>
      </c>
      <c r="C25">
        <f t="shared" si="0"/>
        <v>275</v>
      </c>
      <c r="D25">
        <f t="shared" si="4"/>
        <v>6538</v>
      </c>
      <c r="E25">
        <f t="shared" si="1"/>
        <v>500</v>
      </c>
    </row>
    <row r="26" spans="1:6">
      <c r="A26">
        <f t="shared" si="2"/>
        <v>10951</v>
      </c>
      <c r="B26">
        <f t="shared" si="3"/>
        <v>41.399999999999991</v>
      </c>
      <c r="C26">
        <f t="shared" si="0"/>
        <v>270</v>
      </c>
      <c r="D26">
        <f t="shared" si="4"/>
        <v>6675.5</v>
      </c>
      <c r="E26">
        <f t="shared" si="1"/>
        <v>500</v>
      </c>
    </row>
    <row r="27" spans="1:6">
      <c r="A27">
        <f t="shared" si="2"/>
        <v>11221</v>
      </c>
      <c r="B27">
        <f t="shared" si="3"/>
        <v>43.199999999999989</v>
      </c>
      <c r="C27">
        <f t="shared" si="0"/>
        <v>264</v>
      </c>
      <c r="D27">
        <f t="shared" si="4"/>
        <v>6810.5</v>
      </c>
      <c r="E27">
        <f t="shared" si="1"/>
        <v>500</v>
      </c>
    </row>
    <row r="28" spans="1:6">
      <c r="A28">
        <f t="shared" si="2"/>
        <v>11485</v>
      </c>
      <c r="B28">
        <f t="shared" si="3"/>
        <v>44.999999999999986</v>
      </c>
      <c r="C28">
        <f t="shared" si="0"/>
        <v>259</v>
      </c>
      <c r="D28">
        <f t="shared" si="4"/>
        <v>6942.5</v>
      </c>
      <c r="E28">
        <f t="shared" si="1"/>
        <v>500</v>
      </c>
      <c r="F28" t="s">
        <v>4</v>
      </c>
    </row>
    <row r="29" spans="1:6">
      <c r="A29">
        <f t="shared" si="2"/>
        <v>11744</v>
      </c>
      <c r="B29">
        <f t="shared" si="3"/>
        <v>46.799999999999983</v>
      </c>
      <c r="C29">
        <f t="shared" si="0"/>
        <v>255</v>
      </c>
      <c r="D29">
        <f t="shared" si="4"/>
        <v>7072</v>
      </c>
      <c r="E29">
        <f>MAX(-500,-1*$G$9)</f>
        <v>-500</v>
      </c>
    </row>
    <row r="30" spans="1:6">
      <c r="A30">
        <f t="shared" si="2"/>
        <v>11999</v>
      </c>
      <c r="B30">
        <f t="shared" si="3"/>
        <v>48.59999999999998</v>
      </c>
      <c r="C30">
        <f t="shared" si="0"/>
        <v>259</v>
      </c>
      <c r="D30">
        <f t="shared" si="4"/>
        <v>6944.5</v>
      </c>
      <c r="E30">
        <f t="shared" ref="E30:E52" si="5">MAX(-500,-1*$G$9)</f>
        <v>-500</v>
      </c>
    </row>
    <row r="31" spans="1:6">
      <c r="A31">
        <f t="shared" si="2"/>
        <v>12258</v>
      </c>
      <c r="B31">
        <f t="shared" si="3"/>
        <v>50.399999999999977</v>
      </c>
      <c r="C31">
        <f t="shared" si="0"/>
        <v>264</v>
      </c>
      <c r="D31">
        <f t="shared" si="4"/>
        <v>6815</v>
      </c>
      <c r="E31">
        <f t="shared" si="5"/>
        <v>-500</v>
      </c>
    </row>
    <row r="32" spans="1:6">
      <c r="A32">
        <f t="shared" si="2"/>
        <v>12522</v>
      </c>
      <c r="B32">
        <f t="shared" si="3"/>
        <v>52.199999999999974</v>
      </c>
      <c r="C32">
        <f t="shared" si="0"/>
        <v>269</v>
      </c>
      <c r="D32">
        <f t="shared" si="4"/>
        <v>6683</v>
      </c>
      <c r="E32">
        <f t="shared" si="5"/>
        <v>-500</v>
      </c>
    </row>
    <row r="33" spans="1:5">
      <c r="A33">
        <f t="shared" si="2"/>
        <v>12791</v>
      </c>
      <c r="B33">
        <f t="shared" si="3"/>
        <v>53.999999999999972</v>
      </c>
      <c r="C33">
        <f t="shared" si="0"/>
        <v>275</v>
      </c>
      <c r="D33">
        <f t="shared" si="4"/>
        <v>6548.5</v>
      </c>
      <c r="E33">
        <f t="shared" si="5"/>
        <v>-500</v>
      </c>
    </row>
    <row r="34" spans="1:5">
      <c r="A34">
        <f t="shared" si="2"/>
        <v>13066</v>
      </c>
      <c r="B34">
        <f t="shared" si="3"/>
        <v>55.799999999999969</v>
      </c>
      <c r="C34">
        <f t="shared" si="0"/>
        <v>281</v>
      </c>
      <c r="D34">
        <f t="shared" si="4"/>
        <v>6411</v>
      </c>
      <c r="E34">
        <f t="shared" si="5"/>
        <v>-500</v>
      </c>
    </row>
    <row r="35" spans="1:5">
      <c r="A35">
        <f t="shared" si="2"/>
        <v>13347</v>
      </c>
      <c r="B35">
        <f t="shared" si="3"/>
        <v>57.599999999999966</v>
      </c>
      <c r="C35">
        <f t="shared" si="0"/>
        <v>287</v>
      </c>
      <c r="D35">
        <f t="shared" si="4"/>
        <v>6270.5</v>
      </c>
      <c r="E35">
        <f t="shared" si="5"/>
        <v>-500</v>
      </c>
    </row>
    <row r="36" spans="1:5">
      <c r="A36">
        <f t="shared" si="2"/>
        <v>13634</v>
      </c>
      <c r="B36">
        <f t="shared" si="3"/>
        <v>59.399999999999963</v>
      </c>
      <c r="C36">
        <f t="shared" si="0"/>
        <v>294</v>
      </c>
      <c r="D36">
        <f t="shared" si="4"/>
        <v>6127</v>
      </c>
      <c r="E36">
        <f t="shared" si="5"/>
        <v>-500</v>
      </c>
    </row>
    <row r="37" spans="1:5">
      <c r="A37">
        <f t="shared" si="2"/>
        <v>13928</v>
      </c>
      <c r="B37">
        <f t="shared" si="3"/>
        <v>61.19999999999996</v>
      </c>
      <c r="C37">
        <f t="shared" si="0"/>
        <v>301</v>
      </c>
      <c r="D37">
        <f t="shared" si="4"/>
        <v>5980</v>
      </c>
      <c r="E37">
        <f t="shared" si="5"/>
        <v>-500</v>
      </c>
    </row>
    <row r="38" spans="1:5">
      <c r="A38">
        <f t="shared" si="2"/>
        <v>14229</v>
      </c>
      <c r="B38">
        <f t="shared" si="3"/>
        <v>62.999999999999957</v>
      </c>
      <c r="C38">
        <f t="shared" si="0"/>
        <v>309</v>
      </c>
      <c r="D38">
        <f t="shared" si="4"/>
        <v>5829.5</v>
      </c>
      <c r="E38">
        <f t="shared" si="5"/>
        <v>-500</v>
      </c>
    </row>
    <row r="39" spans="1:5">
      <c r="A39">
        <f t="shared" si="2"/>
        <v>14538</v>
      </c>
      <c r="B39">
        <f t="shared" si="3"/>
        <v>64.799999999999955</v>
      </c>
      <c r="C39">
        <f t="shared" si="0"/>
        <v>317</v>
      </c>
      <c r="D39">
        <f t="shared" si="4"/>
        <v>5675</v>
      </c>
      <c r="E39">
        <f t="shared" si="5"/>
        <v>-500</v>
      </c>
    </row>
    <row r="40" spans="1:5">
      <c r="A40">
        <f t="shared" si="2"/>
        <v>14855</v>
      </c>
      <c r="B40">
        <f t="shared" si="3"/>
        <v>66.599999999999952</v>
      </c>
      <c r="C40">
        <f t="shared" si="0"/>
        <v>326</v>
      </c>
      <c r="D40">
        <f t="shared" si="4"/>
        <v>5516.5</v>
      </c>
      <c r="E40">
        <f t="shared" si="5"/>
        <v>-500</v>
      </c>
    </row>
    <row r="41" spans="1:5">
      <c r="A41">
        <f t="shared" si="2"/>
        <v>15181</v>
      </c>
      <c r="B41">
        <f t="shared" si="3"/>
        <v>68.399999999999949</v>
      </c>
      <c r="C41">
        <f t="shared" si="0"/>
        <v>336</v>
      </c>
      <c r="D41">
        <f t="shared" si="4"/>
        <v>5353.5</v>
      </c>
      <c r="E41">
        <f t="shared" si="5"/>
        <v>-500</v>
      </c>
    </row>
    <row r="42" spans="1:5">
      <c r="A42">
        <f t="shared" si="2"/>
        <v>15517</v>
      </c>
      <c r="B42">
        <f t="shared" si="3"/>
        <v>70.199999999999946</v>
      </c>
      <c r="C42">
        <f t="shared" si="0"/>
        <v>347</v>
      </c>
      <c r="D42">
        <f t="shared" si="4"/>
        <v>5185.5</v>
      </c>
      <c r="E42">
        <f t="shared" si="5"/>
        <v>-500</v>
      </c>
    </row>
    <row r="43" spans="1:5">
      <c r="A43">
        <f t="shared" si="2"/>
        <v>15864</v>
      </c>
      <c r="B43">
        <f t="shared" si="3"/>
        <v>71.999999999999943</v>
      </c>
      <c r="C43">
        <f t="shared" si="0"/>
        <v>359</v>
      </c>
      <c r="D43">
        <f t="shared" si="4"/>
        <v>5012</v>
      </c>
      <c r="E43">
        <f t="shared" si="5"/>
        <v>-500</v>
      </c>
    </row>
    <row r="44" spans="1:5">
      <c r="A44">
        <f t="shared" si="2"/>
        <v>16223</v>
      </c>
      <c r="B44">
        <f t="shared" si="3"/>
        <v>73.79999999999994</v>
      </c>
      <c r="C44">
        <f t="shared" si="0"/>
        <v>372</v>
      </c>
      <c r="D44">
        <f t="shared" si="4"/>
        <v>4832.5</v>
      </c>
      <c r="E44">
        <f t="shared" si="5"/>
        <v>-500</v>
      </c>
    </row>
    <row r="45" spans="1:5">
      <c r="A45">
        <f t="shared" si="2"/>
        <v>16595</v>
      </c>
      <c r="B45">
        <f t="shared" si="3"/>
        <v>75.599999999999937</v>
      </c>
      <c r="C45">
        <f t="shared" si="0"/>
        <v>387</v>
      </c>
      <c r="D45">
        <f t="shared" si="4"/>
        <v>4646.5</v>
      </c>
      <c r="E45">
        <f t="shared" si="5"/>
        <v>-500</v>
      </c>
    </row>
    <row r="46" spans="1:5">
      <c r="A46">
        <f t="shared" si="2"/>
        <v>16982</v>
      </c>
      <c r="B46">
        <f t="shared" si="3"/>
        <v>77.399999999999935</v>
      </c>
      <c r="C46">
        <f t="shared" si="0"/>
        <v>404</v>
      </c>
      <c r="D46">
        <f t="shared" si="4"/>
        <v>4453</v>
      </c>
      <c r="E46">
        <f t="shared" si="5"/>
        <v>-500</v>
      </c>
    </row>
    <row r="47" spans="1:5">
      <c r="A47">
        <f t="shared" si="2"/>
        <v>17386</v>
      </c>
      <c r="B47">
        <f t="shared" si="3"/>
        <v>79.199999999999932</v>
      </c>
      <c r="C47">
        <f t="shared" si="0"/>
        <v>423</v>
      </c>
      <c r="D47">
        <f t="shared" si="4"/>
        <v>4251</v>
      </c>
      <c r="E47">
        <f t="shared" si="5"/>
        <v>-500</v>
      </c>
    </row>
    <row r="48" spans="1:5">
      <c r="A48">
        <f t="shared" si="2"/>
        <v>17809</v>
      </c>
      <c r="B48">
        <f t="shared" si="3"/>
        <v>80.999999999999929</v>
      </c>
      <c r="C48">
        <f t="shared" si="0"/>
        <v>446</v>
      </c>
      <c r="D48">
        <f t="shared" si="4"/>
        <v>4039.5</v>
      </c>
      <c r="E48">
        <f t="shared" si="5"/>
        <v>-500</v>
      </c>
    </row>
    <row r="49" spans="1:5">
      <c r="A49">
        <f t="shared" si="2"/>
        <v>18255</v>
      </c>
      <c r="B49">
        <f t="shared" si="3"/>
        <v>82.799999999999926</v>
      </c>
      <c r="C49">
        <f t="shared" si="0"/>
        <v>472</v>
      </c>
      <c r="D49">
        <f t="shared" si="4"/>
        <v>3816.5</v>
      </c>
      <c r="E49">
        <f t="shared" si="5"/>
        <v>-500</v>
      </c>
    </row>
    <row r="50" spans="1:5">
      <c r="A50">
        <f t="shared" si="2"/>
        <v>18727</v>
      </c>
      <c r="B50">
        <f t="shared" si="3"/>
        <v>84.599999999999923</v>
      </c>
      <c r="C50">
        <f t="shared" si="0"/>
        <v>503</v>
      </c>
      <c r="D50">
        <f t="shared" si="4"/>
        <v>3580.5</v>
      </c>
      <c r="E50">
        <f t="shared" si="5"/>
        <v>-500</v>
      </c>
    </row>
    <row r="51" spans="1:5">
      <c r="A51">
        <f t="shared" si="2"/>
        <v>19230</v>
      </c>
      <c r="B51">
        <f t="shared" si="3"/>
        <v>86.39999999999992</v>
      </c>
      <c r="C51">
        <f t="shared" si="0"/>
        <v>541</v>
      </c>
      <c r="D51">
        <f t="shared" si="4"/>
        <v>3329</v>
      </c>
      <c r="E51">
        <f t="shared" si="5"/>
        <v>-500</v>
      </c>
    </row>
    <row r="52" spans="1:5">
      <c r="A52">
        <f t="shared" si="2"/>
        <v>19771</v>
      </c>
      <c r="B52">
        <f t="shared" si="3"/>
        <v>88.199999999999918</v>
      </c>
      <c r="C52">
        <f t="shared" si="0"/>
        <v>589</v>
      </c>
      <c r="D52">
        <f t="shared" si="4"/>
        <v>3058.5</v>
      </c>
      <c r="E52">
        <f t="shared" si="5"/>
        <v>-500</v>
      </c>
    </row>
    <row r="53" spans="1:5">
      <c r="A53">
        <f t="shared" si="2"/>
        <v>20360</v>
      </c>
      <c r="B53">
        <f t="shared" si="3"/>
        <v>89.999999999999915</v>
      </c>
      <c r="C53">
        <f t="shared" si="0"/>
        <v>651</v>
      </c>
      <c r="D53">
        <f t="shared" si="4"/>
        <v>2764</v>
      </c>
    </row>
  </sheetData>
  <conditionalFormatting sqref="D3:D53">
    <cfRule type="cellIs" dxfId="2" priority="2" operator="greaterThan">
      <formula>6000</formula>
    </cfRule>
    <cfRule type="cellIs" dxfId="1" priority="3" operator="greaterThan">
      <formula>5000</formula>
    </cfRule>
  </conditionalFormatting>
  <conditionalFormatting sqref="C3:C53">
    <cfRule type="cellIs" dxfId="0" priority="1" operator="lessThan">
      <formula>500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2" max="2" width="9.5" customWidth="1"/>
    <col min="3" max="3" width="12.1640625" hidden="1" customWidth="1"/>
    <col min="7" max="7" width="24.5" bestFit="1" customWidth="1"/>
  </cols>
  <sheetData>
    <row r="1" spans="1:20">
      <c r="A1" t="s">
        <v>14</v>
      </c>
      <c r="B1" t="s">
        <v>15</v>
      </c>
      <c r="C1" t="s">
        <v>19</v>
      </c>
      <c r="D1" t="s">
        <v>21</v>
      </c>
      <c r="E1" t="s">
        <v>20</v>
      </c>
    </row>
    <row r="2" spans="1:20">
      <c r="A2">
        <v>0</v>
      </c>
      <c r="B2" s="1">
        <f>IF(A2&gt;=H$3*(ABS(H$2)/360),ABS(H$2),(ABS(H$2)/2)-COS(A2/(H$3*(ABS(H$2)/360))*PI())*ABS(H$2)/2)</f>
        <v>0</v>
      </c>
      <c r="C2">
        <f>H6</f>
        <v>1250</v>
      </c>
      <c r="D2">
        <v>0</v>
      </c>
      <c r="E2">
        <f>IF(MOD(B2,H$2)=0,0,INDEX(T$6:T$14,INT(D2*COUNT(T$6:T$14))+1))</f>
        <v>0</v>
      </c>
      <c r="G2" t="s">
        <v>16</v>
      </c>
      <c r="H2">
        <v>180</v>
      </c>
    </row>
    <row r="3" spans="1:20">
      <c r="A3">
        <v>1</v>
      </c>
      <c r="B3" s="1">
        <f>IF(A3&gt;=H$3*(ABS(H$2)/360),ABS(H$2),(ABS(H$2)/2)-COS(A3/(H$3*(ABS(H$2)/360))*PI())*ABS(H$2)/2)</f>
        <v>4.4409567084159107E-2</v>
      </c>
      <c r="C3">
        <f>C2+H$6</f>
        <v>2500</v>
      </c>
      <c r="D3">
        <f>(B3-B2)/H$7</f>
        <v>1.4143174230623919E-2</v>
      </c>
      <c r="E3">
        <f t="shared" ref="E3:E66" si="0">IF(MOD(B3,H$2)=0,0,INDEX(T$6:T$14,INT(D3*COUNT(T$6:T$14))+1))</f>
        <v>10</v>
      </c>
      <c r="G3" t="s">
        <v>17</v>
      </c>
      <c r="H3">
        <v>200</v>
      </c>
    </row>
    <row r="4" spans="1:20">
      <c r="A4">
        <v>2</v>
      </c>
      <c r="B4" s="1">
        <f>IF(A4&gt;=H$3*(ABS(H$2)/360),ABS(H$2),(ABS(H$2)/2)-COS(A4/(H$3*(ABS(H$2)/360))*PI())*ABS(H$2)/2)</f>
        <v>0.17759444145555392</v>
      </c>
      <c r="C4">
        <f>C3+H$6</f>
        <v>3750</v>
      </c>
      <c r="D4">
        <f t="shared" ref="D4:D67" si="1">(B4-B3)/H$7</f>
        <v>4.2415565086431468E-2</v>
      </c>
      <c r="E4">
        <f t="shared" si="0"/>
        <v>10</v>
      </c>
      <c r="G4" t="s">
        <v>22</v>
      </c>
      <c r="H4">
        <v>240</v>
      </c>
      <c r="S4" t="s">
        <v>24</v>
      </c>
      <c r="T4" t="s">
        <v>25</v>
      </c>
    </row>
    <row r="5" spans="1:20">
      <c r="A5">
        <v>3</v>
      </c>
      <c r="B5" s="1">
        <f>IF(A5&gt;=H$3*(ABS(H$2)/360),ABS(H$2),(ABS(H$2)/2)-COS(A5/(H$3*(ABS(H$2)/360))*PI())*ABS(H$2)/2)</f>
        <v>0.39942318572279589</v>
      </c>
      <c r="C5">
        <f>C4+H$6</f>
        <v>5000</v>
      </c>
      <c r="D5">
        <f t="shared" si="1"/>
        <v>7.0646096900395527E-2</v>
      </c>
      <c r="E5">
        <f t="shared" si="0"/>
        <v>10</v>
      </c>
      <c r="G5" t="s">
        <v>23</v>
      </c>
      <c r="H5">
        <f>H4/60</f>
        <v>4</v>
      </c>
      <c r="S5">
        <v>0</v>
      </c>
      <c r="T5">
        <v>0</v>
      </c>
    </row>
    <row r="6" spans="1:20">
      <c r="A6">
        <v>4</v>
      </c>
      <c r="B6" s="1">
        <f>IF(A6&gt;=H$3*(ABS(H$2)/360),ABS(H$2),(ABS(H$2)/2)-COS(A6/(H$3*(ABS(H$2)/360))*PI())*ABS(H$2)/2)</f>
        <v>0.70967688169699272</v>
      </c>
      <c r="C6">
        <f>C5+H$6</f>
        <v>6250</v>
      </c>
      <c r="D6">
        <f t="shared" si="1"/>
        <v>9.8806909545922555E-2</v>
      </c>
      <c r="E6">
        <f t="shared" si="0"/>
        <v>10</v>
      </c>
      <c r="G6" t="s">
        <v>18</v>
      </c>
      <c r="H6">
        <f>1000000/(H3*H5)</f>
        <v>1250</v>
      </c>
      <c r="S6">
        <v>50</v>
      </c>
      <c r="T6">
        <v>10</v>
      </c>
    </row>
    <row r="7" spans="1:20">
      <c r="A7">
        <v>5</v>
      </c>
      <c r="B7" s="1">
        <f>IF(A7&gt;=H$3*(ABS(H$2)/360),ABS(H$2),(ABS(H$2)/2)-COS(A7/(H$3*(ABS(H$2)/360))*PI())*ABS(H$2)/2)</f>
        <v>1.1080493464375962</v>
      </c>
      <c r="C7">
        <f>C6+H$6</f>
        <v>7500</v>
      </c>
      <c r="D7">
        <f t="shared" si="1"/>
        <v>0.12687021170082913</v>
      </c>
      <c r="E7">
        <f t="shared" si="0"/>
        <v>20</v>
      </c>
      <c r="G7" t="s">
        <v>26</v>
      </c>
      <c r="H7">
        <v>3.14</v>
      </c>
      <c r="S7">
        <v>100</v>
      </c>
      <c r="T7">
        <v>20</v>
      </c>
    </row>
    <row r="8" spans="1:20">
      <c r="A8">
        <v>6</v>
      </c>
      <c r="B8" s="1">
        <f>IF(A8&gt;=H$3*(ABS(H$2)/360),ABS(H$2),(ABS(H$2)/2)-COS(A8/(H$3*(ABS(H$2)/360))*PI())*ABS(H$2)/2)</f>
        <v>1.5941474344180193</v>
      </c>
      <c r="C8">
        <f>C7+H$6</f>
        <v>8750</v>
      </c>
      <c r="D8">
        <f t="shared" si="1"/>
        <v>0.15480830827402009</v>
      </c>
      <c r="E8">
        <f t="shared" si="0"/>
        <v>20</v>
      </c>
      <c r="S8">
        <v>200</v>
      </c>
      <c r="T8">
        <v>40</v>
      </c>
    </row>
    <row r="9" spans="1:20">
      <c r="A9">
        <v>7</v>
      </c>
      <c r="B9" s="1">
        <f>IF(A9&gt;=H$3*(ABS(H$2)/360),ABS(H$2),(ABS(H$2)/2)-COS(A9/(H$3*(ABS(H$2)/360))*PI())*ABS(H$2)/2)</f>
        <v>2.1674914255127362</v>
      </c>
      <c r="C9">
        <f>C8+H$6</f>
        <v>10000</v>
      </c>
      <c r="D9">
        <f t="shared" si="1"/>
        <v>0.18259362773717097</v>
      </c>
      <c r="E9">
        <f t="shared" si="0"/>
        <v>20</v>
      </c>
      <c r="S9">
        <v>250</v>
      </c>
      <c r="T9">
        <v>50</v>
      </c>
    </row>
    <row r="10" spans="1:20">
      <c r="A10">
        <v>8</v>
      </c>
      <c r="B10" s="1">
        <f>IF(A10&gt;=H$3*(ABS(H$2)/360),ABS(H$2),(ABS(H$2)/2)-COS(A10/(H$3*(ABS(H$2)/360))*PI())*ABS(H$2)/2)</f>
        <v>2.827515498423196</v>
      </c>
      <c r="C10">
        <f>C9+H$6</f>
        <v>11250</v>
      </c>
      <c r="D10">
        <f t="shared" si="1"/>
        <v>0.21019874933454133</v>
      </c>
      <c r="E10">
        <f t="shared" si="0"/>
        <v>20</v>
      </c>
      <c r="S10">
        <v>400</v>
      </c>
      <c r="T10">
        <v>80</v>
      </c>
    </row>
    <row r="11" spans="1:20">
      <c r="A11">
        <v>9</v>
      </c>
      <c r="B11" s="1">
        <f>IF(A11&gt;=H$3*(ABS(H$2)/360),ABS(H$2),(ABS(H$2)/2)-COS(A11/(H$3*(ABS(H$2)/360))*PI())*ABS(H$2)/2)</f>
        <v>3.5735682890751264</v>
      </c>
      <c r="C11">
        <f>C10+H$6</f>
        <v>12500</v>
      </c>
      <c r="D11">
        <f t="shared" si="1"/>
        <v>0.23759643014392684</v>
      </c>
      <c r="E11">
        <f t="shared" si="0"/>
        <v>40</v>
      </c>
      <c r="S11">
        <v>500</v>
      </c>
      <c r="T11">
        <v>100</v>
      </c>
    </row>
    <row r="12" spans="1:20">
      <c r="A12">
        <v>10</v>
      </c>
      <c r="B12" s="1">
        <f>IF(A12&gt;=H$3*(ABS(H$2)/360),ABS(H$2),(ABS(H$2)/2)-COS(A12/(H$3*(ABS(H$2)/360))*PI())*ABS(H$2)/2)</f>
        <v>4.4049135334361864</v>
      </c>
      <c r="C12">
        <f>C11+H$6</f>
        <v>13750</v>
      </c>
      <c r="D12">
        <f t="shared" si="1"/>
        <v>0.26475963196212104</v>
      </c>
      <c r="E12">
        <f t="shared" si="0"/>
        <v>40</v>
      </c>
      <c r="S12">
        <v>800</v>
      </c>
      <c r="T12">
        <v>160</v>
      </c>
    </row>
    <row r="13" spans="1:20">
      <c r="A13">
        <v>11</v>
      </c>
      <c r="B13" s="1">
        <f>IF(A13&gt;=H$3*(ABS(H$2)/360),ABS(H$2),(ABS(H$2)/2)-COS(A13/(H$3*(ABS(H$2)/360))*PI())*ABS(H$2)/2)</f>
        <v>5.3207307941197115</v>
      </c>
      <c r="C13">
        <f>C12+H$6</f>
        <v>15000</v>
      </c>
      <c r="D13">
        <f t="shared" si="1"/>
        <v>0.29166154798838378</v>
      </c>
      <c r="E13">
        <f t="shared" si="0"/>
        <v>40</v>
      </c>
      <c r="S13">
        <v>1000</v>
      </c>
      <c r="T13">
        <v>200</v>
      </c>
    </row>
    <row r="14" spans="1:20">
      <c r="A14">
        <v>12</v>
      </c>
      <c r="B14" s="1">
        <f>IF(A14&gt;=H$3*(ABS(H$2)/360),ABS(H$2),(ABS(H$2)/2)-COS(A14/(H$3*(ABS(H$2)/360))*PI())*ABS(H$2)/2)</f>
        <v>6.320116270057369</v>
      </c>
      <c r="C14">
        <f>C13+H$6</f>
        <v>16250</v>
      </c>
      <c r="D14">
        <f t="shared" si="1"/>
        <v>0.31827562927950875</v>
      </c>
      <c r="E14">
        <f t="shared" si="0"/>
        <v>40</v>
      </c>
      <c r="S14">
        <v>1250</v>
      </c>
      <c r="T14">
        <v>250</v>
      </c>
    </row>
    <row r="15" spans="1:20">
      <c r="A15">
        <v>13</v>
      </c>
      <c r="B15" s="1">
        <f>IF(A15&gt;=H$3*(ABS(H$2)/360),ABS(H$2),(ABS(H$2)/2)-COS(A15/(H$3*(ABS(H$2)/360))*PI())*ABS(H$2)/2)</f>
        <v>7.4020836884416923</v>
      </c>
      <c r="C15">
        <f>C14+H$6</f>
        <v>17500</v>
      </c>
      <c r="D15">
        <f t="shared" si="1"/>
        <v>0.34457561095042144</v>
      </c>
      <c r="E15">
        <f t="shared" si="0"/>
        <v>50</v>
      </c>
      <c r="S15">
        <v>1600</v>
      </c>
      <c r="T15">
        <v>320</v>
      </c>
    </row>
    <row r="16" spans="1:20">
      <c r="A16">
        <v>14</v>
      </c>
      <c r="B16" s="1">
        <f>IF(A16&gt;=H$3*(ABS(H$2)/360),ABS(H$2),(ABS(H$2)/2)-COS(A16/(H$3*(ABS(H$2)/360))*PI())*ABS(H$2)/2)</f>
        <v>8.5655652780582443</v>
      </c>
      <c r="C16">
        <f>C15+H$6</f>
        <v>18750</v>
      </c>
      <c r="D16">
        <f t="shared" si="1"/>
        <v>0.37053553809444328</v>
      </c>
      <c r="E16">
        <f t="shared" si="0"/>
        <v>50</v>
      </c>
      <c r="S16">
        <v>2000</v>
      </c>
      <c r="T16">
        <v>400</v>
      </c>
    </row>
    <row r="17" spans="1:20">
      <c r="A17">
        <v>15</v>
      </c>
      <c r="B17" s="1">
        <f>IF(A17&gt;=H$3*(ABS(H$2)/360),ABS(H$2),(ABS(H$2)/2)-COS(A17/(H$3*(ABS(H$2)/360))*PI())*ABS(H$2)/2)</f>
        <v>9.809412823046884</v>
      </c>
      <c r="C17">
        <f>C16+H$6</f>
        <v>20000</v>
      </c>
      <c r="D17">
        <f t="shared" si="1"/>
        <v>0.39612979139765592</v>
      </c>
      <c r="E17">
        <f t="shared" si="0"/>
        <v>50</v>
      </c>
      <c r="S17">
        <v>2500</v>
      </c>
      <c r="T17">
        <v>500</v>
      </c>
    </row>
    <row r="18" spans="1:20">
      <c r="A18">
        <v>16</v>
      </c>
      <c r="B18" s="1">
        <f>IF(A18&gt;=H$3*(ABS(H$2)/360),ABS(H$2),(ABS(H$2)/2)-COS(A18/(H$3*(ABS(H$2)/360))*PI())*ABS(H$2)/2)</f>
        <v>11.132398796052271</v>
      </c>
      <c r="C18">
        <f>C17+H$6</f>
        <v>21250</v>
      </c>
      <c r="D18">
        <f t="shared" si="1"/>
        <v>0.42133311242209792</v>
      </c>
      <c r="E18">
        <f t="shared" si="0"/>
        <v>50</v>
      </c>
      <c r="S18">
        <v>4000</v>
      </c>
      <c r="T18">
        <v>800</v>
      </c>
    </row>
    <row r="19" spans="1:20">
      <c r="A19">
        <v>17</v>
      </c>
      <c r="B19" s="1">
        <f>IF(A19&gt;=H$3*(ABS(H$2)/360),ABS(H$2),(ABS(H$2)/2)-COS(A19/(H$3*(ABS(H$2)/360))*PI())*ABS(H$2)/2)</f>
        <v>12.533217569645075</v>
      </c>
      <c r="C19">
        <f>C18+H$6</f>
        <v>22500</v>
      </c>
      <c r="D19">
        <f t="shared" si="1"/>
        <v>0.44612062853273987</v>
      </c>
      <c r="E19">
        <f t="shared" si="0"/>
        <v>80</v>
      </c>
      <c r="S19">
        <v>5000</v>
      </c>
      <c r="T19">
        <v>1000</v>
      </c>
    </row>
    <row r="20" spans="1:20">
      <c r="A20">
        <v>18</v>
      </c>
      <c r="B20" s="1">
        <f>IF(A20&gt;=H$3*(ABS(H$2)/360),ABS(H$2),(ABS(H$2)/2)-COS(A20/(H$3*(ABS(H$2)/360))*PI())*ABS(H$2)/2)</f>
        <v>14.010486704818646</v>
      </c>
      <c r="C20">
        <f>C19+H$6</f>
        <v>23750</v>
      </c>
      <c r="D20">
        <f t="shared" si="1"/>
        <v>0.47046787744381258</v>
      </c>
      <c r="E20">
        <f t="shared" si="0"/>
        <v>80</v>
      </c>
      <c r="S20">
        <v>8000</v>
      </c>
      <c r="T20">
        <v>1600</v>
      </c>
    </row>
    <row r="21" spans="1:20">
      <c r="A21">
        <v>19</v>
      </c>
      <c r="B21" s="1">
        <f>IF(A21&gt;=H$3*(ABS(H$2)/360),ABS(H$2),(ABS(H$2)/2)-COS(A21/(H$3*(ABS(H$2)/360))*PI())*ABS(H$2)/2)</f>
        <v>15.56274831528944</v>
      </c>
      <c r="C21">
        <f>C20+H$6</f>
        <v>25000</v>
      </c>
      <c r="D21">
        <f t="shared" si="1"/>
        <v>0.49435083136012531</v>
      </c>
      <c r="E21">
        <f t="shared" si="0"/>
        <v>80</v>
      </c>
      <c r="S21">
        <v>10000</v>
      </c>
      <c r="T21">
        <v>2000</v>
      </c>
    </row>
    <row r="22" spans="1:20">
      <c r="A22">
        <v>20</v>
      </c>
      <c r="B22" s="1">
        <f>IF(A22&gt;=H$3*(ABS(H$2)/360),ABS(H$2),(ABS(H$2)/2)-COS(A22/(H$3*(ABS(H$2)/360))*PI())*ABS(H$2)/2)</f>
        <v>17.188470506254731</v>
      </c>
      <c r="C22">
        <f>C21+H$6</f>
        <v>26250</v>
      </c>
      <c r="D22">
        <f t="shared" si="1"/>
        <v>0.51774592068958314</v>
      </c>
      <c r="E22">
        <f t="shared" si="0"/>
        <v>80</v>
      </c>
      <c r="S22">
        <v>20000</v>
      </c>
      <c r="T22">
        <v>4000</v>
      </c>
    </row>
    <row r="23" spans="1:20">
      <c r="A23">
        <v>21</v>
      </c>
      <c r="B23" s="1">
        <f>IF(A23&gt;=H$3*(ABS(H$2)/360),ABS(H$2),(ABS(H$2)/2)-COS(A23/(H$3*(ABS(H$2)/360))*PI())*ABS(H$2)/2)</f>
        <v>18.886048886187865</v>
      </c>
      <c r="C23">
        <f>C22+H$6</f>
        <v>27500</v>
      </c>
      <c r="D23">
        <f t="shared" si="1"/>
        <v>0.54063005730354585</v>
      </c>
      <c r="E23">
        <f t="shared" si="0"/>
        <v>80</v>
      </c>
      <c r="S23">
        <v>40000</v>
      </c>
      <c r="T23">
        <v>8000</v>
      </c>
    </row>
    <row r="24" spans="1:20">
      <c r="A24">
        <v>22</v>
      </c>
      <c r="B24" s="1">
        <f>IF(A24&gt;=H$3*(ABS(H$2)/360),ABS(H$2),(ABS(H$2)/2)-COS(A24/(H$3*(ABS(H$2)/360))*PI())*ABS(H$2)/2)</f>
        <v>20.653808150178961</v>
      </c>
      <c r="C24">
        <f>C23+H$6</f>
        <v>28750</v>
      </c>
      <c r="D24">
        <f t="shared" si="1"/>
        <v>0.56298065732200486</v>
      </c>
      <c r="E24">
        <f t="shared" si="0"/>
        <v>100</v>
      </c>
    </row>
    <row r="25" spans="1:20">
      <c r="A25">
        <v>23</v>
      </c>
      <c r="B25" s="1">
        <f>IF(A25&gt;=H$3*(ABS(H$2)/360),ABS(H$2),(ABS(H$2)/2)-COS(A25/(H$3*(ABS(H$2)/360))*PI())*ABS(H$2)/2)</f>
        <v>22.490003733258632</v>
      </c>
      <c r="C25">
        <f>C24+H$6</f>
        <v>30000</v>
      </c>
      <c r="D25">
        <f t="shared" si="1"/>
        <v>0.58477566340116927</v>
      </c>
      <c r="E25">
        <f t="shared" si="0"/>
        <v>100</v>
      </c>
    </row>
    <row r="26" spans="1:20">
      <c r="A26">
        <v>24</v>
      </c>
      <c r="B26" s="1">
        <f>IF(A26&gt;=H$3*(ABS(H$2)/360),ABS(H$2),(ABS(H$2)/2)-COS(A26/(H$3*(ABS(H$2)/360))*PI())*ABS(H$2)/2)</f>
        <v>24.392823532072967</v>
      </c>
      <c r="C26">
        <f>C25+H$6</f>
        <v>31250</v>
      </c>
      <c r="D26">
        <f t="shared" si="1"/>
        <v>0.60599356650138048</v>
      </c>
      <c r="E26">
        <f t="shared" si="0"/>
        <v>100</v>
      </c>
    </row>
    <row r="27" spans="1:20">
      <c r="A27">
        <v>25</v>
      </c>
      <c r="B27" s="1">
        <f>IF(A27&gt;=H$3*(ABS(H$2)/360),ABS(H$2),(ABS(H$2)/2)-COS(A27/(H$3*(ABS(H$2)/360))*PI())*ABS(H$2)/2)</f>
        <v>26.36038969321072</v>
      </c>
      <c r="C27">
        <f>C26+H$6</f>
        <v>32500</v>
      </c>
      <c r="D27">
        <f t="shared" si="1"/>
        <v>0.6266134271139342</v>
      </c>
      <c r="E27">
        <f t="shared" si="0"/>
        <v>100</v>
      </c>
    </row>
    <row r="28" spans="1:20">
      <c r="A28">
        <v>26</v>
      </c>
      <c r="B28" s="1">
        <f>IF(A28&gt;=H$3*(ABS(H$2)/360),ABS(H$2),(ABS(H$2)/2)-COS(A28/(H$3*(ABS(H$2)/360))*PI())*ABS(H$2)/2)</f>
        <v>28.390760466418023</v>
      </c>
      <c r="C28">
        <f>C27+H$6</f>
        <v>33750</v>
      </c>
      <c r="D28">
        <f t="shared" si="1"/>
        <v>0.64661489592589239</v>
      </c>
      <c r="E28">
        <f t="shared" si="0"/>
        <v>100</v>
      </c>
    </row>
    <row r="29" spans="1:20">
      <c r="A29">
        <v>27</v>
      </c>
      <c r="B29" s="1">
        <f>IF(A29&gt;=H$3*(ABS(H$2)/360),ABS(H$2),(ABS(H$2)/2)-COS(A29/(H$3*(ABS(H$2)/360))*PI())*ABS(H$2)/2)</f>
        <v>30.481932120871335</v>
      </c>
      <c r="C29">
        <f>C28+H$6</f>
        <v>35000</v>
      </c>
      <c r="D29">
        <f t="shared" si="1"/>
        <v>0.66597823390232869</v>
      </c>
      <c r="E29">
        <f t="shared" si="0"/>
        <v>100</v>
      </c>
    </row>
    <row r="30" spans="1:20">
      <c r="A30">
        <v>28</v>
      </c>
      <c r="B30" s="1">
        <f>IF(A30&gt;=H$3*(ABS(H$2)/360),ABS(H$2),(ABS(H$2)/2)-COS(A30/(H$3*(ABS(H$2)/360))*PI())*ABS(H$2)/2)</f>
        <v>32.631840922617933</v>
      </c>
      <c r="C30">
        <f>C29+H$6</f>
        <v>36250</v>
      </c>
      <c r="D30">
        <f t="shared" si="1"/>
        <v>0.6846843317664324</v>
      </c>
      <c r="E30">
        <f t="shared" si="0"/>
        <v>160</v>
      </c>
    </row>
    <row r="31" spans="1:20">
      <c r="A31">
        <v>29</v>
      </c>
      <c r="B31" s="1">
        <f>IF(A31&gt;=H$3*(ABS(H$2)/360),ABS(H$2),(ABS(H$2)/2)-COS(A31/(H$3*(ABS(H$2)/360))*PI())*ABS(H$2)/2)</f>
        <v>34.838365171232105</v>
      </c>
      <c r="C31">
        <f>C30+H$6</f>
        <v>37500</v>
      </c>
      <c r="D31">
        <f t="shared" si="1"/>
        <v>0.70271472885801678</v>
      </c>
      <c r="E31">
        <f t="shared" si="0"/>
        <v>160</v>
      </c>
    </row>
    <row r="32" spans="1:20">
      <c r="A32">
        <v>30</v>
      </c>
      <c r="B32" s="1">
        <f>IF(A32&gt;=H$3*(ABS(H$2)/360),ABS(H$2),(ABS(H$2)/2)-COS(A32/(H$3*(ABS(H$2)/360))*PI())*ABS(H$2)/2)</f>
        <v>37.099327293677419</v>
      </c>
      <c r="C32">
        <f>C31+H$6</f>
        <v>38750</v>
      </c>
      <c r="D32">
        <f t="shared" si="1"/>
        <v>0.72005163135201067</v>
      </c>
      <c r="E32">
        <f t="shared" si="0"/>
        <v>160</v>
      </c>
    </row>
    <row r="33" spans="1:5">
      <c r="A33">
        <v>31</v>
      </c>
      <c r="B33" s="1">
        <f>IF(A33&gt;=H$3*(ABS(H$2)/360),ABS(H$2),(ABS(H$2)/2)-COS(A33/(H$3*(ABS(H$2)/360))*PI())*ABS(H$2)/2)</f>
        <v>39.412495993308248</v>
      </c>
      <c r="C33">
        <f>C32+H$6</f>
        <v>40000</v>
      </c>
      <c r="D33">
        <f t="shared" si="1"/>
        <v>0.73667792981873526</v>
      </c>
      <c r="E33">
        <f t="shared" si="0"/>
        <v>160</v>
      </c>
    </row>
    <row r="34" spans="1:5">
      <c r="A34">
        <v>32</v>
      </c>
      <c r="B34" s="1">
        <f>IF(A34&gt;=H$3*(ABS(H$2)/360),ABS(H$2),(ABS(H$2)/2)-COS(A34/(H$3*(ABS(H$2)/360))*PI())*ABS(H$2)/2)</f>
        <v>41.775588451890314</v>
      </c>
      <c r="C34">
        <f>C33+H$6</f>
        <v>41250</v>
      </c>
      <c r="D34">
        <f t="shared" si="1"/>
        <v>0.75257721610893835</v>
      </c>
      <c r="E34">
        <f t="shared" si="0"/>
        <v>160</v>
      </c>
    </row>
    <row r="35" spans="1:5">
      <c r="A35">
        <v>33</v>
      </c>
      <c r="B35" s="1">
        <f>IF(A35&gt;=H$3*(ABS(H$2)/360),ABS(H$2),(ABS(H$2)/2)-COS(A35/(H$3*(ABS(H$2)/360))*PI())*ABS(H$2)/2)</f>
        <v>44.186272582466593</v>
      </c>
      <c r="C35">
        <f>C34+H$6</f>
        <v>42500</v>
      </c>
      <c r="D35">
        <f t="shared" si="1"/>
        <v>0.76773379954658549</v>
      </c>
      <c r="E35">
        <f t="shared" si="0"/>
        <v>160</v>
      </c>
    </row>
    <row r="36" spans="1:5">
      <c r="A36">
        <v>34</v>
      </c>
      <c r="B36" s="1">
        <f>IF(A36&gt;=H$3*(ABS(H$2)/360),ABS(H$2),(ABS(H$2)/2)-COS(A36/(H$3*(ABS(H$2)/360))*PI())*ABS(H$2)/2)</f>
        <v>46.642169330845633</v>
      </c>
      <c r="C36">
        <f>C35+H$6</f>
        <v>43750</v>
      </c>
      <c r="D36">
        <f t="shared" si="1"/>
        <v>0.7821327224137069</v>
      </c>
      <c r="E36">
        <f t="shared" si="0"/>
        <v>200</v>
      </c>
    </row>
    <row r="37" spans="1:5">
      <c r="A37">
        <v>35</v>
      </c>
      <c r="B37" s="1">
        <f>IF(A37&gt;=H$3*(ABS(H$2)/360),ABS(H$2),(ABS(H$2)/2)-COS(A37/(H$3*(ABS(H$2)/360))*PI())*ABS(H$2)/2)</f>
        <v>49.140855023440785</v>
      </c>
      <c r="C37">
        <f>C36+H$6</f>
        <v>45000</v>
      </c>
      <c r="D37">
        <f t="shared" si="1"/>
        <v>0.79575977471183212</v>
      </c>
      <c r="E37">
        <f t="shared" si="0"/>
        <v>200</v>
      </c>
    </row>
    <row r="38" spans="1:5">
      <c r="A38">
        <v>36</v>
      </c>
      <c r="B38" s="1">
        <f>IF(A38&gt;=H$3*(ABS(H$2)/360),ABS(H$2),(ABS(H$2)/2)-COS(A38/(H$3*(ABS(H$2)/360))*PI())*ABS(H$2)/2)</f>
        <v>51.679863759143458</v>
      </c>
      <c r="C38">
        <f>C37+H$6</f>
        <v>46250</v>
      </c>
      <c r="D38">
        <f t="shared" si="1"/>
        <v>0.80860150818556464</v>
      </c>
      <c r="E38">
        <f t="shared" si="0"/>
        <v>200</v>
      </c>
    </row>
    <row r="39" spans="1:5">
      <c r="A39">
        <v>37</v>
      </c>
      <c r="B39" s="1">
        <f>IF(A39&gt;=H$3*(ABS(H$2)/360),ABS(H$2),(ABS(H$2)/2)-COS(A39/(H$3*(ABS(H$2)/360))*PI())*ABS(H$2)/2)</f>
        <v>54.256689842869747</v>
      </c>
      <c r="C39">
        <f>C38+H$6</f>
        <v>47500</v>
      </c>
      <c r="D39">
        <f t="shared" si="1"/>
        <v>0.82064524959435936</v>
      </c>
      <c r="E39">
        <f t="shared" si="0"/>
        <v>200</v>
      </c>
    </row>
    <row r="40" spans="1:5">
      <c r="A40">
        <v>38</v>
      </c>
      <c r="B40" s="1">
        <f>IF(A40&gt;=H$3*(ABS(H$2)/360),ABS(H$2),(ABS(H$2)/2)-COS(A40/(H$3*(ABS(H$2)/360))*PI())*ABS(H$2)/2)</f>
        <v>56.868790258378972</v>
      </c>
      <c r="C40">
        <f>C39+H$6</f>
        <v>48750</v>
      </c>
      <c r="D40">
        <f t="shared" si="1"/>
        <v>0.83187911321949837</v>
      </c>
      <c r="E40">
        <f t="shared" si="0"/>
        <v>200</v>
      </c>
    </row>
    <row r="41" spans="1:5">
      <c r="A41">
        <v>39</v>
      </c>
      <c r="B41" s="1">
        <f>IF(A41&gt;=H$3*(ABS(H$2)/360),ABS(H$2),(ABS(H$2)/2)-COS(A41/(H$3*(ABS(H$2)/360))*PI())*ABS(H$2)/2)</f>
        <v>59.513587177923768</v>
      </c>
      <c r="C41">
        <f>C40+H$6</f>
        <v>50000</v>
      </c>
      <c r="D41">
        <f t="shared" si="1"/>
        <v>0.84229201259388387</v>
      </c>
      <c r="E41">
        <f t="shared" si="0"/>
        <v>200</v>
      </c>
    </row>
    <row r="42" spans="1:5">
      <c r="A42">
        <v>40</v>
      </c>
      <c r="B42" s="1">
        <f>IF(A42&gt;=H$3*(ABS(H$2)/360),ABS(H$2),(ABS(H$2)/2)-COS(A42/(H$3*(ABS(H$2)/360))*PI())*ABS(H$2)/2)</f>
        <v>62.188470506254731</v>
      </c>
      <c r="C42">
        <f>C41+H$6</f>
        <v>51250</v>
      </c>
      <c r="D42">
        <f t="shared" si="1"/>
        <v>0.85187367144298198</v>
      </c>
      <c r="E42">
        <f t="shared" si="0"/>
        <v>200</v>
      </c>
    </row>
    <row r="43" spans="1:5">
      <c r="A43">
        <v>41</v>
      </c>
      <c r="B43" s="1">
        <f>IF(A43&gt;=H$3*(ABS(H$2)/360),ABS(H$2),(ABS(H$2)/2)-COS(A43/(H$3*(ABS(H$2)/360))*PI())*ABS(H$2)/2)</f>
        <v>64.89080045646935</v>
      </c>
      <c r="C43">
        <f>C42+H$6</f>
        <v>52500</v>
      </c>
      <c r="D43">
        <f t="shared" si="1"/>
        <v>0.86061463382631165</v>
      </c>
      <c r="E43">
        <f t="shared" si="0"/>
        <v>200</v>
      </c>
    </row>
    <row r="44" spans="1:5">
      <c r="A44">
        <v>42</v>
      </c>
      <c r="B44" s="1">
        <f>IF(A44&gt;=H$3*(ABS(H$2)/360),ABS(H$2),(ABS(H$2)/2)-COS(A44/(H$3*(ABS(H$2)/360))*PI())*ABS(H$2)/2)</f>
        <v>67.617910155163059</v>
      </c>
      <c r="C44">
        <f>C43+H$6</f>
        <v>53750</v>
      </c>
      <c r="D44">
        <f t="shared" si="1"/>
        <v>0.86850627346933418</v>
      </c>
      <c r="E44">
        <f t="shared" si="0"/>
        <v>200</v>
      </c>
    </row>
    <row r="45" spans="1:5">
      <c r="A45">
        <v>43</v>
      </c>
      <c r="B45" s="1">
        <f>IF(A45&gt;=H$3*(ABS(H$2)/360),ABS(H$2),(ABS(H$2)/2)-COS(A45/(H$3*(ABS(H$2)/360))*PI())*ABS(H$2)/2)</f>
        <v>70.367108274311164</v>
      </c>
      <c r="C45">
        <f>C44+H$6</f>
        <v>55000</v>
      </c>
      <c r="D45">
        <f t="shared" si="1"/>
        <v>0.87554080227646636</v>
      </c>
      <c r="E45">
        <f t="shared" si="0"/>
        <v>200</v>
      </c>
    </row>
    <row r="46" spans="1:5">
      <c r="A46">
        <v>44</v>
      </c>
      <c r="B46" s="1">
        <f>IF(A46&gt;=H$3*(ABS(H$2)/360),ABS(H$2),(ABS(H$2)/2)-COS(A46/(H$3*(ABS(H$2)/360))*PI())*ABS(H$2)/2)</f>
        <v>73.135681687284773</v>
      </c>
      <c r="C46">
        <f>C45+H$6</f>
        <v>56250</v>
      </c>
      <c r="D46">
        <f t="shared" si="1"/>
        <v>0.88171127801707294</v>
      </c>
      <c r="E46">
        <f t="shared" si="0"/>
        <v>200</v>
      </c>
    </row>
    <row r="47" spans="1:5">
      <c r="A47">
        <v>45</v>
      </c>
      <c r="B47" s="1">
        <f>IF(A47&gt;=H$3*(ABS(H$2)/360),ABS(H$2),(ABS(H$2)/2)-COS(A47/(H$3*(ABS(H$2)/360))*PI())*ABS(H$2)/2)</f>
        <v>75.920898146379216</v>
      </c>
      <c r="C47">
        <f>C46+H$6</f>
        <v>57500</v>
      </c>
      <c r="D47">
        <f t="shared" si="1"/>
        <v>0.88701161117657401</v>
      </c>
      <c r="E47">
        <f t="shared" si="0"/>
        <v>200</v>
      </c>
    </row>
    <row r="48" spans="1:5">
      <c r="A48">
        <v>46</v>
      </c>
      <c r="B48" s="1">
        <f>IF(A48&gt;=H$3*(ABS(H$2)/360),ABS(H$2),(ABS(H$2)/2)-COS(A48/(H$3*(ABS(H$2)/360))*PI())*ABS(H$2)/2)</f>
        <v>78.720008979212622</v>
      </c>
      <c r="C48">
        <f>C47+H$6</f>
        <v>58750</v>
      </c>
      <c r="D48">
        <f t="shared" si="1"/>
        <v>0.891436570966053</v>
      </c>
      <c r="E48">
        <f t="shared" si="0"/>
        <v>250</v>
      </c>
    </row>
    <row r="49" spans="1:5">
      <c r="A49">
        <v>47</v>
      </c>
      <c r="B49" s="1">
        <f>IF(A49&gt;=H$3*(ABS(H$2)/360),ABS(H$2),(ABS(H$2)/2)-COS(A49/(H$3*(ABS(H$2)/360))*PI())*ABS(H$2)/2)</f>
        <v>81.530251801333691</v>
      </c>
      <c r="C49">
        <f>C48+H$6</f>
        <v>60000</v>
      </c>
      <c r="D49">
        <f t="shared" si="1"/>
        <v>0.89498179048441673</v>
      </c>
      <c r="E49">
        <f t="shared" si="0"/>
        <v>250</v>
      </c>
    </row>
    <row r="50" spans="1:5">
      <c r="A50">
        <v>48</v>
      </c>
      <c r="B50" s="1">
        <f>IF(A50&gt;=H$3*(ABS(H$2)/360),ABS(H$2),(ABS(H$2)/2)-COS(A50/(H$3*(ABS(H$2)/360))*PI())*ABS(H$2)/2)</f>
        <v>84.348853242361784</v>
      </c>
      <c r="C50">
        <f>C49+H$6</f>
        <v>61250</v>
      </c>
      <c r="D50">
        <f t="shared" si="1"/>
        <v>0.89764377102805515</v>
      </c>
      <c r="E50">
        <f t="shared" si="0"/>
        <v>250</v>
      </c>
    </row>
    <row r="51" spans="1:5">
      <c r="A51">
        <v>49</v>
      </c>
      <c r="B51" s="1">
        <f>IF(A51&gt;=H$3*(ABS(H$2)/360),ABS(H$2),(ABS(H$2)/2)-COS(A51/(H$3*(ABS(H$2)/360))*PI())*ABS(H$2)/2)</f>
        <v>87.173031682968443</v>
      </c>
      <c r="C51">
        <f>C50+H$6</f>
        <v>62500</v>
      </c>
      <c r="D51">
        <f t="shared" si="1"/>
        <v>0.89941988554352181</v>
      </c>
      <c r="E51">
        <f t="shared" si="0"/>
        <v>250</v>
      </c>
    </row>
    <row r="52" spans="1:5">
      <c r="A52">
        <v>50</v>
      </c>
      <c r="B52" s="1">
        <f>IF(A52&gt;=H$3*(ABS(H$2)/360),ABS(H$2),(ABS(H$2)/2)-COS(A52/(H$3*(ABS(H$2)/360))*PI())*ABS(H$2)/2)</f>
        <v>90</v>
      </c>
      <c r="C52">
        <f>C51+H$6</f>
        <v>63750</v>
      </c>
      <c r="D52">
        <f t="shared" si="1"/>
        <v>0.90030838122024115</v>
      </c>
      <c r="E52">
        <f t="shared" si="0"/>
        <v>250</v>
      </c>
    </row>
    <row r="53" spans="1:5">
      <c r="A53">
        <v>51</v>
      </c>
      <c r="B53" s="1">
        <f>IF(A53&gt;=H$3*(ABS(H$2)/360),ABS(H$2),(ABS(H$2)/2)-COS(A53/(H$3*(ABS(H$2)/360))*PI())*ABS(H$2)/2)</f>
        <v>92.826968317031543</v>
      </c>
      <c r="C53">
        <f>C52+H$6</f>
        <v>65000</v>
      </c>
      <c r="D53">
        <f t="shared" si="1"/>
        <v>0.9003083812202366</v>
      </c>
      <c r="E53">
        <f t="shared" si="0"/>
        <v>250</v>
      </c>
    </row>
    <row r="54" spans="1:5">
      <c r="A54">
        <v>52</v>
      </c>
      <c r="B54" s="1">
        <f>IF(A54&gt;=H$3*(ABS(H$2)/360),ABS(H$2),(ABS(H$2)/2)-COS(A54/(H$3*(ABS(H$2)/360))*PI())*ABS(H$2)/2)</f>
        <v>95.651146757638202</v>
      </c>
      <c r="C54">
        <f>C53+H$6</f>
        <v>66250</v>
      </c>
      <c r="D54">
        <f t="shared" si="1"/>
        <v>0.89941988554352181</v>
      </c>
      <c r="E54">
        <f t="shared" si="0"/>
        <v>250</v>
      </c>
    </row>
    <row r="55" spans="1:5">
      <c r="A55">
        <v>53</v>
      </c>
      <c r="B55" s="1">
        <f>IF(A55&gt;=H$3*(ABS(H$2)/360),ABS(H$2),(ABS(H$2)/2)-COS(A55/(H$3*(ABS(H$2)/360))*PI())*ABS(H$2)/2)</f>
        <v>98.469748198666295</v>
      </c>
      <c r="C55">
        <f>C54+H$6</f>
        <v>67500</v>
      </c>
      <c r="D55">
        <f t="shared" si="1"/>
        <v>0.89764377102805515</v>
      </c>
      <c r="E55">
        <f t="shared" si="0"/>
        <v>250</v>
      </c>
    </row>
    <row r="56" spans="1:5">
      <c r="A56">
        <v>54</v>
      </c>
      <c r="B56" s="1">
        <f>IF(A56&gt;=H$3*(ABS(H$2)/360),ABS(H$2),(ABS(H$2)/2)-COS(A56/(H$3*(ABS(H$2)/360))*PI())*ABS(H$2)/2)</f>
        <v>101.27999102078739</v>
      </c>
      <c r="C56">
        <f>C55+H$6</f>
        <v>68750</v>
      </c>
      <c r="D56">
        <f t="shared" si="1"/>
        <v>0.89498179048442583</v>
      </c>
      <c r="E56">
        <f t="shared" si="0"/>
        <v>250</v>
      </c>
    </row>
    <row r="57" spans="1:5">
      <c r="A57">
        <v>55</v>
      </c>
      <c r="B57" s="1">
        <f>IF(A57&gt;=H$3*(ABS(H$2)/360),ABS(H$2),(ABS(H$2)/2)-COS(A57/(H$3*(ABS(H$2)/360))*PI())*ABS(H$2)/2)</f>
        <v>104.0791018536208</v>
      </c>
      <c r="C57">
        <f>C56+H$6</f>
        <v>70000</v>
      </c>
      <c r="D57">
        <f t="shared" si="1"/>
        <v>0.891436570966053</v>
      </c>
      <c r="E57">
        <f t="shared" si="0"/>
        <v>250</v>
      </c>
    </row>
    <row r="58" spans="1:5">
      <c r="A58">
        <v>56</v>
      </c>
      <c r="B58" s="1">
        <f>IF(A58&gt;=H$3*(ABS(H$2)/360),ABS(H$2),(ABS(H$2)/2)-COS(A58/(H$3*(ABS(H$2)/360))*PI())*ABS(H$2)/2)</f>
        <v>106.86431831271523</v>
      </c>
      <c r="C58">
        <f>C57+H$6</f>
        <v>71250</v>
      </c>
      <c r="D58">
        <f t="shared" si="1"/>
        <v>0.88701161117656957</v>
      </c>
      <c r="E58">
        <f t="shared" si="0"/>
        <v>200</v>
      </c>
    </row>
    <row r="59" spans="1:5">
      <c r="A59">
        <v>57</v>
      </c>
      <c r="B59" s="1">
        <f>IF(A59&gt;=H$3*(ABS(H$2)/360),ABS(H$2),(ABS(H$2)/2)-COS(A59/(H$3*(ABS(H$2)/360))*PI())*ABS(H$2)/2)</f>
        <v>109.63289172568881</v>
      </c>
      <c r="C59">
        <f>C58+H$6</f>
        <v>72500</v>
      </c>
      <c r="D59">
        <f t="shared" si="1"/>
        <v>0.88171127801706384</v>
      </c>
      <c r="E59">
        <f t="shared" si="0"/>
        <v>200</v>
      </c>
    </row>
    <row r="60" spans="1:5">
      <c r="A60">
        <v>58</v>
      </c>
      <c r="B60" s="1">
        <f>IF(A60&gt;=H$3*(ABS(H$2)/360),ABS(H$2),(ABS(H$2)/2)-COS(A60/(H$3*(ABS(H$2)/360))*PI())*ABS(H$2)/2)</f>
        <v>112.38208984483691</v>
      </c>
      <c r="C60">
        <f>C59+H$6</f>
        <v>73750</v>
      </c>
      <c r="D60">
        <f t="shared" si="1"/>
        <v>0.87554080227646636</v>
      </c>
      <c r="E60">
        <f t="shared" si="0"/>
        <v>200</v>
      </c>
    </row>
    <row r="61" spans="1:5">
      <c r="A61">
        <v>59</v>
      </c>
      <c r="B61" s="1">
        <f>IF(A61&gt;=H$3*(ABS(H$2)/360),ABS(H$2),(ABS(H$2)/2)-COS(A61/(H$3*(ABS(H$2)/360))*PI())*ABS(H$2)/2)</f>
        <v>115.10919954353062</v>
      </c>
      <c r="C61">
        <f>C60+H$6</f>
        <v>75000</v>
      </c>
      <c r="D61">
        <f t="shared" si="1"/>
        <v>0.86850627346933418</v>
      </c>
      <c r="E61">
        <f t="shared" si="0"/>
        <v>200</v>
      </c>
    </row>
    <row r="62" spans="1:5">
      <c r="A62">
        <v>60</v>
      </c>
      <c r="B62" s="1">
        <f>IF(A62&gt;=H$3*(ABS(H$2)/360),ABS(H$2),(ABS(H$2)/2)-COS(A62/(H$3*(ABS(H$2)/360))*PI())*ABS(H$2)/2)</f>
        <v>117.81152949374527</v>
      </c>
      <c r="C62">
        <f>C61+H$6</f>
        <v>76250</v>
      </c>
      <c r="D62">
        <f t="shared" si="1"/>
        <v>0.86061463382632075</v>
      </c>
      <c r="E62">
        <f t="shared" si="0"/>
        <v>200</v>
      </c>
    </row>
    <row r="63" spans="1:5">
      <c r="A63">
        <v>61</v>
      </c>
      <c r="B63" s="1">
        <f>IF(A63&gt;=H$3*(ABS(H$2)/360),ABS(H$2),(ABS(H$2)/2)-COS(A63/(H$3*(ABS(H$2)/360))*PI())*ABS(H$2)/2)</f>
        <v>120.48641282207622</v>
      </c>
      <c r="C63">
        <f>C62+H$6</f>
        <v>77500</v>
      </c>
      <c r="D63">
        <f t="shared" si="1"/>
        <v>0.85187367144297754</v>
      </c>
      <c r="E63">
        <f t="shared" si="0"/>
        <v>200</v>
      </c>
    </row>
    <row r="64" spans="1:5">
      <c r="A64">
        <v>62</v>
      </c>
      <c r="B64" s="1">
        <f>IF(A64&gt;=H$3*(ABS(H$2)/360),ABS(H$2),(ABS(H$2)/2)-COS(A64/(H$3*(ABS(H$2)/360))*PI())*ABS(H$2)/2)</f>
        <v>123.13120974162102</v>
      </c>
      <c r="C64">
        <f>C63+H$6</f>
        <v>78750</v>
      </c>
      <c r="D64">
        <f t="shared" si="1"/>
        <v>0.84229201259388609</v>
      </c>
      <c r="E64">
        <f t="shared" si="0"/>
        <v>200</v>
      </c>
    </row>
    <row r="65" spans="1:5">
      <c r="A65">
        <v>63</v>
      </c>
      <c r="B65" s="1">
        <f>IF(A65&gt;=H$3*(ABS(H$2)/360),ABS(H$2),(ABS(H$2)/2)-COS(A65/(H$3*(ABS(H$2)/360))*PI())*ABS(H$2)/2)</f>
        <v>125.74331015713024</v>
      </c>
      <c r="C65">
        <f>C64+H$6</f>
        <v>80000</v>
      </c>
      <c r="D65">
        <f t="shared" si="1"/>
        <v>0.83187911321949615</v>
      </c>
      <c r="E65">
        <f t="shared" si="0"/>
        <v>200</v>
      </c>
    </row>
    <row r="66" spans="1:5">
      <c r="A66">
        <v>64</v>
      </c>
      <c r="B66" s="1">
        <f>IF(A66&gt;=H$3*(ABS(H$2)/360),ABS(H$2),(ABS(H$2)/2)-COS(A66/(H$3*(ABS(H$2)/360))*PI())*ABS(H$2)/2)</f>
        <v>128.32013624085653</v>
      </c>
      <c r="C66">
        <f>C65+H$6</f>
        <v>81250</v>
      </c>
      <c r="D66">
        <f t="shared" si="1"/>
        <v>0.82064524959435936</v>
      </c>
      <c r="E66">
        <f t="shared" si="0"/>
        <v>200</v>
      </c>
    </row>
    <row r="67" spans="1:5">
      <c r="A67">
        <v>65</v>
      </c>
      <c r="B67" s="1">
        <f>IF(A67&gt;=H$3*(ABS(H$2)/360),ABS(H$2),(ABS(H$2)/2)-COS(A67/(H$3*(ABS(H$2)/360))*PI())*ABS(H$2)/2)</f>
        <v>130.85914497655921</v>
      </c>
      <c r="C67">
        <f>C66+H$6</f>
        <v>82500</v>
      </c>
      <c r="D67">
        <f t="shared" si="1"/>
        <v>0.80860150818556686</v>
      </c>
      <c r="E67">
        <f t="shared" ref="E67:E102" si="2">IF(MOD(B67,H$2)=0,0,INDEX(T$6:T$14,INT(D67*COUNT(T$6:T$14))+1))</f>
        <v>200</v>
      </c>
    </row>
    <row r="68" spans="1:5">
      <c r="A68">
        <v>66</v>
      </c>
      <c r="B68" s="1">
        <f>IF(A68&gt;=H$3*(ABS(H$2)/360),ABS(H$2),(ABS(H$2)/2)-COS(A68/(H$3*(ABS(H$2)/360))*PI())*ABS(H$2)/2)</f>
        <v>133.3578306691544</v>
      </c>
      <c r="C68">
        <f>C67+H$6</f>
        <v>83750</v>
      </c>
      <c r="D68">
        <f t="shared" ref="D68:D102" si="3">(B68-B67)/H$7</f>
        <v>0.79575977471184345</v>
      </c>
      <c r="E68">
        <f t="shared" si="2"/>
        <v>200</v>
      </c>
    </row>
    <row r="69" spans="1:5">
      <c r="A69">
        <v>67</v>
      </c>
      <c r="B69" s="1">
        <f>IF(A69&gt;=H$3*(ABS(H$2)/360),ABS(H$2),(ABS(H$2)/2)-COS(A69/(H$3*(ABS(H$2)/360))*PI())*ABS(H$2)/2)</f>
        <v>135.81372741753341</v>
      </c>
      <c r="C69">
        <f>C68+H$6</f>
        <v>85000</v>
      </c>
      <c r="D69">
        <f t="shared" si="3"/>
        <v>0.78213272241370013</v>
      </c>
      <c r="E69">
        <f t="shared" si="2"/>
        <v>200</v>
      </c>
    </row>
    <row r="70" spans="1:5">
      <c r="A70">
        <v>68</v>
      </c>
      <c r="B70" s="1">
        <f>IF(A70&gt;=H$3*(ABS(H$2)/360),ABS(H$2),(ABS(H$2)/2)-COS(A70/(H$3*(ABS(H$2)/360))*PI())*ABS(H$2)/2)</f>
        <v>138.22441154810971</v>
      </c>
      <c r="C70">
        <f>C69+H$6</f>
        <v>86250</v>
      </c>
      <c r="D70">
        <f t="shared" si="3"/>
        <v>0.76773379954659227</v>
      </c>
      <c r="E70">
        <f t="shared" si="2"/>
        <v>160</v>
      </c>
    </row>
    <row r="71" spans="1:5">
      <c r="A71">
        <v>69</v>
      </c>
      <c r="B71" s="1">
        <f>IF(A71&gt;=H$3*(ABS(H$2)/360),ABS(H$2),(ABS(H$2)/2)-COS(A71/(H$3*(ABS(H$2)/360))*PI())*ABS(H$2)/2)</f>
        <v>140.58750400669174</v>
      </c>
      <c r="C71">
        <f>C70+H$6</f>
        <v>87500</v>
      </c>
      <c r="D71">
        <f t="shared" si="3"/>
        <v>0.75257721610892703</v>
      </c>
      <c r="E71">
        <f t="shared" si="2"/>
        <v>160</v>
      </c>
    </row>
    <row r="72" spans="1:5">
      <c r="A72">
        <v>70</v>
      </c>
      <c r="B72" s="1">
        <f>IF(A72&gt;=H$3*(ABS(H$2)/360),ABS(H$2),(ABS(H$2)/2)-COS(A72/(H$3*(ABS(H$2)/360))*PI())*ABS(H$2)/2)</f>
        <v>142.90067270632258</v>
      </c>
      <c r="C72">
        <f>C71+H$6</f>
        <v>88750</v>
      </c>
      <c r="D72">
        <f t="shared" si="3"/>
        <v>0.73667792981873759</v>
      </c>
      <c r="E72">
        <f t="shared" si="2"/>
        <v>160</v>
      </c>
    </row>
    <row r="73" spans="1:5">
      <c r="A73">
        <v>71</v>
      </c>
      <c r="B73" s="1">
        <f>IF(A73&gt;=H$3*(ABS(H$2)/360),ABS(H$2),(ABS(H$2)/2)-COS(A73/(H$3*(ABS(H$2)/360))*PI())*ABS(H$2)/2)</f>
        <v>145.16163482876786</v>
      </c>
      <c r="C73">
        <f>C72+H$6</f>
        <v>90000</v>
      </c>
      <c r="D73">
        <f t="shared" si="3"/>
        <v>0.72005163135199934</v>
      </c>
      <c r="E73">
        <f t="shared" si="2"/>
        <v>160</v>
      </c>
    </row>
    <row r="74" spans="1:5">
      <c r="A74">
        <v>72</v>
      </c>
      <c r="B74" s="1">
        <f>IF(A74&gt;=H$3*(ABS(H$2)/360),ABS(H$2),(ABS(H$2)/2)-COS(A74/(H$3*(ABS(H$2)/360))*PI())*ABS(H$2)/2)</f>
        <v>147.36815907738207</v>
      </c>
      <c r="C74">
        <f>C73+H$6</f>
        <v>91250</v>
      </c>
      <c r="D74">
        <f t="shared" si="3"/>
        <v>0.70271472885803032</v>
      </c>
      <c r="E74">
        <f t="shared" si="2"/>
        <v>160</v>
      </c>
    </row>
    <row r="75" spans="1:5">
      <c r="A75">
        <v>73</v>
      </c>
      <c r="B75" s="1">
        <f>IF(A75&gt;=H$3*(ABS(H$2)/360),ABS(H$2),(ABS(H$2)/2)-COS(A75/(H$3*(ABS(H$2)/360))*PI())*ABS(H$2)/2)</f>
        <v>149.51806787912864</v>
      </c>
      <c r="C75">
        <f>C74+H$6</f>
        <v>92500</v>
      </c>
      <c r="D75">
        <f t="shared" si="3"/>
        <v>0.68468433176642107</v>
      </c>
      <c r="E75">
        <f t="shared" si="2"/>
        <v>160</v>
      </c>
    </row>
    <row r="76" spans="1:5">
      <c r="A76">
        <v>74</v>
      </c>
      <c r="B76" s="1">
        <f>IF(A76&gt;=H$3*(ABS(H$2)/360),ABS(H$2),(ABS(H$2)/2)-COS(A76/(H$3*(ABS(H$2)/360))*PI())*ABS(H$2)/2)</f>
        <v>151.60923953358198</v>
      </c>
      <c r="C76">
        <f>C75+H$6</f>
        <v>93750</v>
      </c>
      <c r="D76">
        <f t="shared" si="3"/>
        <v>0.66597823390234001</v>
      </c>
      <c r="E76">
        <f t="shared" si="2"/>
        <v>100</v>
      </c>
    </row>
    <row r="77" spans="1:5">
      <c r="A77">
        <v>75</v>
      </c>
      <c r="B77" s="1">
        <f>IF(A77&gt;=H$3*(ABS(H$2)/360),ABS(H$2),(ABS(H$2)/2)-COS(A77/(H$3*(ABS(H$2)/360))*PI())*ABS(H$2)/2)</f>
        <v>153.63961030678928</v>
      </c>
      <c r="C77">
        <f>C76+H$6</f>
        <v>95000</v>
      </c>
      <c r="D77">
        <f t="shared" si="3"/>
        <v>0.64661489592589017</v>
      </c>
      <c r="E77">
        <f t="shared" si="2"/>
        <v>100</v>
      </c>
    </row>
    <row r="78" spans="1:5">
      <c r="A78">
        <v>76</v>
      </c>
      <c r="B78" s="1">
        <f>IF(A78&gt;=H$3*(ABS(H$2)/360),ABS(H$2),(ABS(H$2)/2)-COS(A78/(H$3*(ABS(H$2)/360))*PI())*ABS(H$2)/2)</f>
        <v>155.60717646792702</v>
      </c>
      <c r="C78">
        <f>C77+H$6</f>
        <v>96250</v>
      </c>
      <c r="D78">
        <f t="shared" si="3"/>
        <v>0.62661342711392964</v>
      </c>
      <c r="E78">
        <f t="shared" si="2"/>
        <v>100</v>
      </c>
    </row>
    <row r="79" spans="1:5">
      <c r="A79">
        <v>77</v>
      </c>
      <c r="B79" s="1">
        <f>IF(A79&gt;=H$3*(ABS(H$2)/360),ABS(H$2),(ABS(H$2)/2)-COS(A79/(H$3*(ABS(H$2)/360))*PI())*ABS(H$2)/2)</f>
        <v>157.50999626674138</v>
      </c>
      <c r="C79">
        <f>C78+H$6</f>
        <v>97500</v>
      </c>
      <c r="D79">
        <f t="shared" si="3"/>
        <v>0.60599356650138947</v>
      </c>
      <c r="E79">
        <f t="shared" si="2"/>
        <v>100</v>
      </c>
    </row>
    <row r="80" spans="1:5">
      <c r="A80">
        <v>78</v>
      </c>
      <c r="B80" s="1">
        <f>IF(A80&gt;=H$3*(ABS(H$2)/360),ABS(H$2),(ABS(H$2)/2)-COS(A80/(H$3*(ABS(H$2)/360))*PI())*ABS(H$2)/2)</f>
        <v>159.34619184982103</v>
      </c>
      <c r="C80">
        <f>C79+H$6</f>
        <v>98750</v>
      </c>
      <c r="D80">
        <f t="shared" si="3"/>
        <v>0.58477566340116027</v>
      </c>
      <c r="E80">
        <f t="shared" si="2"/>
        <v>100</v>
      </c>
    </row>
    <row r="81" spans="1:5">
      <c r="A81">
        <v>79</v>
      </c>
      <c r="B81" s="1">
        <f>IF(A81&gt;=H$3*(ABS(H$2)/360),ABS(H$2),(ABS(H$2)/2)-COS(A81/(H$3*(ABS(H$2)/360))*PI())*ABS(H$2)/2)</f>
        <v>161.11395111381213</v>
      </c>
      <c r="C81">
        <f>C80+H$6</f>
        <v>100000</v>
      </c>
      <c r="D81">
        <f t="shared" si="3"/>
        <v>0.56298065732200941</v>
      </c>
      <c r="E81">
        <f t="shared" si="2"/>
        <v>100</v>
      </c>
    </row>
    <row r="82" spans="1:5">
      <c r="A82">
        <v>80</v>
      </c>
      <c r="B82" s="1">
        <f>IF(A82&gt;=H$3*(ABS(H$2)/360),ABS(H$2),(ABS(H$2)/2)-COS(A82/(H$3*(ABS(H$2)/360))*PI())*ABS(H$2)/2)</f>
        <v>162.81152949374524</v>
      </c>
      <c r="C82">
        <f>C81+H$6</f>
        <v>101250</v>
      </c>
      <c r="D82">
        <f t="shared" si="3"/>
        <v>0.54063005730353675</v>
      </c>
      <c r="E82">
        <f t="shared" si="2"/>
        <v>80</v>
      </c>
    </row>
    <row r="83" spans="1:5">
      <c r="A83">
        <v>81</v>
      </c>
      <c r="B83" s="1">
        <f>IF(A83&gt;=H$3*(ABS(H$2)/360),ABS(H$2),(ABS(H$2)/2)-COS(A83/(H$3*(ABS(H$2)/360))*PI())*ABS(H$2)/2)</f>
        <v>164.43725168471059</v>
      </c>
      <c r="C83">
        <f>C82+H$6</f>
        <v>102500</v>
      </c>
      <c r="D83">
        <f t="shared" si="3"/>
        <v>0.51774592068960124</v>
      </c>
      <c r="E83">
        <f t="shared" si="2"/>
        <v>80</v>
      </c>
    </row>
    <row r="84" spans="1:5">
      <c r="A84">
        <v>82</v>
      </c>
      <c r="B84" s="1">
        <f>IF(A84&gt;=H$3*(ABS(H$2)/360),ABS(H$2),(ABS(H$2)/2)-COS(A84/(H$3*(ABS(H$2)/360))*PI())*ABS(H$2)/2)</f>
        <v>165.98951329518133</v>
      </c>
      <c r="C84">
        <f>C83+H$6</f>
        <v>103750</v>
      </c>
      <c r="D84">
        <f t="shared" si="3"/>
        <v>0.49435083136010721</v>
      </c>
      <c r="E84">
        <f t="shared" si="2"/>
        <v>80</v>
      </c>
    </row>
    <row r="85" spans="1:5">
      <c r="A85">
        <v>83</v>
      </c>
      <c r="B85" s="1">
        <f>IF(A85&gt;=H$3*(ABS(H$2)/360),ABS(H$2),(ABS(H$2)/2)-COS(A85/(H$3*(ABS(H$2)/360))*PI())*ABS(H$2)/2)</f>
        <v>167.4667824303549</v>
      </c>
      <c r="C85">
        <f>C84+H$6</f>
        <v>105000</v>
      </c>
      <c r="D85">
        <f t="shared" si="3"/>
        <v>0.47046787744381258</v>
      </c>
      <c r="E85">
        <f t="shared" si="2"/>
        <v>80</v>
      </c>
    </row>
    <row r="86" spans="1:5">
      <c r="A86">
        <v>84</v>
      </c>
      <c r="B86" s="1">
        <f>IF(A86&gt;=H$3*(ABS(H$2)/360),ABS(H$2),(ABS(H$2)/2)-COS(A86/(H$3*(ABS(H$2)/360))*PI())*ABS(H$2)/2)</f>
        <v>168.86760120394769</v>
      </c>
      <c r="C86">
        <f>C85+H$6</f>
        <v>106250</v>
      </c>
      <c r="D86">
        <f t="shared" si="3"/>
        <v>0.44612062853273537</v>
      </c>
      <c r="E86">
        <f t="shared" si="2"/>
        <v>80</v>
      </c>
    </row>
    <row r="87" spans="1:5">
      <c r="A87">
        <v>85</v>
      </c>
      <c r="B87" s="1">
        <f>IF(A87&gt;=H$3*(ABS(H$2)/360),ABS(H$2),(ABS(H$2)/2)-COS(A87/(H$3*(ABS(H$2)/360))*PI())*ABS(H$2)/2)</f>
        <v>170.1905871769531</v>
      </c>
      <c r="C87">
        <f>C86+H$6</f>
        <v>107500</v>
      </c>
      <c r="D87">
        <f t="shared" si="3"/>
        <v>0.42133311242210697</v>
      </c>
      <c r="E87">
        <f t="shared" si="2"/>
        <v>50</v>
      </c>
    </row>
    <row r="88" spans="1:5">
      <c r="A88">
        <v>86</v>
      </c>
      <c r="B88" s="1">
        <f>IF(A88&gt;=H$3*(ABS(H$2)/360),ABS(H$2),(ABS(H$2)/2)-COS(A88/(H$3*(ABS(H$2)/360))*PI())*ABS(H$2)/2)</f>
        <v>171.43443472194173</v>
      </c>
      <c r="C88">
        <f>C87+H$6</f>
        <v>108750</v>
      </c>
      <c r="D88">
        <f t="shared" si="3"/>
        <v>0.39612979139765142</v>
      </c>
      <c r="E88">
        <f t="shared" si="2"/>
        <v>50</v>
      </c>
    </row>
    <row r="89" spans="1:5">
      <c r="A89">
        <v>87</v>
      </c>
      <c r="B89" s="1">
        <f>IF(A89&gt;=H$3*(ABS(H$2)/360),ABS(H$2),(ABS(H$2)/2)-COS(A89/(H$3*(ABS(H$2)/360))*PI())*ABS(H$2)/2)</f>
        <v>172.59791631155832</v>
      </c>
      <c r="C89">
        <f>C88+H$6</f>
        <v>110000</v>
      </c>
      <c r="D89">
        <f t="shared" si="3"/>
        <v>0.37053553809445688</v>
      </c>
      <c r="E89">
        <f t="shared" si="2"/>
        <v>50</v>
      </c>
    </row>
    <row r="90" spans="1:5">
      <c r="A90">
        <v>88</v>
      </c>
      <c r="B90" s="1">
        <f>IF(A90&gt;=H$3*(ABS(H$2)/360),ABS(H$2),(ABS(H$2)/2)-COS(A90/(H$3*(ABS(H$2)/360))*PI())*ABS(H$2)/2)</f>
        <v>173.67988372994262</v>
      </c>
      <c r="C90">
        <f>C89+H$6</f>
        <v>111250</v>
      </c>
      <c r="D90">
        <f t="shared" si="3"/>
        <v>0.34457561095041239</v>
      </c>
      <c r="E90">
        <f t="shared" si="2"/>
        <v>50</v>
      </c>
    </row>
    <row r="91" spans="1:5">
      <c r="A91">
        <v>89</v>
      </c>
      <c r="B91" s="1">
        <f>IF(A91&gt;=H$3*(ABS(H$2)/360),ABS(H$2),(ABS(H$2)/2)-COS(A91/(H$3*(ABS(H$2)/360))*PI())*ABS(H$2)/2)</f>
        <v>174.6792692058803</v>
      </c>
      <c r="C91">
        <f>C90+H$6</f>
        <v>112500</v>
      </c>
      <c r="D91">
        <f t="shared" si="3"/>
        <v>0.3182756292795178</v>
      </c>
      <c r="E91">
        <f t="shared" si="2"/>
        <v>40</v>
      </c>
    </row>
    <row r="92" spans="1:5">
      <c r="A92">
        <v>90</v>
      </c>
      <c r="B92" s="1">
        <f>IF(A92&gt;=H$3*(ABS(H$2)/360),ABS(H$2),(ABS(H$2)/2)-COS(A92/(H$3*(ABS(H$2)/360))*PI())*ABS(H$2)/2)</f>
        <v>175.59508646656383</v>
      </c>
      <c r="C92">
        <f>C91+H$6</f>
        <v>113750</v>
      </c>
      <c r="D92">
        <f t="shared" si="3"/>
        <v>0.29166154798838378</v>
      </c>
      <c r="E92">
        <f t="shared" si="2"/>
        <v>40</v>
      </c>
    </row>
    <row r="93" spans="1:5">
      <c r="A93">
        <v>91</v>
      </c>
      <c r="B93" s="1">
        <f>IF(A93&gt;=H$3*(ABS(H$2)/360),ABS(H$2),(ABS(H$2)/2)-COS(A93/(H$3*(ABS(H$2)/360))*PI())*ABS(H$2)/2)</f>
        <v>176.42643171092487</v>
      </c>
      <c r="C93">
        <f>C92+H$6</f>
        <v>115000</v>
      </c>
      <c r="D93">
        <f t="shared" si="3"/>
        <v>0.26475963196211649</v>
      </c>
      <c r="E93">
        <f t="shared" si="2"/>
        <v>40</v>
      </c>
    </row>
    <row r="94" spans="1:5">
      <c r="A94">
        <v>92</v>
      </c>
      <c r="B94" s="1">
        <f>IF(A94&gt;=H$3*(ABS(H$2)/360),ABS(H$2),(ABS(H$2)/2)-COS(A94/(H$3*(ABS(H$2)/360))*PI())*ABS(H$2)/2)</f>
        <v>177.1724845015768</v>
      </c>
      <c r="C94">
        <f>C93+H$6</f>
        <v>116250</v>
      </c>
      <c r="D94">
        <f t="shared" si="3"/>
        <v>0.23759643014392684</v>
      </c>
      <c r="E94">
        <f t="shared" si="2"/>
        <v>40</v>
      </c>
    </row>
    <row r="95" spans="1:5">
      <c r="A95">
        <v>93</v>
      </c>
      <c r="B95" s="1">
        <f>IF(A95&gt;=H$3*(ABS(H$2)/360),ABS(H$2),(ABS(H$2)/2)-COS(A95/(H$3*(ABS(H$2)/360))*PI())*ABS(H$2)/2)</f>
        <v>177.83250857448726</v>
      </c>
      <c r="C95">
        <f>C94+H$6</f>
        <v>117500</v>
      </c>
      <c r="D95">
        <f t="shared" si="3"/>
        <v>0.21019874933454133</v>
      </c>
      <c r="E95">
        <f t="shared" si="2"/>
        <v>20</v>
      </c>
    </row>
    <row r="96" spans="1:5">
      <c r="A96">
        <v>94</v>
      </c>
      <c r="B96" s="1">
        <f>IF(A96&gt;=H$3*(ABS(H$2)/360),ABS(H$2),(ABS(H$2)/2)-COS(A96/(H$3*(ABS(H$2)/360))*PI())*ABS(H$2)/2)</f>
        <v>178.40585256558199</v>
      </c>
      <c r="C96">
        <f>C95+H$6</f>
        <v>118750</v>
      </c>
      <c r="D96">
        <f t="shared" si="3"/>
        <v>0.1825936277371755</v>
      </c>
      <c r="E96">
        <f t="shared" si="2"/>
        <v>20</v>
      </c>
    </row>
    <row r="97" spans="1:5">
      <c r="A97">
        <v>95</v>
      </c>
      <c r="B97" s="1">
        <f>IF(A97&gt;=H$3*(ABS(H$2)/360),ABS(H$2),(ABS(H$2)/2)-COS(A97/(H$3*(ABS(H$2)/360))*PI())*ABS(H$2)/2)</f>
        <v>178.89195065356239</v>
      </c>
      <c r="C97">
        <f>C96+H$6</f>
        <v>120000</v>
      </c>
      <c r="D97">
        <f t="shared" si="3"/>
        <v>0.15480830827401104</v>
      </c>
      <c r="E97">
        <f t="shared" si="2"/>
        <v>20</v>
      </c>
    </row>
    <row r="98" spans="1:5">
      <c r="A98">
        <v>96</v>
      </c>
      <c r="B98" s="1">
        <f>IF(A98&gt;=H$3*(ABS(H$2)/360),ABS(H$2),(ABS(H$2)/2)-COS(A98/(H$3*(ABS(H$2)/360))*PI())*ABS(H$2)/2)</f>
        <v>179.29032311830298</v>
      </c>
      <c r="C98">
        <f>C97+H$6</f>
        <v>121250</v>
      </c>
      <c r="D98">
        <f t="shared" si="3"/>
        <v>0.1268702117008246</v>
      </c>
      <c r="E98">
        <f t="shared" si="2"/>
        <v>20</v>
      </c>
    </row>
    <row r="99" spans="1:5">
      <c r="A99">
        <v>97</v>
      </c>
      <c r="B99" s="1">
        <f>IF(A99&gt;=H$3*(ABS(H$2)/360),ABS(H$2),(ABS(H$2)/2)-COS(A99/(H$3*(ABS(H$2)/360))*PI())*ABS(H$2)/2)</f>
        <v>179.60057681427719</v>
      </c>
      <c r="C99">
        <f>C98+H$6</f>
        <v>122500</v>
      </c>
      <c r="D99">
        <f t="shared" si="3"/>
        <v>9.880690954592708E-2</v>
      </c>
      <c r="E99">
        <f t="shared" si="2"/>
        <v>10</v>
      </c>
    </row>
    <row r="100" spans="1:5">
      <c r="A100">
        <v>98</v>
      </c>
      <c r="B100" s="1">
        <f>IF(A100&gt;=H$3*(ABS(H$2)/360),ABS(H$2),(ABS(H$2)/2)-COS(A100/(H$3*(ABS(H$2)/360))*PI())*ABS(H$2)/2)</f>
        <v>179.82240555854446</v>
      </c>
      <c r="C100">
        <f>C99+H$6</f>
        <v>123750</v>
      </c>
      <c r="D100">
        <f t="shared" si="3"/>
        <v>7.0646096900404576E-2</v>
      </c>
      <c r="E100">
        <f t="shared" si="2"/>
        <v>10</v>
      </c>
    </row>
    <row r="101" spans="1:5">
      <c r="A101">
        <v>99</v>
      </c>
      <c r="B101" s="1">
        <f>IF(A101&gt;=H$3*(ABS(H$2)/360),ABS(H$2),(ABS(H$2)/2)-COS(A101/(H$3*(ABS(H$2)/360))*PI())*ABS(H$2)/2)</f>
        <v>179.95559043291584</v>
      </c>
      <c r="C101">
        <f>C100+H$6</f>
        <v>125000</v>
      </c>
      <c r="D101">
        <f t="shared" si="3"/>
        <v>4.2415565086426944E-2</v>
      </c>
      <c r="E101">
        <f t="shared" si="2"/>
        <v>10</v>
      </c>
    </row>
    <row r="102" spans="1:5">
      <c r="A102">
        <v>100</v>
      </c>
      <c r="B102" s="1">
        <f>IF(A102&gt;=H$3*(ABS(H$2)/360),ABS(H$2),(ABS(H$2)/2)-COS(A102/(H$3*(ABS(H$2)/360))*PI())*ABS(H$2)/2)</f>
        <v>180</v>
      </c>
      <c r="C102">
        <f>C101+H$6</f>
        <v>126250</v>
      </c>
      <c r="D102">
        <f t="shared" si="3"/>
        <v>1.4143174230623919E-2</v>
      </c>
      <c r="E102">
        <f t="shared" si="2"/>
        <v>0</v>
      </c>
    </row>
    <row r="103" spans="1:5">
      <c r="B103" s="1"/>
    </row>
    <row r="104" spans="1:5">
      <c r="B104" s="1"/>
    </row>
    <row r="105" spans="1:5">
      <c r="B105" s="1"/>
    </row>
    <row r="106" spans="1:5">
      <c r="B106" s="1"/>
    </row>
    <row r="107" spans="1:5">
      <c r="B107" s="1"/>
    </row>
    <row r="108" spans="1:5">
      <c r="B108" s="1"/>
    </row>
    <row r="109" spans="1:5">
      <c r="B109" s="1"/>
    </row>
    <row r="110" spans="1:5">
      <c r="B110" s="1"/>
    </row>
    <row r="111" spans="1:5">
      <c r="B111" s="1"/>
    </row>
    <row r="112" spans="1: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Phil Desrosiers</cp:lastModifiedBy>
  <dcterms:created xsi:type="dcterms:W3CDTF">2015-11-07T20:56:18Z</dcterms:created>
  <dcterms:modified xsi:type="dcterms:W3CDTF">2018-10-16T04:07:39Z</dcterms:modified>
</cp:coreProperties>
</file>