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</definedName>
  </definedNames>
  <calcPr calcId="125725"/>
</workbook>
</file>

<file path=xl/calcChain.xml><?xml version="1.0" encoding="utf-8"?>
<calcChain xmlns="http://schemas.openxmlformats.org/spreadsheetml/2006/main">
  <c r="Z110" i="1"/>
  <c r="Z111"/>
  <c r="Z112"/>
  <c r="Z113"/>
  <c r="Z114"/>
  <c r="Z115"/>
  <c r="Z116"/>
  <c r="Z117"/>
  <c r="Z118"/>
  <c r="Z119"/>
  <c r="Z120"/>
  <c r="Z121"/>
  <c r="Y110"/>
  <c r="Y111"/>
  <c r="Y112"/>
  <c r="Y113"/>
  <c r="Y114"/>
  <c r="Y115"/>
  <c r="Y116"/>
  <c r="Y117"/>
  <c r="Y118"/>
  <c r="Y119"/>
  <c r="Y120"/>
  <c r="Y121"/>
  <c r="X110"/>
  <c r="X111"/>
  <c r="X112"/>
  <c r="X113"/>
  <c r="X114"/>
  <c r="X115"/>
  <c r="X116"/>
  <c r="X117"/>
  <c r="X118"/>
  <c r="X119"/>
  <c r="X120"/>
  <c r="X121"/>
  <c r="Z2"/>
  <c r="Z3"/>
  <c r="Z4"/>
  <c r="Z5"/>
  <c r="Z6"/>
  <c r="Z7"/>
  <c r="X2"/>
  <c r="X3"/>
  <c r="X4"/>
  <c r="X5"/>
  <c r="X6"/>
  <c r="X7"/>
  <c r="Y2"/>
  <c r="Y3"/>
  <c r="Y4"/>
  <c r="Y5"/>
  <c r="Y6"/>
  <c r="Y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X43"/>
  <c r="Y43"/>
  <c r="X44"/>
  <c r="Y44"/>
  <c r="X45"/>
  <c r="Y45"/>
  <c r="X46"/>
  <c r="Y46"/>
  <c r="X47"/>
  <c r="Y47"/>
  <c r="X48"/>
  <c r="Y48"/>
  <c r="X49"/>
  <c r="Y49"/>
  <c r="X50"/>
  <c r="Y50"/>
  <c r="X51"/>
  <c r="Y51"/>
  <c r="X52"/>
  <c r="Y52"/>
  <c r="X53"/>
  <c r="Y53"/>
  <c r="X54"/>
  <c r="Y54"/>
  <c r="X55"/>
  <c r="Y55"/>
  <c r="X56"/>
  <c r="Y56"/>
  <c r="X57"/>
  <c r="Y57"/>
  <c r="X58"/>
  <c r="Y58"/>
  <c r="X59"/>
  <c r="Y59"/>
  <c r="X60"/>
  <c r="Y60"/>
  <c r="X61"/>
  <c r="Y61"/>
  <c r="X62"/>
  <c r="Y62"/>
  <c r="X63"/>
  <c r="Y63"/>
  <c r="X64"/>
  <c r="Y64"/>
  <c r="X65"/>
  <c r="Y65"/>
  <c r="X66"/>
  <c r="Y66"/>
  <c r="X67"/>
  <c r="Y67"/>
  <c r="X68"/>
  <c r="Y68"/>
  <c r="X69"/>
  <c r="Y69"/>
  <c r="X70"/>
  <c r="Y70"/>
  <c r="X71"/>
  <c r="Y71"/>
  <c r="X72"/>
  <c r="Y72"/>
  <c r="X73"/>
  <c r="Y73"/>
  <c r="X74"/>
  <c r="Y74"/>
  <c r="X75"/>
  <c r="Y75"/>
  <c r="X76"/>
  <c r="Y76"/>
  <c r="X77"/>
  <c r="Y77"/>
  <c r="X78"/>
  <c r="Y78"/>
  <c r="X79"/>
  <c r="Y79"/>
  <c r="X80"/>
  <c r="Y80"/>
  <c r="X81"/>
  <c r="Y81"/>
  <c r="X82"/>
  <c r="Y82"/>
  <c r="X83"/>
  <c r="Y83"/>
  <c r="X84"/>
  <c r="Y84"/>
  <c r="X85"/>
  <c r="Y85"/>
  <c r="X86"/>
  <c r="Y86"/>
  <c r="X87"/>
  <c r="Y87"/>
  <c r="X88"/>
  <c r="Y88"/>
  <c r="X89"/>
  <c r="Y89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8"/>
  <c r="X8"/>
  <c r="W85"/>
  <c r="Z97" l="1"/>
  <c r="Z101"/>
  <c r="Z105"/>
  <c r="Z109"/>
  <c r="X91"/>
  <c r="Y91"/>
  <c r="X92"/>
  <c r="Y92"/>
  <c r="X93"/>
  <c r="Y93"/>
  <c r="X94"/>
  <c r="Y94"/>
  <c r="X95"/>
  <c r="Z95" s="1"/>
  <c r="Y95"/>
  <c r="X96"/>
  <c r="Z96" s="1"/>
  <c r="Y96"/>
  <c r="X97"/>
  <c r="Y97"/>
  <c r="X98"/>
  <c r="Y98"/>
  <c r="Z98" s="1"/>
  <c r="X99"/>
  <c r="Z99" s="1"/>
  <c r="Y99"/>
  <c r="X100"/>
  <c r="Z100" s="1"/>
  <c r="Y100"/>
  <c r="X101"/>
  <c r="Y101"/>
  <c r="X102"/>
  <c r="Y102"/>
  <c r="Z102" s="1"/>
  <c r="X103"/>
  <c r="Z103" s="1"/>
  <c r="Y103"/>
  <c r="X104"/>
  <c r="Z104" s="1"/>
  <c r="Y104"/>
  <c r="X105"/>
  <c r="Y105"/>
  <c r="X106"/>
  <c r="Y106"/>
  <c r="Z106" s="1"/>
  <c r="X107"/>
  <c r="Z107" s="1"/>
  <c r="Y107"/>
  <c r="X108"/>
  <c r="Z108" s="1"/>
  <c r="Y108"/>
  <c r="X109"/>
  <c r="Y109"/>
  <c r="Y90"/>
  <c r="X90"/>
  <c r="R106"/>
  <c r="S106"/>
  <c r="T106"/>
  <c r="W106"/>
  <c r="W94"/>
  <c r="C179"/>
  <c r="C171"/>
  <c r="D160"/>
  <c r="C160"/>
  <c r="C159"/>
  <c r="C158"/>
  <c r="C157"/>
  <c r="C156"/>
  <c r="C155"/>
  <c r="D154"/>
  <c r="C154"/>
  <c r="C153"/>
  <c r="H152"/>
  <c r="D152"/>
  <c r="C152"/>
  <c r="C151"/>
  <c r="H150"/>
  <c r="C150"/>
  <c r="B150"/>
  <c r="C149"/>
  <c r="C148"/>
  <c r="C147"/>
  <c r="D146"/>
  <c r="C146"/>
  <c r="C145"/>
  <c r="D144"/>
  <c r="C144"/>
  <c r="C161" s="1"/>
  <c r="C141"/>
  <c r="H140"/>
  <c r="H160" s="1"/>
  <c r="F140"/>
  <c r="E140"/>
  <c r="E160" s="1"/>
  <c r="I160" s="1"/>
  <c r="D140"/>
  <c r="B140"/>
  <c r="B160" s="1"/>
  <c r="H139"/>
  <c r="H159" s="1"/>
  <c r="G139"/>
  <c r="G159" s="1"/>
  <c r="F139"/>
  <c r="F159" s="1"/>
  <c r="E139"/>
  <c r="E159" s="1"/>
  <c r="D139"/>
  <c r="D159" s="1"/>
  <c r="B139"/>
  <c r="B179" s="1"/>
  <c r="H138"/>
  <c r="H158" s="1"/>
  <c r="F138"/>
  <c r="E138"/>
  <c r="E158" s="1"/>
  <c r="D138"/>
  <c r="D158" s="1"/>
  <c r="B138"/>
  <c r="B158" s="1"/>
  <c r="H137"/>
  <c r="H157" s="1"/>
  <c r="F137"/>
  <c r="F157" s="1"/>
  <c r="E137"/>
  <c r="E157" s="1"/>
  <c r="D137"/>
  <c r="D157" s="1"/>
  <c r="B137"/>
  <c r="B177" s="1"/>
  <c r="H136"/>
  <c r="H156" s="1"/>
  <c r="F136"/>
  <c r="E136"/>
  <c r="E156" s="1"/>
  <c r="D136"/>
  <c r="D156" s="1"/>
  <c r="B136"/>
  <c r="B156" s="1"/>
  <c r="H135"/>
  <c r="H155" s="1"/>
  <c r="F135"/>
  <c r="F155" s="1"/>
  <c r="E135"/>
  <c r="E155" s="1"/>
  <c r="D135"/>
  <c r="D155" s="1"/>
  <c r="B135"/>
  <c r="H134"/>
  <c r="H154" s="1"/>
  <c r="F134"/>
  <c r="C174" s="1"/>
  <c r="E134"/>
  <c r="E154" s="1"/>
  <c r="D134"/>
  <c r="B134"/>
  <c r="B154" s="1"/>
  <c r="H133"/>
  <c r="H153" s="1"/>
  <c r="F133"/>
  <c r="F153" s="1"/>
  <c r="E133"/>
  <c r="E153" s="1"/>
  <c r="D133"/>
  <c r="D153" s="1"/>
  <c r="B133"/>
  <c r="H132"/>
  <c r="F132"/>
  <c r="E132"/>
  <c r="E152" s="1"/>
  <c r="I152" s="1"/>
  <c r="D132"/>
  <c r="B132"/>
  <c r="B152" s="1"/>
  <c r="H131"/>
  <c r="H151" s="1"/>
  <c r="G131"/>
  <c r="G151" s="1"/>
  <c r="F131"/>
  <c r="F151" s="1"/>
  <c r="E131"/>
  <c r="E151" s="1"/>
  <c r="D131"/>
  <c r="D151" s="1"/>
  <c r="B131"/>
  <c r="B171" s="1"/>
  <c r="H130"/>
  <c r="F130"/>
  <c r="E130"/>
  <c r="E150" s="1"/>
  <c r="D130"/>
  <c r="D150" s="1"/>
  <c r="B130"/>
  <c r="H129"/>
  <c r="H149" s="1"/>
  <c r="F129"/>
  <c r="F149" s="1"/>
  <c r="E129"/>
  <c r="E149" s="1"/>
  <c r="D129"/>
  <c r="D149" s="1"/>
  <c r="B129"/>
  <c r="B169" s="1"/>
  <c r="H128"/>
  <c r="H148" s="1"/>
  <c r="F128"/>
  <c r="E128"/>
  <c r="E148" s="1"/>
  <c r="D128"/>
  <c r="D148" s="1"/>
  <c r="B128"/>
  <c r="B148" s="1"/>
  <c r="H127"/>
  <c r="H147" s="1"/>
  <c r="F127"/>
  <c r="F147" s="1"/>
  <c r="E127"/>
  <c r="E147" s="1"/>
  <c r="D127"/>
  <c r="D147" s="1"/>
  <c r="B127"/>
  <c r="H126"/>
  <c r="H146" s="1"/>
  <c r="F126"/>
  <c r="C166" s="1"/>
  <c r="E126"/>
  <c r="E146" s="1"/>
  <c r="D126"/>
  <c r="B126"/>
  <c r="B166" s="1"/>
  <c r="H125"/>
  <c r="H145" s="1"/>
  <c r="F125"/>
  <c r="F145" s="1"/>
  <c r="E125"/>
  <c r="E145" s="1"/>
  <c r="D125"/>
  <c r="D145" s="1"/>
  <c r="B125"/>
  <c r="H124"/>
  <c r="H144" s="1"/>
  <c r="F124"/>
  <c r="E124"/>
  <c r="E144" s="1"/>
  <c r="D124"/>
  <c r="B124"/>
  <c r="W121"/>
  <c r="T121"/>
  <c r="S121"/>
  <c r="R121"/>
  <c r="W120"/>
  <c r="T120"/>
  <c r="S120"/>
  <c r="R120"/>
  <c r="W119"/>
  <c r="T119"/>
  <c r="S119"/>
  <c r="R119"/>
  <c r="W118"/>
  <c r="T118"/>
  <c r="S118"/>
  <c r="R118"/>
  <c r="W117"/>
  <c r="T117"/>
  <c r="S117"/>
  <c r="R117"/>
  <c r="W116"/>
  <c r="T116"/>
  <c r="S116"/>
  <c r="R116"/>
  <c r="W115"/>
  <c r="T115"/>
  <c r="S115"/>
  <c r="R115"/>
  <c r="W114"/>
  <c r="T114"/>
  <c r="S114"/>
  <c r="R114"/>
  <c r="W113"/>
  <c r="T113"/>
  <c r="S113"/>
  <c r="R113"/>
  <c r="W112"/>
  <c r="T112"/>
  <c r="S112"/>
  <c r="R112"/>
  <c r="W111"/>
  <c r="T111"/>
  <c r="S111"/>
  <c r="R111"/>
  <c r="W110"/>
  <c r="T110"/>
  <c r="S110"/>
  <c r="R110"/>
  <c r="W109"/>
  <c r="T109"/>
  <c r="S109"/>
  <c r="R109"/>
  <c r="W108"/>
  <c r="T108"/>
  <c r="S108"/>
  <c r="R108"/>
  <c r="W107"/>
  <c r="T107"/>
  <c r="S107"/>
  <c r="R107"/>
  <c r="W105"/>
  <c r="T105"/>
  <c r="S105"/>
  <c r="R105"/>
  <c r="W104"/>
  <c r="T104"/>
  <c r="S104"/>
  <c r="R104"/>
  <c r="W103"/>
  <c r="T103"/>
  <c r="S103"/>
  <c r="R103"/>
  <c r="W102"/>
  <c r="T102"/>
  <c r="S102"/>
  <c r="R102"/>
  <c r="W101"/>
  <c r="T101"/>
  <c r="S101"/>
  <c r="R101"/>
  <c r="W100"/>
  <c r="T100"/>
  <c r="S100"/>
  <c r="R100"/>
  <c r="W99"/>
  <c r="T99"/>
  <c r="S99"/>
  <c r="R99"/>
  <c r="W98"/>
  <c r="T98"/>
  <c r="S98"/>
  <c r="R98"/>
  <c r="W97"/>
  <c r="T97"/>
  <c r="S97"/>
  <c r="R97"/>
  <c r="W96"/>
  <c r="T96"/>
  <c r="S96"/>
  <c r="R96"/>
  <c r="W95"/>
  <c r="T95"/>
  <c r="S95"/>
  <c r="R95"/>
  <c r="S94"/>
  <c r="T94" s="1"/>
  <c r="R94"/>
  <c r="W93"/>
  <c r="S93"/>
  <c r="T93" s="1"/>
  <c r="R93"/>
  <c r="W92"/>
  <c r="S92"/>
  <c r="T92" s="1"/>
  <c r="R92"/>
  <c r="W91"/>
  <c r="S91"/>
  <c r="T91" s="1"/>
  <c r="R91"/>
  <c r="W90"/>
  <c r="S90"/>
  <c r="T90" s="1"/>
  <c r="R90"/>
  <c r="W89"/>
  <c r="S89"/>
  <c r="T89" s="1"/>
  <c r="R89"/>
  <c r="W88"/>
  <c r="S88"/>
  <c r="T88" s="1"/>
  <c r="R88"/>
  <c r="W87"/>
  <c r="S87"/>
  <c r="T87" s="1"/>
  <c r="R87"/>
  <c r="W86"/>
  <c r="S86"/>
  <c r="T86" s="1"/>
  <c r="R86"/>
  <c r="S85"/>
  <c r="T85" s="1"/>
  <c r="R85"/>
  <c r="W84"/>
  <c r="S84"/>
  <c r="T84" s="1"/>
  <c r="R84"/>
  <c r="W83"/>
  <c r="S83"/>
  <c r="T83" s="1"/>
  <c r="R83"/>
  <c r="W82"/>
  <c r="S82"/>
  <c r="T82" s="1"/>
  <c r="R82"/>
  <c r="W81"/>
  <c r="S81"/>
  <c r="T81" s="1"/>
  <c r="R81"/>
  <c r="W80"/>
  <c r="S80"/>
  <c r="T80" s="1"/>
  <c r="R80"/>
  <c r="W79"/>
  <c r="S79"/>
  <c r="T79" s="1"/>
  <c r="R79"/>
  <c r="W78"/>
  <c r="S78"/>
  <c r="T78" s="1"/>
  <c r="R78"/>
  <c r="W77"/>
  <c r="S77"/>
  <c r="T77" s="1"/>
  <c r="R77"/>
  <c r="W76"/>
  <c r="S76"/>
  <c r="T76" s="1"/>
  <c r="R76"/>
  <c r="W75"/>
  <c r="S75"/>
  <c r="T75" s="1"/>
  <c r="R75"/>
  <c r="W74"/>
  <c r="S74"/>
  <c r="T74" s="1"/>
  <c r="R74"/>
  <c r="W73"/>
  <c r="S73"/>
  <c r="T73" s="1"/>
  <c r="R73"/>
  <c r="W72"/>
  <c r="S72"/>
  <c r="T72" s="1"/>
  <c r="R72"/>
  <c r="W71"/>
  <c r="S71"/>
  <c r="T71" s="1"/>
  <c r="R71"/>
  <c r="W70"/>
  <c r="S70"/>
  <c r="T70" s="1"/>
  <c r="R70"/>
  <c r="W69"/>
  <c r="S69"/>
  <c r="T69" s="1"/>
  <c r="R69"/>
  <c r="W68"/>
  <c r="S68"/>
  <c r="T68" s="1"/>
  <c r="R68"/>
  <c r="W67"/>
  <c r="S67"/>
  <c r="T67" s="1"/>
  <c r="R67"/>
  <c r="W66"/>
  <c r="S66"/>
  <c r="T66" s="1"/>
  <c r="R66"/>
  <c r="W65"/>
  <c r="S65"/>
  <c r="T65" s="1"/>
  <c r="R65"/>
  <c r="W64"/>
  <c r="S64"/>
  <c r="T64" s="1"/>
  <c r="R64"/>
  <c r="W63"/>
  <c r="S63"/>
  <c r="T63" s="1"/>
  <c r="R63"/>
  <c r="W62"/>
  <c r="S62"/>
  <c r="T62" s="1"/>
  <c r="R62"/>
  <c r="W61"/>
  <c r="S61"/>
  <c r="T61" s="1"/>
  <c r="R61"/>
  <c r="W60"/>
  <c r="S60"/>
  <c r="T60" s="1"/>
  <c r="R60"/>
  <c r="W59"/>
  <c r="S59"/>
  <c r="T59" s="1"/>
  <c r="R59"/>
  <c r="W58"/>
  <c r="S58"/>
  <c r="R58"/>
  <c r="W57"/>
  <c r="S57"/>
  <c r="R57"/>
  <c r="W56"/>
  <c r="S56"/>
  <c r="R56"/>
  <c r="W55"/>
  <c r="S55"/>
  <c r="T55" s="1"/>
  <c r="R55"/>
  <c r="W54"/>
  <c r="S54"/>
  <c r="R54"/>
  <c r="W53"/>
  <c r="S53"/>
  <c r="R53"/>
  <c r="W52"/>
  <c r="S52"/>
  <c r="R52"/>
  <c r="W51"/>
  <c r="S51"/>
  <c r="T51" s="1"/>
  <c r="R51"/>
  <c r="W50"/>
  <c r="S50"/>
  <c r="R50"/>
  <c r="W49"/>
  <c r="S49"/>
  <c r="R49"/>
  <c r="W48"/>
  <c r="S48"/>
  <c r="R48"/>
  <c r="W47"/>
  <c r="S47"/>
  <c r="R47"/>
  <c r="W46"/>
  <c r="S46"/>
  <c r="R46"/>
  <c r="T46" s="1"/>
  <c r="W45"/>
  <c r="S45"/>
  <c r="R45"/>
  <c r="T45" s="1"/>
  <c r="W44"/>
  <c r="S44"/>
  <c r="R44"/>
  <c r="T44" s="1"/>
  <c r="W43"/>
  <c r="S43"/>
  <c r="R43"/>
  <c r="W42"/>
  <c r="S42"/>
  <c r="R42"/>
  <c r="T42" s="1"/>
  <c r="W41"/>
  <c r="S41"/>
  <c r="R41"/>
  <c r="T41" s="1"/>
  <c r="W40"/>
  <c r="S40"/>
  <c r="R40"/>
  <c r="T40" s="1"/>
  <c r="W39"/>
  <c r="S39"/>
  <c r="R39"/>
  <c r="W38"/>
  <c r="S38"/>
  <c r="R38"/>
  <c r="T38" s="1"/>
  <c r="W37"/>
  <c r="S37"/>
  <c r="R37"/>
  <c r="T37" s="1"/>
  <c r="W36"/>
  <c r="S36"/>
  <c r="R36"/>
  <c r="T36" s="1"/>
  <c r="W35"/>
  <c r="S35"/>
  <c r="R35"/>
  <c r="W34"/>
  <c r="S34"/>
  <c r="R34"/>
  <c r="T34" s="1"/>
  <c r="W33"/>
  <c r="S33"/>
  <c r="R33"/>
  <c r="T33" s="1"/>
  <c r="W32"/>
  <c r="S32"/>
  <c r="R32"/>
  <c r="T32" s="1"/>
  <c r="W31"/>
  <c r="S31"/>
  <c r="R31"/>
  <c r="W30"/>
  <c r="S30"/>
  <c r="R30"/>
  <c r="T30" s="1"/>
  <c r="W29"/>
  <c r="S29"/>
  <c r="R29"/>
  <c r="T29" s="1"/>
  <c r="W28"/>
  <c r="S28"/>
  <c r="R28"/>
  <c r="T28" s="1"/>
  <c r="W27"/>
  <c r="S27"/>
  <c r="R27"/>
  <c r="W26"/>
  <c r="S26"/>
  <c r="R26"/>
  <c r="T26" s="1"/>
  <c r="W25"/>
  <c r="S25"/>
  <c r="R25"/>
  <c r="T25" s="1"/>
  <c r="W24"/>
  <c r="S24"/>
  <c r="R24"/>
  <c r="T24" s="1"/>
  <c r="W23"/>
  <c r="S23"/>
  <c r="R23"/>
  <c r="W22"/>
  <c r="S22"/>
  <c r="R22"/>
  <c r="T22" s="1"/>
  <c r="W21"/>
  <c r="S21"/>
  <c r="R21"/>
  <c r="T21" s="1"/>
  <c r="W20"/>
  <c r="S20"/>
  <c r="R20"/>
  <c r="T20" s="1"/>
  <c r="W19"/>
  <c r="S19"/>
  <c r="R19"/>
  <c r="W18"/>
  <c r="S18"/>
  <c r="R18"/>
  <c r="T18" s="1"/>
  <c r="W17"/>
  <c r="S17"/>
  <c r="R17"/>
  <c r="T17" s="1"/>
  <c r="W16"/>
  <c r="S16"/>
  <c r="R16"/>
  <c r="T16" s="1"/>
  <c r="W15"/>
  <c r="S15"/>
  <c r="R15"/>
  <c r="W14"/>
  <c r="S14"/>
  <c r="R14"/>
  <c r="T14" s="1"/>
  <c r="W13"/>
  <c r="S13"/>
  <c r="R13"/>
  <c r="T13" s="1"/>
  <c r="W12"/>
  <c r="S12"/>
  <c r="R12"/>
  <c r="T12" s="1"/>
  <c r="W11"/>
  <c r="S11"/>
  <c r="R11"/>
  <c r="W10"/>
  <c r="S10"/>
  <c r="R10"/>
  <c r="T10" s="1"/>
  <c r="W9"/>
  <c r="S9"/>
  <c r="R9"/>
  <c r="T9" s="1"/>
  <c r="W8"/>
  <c r="S8"/>
  <c r="R8"/>
  <c r="T8" s="1"/>
  <c r="W7"/>
  <c r="S7"/>
  <c r="R7"/>
  <c r="W6"/>
  <c r="S6"/>
  <c r="R6"/>
  <c r="T6" s="1"/>
  <c r="W5"/>
  <c r="S5"/>
  <c r="R5"/>
  <c r="T5" s="1"/>
  <c r="W4"/>
  <c r="S4"/>
  <c r="R4"/>
  <c r="T4" s="1"/>
  <c r="W3"/>
  <c r="S3"/>
  <c r="R3"/>
  <c r="W2"/>
  <c r="S2"/>
  <c r="R2"/>
  <c r="T2" s="1"/>
  <c r="T50" l="1"/>
  <c r="T54"/>
  <c r="T3"/>
  <c r="T7"/>
  <c r="T11"/>
  <c r="T15"/>
  <c r="T19"/>
  <c r="T23"/>
  <c r="T27"/>
  <c r="T31"/>
  <c r="T35"/>
  <c r="T39"/>
  <c r="T43"/>
  <c r="T47"/>
  <c r="T48"/>
  <c r="T52"/>
  <c r="T56"/>
  <c r="D141"/>
  <c r="B141"/>
  <c r="G125"/>
  <c r="G145" s="1"/>
  <c r="I146"/>
  <c r="C168"/>
  <c r="B173"/>
  <c r="G133"/>
  <c r="G153" s="1"/>
  <c r="I154"/>
  <c r="C167"/>
  <c r="C175"/>
  <c r="C177"/>
  <c r="T58"/>
  <c r="C164"/>
  <c r="C180"/>
  <c r="C169"/>
  <c r="G129"/>
  <c r="G149" s="1"/>
  <c r="C172"/>
  <c r="G137"/>
  <c r="G157" s="1"/>
  <c r="T49"/>
  <c r="T53"/>
  <c r="T57"/>
  <c r="B164"/>
  <c r="B167"/>
  <c r="G127"/>
  <c r="G147" s="1"/>
  <c r="I148"/>
  <c r="C170"/>
  <c r="B175"/>
  <c r="G135"/>
  <c r="G155" s="1"/>
  <c r="I156"/>
  <c r="F141"/>
  <c r="C173"/>
  <c r="I145"/>
  <c r="I150"/>
  <c r="I153"/>
  <c r="C176"/>
  <c r="I158"/>
  <c r="H141"/>
  <c r="C178"/>
  <c r="I151"/>
  <c r="I159"/>
  <c r="D161"/>
  <c r="I149"/>
  <c r="I157"/>
  <c r="H161"/>
  <c r="E161"/>
  <c r="I144"/>
  <c r="I147"/>
  <c r="I155"/>
  <c r="E141"/>
  <c r="B144"/>
  <c r="F144"/>
  <c r="B145"/>
  <c r="B146"/>
  <c r="F146"/>
  <c r="B147"/>
  <c r="F148"/>
  <c r="B149"/>
  <c r="F150"/>
  <c r="B151"/>
  <c r="F152"/>
  <c r="B153"/>
  <c r="F154"/>
  <c r="B155"/>
  <c r="F156"/>
  <c r="B157"/>
  <c r="F158"/>
  <c r="B159"/>
  <c r="F160"/>
  <c r="B165"/>
  <c r="C165"/>
  <c r="B168"/>
  <c r="B170"/>
  <c r="B172"/>
  <c r="B174"/>
  <c r="B176"/>
  <c r="B178"/>
  <c r="B180"/>
  <c r="G124"/>
  <c r="G126"/>
  <c r="G146" s="1"/>
  <c r="G128"/>
  <c r="G148" s="1"/>
  <c r="G130"/>
  <c r="G150" s="1"/>
  <c r="G132"/>
  <c r="G152" s="1"/>
  <c r="G134"/>
  <c r="G154" s="1"/>
  <c r="G136"/>
  <c r="G156" s="1"/>
  <c r="G138"/>
  <c r="G158" s="1"/>
  <c r="G140"/>
  <c r="G160" s="1"/>
  <c r="F161" l="1"/>
  <c r="F162" s="1"/>
  <c r="G141"/>
  <c r="G144"/>
  <c r="G161" s="1"/>
  <c r="B161"/>
  <c r="I161"/>
  <c r="E162"/>
</calcChain>
</file>

<file path=xl/sharedStrings.xml><?xml version="1.0" encoding="utf-8"?>
<sst xmlns="http://schemas.openxmlformats.org/spreadsheetml/2006/main" count="244" uniqueCount="189">
  <si>
    <t>日期</t>
  </si>
  <si>
    <t>起始时金币余额</t>
  </si>
  <si>
    <t>结束时金币余额</t>
  </si>
  <si>
    <t>冻结金币</t>
  </si>
  <si>
    <t>充值金币数</t>
  </si>
  <si>
    <t>赠送金币数</t>
  </si>
  <si>
    <t>竞猜消耗</t>
  </si>
  <si>
    <t>娱乐城消耗</t>
  </si>
  <si>
    <t>商城消耗</t>
  </si>
  <si>
    <t>异常派奖</t>
  </si>
  <si>
    <t>系统偏差</t>
  </si>
  <si>
    <t>新增事件</t>
  </si>
  <si>
    <t>新增充值人数</t>
  </si>
  <si>
    <t>新增充值金币</t>
  </si>
  <si>
    <t>充值人数</t>
  </si>
  <si>
    <t>充值金币</t>
  </si>
  <si>
    <t>金币偏差</t>
  </si>
  <si>
    <t>投注量</t>
  </si>
  <si>
    <t>返奖金额</t>
  </si>
  <si>
    <t>差异</t>
  </si>
  <si>
    <t>2017-01-01 00:00:00~2017-01-02 00:00:00</t>
  </si>
  <si>
    <t>2017-01-02 00:00:00~2017-01-03 00:00:00</t>
  </si>
  <si>
    <t>2017-01-03 00:00:00~2017-01-04 00:00:00</t>
  </si>
  <si>
    <t>2017-01-04 00:00:00~2017-01-05 00:00:00</t>
  </si>
  <si>
    <t>2017-01-05 00:00:00~2017-01-06 00:00:00</t>
  </si>
  <si>
    <t>2017-01-06 00:00:00~2017-01-07 00:00:00</t>
  </si>
  <si>
    <t>2017-01-07 00:00:00~2017-01-08 00:00:00</t>
  </si>
  <si>
    <t>2017-01-08 00:00:00~2017-01-09 00:00:00</t>
  </si>
  <si>
    <t>2017-01-09 00:00:00~2017-01-10 00:00:00</t>
  </si>
  <si>
    <t>2017-01-10 00:00:00~2017-01-11 00:00:00</t>
  </si>
  <si>
    <t>2017-01-11 00:00:00~2017-01-12 00:00:00</t>
  </si>
  <si>
    <t>2017-01-12 00:00:00~2017-01-13 00:00:00</t>
  </si>
  <si>
    <t>2017-01-13 00:00:00~2017-01-14 00:00:00</t>
  </si>
  <si>
    <t>2017-01-14 00:00:00~2017-01-15 00:00:00</t>
  </si>
  <si>
    <t>2017-01-15 00:00:00~2017-01-16 00:00:00</t>
  </si>
  <si>
    <t>2017-01-16 00:00:00~2017-01-17 00:00:00</t>
  </si>
  <si>
    <t>2017-01-17 00:00:00~2017-01-18 00:00:00</t>
  </si>
  <si>
    <t>2017-01-18 00:00:00~2017-01-19 00:00:00</t>
  </si>
  <si>
    <t>2017-01-19 00:00:00~2017-01-20 00:00:00</t>
  </si>
  <si>
    <t>2017-01-20 00:00:00~2017-01-21 00:00:00</t>
  </si>
  <si>
    <t>2017-01-21 00:00:00~2017-01-22 00:00:00</t>
  </si>
  <si>
    <t>2017-01-22 00:00:00~2017-01-23 00:00:00</t>
  </si>
  <si>
    <t>2017-01-23 00:00:00~2017-01-24 00:00:00</t>
  </si>
  <si>
    <t>2017-01-24 00:00:00~2017-01-25 00:00:00</t>
  </si>
  <si>
    <t>2017-01-25 00:00:00~2017-01-26 00:00:00</t>
  </si>
  <si>
    <t>2017-01-26 00:00:00~2017-01-27 00:00:00</t>
  </si>
  <si>
    <t>2017-01-27 00:00:00~2017-01-28 00:00:00</t>
  </si>
  <si>
    <t>2017-01-28 00:00:00~2017-01-29 00:00:00</t>
  </si>
  <si>
    <t>2017-01-29 00:00:00~2017-01-30 00:00:00</t>
  </si>
  <si>
    <t>2017-01-30 00:00:00~2017-01-31 00:00:00</t>
  </si>
  <si>
    <t>2017-01-31 00:00:00~2017-02-01 00:00:00</t>
  </si>
  <si>
    <t>2017-02-01 00:00:00~2017-02-02 00:00:00</t>
  </si>
  <si>
    <t>2017-02-02 00:00:00~2017-02-03 00:00:00</t>
  </si>
  <si>
    <t>2017-02-03 00:00:00~2017-02-04 00:00:00</t>
  </si>
  <si>
    <t>2017-02-04 00:00:00~2017-02-05 00:00:00</t>
  </si>
  <si>
    <t>2017-02-05 00:00:00~2017-02-06 00:00:00</t>
  </si>
  <si>
    <t>2017-02-06 00:00:00~2017-02-07 00:00:00</t>
  </si>
  <si>
    <t>2017-02-07 00:00:00~2017-02-08 00:00:00</t>
  </si>
  <si>
    <t>2017-02-08 00:00:00~2017-02-09 00:00:00</t>
  </si>
  <si>
    <t>2017-02-09 00:00:00~2017-02-10 00:00:00</t>
  </si>
  <si>
    <t>2017-02-10 00:00:00~2017-02-11 00:00:00</t>
  </si>
  <si>
    <t>2017-02-11 00:00:00~2017-02-12 00:00:00</t>
  </si>
  <si>
    <t>2017-02-12 00:00:00~2017-02-13 00:00:00</t>
  </si>
  <si>
    <t>2017-02-13 00:00:00~2017-02-14 00:00:00</t>
  </si>
  <si>
    <t>2017-02-14 00:00:00~2017-02-15 00:00:00</t>
  </si>
  <si>
    <t>2017-02-15 00:00:00~2017-02-16 00:00:00</t>
  </si>
  <si>
    <t>2017-02-16 00:00:00~2017-02-17 00:00:00</t>
  </si>
  <si>
    <t>2017-02-17 00:00:00~2017-02-18 00:00:00</t>
  </si>
  <si>
    <t>2017-02-18 00:00:00~2017-02-19 00:00:00</t>
  </si>
  <si>
    <t>2017-02-19 00:00:00~2017-02-20 00:00:00</t>
  </si>
  <si>
    <t>2017-02-20 00:00:00~2017-02-21 00:00:00</t>
  </si>
  <si>
    <t>2017-02-21 00:00:00~2017-02-22 00:00:00</t>
  </si>
  <si>
    <t>2017-02-22 00:00:00~2017-02-23 00:00:00</t>
  </si>
  <si>
    <t>2017-02-23 00:00:00~2017-02-24 00:00:00</t>
  </si>
  <si>
    <t>2017-02-24 00:00:00~2017-02-25 00:00:00</t>
  </si>
  <si>
    <t>2017-02-25 00:00:00~2017-02-26 00:00:00</t>
  </si>
  <si>
    <t>2017-02-26 00:00:00~2017-02-27 00:00:00</t>
  </si>
  <si>
    <t>2017-02-27 00:00:00~2017-02-28 00:00:00</t>
  </si>
  <si>
    <t>2017-02-28 00:00:00~2017-03-01 00:00:00</t>
  </si>
  <si>
    <t>2017-03-01 00:00:00~2017-03-02 00:00:00</t>
  </si>
  <si>
    <t>2017-03-02 00:00:00~2017-03-03 00:00:00</t>
  </si>
  <si>
    <t>2017-03-03 00:00:00~2017-03-04 00:00:00</t>
  </si>
  <si>
    <t>2017-03-04 00:00:00~2017-03-05 00:00:00</t>
  </si>
  <si>
    <t>2017-03-05 00:00:00~2017-03-06 00:00:00</t>
  </si>
  <si>
    <t>2017-03-06 00:00:00~2017-03-07 00:00:00</t>
  </si>
  <si>
    <t>2017-03-07 00:00:00~2017-03-08 00:00:00</t>
  </si>
  <si>
    <t>2017-03-08 00:00:00~2017-03-09 00:00:00</t>
  </si>
  <si>
    <t>2017-03-09 00:00:00~2017-03-10 00:00:00</t>
  </si>
  <si>
    <t>2017-03-10 00:00:00~2017-03-11 00:00:00</t>
  </si>
  <si>
    <t>2017-03-11 00:00:00~2017-03-12 00:00:00</t>
  </si>
  <si>
    <t>2017-03-12 00:00:00~2017-03-13 00:00:00</t>
  </si>
  <si>
    <t>2017-03-13 00:00:00~2017-03-14 00:00:00</t>
  </si>
  <si>
    <t>2017-03-14 00:00:00~2017-03-15 00:00:00</t>
  </si>
  <si>
    <t>2017-03-15 00:00:00~2017-03-16 00:00:00</t>
  </si>
  <si>
    <t>2017-03-16 00:00:00~2017-03-17 00:00:00</t>
  </si>
  <si>
    <t>2017-03-17 00:00:00~2017-03-18 00:00:00</t>
  </si>
  <si>
    <t>2017-03-18 00:00:00~2017-03-19 00:00:00</t>
  </si>
  <si>
    <t>2017-03-19 00:00:00~2017-03-20 00:00:00</t>
  </si>
  <si>
    <t>2017-03-20 00:00:00~2017-03-21 00:00:00</t>
  </si>
  <si>
    <t>2017-03-21 00:00:00~2017-03-22 00:00:00</t>
  </si>
  <si>
    <t>2017-03-22 00:00:00~2017-03-23 00:00:00</t>
  </si>
  <si>
    <t>2017-03-23 00:00:00~2017-03-24 00:00:00</t>
  </si>
  <si>
    <t>2017-03-24 00:00:00~2017-03-25 00:00:00</t>
  </si>
  <si>
    <t>2017-03-25 00:00:00~2017-03-26 00:00:00</t>
  </si>
  <si>
    <t>2017-03-26 00:00:00~2017-03-27 00:00:00</t>
  </si>
  <si>
    <t>2017-03-27 00:00:00~2017-03-28 00:00:00</t>
  </si>
  <si>
    <t>2017-03-28 00:00:00~2017-03-29 00:00:00</t>
  </si>
  <si>
    <t>2017-03-29 00:00:00~2017-03-30 00:00:00</t>
  </si>
  <si>
    <t>2017-03-30 00:00:00~2017-03-31 00:00:00</t>
  </si>
  <si>
    <t>2017-03-31 00:00:00~2017-04-01 00:00:00</t>
  </si>
  <si>
    <t>2017-04-01 00:00:00~2017-04-02 00:00:00</t>
  </si>
  <si>
    <t>2017-04-02 00:00:00~2017-04-03 00:00:00</t>
  </si>
  <si>
    <t>2017-04-03 00:00:00~2017-04-04 00:00:00</t>
  </si>
  <si>
    <t>2017-04-04 00:00:00~2017-04-05 00:00:00</t>
  </si>
  <si>
    <t>2017-04-05 00:00:00~2017-04-06 00:00:00</t>
  </si>
  <si>
    <t>2017-04-06 00:00:00~2017-04-07 00:00:00</t>
  </si>
  <si>
    <t>2017-04-07 00:00:00~2017-04-08 00:00:00</t>
  </si>
  <si>
    <t>2017-04-08 00:00:00~2017-04-09 00:00:00</t>
  </si>
  <si>
    <t>2017-04-09 00:00:00~2017-04-10 00:00:00</t>
  </si>
  <si>
    <t>2017-04-10 00:00:00~2017-04-11 00:00:00</t>
  </si>
  <si>
    <t>2017-04-11 00:00:00~2017-04-12 00:00:00</t>
  </si>
  <si>
    <t>2017-04-12 00:00:00~2017-04-13 00:00:00</t>
  </si>
  <si>
    <t>2017-04-13 00:00:00~2017-04-14 00:00:00</t>
  </si>
  <si>
    <t>2017-04-14 00:00:00~2017-04-15 00:00:00</t>
  </si>
  <si>
    <t>2017-04-15 00:00:00~2017-04-16 00:00:00</t>
  </si>
  <si>
    <t>2017-04-16 00:00:00~2017-04-17 00:00:00</t>
  </si>
  <si>
    <t>2017-04-17 00:00:00~2017-04-18 00:00:00</t>
  </si>
  <si>
    <t>2017-04-18 00:00:00~2017-04-19 00:00:00</t>
  </si>
  <si>
    <t>2017-04-19 00:00:00~2017-04-20 00:00:00</t>
  </si>
  <si>
    <t>2017-04-20 00:00:00~2017-04-21 00:00:00</t>
  </si>
  <si>
    <t>2017-04-21 00:00:00~2017-04-22 00:00:00</t>
  </si>
  <si>
    <t>2017-04-22 00:00:00~2017-04-23 00:00:00</t>
  </si>
  <si>
    <t>2017-04-23 00:00:00~2017-04-24 00:00:00</t>
  </si>
  <si>
    <t>2017-04-24 00:00:00~2017-04-25 00:00:00</t>
  </si>
  <si>
    <t>2017-04-25 00:00:00~2017-04-26 00:00:00</t>
  </si>
  <si>
    <t>2017-04-26 00:00:00~2017-04-27 00:00:00</t>
  </si>
  <si>
    <t>2017-04-27 00:00:00~2017-04-28 00:00:00</t>
  </si>
  <si>
    <t>2017-04-28 00:00:00~2017-04-29 00:00:00</t>
  </si>
  <si>
    <t>2017-04-29 00:00:00~2017-04-30 00:00:00</t>
  </si>
  <si>
    <t>2017-04-30 00:00:00~2017-05-01 00:00:00</t>
  </si>
  <si>
    <t>游戏币值</t>
  </si>
  <si>
    <t>活动赠送</t>
  </si>
  <si>
    <t>其他赠送</t>
  </si>
  <si>
    <t>投注额</t>
  </si>
  <si>
    <t>返奖</t>
  </si>
  <si>
    <t>投注消耗</t>
  </si>
  <si>
    <t>其他消耗</t>
  </si>
  <si>
    <t>1.2-1.08</t>
  </si>
  <si>
    <t>1.9-1.15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</si>
  <si>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.16-1.22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</si>
  <si>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.23-1.29</t>
    </r>
  </si>
  <si>
    <t>1.30-2.5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</si>
  <si>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.6-2.12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</si>
  <si>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.13-2.19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</si>
  <si>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.20-2.26</t>
    </r>
  </si>
  <si>
    <t>2.27-3.05</t>
  </si>
  <si>
    <t>3.06-3.12</t>
  </si>
  <si>
    <t>3.13-3.19</t>
  </si>
  <si>
    <t>3.20-3.26</t>
  </si>
  <si>
    <t>3.27-4.2</t>
  </si>
  <si>
    <t>4.3-4.9</t>
  </si>
  <si>
    <t>4.10-4.16</t>
  </si>
  <si>
    <t>4.17-4.23</t>
  </si>
  <si>
    <t>4.24-4.30</t>
  </si>
  <si>
    <t>RMB折算</t>
  </si>
  <si>
    <t>合计</t>
  </si>
  <si>
    <t>比例表</t>
  </si>
  <si>
    <t>活动赠送比例</t>
  </si>
  <si>
    <t>返奖率</t>
  </si>
  <si>
    <t>25号补派奖调整数</t>
  </si>
  <si>
    <t>时间</t>
  </si>
  <si>
    <t>场次</t>
  </si>
  <si>
    <t>投注人数</t>
  </si>
  <si>
    <t>投注订单数</t>
  </si>
  <si>
    <t>人均订单</t>
  </si>
  <si>
    <t>每单平均金额</t>
  </si>
  <si>
    <t>盈亏量</t>
  </si>
  <si>
    <t>其它（篮球专题）投注</t>
    <phoneticPr fontId="5" type="noConversion"/>
  </si>
  <si>
    <t>其它（篮球专题）返奖</t>
    <phoneticPr fontId="5" type="noConversion"/>
  </si>
  <si>
    <r>
      <t>投注量（n</t>
    </r>
    <r>
      <rPr>
        <sz val="10"/>
        <color theme="1"/>
        <rFont val="宋体"/>
        <family val="3"/>
        <charset val="134"/>
        <scheme val="minor"/>
      </rPr>
      <t>ew)</t>
    </r>
    <phoneticPr fontId="5" type="noConversion"/>
  </si>
  <si>
    <t>返奖（new)</t>
    <phoneticPr fontId="5" type="noConversion"/>
  </si>
  <si>
    <t>差异</t>
    <phoneticPr fontId="5" type="noConversion"/>
  </si>
  <si>
    <t>后台操作异常派奖，game没体现</t>
    <phoneticPr fontId="5" type="noConversion"/>
  </si>
  <si>
    <t>为pk房间的消耗，账务有roomuser,但是game没有房间的概念</t>
    <phoneticPr fontId="5" type="noConversion"/>
  </si>
  <si>
    <t>后台操作异常派奖，game都没体现</t>
    <phoneticPr fontId="5" type="noConversion"/>
  </si>
  <si>
    <t>game订单表返奖异常，未修改，冷亮已经确认</t>
    <phoneticPr fontId="5" type="noConversion"/>
  </si>
  <si>
    <t>异常派奖，扣奖重派，两笔扣款直接扣账务余额，没有通知业务</t>
    <phoneticPr fontId="5" type="noConversion"/>
  </si>
  <si>
    <t>4.2号账务库出现问题，阳翅翔已经处理</t>
    <phoneticPr fontId="5" type="noConversion"/>
  </si>
  <si>
    <t>账务库扣款出现问题，重复扣奖，冷亮以及张环宇在处理</t>
    <phoneticPr fontId="5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</si>
</sst>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0" formatCode="[$-F800]dddd\,\ mmmm\ dd\,\ yyyy"/>
    <numFmt numFmtId="178" formatCode="0.0%"/>
    <numFmt numFmtId="179" formatCode="0.000%"/>
  </numFmts>
  <fonts count="7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3" fontId="1" fillId="0" borderId="0" xfId="1" applyFont="1">
      <alignment vertical="center"/>
    </xf>
    <xf numFmtId="43" fontId="1" fillId="2" borderId="0" xfId="1" applyFont="1" applyFill="1">
      <alignment vertical="center"/>
    </xf>
    <xf numFmtId="176" fontId="1" fillId="0" borderId="0" xfId="1" applyNumberFormat="1" applyFont="1">
      <alignment vertical="center"/>
    </xf>
    <xf numFmtId="43" fontId="1" fillId="0" borderId="0" xfId="1" applyFont="1" applyAlignment="1">
      <alignment horizontal="center" vertical="center"/>
    </xf>
    <xf numFmtId="43" fontId="1" fillId="3" borderId="0" xfId="1" applyFont="1" applyFill="1">
      <alignment vertical="center"/>
    </xf>
    <xf numFmtId="0" fontId="1" fillId="0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43" fontId="1" fillId="2" borderId="1" xfId="1" applyFont="1" applyFill="1" applyBorder="1">
      <alignment vertical="center"/>
    </xf>
    <xf numFmtId="43" fontId="1" fillId="0" borderId="1" xfId="1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176" fontId="1" fillId="3" borderId="0" xfId="1" applyNumberFormat="1" applyFont="1" applyFill="1">
      <alignment vertical="center"/>
    </xf>
    <xf numFmtId="3" fontId="1" fillId="0" borderId="0" xfId="0" applyNumberFormat="1" applyFont="1" applyFill="1" applyAlignment="1">
      <alignment vertical="center"/>
    </xf>
    <xf numFmtId="0" fontId="1" fillId="0" borderId="0" xfId="1" applyNumberFormat="1" applyFont="1">
      <alignment vertical="center"/>
    </xf>
    <xf numFmtId="3" fontId="1" fillId="0" borderId="0" xfId="1" applyNumberFormat="1" applyFont="1">
      <alignment vertical="center"/>
    </xf>
    <xf numFmtId="0" fontId="2" fillId="0" borderId="1" xfId="0" applyNumberFormat="1" applyFont="1" applyFill="1" applyBorder="1" applyAlignment="1">
      <alignment vertical="center"/>
    </xf>
    <xf numFmtId="43" fontId="2" fillId="0" borderId="1" xfId="1" applyFont="1" applyBorder="1">
      <alignment vertical="center"/>
    </xf>
    <xf numFmtId="10" fontId="1" fillId="0" borderId="0" xfId="2" applyNumberFormat="1" applyFo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10" fontId="1" fillId="3" borderId="1" xfId="2" applyNumberFormat="1" applyFont="1" applyFill="1" applyBorder="1" applyAlignment="1">
      <alignment horizontal="left" vertical="center"/>
    </xf>
    <xf numFmtId="178" fontId="1" fillId="0" borderId="1" xfId="2" applyNumberFormat="1" applyFont="1" applyBorder="1" applyAlignment="1">
      <alignment horizontal="left" vertical="center"/>
    </xf>
    <xf numFmtId="10" fontId="1" fillId="0" borderId="1" xfId="2" applyNumberFormat="1" applyFont="1" applyBorder="1" applyAlignment="1">
      <alignment horizontal="left" vertical="center"/>
    </xf>
    <xf numFmtId="179" fontId="1" fillId="0" borderId="0" xfId="2" applyNumberFormat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6" fillId="0" borderId="0" xfId="0" applyNumberFormat="1" applyFont="1" applyFill="1" applyAlignment="1">
      <alignment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43" fontId="6" fillId="3" borderId="0" xfId="1" applyFont="1" applyFill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1"/>
  <sheetViews>
    <sheetView tabSelected="1" topLeftCell="Q1" workbookViewId="0">
      <pane ySplit="1" topLeftCell="A32" activePane="bottomLeft" state="frozen"/>
      <selection activeCell="D1" sqref="D1"/>
      <selection pane="bottomLeft" activeCell="AC75" sqref="AC75"/>
    </sheetView>
  </sheetViews>
  <sheetFormatPr defaultColWidth="9" defaultRowHeight="12"/>
  <cols>
    <col min="1" max="1" width="34.875" style="1" customWidth="1"/>
    <col min="2" max="3" width="18" style="1" customWidth="1"/>
    <col min="4" max="4" width="17.875" style="1"/>
    <col min="5" max="6" width="19" style="1" customWidth="1"/>
    <col min="7" max="7" width="17" style="1"/>
    <col min="8" max="8" width="15" style="1"/>
    <col min="9" max="10" width="13.375" style="3" customWidth="1"/>
    <col min="11" max="16" width="13.375" style="3" hidden="1" customWidth="1"/>
    <col min="17" max="17" width="13.375" style="3" customWidth="1"/>
    <col min="18" max="20" width="17.125" style="1" customWidth="1"/>
    <col min="21" max="22" width="18" style="4" hidden="1" customWidth="1"/>
    <col min="23" max="23" width="16.125" style="1" hidden="1" customWidth="1"/>
    <col min="24" max="25" width="18" style="1" bestFit="1" customWidth="1"/>
    <col min="26" max="26" width="16.125" style="1" customWidth="1"/>
    <col min="27" max="28" width="18.625" style="1" hidden="1" customWidth="1"/>
    <col min="29" max="29" width="53" style="1" bestFit="1" customWidth="1"/>
    <col min="30" max="30" width="9" style="1"/>
    <col min="31" max="31" width="13.875" style="1" customWidth="1"/>
    <col min="32" max="33" width="10.25" style="1" customWidth="1"/>
    <col min="34" max="35" width="9" style="1"/>
    <col min="36" max="36" width="9.375" style="2" customWidth="1"/>
    <col min="37" max="40" width="9" style="1"/>
    <col min="41" max="42" width="9.375" style="1" customWidth="1"/>
    <col min="43" max="16384" width="9" style="1"/>
  </cols>
  <sheetData>
    <row r="1" spans="1:4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U1" s="7" t="s">
        <v>17</v>
      </c>
      <c r="V1" s="7" t="s">
        <v>18</v>
      </c>
      <c r="W1" s="4" t="s">
        <v>19</v>
      </c>
      <c r="X1" s="34" t="s">
        <v>179</v>
      </c>
      <c r="Y1" s="34" t="s">
        <v>180</v>
      </c>
      <c r="Z1" s="34" t="s">
        <v>181</v>
      </c>
      <c r="AA1" s="31" t="s">
        <v>177</v>
      </c>
      <c r="AB1" s="31" t="s">
        <v>178</v>
      </c>
      <c r="AD1" s="2"/>
      <c r="AE1" s="9"/>
      <c r="AF1" s="9"/>
      <c r="AO1" s="9"/>
      <c r="AP1" s="9"/>
    </row>
    <row r="2" spans="1:42">
      <c r="A2" s="1" t="s">
        <v>20</v>
      </c>
      <c r="B2" s="4">
        <v>389005902</v>
      </c>
      <c r="C2" s="4">
        <v>375237481</v>
      </c>
      <c r="D2" s="4">
        <v>117183479</v>
      </c>
      <c r="E2" s="4">
        <v>490768</v>
      </c>
      <c r="F2" s="4">
        <v>1187217</v>
      </c>
      <c r="G2" s="4">
        <v>-15433409</v>
      </c>
      <c r="H2" s="4">
        <v>-8315</v>
      </c>
      <c r="I2" s="6">
        <v>-11356.23</v>
      </c>
      <c r="J2" s="6">
        <v>6675</v>
      </c>
      <c r="K2" s="6">
        <v>0</v>
      </c>
      <c r="L2" s="6">
        <v>0</v>
      </c>
      <c r="M2" s="6">
        <v>24</v>
      </c>
      <c r="N2" s="6">
        <v>58200</v>
      </c>
      <c r="O2" s="6">
        <v>99</v>
      </c>
      <c r="P2" s="6">
        <v>32641768</v>
      </c>
      <c r="Q2" s="6">
        <v>-1</v>
      </c>
      <c r="R2" s="4">
        <f t="shared" ref="R2:R65" si="0">SUM(E2:L2)</f>
        <v>-13768420.23</v>
      </c>
      <c r="S2" s="4">
        <f t="shared" ref="S2:S65" si="1">B2-C2</f>
        <v>13768421</v>
      </c>
      <c r="T2" s="8">
        <f t="shared" ref="T2:T65" si="2">R2+S2</f>
        <v>0.76999999955296516</v>
      </c>
      <c r="U2" s="7">
        <v>120503079</v>
      </c>
      <c r="V2" s="7">
        <v>105069670</v>
      </c>
      <c r="W2" s="4">
        <f t="shared" ref="W2:W65" si="3">U2-V2+G2+J2</f>
        <v>6675</v>
      </c>
      <c r="X2" s="4">
        <f t="shared" ref="X2:X7" si="4">U2+AA2</f>
        <v>120503079</v>
      </c>
      <c r="Y2" s="4">
        <f t="shared" ref="Y2:Y7" si="5">V2+AB2</f>
        <v>105069670</v>
      </c>
      <c r="Z2" s="4">
        <f t="shared" ref="Z2:Z7" si="6">X2-Y2+J2+G2</f>
        <v>6675</v>
      </c>
      <c r="AB2" s="4"/>
      <c r="AC2" s="4" t="s">
        <v>184</v>
      </c>
      <c r="AD2" s="2"/>
      <c r="AE2" s="9"/>
      <c r="AF2" s="9"/>
      <c r="AO2" s="9"/>
      <c r="AP2" s="9"/>
    </row>
    <row r="3" spans="1:42">
      <c r="A3" s="1" t="s">
        <v>21</v>
      </c>
      <c r="B3" s="4">
        <v>375237481</v>
      </c>
      <c r="C3" s="4">
        <v>356266010</v>
      </c>
      <c r="D3" s="4">
        <v>117183479</v>
      </c>
      <c r="E3" s="4">
        <v>11425024</v>
      </c>
      <c r="F3" s="4">
        <v>1100209</v>
      </c>
      <c r="G3" s="4">
        <v>-20196904</v>
      </c>
      <c r="H3" s="4">
        <v>-8243</v>
      </c>
      <c r="I3" s="6">
        <v>-21556.04</v>
      </c>
      <c r="J3" s="6">
        <v>0</v>
      </c>
      <c r="K3" s="6">
        <v>-11270000</v>
      </c>
      <c r="L3" s="6">
        <v>0</v>
      </c>
      <c r="M3" s="6">
        <v>22</v>
      </c>
      <c r="N3" s="6">
        <v>2855200</v>
      </c>
      <c r="O3" s="6">
        <v>96</v>
      </c>
      <c r="P3" s="6">
        <v>31601024</v>
      </c>
      <c r="Q3" s="6">
        <v>-1</v>
      </c>
      <c r="R3" s="4">
        <f t="shared" si="0"/>
        <v>-18971470.039999999</v>
      </c>
      <c r="S3" s="4">
        <f t="shared" si="1"/>
        <v>18971471</v>
      </c>
      <c r="T3" s="8">
        <f t="shared" si="2"/>
        <v>0.96000000089406967</v>
      </c>
      <c r="U3" s="7">
        <v>114170686</v>
      </c>
      <c r="V3" s="7">
        <v>93973782</v>
      </c>
      <c r="W3" s="4">
        <f t="shared" si="3"/>
        <v>0</v>
      </c>
      <c r="X3" s="4">
        <f t="shared" si="4"/>
        <v>114170686</v>
      </c>
      <c r="Y3" s="4">
        <f t="shared" si="5"/>
        <v>93973782</v>
      </c>
      <c r="Z3" s="4">
        <f t="shared" si="6"/>
        <v>0</v>
      </c>
      <c r="AB3" s="4"/>
      <c r="AC3" s="4"/>
      <c r="AD3" s="2"/>
      <c r="AE3" s="9"/>
      <c r="AF3" s="9"/>
      <c r="AO3" s="9"/>
      <c r="AP3" s="9"/>
    </row>
    <row r="4" spans="1:42">
      <c r="A4" s="1" t="s">
        <v>22</v>
      </c>
      <c r="B4" s="4">
        <v>356266010</v>
      </c>
      <c r="C4" s="4">
        <v>354054868</v>
      </c>
      <c r="D4" s="4">
        <v>117183479</v>
      </c>
      <c r="E4" s="4">
        <v>649968</v>
      </c>
      <c r="F4" s="4">
        <v>571602</v>
      </c>
      <c r="G4" s="4">
        <v>-14668748</v>
      </c>
      <c r="H4" s="4">
        <v>-10382</v>
      </c>
      <c r="I4" s="6">
        <v>-17980.86</v>
      </c>
      <c r="J4" s="6">
        <v>0</v>
      </c>
      <c r="K4" s="6">
        <v>11264400</v>
      </c>
      <c r="L4" s="6">
        <v>0</v>
      </c>
      <c r="M4" s="6">
        <v>13</v>
      </c>
      <c r="N4" s="6">
        <v>68496</v>
      </c>
      <c r="O4" s="6">
        <v>65</v>
      </c>
      <c r="P4" s="6">
        <v>26565428</v>
      </c>
      <c r="Q4" s="6">
        <v>-1</v>
      </c>
      <c r="R4" s="4">
        <f t="shared" si="0"/>
        <v>-2211140.8599999994</v>
      </c>
      <c r="S4" s="4">
        <f t="shared" si="1"/>
        <v>2211142</v>
      </c>
      <c r="T4" s="8">
        <f t="shared" si="2"/>
        <v>1.1400000005960464</v>
      </c>
      <c r="U4" s="7">
        <v>71692208</v>
      </c>
      <c r="V4" s="7">
        <v>57023460</v>
      </c>
      <c r="W4" s="4">
        <f t="shared" si="3"/>
        <v>0</v>
      </c>
      <c r="X4" s="4">
        <f t="shared" si="4"/>
        <v>71692208</v>
      </c>
      <c r="Y4" s="4">
        <f t="shared" si="5"/>
        <v>57023460</v>
      </c>
      <c r="Z4" s="4">
        <f t="shared" si="6"/>
        <v>0</v>
      </c>
      <c r="AB4" s="4"/>
      <c r="AC4" s="4"/>
      <c r="AD4" s="2"/>
      <c r="AE4" s="9"/>
      <c r="AF4" s="9"/>
      <c r="AO4" s="9"/>
      <c r="AP4" s="9"/>
    </row>
    <row r="5" spans="1:42">
      <c r="A5" s="1" t="s">
        <v>23</v>
      </c>
      <c r="B5" s="4">
        <v>354054868</v>
      </c>
      <c r="C5" s="4">
        <v>336644241</v>
      </c>
      <c r="D5" s="4">
        <v>117183479</v>
      </c>
      <c r="E5" s="4">
        <v>33725808</v>
      </c>
      <c r="F5" s="4">
        <v>707738</v>
      </c>
      <c r="G5" s="4">
        <v>-51812498</v>
      </c>
      <c r="H5" s="4">
        <v>-22650</v>
      </c>
      <c r="I5" s="6">
        <v>-9025.2800000000007</v>
      </c>
      <c r="J5" s="6">
        <v>0</v>
      </c>
      <c r="K5" s="6">
        <v>0</v>
      </c>
      <c r="L5" s="6">
        <v>0</v>
      </c>
      <c r="M5" s="6">
        <v>21</v>
      </c>
      <c r="N5" s="6">
        <v>14875200</v>
      </c>
      <c r="O5" s="6">
        <v>86</v>
      </c>
      <c r="P5" s="6">
        <v>54633808</v>
      </c>
      <c r="Q5" s="6">
        <v>0</v>
      </c>
      <c r="R5" s="4">
        <f t="shared" si="0"/>
        <v>-17410627.280000001</v>
      </c>
      <c r="S5" s="4">
        <f t="shared" si="1"/>
        <v>17410627</v>
      </c>
      <c r="T5" s="8">
        <f t="shared" si="2"/>
        <v>-0.2800000011920929</v>
      </c>
      <c r="U5" s="7">
        <v>127999412</v>
      </c>
      <c r="V5" s="7">
        <v>76186914</v>
      </c>
      <c r="W5" s="4">
        <f t="shared" si="3"/>
        <v>0</v>
      </c>
      <c r="X5" s="4">
        <f t="shared" si="4"/>
        <v>127999412</v>
      </c>
      <c r="Y5" s="4">
        <f t="shared" si="5"/>
        <v>76186914</v>
      </c>
      <c r="Z5" s="4">
        <f t="shared" si="6"/>
        <v>0</v>
      </c>
      <c r="AB5" s="4"/>
      <c r="AC5" s="4"/>
      <c r="AD5" s="2"/>
      <c r="AE5" s="9"/>
      <c r="AF5" s="9"/>
      <c r="AO5" s="9"/>
      <c r="AP5" s="9"/>
    </row>
    <row r="6" spans="1:42">
      <c r="A6" s="1" t="s">
        <v>24</v>
      </c>
      <c r="B6" s="4">
        <v>336644241</v>
      </c>
      <c r="C6" s="4">
        <v>368975446</v>
      </c>
      <c r="D6" s="4">
        <v>117183479</v>
      </c>
      <c r="E6" s="4">
        <v>33219968</v>
      </c>
      <c r="F6" s="4">
        <v>1181446</v>
      </c>
      <c r="G6" s="4">
        <v>-2198938</v>
      </c>
      <c r="H6" s="4">
        <v>-5100</v>
      </c>
      <c r="I6" s="6">
        <v>-9497.68</v>
      </c>
      <c r="J6" s="6">
        <v>143328</v>
      </c>
      <c r="K6" s="6">
        <v>5600</v>
      </c>
      <c r="L6" s="6">
        <v>1</v>
      </c>
      <c r="M6" s="6">
        <v>24</v>
      </c>
      <c r="N6" s="6">
        <v>53000</v>
      </c>
      <c r="O6" s="6">
        <v>91</v>
      </c>
      <c r="P6" s="6">
        <v>26750168</v>
      </c>
      <c r="Q6" s="6">
        <v>-5602</v>
      </c>
      <c r="R6" s="4">
        <f t="shared" si="0"/>
        <v>32336807.32</v>
      </c>
      <c r="S6" s="4">
        <f t="shared" si="1"/>
        <v>-32331205</v>
      </c>
      <c r="T6" s="8">
        <f t="shared" si="2"/>
        <v>5602.320000000298</v>
      </c>
      <c r="U6" s="7">
        <v>115923092</v>
      </c>
      <c r="V6" s="7">
        <v>113724154</v>
      </c>
      <c r="W6" s="4">
        <f t="shared" si="3"/>
        <v>143328</v>
      </c>
      <c r="X6" s="4">
        <f t="shared" si="4"/>
        <v>115923092</v>
      </c>
      <c r="Y6" s="4">
        <f t="shared" si="5"/>
        <v>113724154</v>
      </c>
      <c r="Z6" s="4">
        <f t="shared" si="6"/>
        <v>143328</v>
      </c>
      <c r="AB6" s="4"/>
      <c r="AC6" s="4" t="s">
        <v>184</v>
      </c>
      <c r="AD6" s="2"/>
      <c r="AE6" s="9"/>
      <c r="AF6" s="9"/>
      <c r="AO6" s="9"/>
      <c r="AP6" s="9"/>
    </row>
    <row r="7" spans="1:42">
      <c r="A7" s="1" t="s">
        <v>25</v>
      </c>
      <c r="B7" s="4">
        <v>368975446</v>
      </c>
      <c r="C7" s="4">
        <v>417722044</v>
      </c>
      <c r="D7" s="4">
        <v>117183479</v>
      </c>
      <c r="E7" s="4">
        <v>31788520</v>
      </c>
      <c r="F7" s="4">
        <v>2701571</v>
      </c>
      <c r="G7" s="4">
        <v>14308781</v>
      </c>
      <c r="H7" s="4">
        <v>-41337</v>
      </c>
      <c r="I7" s="6">
        <v>-10936.81</v>
      </c>
      <c r="J7" s="6">
        <v>0</v>
      </c>
      <c r="K7" s="6">
        <v>0</v>
      </c>
      <c r="L7" s="6">
        <v>0</v>
      </c>
      <c r="M7" s="6">
        <v>16</v>
      </c>
      <c r="N7" s="6">
        <v>8263600</v>
      </c>
      <c r="O7" s="6">
        <v>73</v>
      </c>
      <c r="P7" s="6">
        <v>61941520</v>
      </c>
      <c r="Q7" s="6">
        <v>0</v>
      </c>
      <c r="R7" s="4">
        <f t="shared" si="0"/>
        <v>48746598.189999998</v>
      </c>
      <c r="S7" s="4">
        <f t="shared" si="1"/>
        <v>-48746598</v>
      </c>
      <c r="T7" s="8">
        <f t="shared" si="2"/>
        <v>0.18999999761581421</v>
      </c>
      <c r="U7" s="7">
        <v>178849581</v>
      </c>
      <c r="V7" s="7">
        <v>193158362</v>
      </c>
      <c r="W7" s="4">
        <f t="shared" si="3"/>
        <v>0</v>
      </c>
      <c r="X7" s="4">
        <f t="shared" si="4"/>
        <v>178849581</v>
      </c>
      <c r="Y7" s="4">
        <f t="shared" si="5"/>
        <v>193158362</v>
      </c>
      <c r="Z7" s="4">
        <f t="shared" si="6"/>
        <v>0</v>
      </c>
      <c r="AB7" s="4"/>
      <c r="AC7" s="4"/>
      <c r="AD7" s="2"/>
      <c r="AE7" s="9"/>
      <c r="AF7" s="9"/>
      <c r="AO7" s="9"/>
      <c r="AP7" s="9"/>
    </row>
    <row r="8" spans="1:42">
      <c r="A8" s="1" t="s">
        <v>26</v>
      </c>
      <c r="B8" s="4">
        <v>417722044</v>
      </c>
      <c r="C8" s="4">
        <v>417017702</v>
      </c>
      <c r="D8" s="4">
        <v>122208791</v>
      </c>
      <c r="E8" s="4">
        <v>23905200</v>
      </c>
      <c r="F8" s="4">
        <v>1312789</v>
      </c>
      <c r="G8" s="4">
        <v>-25982029</v>
      </c>
      <c r="H8" s="4">
        <v>-15519</v>
      </c>
      <c r="I8" s="6">
        <v>-15746.22</v>
      </c>
      <c r="J8" s="6">
        <v>90964</v>
      </c>
      <c r="K8" s="6">
        <v>0</v>
      </c>
      <c r="L8" s="6">
        <v>-1</v>
      </c>
      <c r="M8" s="6">
        <v>28</v>
      </c>
      <c r="N8" s="6">
        <v>38590200</v>
      </c>
      <c r="O8" s="6">
        <v>124</v>
      </c>
      <c r="P8" s="6">
        <v>80701800</v>
      </c>
      <c r="Q8" s="6">
        <v>0</v>
      </c>
      <c r="R8" s="4">
        <f t="shared" si="0"/>
        <v>-704342.22</v>
      </c>
      <c r="S8" s="4">
        <f t="shared" si="1"/>
        <v>704342</v>
      </c>
      <c r="T8" s="8">
        <f t="shared" si="2"/>
        <v>-0.21999999997206032</v>
      </c>
      <c r="U8" s="7">
        <v>317339893</v>
      </c>
      <c r="V8" s="7">
        <v>291357864</v>
      </c>
      <c r="W8" s="4">
        <f t="shared" si="3"/>
        <v>90964</v>
      </c>
      <c r="X8" s="4">
        <f t="shared" ref="X8:X42" si="7">U8+AA8</f>
        <v>317339893</v>
      </c>
      <c r="Y8" s="4">
        <f t="shared" ref="Y8:Y42" si="8">V8+AB8</f>
        <v>291357864</v>
      </c>
      <c r="Z8" s="4">
        <f>X8-Y8+J8+G8</f>
        <v>90964</v>
      </c>
      <c r="AB8" s="4"/>
      <c r="AC8" s="4" t="s">
        <v>184</v>
      </c>
      <c r="AD8" s="2"/>
      <c r="AE8" s="9"/>
      <c r="AF8" s="9"/>
      <c r="AO8" s="9"/>
      <c r="AP8" s="9"/>
    </row>
    <row r="9" spans="1:42">
      <c r="A9" s="1" t="s">
        <v>27</v>
      </c>
      <c r="B9" s="4">
        <v>417017702</v>
      </c>
      <c r="C9" s="4">
        <v>418865712</v>
      </c>
      <c r="D9" s="4">
        <v>122208791</v>
      </c>
      <c r="E9" s="4">
        <v>424224</v>
      </c>
      <c r="F9" s="4">
        <v>10343098</v>
      </c>
      <c r="G9" s="4">
        <v>-8968429</v>
      </c>
      <c r="H9" s="4">
        <v>-2602</v>
      </c>
      <c r="I9" s="6">
        <v>-30256.18</v>
      </c>
      <c r="J9" s="6">
        <v>81977</v>
      </c>
      <c r="K9" s="6">
        <v>0</v>
      </c>
      <c r="L9" s="6">
        <v>0</v>
      </c>
      <c r="M9" s="6">
        <v>19</v>
      </c>
      <c r="N9" s="6">
        <v>92200</v>
      </c>
      <c r="O9" s="6">
        <v>104</v>
      </c>
      <c r="P9" s="6">
        <v>33918224</v>
      </c>
      <c r="Q9" s="6">
        <v>-2</v>
      </c>
      <c r="R9" s="4">
        <f t="shared" si="0"/>
        <v>1848011.82</v>
      </c>
      <c r="S9" s="4">
        <f t="shared" si="1"/>
        <v>-1848010</v>
      </c>
      <c r="T9" s="8">
        <f t="shared" si="2"/>
        <v>1.8200000000651926</v>
      </c>
      <c r="U9" s="7">
        <v>378155378</v>
      </c>
      <c r="V9" s="7">
        <v>369186949</v>
      </c>
      <c r="W9" s="4">
        <f t="shared" si="3"/>
        <v>81977</v>
      </c>
      <c r="X9" s="4">
        <f t="shared" si="7"/>
        <v>378155378</v>
      </c>
      <c r="Y9" s="4">
        <f t="shared" si="8"/>
        <v>369186949</v>
      </c>
      <c r="Z9" s="4">
        <f>X9-Y9+J9+G9</f>
        <v>81977</v>
      </c>
      <c r="AB9" s="4"/>
      <c r="AC9" s="4" t="s">
        <v>184</v>
      </c>
      <c r="AD9" s="2"/>
      <c r="AE9" s="9"/>
      <c r="AF9" s="9"/>
      <c r="AO9" s="9"/>
      <c r="AP9" s="9"/>
    </row>
    <row r="10" spans="1:42">
      <c r="A10" s="1" t="s">
        <v>28</v>
      </c>
      <c r="B10" s="4">
        <v>418865712</v>
      </c>
      <c r="C10" s="4">
        <v>438788750</v>
      </c>
      <c r="D10" s="4">
        <v>122159760</v>
      </c>
      <c r="E10" s="4">
        <v>267864</v>
      </c>
      <c r="F10" s="4">
        <v>2802967</v>
      </c>
      <c r="G10" s="4">
        <v>18880025</v>
      </c>
      <c r="H10" s="4">
        <v>-6577</v>
      </c>
      <c r="I10" s="6">
        <v>-21240.17</v>
      </c>
      <c r="J10" s="6">
        <v>0</v>
      </c>
      <c r="K10" s="6">
        <v>-2000000</v>
      </c>
      <c r="L10" s="6">
        <v>0</v>
      </c>
      <c r="M10" s="6">
        <v>16</v>
      </c>
      <c r="N10" s="6">
        <v>35039400</v>
      </c>
      <c r="O10" s="6">
        <v>73</v>
      </c>
      <c r="P10" s="6">
        <v>50435884</v>
      </c>
      <c r="Q10" s="6">
        <v>-1</v>
      </c>
      <c r="R10" s="4">
        <f t="shared" si="0"/>
        <v>19923038.829999998</v>
      </c>
      <c r="S10" s="4">
        <f t="shared" si="1"/>
        <v>-19923038</v>
      </c>
      <c r="T10" s="8">
        <f t="shared" si="2"/>
        <v>0.82999999821186066</v>
      </c>
      <c r="U10" s="7">
        <v>209434213</v>
      </c>
      <c r="V10" s="7">
        <v>228314238</v>
      </c>
      <c r="W10" s="4">
        <f t="shared" si="3"/>
        <v>0</v>
      </c>
      <c r="X10" s="4">
        <f t="shared" si="7"/>
        <v>209434213</v>
      </c>
      <c r="Y10" s="4">
        <f t="shared" si="8"/>
        <v>228314238</v>
      </c>
      <c r="Z10" s="4">
        <f t="shared" ref="Z8:Z71" si="9">X10-Y10+J10+G10</f>
        <v>0</v>
      </c>
      <c r="AB10" s="4"/>
      <c r="AC10" s="4"/>
      <c r="AD10" s="2"/>
      <c r="AE10" s="9"/>
      <c r="AF10" s="9"/>
      <c r="AO10" s="9"/>
      <c r="AP10" s="9"/>
    </row>
    <row r="11" spans="1:42">
      <c r="A11" s="1" t="s">
        <v>29</v>
      </c>
      <c r="B11" s="4">
        <v>438788750</v>
      </c>
      <c r="C11" s="4">
        <v>470945104</v>
      </c>
      <c r="D11" s="4">
        <v>122169168</v>
      </c>
      <c r="E11" s="4">
        <v>140600</v>
      </c>
      <c r="F11" s="4">
        <v>17183968</v>
      </c>
      <c r="G11" s="4">
        <v>12892831</v>
      </c>
      <c r="H11" s="4">
        <v>-6220</v>
      </c>
      <c r="I11" s="6">
        <v>-23102.5</v>
      </c>
      <c r="J11" s="6">
        <v>0</v>
      </c>
      <c r="K11" s="6">
        <v>1968278</v>
      </c>
      <c r="L11" s="6">
        <v>-1</v>
      </c>
      <c r="M11" s="6">
        <v>17</v>
      </c>
      <c r="N11" s="6">
        <v>7314800</v>
      </c>
      <c r="O11" s="6">
        <v>63</v>
      </c>
      <c r="P11" s="6">
        <v>18956600</v>
      </c>
      <c r="Q11" s="6">
        <v>0</v>
      </c>
      <c r="R11" s="4">
        <f t="shared" si="0"/>
        <v>32156353.5</v>
      </c>
      <c r="S11" s="4">
        <f t="shared" si="1"/>
        <v>-32156354</v>
      </c>
      <c r="T11" s="8">
        <f t="shared" si="2"/>
        <v>-0.5</v>
      </c>
      <c r="U11" s="7">
        <v>130147388</v>
      </c>
      <c r="V11" s="7">
        <v>143032943</v>
      </c>
      <c r="W11" s="4">
        <f t="shared" si="3"/>
        <v>7276</v>
      </c>
      <c r="X11" s="4">
        <f t="shared" si="7"/>
        <v>130147388</v>
      </c>
      <c r="Y11" s="4">
        <f t="shared" si="8"/>
        <v>143032943</v>
      </c>
      <c r="Z11" s="4">
        <f t="shared" si="9"/>
        <v>7276</v>
      </c>
      <c r="AB11" s="4"/>
      <c r="AC11" s="4"/>
      <c r="AD11" s="2"/>
      <c r="AE11" s="9"/>
      <c r="AF11" s="9"/>
      <c r="AO11" s="9"/>
      <c r="AP11" s="9"/>
    </row>
    <row r="12" spans="1:42">
      <c r="A12" s="1" t="s">
        <v>30</v>
      </c>
      <c r="B12" s="4">
        <v>470945104</v>
      </c>
      <c r="C12" s="4">
        <v>457386856</v>
      </c>
      <c r="D12" s="4">
        <v>122170787</v>
      </c>
      <c r="E12" s="4">
        <v>31937168</v>
      </c>
      <c r="F12" s="4">
        <v>680900</v>
      </c>
      <c r="G12" s="4">
        <v>-46131458</v>
      </c>
      <c r="H12" s="4">
        <v>-5325</v>
      </c>
      <c r="I12" s="6">
        <v>-13642.04</v>
      </c>
      <c r="J12" s="6">
        <v>0</v>
      </c>
      <c r="K12" s="6">
        <v>-25890</v>
      </c>
      <c r="L12" s="6">
        <v>0</v>
      </c>
      <c r="M12" s="6">
        <v>22</v>
      </c>
      <c r="N12" s="6">
        <v>30914712</v>
      </c>
      <c r="O12" s="6">
        <v>80</v>
      </c>
      <c r="P12" s="6">
        <v>108004768</v>
      </c>
      <c r="Q12" s="6">
        <v>-1</v>
      </c>
      <c r="R12" s="4">
        <f t="shared" si="0"/>
        <v>-13558247.039999999</v>
      </c>
      <c r="S12" s="4">
        <f t="shared" si="1"/>
        <v>13558248</v>
      </c>
      <c r="T12" s="8">
        <f t="shared" si="2"/>
        <v>0.96000000089406967</v>
      </c>
      <c r="U12" s="7">
        <v>274815622</v>
      </c>
      <c r="V12" s="7">
        <v>228685911</v>
      </c>
      <c r="W12" s="4">
        <f t="shared" si="3"/>
        <v>-1747</v>
      </c>
      <c r="X12" s="4">
        <f t="shared" si="7"/>
        <v>274815622</v>
      </c>
      <c r="Y12" s="4">
        <f t="shared" si="8"/>
        <v>228685911</v>
      </c>
      <c r="Z12" s="4">
        <f t="shared" si="9"/>
        <v>-1747</v>
      </c>
      <c r="AB12" s="4"/>
      <c r="AC12" s="4"/>
      <c r="AD12" s="2"/>
      <c r="AE12" s="9"/>
      <c r="AF12" s="9"/>
      <c r="AO12" s="9"/>
      <c r="AP12" s="9"/>
    </row>
    <row r="13" spans="1:42">
      <c r="A13" s="1" t="s">
        <v>31</v>
      </c>
      <c r="B13" s="4">
        <v>457386856</v>
      </c>
      <c r="C13" s="4">
        <v>500375603</v>
      </c>
      <c r="D13" s="4">
        <v>122175033</v>
      </c>
      <c r="E13" s="4">
        <v>22566216</v>
      </c>
      <c r="F13" s="4">
        <v>1109000</v>
      </c>
      <c r="G13" s="4">
        <v>17789001</v>
      </c>
      <c r="H13" s="4">
        <v>-16028</v>
      </c>
      <c r="I13" s="6">
        <v>1484951.84</v>
      </c>
      <c r="J13" s="6">
        <v>0</v>
      </c>
      <c r="K13" s="6">
        <v>55607</v>
      </c>
      <c r="L13" s="6">
        <v>-1</v>
      </c>
      <c r="M13" s="6">
        <v>42</v>
      </c>
      <c r="N13" s="6">
        <v>32285584</v>
      </c>
      <c r="O13" s="6">
        <v>103</v>
      </c>
      <c r="P13" s="6">
        <v>75784076</v>
      </c>
      <c r="Q13" s="6">
        <v>0</v>
      </c>
      <c r="R13" s="4">
        <f t="shared" si="0"/>
        <v>42988746.840000004</v>
      </c>
      <c r="S13" s="4">
        <f t="shared" si="1"/>
        <v>-42988747</v>
      </c>
      <c r="T13" s="8">
        <f t="shared" si="2"/>
        <v>-0.15999999642372131</v>
      </c>
      <c r="U13" s="7">
        <v>357638734</v>
      </c>
      <c r="V13" s="7">
        <v>375428416</v>
      </c>
      <c r="W13" s="4">
        <f t="shared" si="3"/>
        <v>-681</v>
      </c>
      <c r="X13" s="4">
        <f t="shared" si="7"/>
        <v>357638734</v>
      </c>
      <c r="Y13" s="4">
        <f t="shared" si="8"/>
        <v>375428416</v>
      </c>
      <c r="Z13" s="4">
        <f t="shared" si="9"/>
        <v>-681</v>
      </c>
      <c r="AB13" s="4"/>
      <c r="AC13" s="4"/>
      <c r="AD13" s="2"/>
      <c r="AE13" s="9"/>
      <c r="AF13" s="9"/>
      <c r="AO13" s="9"/>
      <c r="AP13" s="9"/>
    </row>
    <row r="14" spans="1:42">
      <c r="A14" s="1" t="s">
        <v>32</v>
      </c>
      <c r="B14" s="4">
        <v>500375603</v>
      </c>
      <c r="C14" s="4">
        <v>485770479</v>
      </c>
      <c r="D14" s="4">
        <v>122176502</v>
      </c>
      <c r="E14" s="4">
        <v>66962128</v>
      </c>
      <c r="F14" s="4">
        <v>1099600</v>
      </c>
      <c r="G14" s="4">
        <v>-82579546</v>
      </c>
      <c r="H14" s="4">
        <v>-8314</v>
      </c>
      <c r="I14" s="6">
        <v>-80995.570000000007</v>
      </c>
      <c r="J14" s="6">
        <v>0</v>
      </c>
      <c r="K14" s="6">
        <v>2005</v>
      </c>
      <c r="L14" s="6">
        <v>0</v>
      </c>
      <c r="M14" s="6">
        <v>12</v>
      </c>
      <c r="N14" s="6">
        <v>780000</v>
      </c>
      <c r="O14" s="6">
        <v>77</v>
      </c>
      <c r="P14" s="6">
        <v>94743128</v>
      </c>
      <c r="Q14" s="6">
        <v>-1</v>
      </c>
      <c r="R14" s="4">
        <f t="shared" si="0"/>
        <v>-14605122.57</v>
      </c>
      <c r="S14" s="4">
        <f t="shared" si="1"/>
        <v>14605124</v>
      </c>
      <c r="T14" s="8">
        <f t="shared" si="2"/>
        <v>1.4299999997019768</v>
      </c>
      <c r="U14" s="7">
        <v>416010111</v>
      </c>
      <c r="V14" s="7">
        <v>333430653</v>
      </c>
      <c r="W14" s="4">
        <f t="shared" si="3"/>
        <v>-88</v>
      </c>
      <c r="X14" s="4">
        <f t="shared" si="7"/>
        <v>416010111</v>
      </c>
      <c r="Y14" s="4">
        <f t="shared" si="8"/>
        <v>333430653</v>
      </c>
      <c r="Z14" s="4">
        <f t="shared" si="9"/>
        <v>-88</v>
      </c>
      <c r="AB14" s="4"/>
      <c r="AC14" s="4"/>
      <c r="AD14" s="2"/>
      <c r="AE14" s="9"/>
      <c r="AF14" s="9"/>
      <c r="AO14" s="9"/>
      <c r="AP14" s="9"/>
    </row>
    <row r="15" spans="1:42">
      <c r="A15" s="1" t="s">
        <v>33</v>
      </c>
      <c r="B15" s="4">
        <v>485770479</v>
      </c>
      <c r="C15" s="4">
        <v>400774610</v>
      </c>
      <c r="D15" s="4">
        <v>122170789</v>
      </c>
      <c r="E15" s="4">
        <v>67166848</v>
      </c>
      <c r="F15" s="4">
        <v>2443400</v>
      </c>
      <c r="G15" s="4">
        <v>-154564549</v>
      </c>
      <c r="H15" s="4">
        <v>-4700</v>
      </c>
      <c r="I15" s="6">
        <v>-8415.32</v>
      </c>
      <c r="J15" s="6">
        <v>0</v>
      </c>
      <c r="K15" s="6">
        <v>-28452</v>
      </c>
      <c r="L15" s="6">
        <v>0</v>
      </c>
      <c r="M15" s="6">
        <v>10</v>
      </c>
      <c r="N15" s="6">
        <v>29400</v>
      </c>
      <c r="O15" s="6">
        <v>90</v>
      </c>
      <c r="P15" s="6">
        <v>116010848</v>
      </c>
      <c r="Q15" s="6">
        <v>-1</v>
      </c>
      <c r="R15" s="4">
        <f t="shared" si="0"/>
        <v>-84995868.319999993</v>
      </c>
      <c r="S15" s="4">
        <f t="shared" si="1"/>
        <v>84995869</v>
      </c>
      <c r="T15" s="8">
        <f t="shared" si="2"/>
        <v>0.68000000715255737</v>
      </c>
      <c r="U15" s="7">
        <v>714752027</v>
      </c>
      <c r="V15" s="7">
        <v>560187396</v>
      </c>
      <c r="W15" s="4">
        <f t="shared" si="3"/>
        <v>82</v>
      </c>
      <c r="X15" s="4">
        <f t="shared" si="7"/>
        <v>714752027</v>
      </c>
      <c r="Y15" s="4">
        <f t="shared" si="8"/>
        <v>560187396</v>
      </c>
      <c r="Z15" s="4">
        <f t="shared" si="9"/>
        <v>82</v>
      </c>
      <c r="AB15" s="4"/>
      <c r="AC15" s="4"/>
      <c r="AD15" s="2"/>
      <c r="AE15" s="9"/>
      <c r="AF15" s="9"/>
      <c r="AO15" s="9"/>
      <c r="AP15" s="9"/>
    </row>
    <row r="16" spans="1:42">
      <c r="A16" s="1" t="s">
        <v>34</v>
      </c>
      <c r="B16" s="4">
        <v>400774610</v>
      </c>
      <c r="C16" s="4">
        <v>476776306</v>
      </c>
      <c r="D16" s="4">
        <v>122172672</v>
      </c>
      <c r="E16" s="4">
        <v>27538832</v>
      </c>
      <c r="F16" s="4">
        <v>3367900</v>
      </c>
      <c r="G16" s="4">
        <v>45086424</v>
      </c>
      <c r="H16" s="4">
        <v>-3590</v>
      </c>
      <c r="I16" s="6">
        <v>-16320.6</v>
      </c>
      <c r="J16" s="6">
        <v>0</v>
      </c>
      <c r="K16" s="6">
        <v>28452</v>
      </c>
      <c r="L16" s="6">
        <v>1</v>
      </c>
      <c r="M16" s="6">
        <v>18</v>
      </c>
      <c r="N16" s="6">
        <v>1456384</v>
      </c>
      <c r="O16" s="6">
        <v>98</v>
      </c>
      <c r="P16" s="6">
        <v>23417832</v>
      </c>
      <c r="Q16" s="6">
        <v>-2</v>
      </c>
      <c r="R16" s="4">
        <f t="shared" si="0"/>
        <v>76001698.400000006</v>
      </c>
      <c r="S16" s="4">
        <f t="shared" si="1"/>
        <v>-76001696</v>
      </c>
      <c r="T16" s="8">
        <f t="shared" si="2"/>
        <v>2.4000000059604645</v>
      </c>
      <c r="U16" s="7">
        <v>982008114</v>
      </c>
      <c r="V16" s="7">
        <v>1027094538</v>
      </c>
      <c r="W16" s="4">
        <f t="shared" si="3"/>
        <v>0</v>
      </c>
      <c r="X16" s="4">
        <f t="shared" si="7"/>
        <v>982008114</v>
      </c>
      <c r="Y16" s="4">
        <f t="shared" si="8"/>
        <v>1027094538</v>
      </c>
      <c r="Z16" s="4">
        <f t="shared" si="9"/>
        <v>0</v>
      </c>
      <c r="AB16" s="4"/>
      <c r="AC16" s="4"/>
      <c r="AD16" s="2"/>
      <c r="AE16" s="9"/>
      <c r="AF16" s="9"/>
      <c r="AO16" s="9"/>
      <c r="AP16" s="9"/>
    </row>
    <row r="17" spans="1:42">
      <c r="A17" s="1" t="s">
        <v>35</v>
      </c>
      <c r="B17" s="4">
        <v>476776306</v>
      </c>
      <c r="C17" s="4">
        <v>478552670</v>
      </c>
      <c r="D17" s="4">
        <v>122176319</v>
      </c>
      <c r="E17" s="4">
        <v>243096</v>
      </c>
      <c r="F17" s="4">
        <v>2578800</v>
      </c>
      <c r="G17" s="4">
        <v>-1033931</v>
      </c>
      <c r="H17" s="4">
        <v>-1831</v>
      </c>
      <c r="I17" s="6">
        <v>-5769.54</v>
      </c>
      <c r="J17" s="6">
        <v>-4000</v>
      </c>
      <c r="K17" s="6">
        <v>0</v>
      </c>
      <c r="L17" s="6">
        <v>0</v>
      </c>
      <c r="M17" s="6">
        <v>14</v>
      </c>
      <c r="N17" s="6">
        <v>1977000</v>
      </c>
      <c r="O17" s="6">
        <v>77</v>
      </c>
      <c r="P17" s="6">
        <v>67233096</v>
      </c>
      <c r="Q17" s="6">
        <v>0</v>
      </c>
      <c r="R17" s="4">
        <f t="shared" si="0"/>
        <v>1776364.46</v>
      </c>
      <c r="S17" s="4">
        <f t="shared" si="1"/>
        <v>-1776364</v>
      </c>
      <c r="T17" s="8">
        <f t="shared" si="2"/>
        <v>0.4599999999627471</v>
      </c>
      <c r="U17" s="7">
        <v>362805695</v>
      </c>
      <c r="V17" s="7">
        <v>361771764</v>
      </c>
      <c r="W17" s="4">
        <f t="shared" si="3"/>
        <v>-4000</v>
      </c>
      <c r="X17" s="4">
        <f t="shared" si="7"/>
        <v>362805695</v>
      </c>
      <c r="Y17" s="4">
        <f t="shared" si="8"/>
        <v>361771764</v>
      </c>
      <c r="Z17" s="4">
        <f t="shared" si="9"/>
        <v>-4000</v>
      </c>
      <c r="AB17" s="4"/>
      <c r="AC17" s="4"/>
      <c r="AD17" s="2"/>
      <c r="AE17" s="9"/>
      <c r="AF17" s="9"/>
      <c r="AO17" s="9"/>
      <c r="AP17" s="9"/>
    </row>
    <row r="18" spans="1:42">
      <c r="A18" s="1" t="s">
        <v>36</v>
      </c>
      <c r="B18" s="4">
        <v>478552670</v>
      </c>
      <c r="C18" s="4">
        <v>461592563</v>
      </c>
      <c r="D18" s="4">
        <v>122181399</v>
      </c>
      <c r="E18" s="4">
        <v>175512</v>
      </c>
      <c r="F18" s="4">
        <v>70969160</v>
      </c>
      <c r="G18" s="4">
        <v>-87537892</v>
      </c>
      <c r="H18" s="4">
        <v>-23480</v>
      </c>
      <c r="I18" s="6">
        <v>-4545.6499999999996</v>
      </c>
      <c r="J18" s="6">
        <v>0</v>
      </c>
      <c r="K18" s="6">
        <v>-538860</v>
      </c>
      <c r="L18" s="6">
        <v>0</v>
      </c>
      <c r="M18" s="6">
        <v>15</v>
      </c>
      <c r="N18" s="6">
        <v>205600</v>
      </c>
      <c r="O18" s="6">
        <v>71</v>
      </c>
      <c r="P18" s="6">
        <v>64281512</v>
      </c>
      <c r="Q18" s="6">
        <v>-1</v>
      </c>
      <c r="R18" s="4">
        <f t="shared" si="0"/>
        <v>-16960105.649999999</v>
      </c>
      <c r="S18" s="4">
        <f t="shared" si="1"/>
        <v>16960107</v>
      </c>
      <c r="T18" s="8">
        <f t="shared" si="2"/>
        <v>1.3500000014901161</v>
      </c>
      <c r="U18" s="7">
        <v>326019415</v>
      </c>
      <c r="V18" s="7">
        <v>238481523</v>
      </c>
      <c r="W18" s="4">
        <f t="shared" si="3"/>
        <v>0</v>
      </c>
      <c r="X18" s="4">
        <f t="shared" si="7"/>
        <v>326019415</v>
      </c>
      <c r="Y18" s="4">
        <f t="shared" si="8"/>
        <v>238481523</v>
      </c>
      <c r="Z18" s="4">
        <f t="shared" si="9"/>
        <v>0</v>
      </c>
      <c r="AB18" s="4"/>
      <c r="AC18" s="4"/>
      <c r="AD18" s="2"/>
      <c r="AE18" s="9"/>
      <c r="AF18" s="9"/>
      <c r="AO18" s="9"/>
      <c r="AP18" s="9"/>
    </row>
    <row r="19" spans="1:42">
      <c r="A19" s="1" t="s">
        <v>37</v>
      </c>
      <c r="B19" s="4">
        <v>461592563</v>
      </c>
      <c r="C19" s="4">
        <v>402548860</v>
      </c>
      <c r="D19" s="4">
        <v>122181399</v>
      </c>
      <c r="E19" s="4">
        <v>214504</v>
      </c>
      <c r="F19" s="4">
        <v>1157600</v>
      </c>
      <c r="G19" s="4">
        <v>-62983620</v>
      </c>
      <c r="H19" s="4">
        <v>-11950</v>
      </c>
      <c r="I19" s="6">
        <v>-10863.14</v>
      </c>
      <c r="J19" s="6">
        <v>2591565</v>
      </c>
      <c r="K19" s="6">
        <v>-938</v>
      </c>
      <c r="L19" s="6">
        <v>0</v>
      </c>
      <c r="M19" s="6">
        <v>12</v>
      </c>
      <c r="N19" s="6">
        <v>723600</v>
      </c>
      <c r="O19" s="6">
        <v>69</v>
      </c>
      <c r="P19" s="6">
        <v>42886504</v>
      </c>
      <c r="Q19" s="6">
        <v>-1</v>
      </c>
      <c r="R19" s="4">
        <f t="shared" si="0"/>
        <v>-59043702.140000001</v>
      </c>
      <c r="S19" s="4">
        <f t="shared" si="1"/>
        <v>59043703</v>
      </c>
      <c r="T19" s="8">
        <f t="shared" si="2"/>
        <v>0.85999999940395355</v>
      </c>
      <c r="U19" s="7">
        <v>345204118</v>
      </c>
      <c r="V19" s="7">
        <v>280464153</v>
      </c>
      <c r="W19" s="4">
        <f t="shared" si="3"/>
        <v>4347910</v>
      </c>
      <c r="X19" s="4">
        <f t="shared" si="7"/>
        <v>345204118</v>
      </c>
      <c r="Y19" s="4">
        <f t="shared" si="8"/>
        <v>280464153</v>
      </c>
      <c r="Z19" s="4">
        <f t="shared" si="9"/>
        <v>4347910</v>
      </c>
      <c r="AB19" s="4"/>
      <c r="AC19" s="4" t="s">
        <v>183</v>
      </c>
      <c r="AD19" s="2"/>
      <c r="AE19" s="9"/>
      <c r="AF19" s="9"/>
      <c r="AO19" s="9"/>
      <c r="AP19" s="9"/>
    </row>
    <row r="20" spans="1:42">
      <c r="A20" s="1" t="s">
        <v>38</v>
      </c>
      <c r="B20" s="4">
        <v>402548860</v>
      </c>
      <c r="C20" s="4">
        <v>379021043</v>
      </c>
      <c r="D20" s="4">
        <v>122181399</v>
      </c>
      <c r="E20" s="4">
        <v>407616</v>
      </c>
      <c r="F20" s="4">
        <v>1452300</v>
      </c>
      <c r="G20" s="4">
        <v>-25787860</v>
      </c>
      <c r="H20" s="4">
        <v>-28487</v>
      </c>
      <c r="I20" s="6">
        <v>-103740.49</v>
      </c>
      <c r="J20" s="6">
        <v>0</v>
      </c>
      <c r="K20" s="6">
        <v>532355</v>
      </c>
      <c r="L20" s="6">
        <v>0</v>
      </c>
      <c r="M20" s="6">
        <v>17</v>
      </c>
      <c r="N20" s="6">
        <v>67400</v>
      </c>
      <c r="O20" s="6">
        <v>78</v>
      </c>
      <c r="P20" s="6">
        <v>32677616</v>
      </c>
      <c r="Q20" s="6">
        <v>-1</v>
      </c>
      <c r="R20" s="4">
        <f t="shared" si="0"/>
        <v>-23527816.489999998</v>
      </c>
      <c r="S20" s="4">
        <f t="shared" si="1"/>
        <v>23527817</v>
      </c>
      <c r="T20" s="8">
        <f t="shared" si="2"/>
        <v>0.51000000163912773</v>
      </c>
      <c r="U20" s="7">
        <v>456734763</v>
      </c>
      <c r="V20" s="7">
        <v>430944027</v>
      </c>
      <c r="W20" s="4">
        <f t="shared" si="3"/>
        <v>2876</v>
      </c>
      <c r="X20" s="4">
        <f t="shared" si="7"/>
        <v>456734763</v>
      </c>
      <c r="Y20" s="4">
        <f t="shared" si="8"/>
        <v>430944027</v>
      </c>
      <c r="Z20" s="4">
        <f t="shared" si="9"/>
        <v>2876</v>
      </c>
      <c r="AB20" s="4"/>
      <c r="AC20" s="4"/>
      <c r="AD20" s="2"/>
      <c r="AE20" s="9"/>
      <c r="AF20" s="9"/>
      <c r="AO20" s="9"/>
      <c r="AP20" s="9"/>
    </row>
    <row r="21" spans="1:42">
      <c r="A21" s="1" t="s">
        <v>39</v>
      </c>
      <c r="B21" s="4">
        <v>379021043</v>
      </c>
      <c r="C21" s="4">
        <v>359223202</v>
      </c>
      <c r="D21" s="4">
        <v>122176319</v>
      </c>
      <c r="E21" s="4">
        <v>412944</v>
      </c>
      <c r="F21" s="4">
        <v>2213940</v>
      </c>
      <c r="G21" s="4">
        <v>-22361699</v>
      </c>
      <c r="H21" s="4">
        <v>-5470</v>
      </c>
      <c r="I21" s="6">
        <v>-66333.38</v>
      </c>
      <c r="J21" s="6">
        <v>0</v>
      </c>
      <c r="K21" s="6">
        <v>8778</v>
      </c>
      <c r="L21" s="6">
        <v>-1</v>
      </c>
      <c r="M21" s="6">
        <v>11</v>
      </c>
      <c r="N21" s="6">
        <v>731200</v>
      </c>
      <c r="O21" s="6">
        <v>77</v>
      </c>
      <c r="P21" s="6">
        <v>34369944</v>
      </c>
      <c r="Q21" s="6">
        <v>0</v>
      </c>
      <c r="R21" s="4">
        <f t="shared" si="0"/>
        <v>-19797841.379999999</v>
      </c>
      <c r="S21" s="4">
        <f t="shared" si="1"/>
        <v>19797841</v>
      </c>
      <c r="T21" s="8">
        <f t="shared" si="2"/>
        <v>-0.37999999895691872</v>
      </c>
      <c r="U21" s="7">
        <v>255945143</v>
      </c>
      <c r="V21" s="7">
        <v>234583444</v>
      </c>
      <c r="W21" s="4">
        <f t="shared" si="3"/>
        <v>-1000000</v>
      </c>
      <c r="X21" s="4">
        <f t="shared" si="7"/>
        <v>255945143</v>
      </c>
      <c r="Y21" s="4">
        <f t="shared" si="8"/>
        <v>234583444</v>
      </c>
      <c r="Z21" s="4">
        <f t="shared" si="9"/>
        <v>-1000000</v>
      </c>
      <c r="AB21" s="4"/>
      <c r="AC21" s="4" t="s">
        <v>183</v>
      </c>
      <c r="AD21" s="2"/>
      <c r="AE21" s="9"/>
      <c r="AF21" s="9"/>
      <c r="AO21" s="9"/>
      <c r="AP21" s="9"/>
    </row>
    <row r="22" spans="1:42">
      <c r="A22" s="1" t="s">
        <v>40</v>
      </c>
      <c r="B22" s="4">
        <v>359223202</v>
      </c>
      <c r="C22" s="4">
        <v>375071260</v>
      </c>
      <c r="D22" s="4">
        <v>122176319</v>
      </c>
      <c r="E22" s="4">
        <v>84785192</v>
      </c>
      <c r="F22" s="4">
        <v>1177000</v>
      </c>
      <c r="G22" s="4">
        <v>-70050576</v>
      </c>
      <c r="H22" s="4">
        <v>-17882</v>
      </c>
      <c r="I22" s="6">
        <v>-68717</v>
      </c>
      <c r="J22" s="6">
        <v>0</v>
      </c>
      <c r="K22" s="6">
        <v>13043</v>
      </c>
      <c r="L22" s="6">
        <v>0</v>
      </c>
      <c r="M22" s="6">
        <v>26</v>
      </c>
      <c r="N22" s="6">
        <v>1261984</v>
      </c>
      <c r="O22" s="6">
        <v>111</v>
      </c>
      <c r="P22" s="6">
        <v>110172592</v>
      </c>
      <c r="Q22" s="6">
        <v>9998</v>
      </c>
      <c r="R22" s="4">
        <f t="shared" si="0"/>
        <v>15838060</v>
      </c>
      <c r="S22" s="4">
        <f t="shared" si="1"/>
        <v>-15848058</v>
      </c>
      <c r="T22" s="8">
        <f t="shared" si="2"/>
        <v>-9998</v>
      </c>
      <c r="U22" s="7">
        <v>703367860</v>
      </c>
      <c r="V22" s="7">
        <v>633317284</v>
      </c>
      <c r="W22" s="4">
        <f t="shared" si="3"/>
        <v>0</v>
      </c>
      <c r="X22" s="4">
        <f t="shared" si="7"/>
        <v>703367860</v>
      </c>
      <c r="Y22" s="4">
        <f t="shared" si="8"/>
        <v>633317284</v>
      </c>
      <c r="Z22" s="4">
        <f t="shared" si="9"/>
        <v>0</v>
      </c>
      <c r="AB22" s="4"/>
      <c r="AC22" s="4"/>
      <c r="AD22" s="2"/>
      <c r="AE22" s="9"/>
      <c r="AF22" s="9"/>
      <c r="AO22" s="9"/>
      <c r="AP22" s="9"/>
    </row>
    <row r="23" spans="1:42">
      <c r="A23" s="1" t="s">
        <v>41</v>
      </c>
      <c r="B23" s="4">
        <v>375071260</v>
      </c>
      <c r="C23" s="4">
        <v>397643104</v>
      </c>
      <c r="D23" s="4">
        <v>122176320</v>
      </c>
      <c r="E23" s="4">
        <v>649544</v>
      </c>
      <c r="F23" s="4">
        <v>3279800</v>
      </c>
      <c r="G23" s="4">
        <v>18510373</v>
      </c>
      <c r="H23" s="4">
        <v>-5608</v>
      </c>
      <c r="I23" s="6">
        <v>-89906.71</v>
      </c>
      <c r="J23" s="6">
        <v>241487</v>
      </c>
      <c r="K23" s="6">
        <v>-3844</v>
      </c>
      <c r="L23" s="6">
        <v>0</v>
      </c>
      <c r="M23" s="6">
        <v>22</v>
      </c>
      <c r="N23" s="6">
        <v>46200</v>
      </c>
      <c r="O23" s="6">
        <v>88</v>
      </c>
      <c r="P23" s="6">
        <v>22475544</v>
      </c>
      <c r="Q23" s="6">
        <v>-10001</v>
      </c>
      <c r="R23" s="4">
        <f t="shared" si="0"/>
        <v>22581845.289999999</v>
      </c>
      <c r="S23" s="4">
        <f t="shared" si="1"/>
        <v>-22571844</v>
      </c>
      <c r="T23" s="8">
        <f t="shared" si="2"/>
        <v>10001.289999999106</v>
      </c>
      <c r="U23" s="7">
        <v>460876356</v>
      </c>
      <c r="V23" s="7">
        <v>479386729</v>
      </c>
      <c r="W23" s="4">
        <f t="shared" si="3"/>
        <v>241487</v>
      </c>
      <c r="X23" s="4">
        <f t="shared" si="7"/>
        <v>460876356</v>
      </c>
      <c r="Y23" s="4">
        <f t="shared" si="8"/>
        <v>479386729</v>
      </c>
      <c r="Z23" s="4">
        <f t="shared" si="9"/>
        <v>241487</v>
      </c>
      <c r="AB23" s="4"/>
      <c r="AC23" s="4" t="s">
        <v>182</v>
      </c>
      <c r="AD23" s="2"/>
      <c r="AE23" s="9"/>
      <c r="AF23" s="9"/>
      <c r="AO23" s="9"/>
      <c r="AP23" s="9"/>
    </row>
    <row r="24" spans="1:42">
      <c r="A24" s="1" t="s">
        <v>42</v>
      </c>
      <c r="B24" s="4">
        <v>397643104</v>
      </c>
      <c r="C24" s="4">
        <v>487481680</v>
      </c>
      <c r="D24" s="4">
        <v>122176319</v>
      </c>
      <c r="E24" s="5">
        <v>85905384</v>
      </c>
      <c r="F24" s="4">
        <v>73576102</v>
      </c>
      <c r="G24" s="4">
        <v>-69585982</v>
      </c>
      <c r="H24" s="4">
        <v>-2951</v>
      </c>
      <c r="I24" s="6">
        <v>-22592.02</v>
      </c>
      <c r="J24" s="6">
        <v>0</v>
      </c>
      <c r="K24" s="6">
        <v>-31384</v>
      </c>
      <c r="L24" s="6">
        <v>0</v>
      </c>
      <c r="M24" s="6">
        <v>13</v>
      </c>
      <c r="N24" s="6">
        <v>105584</v>
      </c>
      <c r="O24" s="6">
        <v>68</v>
      </c>
      <c r="P24" s="6">
        <v>56231384</v>
      </c>
      <c r="Q24" s="6">
        <v>-1</v>
      </c>
      <c r="R24" s="4">
        <f t="shared" si="0"/>
        <v>89838576.980000004</v>
      </c>
      <c r="S24" s="4">
        <f t="shared" si="1"/>
        <v>-89838576</v>
      </c>
      <c r="T24" s="8">
        <f t="shared" si="2"/>
        <v>0.98000000417232513</v>
      </c>
      <c r="U24" s="4">
        <v>259995383</v>
      </c>
      <c r="V24" s="4">
        <v>190409399</v>
      </c>
      <c r="W24" s="4">
        <f t="shared" si="3"/>
        <v>2</v>
      </c>
      <c r="X24" s="4">
        <f t="shared" si="7"/>
        <v>259995383</v>
      </c>
      <c r="Y24" s="4">
        <f t="shared" si="8"/>
        <v>190409399</v>
      </c>
      <c r="Z24" s="4">
        <f t="shared" si="9"/>
        <v>2</v>
      </c>
      <c r="AB24" s="4"/>
      <c r="AC24" s="4"/>
      <c r="AD24" s="2"/>
      <c r="AE24" s="9"/>
      <c r="AF24" s="9"/>
      <c r="AO24" s="9"/>
      <c r="AP24" s="9"/>
    </row>
    <row r="25" spans="1:42">
      <c r="A25" s="1" t="s">
        <v>43</v>
      </c>
      <c r="B25" s="4">
        <v>487481680</v>
      </c>
      <c r="C25" s="4">
        <v>477170260</v>
      </c>
      <c r="D25" s="4">
        <v>122176319</v>
      </c>
      <c r="E25" s="4">
        <v>360504</v>
      </c>
      <c r="F25" s="4">
        <v>1658600</v>
      </c>
      <c r="G25" s="4">
        <v>-12237034</v>
      </c>
      <c r="H25" s="4">
        <v>-83872</v>
      </c>
      <c r="I25" s="6">
        <v>-9879.94</v>
      </c>
      <c r="J25" s="6">
        <v>0</v>
      </c>
      <c r="K25" s="6">
        <v>262</v>
      </c>
      <c r="L25" s="6">
        <v>0</v>
      </c>
      <c r="M25" s="6">
        <v>20</v>
      </c>
      <c r="N25" s="6">
        <v>92000</v>
      </c>
      <c r="O25" s="6">
        <v>82</v>
      </c>
      <c r="P25" s="6">
        <v>52163304</v>
      </c>
      <c r="Q25" s="6">
        <v>0</v>
      </c>
      <c r="R25" s="4">
        <f t="shared" si="0"/>
        <v>-10311419.939999999</v>
      </c>
      <c r="S25" s="4">
        <f t="shared" si="1"/>
        <v>10311420</v>
      </c>
      <c r="T25" s="8">
        <f t="shared" si="2"/>
        <v>6.0000000521540642E-2</v>
      </c>
      <c r="U25" s="4">
        <v>425478268</v>
      </c>
      <c r="V25" s="4">
        <v>413241234</v>
      </c>
      <c r="W25" s="4">
        <f t="shared" si="3"/>
        <v>0</v>
      </c>
      <c r="X25" s="4">
        <f t="shared" si="7"/>
        <v>425478268</v>
      </c>
      <c r="Y25" s="4">
        <f t="shared" si="8"/>
        <v>413241234</v>
      </c>
      <c r="Z25" s="4">
        <f t="shared" si="9"/>
        <v>0</v>
      </c>
      <c r="AB25" s="4"/>
      <c r="AC25" s="4"/>
      <c r="AD25" s="2"/>
      <c r="AE25" s="9"/>
      <c r="AF25" s="9"/>
      <c r="AO25" s="9"/>
      <c r="AP25" s="9"/>
    </row>
    <row r="26" spans="1:42">
      <c r="A26" s="1" t="s">
        <v>44</v>
      </c>
      <c r="B26" s="4">
        <v>477170260</v>
      </c>
      <c r="C26" s="4">
        <v>484844960</v>
      </c>
      <c r="D26" s="4">
        <v>122176321</v>
      </c>
      <c r="E26" s="5">
        <v>393272</v>
      </c>
      <c r="F26" s="4">
        <v>1384600</v>
      </c>
      <c r="G26" s="4">
        <v>-34007768</v>
      </c>
      <c r="H26" s="4">
        <v>-11300</v>
      </c>
      <c r="I26" s="6">
        <v>-12089.5</v>
      </c>
      <c r="J26" s="6">
        <v>39888206</v>
      </c>
      <c r="K26" s="6">
        <v>39880</v>
      </c>
      <c r="L26" s="6">
        <v>0</v>
      </c>
      <c r="M26" s="6">
        <v>11</v>
      </c>
      <c r="N26" s="6">
        <v>65200</v>
      </c>
      <c r="O26" s="6">
        <v>67</v>
      </c>
      <c r="P26" s="6">
        <v>39089272</v>
      </c>
      <c r="Q26" s="6">
        <v>-101</v>
      </c>
      <c r="R26" s="4">
        <f t="shared" si="0"/>
        <v>7674800.5</v>
      </c>
      <c r="S26" s="4">
        <f t="shared" si="1"/>
        <v>-7674700</v>
      </c>
      <c r="T26" s="8">
        <f t="shared" si="2"/>
        <v>100.5</v>
      </c>
      <c r="U26" s="4">
        <v>363363610</v>
      </c>
      <c r="V26" s="4">
        <v>369111242</v>
      </c>
      <c r="W26" s="4">
        <f t="shared" si="3"/>
        <v>132806</v>
      </c>
      <c r="X26" s="5">
        <f t="shared" si="7"/>
        <v>363363610</v>
      </c>
      <c r="Y26" s="5">
        <f t="shared" si="8"/>
        <v>369111242</v>
      </c>
      <c r="Z26" s="4">
        <f t="shared" si="9"/>
        <v>132806</v>
      </c>
      <c r="AB26" s="4"/>
      <c r="AC26" s="4" t="s">
        <v>182</v>
      </c>
      <c r="AD26" s="2"/>
      <c r="AE26" s="9"/>
      <c r="AF26" s="9"/>
      <c r="AO26" s="9"/>
      <c r="AP26" s="9"/>
    </row>
    <row r="27" spans="1:42">
      <c r="A27" s="1" t="s">
        <v>45</v>
      </c>
      <c r="B27" s="4">
        <v>484844960</v>
      </c>
      <c r="C27" s="4">
        <v>598668063</v>
      </c>
      <c r="D27" s="4">
        <v>122176319</v>
      </c>
      <c r="E27" s="4">
        <v>142896</v>
      </c>
      <c r="F27" s="4">
        <v>2364700</v>
      </c>
      <c r="G27" s="4">
        <v>111331761</v>
      </c>
      <c r="H27" s="4">
        <v>-2919</v>
      </c>
      <c r="I27" s="6">
        <v>-14544.15</v>
      </c>
      <c r="J27" s="6">
        <v>0</v>
      </c>
      <c r="K27" s="6">
        <v>1111</v>
      </c>
      <c r="L27" s="6">
        <v>0</v>
      </c>
      <c r="M27" s="6">
        <v>18</v>
      </c>
      <c r="N27" s="6">
        <v>94400</v>
      </c>
      <c r="O27" s="6">
        <v>65</v>
      </c>
      <c r="P27" s="6">
        <v>38950896</v>
      </c>
      <c r="Q27" s="6">
        <v>98</v>
      </c>
      <c r="R27" s="4">
        <f t="shared" si="0"/>
        <v>113823004.84999999</v>
      </c>
      <c r="S27" s="4">
        <f t="shared" si="1"/>
        <v>-113823103</v>
      </c>
      <c r="T27" s="8">
        <f t="shared" si="2"/>
        <v>-98.150000005960464</v>
      </c>
      <c r="U27" s="4">
        <v>412415434</v>
      </c>
      <c r="V27" s="4">
        <v>523747196</v>
      </c>
      <c r="W27" s="4">
        <f t="shared" si="3"/>
        <v>-1</v>
      </c>
      <c r="X27" s="4">
        <f t="shared" si="7"/>
        <v>412415434</v>
      </c>
      <c r="Y27" s="4">
        <f t="shared" si="8"/>
        <v>523747196</v>
      </c>
      <c r="Z27" s="4">
        <f t="shared" si="9"/>
        <v>-1</v>
      </c>
      <c r="AB27" s="4"/>
      <c r="AC27" s="4"/>
      <c r="AD27" s="2"/>
      <c r="AE27" s="9"/>
      <c r="AF27" s="9"/>
      <c r="AO27" s="9"/>
      <c r="AP27" s="9"/>
    </row>
    <row r="28" spans="1:42">
      <c r="A28" s="1" t="s">
        <v>46</v>
      </c>
      <c r="B28" s="4">
        <v>598668063</v>
      </c>
      <c r="C28" s="4">
        <v>457245842</v>
      </c>
      <c r="D28" s="4">
        <v>122176319</v>
      </c>
      <c r="E28" s="4">
        <v>184808</v>
      </c>
      <c r="F28" s="4">
        <v>995700</v>
      </c>
      <c r="G28" s="4">
        <v>-142563606</v>
      </c>
      <c r="H28" s="4">
        <v>-27250</v>
      </c>
      <c r="I28" s="6">
        <v>-8464.35</v>
      </c>
      <c r="J28" s="6">
        <v>0</v>
      </c>
      <c r="K28" s="6">
        <v>-3409</v>
      </c>
      <c r="L28" s="6">
        <v>0</v>
      </c>
      <c r="M28" s="6">
        <v>19</v>
      </c>
      <c r="N28" s="6">
        <v>28203400</v>
      </c>
      <c r="O28" s="6">
        <v>64</v>
      </c>
      <c r="P28" s="6">
        <v>55568248</v>
      </c>
      <c r="Q28" s="6">
        <v>0</v>
      </c>
      <c r="R28" s="4">
        <f t="shared" si="0"/>
        <v>-141422221.34999999</v>
      </c>
      <c r="S28" s="4">
        <f t="shared" si="1"/>
        <v>141422221</v>
      </c>
      <c r="T28" s="8">
        <f t="shared" si="2"/>
        <v>-0.34999999403953552</v>
      </c>
      <c r="U28" s="4">
        <v>362900025</v>
      </c>
      <c r="V28" s="4">
        <v>220336419</v>
      </c>
      <c r="W28" s="4">
        <f t="shared" si="3"/>
        <v>0</v>
      </c>
      <c r="X28" s="4">
        <f t="shared" si="7"/>
        <v>362900025</v>
      </c>
      <c r="Y28" s="4">
        <f t="shared" si="8"/>
        <v>220336419</v>
      </c>
      <c r="Z28" s="4">
        <f t="shared" si="9"/>
        <v>0</v>
      </c>
      <c r="AB28" s="4"/>
      <c r="AC28" s="4"/>
      <c r="AD28" s="2"/>
      <c r="AE28" s="9"/>
      <c r="AF28" s="9"/>
      <c r="AO28" s="9"/>
      <c r="AP28" s="9"/>
    </row>
    <row r="29" spans="1:42">
      <c r="A29" s="1" t="s">
        <v>47</v>
      </c>
      <c r="B29" s="4">
        <v>457245842</v>
      </c>
      <c r="C29" s="4">
        <v>402985607</v>
      </c>
      <c r="D29" s="4">
        <v>122176319</v>
      </c>
      <c r="E29" s="4">
        <v>44258360</v>
      </c>
      <c r="F29" s="4">
        <v>2502700</v>
      </c>
      <c r="G29" s="4">
        <v>-101006135</v>
      </c>
      <c r="H29" s="4">
        <v>1150</v>
      </c>
      <c r="I29" s="6">
        <v>-26389.53</v>
      </c>
      <c r="J29" s="6">
        <v>0</v>
      </c>
      <c r="K29" s="6">
        <v>10081</v>
      </c>
      <c r="L29" s="6">
        <v>0</v>
      </c>
      <c r="M29" s="6">
        <v>15</v>
      </c>
      <c r="N29" s="6">
        <v>1698200</v>
      </c>
      <c r="O29" s="6">
        <v>79</v>
      </c>
      <c r="P29" s="6">
        <v>67508360</v>
      </c>
      <c r="Q29" s="6">
        <v>-1</v>
      </c>
      <c r="R29" s="4">
        <f t="shared" si="0"/>
        <v>-54260233.530000001</v>
      </c>
      <c r="S29" s="4">
        <f t="shared" si="1"/>
        <v>54260235</v>
      </c>
      <c r="T29" s="8">
        <f t="shared" si="2"/>
        <v>1.4699999988079071</v>
      </c>
      <c r="U29" s="4">
        <v>693582927</v>
      </c>
      <c r="V29" s="4">
        <v>592576792</v>
      </c>
      <c r="W29" s="4">
        <f t="shared" si="3"/>
        <v>0</v>
      </c>
      <c r="X29" s="4">
        <f t="shared" si="7"/>
        <v>693582927</v>
      </c>
      <c r="Y29" s="4">
        <f t="shared" si="8"/>
        <v>592576792</v>
      </c>
      <c r="Z29" s="4">
        <f t="shared" si="9"/>
        <v>0</v>
      </c>
      <c r="AB29" s="4"/>
      <c r="AC29" s="4"/>
      <c r="AD29" s="2"/>
      <c r="AE29" s="9"/>
      <c r="AF29" s="9"/>
      <c r="AO29" s="9"/>
      <c r="AP29" s="9"/>
    </row>
    <row r="30" spans="1:42">
      <c r="A30" s="1" t="s">
        <v>48</v>
      </c>
      <c r="B30" s="4">
        <v>402985607</v>
      </c>
      <c r="C30" s="4">
        <v>518483232</v>
      </c>
      <c r="D30" s="4">
        <v>122176319</v>
      </c>
      <c r="E30" s="4">
        <v>9227416</v>
      </c>
      <c r="F30" s="4">
        <v>3480500</v>
      </c>
      <c r="G30" s="4">
        <v>102695544</v>
      </c>
      <c r="H30" s="4">
        <v>-9126</v>
      </c>
      <c r="I30" s="6">
        <v>-29625.759999999998</v>
      </c>
      <c r="J30" s="6">
        <v>0</v>
      </c>
      <c r="K30" s="6">
        <v>132918</v>
      </c>
      <c r="L30" s="6">
        <v>0</v>
      </c>
      <c r="M30" s="6">
        <v>28</v>
      </c>
      <c r="N30" s="6">
        <v>186368</v>
      </c>
      <c r="O30" s="6">
        <v>90</v>
      </c>
      <c r="P30" s="6">
        <v>28925416</v>
      </c>
      <c r="Q30" s="6">
        <v>-1</v>
      </c>
      <c r="R30" s="4">
        <f t="shared" si="0"/>
        <v>115497626.23999999</v>
      </c>
      <c r="S30" s="4">
        <f t="shared" si="1"/>
        <v>-115497625</v>
      </c>
      <c r="T30" s="8">
        <f t="shared" si="2"/>
        <v>1.239999994635582</v>
      </c>
      <c r="U30" s="4">
        <v>520895578</v>
      </c>
      <c r="V30" s="4">
        <v>623591122</v>
      </c>
      <c r="W30" s="4">
        <f t="shared" si="3"/>
        <v>0</v>
      </c>
      <c r="X30" s="4">
        <f t="shared" si="7"/>
        <v>520895578</v>
      </c>
      <c r="Y30" s="4">
        <f t="shared" si="8"/>
        <v>623591122</v>
      </c>
      <c r="Z30" s="4">
        <f t="shared" si="9"/>
        <v>0</v>
      </c>
      <c r="AB30" s="4"/>
      <c r="AC30" s="4"/>
      <c r="AD30" s="2"/>
      <c r="AE30" s="9"/>
      <c r="AF30" s="9"/>
      <c r="AO30" s="9"/>
      <c r="AP30" s="9"/>
    </row>
    <row r="31" spans="1:42">
      <c r="A31" s="1" t="s">
        <v>49</v>
      </c>
      <c r="B31" s="4">
        <v>518483232</v>
      </c>
      <c r="C31" s="4">
        <v>440300467</v>
      </c>
      <c r="D31" s="4">
        <v>122176319</v>
      </c>
      <c r="E31" s="4">
        <v>709992</v>
      </c>
      <c r="F31" s="4">
        <v>820600</v>
      </c>
      <c r="G31" s="4">
        <v>-79679637</v>
      </c>
      <c r="H31" s="4">
        <v>-1804</v>
      </c>
      <c r="I31" s="6">
        <v>-31993.43</v>
      </c>
      <c r="J31" s="6">
        <v>0</v>
      </c>
      <c r="K31" s="6">
        <v>78</v>
      </c>
      <c r="L31" s="6">
        <v>0</v>
      </c>
      <c r="M31" s="6">
        <v>12</v>
      </c>
      <c r="N31" s="6">
        <v>153312</v>
      </c>
      <c r="O31" s="6">
        <v>43</v>
      </c>
      <c r="P31" s="6">
        <v>39083992</v>
      </c>
      <c r="Q31" s="6">
        <v>-1</v>
      </c>
      <c r="R31" s="4">
        <f t="shared" si="0"/>
        <v>-78182764.430000007</v>
      </c>
      <c r="S31" s="4">
        <f t="shared" si="1"/>
        <v>78182765</v>
      </c>
      <c r="T31" s="8">
        <f t="shared" si="2"/>
        <v>0.56999999284744263</v>
      </c>
      <c r="U31" s="4">
        <v>247758432</v>
      </c>
      <c r="V31" s="4">
        <v>168078795</v>
      </c>
      <c r="W31" s="4">
        <f t="shared" si="3"/>
        <v>0</v>
      </c>
      <c r="X31" s="4">
        <f t="shared" si="7"/>
        <v>247758432</v>
      </c>
      <c r="Y31" s="4">
        <f t="shared" si="8"/>
        <v>168078795</v>
      </c>
      <c r="Z31" s="4">
        <f t="shared" si="9"/>
        <v>0</v>
      </c>
      <c r="AB31" s="4"/>
      <c r="AC31" s="4"/>
      <c r="AD31" s="2"/>
      <c r="AE31" s="9"/>
      <c r="AF31" s="9"/>
      <c r="AO31" s="9"/>
      <c r="AP31" s="9"/>
    </row>
    <row r="32" spans="1:42">
      <c r="A32" s="1" t="s">
        <v>50</v>
      </c>
      <c r="B32" s="4">
        <v>440300467</v>
      </c>
      <c r="C32" s="4">
        <v>446256180</v>
      </c>
      <c r="D32" s="4">
        <v>122176319</v>
      </c>
      <c r="E32" s="4">
        <v>43062568</v>
      </c>
      <c r="F32" s="4">
        <v>1107900</v>
      </c>
      <c r="G32" s="4">
        <v>-38199626</v>
      </c>
      <c r="H32" s="4">
        <v>-16495</v>
      </c>
      <c r="I32" s="6">
        <v>-8797.7800000000007</v>
      </c>
      <c r="J32" s="6">
        <v>0</v>
      </c>
      <c r="K32" s="6">
        <v>10164</v>
      </c>
      <c r="L32" s="6">
        <v>0</v>
      </c>
      <c r="M32" s="6">
        <v>17</v>
      </c>
      <c r="N32" s="6">
        <v>71200</v>
      </c>
      <c r="O32" s="6">
        <v>68</v>
      </c>
      <c r="P32" s="6">
        <v>54650568</v>
      </c>
      <c r="Q32" s="6">
        <v>0</v>
      </c>
      <c r="R32" s="4">
        <f t="shared" si="0"/>
        <v>5955713.2199999997</v>
      </c>
      <c r="S32" s="4">
        <f t="shared" si="1"/>
        <v>-5955713</v>
      </c>
      <c r="T32" s="8">
        <f t="shared" si="2"/>
        <v>0.21999999973922968</v>
      </c>
      <c r="U32" s="4">
        <v>373296757</v>
      </c>
      <c r="V32" s="4">
        <v>335096977</v>
      </c>
      <c r="W32" s="4">
        <f t="shared" si="3"/>
        <v>154</v>
      </c>
      <c r="X32" s="4">
        <f t="shared" si="7"/>
        <v>373296757</v>
      </c>
      <c r="Y32" s="4">
        <f t="shared" si="8"/>
        <v>335096977</v>
      </c>
      <c r="Z32" s="4">
        <f t="shared" si="9"/>
        <v>154</v>
      </c>
      <c r="AB32" s="4"/>
      <c r="AC32" s="4"/>
      <c r="AD32" s="2"/>
      <c r="AE32" s="9"/>
      <c r="AF32" s="9"/>
      <c r="AO32" s="9"/>
      <c r="AP32" s="9"/>
    </row>
    <row r="33" spans="1:42">
      <c r="A33" s="1" t="s">
        <v>51</v>
      </c>
      <c r="B33" s="4">
        <v>446256180</v>
      </c>
      <c r="C33" s="4">
        <v>463749323</v>
      </c>
      <c r="D33" s="4">
        <v>122176319</v>
      </c>
      <c r="E33" s="4">
        <v>118952</v>
      </c>
      <c r="F33" s="4">
        <v>2003100</v>
      </c>
      <c r="G33" s="4">
        <v>15150963</v>
      </c>
      <c r="H33" s="4">
        <v>-2220</v>
      </c>
      <c r="I33" s="6">
        <v>-2612</v>
      </c>
      <c r="J33" s="6">
        <v>0</v>
      </c>
      <c r="K33" s="6">
        <v>224961</v>
      </c>
      <c r="L33" s="6">
        <v>0</v>
      </c>
      <c r="M33" s="6">
        <v>18</v>
      </c>
      <c r="N33" s="6">
        <v>116384</v>
      </c>
      <c r="O33" s="6">
        <v>54</v>
      </c>
      <c r="P33" s="6">
        <v>12578952</v>
      </c>
      <c r="Q33" s="6">
        <v>-1</v>
      </c>
      <c r="R33" s="4">
        <f t="shared" si="0"/>
        <v>17493144</v>
      </c>
      <c r="S33" s="4">
        <f t="shared" si="1"/>
        <v>-17493143</v>
      </c>
      <c r="T33" s="8">
        <f t="shared" si="2"/>
        <v>1</v>
      </c>
      <c r="U33" s="4">
        <v>266969499</v>
      </c>
      <c r="V33" s="4">
        <v>282120461</v>
      </c>
      <c r="W33" s="4">
        <f t="shared" si="3"/>
        <v>1</v>
      </c>
      <c r="X33" s="4">
        <f t="shared" si="7"/>
        <v>266969499</v>
      </c>
      <c r="Y33" s="4">
        <f t="shared" si="8"/>
        <v>282120461</v>
      </c>
      <c r="Z33" s="4">
        <f t="shared" si="9"/>
        <v>1</v>
      </c>
      <c r="AB33" s="4"/>
      <c r="AC33" s="4"/>
      <c r="AD33" s="2"/>
      <c r="AE33" s="9"/>
      <c r="AF33" s="9"/>
      <c r="AO33" s="9"/>
      <c r="AP33" s="9"/>
    </row>
    <row r="34" spans="1:42">
      <c r="A34" s="1" t="s">
        <v>52</v>
      </c>
      <c r="B34" s="4">
        <v>463749323</v>
      </c>
      <c r="C34" s="4">
        <v>408518277</v>
      </c>
      <c r="D34" s="4">
        <v>122176319</v>
      </c>
      <c r="E34" s="4">
        <v>275376</v>
      </c>
      <c r="F34" s="4">
        <v>1725000</v>
      </c>
      <c r="G34" s="4">
        <v>-57110513</v>
      </c>
      <c r="H34" s="4">
        <v>-32827</v>
      </c>
      <c r="I34" s="6">
        <v>-36344.879999999997</v>
      </c>
      <c r="J34" s="6">
        <v>0</v>
      </c>
      <c r="K34" s="6">
        <v>-51736</v>
      </c>
      <c r="L34" s="6">
        <v>0</v>
      </c>
      <c r="M34" s="6">
        <v>23</v>
      </c>
      <c r="N34" s="6">
        <v>48200</v>
      </c>
      <c r="O34" s="6">
        <v>66</v>
      </c>
      <c r="P34" s="6">
        <v>75266376</v>
      </c>
      <c r="Q34" s="6">
        <v>-1</v>
      </c>
      <c r="R34" s="4">
        <f t="shared" si="0"/>
        <v>-55231044.880000003</v>
      </c>
      <c r="S34" s="4">
        <f t="shared" si="1"/>
        <v>55231046</v>
      </c>
      <c r="T34" s="8">
        <f t="shared" si="2"/>
        <v>1.119999997317791</v>
      </c>
      <c r="U34" s="4">
        <v>297479878</v>
      </c>
      <c r="V34" s="4">
        <v>240369365</v>
      </c>
      <c r="W34" s="4">
        <f t="shared" si="3"/>
        <v>0</v>
      </c>
      <c r="X34" s="4">
        <f t="shared" si="7"/>
        <v>297479878</v>
      </c>
      <c r="Y34" s="4">
        <f t="shared" si="8"/>
        <v>240369365</v>
      </c>
      <c r="Z34" s="4">
        <f t="shared" si="9"/>
        <v>0</v>
      </c>
      <c r="AB34" s="4"/>
      <c r="AC34" s="4"/>
      <c r="AD34" s="2"/>
      <c r="AE34" s="9"/>
      <c r="AF34" s="9"/>
      <c r="AO34" s="9"/>
      <c r="AP34" s="9"/>
    </row>
    <row r="35" spans="1:42">
      <c r="A35" s="1" t="s">
        <v>53</v>
      </c>
      <c r="B35" s="4">
        <v>408518277</v>
      </c>
      <c r="C35" s="4">
        <v>475756246</v>
      </c>
      <c r="D35" s="4">
        <v>122190321</v>
      </c>
      <c r="E35" s="4">
        <v>43093208</v>
      </c>
      <c r="F35" s="4">
        <v>1707200</v>
      </c>
      <c r="G35" s="4">
        <v>22540160</v>
      </c>
      <c r="H35" s="4">
        <v>-13802</v>
      </c>
      <c r="I35" s="6">
        <v>-74691.05</v>
      </c>
      <c r="J35" s="6">
        <v>0</v>
      </c>
      <c r="K35" s="6">
        <v>-14105</v>
      </c>
      <c r="L35" s="6">
        <v>0</v>
      </c>
      <c r="M35" s="6">
        <v>21</v>
      </c>
      <c r="N35" s="6">
        <v>59984</v>
      </c>
      <c r="O35" s="6">
        <v>71</v>
      </c>
      <c r="P35" s="6">
        <v>41605208</v>
      </c>
      <c r="Q35" s="6">
        <v>-1</v>
      </c>
      <c r="R35" s="4">
        <f t="shared" si="0"/>
        <v>67237969.950000003</v>
      </c>
      <c r="S35" s="4">
        <f t="shared" si="1"/>
        <v>-67237969</v>
      </c>
      <c r="T35" s="8">
        <f t="shared" si="2"/>
        <v>0.95000000298023224</v>
      </c>
      <c r="U35" s="4">
        <v>365023811</v>
      </c>
      <c r="V35" s="4">
        <v>387563971</v>
      </c>
      <c r="W35" s="4">
        <f t="shared" si="3"/>
        <v>0</v>
      </c>
      <c r="X35" s="4">
        <f t="shared" si="7"/>
        <v>365023811</v>
      </c>
      <c r="Y35" s="4">
        <f t="shared" si="8"/>
        <v>387563971</v>
      </c>
      <c r="Z35" s="4">
        <f t="shared" si="9"/>
        <v>0</v>
      </c>
      <c r="AB35" s="4"/>
      <c r="AC35" s="4"/>
      <c r="AD35" s="2"/>
      <c r="AE35" s="9"/>
      <c r="AF35" s="9"/>
      <c r="AO35" s="9"/>
      <c r="AP35" s="9"/>
    </row>
    <row r="36" spans="1:42">
      <c r="A36" s="1" t="s">
        <v>54</v>
      </c>
      <c r="B36" s="4">
        <v>475756246</v>
      </c>
      <c r="C36" s="4">
        <v>391016235</v>
      </c>
      <c r="D36" s="4">
        <v>122190321</v>
      </c>
      <c r="E36" s="4">
        <v>43207072</v>
      </c>
      <c r="F36" s="4">
        <v>2707100</v>
      </c>
      <c r="G36" s="4">
        <v>-130625616</v>
      </c>
      <c r="H36" s="4">
        <v>-1410</v>
      </c>
      <c r="I36" s="6">
        <v>-25785.67</v>
      </c>
      <c r="J36" s="6">
        <v>0</v>
      </c>
      <c r="K36" s="6">
        <v>-1370</v>
      </c>
      <c r="L36" s="6">
        <v>0</v>
      </c>
      <c r="M36" s="6">
        <v>28</v>
      </c>
      <c r="N36" s="6">
        <v>11643184</v>
      </c>
      <c r="O36" s="6">
        <v>97</v>
      </c>
      <c r="P36" s="6">
        <v>57896072</v>
      </c>
      <c r="Q36" s="6">
        <v>-1</v>
      </c>
      <c r="R36" s="4">
        <f t="shared" si="0"/>
        <v>-84740009.670000002</v>
      </c>
      <c r="S36" s="4">
        <f t="shared" si="1"/>
        <v>84740011</v>
      </c>
      <c r="T36" s="8">
        <f t="shared" si="2"/>
        <v>1.3299999982118607</v>
      </c>
      <c r="U36" s="4">
        <v>573757338</v>
      </c>
      <c r="V36" s="4">
        <v>443131722</v>
      </c>
      <c r="W36" s="4">
        <f t="shared" si="3"/>
        <v>0</v>
      </c>
      <c r="X36" s="4">
        <f t="shared" si="7"/>
        <v>573757338</v>
      </c>
      <c r="Y36" s="4">
        <f t="shared" si="8"/>
        <v>443131722</v>
      </c>
      <c r="Z36" s="4">
        <f t="shared" si="9"/>
        <v>0</v>
      </c>
      <c r="AB36" s="4"/>
      <c r="AC36" s="4"/>
      <c r="AD36" s="2"/>
      <c r="AE36" s="9"/>
      <c r="AF36" s="9"/>
      <c r="AO36" s="9"/>
      <c r="AP36" s="9"/>
    </row>
    <row r="37" spans="1:42">
      <c r="A37" s="1" t="s">
        <v>55</v>
      </c>
      <c r="B37" s="4">
        <v>391016235</v>
      </c>
      <c r="C37" s="4">
        <v>417309512</v>
      </c>
      <c r="D37" s="4">
        <v>122190321</v>
      </c>
      <c r="E37" s="4">
        <v>29252944</v>
      </c>
      <c r="F37" s="4">
        <v>1662400</v>
      </c>
      <c r="G37" s="4">
        <v>-4574890</v>
      </c>
      <c r="H37" s="4">
        <v>-11186</v>
      </c>
      <c r="I37" s="6">
        <v>-40502.57</v>
      </c>
      <c r="J37" s="6">
        <v>0</v>
      </c>
      <c r="K37" s="6">
        <v>4513</v>
      </c>
      <c r="L37" s="6">
        <v>1</v>
      </c>
      <c r="M37" s="6">
        <v>29</v>
      </c>
      <c r="N37" s="6">
        <v>62400</v>
      </c>
      <c r="O37" s="6">
        <v>86</v>
      </c>
      <c r="P37" s="6">
        <v>53900544</v>
      </c>
      <c r="Q37" s="6">
        <v>-2</v>
      </c>
      <c r="R37" s="4">
        <f t="shared" si="0"/>
        <v>26293279.43</v>
      </c>
      <c r="S37" s="4">
        <f t="shared" si="1"/>
        <v>-26293277</v>
      </c>
      <c r="T37" s="8">
        <f t="shared" si="2"/>
        <v>2.4299999997019768</v>
      </c>
      <c r="U37" s="4">
        <v>506733521</v>
      </c>
      <c r="V37" s="4">
        <v>502158631</v>
      </c>
      <c r="W37" s="4">
        <f t="shared" si="3"/>
        <v>0</v>
      </c>
      <c r="X37" s="4">
        <f t="shared" si="7"/>
        <v>506733521</v>
      </c>
      <c r="Y37" s="4">
        <f t="shared" si="8"/>
        <v>502158631</v>
      </c>
      <c r="Z37" s="4">
        <f t="shared" si="9"/>
        <v>0</v>
      </c>
      <c r="AB37" s="4"/>
      <c r="AC37" s="4"/>
      <c r="AD37" s="2"/>
      <c r="AE37" s="9"/>
      <c r="AF37" s="9"/>
      <c r="AO37" s="9"/>
      <c r="AP37" s="9"/>
    </row>
    <row r="38" spans="1:42">
      <c r="A38" s="1" t="s">
        <v>56</v>
      </c>
      <c r="B38" s="4">
        <v>417309512</v>
      </c>
      <c r="C38" s="4">
        <v>753667700</v>
      </c>
      <c r="D38" s="4">
        <v>122190321</v>
      </c>
      <c r="E38" s="4">
        <v>260176</v>
      </c>
      <c r="F38" s="4">
        <v>143604979</v>
      </c>
      <c r="G38" s="4">
        <v>192595539</v>
      </c>
      <c r="H38" s="4">
        <v>-18034</v>
      </c>
      <c r="I38" s="6">
        <v>-14073.74</v>
      </c>
      <c r="J38" s="6">
        <v>0</v>
      </c>
      <c r="K38" s="6">
        <v>-70398</v>
      </c>
      <c r="L38" s="6">
        <v>0</v>
      </c>
      <c r="M38" s="6">
        <v>18</v>
      </c>
      <c r="N38" s="6">
        <v>49800</v>
      </c>
      <c r="O38" s="6">
        <v>58</v>
      </c>
      <c r="P38" s="6">
        <v>50730176</v>
      </c>
      <c r="Q38" s="6">
        <v>0</v>
      </c>
      <c r="R38" s="4">
        <f t="shared" si="0"/>
        <v>336358188.25999999</v>
      </c>
      <c r="S38" s="4">
        <f t="shared" si="1"/>
        <v>-336358188</v>
      </c>
      <c r="T38" s="8">
        <f t="shared" si="2"/>
        <v>0.25999999046325684</v>
      </c>
      <c r="U38" s="4">
        <v>258880526</v>
      </c>
      <c r="V38" s="4">
        <v>451476073</v>
      </c>
      <c r="W38" s="4">
        <f t="shared" si="3"/>
        <v>-8</v>
      </c>
      <c r="X38" s="4">
        <f t="shared" si="7"/>
        <v>258880526</v>
      </c>
      <c r="Y38" s="4">
        <f t="shared" si="8"/>
        <v>451476073</v>
      </c>
      <c r="Z38" s="4">
        <f t="shared" si="9"/>
        <v>-8</v>
      </c>
      <c r="AB38" s="4"/>
      <c r="AC38" s="4"/>
      <c r="AD38" s="2"/>
      <c r="AE38" s="9"/>
      <c r="AF38" s="9"/>
      <c r="AO38" s="9"/>
      <c r="AP38" s="9"/>
    </row>
    <row r="39" spans="1:42">
      <c r="A39" s="1" t="s">
        <v>57</v>
      </c>
      <c r="B39" s="4">
        <v>753667700</v>
      </c>
      <c r="C39" s="4">
        <v>555760902</v>
      </c>
      <c r="D39" s="4">
        <v>122190321</v>
      </c>
      <c r="E39" s="4">
        <v>219136</v>
      </c>
      <c r="F39" s="4">
        <v>2025100</v>
      </c>
      <c r="G39" s="4">
        <v>-200539273</v>
      </c>
      <c r="H39" s="4">
        <v>-8856</v>
      </c>
      <c r="I39" s="6">
        <v>-24854.75</v>
      </c>
      <c r="J39" s="6">
        <v>0</v>
      </c>
      <c r="K39" s="6">
        <v>421950</v>
      </c>
      <c r="L39" s="6">
        <v>0</v>
      </c>
      <c r="M39" s="6">
        <v>16</v>
      </c>
      <c r="N39" s="6">
        <v>131184</v>
      </c>
      <c r="O39" s="6">
        <v>57</v>
      </c>
      <c r="P39" s="6">
        <v>13491136</v>
      </c>
      <c r="Q39" s="6">
        <v>0</v>
      </c>
      <c r="R39" s="4">
        <f t="shared" si="0"/>
        <v>-197906797.75</v>
      </c>
      <c r="S39" s="4">
        <f t="shared" si="1"/>
        <v>197906798</v>
      </c>
      <c r="T39" s="8">
        <f t="shared" si="2"/>
        <v>0.25</v>
      </c>
      <c r="U39" s="4">
        <v>394692472</v>
      </c>
      <c r="V39" s="4">
        <v>194153199</v>
      </c>
      <c r="W39" s="4">
        <f t="shared" si="3"/>
        <v>0</v>
      </c>
      <c r="X39" s="4">
        <f t="shared" si="7"/>
        <v>394692472</v>
      </c>
      <c r="Y39" s="4">
        <f t="shared" si="8"/>
        <v>194153199</v>
      </c>
      <c r="Z39" s="4">
        <f t="shared" si="9"/>
        <v>0</v>
      </c>
      <c r="AB39" s="4"/>
      <c r="AC39" s="4"/>
      <c r="AD39" s="2"/>
      <c r="AE39" s="9"/>
      <c r="AF39" s="9"/>
      <c r="AO39" s="9"/>
      <c r="AP39" s="9"/>
    </row>
    <row r="40" spans="1:42">
      <c r="A40" s="1" t="s">
        <v>58</v>
      </c>
      <c r="B40" s="4">
        <v>555760902</v>
      </c>
      <c r="C40" s="4">
        <v>636813589</v>
      </c>
      <c r="D40" s="4">
        <v>122190322</v>
      </c>
      <c r="E40" s="4">
        <v>631832</v>
      </c>
      <c r="F40" s="4">
        <v>2020300</v>
      </c>
      <c r="G40" s="4">
        <v>78369182</v>
      </c>
      <c r="H40" s="4">
        <v>-4129</v>
      </c>
      <c r="I40" s="6">
        <v>-15737.95</v>
      </c>
      <c r="J40" s="6">
        <v>0</v>
      </c>
      <c r="K40" s="6">
        <v>51241</v>
      </c>
      <c r="L40" s="6">
        <v>0</v>
      </c>
      <c r="M40" s="6">
        <v>22</v>
      </c>
      <c r="N40" s="6">
        <v>320200</v>
      </c>
      <c r="O40" s="6">
        <v>71</v>
      </c>
      <c r="P40" s="6">
        <v>16353832</v>
      </c>
      <c r="Q40" s="6">
        <v>-1</v>
      </c>
      <c r="R40" s="4">
        <f t="shared" si="0"/>
        <v>81052688.049999997</v>
      </c>
      <c r="S40" s="4">
        <f t="shared" si="1"/>
        <v>-81052687</v>
      </c>
      <c r="T40" s="8">
        <f t="shared" si="2"/>
        <v>1.0499999970197678</v>
      </c>
      <c r="U40" s="4">
        <v>423913040</v>
      </c>
      <c r="V40" s="4">
        <v>502282222</v>
      </c>
      <c r="W40" s="4">
        <f t="shared" si="3"/>
        <v>0</v>
      </c>
      <c r="X40" s="4">
        <f t="shared" si="7"/>
        <v>423913040</v>
      </c>
      <c r="Y40" s="4">
        <f t="shared" si="8"/>
        <v>502282222</v>
      </c>
      <c r="Z40" s="4">
        <f t="shared" si="9"/>
        <v>0</v>
      </c>
      <c r="AB40" s="4"/>
      <c r="AC40" s="4"/>
      <c r="AD40" s="2"/>
      <c r="AE40" s="9"/>
      <c r="AF40" s="9"/>
      <c r="AO40" s="9"/>
      <c r="AP40" s="9"/>
    </row>
    <row r="41" spans="1:42">
      <c r="A41" s="1" t="s">
        <v>59</v>
      </c>
      <c r="B41" s="4">
        <v>636813589</v>
      </c>
      <c r="C41" s="4">
        <v>716868617</v>
      </c>
      <c r="D41" s="4">
        <v>122190322</v>
      </c>
      <c r="E41" s="4">
        <v>1985984</v>
      </c>
      <c r="F41" s="4">
        <v>1839900</v>
      </c>
      <c r="G41" s="4">
        <v>76420918</v>
      </c>
      <c r="H41" s="4">
        <v>-27480</v>
      </c>
      <c r="I41" s="6">
        <v>-12651.02</v>
      </c>
      <c r="J41" s="6">
        <v>0</v>
      </c>
      <c r="K41" s="6">
        <v>-151643</v>
      </c>
      <c r="L41" s="6">
        <v>0</v>
      </c>
      <c r="M41" s="6">
        <v>13</v>
      </c>
      <c r="N41" s="6">
        <v>44833900</v>
      </c>
      <c r="O41" s="6">
        <v>54</v>
      </c>
      <c r="P41" s="6">
        <v>65619484</v>
      </c>
      <c r="Q41" s="6">
        <v>0</v>
      </c>
      <c r="R41" s="4">
        <f t="shared" si="0"/>
        <v>80055027.980000004</v>
      </c>
      <c r="S41" s="4">
        <f t="shared" si="1"/>
        <v>-80055028</v>
      </c>
      <c r="T41" s="8">
        <f t="shared" si="2"/>
        <v>-1.9999995827674866E-2</v>
      </c>
      <c r="U41" s="4">
        <v>424641326</v>
      </c>
      <c r="V41" s="4">
        <v>501062244</v>
      </c>
      <c r="W41" s="4">
        <f t="shared" si="3"/>
        <v>0</v>
      </c>
      <c r="X41" s="4">
        <f t="shared" si="7"/>
        <v>424641326</v>
      </c>
      <c r="Y41" s="4">
        <f t="shared" si="8"/>
        <v>501062244</v>
      </c>
      <c r="Z41" s="4">
        <f t="shared" si="9"/>
        <v>0</v>
      </c>
      <c r="AB41" s="4"/>
      <c r="AC41" s="4"/>
      <c r="AD41" s="2"/>
      <c r="AE41" s="9"/>
      <c r="AF41" s="9"/>
      <c r="AO41" s="9"/>
      <c r="AP41" s="9"/>
    </row>
    <row r="42" spans="1:42">
      <c r="A42" s="1" t="s">
        <v>60</v>
      </c>
      <c r="B42" s="4">
        <v>716868617</v>
      </c>
      <c r="C42" s="4">
        <v>597419244</v>
      </c>
      <c r="D42" s="4">
        <v>122191283</v>
      </c>
      <c r="E42" s="4">
        <v>316944</v>
      </c>
      <c r="F42" s="4">
        <v>1244900</v>
      </c>
      <c r="G42" s="4">
        <v>-121126104</v>
      </c>
      <c r="H42" s="4">
        <v>-47429</v>
      </c>
      <c r="I42" s="6">
        <v>-26700.080000000002</v>
      </c>
      <c r="J42" s="6">
        <v>0</v>
      </c>
      <c r="K42" s="6">
        <v>189018</v>
      </c>
      <c r="L42" s="6">
        <v>0</v>
      </c>
      <c r="M42" s="6">
        <v>20</v>
      </c>
      <c r="N42" s="6">
        <v>247384</v>
      </c>
      <c r="O42" s="6">
        <v>68</v>
      </c>
      <c r="P42" s="6">
        <v>38438944</v>
      </c>
      <c r="Q42" s="6">
        <v>-2</v>
      </c>
      <c r="R42" s="4">
        <f t="shared" si="0"/>
        <v>-119449371.08</v>
      </c>
      <c r="S42" s="4">
        <f t="shared" si="1"/>
        <v>119449373</v>
      </c>
      <c r="T42" s="8">
        <f t="shared" si="2"/>
        <v>1.9200000017881393</v>
      </c>
      <c r="U42" s="4">
        <v>527760719</v>
      </c>
      <c r="V42" s="4">
        <v>406634615</v>
      </c>
      <c r="W42" s="4">
        <f t="shared" si="3"/>
        <v>0</v>
      </c>
      <c r="X42" s="4">
        <f t="shared" si="7"/>
        <v>527760719</v>
      </c>
      <c r="Y42" s="4">
        <f t="shared" si="8"/>
        <v>406634615</v>
      </c>
      <c r="Z42" s="4">
        <f t="shared" si="9"/>
        <v>0</v>
      </c>
      <c r="AB42" s="4"/>
      <c r="AC42" s="4"/>
      <c r="AD42" s="2"/>
      <c r="AE42" s="9"/>
      <c r="AF42" s="9"/>
      <c r="AO42" s="9"/>
      <c r="AP42" s="9"/>
    </row>
    <row r="43" spans="1:42">
      <c r="A43" s="1" t="s">
        <v>61</v>
      </c>
      <c r="B43" s="4">
        <v>597419244</v>
      </c>
      <c r="C43" s="4">
        <v>477814529</v>
      </c>
      <c r="D43" s="4">
        <v>122191283</v>
      </c>
      <c r="E43" s="4">
        <v>570568</v>
      </c>
      <c r="F43" s="4">
        <v>3279000</v>
      </c>
      <c r="G43" s="4">
        <v>-123376939</v>
      </c>
      <c r="H43" s="4">
        <v>-9230</v>
      </c>
      <c r="I43" s="6">
        <v>-11648</v>
      </c>
      <c r="J43" s="6">
        <v>0</v>
      </c>
      <c r="K43" s="6">
        <v>-56466</v>
      </c>
      <c r="L43" s="6">
        <v>0</v>
      </c>
      <c r="M43" s="6">
        <v>24</v>
      </c>
      <c r="N43" s="6">
        <v>28132184</v>
      </c>
      <c r="O43" s="6">
        <v>77</v>
      </c>
      <c r="P43" s="6">
        <v>115937568</v>
      </c>
      <c r="Q43" s="6">
        <v>0</v>
      </c>
      <c r="R43" s="4">
        <f t="shared" si="0"/>
        <v>-119604715</v>
      </c>
      <c r="S43" s="4">
        <f t="shared" si="1"/>
        <v>119604715</v>
      </c>
      <c r="T43" s="8">
        <f t="shared" si="2"/>
        <v>0</v>
      </c>
      <c r="U43" s="4">
        <v>864512702</v>
      </c>
      <c r="V43" s="4">
        <v>741135763</v>
      </c>
      <c r="W43" s="4">
        <f t="shared" si="3"/>
        <v>0</v>
      </c>
      <c r="X43" s="4">
        <f t="shared" ref="X43:X89" si="10">U43+AA43</f>
        <v>864512702</v>
      </c>
      <c r="Y43" s="4">
        <f t="shared" ref="Y43:Y89" si="11">V43+AB43</f>
        <v>741135763</v>
      </c>
      <c r="Z43" s="4">
        <f t="shared" si="9"/>
        <v>0</v>
      </c>
      <c r="AB43" s="4"/>
      <c r="AC43" s="4"/>
      <c r="AD43" s="2"/>
      <c r="AE43" s="9"/>
      <c r="AF43" s="9"/>
      <c r="AO43" s="9"/>
      <c r="AP43" s="9"/>
    </row>
    <row r="44" spans="1:42">
      <c r="A44" s="1" t="s">
        <v>62</v>
      </c>
      <c r="B44" s="4">
        <v>477814529</v>
      </c>
      <c r="C44" s="4">
        <v>552748273</v>
      </c>
      <c r="D44" s="4">
        <v>122195107</v>
      </c>
      <c r="E44" s="4">
        <v>78994648</v>
      </c>
      <c r="F44" s="4">
        <v>5794100</v>
      </c>
      <c r="G44" s="4">
        <v>-9876890</v>
      </c>
      <c r="H44" s="4">
        <v>-18309</v>
      </c>
      <c r="I44" s="6">
        <v>-26306.32</v>
      </c>
      <c r="J44" s="6">
        <v>0</v>
      </c>
      <c r="K44" s="6">
        <v>66503</v>
      </c>
      <c r="L44" s="6">
        <v>0</v>
      </c>
      <c r="M44" s="6">
        <v>20</v>
      </c>
      <c r="N44" s="6">
        <v>57000</v>
      </c>
      <c r="O44" s="6">
        <v>77</v>
      </c>
      <c r="P44" s="6">
        <v>108550648</v>
      </c>
      <c r="Q44" s="6">
        <v>-2</v>
      </c>
      <c r="R44" s="4">
        <f t="shared" si="0"/>
        <v>74933745.680000007</v>
      </c>
      <c r="S44" s="4">
        <f t="shared" si="1"/>
        <v>-74933744</v>
      </c>
      <c r="T44" s="8">
        <f t="shared" si="2"/>
        <v>1.6800000071525574</v>
      </c>
      <c r="U44" s="4">
        <v>1236777884</v>
      </c>
      <c r="V44" s="4">
        <v>1226900994</v>
      </c>
      <c r="W44" s="4">
        <f t="shared" si="3"/>
        <v>0</v>
      </c>
      <c r="X44" s="4">
        <f t="shared" si="10"/>
        <v>1236777884</v>
      </c>
      <c r="Y44" s="4">
        <f t="shared" si="11"/>
        <v>1226900994</v>
      </c>
      <c r="Z44" s="4">
        <f t="shared" si="9"/>
        <v>0</v>
      </c>
      <c r="AB44" s="4"/>
      <c r="AC44" s="4"/>
      <c r="AD44" s="2"/>
      <c r="AE44" s="9"/>
      <c r="AF44" s="9"/>
      <c r="AO44" s="9"/>
      <c r="AP44" s="9"/>
    </row>
    <row r="45" spans="1:42">
      <c r="A45" s="1" t="s">
        <v>63</v>
      </c>
      <c r="B45" s="4">
        <v>552748273</v>
      </c>
      <c r="C45" s="4">
        <v>576793030</v>
      </c>
      <c r="D45" s="4">
        <v>122326930</v>
      </c>
      <c r="E45" s="4">
        <v>1105864</v>
      </c>
      <c r="F45" s="4">
        <v>106497344</v>
      </c>
      <c r="G45" s="4">
        <v>-83405600</v>
      </c>
      <c r="H45" s="4">
        <v>-31479</v>
      </c>
      <c r="I45" s="6">
        <v>-24319.71</v>
      </c>
      <c r="J45" s="6">
        <v>0</v>
      </c>
      <c r="K45" s="6">
        <v>-97051</v>
      </c>
      <c r="L45" s="6">
        <v>0</v>
      </c>
      <c r="M45" s="6">
        <v>20</v>
      </c>
      <c r="N45" s="6">
        <v>40144600</v>
      </c>
      <c r="O45" s="6">
        <v>69</v>
      </c>
      <c r="P45" s="6">
        <v>64896864</v>
      </c>
      <c r="Q45" s="6">
        <v>-1</v>
      </c>
      <c r="R45" s="4">
        <f t="shared" si="0"/>
        <v>24044758.289999999</v>
      </c>
      <c r="S45" s="4">
        <f t="shared" si="1"/>
        <v>-24044757</v>
      </c>
      <c r="T45" s="8">
        <f t="shared" si="2"/>
        <v>1.2899999991059303</v>
      </c>
      <c r="U45" s="4">
        <v>678336236</v>
      </c>
      <c r="V45" s="4">
        <v>594930640</v>
      </c>
      <c r="W45" s="4">
        <f t="shared" si="3"/>
        <v>-4</v>
      </c>
      <c r="X45" s="4">
        <f t="shared" si="10"/>
        <v>678336236</v>
      </c>
      <c r="Y45" s="4">
        <f t="shared" si="11"/>
        <v>594930640</v>
      </c>
      <c r="Z45" s="4">
        <f t="shared" si="9"/>
        <v>-4</v>
      </c>
      <c r="AB45" s="4"/>
      <c r="AC45" s="4"/>
      <c r="AD45" s="2"/>
      <c r="AE45" s="9"/>
      <c r="AF45" s="9"/>
      <c r="AO45" s="9"/>
      <c r="AP45" s="9"/>
    </row>
    <row r="46" spans="1:42">
      <c r="A46" s="1" t="s">
        <v>64</v>
      </c>
      <c r="B46" s="4">
        <v>576793030</v>
      </c>
      <c r="C46" s="4">
        <v>539483269</v>
      </c>
      <c r="D46" s="4">
        <v>122195107</v>
      </c>
      <c r="E46" s="4">
        <v>800104</v>
      </c>
      <c r="F46" s="4">
        <v>1983540</v>
      </c>
      <c r="G46" s="4">
        <v>-40112432</v>
      </c>
      <c r="H46" s="4">
        <v>-16299</v>
      </c>
      <c r="I46" s="6">
        <v>-9288.5499999999993</v>
      </c>
      <c r="J46" s="6">
        <v>0</v>
      </c>
      <c r="K46" s="6">
        <v>44615</v>
      </c>
      <c r="L46" s="6">
        <v>0</v>
      </c>
      <c r="M46" s="6">
        <v>28</v>
      </c>
      <c r="N46" s="6">
        <v>171200</v>
      </c>
      <c r="O46" s="6">
        <v>64</v>
      </c>
      <c r="P46" s="6">
        <v>12184904</v>
      </c>
      <c r="Q46" s="6">
        <v>0</v>
      </c>
      <c r="R46" s="4">
        <f t="shared" si="0"/>
        <v>-37309760.549999997</v>
      </c>
      <c r="S46" s="4">
        <f t="shared" si="1"/>
        <v>37309761</v>
      </c>
      <c r="T46" s="8">
        <f t="shared" si="2"/>
        <v>0.45000000298023224</v>
      </c>
      <c r="U46" s="4">
        <v>417358449</v>
      </c>
      <c r="V46" s="4">
        <v>377246017</v>
      </c>
      <c r="W46" s="4">
        <f t="shared" si="3"/>
        <v>0</v>
      </c>
      <c r="X46" s="4">
        <f t="shared" si="10"/>
        <v>417358449</v>
      </c>
      <c r="Y46" s="4">
        <f t="shared" si="11"/>
        <v>377246017</v>
      </c>
      <c r="Z46" s="4">
        <f t="shared" si="9"/>
        <v>0</v>
      </c>
      <c r="AB46" s="4"/>
      <c r="AC46" s="4"/>
      <c r="AD46" s="2"/>
      <c r="AE46" s="9"/>
      <c r="AF46" s="9"/>
      <c r="AO46" s="9"/>
      <c r="AP46" s="9"/>
    </row>
    <row r="47" spans="1:42">
      <c r="A47" s="1" t="s">
        <v>65</v>
      </c>
      <c r="B47" s="4">
        <v>539483269</v>
      </c>
      <c r="C47" s="4">
        <v>570326649</v>
      </c>
      <c r="D47" s="4">
        <v>122195106</v>
      </c>
      <c r="E47" s="4">
        <v>1160624</v>
      </c>
      <c r="F47" s="4">
        <v>1567400</v>
      </c>
      <c r="G47" s="4">
        <v>27995955</v>
      </c>
      <c r="H47" s="4">
        <v>-2147</v>
      </c>
      <c r="I47" s="6">
        <v>-12168.32</v>
      </c>
      <c r="J47" s="6">
        <v>0</v>
      </c>
      <c r="K47" s="6">
        <v>133717</v>
      </c>
      <c r="L47" s="6">
        <v>-1</v>
      </c>
      <c r="M47" s="6">
        <v>24</v>
      </c>
      <c r="N47" s="6">
        <v>629400</v>
      </c>
      <c r="O47" s="6">
        <v>75</v>
      </c>
      <c r="P47" s="6">
        <v>14110624</v>
      </c>
      <c r="Q47" s="6">
        <v>0</v>
      </c>
      <c r="R47" s="4">
        <f t="shared" si="0"/>
        <v>30843379.68</v>
      </c>
      <c r="S47" s="4">
        <f t="shared" si="1"/>
        <v>-30843380</v>
      </c>
      <c r="T47" s="8">
        <f t="shared" si="2"/>
        <v>-0.32000000029802322</v>
      </c>
      <c r="U47" s="4">
        <v>302575776</v>
      </c>
      <c r="V47" s="4">
        <v>330571730</v>
      </c>
      <c r="W47" s="4">
        <f t="shared" si="3"/>
        <v>1</v>
      </c>
      <c r="X47" s="4">
        <f t="shared" si="10"/>
        <v>302575776</v>
      </c>
      <c r="Y47" s="4">
        <f t="shared" si="11"/>
        <v>330571730</v>
      </c>
      <c r="Z47" s="4">
        <f t="shared" si="9"/>
        <v>1</v>
      </c>
      <c r="AB47" s="4"/>
      <c r="AC47" s="4"/>
      <c r="AD47" s="2"/>
      <c r="AE47" s="9"/>
      <c r="AF47" s="9"/>
      <c r="AO47" s="9"/>
      <c r="AP47" s="9"/>
    </row>
    <row r="48" spans="1:42">
      <c r="A48" s="1" t="s">
        <v>66</v>
      </c>
      <c r="B48" s="4">
        <v>570326649</v>
      </c>
      <c r="C48" s="4">
        <v>482866545</v>
      </c>
      <c r="D48" s="4">
        <v>122195106</v>
      </c>
      <c r="E48" s="4">
        <v>378416</v>
      </c>
      <c r="F48" s="4">
        <v>2413000</v>
      </c>
      <c r="G48" s="4">
        <v>-90185920</v>
      </c>
      <c r="H48" s="4">
        <v>-13492</v>
      </c>
      <c r="I48" s="6">
        <v>-24936.14</v>
      </c>
      <c r="J48" s="6">
        <v>0</v>
      </c>
      <c r="K48" s="6">
        <v>-27171</v>
      </c>
      <c r="L48" s="6">
        <v>0</v>
      </c>
      <c r="M48" s="6">
        <v>20</v>
      </c>
      <c r="N48" s="6">
        <v>102384</v>
      </c>
      <c r="O48" s="6">
        <v>70</v>
      </c>
      <c r="P48" s="6">
        <v>98187736</v>
      </c>
      <c r="Q48" s="6">
        <v>-1</v>
      </c>
      <c r="R48" s="4">
        <f t="shared" si="0"/>
        <v>-87460103.140000001</v>
      </c>
      <c r="S48" s="4">
        <f t="shared" si="1"/>
        <v>87460104</v>
      </c>
      <c r="T48" s="8">
        <f t="shared" si="2"/>
        <v>0.85999999940395355</v>
      </c>
      <c r="U48" s="4">
        <v>375568990</v>
      </c>
      <c r="V48" s="4">
        <v>285383070</v>
      </c>
      <c r="W48" s="4">
        <f t="shared" si="3"/>
        <v>0</v>
      </c>
      <c r="X48" s="4">
        <f t="shared" si="10"/>
        <v>375568990</v>
      </c>
      <c r="Y48" s="4">
        <f t="shared" si="11"/>
        <v>285383070</v>
      </c>
      <c r="Z48" s="4">
        <f t="shared" si="9"/>
        <v>0</v>
      </c>
      <c r="AB48" s="4"/>
      <c r="AC48" s="4"/>
      <c r="AD48" s="2"/>
      <c r="AE48" s="9"/>
      <c r="AF48" s="9"/>
      <c r="AO48" s="9"/>
      <c r="AP48" s="9"/>
    </row>
    <row r="49" spans="1:42">
      <c r="A49" s="1" t="s">
        <v>67</v>
      </c>
      <c r="B49" s="4">
        <v>482866545</v>
      </c>
      <c r="C49" s="4">
        <v>456515696</v>
      </c>
      <c r="D49" s="4">
        <v>122195106</v>
      </c>
      <c r="E49" s="4">
        <v>511584</v>
      </c>
      <c r="F49" s="4">
        <v>-23367890.48</v>
      </c>
      <c r="G49" s="4">
        <v>-3413278</v>
      </c>
      <c r="H49" s="4">
        <v>-6006</v>
      </c>
      <c r="I49" s="6">
        <v>-4007.82</v>
      </c>
      <c r="J49" s="6">
        <v>0</v>
      </c>
      <c r="K49" s="6">
        <v>-71250</v>
      </c>
      <c r="L49" s="6">
        <v>-1</v>
      </c>
      <c r="M49" s="6">
        <v>24</v>
      </c>
      <c r="N49" s="6">
        <v>21094912</v>
      </c>
      <c r="O49" s="6">
        <v>70</v>
      </c>
      <c r="P49" s="6">
        <v>39627584</v>
      </c>
      <c r="Q49" s="6">
        <v>0</v>
      </c>
      <c r="R49" s="4">
        <f t="shared" si="0"/>
        <v>-26350849.300000001</v>
      </c>
      <c r="S49" s="4">
        <f t="shared" si="1"/>
        <v>26350849</v>
      </c>
      <c r="T49" s="8">
        <f t="shared" si="2"/>
        <v>-0.30000000074505806</v>
      </c>
      <c r="U49" s="4">
        <v>518495215</v>
      </c>
      <c r="V49" s="4">
        <v>515081937</v>
      </c>
      <c r="W49" s="4">
        <f t="shared" si="3"/>
        <v>0</v>
      </c>
      <c r="X49" s="4">
        <f t="shared" si="10"/>
        <v>518495215</v>
      </c>
      <c r="Y49" s="4">
        <f t="shared" si="11"/>
        <v>515081937</v>
      </c>
      <c r="Z49" s="4">
        <f t="shared" si="9"/>
        <v>0</v>
      </c>
      <c r="AB49" s="4"/>
      <c r="AC49" s="4"/>
      <c r="AD49" s="2"/>
      <c r="AE49" s="9"/>
      <c r="AF49" s="9"/>
      <c r="AO49" s="9"/>
      <c r="AP49" s="9"/>
    </row>
    <row r="50" spans="1:42">
      <c r="A50" s="1" t="s">
        <v>68</v>
      </c>
      <c r="B50" s="4">
        <v>456515696</v>
      </c>
      <c r="C50" s="4">
        <v>509381568</v>
      </c>
      <c r="D50" s="4">
        <v>122195738</v>
      </c>
      <c r="E50" s="4">
        <v>693072</v>
      </c>
      <c r="F50" s="4">
        <v>4605700</v>
      </c>
      <c r="G50" s="4">
        <v>47592260</v>
      </c>
      <c r="H50" s="4">
        <v>-3660</v>
      </c>
      <c r="I50" s="6">
        <v>0</v>
      </c>
      <c r="J50" s="6">
        <v>0</v>
      </c>
      <c r="K50" s="6">
        <v>-21498</v>
      </c>
      <c r="L50" s="6">
        <v>0</v>
      </c>
      <c r="M50" s="6">
        <v>17</v>
      </c>
      <c r="N50" s="6">
        <v>59000</v>
      </c>
      <c r="O50" s="6">
        <v>88</v>
      </c>
      <c r="P50" s="6">
        <v>28924072</v>
      </c>
      <c r="Q50" s="6">
        <v>-2</v>
      </c>
      <c r="R50" s="4">
        <f t="shared" si="0"/>
        <v>52865874</v>
      </c>
      <c r="S50" s="4">
        <f t="shared" si="1"/>
        <v>-52865872</v>
      </c>
      <c r="T50" s="8">
        <f t="shared" si="2"/>
        <v>2</v>
      </c>
      <c r="U50" s="4">
        <v>1000352161</v>
      </c>
      <c r="V50" s="4">
        <v>1047944421</v>
      </c>
      <c r="W50" s="4">
        <f t="shared" si="3"/>
        <v>0</v>
      </c>
      <c r="X50" s="4">
        <f t="shared" si="10"/>
        <v>1000352161</v>
      </c>
      <c r="Y50" s="4">
        <f t="shared" si="11"/>
        <v>1047944421</v>
      </c>
      <c r="Z50" s="4">
        <f t="shared" si="9"/>
        <v>0</v>
      </c>
      <c r="AB50" s="4"/>
      <c r="AC50" s="4"/>
      <c r="AD50" s="2"/>
      <c r="AE50" s="9"/>
      <c r="AF50" s="9"/>
      <c r="AO50" s="9"/>
      <c r="AP50" s="9"/>
    </row>
    <row r="51" spans="1:42">
      <c r="A51" s="1" t="s">
        <v>69</v>
      </c>
      <c r="B51" s="4">
        <v>509381568</v>
      </c>
      <c r="C51" s="4">
        <v>624616186</v>
      </c>
      <c r="D51" s="4">
        <v>122195738</v>
      </c>
      <c r="E51" s="4">
        <v>697688</v>
      </c>
      <c r="F51" s="4">
        <v>3557100</v>
      </c>
      <c r="G51" s="4">
        <v>110938472</v>
      </c>
      <c r="H51" s="4">
        <v>-9959</v>
      </c>
      <c r="I51" s="6">
        <v>0</v>
      </c>
      <c r="J51" s="6">
        <v>0</v>
      </c>
      <c r="K51" s="6">
        <v>51318</v>
      </c>
      <c r="L51" s="6">
        <v>0</v>
      </c>
      <c r="M51" s="6">
        <v>25</v>
      </c>
      <c r="N51" s="6">
        <v>14923696</v>
      </c>
      <c r="O51" s="6">
        <v>85</v>
      </c>
      <c r="P51" s="6">
        <v>58153688</v>
      </c>
      <c r="Q51" s="6">
        <v>-1</v>
      </c>
      <c r="R51" s="4">
        <f t="shared" si="0"/>
        <v>115234619</v>
      </c>
      <c r="S51" s="4">
        <f t="shared" si="1"/>
        <v>-115234618</v>
      </c>
      <c r="T51" s="8">
        <f t="shared" si="2"/>
        <v>1</v>
      </c>
      <c r="U51" s="4">
        <v>941190428</v>
      </c>
      <c r="V51" s="4">
        <v>1052128900</v>
      </c>
      <c r="W51" s="4">
        <f t="shared" si="3"/>
        <v>0</v>
      </c>
      <c r="X51" s="4">
        <f t="shared" si="10"/>
        <v>941190428</v>
      </c>
      <c r="Y51" s="4">
        <f t="shared" si="11"/>
        <v>1052128900</v>
      </c>
      <c r="Z51" s="4">
        <f t="shared" si="9"/>
        <v>0</v>
      </c>
      <c r="AB51" s="4"/>
      <c r="AC51" s="4"/>
      <c r="AD51" s="2"/>
      <c r="AE51" s="9"/>
      <c r="AF51" s="9"/>
      <c r="AO51" s="9"/>
      <c r="AP51" s="9"/>
    </row>
    <row r="52" spans="1:42">
      <c r="A52" s="1" t="s">
        <v>70</v>
      </c>
      <c r="B52" s="4">
        <v>624616186</v>
      </c>
      <c r="C52" s="4">
        <v>561631063</v>
      </c>
      <c r="D52" s="4">
        <v>122195738</v>
      </c>
      <c r="E52" s="4">
        <v>1501600</v>
      </c>
      <c r="F52" s="4">
        <v>119259678</v>
      </c>
      <c r="G52" s="4">
        <v>-182540245</v>
      </c>
      <c r="H52" s="4">
        <v>-4050</v>
      </c>
      <c r="I52" s="6">
        <v>-100</v>
      </c>
      <c r="J52" s="6">
        <v>0</v>
      </c>
      <c r="K52" s="6">
        <v>-1202005</v>
      </c>
      <c r="L52" s="6">
        <v>0</v>
      </c>
      <c r="M52" s="6">
        <v>21</v>
      </c>
      <c r="N52" s="6">
        <v>471000</v>
      </c>
      <c r="O52" s="6">
        <v>66</v>
      </c>
      <c r="P52" s="6">
        <v>47171001</v>
      </c>
      <c r="Q52" s="6">
        <v>-1</v>
      </c>
      <c r="R52" s="4">
        <f t="shared" si="0"/>
        <v>-62985122</v>
      </c>
      <c r="S52" s="4">
        <f t="shared" si="1"/>
        <v>62985123</v>
      </c>
      <c r="T52" s="8">
        <f t="shared" si="2"/>
        <v>1</v>
      </c>
      <c r="U52" s="4">
        <v>508514276</v>
      </c>
      <c r="V52" s="4">
        <v>325979670</v>
      </c>
      <c r="W52" s="4">
        <f t="shared" si="3"/>
        <v>-5639</v>
      </c>
      <c r="X52" s="4">
        <f t="shared" si="10"/>
        <v>508514276</v>
      </c>
      <c r="Y52" s="4">
        <f t="shared" si="11"/>
        <v>325979670</v>
      </c>
      <c r="Z52" s="4">
        <f t="shared" si="9"/>
        <v>-5639</v>
      </c>
      <c r="AB52" s="4"/>
      <c r="AC52" s="4"/>
      <c r="AD52" s="2"/>
      <c r="AE52" s="9"/>
      <c r="AF52" s="9"/>
      <c r="AO52" s="9"/>
      <c r="AP52" s="9"/>
    </row>
    <row r="53" spans="1:42">
      <c r="A53" s="1" t="s">
        <v>71</v>
      </c>
      <c r="B53" s="4">
        <v>561631063</v>
      </c>
      <c r="C53" s="4">
        <v>522582058</v>
      </c>
      <c r="D53" s="4">
        <v>122195738</v>
      </c>
      <c r="E53" s="4">
        <v>509624</v>
      </c>
      <c r="F53" s="4">
        <v>1832800</v>
      </c>
      <c r="G53" s="4">
        <v>-42626113</v>
      </c>
      <c r="H53" s="4">
        <v>-19791</v>
      </c>
      <c r="I53" s="6">
        <v>0</v>
      </c>
      <c r="J53" s="6">
        <v>0</v>
      </c>
      <c r="K53" s="6">
        <v>1254475</v>
      </c>
      <c r="L53" s="6">
        <v>0</v>
      </c>
      <c r="M53" s="6">
        <v>30</v>
      </c>
      <c r="N53" s="6">
        <v>3283400</v>
      </c>
      <c r="O53" s="6">
        <v>88</v>
      </c>
      <c r="P53" s="6">
        <v>32586624</v>
      </c>
      <c r="Q53" s="6">
        <v>0</v>
      </c>
      <c r="R53" s="4">
        <f t="shared" si="0"/>
        <v>-39049005</v>
      </c>
      <c r="S53" s="4">
        <f t="shared" si="1"/>
        <v>39049005</v>
      </c>
      <c r="T53" s="8">
        <f t="shared" si="2"/>
        <v>0</v>
      </c>
      <c r="U53" s="4">
        <v>663799252</v>
      </c>
      <c r="V53" s="4">
        <v>621173139</v>
      </c>
      <c r="W53" s="4">
        <f t="shared" si="3"/>
        <v>0</v>
      </c>
      <c r="X53" s="4">
        <f t="shared" si="10"/>
        <v>663799252</v>
      </c>
      <c r="Y53" s="4">
        <f t="shared" si="11"/>
        <v>621173139</v>
      </c>
      <c r="Z53" s="4">
        <f t="shared" si="9"/>
        <v>0</v>
      </c>
      <c r="AB53" s="4"/>
      <c r="AC53" s="4"/>
      <c r="AD53" s="2"/>
      <c r="AE53" s="9"/>
      <c r="AF53" s="9"/>
      <c r="AO53" s="9"/>
      <c r="AP53" s="9"/>
    </row>
    <row r="54" spans="1:42">
      <c r="A54" s="1" t="s">
        <v>72</v>
      </c>
      <c r="B54" s="4">
        <v>522582058</v>
      </c>
      <c r="C54" s="4">
        <v>598729916</v>
      </c>
      <c r="D54" s="4">
        <v>122195738</v>
      </c>
      <c r="E54" s="4">
        <v>713528</v>
      </c>
      <c r="F54" s="4">
        <v>3794000</v>
      </c>
      <c r="G54" s="4">
        <v>71877467</v>
      </c>
      <c r="H54" s="4">
        <v>-11825</v>
      </c>
      <c r="I54" s="6">
        <v>-27577.98</v>
      </c>
      <c r="J54" s="6">
        <v>0</v>
      </c>
      <c r="K54" s="6">
        <v>-197732</v>
      </c>
      <c r="L54" s="6">
        <v>0</v>
      </c>
      <c r="M54" s="6">
        <v>31</v>
      </c>
      <c r="N54" s="6">
        <v>16887184</v>
      </c>
      <c r="O54" s="6">
        <v>90</v>
      </c>
      <c r="P54" s="6">
        <v>51862528</v>
      </c>
      <c r="Q54" s="6">
        <v>-2</v>
      </c>
      <c r="R54" s="4">
        <f t="shared" si="0"/>
        <v>76147860.019999996</v>
      </c>
      <c r="S54" s="4">
        <f t="shared" si="1"/>
        <v>-76147858</v>
      </c>
      <c r="T54" s="8">
        <f t="shared" si="2"/>
        <v>2.0199999958276749</v>
      </c>
      <c r="U54" s="4">
        <v>860027678</v>
      </c>
      <c r="V54" s="4">
        <v>931905145</v>
      </c>
      <c r="W54" s="4">
        <f t="shared" si="3"/>
        <v>0</v>
      </c>
      <c r="X54" s="4">
        <f t="shared" si="10"/>
        <v>860027678</v>
      </c>
      <c r="Y54" s="4">
        <f t="shared" si="11"/>
        <v>931905145</v>
      </c>
      <c r="Z54" s="4">
        <f t="shared" si="9"/>
        <v>0</v>
      </c>
      <c r="AB54" s="4"/>
      <c r="AC54" s="4"/>
      <c r="AD54" s="2"/>
      <c r="AE54" s="9"/>
      <c r="AF54" s="9"/>
      <c r="AO54" s="9"/>
      <c r="AP54" s="9"/>
    </row>
    <row r="55" spans="1:42">
      <c r="A55" s="1" t="s">
        <v>73</v>
      </c>
      <c r="B55" s="4">
        <v>598729916</v>
      </c>
      <c r="C55" s="4">
        <v>379433489</v>
      </c>
      <c r="D55" s="4">
        <v>122195738</v>
      </c>
      <c r="E55" s="4">
        <v>879072</v>
      </c>
      <c r="F55" s="4">
        <v>3924100</v>
      </c>
      <c r="G55" s="4">
        <v>-223905536</v>
      </c>
      <c r="H55" s="4">
        <v>-8495</v>
      </c>
      <c r="I55" s="6">
        <v>-164100.56</v>
      </c>
      <c r="J55" s="6">
        <v>0</v>
      </c>
      <c r="K55" s="6">
        <v>-21467</v>
      </c>
      <c r="L55" s="6">
        <v>0</v>
      </c>
      <c r="M55" s="6">
        <v>26</v>
      </c>
      <c r="N55" s="6">
        <v>370568</v>
      </c>
      <c r="O55" s="6">
        <v>77</v>
      </c>
      <c r="P55" s="6">
        <v>27969072</v>
      </c>
      <c r="Q55" s="6">
        <v>0</v>
      </c>
      <c r="R55" s="4">
        <f t="shared" si="0"/>
        <v>-219296426.56</v>
      </c>
      <c r="S55" s="4">
        <f t="shared" si="1"/>
        <v>219296427</v>
      </c>
      <c r="T55" s="8">
        <f t="shared" si="2"/>
        <v>0.43999999761581421</v>
      </c>
      <c r="U55" s="4">
        <v>757065088</v>
      </c>
      <c r="V55" s="4">
        <v>533159552</v>
      </c>
      <c r="W55" s="4">
        <f t="shared" si="3"/>
        <v>0</v>
      </c>
      <c r="X55" s="4">
        <f t="shared" si="10"/>
        <v>757065088</v>
      </c>
      <c r="Y55" s="4">
        <f t="shared" si="11"/>
        <v>533159552</v>
      </c>
      <c r="Z55" s="4">
        <f t="shared" si="9"/>
        <v>0</v>
      </c>
      <c r="AB55" s="4"/>
      <c r="AC55" s="4"/>
      <c r="AD55" s="2"/>
      <c r="AE55" s="9"/>
      <c r="AF55" s="9"/>
      <c r="AO55" s="9"/>
      <c r="AP55" s="9"/>
    </row>
    <row r="56" spans="1:42">
      <c r="A56" s="1" t="s">
        <v>74</v>
      </c>
      <c r="B56" s="4">
        <v>379433489</v>
      </c>
      <c r="C56" s="4">
        <v>411701958</v>
      </c>
      <c r="D56" s="4">
        <v>122237499</v>
      </c>
      <c r="E56" s="4">
        <v>421392</v>
      </c>
      <c r="F56" s="4">
        <v>2512200</v>
      </c>
      <c r="G56" s="4">
        <v>29356094</v>
      </c>
      <c r="H56" s="4">
        <v>-11205</v>
      </c>
      <c r="I56" s="6">
        <v>-10445.89</v>
      </c>
      <c r="J56" s="6">
        <v>0</v>
      </c>
      <c r="K56" s="6">
        <v>436</v>
      </c>
      <c r="L56" s="6">
        <v>0</v>
      </c>
      <c r="M56" s="6">
        <v>29</v>
      </c>
      <c r="N56" s="6">
        <v>266712</v>
      </c>
      <c r="O56" s="6">
        <v>93</v>
      </c>
      <c r="P56" s="6">
        <v>25943392</v>
      </c>
      <c r="Q56" s="6">
        <v>-2</v>
      </c>
      <c r="R56" s="4">
        <f t="shared" si="0"/>
        <v>32268471.109999999</v>
      </c>
      <c r="S56" s="4">
        <f t="shared" si="1"/>
        <v>-32268469</v>
      </c>
      <c r="T56" s="8">
        <f t="shared" si="2"/>
        <v>2.1099999994039536</v>
      </c>
      <c r="U56" s="4">
        <v>703729856</v>
      </c>
      <c r="V56" s="4">
        <v>733085950</v>
      </c>
      <c r="W56" s="4">
        <f t="shared" si="3"/>
        <v>0</v>
      </c>
      <c r="X56" s="4">
        <f t="shared" si="10"/>
        <v>703729856</v>
      </c>
      <c r="Y56" s="4">
        <f t="shared" si="11"/>
        <v>733085950</v>
      </c>
      <c r="Z56" s="4">
        <f t="shared" si="9"/>
        <v>0</v>
      </c>
      <c r="AB56" s="4"/>
      <c r="AC56" s="4"/>
      <c r="AD56" s="2"/>
      <c r="AE56" s="9"/>
      <c r="AF56" s="9"/>
      <c r="AO56" s="9"/>
      <c r="AP56" s="9"/>
    </row>
    <row r="57" spans="1:42">
      <c r="A57" s="1" t="s">
        <v>75</v>
      </c>
      <c r="B57" s="4">
        <v>411701958</v>
      </c>
      <c r="C57" s="4">
        <v>468339458</v>
      </c>
      <c r="D57" s="4">
        <v>122195738</v>
      </c>
      <c r="E57" s="4">
        <v>1553104</v>
      </c>
      <c r="F57" s="4">
        <v>3568300</v>
      </c>
      <c r="G57" s="4">
        <v>51584927</v>
      </c>
      <c r="H57" s="4">
        <v>-3466</v>
      </c>
      <c r="I57" s="6">
        <v>-79191.820000000007</v>
      </c>
      <c r="J57" s="6">
        <v>0</v>
      </c>
      <c r="K57" s="6">
        <v>13827</v>
      </c>
      <c r="L57" s="6">
        <v>1</v>
      </c>
      <c r="M57" s="6">
        <v>22</v>
      </c>
      <c r="N57" s="6">
        <v>46000</v>
      </c>
      <c r="O57" s="6">
        <v>89</v>
      </c>
      <c r="P57" s="6">
        <v>28908824</v>
      </c>
      <c r="Q57" s="6">
        <v>-1</v>
      </c>
      <c r="R57" s="4">
        <f t="shared" si="0"/>
        <v>56637501.18</v>
      </c>
      <c r="S57" s="4">
        <f t="shared" si="1"/>
        <v>-56637500</v>
      </c>
      <c r="T57" s="8">
        <f t="shared" si="2"/>
        <v>1.1799999997019768</v>
      </c>
      <c r="U57" s="4">
        <v>1214677781</v>
      </c>
      <c r="V57" s="4">
        <v>1266262709</v>
      </c>
      <c r="W57" s="4">
        <f t="shared" si="3"/>
        <v>-1</v>
      </c>
      <c r="X57" s="4">
        <f t="shared" si="10"/>
        <v>1214677781</v>
      </c>
      <c r="Y57" s="4">
        <f t="shared" si="11"/>
        <v>1266262709</v>
      </c>
      <c r="Z57" s="4">
        <f t="shared" si="9"/>
        <v>-1</v>
      </c>
      <c r="AB57" s="4"/>
      <c r="AC57" s="4"/>
      <c r="AD57" s="2"/>
      <c r="AE57" s="9"/>
      <c r="AF57" s="9"/>
      <c r="AO57" s="9"/>
      <c r="AP57" s="9"/>
    </row>
    <row r="58" spans="1:42">
      <c r="A58" s="1" t="s">
        <v>76</v>
      </c>
      <c r="B58" s="4">
        <v>468339458</v>
      </c>
      <c r="C58" s="4">
        <v>599799377</v>
      </c>
      <c r="D58" s="4">
        <v>122195738</v>
      </c>
      <c r="E58" s="4">
        <v>694800</v>
      </c>
      <c r="F58" s="4">
        <v>7847900</v>
      </c>
      <c r="G58" s="4">
        <v>122938461</v>
      </c>
      <c r="H58" s="4">
        <v>-11970</v>
      </c>
      <c r="I58" s="6">
        <v>-10684.56</v>
      </c>
      <c r="J58" s="6">
        <v>0</v>
      </c>
      <c r="K58" s="6">
        <v>1414</v>
      </c>
      <c r="L58" s="6">
        <v>1</v>
      </c>
      <c r="M58" s="6">
        <v>17</v>
      </c>
      <c r="N58" s="6">
        <v>193000</v>
      </c>
      <c r="O58" s="6">
        <v>81</v>
      </c>
      <c r="P58" s="6">
        <v>42974800</v>
      </c>
      <c r="Q58" s="6">
        <v>-2</v>
      </c>
      <c r="R58" s="4">
        <f t="shared" si="0"/>
        <v>131459921.44</v>
      </c>
      <c r="S58" s="4">
        <f t="shared" si="1"/>
        <v>-131459919</v>
      </c>
      <c r="T58" s="8">
        <f t="shared" si="2"/>
        <v>2.4399999976158142</v>
      </c>
      <c r="U58" s="4">
        <v>851731117</v>
      </c>
      <c r="V58" s="4">
        <v>974669578</v>
      </c>
      <c r="W58" s="4">
        <f t="shared" si="3"/>
        <v>0</v>
      </c>
      <c r="X58" s="4">
        <f t="shared" si="10"/>
        <v>851731117</v>
      </c>
      <c r="Y58" s="4">
        <f t="shared" si="11"/>
        <v>974669578</v>
      </c>
      <c r="Z58" s="4">
        <f t="shared" si="9"/>
        <v>0</v>
      </c>
      <c r="AB58" s="4"/>
      <c r="AC58" s="4"/>
      <c r="AD58" s="2"/>
      <c r="AE58" s="9"/>
      <c r="AF58" s="9"/>
      <c r="AO58" s="9"/>
      <c r="AP58" s="9"/>
    </row>
    <row r="59" spans="1:42">
      <c r="A59" s="1" t="s">
        <v>77</v>
      </c>
      <c r="B59" s="4">
        <v>599799377</v>
      </c>
      <c r="C59" s="4">
        <v>589336334</v>
      </c>
      <c r="D59" s="4">
        <v>122195738</v>
      </c>
      <c r="E59" s="4">
        <v>746480</v>
      </c>
      <c r="F59" s="4">
        <v>135224159</v>
      </c>
      <c r="G59" s="4">
        <v>-144235709</v>
      </c>
      <c r="H59" s="4">
        <v>899</v>
      </c>
      <c r="I59" s="6">
        <v>-38774.32</v>
      </c>
      <c r="J59" s="6">
        <v>0</v>
      </c>
      <c r="K59" s="6">
        <v>-2160096</v>
      </c>
      <c r="L59" s="6">
        <v>-1</v>
      </c>
      <c r="M59" s="6">
        <v>28</v>
      </c>
      <c r="N59" s="6">
        <v>441200</v>
      </c>
      <c r="O59" s="6">
        <v>78</v>
      </c>
      <c r="P59" s="6">
        <v>94692080</v>
      </c>
      <c r="Q59" s="6">
        <v>-1</v>
      </c>
      <c r="R59" s="4">
        <f t="shared" si="0"/>
        <v>-10463042.32</v>
      </c>
      <c r="S59" s="4">
        <f t="shared" si="1"/>
        <v>10463043</v>
      </c>
      <c r="T59" s="8">
        <f t="shared" si="2"/>
        <v>0.67999999970197678</v>
      </c>
      <c r="U59" s="4">
        <v>574707793</v>
      </c>
      <c r="V59" s="4">
        <v>430472085</v>
      </c>
      <c r="W59" s="4">
        <f t="shared" si="3"/>
        <v>-1</v>
      </c>
      <c r="X59" s="4">
        <f t="shared" si="10"/>
        <v>574707793</v>
      </c>
      <c r="Y59" s="4">
        <f t="shared" si="11"/>
        <v>430472085</v>
      </c>
      <c r="Z59" s="4">
        <f t="shared" si="9"/>
        <v>-1</v>
      </c>
      <c r="AB59" s="4"/>
      <c r="AC59" s="4"/>
      <c r="AD59" s="2"/>
      <c r="AE59" s="9"/>
      <c r="AF59" s="9"/>
      <c r="AO59" s="9"/>
      <c r="AP59" s="9"/>
    </row>
    <row r="60" spans="1:42">
      <c r="A60" s="1" t="s">
        <v>78</v>
      </c>
      <c r="B60" s="4">
        <v>589336334</v>
      </c>
      <c r="C60" s="4">
        <v>695829627</v>
      </c>
      <c r="D60" s="4">
        <v>122195738</v>
      </c>
      <c r="E60" s="4">
        <v>319728</v>
      </c>
      <c r="F60" s="4">
        <v>2959700</v>
      </c>
      <c r="G60" s="4">
        <v>103242087</v>
      </c>
      <c r="H60" s="4">
        <v>-7498</v>
      </c>
      <c r="I60" s="6">
        <v>-30316.71</v>
      </c>
      <c r="J60" s="6">
        <v>0</v>
      </c>
      <c r="K60" s="6">
        <v>9594</v>
      </c>
      <c r="L60" s="6">
        <v>0</v>
      </c>
      <c r="M60" s="6">
        <v>29</v>
      </c>
      <c r="N60" s="6">
        <v>3118096</v>
      </c>
      <c r="O60" s="6">
        <v>90</v>
      </c>
      <c r="P60" s="6">
        <v>16209728</v>
      </c>
      <c r="Q60" s="6">
        <v>-1</v>
      </c>
      <c r="R60" s="4">
        <f t="shared" si="0"/>
        <v>106493294.29000001</v>
      </c>
      <c r="S60" s="4">
        <f t="shared" si="1"/>
        <v>-106493293</v>
      </c>
      <c r="T60" s="8">
        <f t="shared" si="2"/>
        <v>1.2900000065565109</v>
      </c>
      <c r="U60" s="4">
        <v>602541145</v>
      </c>
      <c r="V60" s="4">
        <v>705783233</v>
      </c>
      <c r="W60" s="4">
        <f t="shared" si="3"/>
        <v>-1</v>
      </c>
      <c r="X60" s="4">
        <f t="shared" si="10"/>
        <v>602541145</v>
      </c>
      <c r="Y60" s="4">
        <f t="shared" si="11"/>
        <v>705783233</v>
      </c>
      <c r="Z60" s="4">
        <f t="shared" si="9"/>
        <v>-1</v>
      </c>
      <c r="AB60" s="4"/>
      <c r="AC60" s="4"/>
      <c r="AD60" s="2"/>
      <c r="AE60" s="9"/>
      <c r="AF60" s="9"/>
      <c r="AO60" s="9"/>
      <c r="AP60" s="9"/>
    </row>
    <row r="61" spans="1:42">
      <c r="A61" s="1" t="s">
        <v>79</v>
      </c>
      <c r="B61" s="4">
        <v>695829627</v>
      </c>
      <c r="C61" s="4">
        <v>755374753</v>
      </c>
      <c r="D61" s="4">
        <v>122435739</v>
      </c>
      <c r="E61" s="4">
        <v>362880</v>
      </c>
      <c r="F61" s="4">
        <v>2467400</v>
      </c>
      <c r="G61" s="4">
        <v>56508859</v>
      </c>
      <c r="H61" s="4">
        <v>-5184</v>
      </c>
      <c r="I61" s="6">
        <v>-6784.06</v>
      </c>
      <c r="J61" s="6">
        <v>0</v>
      </c>
      <c r="K61" s="6">
        <v>217956</v>
      </c>
      <c r="L61" s="6">
        <v>0</v>
      </c>
      <c r="M61" s="6">
        <v>26</v>
      </c>
      <c r="N61" s="6">
        <v>95200</v>
      </c>
      <c r="O61" s="6">
        <v>90</v>
      </c>
      <c r="P61" s="6">
        <v>96129880</v>
      </c>
      <c r="Q61" s="6">
        <v>-1</v>
      </c>
      <c r="R61" s="4">
        <f t="shared" si="0"/>
        <v>59545126.939999998</v>
      </c>
      <c r="S61" s="4">
        <f t="shared" si="1"/>
        <v>-59545126</v>
      </c>
      <c r="T61" s="8">
        <f t="shared" si="2"/>
        <v>0.93999999761581421</v>
      </c>
      <c r="U61" s="4">
        <v>718020893</v>
      </c>
      <c r="V61" s="4">
        <v>774529753</v>
      </c>
      <c r="W61" s="4">
        <f t="shared" si="3"/>
        <v>-1</v>
      </c>
      <c r="X61" s="4">
        <f t="shared" si="10"/>
        <v>718020893</v>
      </c>
      <c r="Y61" s="4">
        <f t="shared" si="11"/>
        <v>774529753</v>
      </c>
      <c r="Z61" s="4">
        <f t="shared" si="9"/>
        <v>-1</v>
      </c>
      <c r="AB61" s="4"/>
      <c r="AC61" s="4"/>
      <c r="AD61" s="2"/>
      <c r="AE61" s="9"/>
      <c r="AF61" s="9"/>
      <c r="AO61" s="9"/>
      <c r="AP61" s="9"/>
    </row>
    <row r="62" spans="1:42">
      <c r="A62" s="1" t="s">
        <v>80</v>
      </c>
      <c r="B62" s="4">
        <v>755374753</v>
      </c>
      <c r="C62" s="4">
        <v>657911674</v>
      </c>
      <c r="D62" s="4">
        <v>122195738</v>
      </c>
      <c r="E62" s="4">
        <v>257192</v>
      </c>
      <c r="F62" s="4">
        <v>2074100</v>
      </c>
      <c r="G62" s="4">
        <v>-101787410</v>
      </c>
      <c r="H62" s="4">
        <v>-8851</v>
      </c>
      <c r="I62" s="6">
        <v>-8553.25</v>
      </c>
      <c r="J62" s="6">
        <v>0</v>
      </c>
      <c r="K62" s="6">
        <v>2010444</v>
      </c>
      <c r="L62" s="6">
        <v>0</v>
      </c>
      <c r="M62" s="6">
        <v>29</v>
      </c>
      <c r="N62" s="6">
        <v>352400</v>
      </c>
      <c r="O62" s="6">
        <v>77</v>
      </c>
      <c r="P62" s="6">
        <v>17701192</v>
      </c>
      <c r="Q62" s="6">
        <v>-1</v>
      </c>
      <c r="R62" s="4">
        <f t="shared" si="0"/>
        <v>-97463078.25</v>
      </c>
      <c r="S62" s="4">
        <f t="shared" si="1"/>
        <v>97463079</v>
      </c>
      <c r="T62" s="8">
        <f t="shared" si="2"/>
        <v>0.75</v>
      </c>
      <c r="U62" s="4">
        <v>465727216</v>
      </c>
      <c r="V62" s="4">
        <v>363939787</v>
      </c>
      <c r="W62" s="4">
        <f t="shared" si="3"/>
        <v>19</v>
      </c>
      <c r="X62" s="4">
        <f t="shared" si="10"/>
        <v>465727216</v>
      </c>
      <c r="Y62" s="4">
        <f t="shared" si="11"/>
        <v>363939787</v>
      </c>
      <c r="Z62" s="4">
        <f t="shared" si="9"/>
        <v>19</v>
      </c>
      <c r="AB62" s="4"/>
      <c r="AC62" s="4"/>
      <c r="AD62" s="2"/>
      <c r="AE62" s="9"/>
      <c r="AF62" s="9"/>
      <c r="AO62" s="9"/>
      <c r="AP62" s="9"/>
    </row>
    <row r="63" spans="1:42">
      <c r="A63" s="1" t="s">
        <v>81</v>
      </c>
      <c r="B63" s="4">
        <v>657911674</v>
      </c>
      <c r="C63" s="4">
        <v>662511933</v>
      </c>
      <c r="D63" s="4">
        <v>122195738</v>
      </c>
      <c r="E63" s="4">
        <v>279880</v>
      </c>
      <c r="F63" s="4">
        <v>1926500</v>
      </c>
      <c r="G63" s="4">
        <v>2764331</v>
      </c>
      <c r="H63" s="4">
        <v>-11180</v>
      </c>
      <c r="I63" s="6">
        <v>-41670.129999999997</v>
      </c>
      <c r="J63" s="6">
        <v>0</v>
      </c>
      <c r="K63" s="6">
        <v>-317601</v>
      </c>
      <c r="L63" s="6">
        <v>0</v>
      </c>
      <c r="M63" s="6">
        <v>36</v>
      </c>
      <c r="N63" s="6">
        <v>224512</v>
      </c>
      <c r="O63" s="6">
        <v>100</v>
      </c>
      <c r="P63" s="6">
        <v>39927880</v>
      </c>
      <c r="Q63" s="6">
        <v>-1</v>
      </c>
      <c r="R63" s="4">
        <f t="shared" si="0"/>
        <v>4600259.87</v>
      </c>
      <c r="S63" s="4">
        <f t="shared" si="1"/>
        <v>-4600259</v>
      </c>
      <c r="T63" s="8">
        <f t="shared" si="2"/>
        <v>0.87000000011175871</v>
      </c>
      <c r="U63" s="4">
        <v>660777192</v>
      </c>
      <c r="V63" s="4">
        <v>663542523</v>
      </c>
      <c r="W63" s="4">
        <f t="shared" si="3"/>
        <v>-1000</v>
      </c>
      <c r="X63" s="4">
        <f t="shared" si="10"/>
        <v>660777192</v>
      </c>
      <c r="Y63" s="4">
        <f t="shared" si="11"/>
        <v>663542523</v>
      </c>
      <c r="Z63" s="4">
        <f t="shared" si="9"/>
        <v>-1000</v>
      </c>
      <c r="AB63" s="4"/>
      <c r="AC63" s="4"/>
      <c r="AD63" s="2"/>
      <c r="AE63" s="9"/>
      <c r="AF63" s="9"/>
      <c r="AO63" s="9"/>
      <c r="AP63" s="9"/>
    </row>
    <row r="64" spans="1:42">
      <c r="A64" s="1" t="s">
        <v>82</v>
      </c>
      <c r="B64" s="4">
        <v>662511933</v>
      </c>
      <c r="C64" s="4">
        <v>892488596</v>
      </c>
      <c r="D64" s="4">
        <v>122335671</v>
      </c>
      <c r="E64" s="4">
        <v>952288</v>
      </c>
      <c r="F64" s="4">
        <v>5682000</v>
      </c>
      <c r="G64" s="4">
        <v>223093533</v>
      </c>
      <c r="H64" s="4">
        <v>-8060</v>
      </c>
      <c r="I64" s="6">
        <v>-31548.51</v>
      </c>
      <c r="J64" s="6">
        <v>0</v>
      </c>
      <c r="K64" s="6">
        <v>288452</v>
      </c>
      <c r="L64" s="6">
        <v>0</v>
      </c>
      <c r="M64" s="6">
        <v>62</v>
      </c>
      <c r="N64" s="6">
        <v>515896</v>
      </c>
      <c r="O64" s="6">
        <v>144</v>
      </c>
      <c r="P64" s="6">
        <v>55223289</v>
      </c>
      <c r="Q64" s="6">
        <v>-1</v>
      </c>
      <c r="R64" s="4">
        <f t="shared" si="0"/>
        <v>229976664.49000001</v>
      </c>
      <c r="S64" s="4">
        <f t="shared" si="1"/>
        <v>-229976663</v>
      </c>
      <c r="T64" s="8">
        <f t="shared" si="2"/>
        <v>1.4900000095367432</v>
      </c>
      <c r="U64" s="4">
        <v>695581622</v>
      </c>
      <c r="V64" s="4">
        <v>918676156</v>
      </c>
      <c r="W64" s="4">
        <f t="shared" si="3"/>
        <v>-1001</v>
      </c>
      <c r="X64" s="4">
        <f t="shared" si="10"/>
        <v>695581622</v>
      </c>
      <c r="Y64" s="4">
        <f t="shared" si="11"/>
        <v>918676156</v>
      </c>
      <c r="Z64" s="4">
        <f t="shared" si="9"/>
        <v>-1001</v>
      </c>
      <c r="AB64" s="4"/>
      <c r="AC64" s="4"/>
      <c r="AD64" s="2"/>
      <c r="AE64" s="9"/>
      <c r="AF64" s="9"/>
      <c r="AO64" s="9"/>
      <c r="AP64" s="9"/>
    </row>
    <row r="65" spans="1:42">
      <c r="A65" s="1" t="s">
        <v>83</v>
      </c>
      <c r="B65" s="4">
        <v>892488596</v>
      </c>
      <c r="C65" s="4">
        <v>1138605180</v>
      </c>
      <c r="D65" s="4">
        <v>122340511</v>
      </c>
      <c r="E65" s="4">
        <v>931088</v>
      </c>
      <c r="F65" s="4">
        <v>2324000</v>
      </c>
      <c r="G65" s="4">
        <v>243079049</v>
      </c>
      <c r="H65" s="4">
        <v>-36130</v>
      </c>
      <c r="I65" s="6">
        <v>-224632.63</v>
      </c>
      <c r="J65" s="6">
        <v>0</v>
      </c>
      <c r="K65" s="6">
        <v>43211</v>
      </c>
      <c r="L65" s="6">
        <v>0</v>
      </c>
      <c r="M65" s="6">
        <v>63</v>
      </c>
      <c r="N65" s="6">
        <v>951184</v>
      </c>
      <c r="O65" s="6">
        <v>144</v>
      </c>
      <c r="P65" s="6">
        <v>36715088</v>
      </c>
      <c r="Q65" s="6">
        <v>-1</v>
      </c>
      <c r="R65" s="4">
        <f t="shared" si="0"/>
        <v>246116585.37</v>
      </c>
      <c r="S65" s="4">
        <f t="shared" si="1"/>
        <v>-246116584</v>
      </c>
      <c r="T65" s="8">
        <f t="shared" si="2"/>
        <v>1.3700000047683716</v>
      </c>
      <c r="U65" s="4">
        <v>943086405</v>
      </c>
      <c r="V65" s="4">
        <v>1186166857</v>
      </c>
      <c r="W65" s="4">
        <f t="shared" si="3"/>
        <v>-1403</v>
      </c>
      <c r="X65" s="4">
        <f t="shared" si="10"/>
        <v>943086405</v>
      </c>
      <c r="Y65" s="4">
        <f t="shared" si="11"/>
        <v>1186166857</v>
      </c>
      <c r="Z65" s="4">
        <f t="shared" si="9"/>
        <v>-1403</v>
      </c>
      <c r="AB65" s="4"/>
      <c r="AC65" s="4"/>
      <c r="AD65" s="2"/>
      <c r="AE65" s="9"/>
      <c r="AF65" s="9"/>
      <c r="AK65" s="9"/>
      <c r="AL65" s="9"/>
      <c r="AO65" s="9"/>
      <c r="AP65" s="9"/>
    </row>
    <row r="66" spans="1:42">
      <c r="A66" s="1" t="s">
        <v>84</v>
      </c>
      <c r="B66" s="4">
        <v>1138605180</v>
      </c>
      <c r="C66" s="4">
        <v>1281758039</v>
      </c>
      <c r="D66" s="4">
        <v>122200579</v>
      </c>
      <c r="E66" s="4">
        <v>485008</v>
      </c>
      <c r="F66" s="4">
        <v>102805224</v>
      </c>
      <c r="G66" s="4">
        <v>40154283</v>
      </c>
      <c r="H66" s="4">
        <v>-63481</v>
      </c>
      <c r="I66" s="6">
        <v>-21734.95</v>
      </c>
      <c r="J66" s="6">
        <v>0</v>
      </c>
      <c r="K66" s="6">
        <v>-206439</v>
      </c>
      <c r="L66" s="6">
        <v>0</v>
      </c>
      <c r="M66" s="6">
        <v>57</v>
      </c>
      <c r="N66" s="6">
        <v>1570000</v>
      </c>
      <c r="O66" s="6">
        <v>101</v>
      </c>
      <c r="P66" s="6">
        <v>8892008</v>
      </c>
      <c r="Q66" s="6">
        <v>-1</v>
      </c>
      <c r="R66" s="4">
        <f t="shared" ref="R66:R121" si="12">SUM(E66:L66)</f>
        <v>143152860.05000001</v>
      </c>
      <c r="S66" s="4">
        <f t="shared" ref="S66:S121" si="13">B66-C66</f>
        <v>-143152859</v>
      </c>
      <c r="T66" s="8">
        <f t="shared" ref="T66:T121" si="14">R66+S66</f>
        <v>1.050000011920929</v>
      </c>
      <c r="U66" s="4">
        <v>337665429</v>
      </c>
      <c r="V66" s="4">
        <v>377819574</v>
      </c>
      <c r="W66" s="4">
        <f t="shared" ref="W66:W121" si="15">U66-V66+G66+J66</f>
        <v>138</v>
      </c>
      <c r="X66" s="4">
        <f t="shared" si="10"/>
        <v>337665429</v>
      </c>
      <c r="Y66" s="4">
        <f t="shared" si="11"/>
        <v>377819574</v>
      </c>
      <c r="Z66" s="4">
        <f t="shared" si="9"/>
        <v>138</v>
      </c>
      <c r="AB66" s="4"/>
      <c r="AC66" s="4"/>
      <c r="AD66" s="2"/>
      <c r="AE66" s="9"/>
      <c r="AF66" s="9"/>
      <c r="AO66" s="9"/>
      <c r="AP66" s="9"/>
    </row>
    <row r="67" spans="1:42">
      <c r="A67" s="1" t="s">
        <v>85</v>
      </c>
      <c r="B67" s="4">
        <v>1281758039</v>
      </c>
      <c r="C67" s="4">
        <v>1106621244</v>
      </c>
      <c r="D67" s="4">
        <v>122200579</v>
      </c>
      <c r="E67" s="4">
        <v>579816</v>
      </c>
      <c r="F67" s="4">
        <v>1112164</v>
      </c>
      <c r="G67" s="4">
        <v>-176744969</v>
      </c>
      <c r="H67" s="4">
        <v>-189992</v>
      </c>
      <c r="I67" s="6">
        <v>-34678.21</v>
      </c>
      <c r="J67" s="6">
        <v>0</v>
      </c>
      <c r="K67" s="6">
        <v>140865</v>
      </c>
      <c r="L67" s="6">
        <v>-1</v>
      </c>
      <c r="M67" s="6">
        <v>53</v>
      </c>
      <c r="N67" s="6">
        <v>172184</v>
      </c>
      <c r="O67" s="6">
        <v>114</v>
      </c>
      <c r="P67" s="6">
        <v>36440817</v>
      </c>
      <c r="Q67" s="6">
        <v>0</v>
      </c>
      <c r="R67" s="4">
        <f t="shared" si="12"/>
        <v>-175136795.21000001</v>
      </c>
      <c r="S67" s="4">
        <f t="shared" si="13"/>
        <v>175136795</v>
      </c>
      <c r="T67" s="8">
        <f t="shared" si="14"/>
        <v>-0.21000000834465027</v>
      </c>
      <c r="U67" s="4">
        <v>523759925</v>
      </c>
      <c r="V67" s="4">
        <v>347014956</v>
      </c>
      <c r="W67" s="4">
        <f t="shared" si="15"/>
        <v>0</v>
      </c>
      <c r="X67" s="4">
        <f t="shared" si="10"/>
        <v>523759925</v>
      </c>
      <c r="Y67" s="4">
        <f t="shared" si="11"/>
        <v>347014956</v>
      </c>
      <c r="Z67" s="4">
        <f t="shared" si="9"/>
        <v>0</v>
      </c>
      <c r="AB67" s="4"/>
      <c r="AC67" s="4"/>
      <c r="AD67" s="2"/>
      <c r="AE67" s="9"/>
      <c r="AF67" s="9"/>
      <c r="AO67" s="9"/>
      <c r="AP67" s="9"/>
    </row>
    <row r="68" spans="1:42">
      <c r="A68" s="1" t="s">
        <v>86</v>
      </c>
      <c r="B68" s="4">
        <v>1106621244</v>
      </c>
      <c r="C68" s="4">
        <v>1150143166</v>
      </c>
      <c r="D68" s="4">
        <v>122200579</v>
      </c>
      <c r="E68" s="4">
        <v>348360</v>
      </c>
      <c r="F68" s="4">
        <v>2348200</v>
      </c>
      <c r="G68" s="4">
        <v>40925194</v>
      </c>
      <c r="H68" s="4">
        <v>-42404</v>
      </c>
      <c r="I68" s="6">
        <v>-90915.31</v>
      </c>
      <c r="J68" s="6">
        <v>0</v>
      </c>
      <c r="K68" s="6">
        <v>33489</v>
      </c>
      <c r="L68" s="6">
        <v>-1</v>
      </c>
      <c r="M68" s="6">
        <v>40</v>
      </c>
      <c r="N68" s="6">
        <v>510600</v>
      </c>
      <c r="O68" s="6">
        <v>91</v>
      </c>
      <c r="P68" s="6">
        <v>27046360</v>
      </c>
      <c r="Q68" s="6">
        <v>-1</v>
      </c>
      <c r="R68" s="4">
        <f t="shared" si="12"/>
        <v>43521922.689999998</v>
      </c>
      <c r="S68" s="4">
        <f t="shared" si="13"/>
        <v>-43521922</v>
      </c>
      <c r="T68" s="8">
        <f t="shared" si="14"/>
        <v>0.68999999761581421</v>
      </c>
      <c r="U68" s="4">
        <v>536201746</v>
      </c>
      <c r="V68" s="4">
        <v>577126272</v>
      </c>
      <c r="W68" s="4">
        <f t="shared" si="15"/>
        <v>668</v>
      </c>
      <c r="X68" s="4">
        <f t="shared" si="10"/>
        <v>536201746</v>
      </c>
      <c r="Y68" s="4">
        <f t="shared" si="11"/>
        <v>577126272</v>
      </c>
      <c r="Z68" s="4">
        <f t="shared" si="9"/>
        <v>668</v>
      </c>
      <c r="AB68" s="4"/>
      <c r="AC68" s="4"/>
      <c r="AD68" s="2"/>
      <c r="AE68" s="9"/>
      <c r="AF68" s="9"/>
      <c r="AK68" s="9"/>
      <c r="AL68" s="9"/>
      <c r="AO68" s="9"/>
      <c r="AP68" s="9"/>
    </row>
    <row r="69" spans="1:42">
      <c r="A69" s="1" t="s">
        <v>87</v>
      </c>
      <c r="B69" s="4">
        <v>1150143166</v>
      </c>
      <c r="C69" s="4">
        <v>1019770044</v>
      </c>
      <c r="D69" s="4">
        <v>122200580</v>
      </c>
      <c r="E69" s="4">
        <v>630632</v>
      </c>
      <c r="F69" s="4">
        <v>2688200</v>
      </c>
      <c r="G69" s="4">
        <v>-133507149</v>
      </c>
      <c r="H69" s="4">
        <v>-28259</v>
      </c>
      <c r="I69" s="6">
        <v>-141022.26999999999</v>
      </c>
      <c r="J69" s="6">
        <v>0</v>
      </c>
      <c r="K69" s="6">
        <v>-15522</v>
      </c>
      <c r="L69" s="6">
        <v>-1</v>
      </c>
      <c r="M69" s="6">
        <v>67</v>
      </c>
      <c r="N69" s="6">
        <v>357280</v>
      </c>
      <c r="O69" s="6">
        <v>131</v>
      </c>
      <c r="P69" s="6">
        <v>32211552</v>
      </c>
      <c r="Q69" s="6">
        <v>-1</v>
      </c>
      <c r="R69" s="4">
        <f t="shared" si="12"/>
        <v>-130373121.27</v>
      </c>
      <c r="S69" s="4">
        <f t="shared" si="13"/>
        <v>130373122</v>
      </c>
      <c r="T69" s="8">
        <f t="shared" si="14"/>
        <v>0.73000000417232513</v>
      </c>
      <c r="U69" s="4">
        <v>594975514</v>
      </c>
      <c r="V69" s="4">
        <v>461468369</v>
      </c>
      <c r="W69" s="4">
        <f t="shared" si="15"/>
        <v>-4</v>
      </c>
      <c r="X69" s="4">
        <f t="shared" si="10"/>
        <v>594975514</v>
      </c>
      <c r="Y69" s="4">
        <f t="shared" si="11"/>
        <v>461468369</v>
      </c>
      <c r="Z69" s="4">
        <f t="shared" si="9"/>
        <v>-4</v>
      </c>
      <c r="AB69" s="4"/>
      <c r="AC69" s="4"/>
      <c r="AD69" s="2"/>
      <c r="AE69" s="9"/>
      <c r="AF69" s="9"/>
      <c r="AK69" s="9"/>
      <c r="AL69" s="9"/>
      <c r="AO69" s="9"/>
      <c r="AP69" s="9"/>
    </row>
    <row r="70" spans="1:42">
      <c r="A70" s="1" t="s">
        <v>88</v>
      </c>
      <c r="B70" s="4">
        <v>1019770044</v>
      </c>
      <c r="C70" s="4">
        <v>1126633504</v>
      </c>
      <c r="D70" s="4">
        <v>122200580</v>
      </c>
      <c r="E70" s="4">
        <v>1773448</v>
      </c>
      <c r="F70" s="4">
        <v>2731200</v>
      </c>
      <c r="G70" s="4">
        <v>102457123</v>
      </c>
      <c r="H70" s="4">
        <v>-19102</v>
      </c>
      <c r="I70" s="6">
        <v>-75876.820000000007</v>
      </c>
      <c r="J70" s="6">
        <v>0</v>
      </c>
      <c r="K70" s="6">
        <v>-3332</v>
      </c>
      <c r="L70" s="6">
        <v>1</v>
      </c>
      <c r="M70" s="6">
        <v>65</v>
      </c>
      <c r="N70" s="6">
        <v>42915584</v>
      </c>
      <c r="O70" s="6">
        <v>138</v>
      </c>
      <c r="P70" s="6">
        <v>67716248</v>
      </c>
      <c r="Q70" s="6">
        <v>-1</v>
      </c>
      <c r="R70" s="4">
        <f t="shared" si="12"/>
        <v>106863461.18000001</v>
      </c>
      <c r="S70" s="4">
        <f t="shared" si="13"/>
        <v>-106863460</v>
      </c>
      <c r="T70" s="8">
        <f t="shared" si="14"/>
        <v>1.1800000071525574</v>
      </c>
      <c r="U70" s="4">
        <v>813433376</v>
      </c>
      <c r="V70" s="4">
        <v>915890499</v>
      </c>
      <c r="W70" s="4">
        <f t="shared" si="15"/>
        <v>0</v>
      </c>
      <c r="X70" s="4">
        <f t="shared" si="10"/>
        <v>813433376</v>
      </c>
      <c r="Y70" s="4">
        <f t="shared" si="11"/>
        <v>915890499</v>
      </c>
      <c r="Z70" s="4">
        <f t="shared" si="9"/>
        <v>0</v>
      </c>
      <c r="AB70" s="4"/>
      <c r="AC70" s="4"/>
      <c r="AD70" s="2"/>
      <c r="AE70" s="9"/>
      <c r="AF70" s="9"/>
      <c r="AK70" s="9"/>
      <c r="AL70" s="9"/>
      <c r="AO70" s="9"/>
      <c r="AP70" s="9"/>
    </row>
    <row r="71" spans="1:42">
      <c r="A71" s="1" t="s">
        <v>89</v>
      </c>
      <c r="B71" s="4">
        <v>1126633504</v>
      </c>
      <c r="C71" s="4">
        <v>973233386</v>
      </c>
      <c r="D71" s="4">
        <v>122200580</v>
      </c>
      <c r="E71" s="4">
        <v>1486464</v>
      </c>
      <c r="F71" s="4">
        <v>5014900</v>
      </c>
      <c r="G71" s="4">
        <v>-159204584</v>
      </c>
      <c r="H71" s="4">
        <v>-127453</v>
      </c>
      <c r="I71" s="6">
        <v>-25117.360000000001</v>
      </c>
      <c r="J71" s="6">
        <v>0</v>
      </c>
      <c r="K71" s="6">
        <v>-544326</v>
      </c>
      <c r="L71" s="6">
        <v>-1</v>
      </c>
      <c r="M71" s="6">
        <v>110</v>
      </c>
      <c r="N71" s="6">
        <v>7604200</v>
      </c>
      <c r="O71" s="6">
        <v>205</v>
      </c>
      <c r="P71" s="6">
        <v>70786464</v>
      </c>
      <c r="Q71" s="6">
        <v>-1</v>
      </c>
      <c r="R71" s="4">
        <f t="shared" si="12"/>
        <v>-153400117.36000001</v>
      </c>
      <c r="S71" s="4">
        <f t="shared" si="13"/>
        <v>153400118</v>
      </c>
      <c r="T71" s="8">
        <f t="shared" si="14"/>
        <v>0.63999998569488525</v>
      </c>
      <c r="U71" s="4">
        <v>1045700536</v>
      </c>
      <c r="V71" s="4">
        <v>886488757</v>
      </c>
      <c r="W71" s="4">
        <f t="shared" si="15"/>
        <v>7195</v>
      </c>
      <c r="X71" s="4">
        <f t="shared" si="10"/>
        <v>1045700536</v>
      </c>
      <c r="Y71" s="4">
        <f t="shared" si="11"/>
        <v>886488757</v>
      </c>
      <c r="Z71" s="4">
        <f t="shared" si="9"/>
        <v>7195</v>
      </c>
      <c r="AB71" s="4"/>
      <c r="AC71" s="4"/>
      <c r="AD71" s="2"/>
      <c r="AE71" s="9"/>
      <c r="AF71" s="9"/>
      <c r="AK71" s="9"/>
      <c r="AL71" s="9"/>
      <c r="AO71" s="9"/>
      <c r="AP71" s="9"/>
    </row>
    <row r="72" spans="1:42">
      <c r="A72" s="1" t="s">
        <v>90</v>
      </c>
      <c r="B72" s="4">
        <v>973233386</v>
      </c>
      <c r="C72" s="4">
        <v>1021811863</v>
      </c>
      <c r="D72" s="4">
        <v>122200580</v>
      </c>
      <c r="E72" s="4">
        <v>945696</v>
      </c>
      <c r="F72" s="4">
        <v>4879700</v>
      </c>
      <c r="G72" s="4">
        <v>41730844</v>
      </c>
      <c r="H72" s="4">
        <v>-18260</v>
      </c>
      <c r="I72" s="6">
        <v>-84749.32</v>
      </c>
      <c r="J72" s="6">
        <v>0</v>
      </c>
      <c r="K72" s="6">
        <v>1125247</v>
      </c>
      <c r="L72" s="6">
        <v>0</v>
      </c>
      <c r="M72" s="6">
        <v>100</v>
      </c>
      <c r="N72" s="6">
        <v>614208</v>
      </c>
      <c r="O72" s="6">
        <v>178</v>
      </c>
      <c r="P72" s="6">
        <v>28245696</v>
      </c>
      <c r="Q72" s="6">
        <v>-1</v>
      </c>
      <c r="R72" s="4">
        <f t="shared" si="12"/>
        <v>48578477.68</v>
      </c>
      <c r="S72" s="4">
        <f t="shared" si="13"/>
        <v>-48578477</v>
      </c>
      <c r="T72" s="8">
        <f t="shared" si="14"/>
        <v>0.67999999970197678</v>
      </c>
      <c r="U72" s="4">
        <v>935007311</v>
      </c>
      <c r="V72" s="4">
        <v>976738156</v>
      </c>
      <c r="W72" s="4">
        <f t="shared" si="15"/>
        <v>-1</v>
      </c>
      <c r="X72" s="4">
        <f t="shared" si="10"/>
        <v>935007311</v>
      </c>
      <c r="Y72" s="4">
        <f t="shared" si="11"/>
        <v>976738156</v>
      </c>
      <c r="Z72" s="4">
        <f t="shared" ref="Z72:Z94" si="16">X72-Y72+J72+G72</f>
        <v>-1</v>
      </c>
      <c r="AB72" s="4"/>
      <c r="AC72" s="4"/>
      <c r="AD72" s="2"/>
      <c r="AE72" s="9"/>
      <c r="AF72" s="9"/>
      <c r="AK72" s="9"/>
      <c r="AL72" s="9"/>
      <c r="AO72" s="9"/>
      <c r="AP72" s="9"/>
    </row>
    <row r="73" spans="1:42">
      <c r="A73" s="1" t="s">
        <v>91</v>
      </c>
      <c r="B73" s="4">
        <v>1021811863</v>
      </c>
      <c r="C73" s="4">
        <v>1293237576</v>
      </c>
      <c r="D73" s="4">
        <v>122200580</v>
      </c>
      <c r="E73" s="4">
        <v>944816</v>
      </c>
      <c r="F73" s="4">
        <v>114521717</v>
      </c>
      <c r="G73" s="4">
        <v>155882663</v>
      </c>
      <c r="H73" s="4">
        <v>-125023</v>
      </c>
      <c r="I73" s="6">
        <v>-28695.759999999998</v>
      </c>
      <c r="J73" s="6">
        <v>0</v>
      </c>
      <c r="K73" s="6">
        <v>230238</v>
      </c>
      <c r="L73" s="6">
        <v>0</v>
      </c>
      <c r="M73" s="6">
        <v>173</v>
      </c>
      <c r="N73" s="6">
        <v>29258984</v>
      </c>
      <c r="O73" s="6">
        <v>233</v>
      </c>
      <c r="P73" s="6">
        <v>47900816</v>
      </c>
      <c r="Q73" s="6">
        <v>-2</v>
      </c>
      <c r="R73" s="4">
        <f t="shared" si="12"/>
        <v>271425715.24000001</v>
      </c>
      <c r="S73" s="4">
        <f t="shared" si="13"/>
        <v>-271425713</v>
      </c>
      <c r="T73" s="8">
        <f t="shared" si="14"/>
        <v>2.2400000095367432</v>
      </c>
      <c r="U73" s="4">
        <v>438278264</v>
      </c>
      <c r="V73" s="4">
        <v>594160927</v>
      </c>
      <c r="W73" s="4">
        <f t="shared" si="15"/>
        <v>0</v>
      </c>
      <c r="X73" s="4">
        <f t="shared" si="10"/>
        <v>438278264</v>
      </c>
      <c r="Y73" s="4">
        <f t="shared" si="11"/>
        <v>594160927</v>
      </c>
      <c r="Z73" s="4">
        <f t="shared" si="16"/>
        <v>0</v>
      </c>
      <c r="AB73" s="4"/>
      <c r="AC73" s="4"/>
      <c r="AD73" s="2"/>
      <c r="AE73" s="9"/>
      <c r="AF73" s="9"/>
      <c r="AK73" s="9"/>
      <c r="AL73" s="9"/>
      <c r="AO73" s="9"/>
      <c r="AP73" s="9"/>
    </row>
    <row r="74" spans="1:42">
      <c r="A74" s="1" t="s">
        <v>92</v>
      </c>
      <c r="B74" s="4">
        <v>1293237576</v>
      </c>
      <c r="C74" s="4">
        <v>1238050054</v>
      </c>
      <c r="D74" s="4">
        <v>122221895</v>
      </c>
      <c r="E74" s="4">
        <v>381376</v>
      </c>
      <c r="F74" s="4">
        <v>2329200</v>
      </c>
      <c r="G74" s="4">
        <v>-57570092</v>
      </c>
      <c r="H74" s="4">
        <v>-22698</v>
      </c>
      <c r="I74" s="6">
        <v>-44325.83</v>
      </c>
      <c r="J74" s="6">
        <v>-32065</v>
      </c>
      <c r="K74" s="6">
        <v>-228917</v>
      </c>
      <c r="L74" s="6">
        <v>0</v>
      </c>
      <c r="M74" s="6">
        <v>83</v>
      </c>
      <c r="N74" s="6">
        <v>3123800</v>
      </c>
      <c r="O74" s="6">
        <v>161</v>
      </c>
      <c r="P74" s="6">
        <v>23404376</v>
      </c>
      <c r="Q74" s="6">
        <v>0</v>
      </c>
      <c r="R74" s="4">
        <f t="shared" si="12"/>
        <v>-55187521.829999998</v>
      </c>
      <c r="S74" s="4">
        <f t="shared" si="13"/>
        <v>55187522</v>
      </c>
      <c r="T74" s="8">
        <f t="shared" si="14"/>
        <v>0.17000000178813934</v>
      </c>
      <c r="U74" s="4">
        <v>850803062</v>
      </c>
      <c r="V74" s="4">
        <v>793232970</v>
      </c>
      <c r="W74" s="4">
        <f t="shared" si="15"/>
        <v>-32065</v>
      </c>
      <c r="X74" s="4">
        <f t="shared" si="10"/>
        <v>850803062</v>
      </c>
      <c r="Y74" s="4">
        <f t="shared" si="11"/>
        <v>793232970</v>
      </c>
      <c r="Z74" s="4">
        <f t="shared" si="16"/>
        <v>-32065</v>
      </c>
      <c r="AB74" s="4"/>
      <c r="AC74" s="4" t="s">
        <v>182</v>
      </c>
      <c r="AD74" s="2"/>
      <c r="AE74" s="9"/>
      <c r="AF74" s="9"/>
      <c r="AK74" s="9"/>
      <c r="AL74" s="9"/>
      <c r="AO74" s="9"/>
      <c r="AP74" s="9"/>
    </row>
    <row r="75" spans="1:42">
      <c r="A75" s="1" t="s">
        <v>93</v>
      </c>
      <c r="B75" s="4">
        <v>1238050054</v>
      </c>
      <c r="C75" s="4">
        <v>1344997742</v>
      </c>
      <c r="D75" s="4">
        <v>122221895</v>
      </c>
      <c r="E75" s="4">
        <v>802968</v>
      </c>
      <c r="F75" s="4">
        <v>136200</v>
      </c>
      <c r="G75" s="4">
        <v>106423162</v>
      </c>
      <c r="H75" s="4">
        <v>-74819</v>
      </c>
      <c r="I75" s="6">
        <v>-44470.79</v>
      </c>
      <c r="J75" s="6">
        <v>0</v>
      </c>
      <c r="K75" s="6">
        <v>-295351</v>
      </c>
      <c r="L75" s="6">
        <v>0</v>
      </c>
      <c r="M75" s="6">
        <v>57</v>
      </c>
      <c r="N75" s="6">
        <v>825200</v>
      </c>
      <c r="O75" s="6">
        <v>142</v>
      </c>
      <c r="P75" s="6">
        <v>20023288</v>
      </c>
      <c r="Q75" s="6">
        <v>-1</v>
      </c>
      <c r="R75" s="4">
        <f t="shared" si="12"/>
        <v>106947689.20999999</v>
      </c>
      <c r="S75" s="4">
        <f t="shared" si="13"/>
        <v>-106947688</v>
      </c>
      <c r="T75" s="8">
        <f t="shared" si="14"/>
        <v>1.2099999934434891</v>
      </c>
      <c r="U75" s="4">
        <v>512801765</v>
      </c>
      <c r="V75" s="4">
        <v>618680011</v>
      </c>
      <c r="W75" s="4">
        <f t="shared" si="15"/>
        <v>544916</v>
      </c>
      <c r="X75" s="4">
        <f t="shared" si="10"/>
        <v>512801765</v>
      </c>
      <c r="Y75" s="4">
        <f t="shared" si="11"/>
        <v>618680011</v>
      </c>
      <c r="Z75" s="4">
        <f t="shared" si="16"/>
        <v>544916</v>
      </c>
      <c r="AB75" s="4"/>
      <c r="AC75" s="4" t="s">
        <v>183</v>
      </c>
      <c r="AD75" s="2"/>
      <c r="AE75" s="9"/>
      <c r="AF75" s="9"/>
      <c r="AK75" s="9"/>
      <c r="AL75" s="9"/>
      <c r="AO75" s="9"/>
      <c r="AP75" s="9"/>
    </row>
    <row r="76" spans="1:42">
      <c r="A76" s="1" t="s">
        <v>94</v>
      </c>
      <c r="B76" s="4">
        <v>1344997742</v>
      </c>
      <c r="C76" s="4">
        <v>1070599470</v>
      </c>
      <c r="D76" s="4">
        <v>122221895</v>
      </c>
      <c r="E76" s="4">
        <v>920904</v>
      </c>
      <c r="F76" s="4">
        <v>338504</v>
      </c>
      <c r="G76" s="4">
        <v>-276823263</v>
      </c>
      <c r="H76" s="4">
        <v>-49219</v>
      </c>
      <c r="I76" s="6">
        <v>-58087.32</v>
      </c>
      <c r="J76" s="6">
        <v>0</v>
      </c>
      <c r="K76" s="6">
        <v>1272890</v>
      </c>
      <c r="L76" s="6">
        <v>0</v>
      </c>
      <c r="M76" s="6">
        <v>58</v>
      </c>
      <c r="N76" s="6">
        <v>263584</v>
      </c>
      <c r="O76" s="6">
        <v>113</v>
      </c>
      <c r="P76" s="6">
        <v>91941904</v>
      </c>
      <c r="Q76" s="6">
        <v>-1</v>
      </c>
      <c r="R76" s="4">
        <f t="shared" si="12"/>
        <v>-274398271.31999999</v>
      </c>
      <c r="S76" s="4">
        <f t="shared" si="13"/>
        <v>274398272</v>
      </c>
      <c r="T76" s="8">
        <f t="shared" si="14"/>
        <v>0.68000000715255737</v>
      </c>
      <c r="U76" s="4">
        <v>672942838</v>
      </c>
      <c r="V76" s="4">
        <v>396119575</v>
      </c>
      <c r="W76" s="4">
        <f t="shared" si="15"/>
        <v>0</v>
      </c>
      <c r="X76" s="4">
        <f t="shared" si="10"/>
        <v>672942838</v>
      </c>
      <c r="Y76" s="4">
        <f t="shared" si="11"/>
        <v>396119575</v>
      </c>
      <c r="Z76" s="4">
        <f t="shared" si="16"/>
        <v>0</v>
      </c>
      <c r="AB76" s="4"/>
      <c r="AC76" s="4"/>
      <c r="AD76" s="2"/>
      <c r="AE76" s="9"/>
      <c r="AF76" s="9"/>
      <c r="AK76" s="9"/>
      <c r="AL76" s="9"/>
      <c r="AO76" s="9"/>
      <c r="AP76" s="9"/>
    </row>
    <row r="77" spans="1:42">
      <c r="A77" s="1" t="s">
        <v>95</v>
      </c>
      <c r="B77" s="4">
        <v>1070599470</v>
      </c>
      <c r="C77" s="4">
        <v>1296232492</v>
      </c>
      <c r="D77" s="4">
        <v>122221895</v>
      </c>
      <c r="E77" s="4">
        <v>491448</v>
      </c>
      <c r="F77" s="4">
        <v>402906</v>
      </c>
      <c r="G77" s="4">
        <v>226163617</v>
      </c>
      <c r="H77" s="4">
        <v>-128299</v>
      </c>
      <c r="I77" s="6">
        <v>-313829.03999999998</v>
      </c>
      <c r="J77" s="6">
        <v>0</v>
      </c>
      <c r="K77" s="6">
        <v>-982819</v>
      </c>
      <c r="L77" s="6">
        <v>0</v>
      </c>
      <c r="M77" s="6">
        <v>76</v>
      </c>
      <c r="N77" s="6">
        <v>311640</v>
      </c>
      <c r="O77" s="6">
        <v>129</v>
      </c>
      <c r="P77" s="6">
        <v>31830448</v>
      </c>
      <c r="Q77" s="6">
        <v>-2</v>
      </c>
      <c r="R77" s="4">
        <f t="shared" si="12"/>
        <v>225633023.96000001</v>
      </c>
      <c r="S77" s="4">
        <f t="shared" si="13"/>
        <v>-225633022</v>
      </c>
      <c r="T77" s="8">
        <f t="shared" si="14"/>
        <v>1.9600000083446503</v>
      </c>
      <c r="U77" s="4">
        <v>360671269</v>
      </c>
      <c r="V77" s="4">
        <v>586834886</v>
      </c>
      <c r="W77" s="4">
        <f t="shared" si="15"/>
        <v>0</v>
      </c>
      <c r="X77" s="4">
        <f t="shared" si="10"/>
        <v>360671269</v>
      </c>
      <c r="Y77" s="4">
        <f t="shared" si="11"/>
        <v>586834886</v>
      </c>
      <c r="Z77" s="4">
        <f t="shared" si="16"/>
        <v>0</v>
      </c>
      <c r="AB77" s="4"/>
      <c r="AC77" s="4"/>
      <c r="AD77" s="2"/>
      <c r="AE77" s="9"/>
      <c r="AF77" s="9"/>
      <c r="AK77" s="9"/>
      <c r="AL77" s="9"/>
      <c r="AO77" s="9"/>
      <c r="AP77" s="9"/>
    </row>
    <row r="78" spans="1:42">
      <c r="A78" s="1" t="s">
        <v>96</v>
      </c>
      <c r="B78" s="4">
        <v>1296232492</v>
      </c>
      <c r="C78" s="4">
        <v>1309669066</v>
      </c>
      <c r="D78" s="4">
        <v>122221895</v>
      </c>
      <c r="E78" s="4">
        <v>2321976</v>
      </c>
      <c r="F78" s="4">
        <v>332102</v>
      </c>
      <c r="G78" s="4">
        <v>10895909</v>
      </c>
      <c r="H78" s="4">
        <v>-27487</v>
      </c>
      <c r="I78" s="6">
        <v>-92830.58</v>
      </c>
      <c r="J78" s="6">
        <v>0</v>
      </c>
      <c r="K78" s="6">
        <v>6907</v>
      </c>
      <c r="L78" s="6">
        <v>1</v>
      </c>
      <c r="M78" s="6">
        <v>91</v>
      </c>
      <c r="N78" s="6">
        <v>566784</v>
      </c>
      <c r="O78" s="6">
        <v>186</v>
      </c>
      <c r="P78" s="6">
        <v>38735976</v>
      </c>
      <c r="Q78" s="6">
        <v>-3</v>
      </c>
      <c r="R78" s="4">
        <f t="shared" si="12"/>
        <v>13436577.42</v>
      </c>
      <c r="S78" s="4">
        <f t="shared" si="13"/>
        <v>-13436574</v>
      </c>
      <c r="T78" s="8">
        <f t="shared" si="14"/>
        <v>3.4199999999254942</v>
      </c>
      <c r="U78" s="4">
        <v>1475904626</v>
      </c>
      <c r="V78" s="4">
        <v>1488795396</v>
      </c>
      <c r="W78" s="4">
        <f t="shared" si="15"/>
        <v>-1994861</v>
      </c>
      <c r="X78" s="4">
        <f t="shared" si="10"/>
        <v>1475904626</v>
      </c>
      <c r="Y78" s="4">
        <f t="shared" si="11"/>
        <v>1488795396</v>
      </c>
      <c r="Z78" s="4">
        <f t="shared" si="16"/>
        <v>-1994861</v>
      </c>
      <c r="AB78" s="4"/>
      <c r="AC78" s="4" t="s">
        <v>185</v>
      </c>
      <c r="AD78" s="2"/>
      <c r="AE78" s="9"/>
      <c r="AF78" s="9"/>
      <c r="AK78" s="9"/>
      <c r="AL78" s="9"/>
      <c r="AO78" s="9"/>
      <c r="AP78" s="9"/>
    </row>
    <row r="79" spans="1:42">
      <c r="A79" s="1" t="s">
        <v>97</v>
      </c>
      <c r="B79" s="4">
        <v>1309669066</v>
      </c>
      <c r="C79" s="4">
        <v>1905521457</v>
      </c>
      <c r="D79" s="4">
        <v>122221905</v>
      </c>
      <c r="E79" s="4">
        <v>486784</v>
      </c>
      <c r="F79" s="4">
        <v>388658</v>
      </c>
      <c r="G79" s="4">
        <v>594981020</v>
      </c>
      <c r="H79" s="4">
        <v>-11502</v>
      </c>
      <c r="I79" s="6">
        <v>-21997.72</v>
      </c>
      <c r="J79" s="6">
        <v>0</v>
      </c>
      <c r="K79" s="6">
        <v>29433</v>
      </c>
      <c r="L79" s="6">
        <v>0</v>
      </c>
      <c r="M79" s="6">
        <v>90</v>
      </c>
      <c r="N79" s="6">
        <v>547400</v>
      </c>
      <c r="O79" s="6">
        <v>154</v>
      </c>
      <c r="P79" s="6">
        <v>12582784</v>
      </c>
      <c r="Q79" s="6">
        <v>-4</v>
      </c>
      <c r="R79" s="4">
        <f t="shared" si="12"/>
        <v>595852395.27999997</v>
      </c>
      <c r="S79" s="4">
        <f t="shared" si="13"/>
        <v>-595852391</v>
      </c>
      <c r="T79" s="8">
        <f t="shared" si="14"/>
        <v>4.2799999713897705</v>
      </c>
      <c r="U79" s="4">
        <v>652827600</v>
      </c>
      <c r="V79" s="4">
        <v>1247808622</v>
      </c>
      <c r="W79" s="4">
        <f t="shared" si="15"/>
        <v>-2</v>
      </c>
      <c r="X79" s="4">
        <f t="shared" si="10"/>
        <v>652827600</v>
      </c>
      <c r="Y79" s="4">
        <f t="shared" si="11"/>
        <v>1247808622</v>
      </c>
      <c r="Z79" s="4">
        <f t="shared" si="16"/>
        <v>-2</v>
      </c>
      <c r="AB79" s="4"/>
      <c r="AC79" s="4"/>
      <c r="AD79" s="2"/>
      <c r="AE79" s="9"/>
      <c r="AF79" s="9"/>
      <c r="AK79" s="9"/>
      <c r="AL79" s="9"/>
      <c r="AO79" s="9"/>
      <c r="AP79" s="9"/>
    </row>
    <row r="80" spans="1:42">
      <c r="A80" s="1" t="s">
        <v>98</v>
      </c>
      <c r="B80" s="4">
        <v>1905521457</v>
      </c>
      <c r="C80" s="4">
        <v>2029423897</v>
      </c>
      <c r="D80" s="4">
        <v>122221915</v>
      </c>
      <c r="E80" s="4">
        <v>1014856</v>
      </c>
      <c r="F80" s="4">
        <v>90065097</v>
      </c>
      <c r="G80" s="4">
        <v>33829777</v>
      </c>
      <c r="H80" s="4">
        <v>-45396</v>
      </c>
      <c r="I80" s="6">
        <v>-129058.93</v>
      </c>
      <c r="J80" s="6">
        <v>0</v>
      </c>
      <c r="K80" s="6">
        <v>-842833</v>
      </c>
      <c r="L80" s="6">
        <v>0</v>
      </c>
      <c r="M80" s="6">
        <v>74</v>
      </c>
      <c r="N80" s="6">
        <v>425096</v>
      </c>
      <c r="O80" s="6">
        <v>130</v>
      </c>
      <c r="P80" s="6">
        <v>14674656</v>
      </c>
      <c r="Q80" s="6">
        <v>9998</v>
      </c>
      <c r="R80" s="4">
        <f t="shared" si="12"/>
        <v>123892442.06999999</v>
      </c>
      <c r="S80" s="4">
        <f t="shared" si="13"/>
        <v>-123902440</v>
      </c>
      <c r="T80" s="8">
        <f t="shared" si="14"/>
        <v>-9997.9300000071526</v>
      </c>
      <c r="U80" s="4">
        <v>126506378</v>
      </c>
      <c r="V80" s="4">
        <v>160336156</v>
      </c>
      <c r="W80" s="4">
        <f t="shared" si="15"/>
        <v>-1</v>
      </c>
      <c r="X80" s="4">
        <f t="shared" si="10"/>
        <v>126506378</v>
      </c>
      <c r="Y80" s="4">
        <f t="shared" si="11"/>
        <v>160336156</v>
      </c>
      <c r="Z80" s="4">
        <f t="shared" si="16"/>
        <v>-1</v>
      </c>
      <c r="AB80" s="4"/>
      <c r="AC80" s="4"/>
      <c r="AD80" s="2"/>
      <c r="AE80" s="9"/>
      <c r="AF80" s="9"/>
      <c r="AK80" s="9"/>
      <c r="AL80" s="9"/>
      <c r="AO80" s="9"/>
      <c r="AP80" s="9"/>
    </row>
    <row r="81" spans="1:42">
      <c r="A81" s="1" t="s">
        <v>99</v>
      </c>
      <c r="B81" s="4">
        <v>2029423897</v>
      </c>
      <c r="C81" s="4">
        <v>2031930016</v>
      </c>
      <c r="D81" s="4">
        <v>122222249</v>
      </c>
      <c r="E81" s="4">
        <v>504376</v>
      </c>
      <c r="F81" s="4">
        <v>327202</v>
      </c>
      <c r="G81" s="4">
        <v>641060</v>
      </c>
      <c r="H81" s="4">
        <v>-74598</v>
      </c>
      <c r="I81" s="6">
        <v>-20274.95</v>
      </c>
      <c r="J81" s="6">
        <v>0</v>
      </c>
      <c r="K81" s="6">
        <v>1138356</v>
      </c>
      <c r="L81" s="6">
        <v>0</v>
      </c>
      <c r="M81" s="6">
        <v>99</v>
      </c>
      <c r="N81" s="6">
        <v>3771768</v>
      </c>
      <c r="O81" s="6">
        <v>155</v>
      </c>
      <c r="P81" s="6">
        <v>16968376</v>
      </c>
      <c r="Q81" s="6">
        <v>-10002</v>
      </c>
      <c r="R81" s="4">
        <f t="shared" si="12"/>
        <v>2516121.0499999998</v>
      </c>
      <c r="S81" s="4">
        <f t="shared" si="13"/>
        <v>-2506119</v>
      </c>
      <c r="T81" s="8">
        <f t="shared" si="14"/>
        <v>10002.049999999814</v>
      </c>
      <c r="U81" s="4">
        <v>102045871</v>
      </c>
      <c r="V81" s="4">
        <v>102686933</v>
      </c>
      <c r="W81" s="4">
        <f t="shared" si="15"/>
        <v>-2</v>
      </c>
      <c r="X81" s="4">
        <f t="shared" si="10"/>
        <v>102045871</v>
      </c>
      <c r="Y81" s="4">
        <f t="shared" si="11"/>
        <v>102686933</v>
      </c>
      <c r="Z81" s="4">
        <f t="shared" si="16"/>
        <v>-2</v>
      </c>
      <c r="AB81" s="4"/>
      <c r="AC81" s="4"/>
      <c r="AD81" s="2"/>
      <c r="AE81" s="9"/>
      <c r="AF81" s="9"/>
      <c r="AK81" s="9"/>
      <c r="AL81" s="9"/>
      <c r="AM81" s="9"/>
      <c r="AN81" s="9"/>
      <c r="AO81" s="9"/>
      <c r="AP81" s="9"/>
    </row>
    <row r="82" spans="1:42">
      <c r="A82" s="1" t="s">
        <v>100</v>
      </c>
      <c r="B82" s="4">
        <v>2031930016</v>
      </c>
      <c r="C82" s="4">
        <v>2022821135</v>
      </c>
      <c r="D82" s="4">
        <v>122222249</v>
      </c>
      <c r="E82" s="4">
        <v>695656</v>
      </c>
      <c r="F82" s="4">
        <v>256284</v>
      </c>
      <c r="G82" s="4">
        <v>-9843978</v>
      </c>
      <c r="H82" s="4">
        <v>-40002</v>
      </c>
      <c r="I82" s="6">
        <v>-20912.2</v>
      </c>
      <c r="J82" s="6">
        <v>0</v>
      </c>
      <c r="K82" s="6">
        <v>-155728</v>
      </c>
      <c r="L82" s="6">
        <v>-1</v>
      </c>
      <c r="M82" s="6">
        <v>128</v>
      </c>
      <c r="N82" s="6">
        <v>682400</v>
      </c>
      <c r="O82" s="6">
        <v>198</v>
      </c>
      <c r="P82" s="6">
        <v>13938256</v>
      </c>
      <c r="Q82" s="6">
        <v>-200</v>
      </c>
      <c r="R82" s="4">
        <f t="shared" si="12"/>
        <v>-9108681.1999999993</v>
      </c>
      <c r="S82" s="4">
        <f t="shared" si="13"/>
        <v>9108881</v>
      </c>
      <c r="T82" s="8">
        <f t="shared" si="14"/>
        <v>199.80000000074506</v>
      </c>
      <c r="U82" s="4">
        <v>83365303</v>
      </c>
      <c r="V82" s="4">
        <v>73519073</v>
      </c>
      <c r="W82" s="4">
        <f t="shared" si="15"/>
        <v>2252</v>
      </c>
      <c r="X82" s="4">
        <f t="shared" si="10"/>
        <v>83365303</v>
      </c>
      <c r="Y82" s="4">
        <f t="shared" si="11"/>
        <v>73519073</v>
      </c>
      <c r="Z82" s="4">
        <f t="shared" si="16"/>
        <v>2252</v>
      </c>
      <c r="AB82" s="4"/>
      <c r="AC82" s="4"/>
      <c r="AD82" s="2"/>
      <c r="AE82" s="9"/>
      <c r="AF82" s="9"/>
      <c r="AK82" s="9"/>
      <c r="AL82" s="9"/>
      <c r="AM82" s="9"/>
      <c r="AN82" s="9"/>
      <c r="AO82" s="9"/>
      <c r="AP82" s="9"/>
    </row>
    <row r="83" spans="1:42">
      <c r="A83" s="1" t="s">
        <v>101</v>
      </c>
      <c r="B83" s="4">
        <v>2022821135</v>
      </c>
      <c r="C83" s="4">
        <v>2102091316</v>
      </c>
      <c r="D83" s="4">
        <v>122222259</v>
      </c>
      <c r="E83" s="4">
        <v>1961456</v>
      </c>
      <c r="F83" s="4">
        <v>71314270</v>
      </c>
      <c r="G83" s="4">
        <v>6329481</v>
      </c>
      <c r="H83" s="4">
        <v>-109347</v>
      </c>
      <c r="I83" s="6">
        <v>-226824.49</v>
      </c>
      <c r="J83" s="6">
        <v>0</v>
      </c>
      <c r="K83" s="6">
        <v>1148</v>
      </c>
      <c r="L83" s="6">
        <v>0</v>
      </c>
      <c r="M83" s="6">
        <v>378</v>
      </c>
      <c r="N83" s="6">
        <v>1457800</v>
      </c>
      <c r="O83" s="6">
        <v>480</v>
      </c>
      <c r="P83" s="6">
        <v>20759116</v>
      </c>
      <c r="Q83" s="6">
        <v>-3</v>
      </c>
      <c r="R83" s="4">
        <f t="shared" si="12"/>
        <v>79270183.510000005</v>
      </c>
      <c r="S83" s="4">
        <f t="shared" si="13"/>
        <v>-79270181</v>
      </c>
      <c r="T83" s="8">
        <f t="shared" si="14"/>
        <v>2.510000005364418</v>
      </c>
      <c r="U83" s="4">
        <v>145808186</v>
      </c>
      <c r="V83" s="4">
        <v>152002462</v>
      </c>
      <c r="W83" s="4">
        <f t="shared" si="15"/>
        <v>135205</v>
      </c>
      <c r="X83" s="4">
        <f t="shared" si="10"/>
        <v>145808186</v>
      </c>
      <c r="Y83" s="4">
        <f t="shared" si="11"/>
        <v>152002462</v>
      </c>
      <c r="Z83" s="4">
        <f t="shared" si="16"/>
        <v>135205</v>
      </c>
      <c r="AB83" s="4"/>
      <c r="AC83" s="4" t="s">
        <v>185</v>
      </c>
      <c r="AD83" s="2"/>
      <c r="AE83" s="9"/>
      <c r="AF83" s="9"/>
      <c r="AK83" s="9"/>
      <c r="AL83" s="9"/>
      <c r="AM83" s="9"/>
      <c r="AN83" s="9"/>
      <c r="AO83" s="9"/>
      <c r="AP83" s="9"/>
    </row>
    <row r="84" spans="1:42">
      <c r="A84" s="1" t="s">
        <v>102</v>
      </c>
      <c r="B84" s="4">
        <v>2102091316</v>
      </c>
      <c r="C84" s="4">
        <v>2094174169</v>
      </c>
      <c r="D84" s="4">
        <v>122222279</v>
      </c>
      <c r="E84" s="4">
        <v>645448</v>
      </c>
      <c r="F84" s="4">
        <v>311842</v>
      </c>
      <c r="G84" s="4">
        <v>-8469904</v>
      </c>
      <c r="H84" s="4">
        <v>-107499</v>
      </c>
      <c r="I84" s="6">
        <v>-144820.79</v>
      </c>
      <c r="J84" s="6">
        <v>0</v>
      </c>
      <c r="K84" s="6">
        <v>-16804</v>
      </c>
      <c r="L84" s="6">
        <v>0</v>
      </c>
      <c r="M84" s="6">
        <v>124</v>
      </c>
      <c r="N84" s="6">
        <v>3071584</v>
      </c>
      <c r="O84" s="6">
        <v>195</v>
      </c>
      <c r="P84" s="6">
        <v>21939308</v>
      </c>
      <c r="Q84" s="6">
        <v>-135409</v>
      </c>
      <c r="R84" s="4">
        <f t="shared" si="12"/>
        <v>-7781737.79</v>
      </c>
      <c r="S84" s="4">
        <f t="shared" si="13"/>
        <v>7917147</v>
      </c>
      <c r="T84" s="8">
        <f t="shared" si="14"/>
        <v>135409.20999999996</v>
      </c>
      <c r="U84" s="4">
        <v>156891857</v>
      </c>
      <c r="V84" s="4">
        <v>148421953</v>
      </c>
      <c r="W84" s="4">
        <f t="shared" si="15"/>
        <v>0</v>
      </c>
      <c r="X84" s="4">
        <f t="shared" si="10"/>
        <v>156891857</v>
      </c>
      <c r="Y84" s="4">
        <f t="shared" si="11"/>
        <v>148421953</v>
      </c>
      <c r="Z84" s="4">
        <f t="shared" si="16"/>
        <v>0</v>
      </c>
      <c r="AB84" s="4"/>
      <c r="AC84" s="4"/>
      <c r="AD84" s="2"/>
      <c r="AE84" s="9"/>
      <c r="AF84" s="9"/>
      <c r="AM84" s="9"/>
      <c r="AN84" s="9"/>
      <c r="AO84" s="9"/>
      <c r="AP84" s="9"/>
    </row>
    <row r="85" spans="1:42">
      <c r="A85" s="10" t="s">
        <v>103</v>
      </c>
      <c r="B85" s="8">
        <v>2094174169</v>
      </c>
      <c r="C85" s="8">
        <v>2104323242</v>
      </c>
      <c r="D85" s="8">
        <v>122222279</v>
      </c>
      <c r="E85" s="8">
        <v>544664</v>
      </c>
      <c r="F85" s="8">
        <v>614918</v>
      </c>
      <c r="G85" s="8">
        <v>20122796</v>
      </c>
      <c r="H85" s="8">
        <v>-151838</v>
      </c>
      <c r="I85" s="16">
        <v>-109217.64</v>
      </c>
      <c r="J85" s="16">
        <v>0</v>
      </c>
      <c r="K85" s="16">
        <v>-1799</v>
      </c>
      <c r="L85" s="16">
        <v>0</v>
      </c>
      <c r="M85" s="16">
        <v>116</v>
      </c>
      <c r="N85" s="16">
        <v>361800</v>
      </c>
      <c r="O85" s="16">
        <v>188</v>
      </c>
      <c r="P85" s="16">
        <v>21386664</v>
      </c>
      <c r="Q85" s="16">
        <v>-10870450</v>
      </c>
      <c r="R85" s="8">
        <f t="shared" si="12"/>
        <v>21019523.359999999</v>
      </c>
      <c r="S85" s="8">
        <f t="shared" si="13"/>
        <v>-10149073</v>
      </c>
      <c r="T85" s="8">
        <f t="shared" si="14"/>
        <v>10870450.359999999</v>
      </c>
      <c r="U85" s="8">
        <v>246349799</v>
      </c>
      <c r="V85" s="8">
        <v>256303682</v>
      </c>
      <c r="W85" s="8">
        <f>U85-V85+G85+J85</f>
        <v>10168913</v>
      </c>
      <c r="X85" s="4">
        <f t="shared" si="10"/>
        <v>246349799</v>
      </c>
      <c r="Y85" s="4">
        <f t="shared" si="11"/>
        <v>256303682</v>
      </c>
      <c r="Z85" s="4">
        <f t="shared" si="16"/>
        <v>10168913</v>
      </c>
      <c r="AB85" s="4"/>
      <c r="AC85" s="4" t="s">
        <v>186</v>
      </c>
      <c r="AD85" s="2"/>
      <c r="AE85" s="9"/>
      <c r="AF85" s="9"/>
      <c r="AM85" s="9"/>
      <c r="AN85" s="9"/>
      <c r="AO85" s="9"/>
      <c r="AP85" s="9"/>
    </row>
    <row r="86" spans="1:42">
      <c r="A86" s="1" t="s">
        <v>104</v>
      </c>
      <c r="B86" s="4">
        <v>2104323242</v>
      </c>
      <c r="C86" s="4">
        <v>2136388500</v>
      </c>
      <c r="D86" s="4">
        <v>122222279</v>
      </c>
      <c r="E86" s="4">
        <v>961960</v>
      </c>
      <c r="F86" s="4">
        <v>444070</v>
      </c>
      <c r="G86" s="4">
        <v>30753159</v>
      </c>
      <c r="H86" s="4">
        <v>-57570</v>
      </c>
      <c r="I86" s="6">
        <v>-43765.22</v>
      </c>
      <c r="J86" s="6">
        <v>0</v>
      </c>
      <c r="K86" s="6">
        <v>7409</v>
      </c>
      <c r="L86" s="6">
        <v>-1</v>
      </c>
      <c r="M86" s="6">
        <v>129</v>
      </c>
      <c r="N86" s="6">
        <v>1779984</v>
      </c>
      <c r="O86" s="6">
        <v>212</v>
      </c>
      <c r="P86" s="6">
        <v>25678960</v>
      </c>
      <c r="Q86" s="6">
        <v>-4</v>
      </c>
      <c r="R86" s="4">
        <f t="shared" si="12"/>
        <v>32065261.780000001</v>
      </c>
      <c r="S86" s="4">
        <f t="shared" si="13"/>
        <v>-32065258</v>
      </c>
      <c r="T86" s="8">
        <f t="shared" si="14"/>
        <v>3.7800000011920929</v>
      </c>
      <c r="U86" s="4">
        <v>163841210</v>
      </c>
      <c r="V86" s="4">
        <v>194594369</v>
      </c>
      <c r="W86" s="4">
        <f t="shared" si="15"/>
        <v>0</v>
      </c>
      <c r="X86" s="4">
        <f t="shared" si="10"/>
        <v>163841210</v>
      </c>
      <c r="Y86" s="4">
        <f t="shared" si="11"/>
        <v>194594369</v>
      </c>
      <c r="Z86" s="4">
        <f t="shared" si="16"/>
        <v>0</v>
      </c>
      <c r="AB86" s="4"/>
      <c r="AC86" s="4"/>
      <c r="AD86" s="2"/>
      <c r="AE86" s="9"/>
      <c r="AF86" s="9"/>
      <c r="AK86" s="9"/>
      <c r="AL86" s="9"/>
      <c r="AM86" s="9"/>
      <c r="AN86" s="9"/>
      <c r="AO86" s="9"/>
      <c r="AP86" s="9"/>
    </row>
    <row r="87" spans="1:42">
      <c r="A87" s="1" t="s">
        <v>105</v>
      </c>
      <c r="B87" s="4">
        <v>2136388500</v>
      </c>
      <c r="C87" s="4">
        <v>2156862903</v>
      </c>
      <c r="D87" s="4">
        <v>122226855</v>
      </c>
      <c r="E87" s="4">
        <v>443592</v>
      </c>
      <c r="F87" s="4">
        <v>16409057</v>
      </c>
      <c r="G87" s="4">
        <v>3896189</v>
      </c>
      <c r="H87" s="4">
        <v>-103493</v>
      </c>
      <c r="I87" s="6">
        <v>-48469.9</v>
      </c>
      <c r="J87" s="6">
        <v>84912</v>
      </c>
      <c r="K87" s="6">
        <v>-207382</v>
      </c>
      <c r="L87" s="6">
        <v>0</v>
      </c>
      <c r="M87" s="6">
        <v>128</v>
      </c>
      <c r="N87" s="6">
        <v>759368</v>
      </c>
      <c r="O87" s="6">
        <v>195</v>
      </c>
      <c r="P87" s="6">
        <v>8178452</v>
      </c>
      <c r="Q87" s="6">
        <v>-2</v>
      </c>
      <c r="R87" s="4">
        <f t="shared" si="12"/>
        <v>20474405.100000001</v>
      </c>
      <c r="S87" s="4">
        <f t="shared" si="13"/>
        <v>-20474403</v>
      </c>
      <c r="T87" s="8">
        <f t="shared" si="14"/>
        <v>2.1000000014901161</v>
      </c>
      <c r="U87" s="4">
        <v>76167126</v>
      </c>
      <c r="V87" s="4">
        <v>80063315</v>
      </c>
      <c r="W87" s="4">
        <f t="shared" si="15"/>
        <v>84912</v>
      </c>
      <c r="X87" s="4">
        <f t="shared" si="10"/>
        <v>76167126</v>
      </c>
      <c r="Y87" s="4">
        <f t="shared" si="11"/>
        <v>80063315</v>
      </c>
      <c r="Z87" s="4">
        <f t="shared" si="16"/>
        <v>84912</v>
      </c>
      <c r="AB87" s="4"/>
      <c r="AC87" s="4" t="s">
        <v>182</v>
      </c>
      <c r="AD87" s="2"/>
      <c r="AE87" s="9"/>
      <c r="AF87" s="9"/>
      <c r="AK87" s="9"/>
      <c r="AL87" s="9"/>
      <c r="AM87" s="9"/>
      <c r="AN87" s="9"/>
      <c r="AO87" s="9"/>
      <c r="AP87" s="9"/>
    </row>
    <row r="88" spans="1:42">
      <c r="A88" s="1" t="s">
        <v>106</v>
      </c>
      <c r="B88" s="4">
        <v>2156862903</v>
      </c>
      <c r="C88" s="4">
        <v>2147474783</v>
      </c>
      <c r="D88" s="4">
        <v>122226991</v>
      </c>
      <c r="E88" s="4">
        <v>1641400</v>
      </c>
      <c r="F88" s="4">
        <v>295258</v>
      </c>
      <c r="G88" s="4">
        <v>-11123210</v>
      </c>
      <c r="H88" s="4">
        <v>-121448</v>
      </c>
      <c r="I88" s="6">
        <v>-261585.19</v>
      </c>
      <c r="J88" s="6">
        <v>0</v>
      </c>
      <c r="K88" s="6">
        <v>181469</v>
      </c>
      <c r="L88" s="6">
        <v>0</v>
      </c>
      <c r="M88" s="6">
        <v>350</v>
      </c>
      <c r="N88" s="6">
        <v>1059936</v>
      </c>
      <c r="O88" s="6">
        <v>439</v>
      </c>
      <c r="P88" s="6">
        <v>19264601</v>
      </c>
      <c r="Q88" s="6">
        <v>-4</v>
      </c>
      <c r="R88" s="4">
        <f t="shared" si="12"/>
        <v>-9388116.1899999995</v>
      </c>
      <c r="S88" s="4">
        <f t="shared" si="13"/>
        <v>9388120</v>
      </c>
      <c r="T88" s="8">
        <f t="shared" si="14"/>
        <v>3.8100000005215406</v>
      </c>
      <c r="U88" s="4">
        <v>141726002</v>
      </c>
      <c r="V88" s="4">
        <v>130602796</v>
      </c>
      <c r="W88" s="4">
        <f t="shared" si="15"/>
        <v>-4</v>
      </c>
      <c r="X88" s="4">
        <f t="shared" si="10"/>
        <v>141726002</v>
      </c>
      <c r="Y88" s="4">
        <f t="shared" si="11"/>
        <v>130602796</v>
      </c>
      <c r="Z88" s="4">
        <f t="shared" si="16"/>
        <v>-4</v>
      </c>
      <c r="AB88" s="4"/>
      <c r="AC88" s="4"/>
      <c r="AD88" s="2"/>
      <c r="AE88" s="9"/>
      <c r="AF88" s="9"/>
      <c r="AK88" s="9"/>
      <c r="AL88" s="9"/>
      <c r="AM88" s="9"/>
      <c r="AN88" s="9"/>
      <c r="AO88" s="9"/>
      <c r="AP88" s="9"/>
    </row>
    <row r="89" spans="1:42">
      <c r="A89" s="1" t="s">
        <v>107</v>
      </c>
      <c r="B89" s="4">
        <v>2147474783</v>
      </c>
      <c r="C89" s="4">
        <v>2181857671</v>
      </c>
      <c r="D89" s="4">
        <v>122227011</v>
      </c>
      <c r="E89" s="4">
        <v>751984</v>
      </c>
      <c r="F89" s="4">
        <v>600054</v>
      </c>
      <c r="G89" s="4">
        <v>34355370</v>
      </c>
      <c r="H89" s="4">
        <v>-1358136</v>
      </c>
      <c r="I89" s="6">
        <v>-123865.46</v>
      </c>
      <c r="J89" s="6">
        <v>100000</v>
      </c>
      <c r="K89" s="6">
        <v>57483</v>
      </c>
      <c r="L89" s="6">
        <v>0</v>
      </c>
      <c r="M89" s="6">
        <v>144</v>
      </c>
      <c r="N89" s="6">
        <v>426640</v>
      </c>
      <c r="O89" s="6">
        <v>205</v>
      </c>
      <c r="P89" s="6">
        <v>31882385</v>
      </c>
      <c r="Q89" s="6">
        <v>-2</v>
      </c>
      <c r="R89" s="4">
        <f t="shared" si="12"/>
        <v>34382889.539999999</v>
      </c>
      <c r="S89" s="4">
        <f t="shared" si="13"/>
        <v>-34382888</v>
      </c>
      <c r="T89" s="8">
        <f t="shared" si="14"/>
        <v>1.5399999991059303</v>
      </c>
      <c r="U89" s="4">
        <v>109832033</v>
      </c>
      <c r="V89" s="4">
        <v>144187503</v>
      </c>
      <c r="W89" s="4">
        <f t="shared" si="15"/>
        <v>99900</v>
      </c>
      <c r="X89" s="4">
        <f t="shared" si="10"/>
        <v>109832033</v>
      </c>
      <c r="Y89" s="4">
        <f t="shared" si="11"/>
        <v>144187503</v>
      </c>
      <c r="Z89" s="4">
        <f t="shared" si="16"/>
        <v>99900</v>
      </c>
      <c r="AA89" s="4"/>
      <c r="AB89" s="4"/>
      <c r="AC89" s="4" t="s">
        <v>182</v>
      </c>
      <c r="AD89" s="2"/>
      <c r="AE89" s="9"/>
      <c r="AF89" s="9"/>
      <c r="AK89" s="9"/>
      <c r="AL89" s="9"/>
      <c r="AM89" s="9"/>
      <c r="AN89" s="9"/>
      <c r="AO89" s="9"/>
      <c r="AP89" s="9"/>
    </row>
    <row r="90" spans="1:42">
      <c r="A90" s="1" t="s">
        <v>108</v>
      </c>
      <c r="B90" s="4">
        <v>2181857671</v>
      </c>
      <c r="C90" s="4">
        <v>2170282510</v>
      </c>
      <c r="D90" s="4">
        <v>122230165</v>
      </c>
      <c r="E90" s="4">
        <v>733640</v>
      </c>
      <c r="F90" s="4">
        <v>231950</v>
      </c>
      <c r="G90" s="4">
        <v>-8439381</v>
      </c>
      <c r="H90" s="4">
        <v>-4028865</v>
      </c>
      <c r="I90" s="6">
        <v>-72674.19</v>
      </c>
      <c r="J90" s="6">
        <v>0</v>
      </c>
      <c r="K90" s="6">
        <v>171</v>
      </c>
      <c r="L90" s="6">
        <v>-1</v>
      </c>
      <c r="M90" s="6">
        <v>144</v>
      </c>
      <c r="N90" s="6">
        <v>388736</v>
      </c>
      <c r="O90" s="6">
        <v>212</v>
      </c>
      <c r="P90" s="6">
        <v>10267640</v>
      </c>
      <c r="Q90" s="6">
        <v>-1</v>
      </c>
      <c r="R90" s="4">
        <f t="shared" si="12"/>
        <v>-11575160.189999999</v>
      </c>
      <c r="S90" s="4">
        <f t="shared" si="13"/>
        <v>11575161</v>
      </c>
      <c r="T90" s="8">
        <f t="shared" si="14"/>
        <v>0.81000000052154064</v>
      </c>
      <c r="U90" s="4">
        <v>61343222</v>
      </c>
      <c r="V90" s="4">
        <v>53319731</v>
      </c>
      <c r="W90" s="4">
        <f t="shared" si="15"/>
        <v>-415890</v>
      </c>
      <c r="X90" s="4">
        <f t="shared" ref="X90:X121" si="17">U90+AA90</f>
        <v>61759112</v>
      </c>
      <c r="Y90" s="4">
        <f t="shared" ref="Y90:Y121" si="18">V90+AB90</f>
        <v>53319731</v>
      </c>
      <c r="Z90" s="4">
        <f t="shared" si="16"/>
        <v>0</v>
      </c>
      <c r="AA90" s="4">
        <v>415890</v>
      </c>
      <c r="AB90" s="4">
        <v>0</v>
      </c>
      <c r="AC90" s="4"/>
      <c r="AD90" s="2"/>
      <c r="AE90" s="9"/>
      <c r="AF90" s="9"/>
      <c r="AK90" s="9"/>
      <c r="AL90" s="9"/>
      <c r="AM90" s="9"/>
      <c r="AN90" s="9"/>
      <c r="AO90" s="9"/>
      <c r="AP90" s="9"/>
    </row>
    <row r="91" spans="1:42" s="10" customFormat="1">
      <c r="A91" s="10" t="s">
        <v>109</v>
      </c>
      <c r="B91" s="8">
        <v>2170282510</v>
      </c>
      <c r="C91" s="8">
        <v>2136290018</v>
      </c>
      <c r="D91" s="8">
        <v>122230334</v>
      </c>
      <c r="E91" s="8">
        <v>11446564</v>
      </c>
      <c r="F91" s="8">
        <v>-10048859</v>
      </c>
      <c r="G91" s="8">
        <v>-21981759</v>
      </c>
      <c r="H91" s="8">
        <v>-2917973</v>
      </c>
      <c r="I91" s="16">
        <v>-86531.43</v>
      </c>
      <c r="J91" s="16">
        <v>0</v>
      </c>
      <c r="K91" s="16">
        <v>-23551</v>
      </c>
      <c r="L91" s="16">
        <v>-10380381</v>
      </c>
      <c r="M91" s="16">
        <v>141</v>
      </c>
      <c r="N91" s="16">
        <v>1041784</v>
      </c>
      <c r="O91" s="16">
        <v>227</v>
      </c>
      <c r="P91" s="16">
        <v>16734984</v>
      </c>
      <c r="Q91" s="16">
        <v>-2</v>
      </c>
      <c r="R91" s="8">
        <f t="shared" si="12"/>
        <v>-33992490.43</v>
      </c>
      <c r="S91" s="8">
        <f t="shared" si="13"/>
        <v>33992492</v>
      </c>
      <c r="T91" s="8">
        <f t="shared" si="14"/>
        <v>1.5700000002980232</v>
      </c>
      <c r="U91" s="8">
        <v>180451553</v>
      </c>
      <c r="V91" s="8">
        <v>158475077</v>
      </c>
      <c r="W91" s="8">
        <f t="shared" si="15"/>
        <v>-5283</v>
      </c>
      <c r="X91" s="4">
        <f t="shared" si="17"/>
        <v>182355503</v>
      </c>
      <c r="Y91" s="4">
        <f t="shared" si="18"/>
        <v>160374859</v>
      </c>
      <c r="Z91" s="4">
        <f t="shared" si="16"/>
        <v>-1115</v>
      </c>
      <c r="AA91" s="4">
        <v>1903950</v>
      </c>
      <c r="AB91" s="4">
        <v>1899782</v>
      </c>
      <c r="AC91" s="8"/>
      <c r="AD91" s="32"/>
      <c r="AE91" s="33"/>
      <c r="AF91" s="33"/>
      <c r="AJ91" s="32"/>
      <c r="AK91" s="33"/>
      <c r="AL91" s="33"/>
      <c r="AM91" s="33"/>
      <c r="AN91" s="33"/>
      <c r="AO91" s="33"/>
      <c r="AP91" s="33"/>
    </row>
    <row r="92" spans="1:42">
      <c r="A92" s="1" t="s">
        <v>110</v>
      </c>
      <c r="B92" s="4">
        <v>2136290018</v>
      </c>
      <c r="C92" s="4">
        <v>2178278883</v>
      </c>
      <c r="D92" s="4">
        <v>122230364</v>
      </c>
      <c r="E92" s="4">
        <v>2101352</v>
      </c>
      <c r="F92" s="4">
        <v>460078</v>
      </c>
      <c r="G92" s="4">
        <v>41966843</v>
      </c>
      <c r="H92" s="4">
        <v>-2487370</v>
      </c>
      <c r="I92" s="6">
        <v>-56804.95</v>
      </c>
      <c r="J92" s="6">
        <v>0</v>
      </c>
      <c r="K92" s="6">
        <v>4772</v>
      </c>
      <c r="L92" s="6">
        <v>0</v>
      </c>
      <c r="M92" s="6">
        <v>224</v>
      </c>
      <c r="N92" s="6">
        <v>586520</v>
      </c>
      <c r="O92" s="6">
        <v>340</v>
      </c>
      <c r="P92" s="6">
        <v>71021812</v>
      </c>
      <c r="Q92" s="6">
        <v>-5</v>
      </c>
      <c r="R92" s="4">
        <f t="shared" si="12"/>
        <v>41988870.049999997</v>
      </c>
      <c r="S92" s="4">
        <f t="shared" si="13"/>
        <v>-41988865</v>
      </c>
      <c r="T92" s="8">
        <f t="shared" si="14"/>
        <v>5.0499999970197678</v>
      </c>
      <c r="U92" s="4">
        <v>431739576</v>
      </c>
      <c r="V92" s="4">
        <v>473733091</v>
      </c>
      <c r="W92" s="4">
        <f t="shared" si="15"/>
        <v>-26672</v>
      </c>
      <c r="X92" s="4">
        <f t="shared" si="17"/>
        <v>431766236</v>
      </c>
      <c r="Y92" s="4">
        <f t="shared" si="18"/>
        <v>473733091</v>
      </c>
      <c r="Z92" s="4">
        <f t="shared" si="16"/>
        <v>-12</v>
      </c>
      <c r="AA92" s="4">
        <v>26660</v>
      </c>
      <c r="AB92" s="4">
        <v>0</v>
      </c>
      <c r="AC92" s="4"/>
      <c r="AD92" s="2"/>
      <c r="AE92" s="9"/>
      <c r="AF92" s="9"/>
      <c r="AK92" s="9"/>
      <c r="AL92" s="9"/>
      <c r="AM92" s="9"/>
      <c r="AN92" s="9"/>
      <c r="AO92" s="9"/>
      <c r="AP92" s="9"/>
    </row>
    <row r="93" spans="1:42">
      <c r="A93" s="1" t="s">
        <v>111</v>
      </c>
      <c r="B93" s="4">
        <v>2178278883</v>
      </c>
      <c r="C93" s="4">
        <v>2147196795</v>
      </c>
      <c r="D93" s="4">
        <v>122230446</v>
      </c>
      <c r="E93" s="4">
        <v>1362088</v>
      </c>
      <c r="F93" s="4">
        <v>468338</v>
      </c>
      <c r="G93" s="4">
        <v>-32424815</v>
      </c>
      <c r="H93" s="4">
        <v>-405446</v>
      </c>
      <c r="I93" s="6">
        <v>-124728.93</v>
      </c>
      <c r="J93" s="6">
        <v>-799</v>
      </c>
      <c r="K93" s="6">
        <v>-35423</v>
      </c>
      <c r="L93" s="6">
        <v>-20</v>
      </c>
      <c r="M93" s="6">
        <v>210</v>
      </c>
      <c r="N93" s="6">
        <v>1585584</v>
      </c>
      <c r="O93" s="6">
        <v>324</v>
      </c>
      <c r="P93" s="6">
        <v>31067288</v>
      </c>
      <c r="Q93" s="6">
        <v>78718</v>
      </c>
      <c r="R93" s="4">
        <f t="shared" si="12"/>
        <v>-31160805.93</v>
      </c>
      <c r="S93" s="4">
        <f t="shared" si="13"/>
        <v>31082088</v>
      </c>
      <c r="T93" s="8">
        <f t="shared" si="14"/>
        <v>-78717.929999999702</v>
      </c>
      <c r="U93" s="4">
        <v>309595234</v>
      </c>
      <c r="V93" s="4">
        <v>277264942</v>
      </c>
      <c r="W93" s="4">
        <f t="shared" si="15"/>
        <v>-95322</v>
      </c>
      <c r="X93" s="4">
        <f t="shared" si="17"/>
        <v>310249631</v>
      </c>
      <c r="Y93" s="4">
        <f t="shared" si="18"/>
        <v>277902747</v>
      </c>
      <c r="Z93" s="4">
        <f t="shared" si="16"/>
        <v>-78730</v>
      </c>
      <c r="AA93" s="4">
        <v>654397</v>
      </c>
      <c r="AB93" s="4">
        <v>637805</v>
      </c>
      <c r="AC93" s="4" t="s">
        <v>187</v>
      </c>
      <c r="AD93" s="2"/>
      <c r="AE93" s="9"/>
      <c r="AF93" s="9"/>
      <c r="AK93" s="9"/>
      <c r="AL93" s="9"/>
      <c r="AM93" s="9"/>
      <c r="AN93" s="9"/>
      <c r="AO93" s="9"/>
      <c r="AP93" s="9"/>
    </row>
    <row r="94" spans="1:42">
      <c r="A94" s="1" t="s">
        <v>112</v>
      </c>
      <c r="B94" s="4">
        <v>2147196795</v>
      </c>
      <c r="C94" s="4">
        <v>2143634362</v>
      </c>
      <c r="D94" s="4">
        <v>122230615</v>
      </c>
      <c r="E94" s="4">
        <v>865848</v>
      </c>
      <c r="F94" s="4">
        <v>133208</v>
      </c>
      <c r="G94" s="4">
        <v>-1952516</v>
      </c>
      <c r="H94" s="4">
        <v>-2374391</v>
      </c>
      <c r="I94" s="6">
        <v>-270181.71999999997</v>
      </c>
      <c r="J94" s="6">
        <v>0</v>
      </c>
      <c r="K94" s="6">
        <v>35601</v>
      </c>
      <c r="L94" s="6">
        <v>1</v>
      </c>
      <c r="M94" s="6">
        <v>183</v>
      </c>
      <c r="N94" s="6">
        <v>1306200</v>
      </c>
      <c r="O94" s="6">
        <v>272</v>
      </c>
      <c r="P94" s="6">
        <v>26387848</v>
      </c>
      <c r="Q94" s="6">
        <v>-2</v>
      </c>
      <c r="R94" s="4">
        <f t="shared" si="12"/>
        <v>-3562430.7199999997</v>
      </c>
      <c r="S94" s="4">
        <f t="shared" si="13"/>
        <v>3562433</v>
      </c>
      <c r="T94" s="8">
        <f t="shared" si="14"/>
        <v>2.2800000002607703</v>
      </c>
      <c r="U94" s="4">
        <v>159282857</v>
      </c>
      <c r="V94" s="4">
        <v>157543353</v>
      </c>
      <c r="W94" s="4">
        <f>U94-V94+G94+J94</f>
        <v>-213012</v>
      </c>
      <c r="X94" s="4">
        <f t="shared" si="17"/>
        <v>160012228</v>
      </c>
      <c r="Y94" s="4">
        <f t="shared" si="18"/>
        <v>158059713</v>
      </c>
      <c r="Z94" s="4">
        <f t="shared" si="16"/>
        <v>-1</v>
      </c>
      <c r="AA94" s="4">
        <v>729371</v>
      </c>
      <c r="AB94" s="4">
        <v>516360</v>
      </c>
      <c r="AC94" s="4"/>
      <c r="AD94" s="2"/>
      <c r="AE94" s="9"/>
      <c r="AF94" s="9"/>
      <c r="AK94" s="9"/>
      <c r="AL94" s="9"/>
      <c r="AM94" s="9"/>
      <c r="AN94" s="9"/>
      <c r="AO94" s="9"/>
      <c r="AP94" s="9"/>
    </row>
    <row r="95" spans="1:42">
      <c r="A95" s="1" t="s">
        <v>113</v>
      </c>
      <c r="B95" s="4">
        <v>2143634362</v>
      </c>
      <c r="C95" s="4">
        <v>2130248207</v>
      </c>
      <c r="D95" s="4">
        <v>122230873</v>
      </c>
      <c r="E95" s="4">
        <v>473152</v>
      </c>
      <c r="F95" s="4">
        <v>239888</v>
      </c>
      <c r="G95" s="4">
        <v>-13074199</v>
      </c>
      <c r="H95" s="4">
        <v>-1000486</v>
      </c>
      <c r="I95" s="6">
        <v>-37353.43</v>
      </c>
      <c r="J95" s="6">
        <v>0</v>
      </c>
      <c r="K95" s="6">
        <v>12846</v>
      </c>
      <c r="L95" s="6">
        <v>0</v>
      </c>
      <c r="M95" s="6">
        <v>165</v>
      </c>
      <c r="N95" s="6">
        <v>392968</v>
      </c>
      <c r="O95" s="6">
        <v>238</v>
      </c>
      <c r="P95" s="6">
        <v>17063152</v>
      </c>
      <c r="Q95" s="6">
        <v>-3</v>
      </c>
      <c r="R95" s="4">
        <f t="shared" si="12"/>
        <v>-13386152.43</v>
      </c>
      <c r="S95" s="4">
        <f t="shared" si="13"/>
        <v>13386155</v>
      </c>
      <c r="T95" s="8">
        <f t="shared" si="14"/>
        <v>2.5700000002980232</v>
      </c>
      <c r="U95" s="4">
        <v>149090718</v>
      </c>
      <c r="V95" s="4">
        <v>135966856</v>
      </c>
      <c r="W95" s="4">
        <f t="shared" si="15"/>
        <v>49663</v>
      </c>
      <c r="X95" s="4">
        <f t="shared" si="17"/>
        <v>149198778</v>
      </c>
      <c r="Y95" s="4">
        <f t="shared" si="18"/>
        <v>136124579</v>
      </c>
      <c r="Z95" s="4">
        <f t="shared" ref="Z91:Z121" si="19">X95-Y95+J95+G95</f>
        <v>0</v>
      </c>
      <c r="AA95" s="4">
        <v>108060</v>
      </c>
      <c r="AB95" s="4">
        <v>157723</v>
      </c>
      <c r="AC95" s="4"/>
      <c r="AD95" s="2"/>
      <c r="AE95" s="9"/>
      <c r="AF95" s="9"/>
      <c r="AK95" s="9"/>
      <c r="AL95" s="9"/>
      <c r="AM95" s="9"/>
      <c r="AN95" s="9"/>
      <c r="AO95" s="9"/>
      <c r="AP95" s="9"/>
    </row>
    <row r="96" spans="1:42">
      <c r="A96" s="1" t="s">
        <v>114</v>
      </c>
      <c r="B96" s="4">
        <v>2130248207</v>
      </c>
      <c r="C96" s="4">
        <v>2102718430</v>
      </c>
      <c r="D96" s="4">
        <v>122230884</v>
      </c>
      <c r="E96" s="4">
        <v>2127892</v>
      </c>
      <c r="F96" s="4">
        <v>12533808</v>
      </c>
      <c r="G96" s="4">
        <v>-36832373</v>
      </c>
      <c r="H96" s="4">
        <v>-368951</v>
      </c>
      <c r="I96" s="6">
        <v>-226650.1</v>
      </c>
      <c r="J96" s="6">
        <v>0</v>
      </c>
      <c r="K96" s="6">
        <v>-4763500</v>
      </c>
      <c r="L96" s="6">
        <v>0</v>
      </c>
      <c r="M96" s="6">
        <v>319</v>
      </c>
      <c r="N96" s="6">
        <v>4365500</v>
      </c>
      <c r="O96" s="6">
        <v>406</v>
      </c>
      <c r="P96" s="6">
        <v>24877892</v>
      </c>
      <c r="Q96" s="6">
        <v>-3</v>
      </c>
      <c r="R96" s="4">
        <f t="shared" si="12"/>
        <v>-27529774.100000001</v>
      </c>
      <c r="S96" s="4">
        <f t="shared" si="13"/>
        <v>27529777</v>
      </c>
      <c r="T96" s="8">
        <f t="shared" si="14"/>
        <v>2.8999999985098839</v>
      </c>
      <c r="U96" s="4">
        <v>189369642</v>
      </c>
      <c r="V96" s="4">
        <v>151800258</v>
      </c>
      <c r="W96" s="4">
        <f t="shared" si="15"/>
        <v>737011</v>
      </c>
      <c r="X96" s="4">
        <f t="shared" si="17"/>
        <v>191415488</v>
      </c>
      <c r="Y96" s="4">
        <f t="shared" si="18"/>
        <v>154583117</v>
      </c>
      <c r="Z96" s="4">
        <f t="shared" si="19"/>
        <v>-2</v>
      </c>
      <c r="AA96" s="4">
        <v>2045846</v>
      </c>
      <c r="AB96" s="4">
        <v>2782859</v>
      </c>
      <c r="AC96" s="4"/>
      <c r="AD96" s="2"/>
      <c r="AE96" s="9"/>
      <c r="AF96" s="9"/>
      <c r="AK96" s="9"/>
      <c r="AL96" s="9"/>
      <c r="AM96" s="9"/>
      <c r="AN96" s="9"/>
      <c r="AO96" s="9"/>
      <c r="AP96" s="9"/>
    </row>
    <row r="97" spans="1:42">
      <c r="A97" s="1" t="s">
        <v>115</v>
      </c>
      <c r="B97" s="4">
        <v>2102718430</v>
      </c>
      <c r="C97" s="4">
        <v>2098284002</v>
      </c>
      <c r="D97" s="4">
        <v>122230894</v>
      </c>
      <c r="E97" s="4">
        <v>906988</v>
      </c>
      <c r="F97" s="4">
        <v>323190</v>
      </c>
      <c r="G97" s="4">
        <v>-8968816</v>
      </c>
      <c r="H97" s="4">
        <v>-1398240</v>
      </c>
      <c r="I97" s="6">
        <v>-30109.63</v>
      </c>
      <c r="J97" s="6">
        <v>0</v>
      </c>
      <c r="K97" s="6">
        <v>4732544</v>
      </c>
      <c r="L97" s="6">
        <v>0</v>
      </c>
      <c r="M97" s="6">
        <v>56</v>
      </c>
      <c r="N97" s="6">
        <v>70184</v>
      </c>
      <c r="O97" s="6">
        <v>139</v>
      </c>
      <c r="P97" s="6">
        <v>24895988</v>
      </c>
      <c r="Q97" s="6">
        <v>16</v>
      </c>
      <c r="R97" s="4">
        <f t="shared" si="12"/>
        <v>-4434443.6300000008</v>
      </c>
      <c r="S97" s="4">
        <f t="shared" si="13"/>
        <v>4434428</v>
      </c>
      <c r="T97" s="8">
        <f t="shared" si="14"/>
        <v>-15.630000000819564</v>
      </c>
      <c r="U97" s="4">
        <v>209896941</v>
      </c>
      <c r="V97" s="4">
        <v>201192878</v>
      </c>
      <c r="W97" s="4">
        <f t="shared" si="15"/>
        <v>-264753</v>
      </c>
      <c r="X97" s="4">
        <f t="shared" si="17"/>
        <v>211839065</v>
      </c>
      <c r="Y97" s="4">
        <f t="shared" si="18"/>
        <v>202870250</v>
      </c>
      <c r="Z97" s="4">
        <f t="shared" si="19"/>
        <v>-1</v>
      </c>
      <c r="AA97" s="4">
        <v>1942124</v>
      </c>
      <c r="AB97" s="4">
        <v>1677372</v>
      </c>
      <c r="AC97" s="4"/>
      <c r="AD97" s="2"/>
      <c r="AE97" s="9"/>
      <c r="AF97" s="9"/>
      <c r="AK97" s="9"/>
      <c r="AL97" s="9"/>
      <c r="AM97" s="9"/>
      <c r="AN97" s="9"/>
      <c r="AO97" s="9"/>
      <c r="AP97" s="9"/>
    </row>
    <row r="98" spans="1:42">
      <c r="A98" s="1" t="s">
        <v>116</v>
      </c>
      <c r="B98" s="4">
        <v>2098284002</v>
      </c>
      <c r="C98" s="4">
        <v>2075455210</v>
      </c>
      <c r="D98" s="4">
        <v>122804689</v>
      </c>
      <c r="E98" s="4">
        <v>940808</v>
      </c>
      <c r="F98" s="4">
        <v>278338</v>
      </c>
      <c r="G98" s="4">
        <v>-23463662</v>
      </c>
      <c r="H98" s="4">
        <v>-525122</v>
      </c>
      <c r="I98" s="6">
        <v>-29283.200000000001</v>
      </c>
      <c r="J98" s="6">
        <v>0</v>
      </c>
      <c r="K98" s="6">
        <v>-29867</v>
      </c>
      <c r="L98" s="6">
        <v>-1</v>
      </c>
      <c r="M98" s="6">
        <v>52</v>
      </c>
      <c r="N98" s="6">
        <v>290800</v>
      </c>
      <c r="O98" s="6">
        <v>162</v>
      </c>
      <c r="P98" s="6">
        <v>13738008</v>
      </c>
      <c r="Q98" s="6">
        <v>-3</v>
      </c>
      <c r="R98" s="4">
        <f t="shared" si="12"/>
        <v>-22828789.199999999</v>
      </c>
      <c r="S98" s="4">
        <f t="shared" si="13"/>
        <v>22828792</v>
      </c>
      <c r="T98" s="8">
        <f t="shared" si="14"/>
        <v>2.8000000007450581</v>
      </c>
      <c r="U98" s="4">
        <v>170292916</v>
      </c>
      <c r="V98" s="4">
        <v>146805344</v>
      </c>
      <c r="W98" s="4">
        <f t="shared" si="15"/>
        <v>23910</v>
      </c>
      <c r="X98" s="4">
        <f t="shared" si="17"/>
        <v>171167686</v>
      </c>
      <c r="Y98" s="4">
        <f t="shared" si="18"/>
        <v>147704037</v>
      </c>
      <c r="Z98" s="4">
        <f t="shared" si="19"/>
        <v>-13</v>
      </c>
      <c r="AA98" s="4">
        <v>874770</v>
      </c>
      <c r="AB98" s="4">
        <v>898693</v>
      </c>
      <c r="AC98" s="4"/>
      <c r="AD98" s="2"/>
      <c r="AE98" s="9"/>
      <c r="AF98" s="9"/>
      <c r="AK98" s="9"/>
      <c r="AL98" s="9"/>
      <c r="AM98" s="9"/>
      <c r="AN98" s="9"/>
      <c r="AO98" s="9"/>
      <c r="AP98" s="9"/>
    </row>
    <row r="99" spans="1:42">
      <c r="A99" s="1" t="s">
        <v>117</v>
      </c>
      <c r="B99" s="4">
        <v>2075455210</v>
      </c>
      <c r="C99" s="4">
        <v>2037858569</v>
      </c>
      <c r="D99" s="4">
        <v>122804741</v>
      </c>
      <c r="E99" s="4">
        <v>1029532</v>
      </c>
      <c r="F99" s="4">
        <v>347248</v>
      </c>
      <c r="G99" s="4">
        <v>-38410114</v>
      </c>
      <c r="H99" s="4">
        <v>-370112</v>
      </c>
      <c r="I99" s="6">
        <v>-193418.13</v>
      </c>
      <c r="J99" s="6">
        <v>0</v>
      </c>
      <c r="K99" s="6">
        <v>227</v>
      </c>
      <c r="L99" s="6">
        <v>0</v>
      </c>
      <c r="M99" s="6">
        <v>66</v>
      </c>
      <c r="N99" s="6">
        <v>153100</v>
      </c>
      <c r="O99" s="6">
        <v>198</v>
      </c>
      <c r="P99" s="6">
        <v>32983332</v>
      </c>
      <c r="Q99" s="6">
        <v>-4</v>
      </c>
      <c r="R99" s="4">
        <f t="shared" si="12"/>
        <v>-37596637.130000003</v>
      </c>
      <c r="S99" s="4">
        <f t="shared" si="13"/>
        <v>37596641</v>
      </c>
      <c r="T99" s="8">
        <f t="shared" si="14"/>
        <v>3.869999997317791</v>
      </c>
      <c r="U99" s="4">
        <v>283489687</v>
      </c>
      <c r="V99" s="4">
        <v>245198521</v>
      </c>
      <c r="W99" s="4">
        <f t="shared" si="15"/>
        <v>-118948</v>
      </c>
      <c r="X99" s="4">
        <f t="shared" si="17"/>
        <v>285396373</v>
      </c>
      <c r="Y99" s="4">
        <f t="shared" si="18"/>
        <v>246986261</v>
      </c>
      <c r="Z99" s="4">
        <f t="shared" si="19"/>
        <v>-2</v>
      </c>
      <c r="AA99" s="4">
        <v>1906686</v>
      </c>
      <c r="AB99" s="4">
        <v>1787740</v>
      </c>
      <c r="AC99" s="4"/>
      <c r="AD99" s="2"/>
      <c r="AE99" s="9"/>
      <c r="AF99" s="9"/>
      <c r="AK99" s="9"/>
      <c r="AL99" s="9"/>
      <c r="AM99" s="9"/>
      <c r="AN99" s="9"/>
      <c r="AO99" s="9"/>
      <c r="AP99" s="9"/>
    </row>
    <row r="100" spans="1:42">
      <c r="A100" s="1" t="s">
        <v>118</v>
      </c>
      <c r="B100" s="4">
        <v>2037858569</v>
      </c>
      <c r="C100" s="4">
        <v>2048526126</v>
      </c>
      <c r="D100" s="4">
        <v>122804824</v>
      </c>
      <c r="E100" s="4">
        <v>1100092</v>
      </c>
      <c r="F100" s="4">
        <v>492614</v>
      </c>
      <c r="G100" s="4">
        <v>9950700</v>
      </c>
      <c r="H100" s="4">
        <v>-786172</v>
      </c>
      <c r="I100" s="6">
        <v>-89291.17</v>
      </c>
      <c r="J100" s="6">
        <v>0</v>
      </c>
      <c r="K100" s="6">
        <v>-382</v>
      </c>
      <c r="L100" s="6">
        <v>0</v>
      </c>
      <c r="M100" s="6">
        <v>63</v>
      </c>
      <c r="N100" s="6">
        <v>1559868</v>
      </c>
      <c r="O100" s="6">
        <v>169</v>
      </c>
      <c r="P100" s="6">
        <v>30358692</v>
      </c>
      <c r="Q100" s="6">
        <v>-4</v>
      </c>
      <c r="R100" s="4">
        <f t="shared" si="12"/>
        <v>10667560.83</v>
      </c>
      <c r="S100" s="4">
        <f t="shared" si="13"/>
        <v>-10667557</v>
      </c>
      <c r="T100" s="8">
        <f t="shared" si="14"/>
        <v>3.8300000000745058</v>
      </c>
      <c r="U100" s="4">
        <v>282389189</v>
      </c>
      <c r="V100" s="4">
        <v>292688537</v>
      </c>
      <c r="W100" s="4">
        <f t="shared" si="15"/>
        <v>-348648</v>
      </c>
      <c r="X100" s="4">
        <f t="shared" si="17"/>
        <v>283201599</v>
      </c>
      <c r="Y100" s="4">
        <f t="shared" si="18"/>
        <v>293152299</v>
      </c>
      <c r="Z100" s="4">
        <f t="shared" si="19"/>
        <v>0</v>
      </c>
      <c r="AA100" s="4">
        <v>812410</v>
      </c>
      <c r="AB100" s="4">
        <v>463762</v>
      </c>
      <c r="AC100" s="4"/>
      <c r="AD100" s="2"/>
      <c r="AE100" s="9"/>
      <c r="AF100" s="9"/>
      <c r="AK100" s="9"/>
      <c r="AL100" s="9"/>
      <c r="AM100" s="9"/>
      <c r="AN100" s="9"/>
      <c r="AO100" s="9"/>
      <c r="AP100" s="9"/>
    </row>
    <row r="101" spans="1:42">
      <c r="A101" s="1" t="s">
        <v>119</v>
      </c>
      <c r="B101" s="4">
        <v>2048526126</v>
      </c>
      <c r="C101" s="4">
        <v>2076312515</v>
      </c>
      <c r="D101" s="4">
        <v>122793548</v>
      </c>
      <c r="E101" s="4">
        <v>1009836</v>
      </c>
      <c r="F101" s="4">
        <v>10963460</v>
      </c>
      <c r="G101" s="4">
        <v>23749717</v>
      </c>
      <c r="H101" s="4">
        <v>-236628</v>
      </c>
      <c r="I101" s="6">
        <v>-63663.35</v>
      </c>
      <c r="J101" s="6">
        <v>0</v>
      </c>
      <c r="K101" s="6">
        <v>-7636329</v>
      </c>
      <c r="L101" s="6">
        <v>-1</v>
      </c>
      <c r="M101" s="6">
        <v>42</v>
      </c>
      <c r="N101" s="6">
        <v>1129900</v>
      </c>
      <c r="O101" s="6">
        <v>117</v>
      </c>
      <c r="P101" s="6">
        <v>24165836</v>
      </c>
      <c r="Q101" s="6">
        <v>-3</v>
      </c>
      <c r="R101" s="4">
        <f t="shared" si="12"/>
        <v>27786391.649999999</v>
      </c>
      <c r="S101" s="4">
        <f t="shared" si="13"/>
        <v>-27786389</v>
      </c>
      <c r="T101" s="8">
        <f t="shared" si="14"/>
        <v>2.6499999985098839</v>
      </c>
      <c r="U101" s="4">
        <v>145468981</v>
      </c>
      <c r="V101" s="4">
        <v>168769269</v>
      </c>
      <c r="W101" s="4">
        <f t="shared" si="15"/>
        <v>449429</v>
      </c>
      <c r="X101" s="4">
        <f t="shared" si="17"/>
        <v>147066630</v>
      </c>
      <c r="Y101" s="4">
        <f t="shared" si="18"/>
        <v>170816348</v>
      </c>
      <c r="Z101" s="4">
        <f t="shared" si="19"/>
        <v>-1</v>
      </c>
      <c r="AA101" s="4">
        <v>1597649</v>
      </c>
      <c r="AB101" s="4">
        <v>2047079</v>
      </c>
      <c r="AC101" s="4"/>
      <c r="AD101" s="2"/>
      <c r="AE101" s="9"/>
      <c r="AF101" s="9"/>
      <c r="AK101" s="9"/>
      <c r="AL101" s="9"/>
      <c r="AM101" s="9"/>
      <c r="AN101" s="9"/>
      <c r="AO101" s="9"/>
      <c r="AP101" s="9"/>
    </row>
    <row r="102" spans="1:42">
      <c r="A102" s="1" t="s">
        <v>120</v>
      </c>
      <c r="B102" s="4">
        <v>2076312515</v>
      </c>
      <c r="C102" s="4">
        <v>2074711235</v>
      </c>
      <c r="D102" s="4">
        <v>122793659</v>
      </c>
      <c r="E102" s="4">
        <v>809524</v>
      </c>
      <c r="F102" s="4">
        <v>287072</v>
      </c>
      <c r="G102" s="4">
        <v>-8524771</v>
      </c>
      <c r="H102" s="4">
        <v>-1436473</v>
      </c>
      <c r="I102" s="6">
        <v>-318554.51</v>
      </c>
      <c r="J102" s="6">
        <v>0</v>
      </c>
      <c r="K102" s="6">
        <v>7581924</v>
      </c>
      <c r="L102" s="6">
        <v>1</v>
      </c>
      <c r="M102" s="6">
        <v>67</v>
      </c>
      <c r="N102" s="6">
        <v>216484</v>
      </c>
      <c r="O102" s="6">
        <v>180</v>
      </c>
      <c r="P102" s="6">
        <v>24716125</v>
      </c>
      <c r="Q102" s="6">
        <v>-2</v>
      </c>
      <c r="R102" s="4">
        <f t="shared" si="12"/>
        <v>-1601277.5099999998</v>
      </c>
      <c r="S102" s="4">
        <f t="shared" si="13"/>
        <v>1601280</v>
      </c>
      <c r="T102" s="8">
        <f t="shared" si="14"/>
        <v>2.4900000002235174</v>
      </c>
      <c r="U102" s="4">
        <v>93340337</v>
      </c>
      <c r="V102" s="4">
        <v>84685721</v>
      </c>
      <c r="W102" s="4">
        <f t="shared" si="15"/>
        <v>129845</v>
      </c>
      <c r="X102" s="4">
        <f t="shared" si="17"/>
        <v>95820065</v>
      </c>
      <c r="Y102" s="4">
        <f t="shared" si="18"/>
        <v>87295293</v>
      </c>
      <c r="Z102" s="4">
        <f t="shared" si="19"/>
        <v>1</v>
      </c>
      <c r="AA102" s="4">
        <v>2479728</v>
      </c>
      <c r="AB102" s="4">
        <v>2609572</v>
      </c>
      <c r="AC102" s="4"/>
      <c r="AD102" s="2"/>
      <c r="AE102" s="9"/>
      <c r="AF102" s="9"/>
      <c r="AK102" s="9"/>
      <c r="AL102" s="9"/>
      <c r="AM102" s="9"/>
      <c r="AN102" s="9"/>
      <c r="AO102" s="9"/>
      <c r="AP102" s="9"/>
    </row>
    <row r="103" spans="1:42">
      <c r="A103" s="1" t="s">
        <v>121</v>
      </c>
      <c r="B103" s="4">
        <v>2074711235</v>
      </c>
      <c r="C103" s="4">
        <v>2069825531</v>
      </c>
      <c r="D103" s="4">
        <v>122793689</v>
      </c>
      <c r="E103" s="4">
        <v>1139032</v>
      </c>
      <c r="F103" s="4">
        <v>298828</v>
      </c>
      <c r="G103" s="4">
        <v>-6367317</v>
      </c>
      <c r="H103" s="4">
        <v>98241</v>
      </c>
      <c r="I103" s="6">
        <v>-100275.8</v>
      </c>
      <c r="J103" s="6">
        <v>0</v>
      </c>
      <c r="K103" s="6">
        <v>45791</v>
      </c>
      <c r="L103" s="6">
        <v>0</v>
      </c>
      <c r="M103" s="6">
        <v>64</v>
      </c>
      <c r="N103" s="6">
        <v>609808</v>
      </c>
      <c r="O103" s="6">
        <v>174</v>
      </c>
      <c r="P103" s="6">
        <v>26267632</v>
      </c>
      <c r="Q103" s="6">
        <v>-3</v>
      </c>
      <c r="R103" s="4">
        <f t="shared" si="12"/>
        <v>-4885700.8</v>
      </c>
      <c r="S103" s="4">
        <f t="shared" si="13"/>
        <v>4885704</v>
      </c>
      <c r="T103" s="8">
        <f t="shared" si="14"/>
        <v>3.2000000001862645</v>
      </c>
      <c r="U103" s="4">
        <v>117711792</v>
      </c>
      <c r="V103" s="4">
        <v>111631972</v>
      </c>
      <c r="W103" s="4">
        <f t="shared" si="15"/>
        <v>-287497</v>
      </c>
      <c r="X103" s="4">
        <f t="shared" si="17"/>
        <v>118679697</v>
      </c>
      <c r="Y103" s="4">
        <f t="shared" si="18"/>
        <v>112312379</v>
      </c>
      <c r="Z103" s="4">
        <f t="shared" si="19"/>
        <v>1</v>
      </c>
      <c r="AA103" s="4">
        <v>967905</v>
      </c>
      <c r="AB103" s="4">
        <v>680407</v>
      </c>
      <c r="AC103" s="4"/>
      <c r="AD103" s="2"/>
      <c r="AE103" s="9"/>
      <c r="AF103" s="9"/>
      <c r="AK103" s="9"/>
      <c r="AL103" s="9"/>
      <c r="AM103" s="9"/>
      <c r="AN103" s="9"/>
      <c r="AO103" s="9"/>
      <c r="AP103" s="9"/>
    </row>
    <row r="104" spans="1:42">
      <c r="A104" s="1" t="s">
        <v>122</v>
      </c>
      <c r="B104" s="4">
        <v>2069825531</v>
      </c>
      <c r="C104" s="4">
        <v>2059351343</v>
      </c>
      <c r="D104" s="4">
        <v>122793740</v>
      </c>
      <c r="E104" s="4">
        <v>433380</v>
      </c>
      <c r="F104" s="4">
        <v>337606</v>
      </c>
      <c r="G104" s="4">
        <v>-10356983</v>
      </c>
      <c r="H104" s="4">
        <v>-520527</v>
      </c>
      <c r="I104" s="6">
        <v>-397248.63</v>
      </c>
      <c r="J104" s="6">
        <v>0</v>
      </c>
      <c r="K104" s="6">
        <v>29588</v>
      </c>
      <c r="L104" s="6">
        <v>-1</v>
      </c>
      <c r="M104" s="6">
        <v>56</v>
      </c>
      <c r="N104" s="6">
        <v>132284</v>
      </c>
      <c r="O104" s="6">
        <v>150</v>
      </c>
      <c r="P104" s="6">
        <v>15175380</v>
      </c>
      <c r="Q104" s="6">
        <v>-2</v>
      </c>
      <c r="R104" s="4">
        <f t="shared" si="12"/>
        <v>-10474185.630000001</v>
      </c>
      <c r="S104" s="4">
        <f t="shared" si="13"/>
        <v>10474188</v>
      </c>
      <c r="T104" s="8">
        <f t="shared" si="14"/>
        <v>2.3699999991804361</v>
      </c>
      <c r="U104" s="4">
        <v>90988555</v>
      </c>
      <c r="V104" s="4">
        <v>80518879</v>
      </c>
      <c r="W104" s="4">
        <f t="shared" si="15"/>
        <v>112693</v>
      </c>
      <c r="X104" s="4">
        <f t="shared" si="17"/>
        <v>91436065</v>
      </c>
      <c r="Y104" s="4">
        <f t="shared" si="18"/>
        <v>81079081</v>
      </c>
      <c r="Z104" s="4">
        <f t="shared" si="19"/>
        <v>1</v>
      </c>
      <c r="AA104" s="4">
        <v>447510</v>
      </c>
      <c r="AB104" s="4">
        <v>560202</v>
      </c>
      <c r="AC104" s="4"/>
      <c r="AD104" s="2"/>
      <c r="AE104" s="9"/>
      <c r="AF104" s="9"/>
      <c r="AK104" s="9"/>
      <c r="AL104" s="9"/>
      <c r="AO104" s="9"/>
      <c r="AP104" s="9"/>
    </row>
    <row r="105" spans="1:42">
      <c r="A105" s="1" t="s">
        <v>123</v>
      </c>
      <c r="B105" s="4">
        <v>2059351343</v>
      </c>
      <c r="C105" s="4">
        <v>2045161093</v>
      </c>
      <c r="D105" s="4">
        <v>122793930</v>
      </c>
      <c r="E105" s="4">
        <v>900212</v>
      </c>
      <c r="F105" s="4">
        <v>202832</v>
      </c>
      <c r="G105" s="4">
        <v>-14658876</v>
      </c>
      <c r="H105" s="4">
        <v>-533015</v>
      </c>
      <c r="I105" s="6">
        <v>-96594.63</v>
      </c>
      <c r="J105" s="6">
        <v>0</v>
      </c>
      <c r="K105" s="6">
        <v>-4805</v>
      </c>
      <c r="L105" s="6">
        <v>0</v>
      </c>
      <c r="M105" s="6">
        <v>54</v>
      </c>
      <c r="N105" s="6">
        <v>1273668</v>
      </c>
      <c r="O105" s="6">
        <v>156</v>
      </c>
      <c r="P105" s="6">
        <v>18967212</v>
      </c>
      <c r="Q105" s="6">
        <v>-3</v>
      </c>
      <c r="R105" s="4">
        <f t="shared" si="12"/>
        <v>-14190246.630000001</v>
      </c>
      <c r="S105" s="4">
        <f t="shared" si="13"/>
        <v>14190250</v>
      </c>
      <c r="T105" s="8">
        <f t="shared" si="14"/>
        <v>3.3699999991804361</v>
      </c>
      <c r="U105" s="4">
        <v>76776331</v>
      </c>
      <c r="V105" s="4">
        <v>62117456</v>
      </c>
      <c r="W105" s="4">
        <f t="shared" si="15"/>
        <v>-1</v>
      </c>
      <c r="X105" s="4">
        <f t="shared" si="17"/>
        <v>76776331</v>
      </c>
      <c r="Y105" s="4">
        <f t="shared" si="18"/>
        <v>62117456</v>
      </c>
      <c r="Z105" s="4">
        <f t="shared" si="19"/>
        <v>-1</v>
      </c>
      <c r="AA105" s="4"/>
      <c r="AB105" s="4"/>
      <c r="AC105" s="4"/>
      <c r="AD105" s="2"/>
      <c r="AE105" s="9"/>
      <c r="AF105" s="9"/>
      <c r="AK105" s="9"/>
      <c r="AL105" s="9"/>
      <c r="AM105" s="9"/>
      <c r="AN105" s="9"/>
      <c r="AO105" s="9"/>
      <c r="AP105" s="9"/>
    </row>
    <row r="106" spans="1:42">
      <c r="A106" s="1" t="s">
        <v>124</v>
      </c>
      <c r="B106" s="4">
        <v>2045161093</v>
      </c>
      <c r="C106" s="4">
        <v>2043596464</v>
      </c>
      <c r="D106" s="4">
        <v>122793991</v>
      </c>
      <c r="E106" s="4">
        <v>2484000</v>
      </c>
      <c r="F106" s="4">
        <v>395224</v>
      </c>
      <c r="G106" s="4">
        <v>-4006150</v>
      </c>
      <c r="H106" s="4">
        <v>-407420</v>
      </c>
      <c r="I106" s="6">
        <v>-29196.17</v>
      </c>
      <c r="J106" s="6">
        <v>0</v>
      </c>
      <c r="K106" s="6">
        <v>-1083</v>
      </c>
      <c r="L106" s="6">
        <v>0</v>
      </c>
      <c r="M106" s="6">
        <v>58</v>
      </c>
      <c r="N106" s="6">
        <v>2620500</v>
      </c>
      <c r="O106" s="6">
        <v>177</v>
      </c>
      <c r="P106" s="6">
        <v>38114000</v>
      </c>
      <c r="Q106" s="6">
        <v>-4</v>
      </c>
      <c r="R106" s="4">
        <f t="shared" si="12"/>
        <v>-1564625.17</v>
      </c>
      <c r="S106" s="4">
        <f t="shared" si="13"/>
        <v>1564629</v>
      </c>
      <c r="T106" s="8">
        <f t="shared" si="14"/>
        <v>3.8300000000745058</v>
      </c>
      <c r="U106" s="4">
        <v>156039555</v>
      </c>
      <c r="V106" s="4">
        <v>152033906</v>
      </c>
      <c r="W106" s="4">
        <f t="shared" si="15"/>
        <v>-501</v>
      </c>
      <c r="X106" s="4">
        <f t="shared" si="17"/>
        <v>156040055</v>
      </c>
      <c r="Y106" s="4">
        <f t="shared" si="18"/>
        <v>152033906</v>
      </c>
      <c r="Z106" s="4">
        <f t="shared" si="19"/>
        <v>-1</v>
      </c>
      <c r="AA106" s="4">
        <v>500</v>
      </c>
      <c r="AB106" s="4">
        <v>0</v>
      </c>
      <c r="AC106" s="4"/>
      <c r="AD106" s="2"/>
      <c r="AE106" s="9"/>
      <c r="AF106" s="9"/>
      <c r="AK106" s="9"/>
      <c r="AL106" s="9"/>
      <c r="AM106" s="9"/>
      <c r="AN106" s="9"/>
      <c r="AO106" s="9"/>
      <c r="AP106" s="9"/>
    </row>
    <row r="107" spans="1:42">
      <c r="A107" s="1" t="s">
        <v>125</v>
      </c>
      <c r="B107" s="4">
        <v>2043596464</v>
      </c>
      <c r="C107" s="4">
        <v>2045137488</v>
      </c>
      <c r="D107" s="4">
        <v>122794113</v>
      </c>
      <c r="E107" s="4">
        <v>1652500</v>
      </c>
      <c r="F107" s="4">
        <v>462960</v>
      </c>
      <c r="G107" s="4">
        <v>-266693</v>
      </c>
      <c r="H107" s="4">
        <v>-246430</v>
      </c>
      <c r="I107" s="6">
        <v>-61503.55</v>
      </c>
      <c r="J107" s="6">
        <v>0</v>
      </c>
      <c r="K107" s="6">
        <v>195</v>
      </c>
      <c r="L107" s="6">
        <v>0</v>
      </c>
      <c r="M107" s="6">
        <v>62</v>
      </c>
      <c r="N107" s="6">
        <v>493800</v>
      </c>
      <c r="O107" s="6">
        <v>166</v>
      </c>
      <c r="P107" s="6">
        <v>19096508</v>
      </c>
      <c r="Q107" s="6">
        <v>-4</v>
      </c>
      <c r="R107" s="4">
        <f t="shared" si="12"/>
        <v>1541028.45</v>
      </c>
      <c r="S107" s="4">
        <f t="shared" si="13"/>
        <v>-1541024</v>
      </c>
      <c r="T107" s="8">
        <f t="shared" si="14"/>
        <v>4.4499999999534339</v>
      </c>
      <c r="U107" s="4">
        <v>157727442</v>
      </c>
      <c r="V107" s="4">
        <v>157460750</v>
      </c>
      <c r="W107" s="4">
        <f t="shared" si="15"/>
        <v>-1</v>
      </c>
      <c r="X107" s="4">
        <f t="shared" si="17"/>
        <v>157727442</v>
      </c>
      <c r="Y107" s="4">
        <f t="shared" si="18"/>
        <v>157460750</v>
      </c>
      <c r="Z107" s="4">
        <f t="shared" si="19"/>
        <v>-1</v>
      </c>
      <c r="AA107" s="4"/>
      <c r="AB107" s="4"/>
      <c r="AC107" s="4"/>
      <c r="AD107" s="2"/>
      <c r="AE107" s="9"/>
      <c r="AF107" s="9"/>
      <c r="AK107" s="9"/>
      <c r="AL107" s="9"/>
      <c r="AM107" s="9"/>
      <c r="AN107" s="9"/>
      <c r="AO107" s="9"/>
      <c r="AP107" s="9"/>
    </row>
    <row r="108" spans="1:42">
      <c r="A108" s="1" t="s">
        <v>126</v>
      </c>
      <c r="B108" s="4">
        <v>2045137488</v>
      </c>
      <c r="C108" s="4">
        <v>2027752918</v>
      </c>
      <c r="D108" s="4">
        <v>122794168</v>
      </c>
      <c r="E108" s="4">
        <v>1406400</v>
      </c>
      <c r="F108" s="4">
        <v>5211129</v>
      </c>
      <c r="G108" s="4">
        <v>-22325473</v>
      </c>
      <c r="H108" s="4">
        <v>-134613</v>
      </c>
      <c r="I108" s="6">
        <v>-61840.31</v>
      </c>
      <c r="J108" s="6">
        <v>0</v>
      </c>
      <c r="K108" s="6">
        <v>-1480169</v>
      </c>
      <c r="L108" s="6">
        <v>0</v>
      </c>
      <c r="M108" s="6">
        <v>50</v>
      </c>
      <c r="N108" s="6">
        <v>77900</v>
      </c>
      <c r="O108" s="6">
        <v>150</v>
      </c>
      <c r="P108" s="6">
        <v>22938400</v>
      </c>
      <c r="Q108" s="6">
        <v>-4</v>
      </c>
      <c r="R108" s="4">
        <f t="shared" si="12"/>
        <v>-17384566.310000002</v>
      </c>
      <c r="S108" s="4">
        <f t="shared" si="13"/>
        <v>17384570</v>
      </c>
      <c r="T108" s="8">
        <f t="shared" si="14"/>
        <v>3.6899999976158142</v>
      </c>
      <c r="U108" s="4">
        <v>112664122</v>
      </c>
      <c r="V108" s="4">
        <v>89897563</v>
      </c>
      <c r="W108" s="4">
        <f t="shared" si="15"/>
        <v>441086</v>
      </c>
      <c r="X108" s="4">
        <f t="shared" si="17"/>
        <v>114085458</v>
      </c>
      <c r="Y108" s="4">
        <f t="shared" si="18"/>
        <v>91760097</v>
      </c>
      <c r="Z108" s="4">
        <f t="shared" si="19"/>
        <v>-112</v>
      </c>
      <c r="AA108" s="4">
        <v>1421336</v>
      </c>
      <c r="AB108" s="4">
        <v>1862534</v>
      </c>
      <c r="AC108" s="4"/>
      <c r="AD108" s="2"/>
      <c r="AE108" s="9"/>
      <c r="AF108" s="9"/>
      <c r="AK108" s="9"/>
      <c r="AL108" s="9"/>
      <c r="AM108" s="9"/>
      <c r="AN108" s="9"/>
      <c r="AO108" s="9"/>
      <c r="AP108" s="9"/>
    </row>
    <row r="109" spans="1:42">
      <c r="A109" s="1" t="s">
        <v>127</v>
      </c>
      <c r="B109" s="4">
        <v>2027752918</v>
      </c>
      <c r="C109" s="4">
        <v>2023514164</v>
      </c>
      <c r="D109" s="4">
        <v>122794249</v>
      </c>
      <c r="E109" s="4">
        <v>478600</v>
      </c>
      <c r="F109" s="4">
        <v>791994</v>
      </c>
      <c r="G109" s="4">
        <v>-5697860</v>
      </c>
      <c r="H109" s="4">
        <v>-1083020</v>
      </c>
      <c r="I109" s="6">
        <v>-148971.51999999999</v>
      </c>
      <c r="J109" s="6">
        <v>127092</v>
      </c>
      <c r="K109" s="6">
        <v>1381262</v>
      </c>
      <c r="L109" s="6">
        <v>1</v>
      </c>
      <c r="M109" s="6">
        <v>55</v>
      </c>
      <c r="N109" s="6">
        <v>1107100</v>
      </c>
      <c r="O109" s="6">
        <v>136</v>
      </c>
      <c r="P109" s="6">
        <v>15532800</v>
      </c>
      <c r="Q109" s="6">
        <v>-87851</v>
      </c>
      <c r="R109" s="4">
        <f t="shared" si="12"/>
        <v>-4150902.5199999996</v>
      </c>
      <c r="S109" s="4">
        <f t="shared" si="13"/>
        <v>4238754</v>
      </c>
      <c r="T109" s="8">
        <f t="shared" si="14"/>
        <v>87851.480000000447</v>
      </c>
      <c r="U109" s="4">
        <v>65403430</v>
      </c>
      <c r="V109" s="4">
        <v>60635705</v>
      </c>
      <c r="W109" s="4">
        <f t="shared" si="15"/>
        <v>-803043</v>
      </c>
      <c r="X109" s="4">
        <f t="shared" si="17"/>
        <v>67156824</v>
      </c>
      <c r="Y109" s="4">
        <f t="shared" si="18"/>
        <v>61507606</v>
      </c>
      <c r="Z109" s="4">
        <f t="shared" si="19"/>
        <v>78450</v>
      </c>
      <c r="AA109" s="4">
        <v>1753394</v>
      </c>
      <c r="AB109" s="4">
        <v>871901</v>
      </c>
      <c r="AC109" s="4" t="s">
        <v>188</v>
      </c>
      <c r="AD109" s="2"/>
      <c r="AE109" s="9"/>
      <c r="AF109" s="9"/>
      <c r="AG109" s="2"/>
      <c r="AH109" s="9"/>
      <c r="AI109" s="9"/>
      <c r="AK109" s="9"/>
      <c r="AL109" s="9"/>
      <c r="AM109" s="9"/>
      <c r="AN109" s="9"/>
      <c r="AO109" s="9"/>
      <c r="AP109" s="9"/>
    </row>
    <row r="110" spans="1:42">
      <c r="A110" s="1" t="s">
        <v>128</v>
      </c>
      <c r="B110" s="4">
        <v>2023514164</v>
      </c>
      <c r="C110" s="4">
        <v>2024381207</v>
      </c>
      <c r="D110" s="4">
        <v>122794268</v>
      </c>
      <c r="E110" s="4">
        <v>605500</v>
      </c>
      <c r="F110" s="4">
        <v>796792</v>
      </c>
      <c r="G110" s="4">
        <v>-162887</v>
      </c>
      <c r="H110" s="4">
        <v>-250465</v>
      </c>
      <c r="I110" s="6">
        <v>-145667.88</v>
      </c>
      <c r="J110" s="6">
        <v>0</v>
      </c>
      <c r="K110" s="6">
        <v>23775</v>
      </c>
      <c r="L110" s="6">
        <v>-1</v>
      </c>
      <c r="M110" s="6">
        <v>39</v>
      </c>
      <c r="N110" s="6">
        <v>113300</v>
      </c>
      <c r="O110" s="6">
        <v>130</v>
      </c>
      <c r="P110" s="6">
        <v>13009500</v>
      </c>
      <c r="Q110" s="6">
        <v>-3</v>
      </c>
      <c r="R110" s="4">
        <f t="shared" si="12"/>
        <v>867046.12</v>
      </c>
      <c r="S110" s="4">
        <f t="shared" si="13"/>
        <v>-867043</v>
      </c>
      <c r="T110" s="8">
        <f t="shared" si="14"/>
        <v>3.1199999999953434</v>
      </c>
      <c r="U110" s="4">
        <v>62304619</v>
      </c>
      <c r="V110" s="4">
        <v>62141732</v>
      </c>
      <c r="W110" s="4">
        <f t="shared" si="15"/>
        <v>0</v>
      </c>
      <c r="X110" s="4">
        <f t="shared" si="17"/>
        <v>62304619</v>
      </c>
      <c r="Y110" s="4">
        <f t="shared" si="18"/>
        <v>62141732</v>
      </c>
      <c r="Z110" s="4">
        <f t="shared" si="19"/>
        <v>0</v>
      </c>
      <c r="AB110" s="18"/>
      <c r="AC110" s="4"/>
      <c r="AD110" s="2"/>
      <c r="AE110" s="9"/>
      <c r="AF110" s="9"/>
      <c r="AG110" s="2"/>
      <c r="AH110" s="9"/>
      <c r="AI110" s="9"/>
      <c r="AK110" s="9"/>
      <c r="AL110" s="9"/>
      <c r="AM110" s="9"/>
      <c r="AN110" s="9"/>
      <c r="AO110" s="9"/>
      <c r="AP110" s="9"/>
    </row>
    <row r="111" spans="1:42">
      <c r="A111" s="1" t="s">
        <v>129</v>
      </c>
      <c r="B111" s="4">
        <v>2024381207</v>
      </c>
      <c r="C111" s="4">
        <v>2014307992</v>
      </c>
      <c r="D111" s="4">
        <v>123303715</v>
      </c>
      <c r="E111" s="4">
        <v>1102200</v>
      </c>
      <c r="F111" s="4">
        <v>974578</v>
      </c>
      <c r="G111" s="4">
        <v>-11795837</v>
      </c>
      <c r="H111" s="4">
        <v>-284506</v>
      </c>
      <c r="I111" s="6">
        <v>-71928.94</v>
      </c>
      <c r="J111" s="6">
        <v>0</v>
      </c>
      <c r="K111" s="6">
        <v>2281</v>
      </c>
      <c r="L111" s="6">
        <v>0</v>
      </c>
      <c r="M111" s="6">
        <v>61</v>
      </c>
      <c r="N111" s="6">
        <v>222600</v>
      </c>
      <c r="O111" s="6">
        <v>145</v>
      </c>
      <c r="P111" s="6">
        <v>43977200</v>
      </c>
      <c r="Q111" s="6">
        <v>-2</v>
      </c>
      <c r="R111" s="4">
        <f t="shared" si="12"/>
        <v>-10073212.939999999</v>
      </c>
      <c r="S111" s="4">
        <f t="shared" si="13"/>
        <v>10073215</v>
      </c>
      <c r="T111" s="8">
        <f t="shared" si="14"/>
        <v>2.0600000005215406</v>
      </c>
      <c r="U111" s="4">
        <v>52163325</v>
      </c>
      <c r="V111" s="4">
        <v>40367490</v>
      </c>
      <c r="W111" s="4">
        <f t="shared" si="15"/>
        <v>-2</v>
      </c>
      <c r="X111" s="4">
        <f t="shared" si="17"/>
        <v>52163325</v>
      </c>
      <c r="Y111" s="4">
        <f t="shared" si="18"/>
        <v>40367490</v>
      </c>
      <c r="Z111" s="4">
        <f t="shared" si="19"/>
        <v>-2</v>
      </c>
      <c r="AB111" s="18"/>
      <c r="AC111" s="4"/>
      <c r="AD111" s="2"/>
      <c r="AE111" s="9"/>
      <c r="AF111" s="9"/>
      <c r="AG111" s="2"/>
      <c r="AH111" s="9"/>
      <c r="AI111" s="9"/>
      <c r="AK111" s="9"/>
      <c r="AL111" s="9"/>
      <c r="AM111" s="9"/>
      <c r="AN111" s="9"/>
      <c r="AO111" s="9"/>
      <c r="AP111" s="9"/>
    </row>
    <row r="112" spans="1:42">
      <c r="A112" s="1" t="s">
        <v>130</v>
      </c>
      <c r="B112" s="4">
        <v>2014307992</v>
      </c>
      <c r="C112" s="4">
        <v>1981221748</v>
      </c>
      <c r="D112" s="4">
        <v>122794328</v>
      </c>
      <c r="E112" s="4">
        <v>1158300</v>
      </c>
      <c r="F112" s="4">
        <v>1156162</v>
      </c>
      <c r="G112" s="4">
        <v>-34202315</v>
      </c>
      <c r="H112" s="4">
        <v>-252852</v>
      </c>
      <c r="I112" s="6">
        <v>-1104529.24</v>
      </c>
      <c r="J112" s="6">
        <v>0</v>
      </c>
      <c r="K112" s="6">
        <v>158994</v>
      </c>
      <c r="L112" s="6">
        <v>-1</v>
      </c>
      <c r="M112" s="6">
        <v>49</v>
      </c>
      <c r="N112" s="6">
        <v>359500</v>
      </c>
      <c r="O112" s="6">
        <v>151</v>
      </c>
      <c r="P112" s="6">
        <v>23432300</v>
      </c>
      <c r="Q112" s="6">
        <v>-3</v>
      </c>
      <c r="R112" s="4">
        <f t="shared" si="12"/>
        <v>-33086241.239999998</v>
      </c>
      <c r="S112" s="4">
        <f t="shared" si="13"/>
        <v>33086244</v>
      </c>
      <c r="T112" s="8">
        <f t="shared" si="14"/>
        <v>2.7600000016391277</v>
      </c>
      <c r="U112" s="4">
        <v>121952660</v>
      </c>
      <c r="V112" s="4">
        <v>87750346</v>
      </c>
      <c r="W112" s="4">
        <f t="shared" si="15"/>
        <v>-1</v>
      </c>
      <c r="X112" s="4">
        <f t="shared" si="17"/>
        <v>121952660</v>
      </c>
      <c r="Y112" s="4">
        <f t="shared" si="18"/>
        <v>87750346</v>
      </c>
      <c r="Z112" s="4">
        <f t="shared" si="19"/>
        <v>-1</v>
      </c>
      <c r="AA112" s="17"/>
      <c r="AB112" s="19"/>
      <c r="AC112" s="4"/>
      <c r="AD112" s="2"/>
      <c r="AE112" s="9"/>
      <c r="AF112" s="9"/>
      <c r="AG112" s="2"/>
      <c r="AH112" s="9"/>
      <c r="AI112" s="9"/>
      <c r="AK112" s="9"/>
      <c r="AL112" s="9"/>
      <c r="AM112" s="9"/>
      <c r="AN112" s="9"/>
      <c r="AO112" s="9"/>
      <c r="AP112" s="9"/>
    </row>
    <row r="113" spans="1:42">
      <c r="A113" s="1" t="s">
        <v>131</v>
      </c>
      <c r="B113" s="4">
        <v>1981221748</v>
      </c>
      <c r="C113" s="4">
        <v>1967492387</v>
      </c>
      <c r="D113" s="4">
        <v>122794430</v>
      </c>
      <c r="E113" s="4">
        <v>2682400</v>
      </c>
      <c r="F113" s="4">
        <v>968306</v>
      </c>
      <c r="G113" s="4">
        <v>-16937175</v>
      </c>
      <c r="H113" s="4">
        <v>-157357</v>
      </c>
      <c r="I113" s="6">
        <v>-159181.9</v>
      </c>
      <c r="J113" s="6">
        <v>0</v>
      </c>
      <c r="K113" s="6">
        <v>-126350</v>
      </c>
      <c r="L113" s="6">
        <v>0</v>
      </c>
      <c r="M113" s="6">
        <v>52</v>
      </c>
      <c r="N113" s="6">
        <v>649700</v>
      </c>
      <c r="O113" s="6">
        <v>163</v>
      </c>
      <c r="P113" s="6">
        <v>41539400</v>
      </c>
      <c r="Q113" s="6">
        <v>-3</v>
      </c>
      <c r="R113" s="4">
        <f t="shared" si="12"/>
        <v>-13729357.9</v>
      </c>
      <c r="S113" s="4">
        <f t="shared" si="13"/>
        <v>13729361</v>
      </c>
      <c r="T113" s="8">
        <f t="shared" si="14"/>
        <v>3.099999999627471</v>
      </c>
      <c r="U113" s="4">
        <v>138152984</v>
      </c>
      <c r="V113" s="4">
        <v>121215810</v>
      </c>
      <c r="W113" s="4">
        <f t="shared" si="15"/>
        <v>-1</v>
      </c>
      <c r="X113" s="4">
        <f t="shared" si="17"/>
        <v>138152984</v>
      </c>
      <c r="Y113" s="4">
        <f t="shared" si="18"/>
        <v>121215810</v>
      </c>
      <c r="Z113" s="4">
        <f t="shared" si="19"/>
        <v>-1</v>
      </c>
      <c r="AA113" s="17"/>
      <c r="AB113" s="19"/>
      <c r="AC113" s="4"/>
      <c r="AD113" s="2"/>
      <c r="AE113" s="9"/>
      <c r="AF113" s="9"/>
      <c r="AG113" s="2"/>
      <c r="AH113" s="9"/>
      <c r="AI113" s="9"/>
      <c r="AK113" s="9"/>
      <c r="AL113" s="9"/>
      <c r="AM113" s="9"/>
      <c r="AN113" s="9"/>
      <c r="AO113" s="9"/>
      <c r="AP113" s="9"/>
    </row>
    <row r="114" spans="1:42">
      <c r="A114" s="1" t="s">
        <v>132</v>
      </c>
      <c r="B114" s="4">
        <v>1967492387</v>
      </c>
      <c r="C114" s="4">
        <v>1970536862</v>
      </c>
      <c r="D114" s="4">
        <v>122794470</v>
      </c>
      <c r="E114" s="4">
        <v>2842800</v>
      </c>
      <c r="F114" s="4">
        <v>1277074</v>
      </c>
      <c r="G114" s="4">
        <v>-790137</v>
      </c>
      <c r="H114" s="4">
        <v>-278762</v>
      </c>
      <c r="I114" s="6">
        <v>6436.33</v>
      </c>
      <c r="J114" s="6">
        <v>0</v>
      </c>
      <c r="K114" s="6">
        <v>-12933</v>
      </c>
      <c r="L114" s="6">
        <v>1</v>
      </c>
      <c r="M114" s="6">
        <v>48</v>
      </c>
      <c r="N114" s="6">
        <v>11562100</v>
      </c>
      <c r="O114" s="6">
        <v>138</v>
      </c>
      <c r="P114" s="6">
        <v>23441000</v>
      </c>
      <c r="Q114" s="6">
        <v>-4</v>
      </c>
      <c r="R114" s="4">
        <f t="shared" si="12"/>
        <v>3044479.33</v>
      </c>
      <c r="S114" s="4">
        <f t="shared" si="13"/>
        <v>-3044475</v>
      </c>
      <c r="T114" s="8">
        <f t="shared" si="14"/>
        <v>4.3300000000745058</v>
      </c>
      <c r="U114" s="4">
        <v>120443621</v>
      </c>
      <c r="V114" s="4">
        <v>119653485</v>
      </c>
      <c r="W114" s="4">
        <f t="shared" si="15"/>
        <v>-1</v>
      </c>
      <c r="X114" s="4">
        <f t="shared" si="17"/>
        <v>120443621</v>
      </c>
      <c r="Y114" s="4">
        <f t="shared" si="18"/>
        <v>119653485</v>
      </c>
      <c r="Z114" s="4">
        <f t="shared" si="19"/>
        <v>-1</v>
      </c>
      <c r="AA114" s="17"/>
      <c r="AB114" s="19"/>
      <c r="AC114" s="4"/>
      <c r="AD114" s="2"/>
      <c r="AE114" s="9"/>
      <c r="AF114" s="9"/>
      <c r="AG114" s="2"/>
      <c r="AH114" s="9"/>
      <c r="AI114" s="9"/>
      <c r="AK114" s="9"/>
      <c r="AL114" s="9"/>
      <c r="AM114" s="9"/>
      <c r="AN114" s="9"/>
      <c r="AO114" s="9"/>
      <c r="AP114" s="9"/>
    </row>
    <row r="115" spans="1:42">
      <c r="A115" s="1" t="s">
        <v>133</v>
      </c>
      <c r="B115" s="4">
        <v>1970536862</v>
      </c>
      <c r="C115" s="4">
        <v>1968693314</v>
      </c>
      <c r="D115" s="4">
        <v>122794510</v>
      </c>
      <c r="E115" s="4">
        <v>537200</v>
      </c>
      <c r="F115" s="4">
        <v>8289038</v>
      </c>
      <c r="G115" s="4">
        <v>-9199045</v>
      </c>
      <c r="H115" s="4">
        <v>-950422</v>
      </c>
      <c r="I115" s="6">
        <v>-44473.04</v>
      </c>
      <c r="J115" s="6">
        <v>0</v>
      </c>
      <c r="K115" s="6">
        <v>-475844</v>
      </c>
      <c r="L115" s="6">
        <v>0</v>
      </c>
      <c r="M115" s="6">
        <v>62</v>
      </c>
      <c r="N115" s="6">
        <v>332800</v>
      </c>
      <c r="O115" s="6">
        <v>142</v>
      </c>
      <c r="P115" s="6">
        <v>10505208</v>
      </c>
      <c r="Q115" s="6">
        <v>-2</v>
      </c>
      <c r="R115" s="4">
        <f t="shared" si="12"/>
        <v>-1843546.04</v>
      </c>
      <c r="S115" s="4">
        <f t="shared" si="13"/>
        <v>1843548</v>
      </c>
      <c r="T115" s="8">
        <f t="shared" si="14"/>
        <v>1.9599999999627471</v>
      </c>
      <c r="U115" s="4">
        <v>74413354</v>
      </c>
      <c r="V115" s="4">
        <v>65214319</v>
      </c>
      <c r="W115" s="4">
        <f t="shared" si="15"/>
        <v>-10</v>
      </c>
      <c r="X115" s="4">
        <f t="shared" si="17"/>
        <v>74413354</v>
      </c>
      <c r="Y115" s="4">
        <f t="shared" si="18"/>
        <v>65214319</v>
      </c>
      <c r="Z115" s="4">
        <f t="shared" si="19"/>
        <v>-10</v>
      </c>
      <c r="AA115" s="17"/>
      <c r="AB115" s="19"/>
      <c r="AC115" s="4"/>
      <c r="AD115" s="2"/>
      <c r="AE115" s="9"/>
      <c r="AF115" s="9"/>
      <c r="AG115" s="2"/>
      <c r="AH115" s="9"/>
      <c r="AI115" s="9"/>
      <c r="AK115" s="9"/>
      <c r="AL115" s="9"/>
      <c r="AM115" s="9"/>
      <c r="AN115" s="9"/>
      <c r="AO115" s="9"/>
      <c r="AP115" s="9"/>
    </row>
    <row r="116" spans="1:42">
      <c r="A116" s="1" t="s">
        <v>134</v>
      </c>
      <c r="B116" s="4">
        <v>1968693314</v>
      </c>
      <c r="C116" s="4">
        <v>1882889637</v>
      </c>
      <c r="D116" s="4">
        <v>122794581</v>
      </c>
      <c r="E116" s="4">
        <v>905500</v>
      </c>
      <c r="F116" s="4">
        <v>-68993560</v>
      </c>
      <c r="G116" s="4">
        <v>-17803190</v>
      </c>
      <c r="H116" s="4">
        <v>-290209</v>
      </c>
      <c r="I116" s="6">
        <v>-6723.11</v>
      </c>
      <c r="J116" s="6">
        <v>0</v>
      </c>
      <c r="K116" s="6">
        <v>384508</v>
      </c>
      <c r="L116" s="6">
        <v>1</v>
      </c>
      <c r="M116" s="6">
        <v>59</v>
      </c>
      <c r="N116" s="6">
        <v>14374600</v>
      </c>
      <c r="O116" s="6">
        <v>143</v>
      </c>
      <c r="P116" s="6">
        <v>27932360</v>
      </c>
      <c r="Q116" s="6">
        <v>-4</v>
      </c>
      <c r="R116" s="4">
        <f t="shared" si="12"/>
        <v>-85803673.109999999</v>
      </c>
      <c r="S116" s="4">
        <f t="shared" si="13"/>
        <v>85803677</v>
      </c>
      <c r="T116" s="8">
        <f t="shared" si="14"/>
        <v>3.8900000005960464</v>
      </c>
      <c r="U116" s="4">
        <v>97040516</v>
      </c>
      <c r="V116" s="4">
        <v>79237326</v>
      </c>
      <c r="W116" s="4">
        <f t="shared" si="15"/>
        <v>0</v>
      </c>
      <c r="X116" s="4">
        <f t="shared" si="17"/>
        <v>97040516</v>
      </c>
      <c r="Y116" s="4">
        <f t="shared" si="18"/>
        <v>79237326</v>
      </c>
      <c r="Z116" s="4">
        <f t="shared" si="19"/>
        <v>0</v>
      </c>
      <c r="AA116" s="17"/>
      <c r="AB116" s="19"/>
      <c r="AC116" s="4"/>
      <c r="AD116" s="2"/>
      <c r="AE116" s="9"/>
      <c r="AF116" s="9"/>
      <c r="AG116" s="2"/>
      <c r="AH116" s="9"/>
      <c r="AI116" s="9"/>
      <c r="AK116" s="9"/>
      <c r="AL116" s="9"/>
      <c r="AM116" s="9"/>
      <c r="AN116" s="9"/>
      <c r="AO116" s="9"/>
      <c r="AP116" s="9"/>
    </row>
    <row r="117" spans="1:42">
      <c r="A117" s="1" t="s">
        <v>135</v>
      </c>
      <c r="B117" s="4">
        <v>1882889637</v>
      </c>
      <c r="C117" s="4">
        <v>1885044674</v>
      </c>
      <c r="D117" s="4">
        <v>122794751</v>
      </c>
      <c r="E117" s="4">
        <v>1910400</v>
      </c>
      <c r="F117" s="4">
        <v>1219344</v>
      </c>
      <c r="G117" s="4">
        <v>622920</v>
      </c>
      <c r="H117" s="4">
        <v>-1088088</v>
      </c>
      <c r="I117" s="6">
        <v>-544378.61</v>
      </c>
      <c r="J117" s="6">
        <v>0</v>
      </c>
      <c r="K117" s="6">
        <v>34844</v>
      </c>
      <c r="L117" s="6">
        <v>0</v>
      </c>
      <c r="M117" s="6">
        <v>41</v>
      </c>
      <c r="N117" s="6">
        <v>26100</v>
      </c>
      <c r="O117" s="6">
        <v>126</v>
      </c>
      <c r="P117" s="6">
        <v>29921600</v>
      </c>
      <c r="Q117" s="6">
        <v>-4</v>
      </c>
      <c r="R117" s="4">
        <f t="shared" si="12"/>
        <v>2155041.39</v>
      </c>
      <c r="S117" s="4">
        <f t="shared" si="13"/>
        <v>-2155037</v>
      </c>
      <c r="T117" s="8">
        <f t="shared" si="14"/>
        <v>4.3900000001303852</v>
      </c>
      <c r="U117" s="4">
        <v>121734643</v>
      </c>
      <c r="V117" s="4">
        <v>116827563</v>
      </c>
      <c r="W117" s="4">
        <f t="shared" si="15"/>
        <v>5530000</v>
      </c>
      <c r="X117" s="4">
        <f t="shared" si="17"/>
        <v>121734643</v>
      </c>
      <c r="Y117" s="4">
        <f t="shared" si="18"/>
        <v>116827563</v>
      </c>
      <c r="Z117" s="4">
        <f t="shared" si="19"/>
        <v>5530000</v>
      </c>
      <c r="AA117" s="17"/>
      <c r="AB117" s="19"/>
      <c r="AC117" s="4"/>
      <c r="AD117" s="2"/>
      <c r="AE117" s="9"/>
      <c r="AF117" s="9"/>
      <c r="AG117" s="2"/>
      <c r="AH117" s="9"/>
      <c r="AI117" s="9"/>
      <c r="AK117" s="9"/>
      <c r="AL117" s="9"/>
      <c r="AM117" s="9"/>
      <c r="AN117" s="9"/>
      <c r="AO117" s="9"/>
      <c r="AP117" s="9"/>
    </row>
    <row r="118" spans="1:42">
      <c r="A118" s="1" t="s">
        <v>136</v>
      </c>
      <c r="B118" s="4">
        <v>1885044674</v>
      </c>
      <c r="C118" s="4">
        <v>1894245484</v>
      </c>
      <c r="D118" s="4">
        <v>122794781</v>
      </c>
      <c r="E118" s="4">
        <v>798000</v>
      </c>
      <c r="F118" s="4">
        <v>481024</v>
      </c>
      <c r="G118" s="4">
        <v>36936174</v>
      </c>
      <c r="H118" s="4">
        <v>-491058</v>
      </c>
      <c r="I118" s="6">
        <v>-49834.77</v>
      </c>
      <c r="J118" s="6">
        <v>-28462000</v>
      </c>
      <c r="K118" s="6">
        <v>-11492</v>
      </c>
      <c r="L118" s="6">
        <v>0</v>
      </c>
      <c r="M118" s="6">
        <v>50</v>
      </c>
      <c r="N118" s="6">
        <v>1039900</v>
      </c>
      <c r="O118" s="6">
        <v>121</v>
      </c>
      <c r="P118" s="6">
        <v>10659600</v>
      </c>
      <c r="Q118" s="6">
        <v>-3</v>
      </c>
      <c r="R118" s="4">
        <f t="shared" si="12"/>
        <v>9200813.2299999967</v>
      </c>
      <c r="S118" s="4">
        <f t="shared" si="13"/>
        <v>-9200810</v>
      </c>
      <c r="T118" s="8">
        <f t="shared" si="14"/>
        <v>3.2299999967217445</v>
      </c>
      <c r="U118" s="4">
        <v>80137321</v>
      </c>
      <c r="V118" s="4">
        <v>94141495</v>
      </c>
      <c r="W118" s="4">
        <f t="shared" si="15"/>
        <v>-5530000</v>
      </c>
      <c r="X118" s="4">
        <f t="shared" si="17"/>
        <v>80137321</v>
      </c>
      <c r="Y118" s="4">
        <f t="shared" si="18"/>
        <v>94141495</v>
      </c>
      <c r="Z118" s="4">
        <f t="shared" si="19"/>
        <v>-5530000</v>
      </c>
      <c r="AA118" s="17"/>
      <c r="AB118" s="19"/>
      <c r="AC118" s="4"/>
      <c r="AD118" s="2"/>
      <c r="AE118" s="9"/>
      <c r="AF118" s="9"/>
      <c r="AG118" s="2"/>
      <c r="AH118" s="9"/>
      <c r="AI118" s="9"/>
      <c r="AK118" s="9"/>
      <c r="AL118" s="9"/>
      <c r="AM118" s="9"/>
      <c r="AN118" s="9"/>
      <c r="AO118" s="9"/>
      <c r="AP118" s="9"/>
    </row>
    <row r="119" spans="1:42">
      <c r="A119" s="1" t="s">
        <v>137</v>
      </c>
      <c r="B119" s="4">
        <v>1894245484</v>
      </c>
      <c r="C119" s="4">
        <v>1877305496</v>
      </c>
      <c r="D119" s="4">
        <v>122794801</v>
      </c>
      <c r="E119" s="4">
        <v>985600</v>
      </c>
      <c r="F119" s="4">
        <v>670138</v>
      </c>
      <c r="G119" s="4">
        <v>-18513069</v>
      </c>
      <c r="H119" s="4">
        <v>-132391</v>
      </c>
      <c r="I119" s="6">
        <v>-34972.089999999997</v>
      </c>
      <c r="J119" s="6">
        <v>0</v>
      </c>
      <c r="K119" s="6">
        <v>84658</v>
      </c>
      <c r="L119" s="6">
        <v>0</v>
      </c>
      <c r="M119" s="6">
        <v>39</v>
      </c>
      <c r="N119" s="6">
        <v>150300</v>
      </c>
      <c r="O119" s="6">
        <v>142</v>
      </c>
      <c r="P119" s="6">
        <v>32457600</v>
      </c>
      <c r="Q119" s="6">
        <v>48</v>
      </c>
      <c r="R119" s="4">
        <f t="shared" si="12"/>
        <v>-16940036.09</v>
      </c>
      <c r="S119" s="4">
        <f t="shared" si="13"/>
        <v>16939988</v>
      </c>
      <c r="T119" s="8">
        <f t="shared" si="14"/>
        <v>-48.089999999850988</v>
      </c>
      <c r="U119" s="4">
        <v>74709808</v>
      </c>
      <c r="V119" s="4">
        <v>56196741</v>
      </c>
      <c r="W119" s="4">
        <f t="shared" si="15"/>
        <v>-2</v>
      </c>
      <c r="X119" s="4">
        <f t="shared" si="17"/>
        <v>74709808</v>
      </c>
      <c r="Y119" s="4">
        <f t="shared" si="18"/>
        <v>56196741</v>
      </c>
      <c r="Z119" s="4">
        <f t="shared" si="19"/>
        <v>-2</v>
      </c>
      <c r="AA119" s="17"/>
      <c r="AB119" s="19"/>
      <c r="AC119" s="4"/>
      <c r="AD119" s="2"/>
      <c r="AE119" s="9"/>
      <c r="AF119" s="9"/>
      <c r="AG119" s="2"/>
      <c r="AH119" s="9"/>
      <c r="AI119" s="9"/>
      <c r="AK119" s="9"/>
      <c r="AL119" s="9"/>
      <c r="AM119" s="9"/>
      <c r="AN119" s="9"/>
      <c r="AO119" s="9"/>
      <c r="AP119" s="9"/>
    </row>
    <row r="120" spans="1:42">
      <c r="A120" s="1" t="s">
        <v>138</v>
      </c>
      <c r="B120" s="4">
        <v>1877305496</v>
      </c>
      <c r="C120" s="4">
        <v>1904810136</v>
      </c>
      <c r="D120" s="4">
        <v>122795051</v>
      </c>
      <c r="E120" s="4">
        <v>763600</v>
      </c>
      <c r="F120" s="4">
        <v>971606</v>
      </c>
      <c r="G120" s="4">
        <v>26404420</v>
      </c>
      <c r="H120" s="4">
        <v>-631595</v>
      </c>
      <c r="I120" s="6">
        <v>-285.45</v>
      </c>
      <c r="J120" s="6">
        <v>0</v>
      </c>
      <c r="K120" s="6">
        <v>-3099</v>
      </c>
      <c r="L120" s="6">
        <v>-1</v>
      </c>
      <c r="M120" s="6">
        <v>42</v>
      </c>
      <c r="N120" s="6">
        <v>705100</v>
      </c>
      <c r="O120" s="6">
        <v>152</v>
      </c>
      <c r="P120" s="6">
        <v>24201000</v>
      </c>
      <c r="Q120" s="6">
        <v>-6</v>
      </c>
      <c r="R120" s="4">
        <f t="shared" si="12"/>
        <v>27504645.550000001</v>
      </c>
      <c r="S120" s="4">
        <f t="shared" si="13"/>
        <v>-27504640</v>
      </c>
      <c r="T120" s="8">
        <f t="shared" si="14"/>
        <v>5.5500000007450581</v>
      </c>
      <c r="U120" s="4">
        <v>109835709</v>
      </c>
      <c r="V120" s="4">
        <v>136240129</v>
      </c>
      <c r="W120" s="4">
        <f t="shared" si="15"/>
        <v>0</v>
      </c>
      <c r="X120" s="4">
        <f t="shared" si="17"/>
        <v>109835709</v>
      </c>
      <c r="Y120" s="4">
        <f t="shared" si="18"/>
        <v>136240129</v>
      </c>
      <c r="Z120" s="4">
        <f t="shared" si="19"/>
        <v>0</v>
      </c>
      <c r="AA120" s="17"/>
      <c r="AB120" s="19"/>
      <c r="AC120" s="4"/>
      <c r="AD120" s="2"/>
      <c r="AE120" s="9"/>
      <c r="AF120" s="9"/>
      <c r="AG120" s="2"/>
      <c r="AH120" s="9"/>
      <c r="AI120" s="9"/>
      <c r="AK120" s="9"/>
      <c r="AL120" s="9"/>
      <c r="AO120" s="9"/>
      <c r="AP120" s="9"/>
    </row>
    <row r="121" spans="1:42">
      <c r="A121" s="1" t="s">
        <v>139</v>
      </c>
      <c r="B121" s="4">
        <v>1904810136</v>
      </c>
      <c r="C121" s="4">
        <v>1884063264</v>
      </c>
      <c r="D121" s="4">
        <v>122795161</v>
      </c>
      <c r="E121" s="4">
        <v>746800</v>
      </c>
      <c r="F121" s="4">
        <v>688284</v>
      </c>
      <c r="G121" s="4">
        <v>-21346729</v>
      </c>
      <c r="H121" s="4">
        <v>-847966</v>
      </c>
      <c r="I121" s="6">
        <v>4047.64</v>
      </c>
      <c r="J121" s="6">
        <v>0</v>
      </c>
      <c r="K121" s="6">
        <v>8695</v>
      </c>
      <c r="L121" s="6">
        <v>0</v>
      </c>
      <c r="M121" s="6">
        <v>52</v>
      </c>
      <c r="N121" s="6">
        <v>90800</v>
      </c>
      <c r="O121" s="6">
        <v>182</v>
      </c>
      <c r="P121" s="6">
        <v>40407121</v>
      </c>
      <c r="Q121" s="6">
        <v>-4</v>
      </c>
      <c r="R121" s="4">
        <f t="shared" si="12"/>
        <v>-20746868.359999999</v>
      </c>
      <c r="S121" s="4">
        <f t="shared" si="13"/>
        <v>20746872</v>
      </c>
      <c r="T121" s="8">
        <f t="shared" si="14"/>
        <v>3.6400000005960464</v>
      </c>
      <c r="U121" s="4">
        <v>160776463</v>
      </c>
      <c r="V121" s="4">
        <v>139429734</v>
      </c>
      <c r="W121" s="4">
        <f t="shared" si="15"/>
        <v>0</v>
      </c>
      <c r="X121" s="4">
        <f t="shared" si="17"/>
        <v>160776463</v>
      </c>
      <c r="Y121" s="4">
        <f t="shared" si="18"/>
        <v>139429734</v>
      </c>
      <c r="Z121" s="4">
        <f t="shared" si="19"/>
        <v>0</v>
      </c>
      <c r="AA121" s="17"/>
      <c r="AB121" s="19"/>
      <c r="AC121" s="4"/>
      <c r="AD121" s="2"/>
      <c r="AE121" s="9"/>
      <c r="AF121" s="9"/>
      <c r="AG121" s="2"/>
      <c r="AH121" s="9"/>
      <c r="AI121" s="9"/>
      <c r="AK121" s="9"/>
      <c r="AL121" s="9"/>
      <c r="AO121" s="9"/>
    </row>
    <row r="122" spans="1:42">
      <c r="C122" s="4"/>
      <c r="AD122" s="2"/>
      <c r="AE122" s="9"/>
      <c r="AF122" s="9"/>
      <c r="AG122" s="2"/>
      <c r="AH122" s="9"/>
      <c r="AI122" s="9"/>
      <c r="AK122" s="9"/>
      <c r="AL122" s="9"/>
    </row>
    <row r="123" spans="1:42">
      <c r="A123" s="11" t="s">
        <v>140</v>
      </c>
      <c r="B123" s="11" t="s">
        <v>141</v>
      </c>
      <c r="C123" s="11" t="s">
        <v>142</v>
      </c>
      <c r="D123" s="11" t="s">
        <v>4</v>
      </c>
      <c r="E123" s="11" t="s">
        <v>143</v>
      </c>
      <c r="F123" s="11" t="s">
        <v>144</v>
      </c>
      <c r="G123" s="11" t="s">
        <v>145</v>
      </c>
      <c r="H123" s="11" t="s">
        <v>146</v>
      </c>
      <c r="AD123" s="2"/>
      <c r="AE123" s="9"/>
      <c r="AF123" s="9"/>
      <c r="AG123" s="2"/>
      <c r="AH123" s="9"/>
      <c r="AI123" s="9"/>
      <c r="AK123" s="9"/>
      <c r="AL123" s="9"/>
    </row>
    <row r="124" spans="1:42">
      <c r="A124" s="12" t="s">
        <v>147</v>
      </c>
      <c r="B124" s="13">
        <f>SUM(F3:F9)-C124</f>
        <v>9918253</v>
      </c>
      <c r="C124" s="14">
        <v>8000200</v>
      </c>
      <c r="D124" s="14">
        <f>SUM(E3:E9)</f>
        <v>135138712</v>
      </c>
      <c r="E124" s="14">
        <f>SUM(U3:U9)</f>
        <v>1304130250</v>
      </c>
      <c r="F124" s="14">
        <f>SUM(V3:V9)</f>
        <v>1194611485</v>
      </c>
      <c r="G124" s="14">
        <f t="shared" ref="G124:G140" si="20">E124-F124</f>
        <v>109518765</v>
      </c>
      <c r="H124" s="14">
        <f>-SUM(H3:I9)</f>
        <v>220832.06999999998</v>
      </c>
      <c r="AE124" s="9"/>
      <c r="AF124" s="9"/>
      <c r="AG124" s="9"/>
    </row>
    <row r="125" spans="1:42">
      <c r="A125" s="15" t="s">
        <v>148</v>
      </c>
      <c r="B125" s="13">
        <f>SUM(F10:F16)-C125</f>
        <v>11846295</v>
      </c>
      <c r="C125" s="14">
        <v>16841440</v>
      </c>
      <c r="D125" s="14">
        <f>SUM(E10:E16)</f>
        <v>216579656</v>
      </c>
      <c r="E125" s="14">
        <f>SUM(U10:U16)</f>
        <v>3084806209</v>
      </c>
      <c r="F125" s="14">
        <f>SUM(V10:V16)</f>
        <v>2896174095</v>
      </c>
      <c r="G125" s="14">
        <f t="shared" si="20"/>
        <v>188632114</v>
      </c>
      <c r="H125" s="14">
        <f>-SUM(H10:I16)</f>
        <v>-1270481.6399999999</v>
      </c>
      <c r="AE125" s="9"/>
      <c r="AF125" s="9"/>
      <c r="AG125" s="9"/>
    </row>
    <row r="126" spans="1:42">
      <c r="A126" s="15" t="s">
        <v>149</v>
      </c>
      <c r="B126" s="14">
        <f>SUM(F17:F23)-C126</f>
        <v>14907040</v>
      </c>
      <c r="C126" s="14">
        <v>67921560</v>
      </c>
      <c r="D126" s="14">
        <f>SUM(E17:E23)</f>
        <v>86888408</v>
      </c>
      <c r="E126" s="14">
        <f>SUM(U17:U23)</f>
        <v>2910953350</v>
      </c>
      <c r="F126" s="14">
        <f>SUM(V17:V23)</f>
        <v>2658948924</v>
      </c>
      <c r="G126" s="14">
        <f t="shared" si="20"/>
        <v>252004426</v>
      </c>
      <c r="H126" s="14">
        <f>-SUM(H17:I23)</f>
        <v>444583.91000000003</v>
      </c>
      <c r="AE126" s="9"/>
      <c r="AF126" s="9"/>
      <c r="AG126" s="9"/>
    </row>
    <row r="127" spans="1:42">
      <c r="A127" s="15" t="s">
        <v>150</v>
      </c>
      <c r="B127" s="13">
        <f>SUM(F24:F30)-C127-B182</f>
        <v>-25748758</v>
      </c>
      <c r="C127" s="14">
        <v>71891260</v>
      </c>
      <c r="D127" s="14">
        <f>SUM(E24:E30)</f>
        <v>140472640</v>
      </c>
      <c r="E127" s="14">
        <f>SUM(U24:U30)</f>
        <v>3038631225</v>
      </c>
      <c r="F127" s="14">
        <f>SUM(V24:V30)</f>
        <v>2933013404</v>
      </c>
      <c r="G127" s="14">
        <f t="shared" si="20"/>
        <v>105617821</v>
      </c>
      <c r="H127" s="14">
        <f>-SUM(H24:I30)</f>
        <v>259853.25000000003</v>
      </c>
      <c r="AE127" s="9"/>
      <c r="AF127" s="9"/>
      <c r="AG127" s="9"/>
    </row>
    <row r="128" spans="1:42">
      <c r="A128" s="15" t="s">
        <v>151</v>
      </c>
      <c r="B128" s="13">
        <f>SUM(F31:F37)-C128</f>
        <v>11733300</v>
      </c>
      <c r="C128" s="14"/>
      <c r="D128" s="14">
        <f>SUM(E31:E37)</f>
        <v>159720112</v>
      </c>
      <c r="E128" s="14">
        <f>SUM(U31:U37)</f>
        <v>2631019236</v>
      </c>
      <c r="F128" s="14">
        <f>SUM(V31:V37)</f>
        <v>2358519922</v>
      </c>
      <c r="G128" s="14">
        <f t="shared" si="20"/>
        <v>272499314</v>
      </c>
      <c r="H128" s="14">
        <f>-SUM(H31:I37)</f>
        <v>300471.38</v>
      </c>
      <c r="AE128" s="9"/>
      <c r="AF128" s="9"/>
      <c r="AG128" s="9"/>
    </row>
    <row r="129" spans="1:33">
      <c r="A129" s="15" t="s">
        <v>152</v>
      </c>
      <c r="B129" s="14">
        <f>SUM(F38:F44)-C129</f>
        <v>159808279</v>
      </c>
      <c r="C129" s="14"/>
      <c r="D129" s="14">
        <f>SUM(E38:E44)</f>
        <v>82979288</v>
      </c>
      <c r="E129" s="14">
        <f>SUM(U38:U44)</f>
        <v>4131178669</v>
      </c>
      <c r="F129" s="14">
        <f>SUM(V38:V44)</f>
        <v>4023645110</v>
      </c>
      <c r="G129" s="14">
        <f t="shared" si="20"/>
        <v>107533559</v>
      </c>
      <c r="H129" s="14">
        <f>-SUM(H38:I44)</f>
        <v>265438.86</v>
      </c>
      <c r="AE129" s="9"/>
      <c r="AF129" s="9"/>
      <c r="AG129" s="9"/>
    </row>
    <row r="130" spans="1:33">
      <c r="A130" s="15" t="s">
        <v>153</v>
      </c>
      <c r="B130" s="14">
        <f>SUM(F45:F51)-C130</f>
        <v>97256193.519999996</v>
      </c>
      <c r="C130" s="14"/>
      <c r="D130" s="14">
        <f>SUM(E45:E51)</f>
        <v>5347352</v>
      </c>
      <c r="E130" s="14">
        <f>SUM(U45:U51)</f>
        <v>4233877255</v>
      </c>
      <c r="F130" s="14">
        <f>SUM(V45:V51)</f>
        <v>4203286715</v>
      </c>
      <c r="G130" s="14">
        <f t="shared" si="20"/>
        <v>30590540</v>
      </c>
      <c r="H130" s="14">
        <f>-SUM(H45:I51)</f>
        <v>157762.53999999998</v>
      </c>
      <c r="AE130" s="9"/>
      <c r="AF130" s="9"/>
      <c r="AG130" s="9"/>
    </row>
    <row r="131" spans="1:33">
      <c r="A131" s="15" t="s">
        <v>154</v>
      </c>
      <c r="B131" s="14">
        <f>SUM(F52:F58)-C131</f>
        <v>142738978</v>
      </c>
      <c r="C131" s="15"/>
      <c r="D131" s="14">
        <f>SUM(E52:E58)</f>
        <v>6273120</v>
      </c>
      <c r="E131" s="14">
        <f>SUM(U52:U58)</f>
        <v>5559545048</v>
      </c>
      <c r="F131" s="14">
        <f>SUM(V52:V58)</f>
        <v>5386235743</v>
      </c>
      <c r="G131" s="14">
        <f t="shared" si="20"/>
        <v>173309305</v>
      </c>
      <c r="H131" s="14">
        <f>-SUM(H52:I58)</f>
        <v>362902.81</v>
      </c>
      <c r="AE131" s="9"/>
      <c r="AF131" s="9"/>
      <c r="AG131" s="9"/>
    </row>
    <row r="132" spans="1:33">
      <c r="A132" s="15" t="s">
        <v>155</v>
      </c>
      <c r="B132" s="14">
        <f>SUM(F59:F65)-C132</f>
        <v>152657859</v>
      </c>
      <c r="C132" s="15"/>
      <c r="D132" s="14">
        <f>SUM(E59:E65)</f>
        <v>3849536</v>
      </c>
      <c r="E132" s="14">
        <f>SUM(U59:U65)</f>
        <v>4660442266</v>
      </c>
      <c r="F132" s="14">
        <f>SUM(V59:V65)</f>
        <v>5043110394</v>
      </c>
      <c r="G132" s="14">
        <f t="shared" si="20"/>
        <v>-382668128</v>
      </c>
      <c r="H132" s="14">
        <f>-SUM(H59:I65)</f>
        <v>458283.61</v>
      </c>
      <c r="AE132" s="9"/>
      <c r="AF132" s="9"/>
      <c r="AG132" s="9"/>
    </row>
    <row r="133" spans="1:33">
      <c r="A133" s="15" t="s">
        <v>156</v>
      </c>
      <c r="B133" s="14">
        <f>SUM(F66:F72)-C133</f>
        <v>121579588</v>
      </c>
      <c r="C133" s="15"/>
      <c r="D133" s="14">
        <f>SUM(E66:E72)</f>
        <v>6249424</v>
      </c>
      <c r="E133" s="14">
        <f>SUM(U66:U72)</f>
        <v>4786743837</v>
      </c>
      <c r="F133" s="14">
        <f>SUM(V66:V72)</f>
        <v>4542546583</v>
      </c>
      <c r="G133" s="14">
        <f t="shared" si="20"/>
        <v>244197254</v>
      </c>
      <c r="H133" s="14">
        <f>-SUM(H66:I72)</f>
        <v>963045.24</v>
      </c>
      <c r="AE133" s="9"/>
      <c r="AF133" s="9"/>
      <c r="AG133" s="9"/>
    </row>
    <row r="134" spans="1:33">
      <c r="A134" s="15" t="s">
        <v>157</v>
      </c>
      <c r="B134" s="14">
        <f>SUM(F73:F79)-C134</f>
        <v>118449287</v>
      </c>
      <c r="C134" s="15"/>
      <c r="D134" s="14">
        <f>SUM(E73:E79)</f>
        <v>6350272</v>
      </c>
      <c r="E134" s="14">
        <f>SUM(U73:U79)</f>
        <v>4964229424</v>
      </c>
      <c r="F134" s="14">
        <f>SUM(V73:V79)</f>
        <v>5725632387</v>
      </c>
      <c r="G134" s="14">
        <f t="shared" si="20"/>
        <v>-761402963</v>
      </c>
      <c r="H134" s="14">
        <f>-SUM(H73:I79)</f>
        <v>1043284.0399999999</v>
      </c>
      <c r="AE134" s="9"/>
      <c r="AF134" s="9"/>
      <c r="AG134" s="9"/>
    </row>
    <row r="135" spans="1:33">
      <c r="A135" s="15" t="s">
        <v>158</v>
      </c>
      <c r="B135" s="14">
        <f>SUM(F80:F86)-C135</f>
        <v>163333683</v>
      </c>
      <c r="C135" s="15"/>
      <c r="D135" s="14">
        <f>SUM(E80:E86)</f>
        <v>6328416</v>
      </c>
      <c r="E135" s="14">
        <f>SUM(U80:U86)</f>
        <v>1024808604</v>
      </c>
      <c r="F135" s="14">
        <f>SUM(V80:V86)</f>
        <v>1087864628</v>
      </c>
      <c r="G135" s="14">
        <f t="shared" si="20"/>
        <v>-63056024</v>
      </c>
      <c r="H135" s="14">
        <f>-SUM(H80:I86)</f>
        <v>1281124.22</v>
      </c>
      <c r="AE135" s="9"/>
      <c r="AF135" s="9"/>
      <c r="AG135" s="9"/>
    </row>
    <row r="136" spans="1:33">
      <c r="A136" s="15" t="s">
        <v>159</v>
      </c>
      <c r="B136" s="14">
        <f>SUM(F87:F93)-C136</f>
        <v>8415876</v>
      </c>
      <c r="C136" s="15"/>
      <c r="D136" s="14">
        <f>SUM(E87:E93)</f>
        <v>18480620</v>
      </c>
      <c r="E136" s="14">
        <f>SUM(U87:U93)</f>
        <v>1310854746</v>
      </c>
      <c r="F136" s="14">
        <f>SUM(V87:V93)</f>
        <v>1317646455</v>
      </c>
      <c r="G136" s="14">
        <f t="shared" si="20"/>
        <v>-6791709</v>
      </c>
      <c r="H136" s="14">
        <f>-SUM(H87:I93)</f>
        <v>12197391.049999999</v>
      </c>
      <c r="AE136" s="9"/>
      <c r="AF136" s="9"/>
      <c r="AG136" s="9"/>
    </row>
    <row r="137" spans="1:33">
      <c r="A137" s="15" t="s">
        <v>160</v>
      </c>
      <c r="B137" s="14">
        <f>SUM(F94:F100)-C137</f>
        <v>14348294</v>
      </c>
      <c r="C137" s="15"/>
      <c r="D137" s="14">
        <f>SUM(E94:E100)</f>
        <v>7444312</v>
      </c>
      <c r="E137" s="14">
        <f>SUM(U94:U100)</f>
        <v>1443811950</v>
      </c>
      <c r="F137" s="14">
        <f>SUM(V94:V100)</f>
        <v>1331195747</v>
      </c>
      <c r="G137" s="14">
        <f t="shared" si="20"/>
        <v>112616203</v>
      </c>
      <c r="H137" s="14">
        <f>-SUM(H94:I100)</f>
        <v>7699761.3799999999</v>
      </c>
      <c r="AE137" s="9"/>
      <c r="AF137" s="9"/>
      <c r="AG137" s="9"/>
    </row>
    <row r="138" spans="1:33">
      <c r="A138" s="15" t="s">
        <v>161</v>
      </c>
      <c r="B138" s="14">
        <f>SUM(F101:F107)-C138</f>
        <v>12947982</v>
      </c>
      <c r="C138" s="15"/>
      <c r="D138" s="14">
        <f>SUM(E101:E107)</f>
        <v>8428484</v>
      </c>
      <c r="E138" s="14">
        <f>SUM(U101:U107)</f>
        <v>838052993</v>
      </c>
      <c r="F138" s="14">
        <f>SUM(V101:V107)</f>
        <v>817217953</v>
      </c>
      <c r="G138" s="14">
        <f t="shared" si="20"/>
        <v>20835040</v>
      </c>
      <c r="H138" s="14">
        <f>-SUM(H101:I107)</f>
        <v>4349288.6399999997</v>
      </c>
      <c r="AE138" s="9"/>
      <c r="AF138" s="9"/>
      <c r="AG138" s="9"/>
    </row>
    <row r="139" spans="1:33">
      <c r="A139" s="15" t="s">
        <v>162</v>
      </c>
      <c r="B139" s="14">
        <f>SUM(F108:F114)-C139</f>
        <v>11176035</v>
      </c>
      <c r="C139" s="15"/>
      <c r="D139" s="14">
        <f>SUM(E108:E114)</f>
        <v>10276200</v>
      </c>
      <c r="E139" s="14">
        <f>SUM(U108:U114)</f>
        <v>673084761</v>
      </c>
      <c r="F139" s="14">
        <f>SUM(V108:V114)</f>
        <v>581662131</v>
      </c>
      <c r="G139" s="14">
        <f t="shared" si="20"/>
        <v>91422630</v>
      </c>
      <c r="H139" s="14">
        <f>-SUM(H108:I114)</f>
        <v>4127258.4599999995</v>
      </c>
      <c r="AE139" s="9"/>
      <c r="AF139" s="9"/>
      <c r="AG139" s="9"/>
    </row>
    <row r="140" spans="1:33">
      <c r="A140" s="15" t="s">
        <v>163</v>
      </c>
      <c r="B140" s="14">
        <f>SUM(F115:F121)-C140</f>
        <v>-56674126</v>
      </c>
      <c r="C140" s="15"/>
      <c r="D140" s="14">
        <f>SUM(E115:E121)</f>
        <v>6647100</v>
      </c>
      <c r="E140" s="14">
        <f>SUM(U115:U121)</f>
        <v>718647814</v>
      </c>
      <c r="F140" s="14">
        <f>SUM(V115:V121)</f>
        <v>687287307</v>
      </c>
      <c r="G140" s="14">
        <f t="shared" si="20"/>
        <v>31360507</v>
      </c>
      <c r="H140" s="14">
        <f>-SUM(H115:I121)</f>
        <v>5108348.4300000006</v>
      </c>
      <c r="AE140" s="9"/>
      <c r="AF140" s="9"/>
      <c r="AG140" s="9"/>
    </row>
    <row r="141" spans="1:33">
      <c r="A141" s="15"/>
      <c r="B141" s="14">
        <f t="shared" ref="B141:H141" si="21">SUM(B124:B140)</f>
        <v>968694058.51999998</v>
      </c>
      <c r="C141" s="14">
        <f t="shared" si="21"/>
        <v>164654460</v>
      </c>
      <c r="D141" s="14">
        <f t="shared" si="21"/>
        <v>907453652</v>
      </c>
      <c r="E141" s="14">
        <f t="shared" si="21"/>
        <v>47314817637</v>
      </c>
      <c r="F141" s="14">
        <f t="shared" si="21"/>
        <v>46788598983</v>
      </c>
      <c r="G141" s="14">
        <f t="shared" si="21"/>
        <v>526218654</v>
      </c>
      <c r="H141" s="14">
        <f t="shared" si="21"/>
        <v>37969148.25</v>
      </c>
      <c r="AE141" s="9"/>
      <c r="AF141" s="9"/>
      <c r="AG141" s="9"/>
    </row>
    <row r="142" spans="1:33">
      <c r="AE142" s="9"/>
      <c r="AF142" s="9"/>
      <c r="AG142" s="9"/>
    </row>
    <row r="143" spans="1:33">
      <c r="A143" s="11" t="s">
        <v>164</v>
      </c>
      <c r="B143" s="11" t="s">
        <v>141</v>
      </c>
      <c r="C143" s="11" t="s">
        <v>142</v>
      </c>
      <c r="D143" s="11" t="s">
        <v>4</v>
      </c>
      <c r="E143" s="11" t="s">
        <v>143</v>
      </c>
      <c r="F143" s="11" t="s">
        <v>144</v>
      </c>
      <c r="G143" s="11" t="s">
        <v>145</v>
      </c>
      <c r="H143" s="11" t="s">
        <v>146</v>
      </c>
      <c r="AE143" s="9"/>
      <c r="AF143" s="9"/>
      <c r="AG143" s="9"/>
    </row>
    <row r="144" spans="1:33">
      <c r="A144" s="12" t="s">
        <v>147</v>
      </c>
      <c r="B144" s="14">
        <f t="shared" ref="B144:B160" si="22">B124/140</f>
        <v>70844.664285714287</v>
      </c>
      <c r="C144" s="14">
        <f t="shared" ref="C144:C160" si="23">C124/140</f>
        <v>57144.285714285717</v>
      </c>
      <c r="D144" s="14">
        <f t="shared" ref="D144:H144" si="24">D124/146</f>
        <v>925607.61643835611</v>
      </c>
      <c r="E144" s="14">
        <f t="shared" si="24"/>
        <v>8932398.9726027399</v>
      </c>
      <c r="F144" s="14">
        <f t="shared" si="24"/>
        <v>8182270.4452054799</v>
      </c>
      <c r="G144" s="14">
        <f t="shared" si="24"/>
        <v>750128.5273972603</v>
      </c>
      <c r="H144" s="14">
        <f t="shared" si="24"/>
        <v>1512.548424657534</v>
      </c>
      <c r="I144" s="6">
        <f t="shared" ref="I144:I161" si="25">E144/D144</f>
        <v>9.6503084179165484</v>
      </c>
      <c r="J144" s="6"/>
      <c r="K144" s="6"/>
      <c r="L144" s="6"/>
      <c r="M144" s="6"/>
      <c r="N144" s="6"/>
      <c r="O144" s="6"/>
      <c r="P144" s="6"/>
      <c r="Q144" s="6"/>
      <c r="AE144" s="9"/>
      <c r="AF144" s="9"/>
      <c r="AG144" s="9"/>
    </row>
    <row r="145" spans="1:33">
      <c r="A145" s="15" t="s">
        <v>148</v>
      </c>
      <c r="B145" s="14">
        <f t="shared" si="22"/>
        <v>84616.392857142855</v>
      </c>
      <c r="C145" s="14">
        <f t="shared" si="23"/>
        <v>120296</v>
      </c>
      <c r="D145" s="14">
        <f t="shared" ref="D145:H145" si="26">D125/146</f>
        <v>1483422.3013698631</v>
      </c>
      <c r="E145" s="14">
        <f t="shared" si="26"/>
        <v>21128809.65068493</v>
      </c>
      <c r="F145" s="14">
        <f t="shared" si="26"/>
        <v>19836808.869863015</v>
      </c>
      <c r="G145" s="14">
        <f t="shared" si="26"/>
        <v>1292000.7808219178</v>
      </c>
      <c r="H145" s="14">
        <f t="shared" si="26"/>
        <v>-8701.9290410958893</v>
      </c>
      <c r="I145" s="6">
        <f t="shared" si="25"/>
        <v>14.243287047237713</v>
      </c>
      <c r="J145" s="6"/>
      <c r="K145" s="6"/>
      <c r="L145" s="6"/>
      <c r="M145" s="6"/>
      <c r="N145" s="6"/>
      <c r="O145" s="6"/>
      <c r="P145" s="6"/>
      <c r="Q145" s="6"/>
      <c r="AE145" s="9"/>
      <c r="AF145" s="9"/>
      <c r="AG145" s="9"/>
    </row>
    <row r="146" spans="1:33">
      <c r="A146" s="15" t="s">
        <v>149</v>
      </c>
      <c r="B146" s="14">
        <f t="shared" si="22"/>
        <v>106478.85714285714</v>
      </c>
      <c r="C146" s="14">
        <f t="shared" si="23"/>
        <v>485154</v>
      </c>
      <c r="D146" s="14">
        <f t="shared" ref="D146:H146" si="27">D126/146</f>
        <v>595126.08219178079</v>
      </c>
      <c r="E146" s="14">
        <f t="shared" si="27"/>
        <v>19938036.643835615</v>
      </c>
      <c r="F146" s="14">
        <f t="shared" si="27"/>
        <v>18211978.93150685</v>
      </c>
      <c r="G146" s="14">
        <f t="shared" si="27"/>
        <v>1726057.7123287672</v>
      </c>
      <c r="H146" s="14">
        <f t="shared" si="27"/>
        <v>3045.0952739726031</v>
      </c>
      <c r="I146" s="6">
        <f t="shared" si="25"/>
        <v>33.502206071033086</v>
      </c>
      <c r="J146" s="6"/>
      <c r="K146" s="6"/>
      <c r="L146" s="6"/>
      <c r="M146" s="6"/>
      <c r="N146" s="6"/>
      <c r="O146" s="6"/>
      <c r="P146" s="6"/>
      <c r="Q146" s="6"/>
      <c r="AE146" s="9"/>
      <c r="AF146" s="9"/>
      <c r="AG146" s="9"/>
    </row>
    <row r="147" spans="1:33">
      <c r="A147" s="15" t="s">
        <v>150</v>
      </c>
      <c r="B147" s="14">
        <f t="shared" si="22"/>
        <v>-183919.7</v>
      </c>
      <c r="C147" s="14">
        <f t="shared" si="23"/>
        <v>513509</v>
      </c>
      <c r="D147" s="14">
        <f t="shared" ref="D147:H147" si="28">D127/146</f>
        <v>962141.36986301374</v>
      </c>
      <c r="E147" s="14">
        <f t="shared" si="28"/>
        <v>20812542.6369863</v>
      </c>
      <c r="F147" s="14">
        <f t="shared" si="28"/>
        <v>20089132.90410959</v>
      </c>
      <c r="G147" s="14">
        <f t="shared" si="28"/>
        <v>723409.73287671234</v>
      </c>
      <c r="H147" s="14">
        <f t="shared" si="28"/>
        <v>1779.816780821918</v>
      </c>
      <c r="I147" s="6">
        <f t="shared" si="25"/>
        <v>21.631480870580916</v>
      </c>
      <c r="J147" s="6"/>
      <c r="K147" s="6"/>
      <c r="L147" s="6"/>
      <c r="M147" s="6"/>
      <c r="N147" s="6"/>
      <c r="O147" s="6"/>
      <c r="P147" s="6"/>
      <c r="Q147" s="6"/>
      <c r="AE147" s="9"/>
      <c r="AF147" s="9"/>
      <c r="AG147" s="9"/>
    </row>
    <row r="148" spans="1:33">
      <c r="A148" s="15" t="s">
        <v>151</v>
      </c>
      <c r="B148" s="14">
        <f t="shared" si="22"/>
        <v>83809.28571428571</v>
      </c>
      <c r="C148" s="14">
        <f t="shared" si="23"/>
        <v>0</v>
      </c>
      <c r="D148" s="14">
        <f t="shared" ref="D148:H148" si="29">D128/146</f>
        <v>1093973.3698630137</v>
      </c>
      <c r="E148" s="14">
        <f t="shared" si="29"/>
        <v>18020679.698630136</v>
      </c>
      <c r="F148" s="14">
        <f t="shared" si="29"/>
        <v>16154246.04109589</v>
      </c>
      <c r="G148" s="14">
        <f t="shared" si="29"/>
        <v>1866433.6575342466</v>
      </c>
      <c r="H148" s="14">
        <f t="shared" si="29"/>
        <v>2058.0231506849314</v>
      </c>
      <c r="I148" s="6">
        <f t="shared" si="25"/>
        <v>16.472685894435134</v>
      </c>
      <c r="J148" s="6"/>
      <c r="K148" s="6"/>
      <c r="L148" s="6"/>
      <c r="M148" s="6"/>
      <c r="N148" s="6"/>
      <c r="O148" s="6"/>
      <c r="P148" s="6"/>
      <c r="Q148" s="6"/>
      <c r="AE148" s="9"/>
      <c r="AF148" s="9"/>
      <c r="AG148" s="9"/>
    </row>
    <row r="149" spans="1:33">
      <c r="A149" s="15" t="s">
        <v>152</v>
      </c>
      <c r="B149" s="14">
        <f t="shared" si="22"/>
        <v>1141487.7071428571</v>
      </c>
      <c r="C149" s="14">
        <f t="shared" si="23"/>
        <v>0</v>
      </c>
      <c r="D149" s="14">
        <f t="shared" ref="D149:H149" si="30">D129/146</f>
        <v>568351.28767123283</v>
      </c>
      <c r="E149" s="14">
        <f t="shared" si="30"/>
        <v>28295744.30821918</v>
      </c>
      <c r="F149" s="14">
        <f t="shared" si="30"/>
        <v>27559213.08219178</v>
      </c>
      <c r="G149" s="14">
        <f t="shared" si="30"/>
        <v>736531.22602739721</v>
      </c>
      <c r="H149" s="14">
        <f t="shared" si="30"/>
        <v>1818.0743835616438</v>
      </c>
      <c r="I149" s="6">
        <f t="shared" si="25"/>
        <v>49.785660597618055</v>
      </c>
      <c r="J149" s="6"/>
      <c r="K149" s="6"/>
      <c r="L149" s="6"/>
      <c r="M149" s="6"/>
      <c r="N149" s="6"/>
      <c r="O149" s="6"/>
      <c r="P149" s="6"/>
      <c r="Q149" s="6"/>
      <c r="AE149" s="9"/>
      <c r="AF149" s="9"/>
      <c r="AG149" s="9"/>
    </row>
    <row r="150" spans="1:33">
      <c r="A150" s="15" t="s">
        <v>153</v>
      </c>
      <c r="B150" s="14">
        <f t="shared" si="22"/>
        <v>694687.09657142858</v>
      </c>
      <c r="C150" s="14">
        <f t="shared" si="23"/>
        <v>0</v>
      </c>
      <c r="D150" s="14">
        <f t="shared" ref="D150:H150" si="31">D130/146</f>
        <v>36625.698630136983</v>
      </c>
      <c r="E150" s="14">
        <f t="shared" si="31"/>
        <v>28999159.280821919</v>
      </c>
      <c r="F150" s="14">
        <f t="shared" si="31"/>
        <v>28789635.034246575</v>
      </c>
      <c r="G150" s="14">
        <f t="shared" si="31"/>
        <v>209524.24657534246</v>
      </c>
      <c r="H150" s="14">
        <f t="shared" si="31"/>
        <v>1080.5653424657532</v>
      </c>
      <c r="I150" s="6">
        <f t="shared" si="25"/>
        <v>791.77081572337124</v>
      </c>
      <c r="J150" s="6"/>
      <c r="K150" s="6"/>
      <c r="L150" s="6"/>
      <c r="M150" s="6"/>
      <c r="N150" s="6"/>
      <c r="O150" s="6"/>
      <c r="P150" s="6"/>
      <c r="Q150" s="6"/>
      <c r="AE150" s="9"/>
      <c r="AF150" s="9"/>
      <c r="AG150" s="9"/>
    </row>
    <row r="151" spans="1:33">
      <c r="A151" s="15" t="s">
        <v>154</v>
      </c>
      <c r="B151" s="14">
        <f t="shared" si="22"/>
        <v>1019564.1285714286</v>
      </c>
      <c r="C151" s="14">
        <f t="shared" si="23"/>
        <v>0</v>
      </c>
      <c r="D151" s="14">
        <f t="shared" ref="D151:H151" si="32">D131/146</f>
        <v>42966.575342465752</v>
      </c>
      <c r="E151" s="14">
        <f t="shared" si="32"/>
        <v>38079075.671232879</v>
      </c>
      <c r="F151" s="14">
        <f t="shared" si="32"/>
        <v>36892025.6369863</v>
      </c>
      <c r="G151" s="14">
        <f t="shared" si="32"/>
        <v>1187050.0342465753</v>
      </c>
      <c r="H151" s="14">
        <f t="shared" si="32"/>
        <v>2485.6356849315071</v>
      </c>
      <c r="I151" s="6">
        <f t="shared" si="25"/>
        <v>886.2487961333436</v>
      </c>
      <c r="J151" s="6"/>
      <c r="K151" s="6"/>
      <c r="L151" s="6"/>
      <c r="M151" s="6"/>
      <c r="N151" s="6"/>
      <c r="O151" s="6"/>
      <c r="P151" s="6"/>
      <c r="Q151" s="6"/>
      <c r="AE151" s="9"/>
      <c r="AF151" s="9"/>
      <c r="AG151" s="9"/>
    </row>
    <row r="152" spans="1:33">
      <c r="A152" s="15" t="s">
        <v>155</v>
      </c>
      <c r="B152" s="14">
        <f t="shared" si="22"/>
        <v>1090413.2785714285</v>
      </c>
      <c r="C152" s="14">
        <f t="shared" si="23"/>
        <v>0</v>
      </c>
      <c r="D152" s="14">
        <f t="shared" ref="D152:H152" si="33">D132/146</f>
        <v>26366.68493150685</v>
      </c>
      <c r="E152" s="14">
        <f t="shared" si="33"/>
        <v>31920837.438356165</v>
      </c>
      <c r="F152" s="14">
        <f t="shared" si="33"/>
        <v>34541852.01369863</v>
      </c>
      <c r="G152" s="14">
        <f t="shared" si="33"/>
        <v>-2621014.5753424657</v>
      </c>
      <c r="H152" s="14">
        <f t="shared" si="33"/>
        <v>3138.9288356164384</v>
      </c>
      <c r="I152" s="6">
        <f t="shared" si="25"/>
        <v>1210.6503916316149</v>
      </c>
      <c r="J152" s="6"/>
      <c r="K152" s="6"/>
      <c r="L152" s="6"/>
      <c r="M152" s="6"/>
      <c r="N152" s="6"/>
      <c r="O152" s="6"/>
      <c r="P152" s="6"/>
      <c r="Q152" s="6"/>
      <c r="AE152" s="9"/>
      <c r="AF152" s="9"/>
      <c r="AG152" s="9"/>
    </row>
    <row r="153" spans="1:33">
      <c r="A153" s="15" t="s">
        <v>156</v>
      </c>
      <c r="B153" s="14">
        <f t="shared" si="22"/>
        <v>868425.62857142859</v>
      </c>
      <c r="C153" s="14">
        <f t="shared" si="23"/>
        <v>0</v>
      </c>
      <c r="D153" s="14">
        <f t="shared" ref="D153:H153" si="34">D133/146</f>
        <v>42804.273972602743</v>
      </c>
      <c r="E153" s="14">
        <f t="shared" si="34"/>
        <v>32785916.69178082</v>
      </c>
      <c r="F153" s="14">
        <f t="shared" si="34"/>
        <v>31113332.760273974</v>
      </c>
      <c r="G153" s="14">
        <f t="shared" si="34"/>
        <v>1672583.9315068494</v>
      </c>
      <c r="H153" s="14">
        <f t="shared" si="34"/>
        <v>6596.2002739726031</v>
      </c>
      <c r="I153" s="6">
        <f t="shared" si="25"/>
        <v>765.94960383548937</v>
      </c>
      <c r="J153" s="6"/>
      <c r="K153" s="6"/>
      <c r="L153" s="6"/>
      <c r="M153" s="6"/>
      <c r="N153" s="6"/>
      <c r="O153" s="6"/>
      <c r="P153" s="6"/>
      <c r="Q153" s="6"/>
      <c r="AE153" s="9"/>
      <c r="AF153" s="9"/>
      <c r="AG153" s="9"/>
    </row>
    <row r="154" spans="1:33">
      <c r="A154" s="15" t="s">
        <v>157</v>
      </c>
      <c r="B154" s="14">
        <f t="shared" si="22"/>
        <v>846066.33571428573</v>
      </c>
      <c r="C154" s="14">
        <f t="shared" si="23"/>
        <v>0</v>
      </c>
      <c r="D154" s="14">
        <f t="shared" ref="D154:H154" si="35">D134/146</f>
        <v>43495.013698630137</v>
      </c>
      <c r="E154" s="14">
        <f t="shared" si="35"/>
        <v>34001571.397260271</v>
      </c>
      <c r="F154" s="14">
        <f t="shared" si="35"/>
        <v>39216660.184931509</v>
      </c>
      <c r="G154" s="14">
        <f t="shared" si="35"/>
        <v>-5215088.7876712326</v>
      </c>
      <c r="H154" s="14">
        <f t="shared" si="35"/>
        <v>7145.7810958904101</v>
      </c>
      <c r="I154" s="6">
        <f t="shared" si="25"/>
        <v>781.73492788970293</v>
      </c>
      <c r="J154" s="6"/>
      <c r="K154" s="6"/>
      <c r="L154" s="6"/>
      <c r="M154" s="6"/>
      <c r="N154" s="6"/>
      <c r="O154" s="6"/>
      <c r="P154" s="6"/>
      <c r="Q154" s="6"/>
      <c r="AE154" s="9"/>
      <c r="AF154" s="9"/>
      <c r="AG154" s="9"/>
    </row>
    <row r="155" spans="1:33">
      <c r="A155" s="15" t="s">
        <v>158</v>
      </c>
      <c r="B155" s="14">
        <f t="shared" si="22"/>
        <v>1166669.1642857143</v>
      </c>
      <c r="C155" s="14">
        <f t="shared" si="23"/>
        <v>0</v>
      </c>
      <c r="D155" s="14">
        <f t="shared" ref="D155:H155" si="36">D135/146</f>
        <v>43345.315068493153</v>
      </c>
      <c r="E155" s="14">
        <f t="shared" si="36"/>
        <v>7019237.01369863</v>
      </c>
      <c r="F155" s="14">
        <f t="shared" si="36"/>
        <v>7451127.5890410962</v>
      </c>
      <c r="G155" s="14">
        <f t="shared" si="36"/>
        <v>-431890.57534246577</v>
      </c>
      <c r="H155" s="14">
        <f t="shared" si="36"/>
        <v>8774.8234246575339</v>
      </c>
      <c r="I155" s="6">
        <f t="shared" si="25"/>
        <v>161.93761661685957</v>
      </c>
      <c r="J155" s="6"/>
      <c r="K155" s="6"/>
      <c r="L155" s="6"/>
      <c r="M155" s="6"/>
      <c r="N155" s="6"/>
      <c r="O155" s="6"/>
      <c r="P155" s="6"/>
      <c r="Q155" s="6"/>
      <c r="AE155" s="9"/>
      <c r="AF155" s="9"/>
      <c r="AG155" s="9"/>
    </row>
    <row r="156" spans="1:33">
      <c r="A156" s="15" t="s">
        <v>159</v>
      </c>
      <c r="B156" s="14">
        <f t="shared" si="22"/>
        <v>60113.4</v>
      </c>
      <c r="C156" s="14">
        <f t="shared" si="23"/>
        <v>0</v>
      </c>
      <c r="D156" s="14">
        <f t="shared" ref="D156:H156" si="37">D136/146</f>
        <v>126579.5890410959</v>
      </c>
      <c r="E156" s="14">
        <f t="shared" si="37"/>
        <v>8978457.1643835623</v>
      </c>
      <c r="F156" s="14">
        <f t="shared" si="37"/>
        <v>9024975.7191780824</v>
      </c>
      <c r="G156" s="14">
        <f t="shared" si="37"/>
        <v>-46518.554794520547</v>
      </c>
      <c r="H156" s="14">
        <f t="shared" si="37"/>
        <v>83543.774315068484</v>
      </c>
      <c r="I156" s="6">
        <f t="shared" si="25"/>
        <v>70.931318646235894</v>
      </c>
      <c r="J156" s="6"/>
      <c r="K156" s="6"/>
      <c r="L156" s="6"/>
      <c r="M156" s="6"/>
      <c r="N156" s="6"/>
      <c r="O156" s="6"/>
      <c r="P156" s="6"/>
      <c r="Q156" s="6"/>
      <c r="AE156" s="9"/>
      <c r="AF156" s="9"/>
      <c r="AG156" s="9"/>
    </row>
    <row r="157" spans="1:33">
      <c r="A157" s="15" t="s">
        <v>160</v>
      </c>
      <c r="B157" s="14">
        <f t="shared" si="22"/>
        <v>102487.81428571428</v>
      </c>
      <c r="C157" s="14">
        <f t="shared" si="23"/>
        <v>0</v>
      </c>
      <c r="D157" s="14">
        <f t="shared" ref="D157:H157" si="38">D137/146</f>
        <v>50988.438356164384</v>
      </c>
      <c r="E157" s="14">
        <f t="shared" si="38"/>
        <v>9889122.9452054799</v>
      </c>
      <c r="F157" s="14">
        <f t="shared" si="38"/>
        <v>9117779.0890410952</v>
      </c>
      <c r="G157" s="14">
        <f t="shared" si="38"/>
        <v>771343.85616438359</v>
      </c>
      <c r="H157" s="14">
        <f t="shared" si="38"/>
        <v>52738.091643835614</v>
      </c>
      <c r="I157" s="6">
        <f t="shared" si="25"/>
        <v>193.94833934955977</v>
      </c>
      <c r="J157" s="6"/>
      <c r="K157" s="6"/>
      <c r="L157" s="6"/>
      <c r="M157" s="6"/>
      <c r="N157" s="6"/>
      <c r="O157" s="6"/>
      <c r="P157" s="6"/>
      <c r="Q157" s="6"/>
      <c r="AE157" s="9"/>
      <c r="AF157" s="9"/>
      <c r="AG157" s="9"/>
    </row>
    <row r="158" spans="1:33">
      <c r="A158" s="15" t="s">
        <v>161</v>
      </c>
      <c r="B158" s="14">
        <f t="shared" si="22"/>
        <v>92485.585714285713</v>
      </c>
      <c r="C158" s="14">
        <f t="shared" si="23"/>
        <v>0</v>
      </c>
      <c r="D158" s="14">
        <f t="shared" ref="D158:H158" si="39">D138/146</f>
        <v>57729.342465753427</v>
      </c>
      <c r="E158" s="14">
        <f t="shared" si="39"/>
        <v>5740088.993150685</v>
      </c>
      <c r="F158" s="14">
        <f t="shared" si="39"/>
        <v>5597383.2397260275</v>
      </c>
      <c r="G158" s="14">
        <f t="shared" si="39"/>
        <v>142705.75342465754</v>
      </c>
      <c r="H158" s="14">
        <f t="shared" si="39"/>
        <v>29789.648219178081</v>
      </c>
      <c r="I158" s="6">
        <f t="shared" si="25"/>
        <v>99.431047505102924</v>
      </c>
      <c r="J158" s="6"/>
      <c r="K158" s="6"/>
      <c r="L158" s="6"/>
      <c r="M158" s="6"/>
      <c r="N158" s="6"/>
      <c r="O158" s="6"/>
      <c r="P158" s="6"/>
      <c r="Q158" s="6"/>
      <c r="AE158" s="9"/>
      <c r="AF158" s="9"/>
      <c r="AG158" s="9"/>
    </row>
    <row r="159" spans="1:33">
      <c r="A159" s="15" t="s">
        <v>162</v>
      </c>
      <c r="B159" s="14">
        <f t="shared" si="22"/>
        <v>79828.821428571435</v>
      </c>
      <c r="C159" s="14">
        <f t="shared" si="23"/>
        <v>0</v>
      </c>
      <c r="D159" s="14">
        <f t="shared" ref="D159:H159" si="40">D139/146</f>
        <v>70384.931506849316</v>
      </c>
      <c r="E159" s="14">
        <f t="shared" si="40"/>
        <v>4610169.5958904112</v>
      </c>
      <c r="F159" s="14">
        <f t="shared" si="40"/>
        <v>3983987.1986301369</v>
      </c>
      <c r="G159" s="14">
        <f t="shared" si="40"/>
        <v>626182.39726027392</v>
      </c>
      <c r="H159" s="14">
        <f t="shared" si="40"/>
        <v>28268.893561643832</v>
      </c>
      <c r="I159" s="6">
        <f t="shared" si="25"/>
        <v>65.499383137735748</v>
      </c>
      <c r="J159" s="6"/>
      <c r="K159" s="6"/>
      <c r="L159" s="6"/>
      <c r="M159" s="6"/>
      <c r="N159" s="6"/>
      <c r="O159" s="6"/>
      <c r="P159" s="6"/>
      <c r="Q159" s="6"/>
      <c r="AE159" s="9"/>
      <c r="AF159" s="9"/>
      <c r="AG159" s="9"/>
    </row>
    <row r="160" spans="1:33">
      <c r="A160" s="15" t="s">
        <v>163</v>
      </c>
      <c r="B160" s="14">
        <f t="shared" si="22"/>
        <v>-404815.1857142857</v>
      </c>
      <c r="C160" s="14">
        <f t="shared" si="23"/>
        <v>0</v>
      </c>
      <c r="D160" s="14">
        <f t="shared" ref="D160:H160" si="41">D140/146</f>
        <v>45528.082191780821</v>
      </c>
      <c r="E160" s="14">
        <f t="shared" si="41"/>
        <v>4922245.3013698626</v>
      </c>
      <c r="F160" s="14">
        <f t="shared" si="41"/>
        <v>4707447.3082191776</v>
      </c>
      <c r="G160" s="14">
        <f t="shared" si="41"/>
        <v>214797.99315068492</v>
      </c>
      <c r="H160" s="14">
        <f t="shared" si="41"/>
        <v>34988.687876712334</v>
      </c>
      <c r="I160" s="6">
        <f t="shared" si="25"/>
        <v>108.11448812263994</v>
      </c>
      <c r="J160" s="6"/>
      <c r="K160" s="6"/>
      <c r="L160" s="6"/>
      <c r="M160" s="6"/>
      <c r="N160" s="6"/>
      <c r="O160" s="6"/>
      <c r="P160" s="6"/>
      <c r="Q160" s="6"/>
      <c r="AE160" s="9"/>
      <c r="AF160" s="9"/>
      <c r="AG160" s="9"/>
    </row>
    <row r="161" spans="1:33">
      <c r="A161" s="20" t="s">
        <v>165</v>
      </c>
      <c r="B161" s="21">
        <f t="shared" ref="B161:H161" si="42">SUM(B144:B160)</f>
        <v>6919243.2751428559</v>
      </c>
      <c r="C161" s="21">
        <f t="shared" si="42"/>
        <v>1176103.2857142857</v>
      </c>
      <c r="D161" s="21">
        <f t="shared" si="42"/>
        <v>6215435.9726027409</v>
      </c>
      <c r="E161" s="21">
        <f t="shared" si="42"/>
        <v>324074093.40410954</v>
      </c>
      <c r="F161" s="21">
        <f t="shared" si="42"/>
        <v>320469856.0479452</v>
      </c>
      <c r="G161" s="21">
        <f t="shared" si="42"/>
        <v>3604237.3561643856</v>
      </c>
      <c r="H161" s="21">
        <f t="shared" si="42"/>
        <v>260062.65924657532</v>
      </c>
      <c r="I161" s="6">
        <f t="shared" si="25"/>
        <v>52.140203009508618</v>
      </c>
      <c r="J161" s="6"/>
      <c r="K161" s="6"/>
      <c r="L161" s="6"/>
      <c r="M161" s="6"/>
      <c r="N161" s="6"/>
      <c r="O161" s="6"/>
      <c r="P161" s="6"/>
      <c r="Q161" s="6"/>
      <c r="AE161" s="9"/>
      <c r="AF161" s="9"/>
      <c r="AG161" s="9"/>
    </row>
    <row r="162" spans="1:33">
      <c r="E162" s="4">
        <f>E161/D161</f>
        <v>52.140203009508618</v>
      </c>
      <c r="F162" s="22">
        <f>F161/E161</f>
        <v>0.98887835396435109</v>
      </c>
      <c r="AE162" s="9"/>
      <c r="AF162" s="9"/>
      <c r="AG162" s="9"/>
    </row>
    <row r="163" spans="1:33">
      <c r="A163" s="23" t="s">
        <v>166</v>
      </c>
      <c r="B163" s="23" t="s">
        <v>167</v>
      </c>
      <c r="C163" s="23" t="s">
        <v>168</v>
      </c>
      <c r="AE163" s="9"/>
      <c r="AF163" s="9"/>
      <c r="AG163" s="9"/>
    </row>
    <row r="164" spans="1:33">
      <c r="A164" s="12" t="s">
        <v>147</v>
      </c>
      <c r="B164" s="24">
        <f t="shared" ref="B164:B180" si="43">B124/E124</f>
        <v>7.6052625878435072E-3</v>
      </c>
      <c r="C164" s="25">
        <f t="shared" ref="C164:C180" si="44">F124/E124</f>
        <v>0.91602160520392806</v>
      </c>
      <c r="D164" s="22"/>
      <c r="AE164" s="9"/>
      <c r="AF164" s="9"/>
      <c r="AG164" s="9"/>
    </row>
    <row r="165" spans="1:33">
      <c r="A165" s="15" t="s">
        <v>148</v>
      </c>
      <c r="B165" s="26">
        <f t="shared" si="43"/>
        <v>3.8402071953298508E-3</v>
      </c>
      <c r="C165" s="25">
        <f t="shared" si="44"/>
        <v>0.9388512272020002</v>
      </c>
      <c r="D165" s="22"/>
      <c r="AE165" s="9"/>
      <c r="AF165" s="9"/>
      <c r="AG165" s="9"/>
    </row>
    <row r="166" spans="1:33">
      <c r="A166" s="15" t="s">
        <v>149</v>
      </c>
      <c r="B166" s="26">
        <f t="shared" si="43"/>
        <v>5.121016453252334E-3</v>
      </c>
      <c r="C166" s="25">
        <f t="shared" si="44"/>
        <v>0.91342890259646381</v>
      </c>
      <c r="D166" s="27"/>
      <c r="AE166" s="9"/>
      <c r="AF166" s="9"/>
      <c r="AG166" s="9"/>
    </row>
    <row r="167" spans="1:33">
      <c r="A167" s="15" t="s">
        <v>150</v>
      </c>
      <c r="B167" s="24">
        <f t="shared" si="43"/>
        <v>-8.4738015551722636E-3</v>
      </c>
      <c r="C167" s="25">
        <f t="shared" si="44"/>
        <v>0.96524164560311199</v>
      </c>
      <c r="AE167" s="9"/>
      <c r="AF167" s="9"/>
      <c r="AG167" s="9"/>
    </row>
    <row r="168" spans="1:33">
      <c r="A168" s="15" t="s">
        <v>151</v>
      </c>
      <c r="B168" s="26">
        <f t="shared" si="43"/>
        <v>4.4596025142858362E-3</v>
      </c>
      <c r="C168" s="25">
        <f t="shared" si="44"/>
        <v>0.8964282319675142</v>
      </c>
      <c r="AE168" s="9"/>
      <c r="AF168" s="9"/>
      <c r="AG168" s="9"/>
    </row>
    <row r="169" spans="1:33">
      <c r="A169" s="15" t="s">
        <v>152</v>
      </c>
      <c r="B169" s="26">
        <f t="shared" si="43"/>
        <v>3.8683458597224857E-2</v>
      </c>
      <c r="C169" s="25">
        <f t="shared" si="44"/>
        <v>0.9739702473274946</v>
      </c>
      <c r="I169" s="1"/>
      <c r="J169" s="1"/>
      <c r="K169" s="1"/>
      <c r="L169" s="1"/>
      <c r="M169" s="1"/>
      <c r="N169" s="1"/>
      <c r="O169" s="1"/>
      <c r="P169" s="1"/>
      <c r="Q169" s="1"/>
      <c r="AE169" s="9"/>
      <c r="AF169" s="9"/>
      <c r="AG169" s="9"/>
    </row>
    <row r="170" spans="1:33">
      <c r="A170" s="15" t="s">
        <v>153</v>
      </c>
      <c r="B170" s="26">
        <f t="shared" si="43"/>
        <v>2.2970952548316142E-2</v>
      </c>
      <c r="C170" s="25">
        <f t="shared" si="44"/>
        <v>0.99277481651980481</v>
      </c>
      <c r="I170" s="1"/>
      <c r="J170" s="1"/>
      <c r="K170" s="1"/>
      <c r="L170" s="1"/>
      <c r="M170" s="1"/>
      <c r="N170" s="1"/>
      <c r="O170" s="1"/>
      <c r="P170" s="1"/>
      <c r="Q170" s="1"/>
      <c r="AE170" s="9"/>
      <c r="AF170" s="9"/>
      <c r="AG170" s="9"/>
    </row>
    <row r="171" spans="1:33">
      <c r="A171" s="15" t="s">
        <v>154</v>
      </c>
      <c r="B171" s="26">
        <f t="shared" si="43"/>
        <v>2.5674578903061351E-2</v>
      </c>
      <c r="C171" s="25">
        <f t="shared" si="44"/>
        <v>0.96882671090823402</v>
      </c>
      <c r="I171" s="1"/>
      <c r="J171" s="1"/>
      <c r="K171" s="1"/>
      <c r="L171" s="1"/>
      <c r="M171" s="1"/>
      <c r="N171" s="1"/>
      <c r="O171" s="1"/>
      <c r="P171" s="1"/>
      <c r="Q171" s="1"/>
      <c r="AE171" s="9"/>
      <c r="AF171" s="9"/>
      <c r="AG171" s="9"/>
    </row>
    <row r="172" spans="1:33">
      <c r="A172" s="15" t="s">
        <v>155</v>
      </c>
      <c r="B172" s="26">
        <f t="shared" si="43"/>
        <v>3.2756088432573667E-2</v>
      </c>
      <c r="C172" s="25">
        <f t="shared" si="44"/>
        <v>1.082109831247505</v>
      </c>
      <c r="I172" s="1"/>
      <c r="J172" s="1"/>
      <c r="K172" s="1"/>
      <c r="L172" s="1"/>
      <c r="M172" s="1"/>
      <c r="N172" s="1"/>
      <c r="O172" s="1"/>
      <c r="P172" s="1"/>
      <c r="Q172" s="1"/>
      <c r="AE172" s="9"/>
      <c r="AF172" s="9"/>
      <c r="AG172" s="9"/>
    </row>
    <row r="173" spans="1:33">
      <c r="A173" s="15" t="s">
        <v>156</v>
      </c>
      <c r="B173" s="26">
        <f t="shared" si="43"/>
        <v>2.5399225891351997E-2</v>
      </c>
      <c r="C173" s="25">
        <f t="shared" si="44"/>
        <v>0.94898468305062966</v>
      </c>
      <c r="I173" s="1"/>
      <c r="J173" s="1"/>
      <c r="K173" s="1"/>
      <c r="L173" s="1"/>
      <c r="M173" s="1"/>
      <c r="N173" s="1"/>
      <c r="O173" s="1"/>
      <c r="P173" s="1"/>
      <c r="Q173" s="1"/>
      <c r="AE173" s="9"/>
      <c r="AF173" s="9"/>
      <c r="AG173" s="9"/>
    </row>
    <row r="174" spans="1:33">
      <c r="A174" s="15" t="s">
        <v>157</v>
      </c>
      <c r="B174" s="26">
        <f t="shared" si="43"/>
        <v>2.3860558584852382E-2</v>
      </c>
      <c r="C174" s="25">
        <f t="shared" si="44"/>
        <v>1.1533778755911102</v>
      </c>
      <c r="I174" s="1"/>
      <c r="J174" s="1"/>
      <c r="K174" s="1"/>
      <c r="L174" s="1"/>
      <c r="M174" s="1"/>
      <c r="N174" s="1"/>
      <c r="O174" s="1"/>
      <c r="P174" s="1"/>
      <c r="Q174" s="1"/>
      <c r="AE174" s="9"/>
      <c r="AF174" s="9"/>
      <c r="AG174" s="9"/>
    </row>
    <row r="175" spans="1:33">
      <c r="A175" s="15" t="s">
        <v>158</v>
      </c>
      <c r="B175" s="26">
        <f t="shared" si="43"/>
        <v>0.1593796952547834</v>
      </c>
      <c r="C175" s="25">
        <f t="shared" si="44"/>
        <v>1.0615295614750713</v>
      </c>
      <c r="I175" s="1"/>
      <c r="J175" s="1"/>
      <c r="K175" s="1"/>
      <c r="L175" s="1"/>
      <c r="M175" s="1"/>
      <c r="N175" s="1"/>
      <c r="O175" s="1"/>
      <c r="P175" s="1"/>
      <c r="Q175" s="1"/>
      <c r="AE175" s="9"/>
      <c r="AF175" s="9"/>
      <c r="AG175" s="9"/>
    </row>
    <row r="176" spans="1:33">
      <c r="A176" s="15" t="s">
        <v>159</v>
      </c>
      <c r="B176" s="26">
        <f t="shared" si="43"/>
        <v>6.4201438227084852E-3</v>
      </c>
      <c r="C176" s="25">
        <f t="shared" si="44"/>
        <v>1.0051811301143201</v>
      </c>
      <c r="I176" s="1"/>
      <c r="J176" s="1"/>
      <c r="K176" s="1"/>
      <c r="L176" s="1"/>
      <c r="M176" s="1"/>
      <c r="N176" s="1"/>
      <c r="O176" s="1"/>
      <c r="P176" s="1"/>
      <c r="Q176" s="1"/>
      <c r="AE176" s="9"/>
      <c r="AF176" s="9"/>
      <c r="AG176" s="9"/>
    </row>
    <row r="177" spans="1:42">
      <c r="A177" s="15" t="s">
        <v>160</v>
      </c>
      <c r="B177" s="26">
        <f t="shared" si="43"/>
        <v>9.9377858730148334E-3</v>
      </c>
      <c r="C177" s="25">
        <f t="shared" si="44"/>
        <v>0.92200078202704994</v>
      </c>
      <c r="I177" s="1"/>
      <c r="J177" s="1"/>
      <c r="K177" s="1"/>
      <c r="L177" s="1"/>
      <c r="M177" s="1"/>
      <c r="N177" s="1"/>
      <c r="O177" s="1"/>
      <c r="P177" s="1"/>
      <c r="Q177" s="1"/>
      <c r="AE177" s="9"/>
      <c r="AF177" s="9"/>
      <c r="AG177" s="9"/>
    </row>
    <row r="178" spans="1:42">
      <c r="A178" s="15" t="s">
        <v>161</v>
      </c>
      <c r="B178" s="26">
        <f t="shared" si="43"/>
        <v>1.5450075482279198E-2</v>
      </c>
      <c r="C178" s="25">
        <f t="shared" si="44"/>
        <v>0.97513875593306309</v>
      </c>
      <c r="I178" s="1"/>
      <c r="J178" s="1"/>
      <c r="K178" s="1"/>
      <c r="L178" s="1"/>
      <c r="M178" s="1"/>
      <c r="N178" s="1"/>
      <c r="O178" s="1"/>
      <c r="P178" s="1"/>
      <c r="Q178" s="1"/>
      <c r="AE178" s="9"/>
      <c r="AF178" s="9"/>
      <c r="AG178" s="9"/>
    </row>
    <row r="179" spans="1:42">
      <c r="A179" s="15" t="s">
        <v>162</v>
      </c>
      <c r="B179" s="26">
        <f t="shared" si="43"/>
        <v>1.6604201502639575E-2</v>
      </c>
      <c r="C179" s="25">
        <f t="shared" si="44"/>
        <v>0.86417367425734959</v>
      </c>
      <c r="I179" s="1"/>
      <c r="J179" s="1"/>
      <c r="K179" s="1"/>
      <c r="L179" s="1"/>
      <c r="M179" s="1"/>
      <c r="N179" s="1"/>
      <c r="O179" s="1"/>
      <c r="P179" s="1"/>
      <c r="Q179" s="1"/>
      <c r="AE179" s="9"/>
      <c r="AF179" s="9"/>
      <c r="AG179" s="9"/>
    </row>
    <row r="180" spans="1:42">
      <c r="A180" s="15" t="s">
        <v>163</v>
      </c>
      <c r="B180" s="26">
        <f t="shared" si="43"/>
        <v>-7.8862169891746173E-2</v>
      </c>
      <c r="C180" s="25">
        <f t="shared" si="44"/>
        <v>0.95636178613631739</v>
      </c>
      <c r="I180" s="1"/>
      <c r="J180" s="1"/>
      <c r="K180" s="1"/>
      <c r="L180" s="1"/>
      <c r="M180" s="1"/>
      <c r="N180" s="1"/>
      <c r="O180" s="1"/>
      <c r="P180" s="1"/>
      <c r="Q180" s="1"/>
      <c r="AE180" s="9"/>
      <c r="AF180" s="9"/>
      <c r="AG180" s="9"/>
    </row>
    <row r="181" spans="1:42">
      <c r="AE181" s="9"/>
      <c r="AF181" s="9"/>
      <c r="AG181" s="9"/>
    </row>
    <row r="182" spans="1:42">
      <c r="A182" s="15" t="s">
        <v>169</v>
      </c>
      <c r="B182" s="14">
        <v>39820400</v>
      </c>
      <c r="AE182" s="9"/>
      <c r="AF182" s="9"/>
      <c r="AG182" s="9"/>
    </row>
    <row r="183" spans="1:42">
      <c r="AE183" s="9"/>
      <c r="AF183" s="9"/>
      <c r="AG183" s="9"/>
    </row>
    <row r="184" spans="1:42">
      <c r="AE184" s="9"/>
      <c r="AF184" s="9"/>
      <c r="AG184" s="9"/>
    </row>
    <row r="185" spans="1:42">
      <c r="AE185" s="9"/>
      <c r="AF185" s="9"/>
      <c r="AG185" s="9"/>
    </row>
    <row r="186" spans="1:42">
      <c r="C186" s="4"/>
      <c r="AE186" s="9"/>
      <c r="AF186" s="9"/>
      <c r="AG186" s="9"/>
    </row>
    <row r="187" spans="1:42" s="2" customFormat="1">
      <c r="A187" s="1"/>
      <c r="B187" s="1"/>
      <c r="C187" s="1"/>
      <c r="D187" s="1"/>
      <c r="E187" s="1"/>
      <c r="F187" s="1"/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4"/>
      <c r="V187" s="4"/>
      <c r="W187" s="1"/>
      <c r="X187" s="1"/>
      <c r="Y187" s="1"/>
      <c r="Z187" s="1"/>
      <c r="AA187" s="1"/>
      <c r="AB187" s="1"/>
      <c r="AC187" s="1"/>
      <c r="AD187" s="1"/>
      <c r="AE187" s="9"/>
      <c r="AF187" s="9"/>
      <c r="AG187" s="9"/>
      <c r="AH187" s="9"/>
      <c r="AI187" s="9"/>
      <c r="AK187" s="1"/>
      <c r="AL187" s="1"/>
      <c r="AM187" s="1"/>
      <c r="AN187" s="1"/>
      <c r="AO187" s="1"/>
      <c r="AP187" s="1"/>
    </row>
    <row r="188" spans="1:42" s="2" customFormat="1">
      <c r="A188" s="1"/>
      <c r="B188" s="1"/>
      <c r="C188" s="1"/>
      <c r="D188" s="1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4"/>
      <c r="V188" s="4"/>
      <c r="W188" s="1"/>
      <c r="X188" s="1"/>
      <c r="Y188" s="1"/>
      <c r="Z188" s="1"/>
      <c r="AA188" s="1"/>
      <c r="AB188" s="1"/>
      <c r="AC188" s="1"/>
      <c r="AD188" s="1"/>
      <c r="AE188" s="9"/>
      <c r="AF188" s="9"/>
      <c r="AG188" s="9"/>
      <c r="AH188" s="9"/>
      <c r="AI188" s="9"/>
      <c r="AK188" s="1"/>
      <c r="AL188" s="1"/>
      <c r="AM188" s="1"/>
      <c r="AN188" s="1"/>
      <c r="AO188" s="1"/>
      <c r="AP188" s="1"/>
    </row>
    <row r="189" spans="1:42" s="2" customFormat="1">
      <c r="A189" s="1"/>
      <c r="B189" s="1"/>
      <c r="C189" s="1"/>
      <c r="D189" s="1"/>
      <c r="E189" s="1"/>
      <c r="F189" s="1"/>
      <c r="G189" s="1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4"/>
      <c r="V189" s="4"/>
      <c r="W189" s="1"/>
      <c r="X189" s="1"/>
      <c r="Y189" s="1"/>
      <c r="Z189" s="1"/>
      <c r="AA189" s="1"/>
      <c r="AB189" s="1"/>
      <c r="AC189" s="1"/>
      <c r="AD189" s="1"/>
      <c r="AE189" s="9"/>
      <c r="AF189" s="9"/>
      <c r="AG189" s="9"/>
      <c r="AH189" s="9"/>
      <c r="AI189" s="9"/>
      <c r="AK189" s="1"/>
      <c r="AL189" s="1"/>
      <c r="AM189" s="1"/>
      <c r="AN189" s="1"/>
      <c r="AO189" s="1"/>
      <c r="AP189" s="1"/>
    </row>
    <row r="190" spans="1:42" s="2" customFormat="1">
      <c r="A190" s="1"/>
      <c r="B190" s="1"/>
      <c r="C190" s="1"/>
      <c r="D190" s="1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4"/>
      <c r="V190" s="4"/>
      <c r="W190" s="1"/>
      <c r="X190" s="1"/>
      <c r="Y190" s="1"/>
      <c r="Z190" s="1"/>
      <c r="AA190" s="1"/>
      <c r="AB190" s="1"/>
      <c r="AC190" s="1"/>
      <c r="AD190" s="1"/>
      <c r="AE190" s="9"/>
      <c r="AF190" s="9"/>
      <c r="AG190" s="9"/>
      <c r="AH190" s="9"/>
      <c r="AI190" s="9"/>
      <c r="AK190" s="1"/>
      <c r="AL190" s="1"/>
      <c r="AM190" s="1"/>
      <c r="AN190" s="1"/>
      <c r="AO190" s="1"/>
      <c r="AP190" s="1"/>
    </row>
    <row r="191" spans="1:42" s="2" customFormat="1">
      <c r="A191" s="1"/>
      <c r="B191" s="1"/>
      <c r="C191" s="1"/>
      <c r="D191" s="1"/>
      <c r="E191" s="1"/>
      <c r="F191" s="1"/>
      <c r="G191" s="1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4"/>
      <c r="V191" s="4"/>
      <c r="W191" s="1"/>
      <c r="X191" s="1"/>
      <c r="Y191" s="1"/>
      <c r="Z191" s="1"/>
      <c r="AA191" s="1"/>
      <c r="AB191" s="1"/>
      <c r="AC191" s="1"/>
      <c r="AD191" s="1"/>
      <c r="AE191" s="9"/>
      <c r="AF191" s="9"/>
      <c r="AG191" s="9"/>
      <c r="AH191" s="9"/>
      <c r="AI191" s="9"/>
      <c r="AK191" s="1"/>
      <c r="AL191" s="1"/>
      <c r="AM191" s="1"/>
      <c r="AN191" s="1"/>
      <c r="AO191" s="1"/>
      <c r="AP191" s="1"/>
    </row>
    <row r="192" spans="1:42" s="2" customFormat="1">
      <c r="A192" s="1"/>
      <c r="B192" s="1"/>
      <c r="C192" s="1"/>
      <c r="D192" s="1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4"/>
      <c r="V192" s="4"/>
      <c r="W192" s="1"/>
      <c r="X192" s="1"/>
      <c r="Y192" s="1"/>
      <c r="Z192" s="1"/>
      <c r="AA192" s="1"/>
      <c r="AB192" s="1"/>
      <c r="AC192" s="1"/>
      <c r="AD192" s="1"/>
      <c r="AE192" s="9"/>
      <c r="AF192" s="9"/>
      <c r="AG192" s="9"/>
      <c r="AH192" s="9"/>
      <c r="AI192" s="9"/>
      <c r="AK192" s="1"/>
      <c r="AL192" s="1"/>
      <c r="AM192" s="1"/>
      <c r="AN192" s="1"/>
      <c r="AO192" s="1"/>
      <c r="AP192" s="1"/>
    </row>
    <row r="193" spans="1:42" s="2" customFormat="1">
      <c r="A193" s="1"/>
      <c r="B193" s="1"/>
      <c r="C193" s="1"/>
      <c r="D193" s="1"/>
      <c r="E193" s="1"/>
      <c r="F193" s="1"/>
      <c r="G193" s="1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4"/>
      <c r="V193" s="4"/>
      <c r="W193" s="1"/>
      <c r="X193" s="1"/>
      <c r="Y193" s="1"/>
      <c r="Z193" s="1"/>
      <c r="AA193" s="1"/>
      <c r="AB193" s="1"/>
      <c r="AC193" s="1"/>
      <c r="AD193" s="1"/>
      <c r="AE193" s="9"/>
      <c r="AF193" s="9"/>
      <c r="AG193" s="9"/>
      <c r="AH193" s="9"/>
      <c r="AI193" s="9"/>
      <c r="AK193" s="1"/>
      <c r="AL193" s="1"/>
      <c r="AM193" s="1"/>
      <c r="AN193" s="1"/>
      <c r="AO193" s="1"/>
      <c r="AP193" s="1"/>
    </row>
    <row r="194" spans="1:42" s="2" customFormat="1">
      <c r="A194" s="1"/>
      <c r="B194" s="1"/>
      <c r="C194" s="1"/>
      <c r="D194" s="1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4"/>
      <c r="V194" s="4"/>
      <c r="W194" s="1"/>
      <c r="X194" s="1"/>
      <c r="Y194" s="1"/>
      <c r="Z194" s="1"/>
      <c r="AA194" s="1"/>
      <c r="AB194" s="1"/>
      <c r="AC194" s="1"/>
      <c r="AD194" s="1"/>
      <c r="AE194" s="9"/>
      <c r="AF194" s="9"/>
      <c r="AG194" s="9"/>
      <c r="AH194" s="9"/>
      <c r="AI194" s="9"/>
      <c r="AK194" s="1"/>
      <c r="AL194" s="1"/>
      <c r="AM194" s="1"/>
      <c r="AN194" s="1"/>
      <c r="AO194" s="1"/>
      <c r="AP194" s="1"/>
    </row>
    <row r="195" spans="1:42" s="2" customFormat="1">
      <c r="A195" s="1"/>
      <c r="B195" s="1"/>
      <c r="C195" s="1"/>
      <c r="D195" s="1"/>
      <c r="E195" s="1"/>
      <c r="F195" s="1"/>
      <c r="G195" s="1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4"/>
      <c r="V195" s="4"/>
      <c r="W195" s="1"/>
      <c r="X195" s="1"/>
      <c r="Y195" s="1"/>
      <c r="Z195" s="1"/>
      <c r="AA195" s="1"/>
      <c r="AB195" s="1"/>
      <c r="AC195" s="1"/>
      <c r="AD195" s="1"/>
      <c r="AE195" s="9"/>
      <c r="AF195" s="9"/>
      <c r="AG195" s="9"/>
      <c r="AH195" s="9"/>
      <c r="AI195" s="9"/>
      <c r="AK195" s="1"/>
      <c r="AL195" s="1"/>
      <c r="AM195" s="1"/>
      <c r="AN195" s="1"/>
      <c r="AO195" s="1"/>
      <c r="AP195" s="1"/>
    </row>
    <row r="196" spans="1:42" s="2" customFormat="1">
      <c r="A196" s="1"/>
      <c r="B196" s="1"/>
      <c r="C196" s="1"/>
      <c r="D196" s="1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4"/>
      <c r="V196" s="4"/>
      <c r="W196" s="1"/>
      <c r="X196" s="1"/>
      <c r="Y196" s="1"/>
      <c r="Z196" s="1"/>
      <c r="AA196" s="1"/>
      <c r="AB196" s="1"/>
      <c r="AC196" s="1"/>
      <c r="AD196" s="1"/>
      <c r="AE196" s="9"/>
      <c r="AF196" s="9"/>
      <c r="AG196" s="9"/>
      <c r="AH196" s="9"/>
      <c r="AI196" s="9"/>
      <c r="AK196" s="1"/>
      <c r="AL196" s="1"/>
      <c r="AM196" s="1"/>
      <c r="AN196" s="1"/>
      <c r="AO196" s="1"/>
      <c r="AP196" s="1"/>
    </row>
    <row r="197" spans="1:42" s="2" customFormat="1">
      <c r="A197" s="1"/>
      <c r="B197" s="1"/>
      <c r="C197" s="1"/>
      <c r="D197" s="1"/>
      <c r="E197" s="1"/>
      <c r="F197" s="1"/>
      <c r="G197" s="1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4"/>
      <c r="V197" s="4"/>
      <c r="W197" s="1"/>
      <c r="X197" s="1"/>
      <c r="Y197" s="1"/>
      <c r="Z197" s="1"/>
      <c r="AA197" s="1"/>
      <c r="AB197" s="1"/>
      <c r="AC197" s="1"/>
      <c r="AD197" s="1"/>
      <c r="AE197" s="9"/>
      <c r="AF197" s="9"/>
      <c r="AG197" s="9"/>
      <c r="AH197" s="9"/>
      <c r="AI197" s="9"/>
      <c r="AK197" s="1"/>
      <c r="AL197" s="1"/>
      <c r="AM197" s="1"/>
      <c r="AN197" s="1"/>
      <c r="AO197" s="1"/>
      <c r="AP197" s="1"/>
    </row>
    <row r="198" spans="1:42" s="2" customFormat="1">
      <c r="A198" s="1"/>
      <c r="B198" s="1"/>
      <c r="C198" s="1"/>
      <c r="D198" s="1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4"/>
      <c r="V198" s="4"/>
      <c r="W198" s="1"/>
      <c r="X198" s="1"/>
      <c r="Y198" s="1"/>
      <c r="Z198" s="1"/>
      <c r="AA198" s="1"/>
      <c r="AB198" s="1"/>
      <c r="AC198" s="1"/>
      <c r="AD198" s="1"/>
      <c r="AE198" s="9"/>
      <c r="AF198" s="9"/>
      <c r="AG198" s="9"/>
      <c r="AH198" s="9"/>
      <c r="AI198" s="9"/>
      <c r="AK198" s="1"/>
      <c r="AL198" s="1"/>
      <c r="AM198" s="1"/>
      <c r="AN198" s="1"/>
      <c r="AO198" s="1"/>
      <c r="AP198" s="1"/>
    </row>
    <row r="199" spans="1:42" s="2" customFormat="1">
      <c r="A199" s="1"/>
      <c r="B199" s="1"/>
      <c r="C199" s="1"/>
      <c r="D199" s="1"/>
      <c r="E199" s="1"/>
      <c r="F199" s="1"/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4"/>
      <c r="V199" s="4"/>
      <c r="W199" s="1"/>
      <c r="X199" s="1"/>
      <c r="Y199" s="1"/>
      <c r="Z199" s="1"/>
      <c r="AA199" s="1"/>
      <c r="AB199" s="1"/>
      <c r="AC199" s="1"/>
      <c r="AD199" s="1"/>
      <c r="AE199" s="9"/>
      <c r="AF199" s="9"/>
      <c r="AG199" s="9"/>
      <c r="AH199" s="9"/>
      <c r="AI199" s="9"/>
      <c r="AK199" s="1"/>
      <c r="AL199" s="1"/>
      <c r="AM199" s="1"/>
      <c r="AN199" s="1"/>
      <c r="AO199" s="1"/>
      <c r="AP199" s="1"/>
    </row>
    <row r="200" spans="1:42" s="2" customFormat="1">
      <c r="A200" s="1"/>
      <c r="B200" s="1"/>
      <c r="C200" s="1"/>
      <c r="D200" s="1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4"/>
      <c r="V200" s="4"/>
      <c r="W200" s="1"/>
      <c r="X200" s="1"/>
      <c r="Y200" s="1"/>
      <c r="Z200" s="1"/>
      <c r="AA200" s="1"/>
      <c r="AB200" s="1"/>
      <c r="AC200" s="1"/>
      <c r="AD200" s="1"/>
      <c r="AE200" s="9"/>
      <c r="AF200" s="9"/>
      <c r="AG200" s="9"/>
      <c r="AH200" s="9"/>
      <c r="AI200" s="9"/>
      <c r="AK200" s="1"/>
      <c r="AL200" s="1"/>
      <c r="AM200" s="1"/>
      <c r="AN200" s="1"/>
      <c r="AO200" s="1"/>
      <c r="AP200" s="1"/>
    </row>
    <row r="201" spans="1:42" s="2" customFormat="1">
      <c r="A201" s="1"/>
      <c r="B201" s="1"/>
      <c r="C201" s="1"/>
      <c r="D201" s="1"/>
      <c r="E201" s="1"/>
      <c r="F201" s="1"/>
      <c r="G201" s="1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4"/>
      <c r="V201" s="4"/>
      <c r="W201" s="1"/>
      <c r="X201" s="1"/>
      <c r="Y201" s="1"/>
      <c r="Z201" s="1"/>
      <c r="AA201" s="1"/>
      <c r="AB201" s="1"/>
      <c r="AC201" s="1"/>
      <c r="AD201" s="1"/>
      <c r="AE201" s="9"/>
      <c r="AF201" s="9"/>
      <c r="AG201" s="9"/>
      <c r="AH201" s="9"/>
      <c r="AI201" s="9"/>
      <c r="AK201" s="1"/>
      <c r="AL201" s="1"/>
      <c r="AM201" s="1"/>
      <c r="AN201" s="1"/>
      <c r="AO201" s="1"/>
      <c r="AP201" s="1"/>
    </row>
  </sheetData>
  <phoneticPr fontId="5" type="noConversion"/>
  <pageMargins left="0.75" right="0.75" top="1" bottom="1" header="0.51180555555555596" footer="0.51180555555555596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C35" sqref="C35"/>
    </sheetView>
  </sheetViews>
  <sheetFormatPr defaultColWidth="9" defaultRowHeight="14.25"/>
  <cols>
    <col min="1" max="1" width="10.5" bestFit="1" customWidth="1"/>
    <col min="3" max="4" width="10.5" bestFit="1" customWidth="1"/>
  </cols>
  <sheetData>
    <row r="1" spans="1:10">
      <c r="A1" t="s">
        <v>170</v>
      </c>
      <c r="B1" t="s">
        <v>171</v>
      </c>
      <c r="C1" t="s">
        <v>17</v>
      </c>
      <c r="D1" t="s">
        <v>18</v>
      </c>
      <c r="E1" t="s">
        <v>168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>
      <c r="A2" s="28">
        <v>42824</v>
      </c>
      <c r="B2">
        <v>8</v>
      </c>
      <c r="C2" s="29">
        <v>415890</v>
      </c>
      <c r="D2" s="29">
        <v>0</v>
      </c>
      <c r="E2" s="30">
        <v>0</v>
      </c>
      <c r="F2">
        <v>46</v>
      </c>
      <c r="G2">
        <v>99</v>
      </c>
      <c r="H2">
        <v>2.15</v>
      </c>
      <c r="I2">
        <v>4200.91</v>
      </c>
      <c r="J2" s="29">
        <v>-415890</v>
      </c>
    </row>
    <row r="3" spans="1:10">
      <c r="A3" s="28">
        <v>42825</v>
      </c>
      <c r="B3">
        <v>11</v>
      </c>
      <c r="C3" s="29">
        <v>1903950</v>
      </c>
      <c r="D3" s="29">
        <v>1899782</v>
      </c>
      <c r="E3" s="30">
        <v>0.99780000000000002</v>
      </c>
      <c r="F3">
        <v>116</v>
      </c>
      <c r="G3">
        <v>482</v>
      </c>
      <c r="H3">
        <v>4.16</v>
      </c>
      <c r="I3">
        <v>3950.1</v>
      </c>
      <c r="J3" s="29">
        <v>-4168</v>
      </c>
    </row>
    <row r="4" spans="1:10">
      <c r="A4" s="28">
        <v>42826</v>
      </c>
      <c r="B4">
        <v>5</v>
      </c>
      <c r="C4" s="29">
        <v>26660</v>
      </c>
      <c r="D4" s="29">
        <v>0</v>
      </c>
      <c r="E4" s="30">
        <v>0</v>
      </c>
      <c r="F4">
        <v>11</v>
      </c>
      <c r="G4">
        <v>16</v>
      </c>
      <c r="H4">
        <v>1.45</v>
      </c>
      <c r="I4">
        <v>1666.25</v>
      </c>
      <c r="J4" s="29">
        <v>-26660</v>
      </c>
    </row>
    <row r="5" spans="1:10">
      <c r="A5" s="28">
        <v>42827</v>
      </c>
      <c r="B5">
        <v>19</v>
      </c>
      <c r="C5" s="29">
        <v>654397</v>
      </c>
      <c r="D5" s="29">
        <v>637805</v>
      </c>
      <c r="E5" s="30">
        <v>0.97460000000000002</v>
      </c>
      <c r="F5">
        <v>47</v>
      </c>
      <c r="G5">
        <v>155</v>
      </c>
      <c r="H5">
        <v>3.3</v>
      </c>
      <c r="I5">
        <v>4221.92</v>
      </c>
      <c r="J5" s="29">
        <v>-16592</v>
      </c>
    </row>
    <row r="6" spans="1:10">
      <c r="A6" s="28">
        <v>42828</v>
      </c>
      <c r="B6">
        <v>19</v>
      </c>
      <c r="C6" s="29">
        <v>729371</v>
      </c>
      <c r="D6" s="29">
        <v>516360</v>
      </c>
      <c r="E6" s="30">
        <v>0.70799999999999996</v>
      </c>
      <c r="F6">
        <v>47</v>
      </c>
      <c r="G6">
        <v>187</v>
      </c>
      <c r="H6">
        <v>3.98</v>
      </c>
      <c r="I6">
        <v>3900.38</v>
      </c>
      <c r="J6" s="29">
        <v>-213011</v>
      </c>
    </row>
    <row r="7" spans="1:10">
      <c r="A7" s="28">
        <v>42829</v>
      </c>
      <c r="B7">
        <v>14</v>
      </c>
      <c r="C7" s="29">
        <v>108060</v>
      </c>
      <c r="D7" s="29">
        <v>157723</v>
      </c>
      <c r="E7" s="30">
        <v>1.4596</v>
      </c>
      <c r="F7">
        <v>33</v>
      </c>
      <c r="G7">
        <v>55</v>
      </c>
      <c r="H7">
        <v>1.67</v>
      </c>
      <c r="I7">
        <v>1964.73</v>
      </c>
      <c r="J7" s="29">
        <v>49663</v>
      </c>
    </row>
    <row r="8" spans="1:10">
      <c r="A8" s="28">
        <v>42830</v>
      </c>
      <c r="B8">
        <v>24</v>
      </c>
      <c r="C8" s="29">
        <v>2045846</v>
      </c>
      <c r="D8" s="29">
        <v>2782859</v>
      </c>
      <c r="E8" s="30">
        <v>1.3602000000000001</v>
      </c>
      <c r="F8">
        <v>65</v>
      </c>
      <c r="G8">
        <v>408</v>
      </c>
      <c r="H8">
        <v>6.28</v>
      </c>
      <c r="I8">
        <v>5014.33</v>
      </c>
      <c r="J8" s="29">
        <v>737013</v>
      </c>
    </row>
    <row r="9" spans="1:10">
      <c r="A9" s="28">
        <v>42831</v>
      </c>
      <c r="B9">
        <v>20</v>
      </c>
      <c r="C9" s="29">
        <v>1942124</v>
      </c>
      <c r="D9" s="29">
        <v>1677372</v>
      </c>
      <c r="E9" s="30">
        <v>0.86370000000000002</v>
      </c>
      <c r="F9">
        <v>57</v>
      </c>
      <c r="G9">
        <v>362</v>
      </c>
      <c r="H9">
        <v>6.35</v>
      </c>
      <c r="I9">
        <v>5364.98</v>
      </c>
      <c r="J9" s="29">
        <v>-264752</v>
      </c>
    </row>
    <row r="10" spans="1:10">
      <c r="A10" s="28">
        <v>42832</v>
      </c>
      <c r="B10">
        <v>23</v>
      </c>
      <c r="C10" s="29">
        <v>874770</v>
      </c>
      <c r="D10" s="29">
        <v>898693</v>
      </c>
      <c r="E10" s="30">
        <v>1.0273000000000001</v>
      </c>
      <c r="F10">
        <v>69</v>
      </c>
      <c r="G10">
        <v>244</v>
      </c>
      <c r="H10">
        <v>3.54</v>
      </c>
      <c r="I10">
        <v>3585.12</v>
      </c>
      <c r="J10" s="29">
        <v>23923</v>
      </c>
    </row>
    <row r="11" spans="1:10">
      <c r="A11" s="28">
        <v>42833</v>
      </c>
      <c r="B11">
        <v>18</v>
      </c>
      <c r="C11" s="29">
        <v>1906686</v>
      </c>
      <c r="D11" s="29">
        <v>1787740</v>
      </c>
      <c r="E11" s="30">
        <v>0.93759999999999999</v>
      </c>
      <c r="F11">
        <v>43</v>
      </c>
      <c r="G11">
        <v>328</v>
      </c>
      <c r="H11">
        <v>7.63</v>
      </c>
      <c r="I11">
        <v>5813.07</v>
      </c>
      <c r="J11" s="29">
        <v>-118946</v>
      </c>
    </row>
    <row r="12" spans="1:10">
      <c r="A12" s="28">
        <v>42834</v>
      </c>
      <c r="B12">
        <v>10</v>
      </c>
      <c r="C12" s="29">
        <v>812410</v>
      </c>
      <c r="D12" s="29">
        <v>463762</v>
      </c>
      <c r="E12" s="30">
        <v>0.57079999999999997</v>
      </c>
      <c r="F12">
        <v>8</v>
      </c>
      <c r="G12">
        <v>120</v>
      </c>
      <c r="H12">
        <v>15</v>
      </c>
      <c r="I12">
        <v>6770.08</v>
      </c>
      <c r="J12" s="29">
        <v>-348648</v>
      </c>
    </row>
    <row r="13" spans="1:10">
      <c r="A13" s="28">
        <v>42835</v>
      </c>
      <c r="B13">
        <v>20</v>
      </c>
      <c r="C13" s="29">
        <v>1597649</v>
      </c>
      <c r="D13" s="29">
        <v>2047079</v>
      </c>
      <c r="E13" s="30">
        <v>1.2813000000000001</v>
      </c>
      <c r="F13">
        <v>33</v>
      </c>
      <c r="G13">
        <v>269</v>
      </c>
      <c r="H13">
        <v>8.15</v>
      </c>
      <c r="I13">
        <v>5939.22</v>
      </c>
      <c r="J13" s="29">
        <v>449430</v>
      </c>
    </row>
    <row r="14" spans="1:10">
      <c r="A14" s="28">
        <v>42836</v>
      </c>
      <c r="B14">
        <v>20</v>
      </c>
      <c r="C14" s="29">
        <v>2479728</v>
      </c>
      <c r="D14" s="29">
        <v>2609572</v>
      </c>
      <c r="E14" s="30">
        <v>1.0524</v>
      </c>
      <c r="F14">
        <v>48</v>
      </c>
      <c r="G14">
        <v>455</v>
      </c>
      <c r="H14">
        <v>9.48</v>
      </c>
      <c r="I14">
        <v>5449.95</v>
      </c>
      <c r="J14" s="29">
        <v>129844</v>
      </c>
    </row>
    <row r="15" spans="1:10">
      <c r="A15" s="28">
        <v>42837</v>
      </c>
      <c r="B15">
        <v>9</v>
      </c>
      <c r="C15" s="29">
        <v>967905</v>
      </c>
      <c r="D15" s="29">
        <v>680407</v>
      </c>
      <c r="E15" s="30">
        <v>0.70299999999999996</v>
      </c>
      <c r="F15">
        <v>35</v>
      </c>
      <c r="G15">
        <v>227</v>
      </c>
      <c r="H15">
        <v>6.49</v>
      </c>
      <c r="I15">
        <v>4263.8999999999996</v>
      </c>
      <c r="J15" s="29">
        <v>-287498</v>
      </c>
    </row>
    <row r="16" spans="1:10">
      <c r="A16" s="28">
        <v>42838</v>
      </c>
      <c r="B16">
        <v>24</v>
      </c>
      <c r="C16" s="29">
        <v>447510</v>
      </c>
      <c r="D16" s="29">
        <v>560202</v>
      </c>
      <c r="E16" s="30">
        <v>1.2518</v>
      </c>
      <c r="F16">
        <v>41</v>
      </c>
      <c r="G16">
        <v>154</v>
      </c>
      <c r="H16">
        <v>3.76</v>
      </c>
      <c r="I16">
        <v>2905.91</v>
      </c>
      <c r="J16" s="29">
        <v>112692</v>
      </c>
    </row>
    <row r="17" spans="1:10">
      <c r="A17" s="28">
        <v>42840</v>
      </c>
      <c r="B17">
        <v>3</v>
      </c>
      <c r="C17" s="29">
        <v>500</v>
      </c>
      <c r="D17" s="29">
        <v>0</v>
      </c>
      <c r="E17" s="30">
        <v>0</v>
      </c>
      <c r="F17">
        <v>3</v>
      </c>
      <c r="G17">
        <v>3</v>
      </c>
      <c r="H17">
        <v>1</v>
      </c>
      <c r="I17">
        <v>166.67</v>
      </c>
      <c r="J17" s="29">
        <v>-500</v>
      </c>
    </row>
    <row r="18" spans="1:10">
      <c r="A18" s="28">
        <v>42842</v>
      </c>
      <c r="B18">
        <v>14</v>
      </c>
      <c r="C18" s="29">
        <v>1421336</v>
      </c>
      <c r="D18" s="29">
        <v>1862534</v>
      </c>
      <c r="E18" s="30">
        <v>1.3104</v>
      </c>
      <c r="F18">
        <v>39</v>
      </c>
      <c r="G18">
        <v>311</v>
      </c>
      <c r="H18">
        <v>7.97</v>
      </c>
      <c r="I18">
        <v>4570.21</v>
      </c>
      <c r="J18" s="29">
        <v>441198</v>
      </c>
    </row>
    <row r="19" spans="1:10">
      <c r="A19" s="28">
        <v>42843</v>
      </c>
      <c r="B19">
        <v>6</v>
      </c>
      <c r="C19" s="29">
        <v>1753394</v>
      </c>
      <c r="D19" s="29">
        <v>871901</v>
      </c>
      <c r="E19" s="30">
        <v>0.49730000000000002</v>
      </c>
      <c r="F19">
        <v>47</v>
      </c>
      <c r="G19">
        <v>424</v>
      </c>
      <c r="H19">
        <v>9.02</v>
      </c>
      <c r="I19">
        <v>4135.3599999999997</v>
      </c>
      <c r="J19" s="29">
        <v>-881493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2017-05-03T10:06:54Z</dcterms:created>
  <dcterms:modified xsi:type="dcterms:W3CDTF">2017-05-04T10:12:12Z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