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itHub\TP_Corriges\04_Comax\Mesures\Mesures_Montee_COMAX_B110\"/>
    </mc:Choice>
  </mc:AlternateContent>
  <xr:revisionPtr revIDLastSave="0" documentId="13_ncr:1_{EF2CA43B-1861-48E0-813C-BE41BE02BE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B10" i="1"/>
  <c r="E3" i="1" s="1"/>
  <c r="F3" i="1" s="1"/>
  <c r="F17" i="1"/>
  <c r="F14" i="1"/>
  <c r="F13" i="1"/>
  <c r="E14" i="1"/>
  <c r="E13" i="1"/>
  <c r="C3" i="1"/>
  <c r="C4" i="1"/>
  <c r="C5" i="1"/>
  <c r="C6" i="1"/>
  <c r="C7" i="1"/>
  <c r="C2" i="1"/>
  <c r="E4" i="1"/>
  <c r="F4" i="1" s="1"/>
  <c r="E5" i="1"/>
  <c r="F5" i="1" s="1"/>
  <c r="E6" i="1"/>
  <c r="F6" i="1" s="1"/>
  <c r="E7" i="1"/>
  <c r="E2" i="1"/>
  <c r="F2" i="1" s="1"/>
  <c r="D3" i="1"/>
  <c r="D4" i="1"/>
  <c r="D5" i="1"/>
  <c r="D6" i="1"/>
  <c r="D7" i="1"/>
  <c r="F7" i="1"/>
  <c r="D2" i="1"/>
  <c r="B11" i="1"/>
  <c r="F8" i="1" l="1"/>
</calcChain>
</file>

<file path=xl/sharedStrings.xml><?xml version="1.0" encoding="utf-8"?>
<sst xmlns="http://schemas.openxmlformats.org/spreadsheetml/2006/main" count="19" uniqueCount="18">
  <si>
    <t>Vitesse moteur [tr/min]</t>
  </si>
  <si>
    <t>Courant [mA]</t>
  </si>
  <si>
    <t>Masse mobile</t>
  </si>
  <si>
    <t>Masse fixe</t>
  </si>
  <si>
    <t>A vérifier</t>
  </si>
  <si>
    <t>Transmission</t>
  </si>
  <si>
    <t>Couple Masse [Nm]</t>
  </si>
  <si>
    <t>Couple moteur</t>
  </si>
  <si>
    <t>Couple frottement</t>
  </si>
  <si>
    <t>Omega mot [rad/s]</t>
  </si>
  <si>
    <t>Avec 3kg</t>
  </si>
  <si>
    <t>courant de montée</t>
  </si>
  <si>
    <t>courant de descente</t>
  </si>
  <si>
    <t>Courant</t>
  </si>
  <si>
    <t>Couple</t>
  </si>
  <si>
    <t>Effort</t>
  </si>
  <si>
    <t xml:space="preserve">Masse totale = </t>
  </si>
  <si>
    <t>Force frottement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</si>
</sst>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Couple frottement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94313210848643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52.359877559829883</c:v>
                </c:pt>
                <c:pt idx="1">
                  <c:v>104.71975511965977</c:v>
                </c:pt>
                <c:pt idx="2">
                  <c:v>209.43951023931953</c:v>
                </c:pt>
                <c:pt idx="3">
                  <c:v>314.15926535897933</c:v>
                </c:pt>
                <c:pt idx="4">
                  <c:v>418.87902047863906</c:v>
                </c:pt>
                <c:pt idx="5">
                  <c:v>523.59877559829886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3.4518600000000024E-2</c:v>
                </c:pt>
                <c:pt idx="1">
                  <c:v>3.1136200000000003E-2</c:v>
                </c:pt>
                <c:pt idx="2">
                  <c:v>3.4307200000000024E-2</c:v>
                </c:pt>
                <c:pt idx="3">
                  <c:v>2.6123000000000007E-2</c:v>
                </c:pt>
                <c:pt idx="4">
                  <c:v>2.7935000000000001E-2</c:v>
                </c:pt>
                <c:pt idx="5">
                  <c:v>3.4518600000000024E-2</c:v>
                </c:pt>
                <c:pt idx="6">
                  <c:v>3.1423100000000009E-2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8-4D29-BBFE-7C995E8D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02240"/>
        <c:axId val="975732512"/>
      </c:scatterChart>
      <c:valAx>
        <c:axId val="1078002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Omega</a:t>
                </a:r>
                <a:r>
                  <a:rPr lang="fr-FR" baseline="0"/>
                  <a:t> [rad/s]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732512"/>
        <c:crosses val="autoZero"/>
        <c:crossBetween val="midCat"/>
      </c:valAx>
      <c:valAx>
        <c:axId val="975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Couple</a:t>
                </a:r>
                <a:r>
                  <a:rPr lang="fr-FR" baseline="0"/>
                  <a:t> [Nm]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73025</xdr:rowOff>
    </xdr:from>
    <xdr:to>
      <xdr:col>13</xdr:col>
      <xdr:colOff>581025</xdr:colOff>
      <xdr:row>19</xdr:row>
      <xdr:rowOff>53975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AD804F-F6EE-4866-094C-2EC8DE84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F3" workbookViewId="0">
      <selection activeCell="P11" sqref="P11"/>
    </sheetView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9</v>
      </c>
      <c r="D1" t="s">
        <v>7</v>
      </c>
      <c r="E1" t="s">
        <v>6</v>
      </c>
      <c r="F1" t="s">
        <v>8</v>
      </c>
    </row>
    <row r="2" spans="1:6" x14ac:dyDescent="0.35">
      <c r="A2">
        <v>500</v>
      </c>
      <c r="B2">
        <v>4218</v>
      </c>
      <c r="C2">
        <f>A2*2*PI()/60</f>
        <v>52.359877559829883</v>
      </c>
      <c r="D2">
        <f>B2/1000*30.2/1000</f>
        <v>0.12738360000000001</v>
      </c>
      <c r="E2">
        <f>($B$9+$B$10)*9.81*$B$11</f>
        <v>9.2864999999999989E-2</v>
      </c>
      <c r="F2">
        <f>D2-E2</f>
        <v>3.4518600000000024E-2</v>
      </c>
    </row>
    <row r="3" spans="1:6" x14ac:dyDescent="0.35">
      <c r="A3">
        <v>1000</v>
      </c>
      <c r="B3">
        <v>4106</v>
      </c>
      <c r="C3">
        <f t="shared" ref="C3:C7" si="0">A3*2*PI()/60</f>
        <v>104.71975511965977</v>
      </c>
      <c r="D3">
        <f t="shared" ref="D3:D7" si="1">B3/1000*30.2/1000</f>
        <v>0.12400119999999999</v>
      </c>
      <c r="E3">
        <f t="shared" ref="E3:E7" si="2">($B$9+$B$10)*9.81*$B$11</f>
        <v>9.2864999999999989E-2</v>
      </c>
      <c r="F3">
        <f t="shared" ref="F3:F7" si="3">D3-E3</f>
        <v>3.1136200000000003E-2</v>
      </c>
    </row>
    <row r="4" spans="1:6" x14ac:dyDescent="0.35">
      <c r="A4">
        <v>2000</v>
      </c>
      <c r="B4">
        <v>4211</v>
      </c>
      <c r="C4">
        <f t="shared" si="0"/>
        <v>209.43951023931953</v>
      </c>
      <c r="D4">
        <f t="shared" si="1"/>
        <v>0.12717220000000001</v>
      </c>
      <c r="E4">
        <f t="shared" si="2"/>
        <v>9.2864999999999989E-2</v>
      </c>
      <c r="F4">
        <f t="shared" si="3"/>
        <v>3.4307200000000024E-2</v>
      </c>
    </row>
    <row r="5" spans="1:6" x14ac:dyDescent="0.35">
      <c r="A5">
        <v>3000</v>
      </c>
      <c r="B5">
        <v>3940</v>
      </c>
      <c r="C5">
        <f t="shared" si="0"/>
        <v>314.15926535897933</v>
      </c>
      <c r="D5">
        <f t="shared" si="1"/>
        <v>0.118988</v>
      </c>
      <c r="E5">
        <f t="shared" si="2"/>
        <v>9.2864999999999989E-2</v>
      </c>
      <c r="F5">
        <f t="shared" si="3"/>
        <v>2.6123000000000007E-2</v>
      </c>
    </row>
    <row r="6" spans="1:6" x14ac:dyDescent="0.35">
      <c r="A6">
        <v>4000</v>
      </c>
      <c r="B6">
        <v>4000</v>
      </c>
      <c r="C6">
        <f t="shared" si="0"/>
        <v>418.87902047863906</v>
      </c>
      <c r="D6">
        <f t="shared" si="1"/>
        <v>0.12079999999999999</v>
      </c>
      <c r="E6">
        <f t="shared" si="2"/>
        <v>9.2864999999999989E-2</v>
      </c>
      <c r="F6">
        <f t="shared" si="3"/>
        <v>2.7935000000000001E-2</v>
      </c>
    </row>
    <row r="7" spans="1:6" x14ac:dyDescent="0.35">
      <c r="A7">
        <v>5000</v>
      </c>
      <c r="B7">
        <v>4218</v>
      </c>
      <c r="C7">
        <f t="shared" si="0"/>
        <v>523.59877559829886</v>
      </c>
      <c r="D7">
        <f t="shared" si="1"/>
        <v>0.12738360000000001</v>
      </c>
      <c r="E7">
        <f t="shared" si="2"/>
        <v>9.2864999999999989E-2</v>
      </c>
      <c r="F7">
        <f t="shared" si="3"/>
        <v>3.4518600000000024E-2</v>
      </c>
    </row>
    <row r="8" spans="1:6" x14ac:dyDescent="0.35">
      <c r="F8" s="1">
        <f>AVERAGE(F2:F7)</f>
        <v>3.1423100000000009E-2</v>
      </c>
    </row>
    <row r="9" spans="1:6" x14ac:dyDescent="0.35">
      <c r="A9" t="s">
        <v>2</v>
      </c>
      <c r="B9">
        <v>3</v>
      </c>
    </row>
    <row r="10" spans="1:6" x14ac:dyDescent="0.35">
      <c r="A10" t="s">
        <v>3</v>
      </c>
      <c r="B10">
        <f>F17-B9</f>
        <v>5.7456011405534486</v>
      </c>
      <c r="C10" t="s">
        <v>4</v>
      </c>
    </row>
    <row r="11" spans="1:6" x14ac:dyDescent="0.35">
      <c r="A11" t="s">
        <v>5</v>
      </c>
      <c r="B11">
        <f>108*0.001/2/PI()/15.88</f>
        <v>1.0824139706501698E-3</v>
      </c>
    </row>
    <row r="12" spans="1:6" x14ac:dyDescent="0.35">
      <c r="D12" t="s">
        <v>13</v>
      </c>
      <c r="E12" t="s">
        <v>14</v>
      </c>
      <c r="F12" t="s">
        <v>15</v>
      </c>
    </row>
    <row r="13" spans="1:6" x14ac:dyDescent="0.35">
      <c r="A13" t="s">
        <v>10</v>
      </c>
      <c r="B13" t="s">
        <v>11</v>
      </c>
      <c r="D13">
        <v>4100</v>
      </c>
      <c r="E13">
        <f>D13/1000*30.2/1000</f>
        <v>0.12382</v>
      </c>
      <c r="F13">
        <f>E13/$B$11</f>
        <v>114.39246291843912</v>
      </c>
    </row>
    <row r="14" spans="1:6" x14ac:dyDescent="0.35">
      <c r="B14" t="s">
        <v>12</v>
      </c>
      <c r="D14">
        <v>2050</v>
      </c>
      <c r="E14">
        <f>D14/1000*30.2/1000</f>
        <v>6.191E-2</v>
      </c>
      <c r="F14">
        <f>E14/$B$11</f>
        <v>57.196231459219561</v>
      </c>
    </row>
    <row r="17" spans="4:6" x14ac:dyDescent="0.35">
      <c r="D17" t="s">
        <v>16</v>
      </c>
      <c r="F17">
        <f>(F13+F14)/(2*9.81)</f>
        <v>8.7456011405534486</v>
      </c>
    </row>
    <row r="18" spans="4:6" x14ac:dyDescent="0.35">
      <c r="D18" t="s">
        <v>17</v>
      </c>
      <c r="F18">
        <f>(F13-F14)/2</f>
        <v>28.598115729609781</v>
      </c>
    </row>
    <row r="19" spans="4:6" x14ac:dyDescent="0.35">
      <c r="D19" t="s">
        <v>8</v>
      </c>
      <c r="F19" s="1">
        <f>F18*B11</f>
        <v>3.0955E-2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2015-06-05T18:17:20Z</dcterms:created>
  <dcterms:modified xsi:type="dcterms:W3CDTF">2024-02-02T21:28:30Z</dcterms:modified>
</cp:coreProperties>
</file>